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date1904="1"/>
  <mc:AlternateContent xmlns:mc="http://schemas.openxmlformats.org/markup-compatibility/2006">
    <mc:Choice Requires="x15">
      <x15ac:absPath xmlns:x15ac="http://schemas.microsoft.com/office/spreadsheetml/2010/11/ac" url="/Users/ekaterina/Downloads/"/>
    </mc:Choice>
  </mc:AlternateContent>
  <xr:revisionPtr revIDLastSave="0" documentId="13_ncr:1_{BDE23E24-E0DA-FF4C-83F4-B16D6781901F}" xr6:coauthVersionLast="36" xr6:coauthVersionMax="36" xr10:uidLastSave="{00000000-0000-0000-0000-000000000000}"/>
  <bookViews>
    <workbookView xWindow="2700" yWindow="780" windowWidth="24620" windowHeight="12740" tabRatio="821" activeTab="7" xr2:uid="{00000000-000D-0000-FFFF-FFFF00000000}"/>
  </bookViews>
  <sheets>
    <sheet name="American Bonds" sheetId="4" r:id="rId1"/>
    <sheet name="List1" sheetId="13" r:id="rId2"/>
    <sheet name="List2 (VaR)" sheetId="14" r:id="rId3"/>
    <sheet name="BacktestAmer" sheetId="21" r:id="rId4"/>
    <sheet name="List3 (VaR-10)" sheetId="15" state="hidden" r:id="rId5"/>
    <sheet name="Russian Bonds" sheetId="3" r:id="rId6"/>
    <sheet name="List1R" sheetId="17" r:id="rId7"/>
    <sheet name="Backtesting_bonds" sheetId="19" r:id="rId8"/>
    <sheet name="List2R (VaR)" sheetId="18" r:id="rId9"/>
    <sheet name="Exch rate" sheetId="5" r:id="rId10"/>
    <sheet name="Inputs" sheetId="1" r:id="rId11"/>
    <sheet name="Returns" sheetId="6" r:id="rId12"/>
    <sheet name="VaR_ES_Delta_Normal" sheetId="7" r:id="rId13"/>
    <sheet name="Backtesting" sheetId="8" r:id="rId14"/>
    <sheet name="Yield curves" sheetId="12" r:id="rId15"/>
    <sheet name="Backtest_visualization" sheetId="10" r:id="rId16"/>
  </sheets>
  <definedNames>
    <definedName name="_xlnm._FilterDatabase" localSheetId="0" hidden="1">'American Bonds'!$A$1:$L$1</definedName>
    <definedName name="_xlnm._FilterDatabase" localSheetId="13" hidden="1">Backtesting!$E$12:$W$12</definedName>
    <definedName name="_xlnm._FilterDatabase" localSheetId="5" hidden="1">'Russian Bonds'!$A$1:$M$507</definedName>
  </definedNames>
  <calcPr calcId="18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47" i="19" l="1"/>
  <c r="G247" i="19"/>
  <c r="E247" i="19"/>
  <c r="G246" i="19"/>
  <c r="N504" i="14"/>
  <c r="W252" i="14"/>
  <c r="E254" i="21"/>
  <c r="E255" i="21"/>
  <c r="E256" i="21"/>
  <c r="D261" i="21"/>
  <c r="D262" i="21"/>
  <c r="D263" i="21"/>
  <c r="D264" i="21"/>
  <c r="E264" i="21" s="1"/>
  <c r="D265" i="21"/>
  <c r="D266" i="21"/>
  <c r="D267" i="21"/>
  <c r="D268" i="21"/>
  <c r="E268" i="21" s="1"/>
  <c r="D269" i="21"/>
  <c r="D270" i="21"/>
  <c r="D271" i="21"/>
  <c r="D272" i="21"/>
  <c r="E272" i="21" s="1"/>
  <c r="D273" i="21"/>
  <c r="D274" i="21"/>
  <c r="D275" i="21"/>
  <c r="D276" i="21"/>
  <c r="E276" i="21" s="1"/>
  <c r="D277" i="21"/>
  <c r="D278" i="21"/>
  <c r="D279" i="21"/>
  <c r="D280" i="21"/>
  <c r="E280" i="21" s="1"/>
  <c r="D281" i="21"/>
  <c r="D282" i="21"/>
  <c r="D283" i="21"/>
  <c r="D284" i="21"/>
  <c r="E284" i="21" s="1"/>
  <c r="D285" i="21"/>
  <c r="D286" i="21"/>
  <c r="D287" i="21"/>
  <c r="D288" i="21"/>
  <c r="E288" i="21" s="1"/>
  <c r="D289" i="21"/>
  <c r="D290" i="21"/>
  <c r="D291" i="21"/>
  <c r="D292" i="21"/>
  <c r="E292" i="21" s="1"/>
  <c r="D293" i="21"/>
  <c r="D294" i="21"/>
  <c r="D295" i="21"/>
  <c r="D296" i="21"/>
  <c r="E296" i="21" s="1"/>
  <c r="D297" i="21"/>
  <c r="D298" i="21"/>
  <c r="D299" i="21"/>
  <c r="D300" i="21"/>
  <c r="E300" i="21" s="1"/>
  <c r="D301" i="21"/>
  <c r="D302" i="21"/>
  <c r="D303" i="21"/>
  <c r="D304" i="21"/>
  <c r="E304" i="21" s="1"/>
  <c r="D305" i="21"/>
  <c r="D306" i="21"/>
  <c r="D307" i="21"/>
  <c r="D308" i="21"/>
  <c r="E308" i="21" s="1"/>
  <c r="D309" i="21"/>
  <c r="D310" i="21"/>
  <c r="D311" i="21"/>
  <c r="D312" i="21"/>
  <c r="E312" i="21" s="1"/>
  <c r="D313" i="21"/>
  <c r="D314" i="21"/>
  <c r="D315" i="21"/>
  <c r="D316" i="21"/>
  <c r="E316" i="21" s="1"/>
  <c r="D317" i="21"/>
  <c r="D318" i="21"/>
  <c r="D319" i="21"/>
  <c r="D320" i="21"/>
  <c r="E320" i="21" s="1"/>
  <c r="D321" i="21"/>
  <c r="D322" i="21"/>
  <c r="D323" i="21"/>
  <c r="D324" i="21"/>
  <c r="E324" i="21" s="1"/>
  <c r="D325" i="21"/>
  <c r="D326" i="21"/>
  <c r="D327" i="21"/>
  <c r="D328" i="21"/>
  <c r="E328" i="21" s="1"/>
  <c r="D329" i="21"/>
  <c r="D330" i="21"/>
  <c r="D331" i="21"/>
  <c r="D332" i="21"/>
  <c r="E332" i="21" s="1"/>
  <c r="D333" i="21"/>
  <c r="D334" i="21"/>
  <c r="D335" i="21"/>
  <c r="D336" i="21"/>
  <c r="E336" i="21" s="1"/>
  <c r="D337" i="21"/>
  <c r="D338" i="21"/>
  <c r="D339" i="21"/>
  <c r="D340" i="21"/>
  <c r="E340" i="21" s="1"/>
  <c r="D341" i="21"/>
  <c r="D342" i="21"/>
  <c r="D343" i="21"/>
  <c r="D344" i="21"/>
  <c r="E344" i="21" s="1"/>
  <c r="D345" i="21"/>
  <c r="D346" i="21"/>
  <c r="D347" i="21"/>
  <c r="D348" i="21"/>
  <c r="E348" i="21" s="1"/>
  <c r="D349" i="21"/>
  <c r="D350" i="21"/>
  <c r="D351" i="21"/>
  <c r="D352" i="21"/>
  <c r="E352" i="21" s="1"/>
  <c r="D353" i="21"/>
  <c r="D354" i="21"/>
  <c r="D355" i="21"/>
  <c r="D356" i="21"/>
  <c r="E356" i="21" s="1"/>
  <c r="D357" i="21"/>
  <c r="D358" i="21"/>
  <c r="D359" i="21"/>
  <c r="D360" i="21"/>
  <c r="E360" i="21" s="1"/>
  <c r="D361" i="21"/>
  <c r="D362" i="21"/>
  <c r="D363" i="21"/>
  <c r="D364" i="21"/>
  <c r="E364" i="21" s="1"/>
  <c r="D365" i="21"/>
  <c r="D366" i="21"/>
  <c r="D367" i="21"/>
  <c r="D368" i="21"/>
  <c r="E368" i="21" s="1"/>
  <c r="D369" i="21"/>
  <c r="D370" i="21"/>
  <c r="D371" i="21"/>
  <c r="D372" i="21"/>
  <c r="E372" i="21" s="1"/>
  <c r="D373" i="21"/>
  <c r="D374" i="21"/>
  <c r="D375" i="21"/>
  <c r="D376" i="21"/>
  <c r="E376" i="21" s="1"/>
  <c r="D377" i="21"/>
  <c r="D378" i="21"/>
  <c r="D379" i="21"/>
  <c r="D380" i="21"/>
  <c r="E380" i="21" s="1"/>
  <c r="D381" i="21"/>
  <c r="D382" i="21"/>
  <c r="D383" i="21"/>
  <c r="D384" i="21"/>
  <c r="E384" i="21" s="1"/>
  <c r="D385" i="21"/>
  <c r="D386" i="21"/>
  <c r="D387" i="21"/>
  <c r="D388" i="21"/>
  <c r="E388" i="21" s="1"/>
  <c r="D389" i="21"/>
  <c r="D390" i="21"/>
  <c r="D391" i="21"/>
  <c r="D392" i="21"/>
  <c r="E392" i="21" s="1"/>
  <c r="D393" i="21"/>
  <c r="D394" i="21"/>
  <c r="D395" i="21"/>
  <c r="D396" i="21"/>
  <c r="E396" i="21" s="1"/>
  <c r="D397" i="21"/>
  <c r="D398" i="21"/>
  <c r="D399" i="21"/>
  <c r="D400" i="21"/>
  <c r="E400" i="21" s="1"/>
  <c r="D401" i="21"/>
  <c r="D402" i="21"/>
  <c r="D403" i="21"/>
  <c r="D404" i="21"/>
  <c r="E404" i="21" s="1"/>
  <c r="D405" i="21"/>
  <c r="D406" i="21"/>
  <c r="D407" i="21"/>
  <c r="D408" i="21"/>
  <c r="E408" i="21" s="1"/>
  <c r="D409" i="21"/>
  <c r="D410" i="21"/>
  <c r="D411" i="21"/>
  <c r="D412" i="21"/>
  <c r="E412" i="21" s="1"/>
  <c r="D413" i="21"/>
  <c r="D414" i="21"/>
  <c r="D415" i="21"/>
  <c r="D416" i="21"/>
  <c r="E416" i="21" s="1"/>
  <c r="D417" i="21"/>
  <c r="D418" i="21"/>
  <c r="D419" i="21"/>
  <c r="D420" i="21"/>
  <c r="E420" i="21" s="1"/>
  <c r="D421" i="21"/>
  <c r="D422" i="21"/>
  <c r="D423" i="21"/>
  <c r="D424" i="21"/>
  <c r="E424" i="21" s="1"/>
  <c r="D425" i="21"/>
  <c r="D426" i="21"/>
  <c r="D427" i="21"/>
  <c r="D428" i="21"/>
  <c r="E428" i="21" s="1"/>
  <c r="D429" i="21"/>
  <c r="D430" i="21"/>
  <c r="D431" i="21"/>
  <c r="D432" i="21"/>
  <c r="E432" i="21" s="1"/>
  <c r="D433" i="21"/>
  <c r="D434" i="21"/>
  <c r="D435" i="21"/>
  <c r="D436" i="21"/>
  <c r="E436" i="21" s="1"/>
  <c r="D437" i="21"/>
  <c r="D438" i="21"/>
  <c r="D439" i="21"/>
  <c r="D440" i="21"/>
  <c r="E440" i="21" s="1"/>
  <c r="D441" i="21"/>
  <c r="D442" i="21"/>
  <c r="D443" i="21"/>
  <c r="D444" i="21"/>
  <c r="E444" i="21" s="1"/>
  <c r="D445" i="21"/>
  <c r="D446" i="21"/>
  <c r="D447" i="21"/>
  <c r="D448" i="21"/>
  <c r="E448" i="21" s="1"/>
  <c r="D449" i="21"/>
  <c r="D450" i="21"/>
  <c r="D451" i="21"/>
  <c r="D452" i="21"/>
  <c r="E452" i="21" s="1"/>
  <c r="D453" i="21"/>
  <c r="D454" i="21"/>
  <c r="D455" i="21"/>
  <c r="D456" i="21"/>
  <c r="E456" i="21" s="1"/>
  <c r="D457" i="21"/>
  <c r="D458" i="21"/>
  <c r="D459" i="21"/>
  <c r="D460" i="21"/>
  <c r="E460" i="21" s="1"/>
  <c r="D461" i="21"/>
  <c r="D462" i="21"/>
  <c r="D463" i="21"/>
  <c r="D464" i="21"/>
  <c r="E464" i="21" s="1"/>
  <c r="D465" i="21"/>
  <c r="D466" i="21"/>
  <c r="D467" i="21"/>
  <c r="D468" i="21"/>
  <c r="E468" i="21" s="1"/>
  <c r="D469" i="21"/>
  <c r="D470" i="21"/>
  <c r="D471" i="21"/>
  <c r="D472" i="21"/>
  <c r="E472" i="21" s="1"/>
  <c r="D473" i="21"/>
  <c r="D474" i="21"/>
  <c r="D475" i="21"/>
  <c r="D476" i="21"/>
  <c r="E476" i="21" s="1"/>
  <c r="D477" i="21"/>
  <c r="D478" i="21"/>
  <c r="D479" i="21"/>
  <c r="D480" i="21"/>
  <c r="E480" i="21" s="1"/>
  <c r="D481" i="21"/>
  <c r="D482" i="21"/>
  <c r="D483" i="21"/>
  <c r="D484" i="21"/>
  <c r="E484" i="21" s="1"/>
  <c r="D485" i="21"/>
  <c r="D486" i="21"/>
  <c r="D487" i="21"/>
  <c r="D488" i="21"/>
  <c r="E488" i="21" s="1"/>
  <c r="D489" i="21"/>
  <c r="D490" i="21"/>
  <c r="D491" i="21"/>
  <c r="D492" i="21"/>
  <c r="E492" i="21" s="1"/>
  <c r="D493" i="21"/>
  <c r="D494" i="21"/>
  <c r="D495" i="21"/>
  <c r="D496" i="21"/>
  <c r="E496" i="21" s="1"/>
  <c r="D497" i="21"/>
  <c r="D498" i="21"/>
  <c r="D499" i="21"/>
  <c r="D500" i="21"/>
  <c r="E500" i="21" s="1"/>
  <c r="D501" i="21"/>
  <c r="D502" i="21"/>
  <c r="D503" i="21"/>
  <c r="D255" i="21"/>
  <c r="D256" i="21"/>
  <c r="D257" i="21"/>
  <c r="E257" i="21" s="1"/>
  <c r="D258" i="21"/>
  <c r="D259" i="21"/>
  <c r="D260" i="21"/>
  <c r="E258" i="21"/>
  <c r="E259" i="21"/>
  <c r="E260" i="21"/>
  <c r="E261" i="21"/>
  <c r="E262" i="21"/>
  <c r="E263" i="21"/>
  <c r="E265" i="21"/>
  <c r="E266" i="21"/>
  <c r="E267" i="21"/>
  <c r="E269" i="21"/>
  <c r="E270" i="21"/>
  <c r="E271" i="21"/>
  <c r="E273" i="21"/>
  <c r="E274" i="21"/>
  <c r="E275" i="21"/>
  <c r="E277" i="21"/>
  <c r="E278" i="21"/>
  <c r="E279" i="21"/>
  <c r="E281" i="21"/>
  <c r="E282" i="21"/>
  <c r="E283" i="21"/>
  <c r="E285" i="21"/>
  <c r="E286" i="21"/>
  <c r="E287" i="21"/>
  <c r="E289" i="21"/>
  <c r="E290" i="21"/>
  <c r="E291" i="21"/>
  <c r="E293" i="21"/>
  <c r="E294" i="21"/>
  <c r="E295" i="21"/>
  <c r="E297" i="21"/>
  <c r="E298" i="21"/>
  <c r="E299" i="21"/>
  <c r="E301" i="21"/>
  <c r="E302" i="21"/>
  <c r="E303" i="21"/>
  <c r="E305" i="21"/>
  <c r="E306" i="21"/>
  <c r="E307" i="21"/>
  <c r="E309" i="21"/>
  <c r="E310" i="21"/>
  <c r="E311" i="21"/>
  <c r="E313" i="21"/>
  <c r="E314" i="21"/>
  <c r="E315" i="21"/>
  <c r="E317" i="21"/>
  <c r="E318" i="21"/>
  <c r="E319" i="21"/>
  <c r="E321" i="21"/>
  <c r="E322" i="21"/>
  <c r="E323" i="21"/>
  <c r="E325" i="21"/>
  <c r="E326" i="21"/>
  <c r="E327" i="21"/>
  <c r="E329" i="21"/>
  <c r="E330" i="21"/>
  <c r="E331" i="21"/>
  <c r="E333" i="21"/>
  <c r="E334" i="21"/>
  <c r="E335" i="21"/>
  <c r="E337" i="21"/>
  <c r="E338" i="21"/>
  <c r="E339" i="21"/>
  <c r="E341" i="21"/>
  <c r="E342" i="21"/>
  <c r="E343" i="21"/>
  <c r="E345" i="21"/>
  <c r="E346" i="21"/>
  <c r="E347" i="21"/>
  <c r="E349" i="21"/>
  <c r="E350" i="21"/>
  <c r="E351" i="21"/>
  <c r="E353" i="21"/>
  <c r="E354" i="21"/>
  <c r="E355" i="21"/>
  <c r="E357" i="21"/>
  <c r="E358" i="21"/>
  <c r="E359" i="21"/>
  <c r="E361" i="21"/>
  <c r="E362" i="21"/>
  <c r="E363" i="21"/>
  <c r="E365" i="21"/>
  <c r="E366" i="21"/>
  <c r="E367" i="21"/>
  <c r="E369" i="21"/>
  <c r="E370" i="21"/>
  <c r="E371" i="21"/>
  <c r="E373" i="21"/>
  <c r="E374" i="21"/>
  <c r="E375" i="21"/>
  <c r="E377" i="21"/>
  <c r="E378" i="21"/>
  <c r="E379" i="21"/>
  <c r="E381" i="21"/>
  <c r="E382" i="21"/>
  <c r="E383" i="21"/>
  <c r="E385" i="21"/>
  <c r="E386" i="21"/>
  <c r="E387" i="21"/>
  <c r="E389" i="21"/>
  <c r="E390" i="21"/>
  <c r="E391" i="21"/>
  <c r="E393" i="21"/>
  <c r="E394" i="21"/>
  <c r="E395" i="21"/>
  <c r="E397" i="21"/>
  <c r="E398" i="21"/>
  <c r="E399" i="21"/>
  <c r="E401" i="21"/>
  <c r="E402" i="21"/>
  <c r="E403" i="21"/>
  <c r="E405" i="21"/>
  <c r="E406" i="21"/>
  <c r="E407" i="21"/>
  <c r="E409" i="21"/>
  <c r="E410" i="21"/>
  <c r="E411" i="21"/>
  <c r="E413" i="21"/>
  <c r="E414" i="21"/>
  <c r="E415" i="21"/>
  <c r="E417" i="21"/>
  <c r="E418" i="21"/>
  <c r="E419" i="21"/>
  <c r="E421" i="21"/>
  <c r="E422" i="21"/>
  <c r="E423" i="21"/>
  <c r="E425" i="21"/>
  <c r="E426" i="21"/>
  <c r="E427" i="21"/>
  <c r="E429" i="21"/>
  <c r="E430" i="21"/>
  <c r="E431" i="21"/>
  <c r="E433" i="21"/>
  <c r="E434" i="21"/>
  <c r="E435" i="21"/>
  <c r="E437" i="21"/>
  <c r="E438" i="21"/>
  <c r="E439" i="21"/>
  <c r="E441" i="21"/>
  <c r="E442" i="21"/>
  <c r="E443" i="21"/>
  <c r="E445" i="21"/>
  <c r="E446" i="21"/>
  <c r="E447" i="21"/>
  <c r="E449" i="21"/>
  <c r="E450" i="21"/>
  <c r="E451" i="21"/>
  <c r="E453" i="21"/>
  <c r="E454" i="21"/>
  <c r="E455" i="21"/>
  <c r="E457" i="21"/>
  <c r="E458" i="21"/>
  <c r="E459" i="21"/>
  <c r="E461" i="21"/>
  <c r="E462" i="21"/>
  <c r="E463" i="21"/>
  <c r="E465" i="21"/>
  <c r="E466" i="21"/>
  <c r="E467" i="21"/>
  <c r="E469" i="21"/>
  <c r="E470" i="21"/>
  <c r="E471" i="21"/>
  <c r="E473" i="21"/>
  <c r="E474" i="21"/>
  <c r="E475" i="21"/>
  <c r="E477" i="21"/>
  <c r="E478" i="21"/>
  <c r="E479" i="21"/>
  <c r="E481" i="21"/>
  <c r="E482" i="21"/>
  <c r="E483" i="21"/>
  <c r="E485" i="21"/>
  <c r="E486" i="21"/>
  <c r="E487" i="21"/>
  <c r="E489" i="21"/>
  <c r="E490" i="21"/>
  <c r="E491" i="21"/>
  <c r="E493" i="21"/>
  <c r="E494" i="21"/>
  <c r="E495" i="21"/>
  <c r="E497" i="21"/>
  <c r="E498" i="21"/>
  <c r="E499" i="21"/>
  <c r="E501" i="21"/>
  <c r="E502" i="21"/>
  <c r="E503" i="21"/>
  <c r="E505" i="21"/>
  <c r="E506" i="21"/>
  <c r="E507" i="21"/>
  <c r="D254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3" i="21"/>
  <c r="G247" i="21"/>
  <c r="G246" i="21"/>
  <c r="Y2" i="14"/>
  <c r="Z2" i="18"/>
  <c r="Z2" i="14"/>
  <c r="O3" i="18"/>
  <c r="V237" i="18"/>
  <c r="V252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" i="18"/>
  <c r="X252" i="18"/>
  <c r="W2" i="18"/>
  <c r="X562" i="17"/>
  <c r="P505" i="18" s="1"/>
  <c r="X563" i="17"/>
  <c r="X564" i="17"/>
  <c r="P507" i="18" s="1"/>
  <c r="P506" i="18"/>
  <c r="P257" i="18"/>
  <c r="P3" i="18"/>
  <c r="X59" i="17"/>
  <c r="W562" i="17"/>
  <c r="B506" i="19" s="1"/>
  <c r="W563" i="17"/>
  <c r="B507" i="19" s="1"/>
  <c r="W564" i="17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3" i="19"/>
  <c r="Y2" i="18" l="1"/>
  <c r="D257" i="19" s="1"/>
  <c r="E257" i="19" s="1"/>
  <c r="C53" i="17" l="1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B53" i="17"/>
  <c r="C36" i="17"/>
  <c r="C37" i="17" s="1"/>
  <c r="C38" i="17" s="1"/>
  <c r="D36" i="17"/>
  <c r="D37" i="17" s="1"/>
  <c r="D38" i="17" s="1"/>
  <c r="E36" i="17"/>
  <c r="E37" i="17"/>
  <c r="E38" i="17" s="1"/>
  <c r="F36" i="17"/>
  <c r="F37" i="17"/>
  <c r="F38" i="17"/>
  <c r="G36" i="17"/>
  <c r="G37" i="17" s="1"/>
  <c r="G38" i="17" s="1"/>
  <c r="H36" i="17"/>
  <c r="H37" i="17" s="1"/>
  <c r="H38" i="17" s="1"/>
  <c r="I36" i="17"/>
  <c r="I37" i="17"/>
  <c r="I38" i="17" s="1"/>
  <c r="J36" i="17"/>
  <c r="J37" i="17"/>
  <c r="J38" i="17"/>
  <c r="K36" i="17"/>
  <c r="K37" i="17" s="1"/>
  <c r="K38" i="17" s="1"/>
  <c r="L36" i="17"/>
  <c r="L37" i="17" s="1"/>
  <c r="L38" i="17" s="1"/>
  <c r="M36" i="17"/>
  <c r="M37" i="17"/>
  <c r="M38" i="17" s="1"/>
  <c r="N36" i="17"/>
  <c r="N37" i="17"/>
  <c r="N38" i="17"/>
  <c r="O36" i="17"/>
  <c r="O37" i="17" s="1"/>
  <c r="O38" i="17" s="1"/>
  <c r="P36" i="17"/>
  <c r="P37" i="17" s="1"/>
  <c r="P38" i="17" s="1"/>
  <c r="Q36" i="17"/>
  <c r="Q37" i="17"/>
  <c r="Q38" i="17" s="1"/>
  <c r="R36" i="17"/>
  <c r="R37" i="17"/>
  <c r="R38" i="17"/>
  <c r="S36" i="17"/>
  <c r="S37" i="17" s="1"/>
  <c r="S38" i="17" s="1"/>
  <c r="T36" i="17"/>
  <c r="T37" i="17" s="1"/>
  <c r="T38" i="17" s="1"/>
  <c r="U36" i="17"/>
  <c r="U37" i="17"/>
  <c r="U38" i="17" s="1"/>
  <c r="B36" i="17"/>
  <c r="B37" i="17"/>
  <c r="B38" i="17"/>
  <c r="H25" i="17"/>
  <c r="H26" i="17" s="1"/>
  <c r="H27" i="17" s="1"/>
  <c r="I25" i="17"/>
  <c r="I26" i="17" s="1"/>
  <c r="I27" i="17" s="1"/>
  <c r="J25" i="17"/>
  <c r="J26" i="17"/>
  <c r="J27" i="17" s="1"/>
  <c r="K25" i="17"/>
  <c r="K26" i="17"/>
  <c r="K27" i="17"/>
  <c r="L25" i="17"/>
  <c r="L26" i="17" s="1"/>
  <c r="L27" i="17" s="1"/>
  <c r="M25" i="17"/>
  <c r="M26" i="17" s="1"/>
  <c r="N25" i="17"/>
  <c r="N26" i="17"/>
  <c r="N27" i="17" s="1"/>
  <c r="O25" i="17"/>
  <c r="O26" i="17"/>
  <c r="O27" i="17"/>
  <c r="P25" i="17"/>
  <c r="P26" i="17" s="1"/>
  <c r="P27" i="17" s="1"/>
  <c r="G25" i="17"/>
  <c r="G26" i="17" s="1"/>
  <c r="G27" i="17" s="1"/>
  <c r="C25" i="17"/>
  <c r="C26" i="17"/>
  <c r="C27" i="17" s="1"/>
  <c r="D25" i="17"/>
  <c r="D26" i="17"/>
  <c r="D27" i="17"/>
  <c r="B28" i="17" s="1"/>
  <c r="L8" i="17" s="1"/>
  <c r="B25" i="17"/>
  <c r="B26" i="17" s="1"/>
  <c r="B27" i="17" s="1"/>
  <c r="F12" i="17"/>
  <c r="F13" i="17" s="1"/>
  <c r="F14" i="17" s="1"/>
  <c r="G12" i="17"/>
  <c r="G13" i="17"/>
  <c r="H12" i="17"/>
  <c r="H13" i="17"/>
  <c r="H14" i="17"/>
  <c r="I12" i="17"/>
  <c r="I13" i="17" s="1"/>
  <c r="E12" i="17"/>
  <c r="E13" i="17" s="1"/>
  <c r="E14" i="17" s="1"/>
  <c r="B12" i="17"/>
  <c r="B13" i="17"/>
  <c r="B14" i="17" s="1"/>
  <c r="C5" i="18"/>
  <c r="D5" i="18"/>
  <c r="E5" i="18"/>
  <c r="F5" i="18"/>
  <c r="G5" i="18"/>
  <c r="H5" i="18"/>
  <c r="I5" i="18"/>
  <c r="J5" i="18"/>
  <c r="K5" i="18"/>
  <c r="L5" i="18"/>
  <c r="M5" i="18"/>
  <c r="C6" i="18"/>
  <c r="D6" i="18"/>
  <c r="E6" i="18"/>
  <c r="F6" i="18"/>
  <c r="G6" i="18"/>
  <c r="H6" i="18"/>
  <c r="I6" i="18"/>
  <c r="J6" i="18"/>
  <c r="K6" i="18"/>
  <c r="L6" i="18"/>
  <c r="M6" i="18"/>
  <c r="C7" i="18"/>
  <c r="D7" i="18"/>
  <c r="E7" i="18"/>
  <c r="F7" i="18"/>
  <c r="G7" i="18"/>
  <c r="H7" i="18"/>
  <c r="I7" i="18"/>
  <c r="J7" i="18"/>
  <c r="K7" i="18"/>
  <c r="L7" i="18"/>
  <c r="M7" i="18"/>
  <c r="C8" i="18"/>
  <c r="D8" i="18"/>
  <c r="E8" i="18"/>
  <c r="F8" i="18"/>
  <c r="G8" i="18"/>
  <c r="H8" i="18"/>
  <c r="I8" i="18"/>
  <c r="J8" i="18"/>
  <c r="K8" i="18"/>
  <c r="L8" i="18"/>
  <c r="M8" i="18"/>
  <c r="C9" i="18"/>
  <c r="D9" i="18"/>
  <c r="E9" i="18"/>
  <c r="F9" i="18"/>
  <c r="G9" i="18"/>
  <c r="H9" i="18"/>
  <c r="I9" i="18"/>
  <c r="J9" i="18"/>
  <c r="K9" i="18"/>
  <c r="L9" i="18"/>
  <c r="M9" i="18"/>
  <c r="C10" i="18"/>
  <c r="D10" i="18"/>
  <c r="E10" i="18"/>
  <c r="F10" i="18"/>
  <c r="G10" i="18"/>
  <c r="H10" i="18"/>
  <c r="I10" i="18"/>
  <c r="J10" i="18"/>
  <c r="K10" i="18"/>
  <c r="L10" i="18"/>
  <c r="M10" i="18"/>
  <c r="C11" i="18"/>
  <c r="D11" i="18"/>
  <c r="E11" i="18"/>
  <c r="F11" i="18"/>
  <c r="G11" i="18"/>
  <c r="H11" i="18"/>
  <c r="I11" i="18"/>
  <c r="J11" i="18"/>
  <c r="K11" i="18"/>
  <c r="L11" i="18"/>
  <c r="M11" i="18"/>
  <c r="C12" i="18"/>
  <c r="D12" i="18"/>
  <c r="E12" i="18"/>
  <c r="F12" i="18"/>
  <c r="G12" i="18"/>
  <c r="H12" i="18"/>
  <c r="I12" i="18"/>
  <c r="J12" i="18"/>
  <c r="K12" i="18"/>
  <c r="L12" i="18"/>
  <c r="M12" i="18"/>
  <c r="C13" i="18"/>
  <c r="D13" i="18"/>
  <c r="E13" i="18"/>
  <c r="F13" i="18"/>
  <c r="G13" i="18"/>
  <c r="H13" i="18"/>
  <c r="I13" i="18"/>
  <c r="J13" i="18"/>
  <c r="K13" i="18"/>
  <c r="L13" i="18"/>
  <c r="M13" i="18"/>
  <c r="C14" i="18"/>
  <c r="D14" i="18"/>
  <c r="E14" i="18"/>
  <c r="F14" i="18"/>
  <c r="G14" i="18"/>
  <c r="H14" i="18"/>
  <c r="I14" i="18"/>
  <c r="J14" i="18"/>
  <c r="K14" i="18"/>
  <c r="L14" i="18"/>
  <c r="M14" i="18"/>
  <c r="C15" i="18"/>
  <c r="D15" i="18"/>
  <c r="E15" i="18"/>
  <c r="F15" i="18"/>
  <c r="G15" i="18"/>
  <c r="H15" i="18"/>
  <c r="I15" i="18"/>
  <c r="J15" i="18"/>
  <c r="K15" i="18"/>
  <c r="L15" i="18"/>
  <c r="M15" i="18"/>
  <c r="C16" i="18"/>
  <c r="D16" i="18"/>
  <c r="E16" i="18"/>
  <c r="F16" i="18"/>
  <c r="G16" i="18"/>
  <c r="H16" i="18"/>
  <c r="I16" i="18"/>
  <c r="J16" i="18"/>
  <c r="K16" i="18"/>
  <c r="L16" i="18"/>
  <c r="M16" i="18"/>
  <c r="C17" i="18"/>
  <c r="D17" i="18"/>
  <c r="E17" i="18"/>
  <c r="F17" i="18"/>
  <c r="G17" i="18"/>
  <c r="H17" i="18"/>
  <c r="I17" i="18"/>
  <c r="J17" i="18"/>
  <c r="K17" i="18"/>
  <c r="L17" i="18"/>
  <c r="M17" i="18"/>
  <c r="C18" i="18"/>
  <c r="D18" i="18"/>
  <c r="E18" i="18"/>
  <c r="F18" i="18"/>
  <c r="G18" i="18"/>
  <c r="H18" i="18"/>
  <c r="I18" i="18"/>
  <c r="J18" i="18"/>
  <c r="K18" i="18"/>
  <c r="L18" i="18"/>
  <c r="M18" i="18"/>
  <c r="C19" i="18"/>
  <c r="D19" i="18"/>
  <c r="E19" i="18"/>
  <c r="F19" i="18"/>
  <c r="G19" i="18"/>
  <c r="H19" i="18"/>
  <c r="I19" i="18"/>
  <c r="J19" i="18"/>
  <c r="K19" i="18"/>
  <c r="L19" i="18"/>
  <c r="M19" i="18"/>
  <c r="C20" i="18"/>
  <c r="D20" i="18"/>
  <c r="E20" i="18"/>
  <c r="F20" i="18"/>
  <c r="G20" i="18"/>
  <c r="H20" i="18"/>
  <c r="I20" i="18"/>
  <c r="J20" i="18"/>
  <c r="K20" i="18"/>
  <c r="L20" i="18"/>
  <c r="M20" i="18"/>
  <c r="C21" i="18"/>
  <c r="D21" i="18"/>
  <c r="E21" i="18"/>
  <c r="F21" i="18"/>
  <c r="G21" i="18"/>
  <c r="H21" i="18"/>
  <c r="I21" i="18"/>
  <c r="J21" i="18"/>
  <c r="K21" i="18"/>
  <c r="L21" i="18"/>
  <c r="M21" i="18"/>
  <c r="C22" i="18"/>
  <c r="D22" i="18"/>
  <c r="E22" i="18"/>
  <c r="F22" i="18"/>
  <c r="G22" i="18"/>
  <c r="H22" i="18"/>
  <c r="I22" i="18"/>
  <c r="J22" i="18"/>
  <c r="K22" i="18"/>
  <c r="L22" i="18"/>
  <c r="M22" i="18"/>
  <c r="C23" i="18"/>
  <c r="D23" i="18"/>
  <c r="E23" i="18"/>
  <c r="F23" i="18"/>
  <c r="G23" i="18"/>
  <c r="H23" i="18"/>
  <c r="I23" i="18"/>
  <c r="J23" i="18"/>
  <c r="K23" i="18"/>
  <c r="L23" i="18"/>
  <c r="M23" i="18"/>
  <c r="C24" i="18"/>
  <c r="D24" i="18"/>
  <c r="E24" i="18"/>
  <c r="F24" i="18"/>
  <c r="G24" i="18"/>
  <c r="H24" i="18"/>
  <c r="I24" i="18"/>
  <c r="J24" i="18"/>
  <c r="K24" i="18"/>
  <c r="L24" i="18"/>
  <c r="M24" i="18"/>
  <c r="C25" i="18"/>
  <c r="D25" i="18"/>
  <c r="E25" i="18"/>
  <c r="F25" i="18"/>
  <c r="G25" i="18"/>
  <c r="H25" i="18"/>
  <c r="I25" i="18"/>
  <c r="J25" i="18"/>
  <c r="K25" i="18"/>
  <c r="L25" i="18"/>
  <c r="M25" i="18"/>
  <c r="C26" i="18"/>
  <c r="D26" i="18"/>
  <c r="E26" i="18"/>
  <c r="F26" i="18"/>
  <c r="G26" i="18"/>
  <c r="H26" i="18"/>
  <c r="I26" i="18"/>
  <c r="J26" i="18"/>
  <c r="K26" i="18"/>
  <c r="L26" i="18"/>
  <c r="M26" i="18"/>
  <c r="C27" i="18"/>
  <c r="D27" i="18"/>
  <c r="E27" i="18"/>
  <c r="F27" i="18"/>
  <c r="G27" i="18"/>
  <c r="H27" i="18"/>
  <c r="I27" i="18"/>
  <c r="J27" i="18"/>
  <c r="K27" i="18"/>
  <c r="L27" i="18"/>
  <c r="M27" i="18"/>
  <c r="C28" i="18"/>
  <c r="D28" i="18"/>
  <c r="E28" i="18"/>
  <c r="F28" i="18"/>
  <c r="G28" i="18"/>
  <c r="H28" i="18"/>
  <c r="I28" i="18"/>
  <c r="J28" i="18"/>
  <c r="K28" i="18"/>
  <c r="L28" i="18"/>
  <c r="M28" i="18"/>
  <c r="C29" i="18"/>
  <c r="D29" i="18"/>
  <c r="E29" i="18"/>
  <c r="F29" i="18"/>
  <c r="G29" i="18"/>
  <c r="H29" i="18"/>
  <c r="I29" i="18"/>
  <c r="J29" i="18"/>
  <c r="K29" i="18"/>
  <c r="L29" i="18"/>
  <c r="M29" i="18"/>
  <c r="C30" i="18"/>
  <c r="D30" i="18"/>
  <c r="E30" i="18"/>
  <c r="F30" i="18"/>
  <c r="G30" i="18"/>
  <c r="H30" i="18"/>
  <c r="I30" i="18"/>
  <c r="J30" i="18"/>
  <c r="K30" i="18"/>
  <c r="L30" i="18"/>
  <c r="M30" i="18"/>
  <c r="C31" i="18"/>
  <c r="D31" i="18"/>
  <c r="E31" i="18"/>
  <c r="F31" i="18"/>
  <c r="G31" i="18"/>
  <c r="H31" i="18"/>
  <c r="I31" i="18"/>
  <c r="J31" i="18"/>
  <c r="K31" i="18"/>
  <c r="L31" i="18"/>
  <c r="M31" i="18"/>
  <c r="C32" i="18"/>
  <c r="D32" i="18"/>
  <c r="E32" i="18"/>
  <c r="F32" i="18"/>
  <c r="G32" i="18"/>
  <c r="H32" i="18"/>
  <c r="I32" i="18"/>
  <c r="J32" i="18"/>
  <c r="K32" i="18"/>
  <c r="L32" i="18"/>
  <c r="M32" i="18"/>
  <c r="C33" i="18"/>
  <c r="D33" i="18"/>
  <c r="E33" i="18"/>
  <c r="F33" i="18"/>
  <c r="G33" i="18"/>
  <c r="H33" i="18"/>
  <c r="I33" i="18"/>
  <c r="J33" i="18"/>
  <c r="K33" i="18"/>
  <c r="L33" i="18"/>
  <c r="M33" i="18"/>
  <c r="C34" i="18"/>
  <c r="D34" i="18"/>
  <c r="E34" i="18"/>
  <c r="F34" i="18"/>
  <c r="G34" i="18"/>
  <c r="H34" i="18"/>
  <c r="I34" i="18"/>
  <c r="J34" i="18"/>
  <c r="K34" i="18"/>
  <c r="L34" i="18"/>
  <c r="M34" i="18"/>
  <c r="C35" i="18"/>
  <c r="D35" i="18"/>
  <c r="E35" i="18"/>
  <c r="F35" i="18"/>
  <c r="G35" i="18"/>
  <c r="H35" i="18"/>
  <c r="I35" i="18"/>
  <c r="J35" i="18"/>
  <c r="K35" i="18"/>
  <c r="L35" i="18"/>
  <c r="M35" i="18"/>
  <c r="C36" i="18"/>
  <c r="D36" i="18"/>
  <c r="E36" i="18"/>
  <c r="F36" i="18"/>
  <c r="G36" i="18"/>
  <c r="H36" i="18"/>
  <c r="I36" i="18"/>
  <c r="J36" i="18"/>
  <c r="K36" i="18"/>
  <c r="L36" i="18"/>
  <c r="M36" i="18"/>
  <c r="C37" i="18"/>
  <c r="D37" i="18"/>
  <c r="E37" i="18"/>
  <c r="F37" i="18"/>
  <c r="G37" i="18"/>
  <c r="H37" i="18"/>
  <c r="I37" i="18"/>
  <c r="J37" i="18"/>
  <c r="K37" i="18"/>
  <c r="L37" i="18"/>
  <c r="M37" i="18"/>
  <c r="C38" i="18"/>
  <c r="D38" i="18"/>
  <c r="E38" i="18"/>
  <c r="F38" i="18"/>
  <c r="G38" i="18"/>
  <c r="H38" i="18"/>
  <c r="I38" i="18"/>
  <c r="J38" i="18"/>
  <c r="K38" i="18"/>
  <c r="L38" i="18"/>
  <c r="M38" i="18"/>
  <c r="C39" i="18"/>
  <c r="D39" i="18"/>
  <c r="E39" i="18"/>
  <c r="F39" i="18"/>
  <c r="G39" i="18"/>
  <c r="H39" i="18"/>
  <c r="I39" i="18"/>
  <c r="J39" i="18"/>
  <c r="K39" i="18"/>
  <c r="L39" i="18"/>
  <c r="M39" i="18"/>
  <c r="C40" i="18"/>
  <c r="D40" i="18"/>
  <c r="E40" i="18"/>
  <c r="F40" i="18"/>
  <c r="G40" i="18"/>
  <c r="H40" i="18"/>
  <c r="I40" i="18"/>
  <c r="J40" i="18"/>
  <c r="K40" i="18"/>
  <c r="L40" i="18"/>
  <c r="M40" i="18"/>
  <c r="C41" i="18"/>
  <c r="D41" i="18"/>
  <c r="E41" i="18"/>
  <c r="F41" i="18"/>
  <c r="G41" i="18"/>
  <c r="H41" i="18"/>
  <c r="I41" i="18"/>
  <c r="J41" i="18"/>
  <c r="K41" i="18"/>
  <c r="L41" i="18"/>
  <c r="M41" i="18"/>
  <c r="C42" i="18"/>
  <c r="D42" i="18"/>
  <c r="E42" i="18"/>
  <c r="F42" i="18"/>
  <c r="G42" i="18"/>
  <c r="H42" i="18"/>
  <c r="I42" i="18"/>
  <c r="J42" i="18"/>
  <c r="K42" i="18"/>
  <c r="L42" i="18"/>
  <c r="M42" i="18"/>
  <c r="C43" i="18"/>
  <c r="D43" i="18"/>
  <c r="E43" i="18"/>
  <c r="F43" i="18"/>
  <c r="G43" i="18"/>
  <c r="H43" i="18"/>
  <c r="I43" i="18"/>
  <c r="J43" i="18"/>
  <c r="K43" i="18"/>
  <c r="L43" i="18"/>
  <c r="M43" i="18"/>
  <c r="C44" i="18"/>
  <c r="D44" i="18"/>
  <c r="E44" i="18"/>
  <c r="F44" i="18"/>
  <c r="G44" i="18"/>
  <c r="H44" i="18"/>
  <c r="I44" i="18"/>
  <c r="J44" i="18"/>
  <c r="K44" i="18"/>
  <c r="L44" i="18"/>
  <c r="M44" i="18"/>
  <c r="C45" i="18"/>
  <c r="D45" i="18"/>
  <c r="E45" i="18"/>
  <c r="F45" i="18"/>
  <c r="G45" i="18"/>
  <c r="H45" i="18"/>
  <c r="I45" i="18"/>
  <c r="J45" i="18"/>
  <c r="K45" i="18"/>
  <c r="L45" i="18"/>
  <c r="M45" i="18"/>
  <c r="C46" i="18"/>
  <c r="D46" i="18"/>
  <c r="E46" i="18"/>
  <c r="F46" i="18"/>
  <c r="G46" i="18"/>
  <c r="H46" i="18"/>
  <c r="I46" i="18"/>
  <c r="J46" i="18"/>
  <c r="K46" i="18"/>
  <c r="L46" i="18"/>
  <c r="M46" i="18"/>
  <c r="C47" i="18"/>
  <c r="D47" i="18"/>
  <c r="E47" i="18"/>
  <c r="F47" i="18"/>
  <c r="G47" i="18"/>
  <c r="H47" i="18"/>
  <c r="I47" i="18"/>
  <c r="J47" i="18"/>
  <c r="K47" i="18"/>
  <c r="L47" i="18"/>
  <c r="M47" i="18"/>
  <c r="C48" i="18"/>
  <c r="D48" i="18"/>
  <c r="E48" i="18"/>
  <c r="F48" i="18"/>
  <c r="G48" i="18"/>
  <c r="H48" i="18"/>
  <c r="I48" i="18"/>
  <c r="J48" i="18"/>
  <c r="K48" i="18"/>
  <c r="L48" i="18"/>
  <c r="M48" i="18"/>
  <c r="C49" i="18"/>
  <c r="D49" i="18"/>
  <c r="E49" i="18"/>
  <c r="F49" i="18"/>
  <c r="G49" i="18"/>
  <c r="H49" i="18"/>
  <c r="I49" i="18"/>
  <c r="J49" i="18"/>
  <c r="K49" i="18"/>
  <c r="L49" i="18"/>
  <c r="M49" i="18"/>
  <c r="C50" i="18"/>
  <c r="D50" i="18"/>
  <c r="E50" i="18"/>
  <c r="F50" i="18"/>
  <c r="G50" i="18"/>
  <c r="H50" i="18"/>
  <c r="I50" i="18"/>
  <c r="J50" i="18"/>
  <c r="K50" i="18"/>
  <c r="L50" i="18"/>
  <c r="M50" i="18"/>
  <c r="C51" i="18"/>
  <c r="D51" i="18"/>
  <c r="E51" i="18"/>
  <c r="F51" i="18"/>
  <c r="G51" i="18"/>
  <c r="H51" i="18"/>
  <c r="I51" i="18"/>
  <c r="J51" i="18"/>
  <c r="K51" i="18"/>
  <c r="L51" i="18"/>
  <c r="M51" i="18"/>
  <c r="C52" i="18"/>
  <c r="D52" i="18"/>
  <c r="E52" i="18"/>
  <c r="F52" i="18"/>
  <c r="G52" i="18"/>
  <c r="H52" i="18"/>
  <c r="I52" i="18"/>
  <c r="J52" i="18"/>
  <c r="K52" i="18"/>
  <c r="L52" i="18"/>
  <c r="M52" i="18"/>
  <c r="C53" i="18"/>
  <c r="D53" i="18"/>
  <c r="E53" i="18"/>
  <c r="F53" i="18"/>
  <c r="G53" i="18"/>
  <c r="H53" i="18"/>
  <c r="I53" i="18"/>
  <c r="J53" i="18"/>
  <c r="K53" i="18"/>
  <c r="L53" i="18"/>
  <c r="M53" i="18"/>
  <c r="C54" i="18"/>
  <c r="D54" i="18"/>
  <c r="E54" i="18"/>
  <c r="F54" i="18"/>
  <c r="G54" i="18"/>
  <c r="H54" i="18"/>
  <c r="I54" i="18"/>
  <c r="J54" i="18"/>
  <c r="K54" i="18"/>
  <c r="L54" i="18"/>
  <c r="M54" i="18"/>
  <c r="C55" i="18"/>
  <c r="D55" i="18"/>
  <c r="E55" i="18"/>
  <c r="F55" i="18"/>
  <c r="G55" i="18"/>
  <c r="H55" i="18"/>
  <c r="I55" i="18"/>
  <c r="J55" i="18"/>
  <c r="K55" i="18"/>
  <c r="L55" i="18"/>
  <c r="M55" i="18"/>
  <c r="C56" i="18"/>
  <c r="D56" i="18"/>
  <c r="E56" i="18"/>
  <c r="F56" i="18"/>
  <c r="G56" i="18"/>
  <c r="H56" i="18"/>
  <c r="I56" i="18"/>
  <c r="J56" i="18"/>
  <c r="K56" i="18"/>
  <c r="L56" i="18"/>
  <c r="M56" i="18"/>
  <c r="C57" i="18"/>
  <c r="D57" i="18"/>
  <c r="E57" i="18"/>
  <c r="F57" i="18"/>
  <c r="G57" i="18"/>
  <c r="H57" i="18"/>
  <c r="I57" i="18"/>
  <c r="J57" i="18"/>
  <c r="K57" i="18"/>
  <c r="L57" i="18"/>
  <c r="M57" i="18"/>
  <c r="C58" i="18"/>
  <c r="D58" i="18"/>
  <c r="E58" i="18"/>
  <c r="F58" i="18"/>
  <c r="G58" i="18"/>
  <c r="H58" i="18"/>
  <c r="I58" i="18"/>
  <c r="J58" i="18"/>
  <c r="K58" i="18"/>
  <c r="L58" i="18"/>
  <c r="M58" i="18"/>
  <c r="C59" i="18"/>
  <c r="D59" i="18"/>
  <c r="E59" i="18"/>
  <c r="F59" i="18"/>
  <c r="G59" i="18"/>
  <c r="H59" i="18"/>
  <c r="I59" i="18"/>
  <c r="J59" i="18"/>
  <c r="K59" i="18"/>
  <c r="L59" i="18"/>
  <c r="M59" i="18"/>
  <c r="C60" i="18"/>
  <c r="D60" i="18"/>
  <c r="E60" i="18"/>
  <c r="F60" i="18"/>
  <c r="G60" i="18"/>
  <c r="H60" i="18"/>
  <c r="I60" i="18"/>
  <c r="J60" i="18"/>
  <c r="K60" i="18"/>
  <c r="L60" i="18"/>
  <c r="M60" i="18"/>
  <c r="C61" i="18"/>
  <c r="D61" i="18"/>
  <c r="E61" i="18"/>
  <c r="F61" i="18"/>
  <c r="G61" i="18"/>
  <c r="H61" i="18"/>
  <c r="I61" i="18"/>
  <c r="J61" i="18"/>
  <c r="K61" i="18"/>
  <c r="L61" i="18"/>
  <c r="M61" i="18"/>
  <c r="C62" i="18"/>
  <c r="D62" i="18"/>
  <c r="E62" i="18"/>
  <c r="F62" i="18"/>
  <c r="G62" i="18"/>
  <c r="H62" i="18"/>
  <c r="I62" i="18"/>
  <c r="J62" i="18"/>
  <c r="K62" i="18"/>
  <c r="L62" i="18"/>
  <c r="M62" i="18"/>
  <c r="C63" i="18"/>
  <c r="D63" i="18"/>
  <c r="E63" i="18"/>
  <c r="F63" i="18"/>
  <c r="G63" i="18"/>
  <c r="H63" i="18"/>
  <c r="I63" i="18"/>
  <c r="J63" i="18"/>
  <c r="K63" i="18"/>
  <c r="L63" i="18"/>
  <c r="M63" i="18"/>
  <c r="C64" i="18"/>
  <c r="D64" i="18"/>
  <c r="E64" i="18"/>
  <c r="F64" i="18"/>
  <c r="G64" i="18"/>
  <c r="H64" i="18"/>
  <c r="I64" i="18"/>
  <c r="J64" i="18"/>
  <c r="K64" i="18"/>
  <c r="L64" i="18"/>
  <c r="M64" i="18"/>
  <c r="C65" i="18"/>
  <c r="D65" i="18"/>
  <c r="E65" i="18"/>
  <c r="F65" i="18"/>
  <c r="G65" i="18"/>
  <c r="H65" i="18"/>
  <c r="I65" i="18"/>
  <c r="J65" i="18"/>
  <c r="K65" i="18"/>
  <c r="L65" i="18"/>
  <c r="M65" i="18"/>
  <c r="C66" i="18"/>
  <c r="D66" i="18"/>
  <c r="E66" i="18"/>
  <c r="F66" i="18"/>
  <c r="G66" i="18"/>
  <c r="H66" i="18"/>
  <c r="I66" i="18"/>
  <c r="J66" i="18"/>
  <c r="K66" i="18"/>
  <c r="L66" i="18"/>
  <c r="M66" i="18"/>
  <c r="C67" i="18"/>
  <c r="D67" i="18"/>
  <c r="E67" i="18"/>
  <c r="F67" i="18"/>
  <c r="G67" i="18"/>
  <c r="H67" i="18"/>
  <c r="I67" i="18"/>
  <c r="J67" i="18"/>
  <c r="K67" i="18"/>
  <c r="L67" i="18"/>
  <c r="M67" i="18"/>
  <c r="C68" i="18"/>
  <c r="D68" i="18"/>
  <c r="E68" i="18"/>
  <c r="F68" i="18"/>
  <c r="G68" i="18"/>
  <c r="H68" i="18"/>
  <c r="I68" i="18"/>
  <c r="J68" i="18"/>
  <c r="K68" i="18"/>
  <c r="L68" i="18"/>
  <c r="M68" i="18"/>
  <c r="C69" i="18"/>
  <c r="D69" i="18"/>
  <c r="E69" i="18"/>
  <c r="F69" i="18"/>
  <c r="G69" i="18"/>
  <c r="H69" i="18"/>
  <c r="I69" i="18"/>
  <c r="J69" i="18"/>
  <c r="K69" i="18"/>
  <c r="L69" i="18"/>
  <c r="M69" i="18"/>
  <c r="C70" i="18"/>
  <c r="D70" i="18"/>
  <c r="E70" i="18"/>
  <c r="F70" i="18"/>
  <c r="G70" i="18"/>
  <c r="H70" i="18"/>
  <c r="I70" i="18"/>
  <c r="J70" i="18"/>
  <c r="K70" i="18"/>
  <c r="L70" i="18"/>
  <c r="M70" i="18"/>
  <c r="C71" i="18"/>
  <c r="D71" i="18"/>
  <c r="E71" i="18"/>
  <c r="F71" i="18"/>
  <c r="G71" i="18"/>
  <c r="H71" i="18"/>
  <c r="I71" i="18"/>
  <c r="J71" i="18"/>
  <c r="K71" i="18"/>
  <c r="L71" i="18"/>
  <c r="M71" i="18"/>
  <c r="C72" i="18"/>
  <c r="D72" i="18"/>
  <c r="E72" i="18"/>
  <c r="F72" i="18"/>
  <c r="G72" i="18"/>
  <c r="H72" i="18"/>
  <c r="I72" i="18"/>
  <c r="J72" i="18"/>
  <c r="K72" i="18"/>
  <c r="L72" i="18"/>
  <c r="M72" i="18"/>
  <c r="C73" i="18"/>
  <c r="D73" i="18"/>
  <c r="E73" i="18"/>
  <c r="F73" i="18"/>
  <c r="G73" i="18"/>
  <c r="H73" i="18"/>
  <c r="I73" i="18"/>
  <c r="J73" i="18"/>
  <c r="K73" i="18"/>
  <c r="L73" i="18"/>
  <c r="M73" i="18"/>
  <c r="C74" i="18"/>
  <c r="D74" i="18"/>
  <c r="E74" i="18"/>
  <c r="F74" i="18"/>
  <c r="G74" i="18"/>
  <c r="H74" i="18"/>
  <c r="I74" i="18"/>
  <c r="J74" i="18"/>
  <c r="K74" i="18"/>
  <c r="L74" i="18"/>
  <c r="M74" i="18"/>
  <c r="C75" i="18"/>
  <c r="D75" i="18"/>
  <c r="E75" i="18"/>
  <c r="F75" i="18"/>
  <c r="G75" i="18"/>
  <c r="H75" i="18"/>
  <c r="I75" i="18"/>
  <c r="J75" i="18"/>
  <c r="K75" i="18"/>
  <c r="L75" i="18"/>
  <c r="M75" i="18"/>
  <c r="C76" i="18"/>
  <c r="D76" i="18"/>
  <c r="E76" i="18"/>
  <c r="F76" i="18"/>
  <c r="G76" i="18"/>
  <c r="H76" i="18"/>
  <c r="I76" i="18"/>
  <c r="J76" i="18"/>
  <c r="K76" i="18"/>
  <c r="L76" i="18"/>
  <c r="M76" i="18"/>
  <c r="C77" i="18"/>
  <c r="D77" i="18"/>
  <c r="E77" i="18"/>
  <c r="F77" i="18"/>
  <c r="G77" i="18"/>
  <c r="H77" i="18"/>
  <c r="I77" i="18"/>
  <c r="J77" i="18"/>
  <c r="K77" i="18"/>
  <c r="L77" i="18"/>
  <c r="M77" i="18"/>
  <c r="C78" i="18"/>
  <c r="D78" i="18"/>
  <c r="E78" i="18"/>
  <c r="F78" i="18"/>
  <c r="G78" i="18"/>
  <c r="H78" i="18"/>
  <c r="I78" i="18"/>
  <c r="J78" i="18"/>
  <c r="K78" i="18"/>
  <c r="L78" i="18"/>
  <c r="M78" i="18"/>
  <c r="C79" i="18"/>
  <c r="D79" i="18"/>
  <c r="E79" i="18"/>
  <c r="F79" i="18"/>
  <c r="G79" i="18"/>
  <c r="H79" i="18"/>
  <c r="I79" i="18"/>
  <c r="J79" i="18"/>
  <c r="K79" i="18"/>
  <c r="L79" i="18"/>
  <c r="M79" i="18"/>
  <c r="C80" i="18"/>
  <c r="D80" i="18"/>
  <c r="E80" i="18"/>
  <c r="F80" i="18"/>
  <c r="G80" i="18"/>
  <c r="H80" i="18"/>
  <c r="I80" i="18"/>
  <c r="J80" i="18"/>
  <c r="K80" i="18"/>
  <c r="L80" i="18"/>
  <c r="M80" i="18"/>
  <c r="C81" i="18"/>
  <c r="D81" i="18"/>
  <c r="E81" i="18"/>
  <c r="F81" i="18"/>
  <c r="G81" i="18"/>
  <c r="H81" i="18"/>
  <c r="I81" i="18"/>
  <c r="J81" i="18"/>
  <c r="K81" i="18"/>
  <c r="L81" i="18"/>
  <c r="M81" i="18"/>
  <c r="C82" i="18"/>
  <c r="D82" i="18"/>
  <c r="E82" i="18"/>
  <c r="F82" i="18"/>
  <c r="G82" i="18"/>
  <c r="H82" i="18"/>
  <c r="I82" i="18"/>
  <c r="J82" i="18"/>
  <c r="K82" i="18"/>
  <c r="L82" i="18"/>
  <c r="M82" i="18"/>
  <c r="C83" i="18"/>
  <c r="D83" i="18"/>
  <c r="E83" i="18"/>
  <c r="F83" i="18"/>
  <c r="G83" i="18"/>
  <c r="H83" i="18"/>
  <c r="I83" i="18"/>
  <c r="J83" i="18"/>
  <c r="K83" i="18"/>
  <c r="L83" i="18"/>
  <c r="M83" i="18"/>
  <c r="C84" i="18"/>
  <c r="D84" i="18"/>
  <c r="E84" i="18"/>
  <c r="F84" i="18"/>
  <c r="G84" i="18"/>
  <c r="H84" i="18"/>
  <c r="I84" i="18"/>
  <c r="J84" i="18"/>
  <c r="K84" i="18"/>
  <c r="L84" i="18"/>
  <c r="M84" i="18"/>
  <c r="C85" i="18"/>
  <c r="D85" i="18"/>
  <c r="E85" i="18"/>
  <c r="F85" i="18"/>
  <c r="G85" i="18"/>
  <c r="H85" i="18"/>
  <c r="I85" i="18"/>
  <c r="J85" i="18"/>
  <c r="K85" i="18"/>
  <c r="L85" i="18"/>
  <c r="M85" i="18"/>
  <c r="C86" i="18"/>
  <c r="D86" i="18"/>
  <c r="E86" i="18"/>
  <c r="F86" i="18"/>
  <c r="G86" i="18"/>
  <c r="H86" i="18"/>
  <c r="I86" i="18"/>
  <c r="J86" i="18"/>
  <c r="K86" i="18"/>
  <c r="L86" i="18"/>
  <c r="M86" i="18"/>
  <c r="C87" i="18"/>
  <c r="D87" i="18"/>
  <c r="E87" i="18"/>
  <c r="F87" i="18"/>
  <c r="G87" i="18"/>
  <c r="H87" i="18"/>
  <c r="I87" i="18"/>
  <c r="J87" i="18"/>
  <c r="K87" i="18"/>
  <c r="L87" i="18"/>
  <c r="M87" i="18"/>
  <c r="C88" i="18"/>
  <c r="D88" i="18"/>
  <c r="E88" i="18"/>
  <c r="F88" i="18"/>
  <c r="G88" i="18"/>
  <c r="H88" i="18"/>
  <c r="I88" i="18"/>
  <c r="J88" i="18"/>
  <c r="K88" i="18"/>
  <c r="L88" i="18"/>
  <c r="M88" i="18"/>
  <c r="C89" i="18"/>
  <c r="D89" i="18"/>
  <c r="E89" i="18"/>
  <c r="F89" i="18"/>
  <c r="G89" i="18"/>
  <c r="H89" i="18"/>
  <c r="I89" i="18"/>
  <c r="J89" i="18"/>
  <c r="K89" i="18"/>
  <c r="L89" i="18"/>
  <c r="M89" i="18"/>
  <c r="C90" i="18"/>
  <c r="D90" i="18"/>
  <c r="E90" i="18"/>
  <c r="F90" i="18"/>
  <c r="G90" i="18"/>
  <c r="H90" i="18"/>
  <c r="I90" i="18"/>
  <c r="J90" i="18"/>
  <c r="K90" i="18"/>
  <c r="L90" i="18"/>
  <c r="M90" i="18"/>
  <c r="C91" i="18"/>
  <c r="D91" i="18"/>
  <c r="E91" i="18"/>
  <c r="F91" i="18"/>
  <c r="G91" i="18"/>
  <c r="H91" i="18"/>
  <c r="I91" i="18"/>
  <c r="J91" i="18"/>
  <c r="K91" i="18"/>
  <c r="L91" i="18"/>
  <c r="M91" i="18"/>
  <c r="C92" i="18"/>
  <c r="D92" i="18"/>
  <c r="E92" i="18"/>
  <c r="F92" i="18"/>
  <c r="G92" i="18"/>
  <c r="H92" i="18"/>
  <c r="I92" i="18"/>
  <c r="J92" i="18"/>
  <c r="K92" i="18"/>
  <c r="L92" i="18"/>
  <c r="M92" i="18"/>
  <c r="C93" i="18"/>
  <c r="D93" i="18"/>
  <c r="E93" i="18"/>
  <c r="F93" i="18"/>
  <c r="G93" i="18"/>
  <c r="H93" i="18"/>
  <c r="I93" i="18"/>
  <c r="J93" i="18"/>
  <c r="K93" i="18"/>
  <c r="L93" i="18"/>
  <c r="M93" i="18"/>
  <c r="C94" i="18"/>
  <c r="D94" i="18"/>
  <c r="E94" i="18"/>
  <c r="F94" i="18"/>
  <c r="G94" i="18"/>
  <c r="H94" i="18"/>
  <c r="I94" i="18"/>
  <c r="J94" i="18"/>
  <c r="K94" i="18"/>
  <c r="L94" i="18"/>
  <c r="M94" i="18"/>
  <c r="C95" i="18"/>
  <c r="D95" i="18"/>
  <c r="E95" i="18"/>
  <c r="F95" i="18"/>
  <c r="G95" i="18"/>
  <c r="H95" i="18"/>
  <c r="I95" i="18"/>
  <c r="J95" i="18"/>
  <c r="K95" i="18"/>
  <c r="L95" i="18"/>
  <c r="M95" i="18"/>
  <c r="C96" i="18"/>
  <c r="D96" i="18"/>
  <c r="E96" i="18"/>
  <c r="F96" i="18"/>
  <c r="G96" i="18"/>
  <c r="H96" i="18"/>
  <c r="I96" i="18"/>
  <c r="J96" i="18"/>
  <c r="K96" i="18"/>
  <c r="L96" i="18"/>
  <c r="M96" i="18"/>
  <c r="C97" i="18"/>
  <c r="D97" i="18"/>
  <c r="E97" i="18"/>
  <c r="F97" i="18"/>
  <c r="G97" i="18"/>
  <c r="H97" i="18"/>
  <c r="I97" i="18"/>
  <c r="J97" i="18"/>
  <c r="K97" i="18"/>
  <c r="L97" i="18"/>
  <c r="M97" i="18"/>
  <c r="C98" i="18"/>
  <c r="D98" i="18"/>
  <c r="E98" i="18"/>
  <c r="F98" i="18"/>
  <c r="G98" i="18"/>
  <c r="H98" i="18"/>
  <c r="I98" i="18"/>
  <c r="J98" i="18"/>
  <c r="K98" i="18"/>
  <c r="L98" i="18"/>
  <c r="M98" i="18"/>
  <c r="C99" i="18"/>
  <c r="D99" i="18"/>
  <c r="E99" i="18"/>
  <c r="F99" i="18"/>
  <c r="G99" i="18"/>
  <c r="H99" i="18"/>
  <c r="I99" i="18"/>
  <c r="J99" i="18"/>
  <c r="K99" i="18"/>
  <c r="L99" i="18"/>
  <c r="M99" i="18"/>
  <c r="C100" i="18"/>
  <c r="D100" i="18"/>
  <c r="E100" i="18"/>
  <c r="F100" i="18"/>
  <c r="G100" i="18"/>
  <c r="H100" i="18"/>
  <c r="I100" i="18"/>
  <c r="J100" i="18"/>
  <c r="K100" i="18"/>
  <c r="L100" i="18"/>
  <c r="M100" i="18"/>
  <c r="C101" i="18"/>
  <c r="D101" i="18"/>
  <c r="E101" i="18"/>
  <c r="F101" i="18"/>
  <c r="G101" i="18"/>
  <c r="H101" i="18"/>
  <c r="I101" i="18"/>
  <c r="J101" i="18"/>
  <c r="K101" i="18"/>
  <c r="L101" i="18"/>
  <c r="M101" i="18"/>
  <c r="C102" i="18"/>
  <c r="D102" i="18"/>
  <c r="E102" i="18"/>
  <c r="F102" i="18"/>
  <c r="G102" i="18"/>
  <c r="H102" i="18"/>
  <c r="I102" i="18"/>
  <c r="J102" i="18"/>
  <c r="K102" i="18"/>
  <c r="L102" i="18"/>
  <c r="M102" i="18"/>
  <c r="C103" i="18"/>
  <c r="D103" i="18"/>
  <c r="E103" i="18"/>
  <c r="F103" i="18"/>
  <c r="G103" i="18"/>
  <c r="H103" i="18"/>
  <c r="I103" i="18"/>
  <c r="J103" i="18"/>
  <c r="K103" i="18"/>
  <c r="L103" i="18"/>
  <c r="M103" i="18"/>
  <c r="C104" i="18"/>
  <c r="D104" i="18"/>
  <c r="E104" i="18"/>
  <c r="F104" i="18"/>
  <c r="G104" i="18"/>
  <c r="H104" i="18"/>
  <c r="I104" i="18"/>
  <c r="J104" i="18"/>
  <c r="K104" i="18"/>
  <c r="L104" i="18"/>
  <c r="M104" i="18"/>
  <c r="C105" i="18"/>
  <c r="D105" i="18"/>
  <c r="E105" i="18"/>
  <c r="F105" i="18"/>
  <c r="G105" i="18"/>
  <c r="H105" i="18"/>
  <c r="I105" i="18"/>
  <c r="J105" i="18"/>
  <c r="K105" i="18"/>
  <c r="L105" i="18"/>
  <c r="M105" i="18"/>
  <c r="C106" i="18"/>
  <c r="D106" i="18"/>
  <c r="E106" i="18"/>
  <c r="F106" i="18"/>
  <c r="G106" i="18"/>
  <c r="H106" i="18"/>
  <c r="I106" i="18"/>
  <c r="J106" i="18"/>
  <c r="K106" i="18"/>
  <c r="L106" i="18"/>
  <c r="M106" i="18"/>
  <c r="C107" i="18"/>
  <c r="D107" i="18"/>
  <c r="E107" i="18"/>
  <c r="F107" i="18"/>
  <c r="G107" i="18"/>
  <c r="H107" i="18"/>
  <c r="I107" i="18"/>
  <c r="J107" i="18"/>
  <c r="K107" i="18"/>
  <c r="L107" i="18"/>
  <c r="M107" i="18"/>
  <c r="C108" i="18"/>
  <c r="D108" i="18"/>
  <c r="E108" i="18"/>
  <c r="F108" i="18"/>
  <c r="G108" i="18"/>
  <c r="H108" i="18"/>
  <c r="I108" i="18"/>
  <c r="J108" i="18"/>
  <c r="K108" i="18"/>
  <c r="L108" i="18"/>
  <c r="M108" i="18"/>
  <c r="C109" i="18"/>
  <c r="D109" i="18"/>
  <c r="E109" i="18"/>
  <c r="F109" i="18"/>
  <c r="G109" i="18"/>
  <c r="H109" i="18"/>
  <c r="I109" i="18"/>
  <c r="J109" i="18"/>
  <c r="K109" i="18"/>
  <c r="L109" i="18"/>
  <c r="M109" i="18"/>
  <c r="C110" i="18"/>
  <c r="D110" i="18"/>
  <c r="E110" i="18"/>
  <c r="F110" i="18"/>
  <c r="G110" i="18"/>
  <c r="H110" i="18"/>
  <c r="I110" i="18"/>
  <c r="J110" i="18"/>
  <c r="K110" i="18"/>
  <c r="L110" i="18"/>
  <c r="M110" i="18"/>
  <c r="C111" i="18"/>
  <c r="D111" i="18"/>
  <c r="E111" i="18"/>
  <c r="F111" i="18"/>
  <c r="G111" i="18"/>
  <c r="H111" i="18"/>
  <c r="I111" i="18"/>
  <c r="J111" i="18"/>
  <c r="K111" i="18"/>
  <c r="L111" i="18"/>
  <c r="M111" i="18"/>
  <c r="C112" i="18"/>
  <c r="D112" i="18"/>
  <c r="E112" i="18"/>
  <c r="F112" i="18"/>
  <c r="G112" i="18"/>
  <c r="H112" i="18"/>
  <c r="I112" i="18"/>
  <c r="J112" i="18"/>
  <c r="K112" i="18"/>
  <c r="L112" i="18"/>
  <c r="M112" i="18"/>
  <c r="C113" i="18"/>
  <c r="D113" i="18"/>
  <c r="E113" i="18"/>
  <c r="F113" i="18"/>
  <c r="G113" i="18"/>
  <c r="H113" i="18"/>
  <c r="I113" i="18"/>
  <c r="J113" i="18"/>
  <c r="K113" i="18"/>
  <c r="L113" i="18"/>
  <c r="M113" i="18"/>
  <c r="C114" i="18"/>
  <c r="D114" i="18"/>
  <c r="E114" i="18"/>
  <c r="F114" i="18"/>
  <c r="G114" i="18"/>
  <c r="H114" i="18"/>
  <c r="I114" i="18"/>
  <c r="J114" i="18"/>
  <c r="K114" i="18"/>
  <c r="L114" i="18"/>
  <c r="M114" i="18"/>
  <c r="C115" i="18"/>
  <c r="D115" i="18"/>
  <c r="E115" i="18"/>
  <c r="F115" i="18"/>
  <c r="G115" i="18"/>
  <c r="H115" i="18"/>
  <c r="I115" i="18"/>
  <c r="J115" i="18"/>
  <c r="K115" i="18"/>
  <c r="L115" i="18"/>
  <c r="M115" i="18"/>
  <c r="C116" i="18"/>
  <c r="D116" i="18"/>
  <c r="E116" i="18"/>
  <c r="F116" i="18"/>
  <c r="G116" i="18"/>
  <c r="H116" i="18"/>
  <c r="I116" i="18"/>
  <c r="J116" i="18"/>
  <c r="K116" i="18"/>
  <c r="L116" i="18"/>
  <c r="M116" i="18"/>
  <c r="C117" i="18"/>
  <c r="D117" i="18"/>
  <c r="E117" i="18"/>
  <c r="F117" i="18"/>
  <c r="G117" i="18"/>
  <c r="H117" i="18"/>
  <c r="I117" i="18"/>
  <c r="J117" i="18"/>
  <c r="K117" i="18"/>
  <c r="L117" i="18"/>
  <c r="M117" i="18"/>
  <c r="C118" i="18"/>
  <c r="D118" i="18"/>
  <c r="E118" i="18"/>
  <c r="F118" i="18"/>
  <c r="G118" i="18"/>
  <c r="H118" i="18"/>
  <c r="I118" i="18"/>
  <c r="J118" i="18"/>
  <c r="K118" i="18"/>
  <c r="L118" i="18"/>
  <c r="M118" i="18"/>
  <c r="C119" i="18"/>
  <c r="D119" i="18"/>
  <c r="E119" i="18"/>
  <c r="F119" i="18"/>
  <c r="G119" i="18"/>
  <c r="H119" i="18"/>
  <c r="I119" i="18"/>
  <c r="J119" i="18"/>
  <c r="K119" i="18"/>
  <c r="L119" i="18"/>
  <c r="M119" i="18"/>
  <c r="C120" i="18"/>
  <c r="D120" i="18"/>
  <c r="E120" i="18"/>
  <c r="F120" i="18"/>
  <c r="G120" i="18"/>
  <c r="H120" i="18"/>
  <c r="I120" i="18"/>
  <c r="J120" i="18"/>
  <c r="K120" i="18"/>
  <c r="L120" i="18"/>
  <c r="M120" i="18"/>
  <c r="C121" i="18"/>
  <c r="D121" i="18"/>
  <c r="E121" i="18"/>
  <c r="F121" i="18"/>
  <c r="G121" i="18"/>
  <c r="H121" i="18"/>
  <c r="I121" i="18"/>
  <c r="J121" i="18"/>
  <c r="K121" i="18"/>
  <c r="L121" i="18"/>
  <c r="M121" i="18"/>
  <c r="C122" i="18"/>
  <c r="D122" i="18"/>
  <c r="E122" i="18"/>
  <c r="F122" i="18"/>
  <c r="G122" i="18"/>
  <c r="H122" i="18"/>
  <c r="I122" i="18"/>
  <c r="J122" i="18"/>
  <c r="K122" i="18"/>
  <c r="L122" i="18"/>
  <c r="M122" i="18"/>
  <c r="C123" i="18"/>
  <c r="D123" i="18"/>
  <c r="E123" i="18"/>
  <c r="F123" i="18"/>
  <c r="G123" i="18"/>
  <c r="H123" i="18"/>
  <c r="I123" i="18"/>
  <c r="J123" i="18"/>
  <c r="K123" i="18"/>
  <c r="L123" i="18"/>
  <c r="M123" i="18"/>
  <c r="C124" i="18"/>
  <c r="D124" i="18"/>
  <c r="E124" i="18"/>
  <c r="F124" i="18"/>
  <c r="G124" i="18"/>
  <c r="H124" i="18"/>
  <c r="I124" i="18"/>
  <c r="J124" i="18"/>
  <c r="K124" i="18"/>
  <c r="L124" i="18"/>
  <c r="M124" i="18"/>
  <c r="C125" i="18"/>
  <c r="D125" i="18"/>
  <c r="E125" i="18"/>
  <c r="F125" i="18"/>
  <c r="G125" i="18"/>
  <c r="H125" i="18"/>
  <c r="I125" i="18"/>
  <c r="J125" i="18"/>
  <c r="K125" i="18"/>
  <c r="L125" i="18"/>
  <c r="M125" i="18"/>
  <c r="C126" i="18"/>
  <c r="D126" i="18"/>
  <c r="E126" i="18"/>
  <c r="F126" i="18"/>
  <c r="G126" i="18"/>
  <c r="H126" i="18"/>
  <c r="I126" i="18"/>
  <c r="J126" i="18"/>
  <c r="K126" i="18"/>
  <c r="L126" i="18"/>
  <c r="M126" i="18"/>
  <c r="C127" i="18"/>
  <c r="D127" i="18"/>
  <c r="E127" i="18"/>
  <c r="F127" i="18"/>
  <c r="G127" i="18"/>
  <c r="H127" i="18"/>
  <c r="I127" i="18"/>
  <c r="J127" i="18"/>
  <c r="K127" i="18"/>
  <c r="L127" i="18"/>
  <c r="M127" i="18"/>
  <c r="C128" i="18"/>
  <c r="D128" i="18"/>
  <c r="E128" i="18"/>
  <c r="F128" i="18"/>
  <c r="G128" i="18"/>
  <c r="H128" i="18"/>
  <c r="I128" i="18"/>
  <c r="J128" i="18"/>
  <c r="K128" i="18"/>
  <c r="L128" i="18"/>
  <c r="M128" i="18"/>
  <c r="C129" i="18"/>
  <c r="D129" i="18"/>
  <c r="E129" i="18"/>
  <c r="F129" i="18"/>
  <c r="G129" i="18"/>
  <c r="H129" i="18"/>
  <c r="I129" i="18"/>
  <c r="J129" i="18"/>
  <c r="K129" i="18"/>
  <c r="L129" i="18"/>
  <c r="M129" i="18"/>
  <c r="C130" i="18"/>
  <c r="D130" i="18"/>
  <c r="E130" i="18"/>
  <c r="F130" i="18"/>
  <c r="G130" i="18"/>
  <c r="H130" i="18"/>
  <c r="I130" i="18"/>
  <c r="J130" i="18"/>
  <c r="K130" i="18"/>
  <c r="L130" i="18"/>
  <c r="M130" i="18"/>
  <c r="C131" i="18"/>
  <c r="D131" i="18"/>
  <c r="E131" i="18"/>
  <c r="F131" i="18"/>
  <c r="G131" i="18"/>
  <c r="H131" i="18"/>
  <c r="I131" i="18"/>
  <c r="J131" i="18"/>
  <c r="K131" i="18"/>
  <c r="L131" i="18"/>
  <c r="M131" i="18"/>
  <c r="C132" i="18"/>
  <c r="D132" i="18"/>
  <c r="E132" i="18"/>
  <c r="F132" i="18"/>
  <c r="G132" i="18"/>
  <c r="H132" i="18"/>
  <c r="I132" i="18"/>
  <c r="J132" i="18"/>
  <c r="K132" i="18"/>
  <c r="L132" i="18"/>
  <c r="M132" i="18"/>
  <c r="C133" i="18"/>
  <c r="D133" i="18"/>
  <c r="E133" i="18"/>
  <c r="F133" i="18"/>
  <c r="G133" i="18"/>
  <c r="H133" i="18"/>
  <c r="I133" i="18"/>
  <c r="J133" i="18"/>
  <c r="K133" i="18"/>
  <c r="L133" i="18"/>
  <c r="M133" i="18"/>
  <c r="C134" i="18"/>
  <c r="D134" i="18"/>
  <c r="E134" i="18"/>
  <c r="F134" i="18"/>
  <c r="G134" i="18"/>
  <c r="H134" i="18"/>
  <c r="I134" i="18"/>
  <c r="J134" i="18"/>
  <c r="K134" i="18"/>
  <c r="L134" i="18"/>
  <c r="M134" i="18"/>
  <c r="C135" i="18"/>
  <c r="D135" i="18"/>
  <c r="E135" i="18"/>
  <c r="F135" i="18"/>
  <c r="G135" i="18"/>
  <c r="H135" i="18"/>
  <c r="I135" i="18"/>
  <c r="J135" i="18"/>
  <c r="K135" i="18"/>
  <c r="L135" i="18"/>
  <c r="M135" i="18"/>
  <c r="C136" i="18"/>
  <c r="D136" i="18"/>
  <c r="E136" i="18"/>
  <c r="F136" i="18"/>
  <c r="G136" i="18"/>
  <c r="H136" i="18"/>
  <c r="I136" i="18"/>
  <c r="J136" i="18"/>
  <c r="K136" i="18"/>
  <c r="L136" i="18"/>
  <c r="M136" i="18"/>
  <c r="C137" i="18"/>
  <c r="D137" i="18"/>
  <c r="E137" i="18"/>
  <c r="F137" i="18"/>
  <c r="G137" i="18"/>
  <c r="H137" i="18"/>
  <c r="I137" i="18"/>
  <c r="J137" i="18"/>
  <c r="K137" i="18"/>
  <c r="L137" i="18"/>
  <c r="M137" i="18"/>
  <c r="C138" i="18"/>
  <c r="D138" i="18"/>
  <c r="E138" i="18"/>
  <c r="F138" i="18"/>
  <c r="G138" i="18"/>
  <c r="H138" i="18"/>
  <c r="I138" i="18"/>
  <c r="J138" i="18"/>
  <c r="K138" i="18"/>
  <c r="L138" i="18"/>
  <c r="M138" i="18"/>
  <c r="C139" i="18"/>
  <c r="D139" i="18"/>
  <c r="E139" i="18"/>
  <c r="F139" i="18"/>
  <c r="G139" i="18"/>
  <c r="H139" i="18"/>
  <c r="I139" i="18"/>
  <c r="J139" i="18"/>
  <c r="K139" i="18"/>
  <c r="L139" i="18"/>
  <c r="M139" i="18"/>
  <c r="C140" i="18"/>
  <c r="D140" i="18"/>
  <c r="E140" i="18"/>
  <c r="F140" i="18"/>
  <c r="G140" i="18"/>
  <c r="H140" i="18"/>
  <c r="I140" i="18"/>
  <c r="J140" i="18"/>
  <c r="K140" i="18"/>
  <c r="L140" i="18"/>
  <c r="M140" i="18"/>
  <c r="C141" i="18"/>
  <c r="D141" i="18"/>
  <c r="E141" i="18"/>
  <c r="F141" i="18"/>
  <c r="G141" i="18"/>
  <c r="H141" i="18"/>
  <c r="I141" i="18"/>
  <c r="J141" i="18"/>
  <c r="K141" i="18"/>
  <c r="L141" i="18"/>
  <c r="M141" i="18"/>
  <c r="C142" i="18"/>
  <c r="D142" i="18"/>
  <c r="E142" i="18"/>
  <c r="F142" i="18"/>
  <c r="G142" i="18"/>
  <c r="H142" i="18"/>
  <c r="I142" i="18"/>
  <c r="J142" i="18"/>
  <c r="K142" i="18"/>
  <c r="L142" i="18"/>
  <c r="M142" i="18"/>
  <c r="C143" i="18"/>
  <c r="D143" i="18"/>
  <c r="E143" i="18"/>
  <c r="F143" i="18"/>
  <c r="G143" i="18"/>
  <c r="H143" i="18"/>
  <c r="I143" i="18"/>
  <c r="J143" i="18"/>
  <c r="K143" i="18"/>
  <c r="L143" i="18"/>
  <c r="M143" i="18"/>
  <c r="C144" i="18"/>
  <c r="D144" i="18"/>
  <c r="E144" i="18"/>
  <c r="F144" i="18"/>
  <c r="G144" i="18"/>
  <c r="H144" i="18"/>
  <c r="I144" i="18"/>
  <c r="J144" i="18"/>
  <c r="K144" i="18"/>
  <c r="L144" i="18"/>
  <c r="M144" i="18"/>
  <c r="C145" i="18"/>
  <c r="D145" i="18"/>
  <c r="E145" i="18"/>
  <c r="F145" i="18"/>
  <c r="G145" i="18"/>
  <c r="H145" i="18"/>
  <c r="I145" i="18"/>
  <c r="J145" i="18"/>
  <c r="K145" i="18"/>
  <c r="L145" i="18"/>
  <c r="M145" i="18"/>
  <c r="C146" i="18"/>
  <c r="D146" i="18"/>
  <c r="E146" i="18"/>
  <c r="F146" i="18"/>
  <c r="G146" i="18"/>
  <c r="H146" i="18"/>
  <c r="I146" i="18"/>
  <c r="J146" i="18"/>
  <c r="K146" i="18"/>
  <c r="L146" i="18"/>
  <c r="M146" i="18"/>
  <c r="C147" i="18"/>
  <c r="D147" i="18"/>
  <c r="E147" i="18"/>
  <c r="F147" i="18"/>
  <c r="G147" i="18"/>
  <c r="H147" i="18"/>
  <c r="I147" i="18"/>
  <c r="J147" i="18"/>
  <c r="K147" i="18"/>
  <c r="L147" i="18"/>
  <c r="M147" i="18"/>
  <c r="C148" i="18"/>
  <c r="D148" i="18"/>
  <c r="E148" i="18"/>
  <c r="F148" i="18"/>
  <c r="G148" i="18"/>
  <c r="H148" i="18"/>
  <c r="I148" i="18"/>
  <c r="J148" i="18"/>
  <c r="K148" i="18"/>
  <c r="L148" i="18"/>
  <c r="M148" i="18"/>
  <c r="C149" i="18"/>
  <c r="D149" i="18"/>
  <c r="E149" i="18"/>
  <c r="F149" i="18"/>
  <c r="G149" i="18"/>
  <c r="H149" i="18"/>
  <c r="I149" i="18"/>
  <c r="J149" i="18"/>
  <c r="K149" i="18"/>
  <c r="L149" i="18"/>
  <c r="M149" i="18"/>
  <c r="C150" i="18"/>
  <c r="D150" i="18"/>
  <c r="E150" i="18"/>
  <c r="F150" i="18"/>
  <c r="G150" i="18"/>
  <c r="H150" i="18"/>
  <c r="I150" i="18"/>
  <c r="J150" i="18"/>
  <c r="K150" i="18"/>
  <c r="L150" i="18"/>
  <c r="M150" i="18"/>
  <c r="C151" i="18"/>
  <c r="D151" i="18"/>
  <c r="E151" i="18"/>
  <c r="F151" i="18"/>
  <c r="G151" i="18"/>
  <c r="H151" i="18"/>
  <c r="I151" i="18"/>
  <c r="J151" i="18"/>
  <c r="K151" i="18"/>
  <c r="L151" i="18"/>
  <c r="M151" i="18"/>
  <c r="C152" i="18"/>
  <c r="D152" i="18"/>
  <c r="E152" i="18"/>
  <c r="F152" i="18"/>
  <c r="G152" i="18"/>
  <c r="H152" i="18"/>
  <c r="I152" i="18"/>
  <c r="J152" i="18"/>
  <c r="K152" i="18"/>
  <c r="L152" i="18"/>
  <c r="M152" i="18"/>
  <c r="C153" i="18"/>
  <c r="D153" i="18"/>
  <c r="E153" i="18"/>
  <c r="F153" i="18"/>
  <c r="G153" i="18"/>
  <c r="H153" i="18"/>
  <c r="I153" i="18"/>
  <c r="J153" i="18"/>
  <c r="K153" i="18"/>
  <c r="L153" i="18"/>
  <c r="M153" i="18"/>
  <c r="C154" i="18"/>
  <c r="D154" i="18"/>
  <c r="E154" i="18"/>
  <c r="F154" i="18"/>
  <c r="G154" i="18"/>
  <c r="H154" i="18"/>
  <c r="I154" i="18"/>
  <c r="J154" i="18"/>
  <c r="K154" i="18"/>
  <c r="L154" i="18"/>
  <c r="M154" i="18"/>
  <c r="C155" i="18"/>
  <c r="D155" i="18"/>
  <c r="E155" i="18"/>
  <c r="F155" i="18"/>
  <c r="G155" i="18"/>
  <c r="H155" i="18"/>
  <c r="I155" i="18"/>
  <c r="J155" i="18"/>
  <c r="K155" i="18"/>
  <c r="L155" i="18"/>
  <c r="M155" i="18"/>
  <c r="C156" i="18"/>
  <c r="D156" i="18"/>
  <c r="E156" i="18"/>
  <c r="F156" i="18"/>
  <c r="G156" i="18"/>
  <c r="H156" i="18"/>
  <c r="I156" i="18"/>
  <c r="J156" i="18"/>
  <c r="K156" i="18"/>
  <c r="L156" i="18"/>
  <c r="M156" i="18"/>
  <c r="C157" i="18"/>
  <c r="D157" i="18"/>
  <c r="E157" i="18"/>
  <c r="F157" i="18"/>
  <c r="G157" i="18"/>
  <c r="H157" i="18"/>
  <c r="I157" i="18"/>
  <c r="J157" i="18"/>
  <c r="K157" i="18"/>
  <c r="L157" i="18"/>
  <c r="M157" i="18"/>
  <c r="C158" i="18"/>
  <c r="D158" i="18"/>
  <c r="E158" i="18"/>
  <c r="F158" i="18"/>
  <c r="G158" i="18"/>
  <c r="H158" i="18"/>
  <c r="I158" i="18"/>
  <c r="J158" i="18"/>
  <c r="K158" i="18"/>
  <c r="L158" i="18"/>
  <c r="M158" i="18"/>
  <c r="C159" i="18"/>
  <c r="D159" i="18"/>
  <c r="E159" i="18"/>
  <c r="F159" i="18"/>
  <c r="G159" i="18"/>
  <c r="H159" i="18"/>
  <c r="I159" i="18"/>
  <c r="J159" i="18"/>
  <c r="K159" i="18"/>
  <c r="L159" i="18"/>
  <c r="M159" i="18"/>
  <c r="C160" i="18"/>
  <c r="D160" i="18"/>
  <c r="E160" i="18"/>
  <c r="F160" i="18"/>
  <c r="G160" i="18"/>
  <c r="H160" i="18"/>
  <c r="I160" i="18"/>
  <c r="J160" i="18"/>
  <c r="K160" i="18"/>
  <c r="L160" i="18"/>
  <c r="M160" i="18"/>
  <c r="C161" i="18"/>
  <c r="D161" i="18"/>
  <c r="E161" i="18"/>
  <c r="F161" i="18"/>
  <c r="G161" i="18"/>
  <c r="H161" i="18"/>
  <c r="I161" i="18"/>
  <c r="J161" i="18"/>
  <c r="K161" i="18"/>
  <c r="L161" i="18"/>
  <c r="M161" i="18"/>
  <c r="C162" i="18"/>
  <c r="D162" i="18"/>
  <c r="E162" i="18"/>
  <c r="F162" i="18"/>
  <c r="G162" i="18"/>
  <c r="H162" i="18"/>
  <c r="I162" i="18"/>
  <c r="J162" i="18"/>
  <c r="K162" i="18"/>
  <c r="L162" i="18"/>
  <c r="M162" i="18"/>
  <c r="C163" i="18"/>
  <c r="D163" i="18"/>
  <c r="E163" i="18"/>
  <c r="F163" i="18"/>
  <c r="G163" i="18"/>
  <c r="H163" i="18"/>
  <c r="I163" i="18"/>
  <c r="J163" i="18"/>
  <c r="K163" i="18"/>
  <c r="L163" i="18"/>
  <c r="M163" i="18"/>
  <c r="C164" i="18"/>
  <c r="D164" i="18"/>
  <c r="E164" i="18"/>
  <c r="F164" i="18"/>
  <c r="G164" i="18"/>
  <c r="H164" i="18"/>
  <c r="I164" i="18"/>
  <c r="J164" i="18"/>
  <c r="K164" i="18"/>
  <c r="L164" i="18"/>
  <c r="M164" i="18"/>
  <c r="C165" i="18"/>
  <c r="D165" i="18"/>
  <c r="E165" i="18"/>
  <c r="F165" i="18"/>
  <c r="G165" i="18"/>
  <c r="H165" i="18"/>
  <c r="I165" i="18"/>
  <c r="J165" i="18"/>
  <c r="K165" i="18"/>
  <c r="L165" i="18"/>
  <c r="M165" i="18"/>
  <c r="C166" i="18"/>
  <c r="D166" i="18"/>
  <c r="E166" i="18"/>
  <c r="F166" i="18"/>
  <c r="G166" i="18"/>
  <c r="H166" i="18"/>
  <c r="I166" i="18"/>
  <c r="J166" i="18"/>
  <c r="K166" i="18"/>
  <c r="L166" i="18"/>
  <c r="M166" i="18"/>
  <c r="C167" i="18"/>
  <c r="D167" i="18"/>
  <c r="E167" i="18"/>
  <c r="F167" i="18"/>
  <c r="G167" i="18"/>
  <c r="H167" i="18"/>
  <c r="I167" i="18"/>
  <c r="J167" i="18"/>
  <c r="K167" i="18"/>
  <c r="L167" i="18"/>
  <c r="M167" i="18"/>
  <c r="C168" i="18"/>
  <c r="D168" i="18"/>
  <c r="E168" i="18"/>
  <c r="F168" i="18"/>
  <c r="G168" i="18"/>
  <c r="H168" i="18"/>
  <c r="I168" i="18"/>
  <c r="J168" i="18"/>
  <c r="K168" i="18"/>
  <c r="L168" i="18"/>
  <c r="M168" i="18"/>
  <c r="C169" i="18"/>
  <c r="D169" i="18"/>
  <c r="E169" i="18"/>
  <c r="F169" i="18"/>
  <c r="G169" i="18"/>
  <c r="H169" i="18"/>
  <c r="I169" i="18"/>
  <c r="J169" i="18"/>
  <c r="K169" i="18"/>
  <c r="L169" i="18"/>
  <c r="M169" i="18"/>
  <c r="C170" i="18"/>
  <c r="D170" i="18"/>
  <c r="E170" i="18"/>
  <c r="F170" i="18"/>
  <c r="G170" i="18"/>
  <c r="H170" i="18"/>
  <c r="I170" i="18"/>
  <c r="J170" i="18"/>
  <c r="K170" i="18"/>
  <c r="L170" i="18"/>
  <c r="M170" i="18"/>
  <c r="C171" i="18"/>
  <c r="D171" i="18"/>
  <c r="E171" i="18"/>
  <c r="F171" i="18"/>
  <c r="G171" i="18"/>
  <c r="H171" i="18"/>
  <c r="I171" i="18"/>
  <c r="J171" i="18"/>
  <c r="K171" i="18"/>
  <c r="L171" i="18"/>
  <c r="M171" i="18"/>
  <c r="C172" i="18"/>
  <c r="D172" i="18"/>
  <c r="E172" i="18"/>
  <c r="F172" i="18"/>
  <c r="G172" i="18"/>
  <c r="H172" i="18"/>
  <c r="I172" i="18"/>
  <c r="J172" i="18"/>
  <c r="K172" i="18"/>
  <c r="L172" i="18"/>
  <c r="M172" i="18"/>
  <c r="C173" i="18"/>
  <c r="D173" i="18"/>
  <c r="E173" i="18"/>
  <c r="F173" i="18"/>
  <c r="G173" i="18"/>
  <c r="H173" i="18"/>
  <c r="I173" i="18"/>
  <c r="J173" i="18"/>
  <c r="K173" i="18"/>
  <c r="L173" i="18"/>
  <c r="M173" i="18"/>
  <c r="C174" i="18"/>
  <c r="D174" i="18"/>
  <c r="E174" i="18"/>
  <c r="F174" i="18"/>
  <c r="G174" i="18"/>
  <c r="H174" i="18"/>
  <c r="I174" i="18"/>
  <c r="J174" i="18"/>
  <c r="K174" i="18"/>
  <c r="L174" i="18"/>
  <c r="M174" i="18"/>
  <c r="C175" i="18"/>
  <c r="D175" i="18"/>
  <c r="E175" i="18"/>
  <c r="F175" i="18"/>
  <c r="G175" i="18"/>
  <c r="H175" i="18"/>
  <c r="I175" i="18"/>
  <c r="J175" i="18"/>
  <c r="K175" i="18"/>
  <c r="L175" i="18"/>
  <c r="M175" i="18"/>
  <c r="C176" i="18"/>
  <c r="D176" i="18"/>
  <c r="E176" i="18"/>
  <c r="F176" i="18"/>
  <c r="G176" i="18"/>
  <c r="H176" i="18"/>
  <c r="I176" i="18"/>
  <c r="J176" i="18"/>
  <c r="K176" i="18"/>
  <c r="L176" i="18"/>
  <c r="M176" i="18"/>
  <c r="C177" i="18"/>
  <c r="D177" i="18"/>
  <c r="E177" i="18"/>
  <c r="F177" i="18"/>
  <c r="G177" i="18"/>
  <c r="H177" i="18"/>
  <c r="I177" i="18"/>
  <c r="J177" i="18"/>
  <c r="K177" i="18"/>
  <c r="L177" i="18"/>
  <c r="M177" i="18"/>
  <c r="C178" i="18"/>
  <c r="D178" i="18"/>
  <c r="E178" i="18"/>
  <c r="F178" i="18"/>
  <c r="G178" i="18"/>
  <c r="H178" i="18"/>
  <c r="I178" i="18"/>
  <c r="J178" i="18"/>
  <c r="K178" i="18"/>
  <c r="L178" i="18"/>
  <c r="M178" i="18"/>
  <c r="C179" i="18"/>
  <c r="D179" i="18"/>
  <c r="E179" i="18"/>
  <c r="F179" i="18"/>
  <c r="G179" i="18"/>
  <c r="H179" i="18"/>
  <c r="I179" i="18"/>
  <c r="J179" i="18"/>
  <c r="K179" i="18"/>
  <c r="L179" i="18"/>
  <c r="M179" i="18"/>
  <c r="C180" i="18"/>
  <c r="D180" i="18"/>
  <c r="E180" i="18"/>
  <c r="F180" i="18"/>
  <c r="G180" i="18"/>
  <c r="H180" i="18"/>
  <c r="I180" i="18"/>
  <c r="J180" i="18"/>
  <c r="K180" i="18"/>
  <c r="L180" i="18"/>
  <c r="M180" i="18"/>
  <c r="C181" i="18"/>
  <c r="D181" i="18"/>
  <c r="E181" i="18"/>
  <c r="F181" i="18"/>
  <c r="G181" i="18"/>
  <c r="H181" i="18"/>
  <c r="I181" i="18"/>
  <c r="J181" i="18"/>
  <c r="K181" i="18"/>
  <c r="L181" i="18"/>
  <c r="M181" i="18"/>
  <c r="C182" i="18"/>
  <c r="D182" i="18"/>
  <c r="E182" i="18"/>
  <c r="F182" i="18"/>
  <c r="G182" i="18"/>
  <c r="H182" i="18"/>
  <c r="I182" i="18"/>
  <c r="J182" i="18"/>
  <c r="K182" i="18"/>
  <c r="L182" i="18"/>
  <c r="M182" i="18"/>
  <c r="C183" i="18"/>
  <c r="D183" i="18"/>
  <c r="E183" i="18"/>
  <c r="F183" i="18"/>
  <c r="G183" i="18"/>
  <c r="H183" i="18"/>
  <c r="I183" i="18"/>
  <c r="J183" i="18"/>
  <c r="K183" i="18"/>
  <c r="L183" i="18"/>
  <c r="M183" i="18"/>
  <c r="C184" i="18"/>
  <c r="D184" i="18"/>
  <c r="E184" i="18"/>
  <c r="F184" i="18"/>
  <c r="G184" i="18"/>
  <c r="H184" i="18"/>
  <c r="I184" i="18"/>
  <c r="J184" i="18"/>
  <c r="K184" i="18"/>
  <c r="L184" i="18"/>
  <c r="M184" i="18"/>
  <c r="C185" i="18"/>
  <c r="D185" i="18"/>
  <c r="E185" i="18"/>
  <c r="F185" i="18"/>
  <c r="G185" i="18"/>
  <c r="H185" i="18"/>
  <c r="I185" i="18"/>
  <c r="J185" i="18"/>
  <c r="K185" i="18"/>
  <c r="L185" i="18"/>
  <c r="M185" i="18"/>
  <c r="C186" i="18"/>
  <c r="D186" i="18"/>
  <c r="E186" i="18"/>
  <c r="F186" i="18"/>
  <c r="G186" i="18"/>
  <c r="H186" i="18"/>
  <c r="I186" i="18"/>
  <c r="J186" i="18"/>
  <c r="K186" i="18"/>
  <c r="L186" i="18"/>
  <c r="M186" i="18"/>
  <c r="C187" i="18"/>
  <c r="D187" i="18"/>
  <c r="E187" i="18"/>
  <c r="F187" i="18"/>
  <c r="G187" i="18"/>
  <c r="H187" i="18"/>
  <c r="I187" i="18"/>
  <c r="J187" i="18"/>
  <c r="K187" i="18"/>
  <c r="L187" i="18"/>
  <c r="M187" i="18"/>
  <c r="C188" i="18"/>
  <c r="D188" i="18"/>
  <c r="E188" i="18"/>
  <c r="F188" i="18"/>
  <c r="G188" i="18"/>
  <c r="H188" i="18"/>
  <c r="I188" i="18"/>
  <c r="J188" i="18"/>
  <c r="K188" i="18"/>
  <c r="L188" i="18"/>
  <c r="M188" i="18"/>
  <c r="C189" i="18"/>
  <c r="D189" i="18"/>
  <c r="E189" i="18"/>
  <c r="F189" i="18"/>
  <c r="G189" i="18"/>
  <c r="H189" i="18"/>
  <c r="I189" i="18"/>
  <c r="J189" i="18"/>
  <c r="K189" i="18"/>
  <c r="L189" i="18"/>
  <c r="M189" i="18"/>
  <c r="C190" i="18"/>
  <c r="D190" i="18"/>
  <c r="E190" i="18"/>
  <c r="F190" i="18"/>
  <c r="G190" i="18"/>
  <c r="H190" i="18"/>
  <c r="I190" i="18"/>
  <c r="J190" i="18"/>
  <c r="K190" i="18"/>
  <c r="L190" i="18"/>
  <c r="M190" i="18"/>
  <c r="C191" i="18"/>
  <c r="D191" i="18"/>
  <c r="E191" i="18"/>
  <c r="F191" i="18"/>
  <c r="G191" i="18"/>
  <c r="H191" i="18"/>
  <c r="I191" i="18"/>
  <c r="J191" i="18"/>
  <c r="K191" i="18"/>
  <c r="L191" i="18"/>
  <c r="M191" i="18"/>
  <c r="C192" i="18"/>
  <c r="D192" i="18"/>
  <c r="E192" i="18"/>
  <c r="F192" i="18"/>
  <c r="G192" i="18"/>
  <c r="H192" i="18"/>
  <c r="I192" i="18"/>
  <c r="J192" i="18"/>
  <c r="K192" i="18"/>
  <c r="L192" i="18"/>
  <c r="M192" i="18"/>
  <c r="C193" i="18"/>
  <c r="D193" i="18"/>
  <c r="E193" i="18"/>
  <c r="F193" i="18"/>
  <c r="G193" i="18"/>
  <c r="H193" i="18"/>
  <c r="I193" i="18"/>
  <c r="J193" i="18"/>
  <c r="K193" i="18"/>
  <c r="L193" i="18"/>
  <c r="M193" i="18"/>
  <c r="C194" i="18"/>
  <c r="D194" i="18"/>
  <c r="E194" i="18"/>
  <c r="F194" i="18"/>
  <c r="G194" i="18"/>
  <c r="H194" i="18"/>
  <c r="I194" i="18"/>
  <c r="J194" i="18"/>
  <c r="K194" i="18"/>
  <c r="L194" i="18"/>
  <c r="M194" i="18"/>
  <c r="C195" i="18"/>
  <c r="D195" i="18"/>
  <c r="E195" i="18"/>
  <c r="F195" i="18"/>
  <c r="G195" i="18"/>
  <c r="H195" i="18"/>
  <c r="I195" i="18"/>
  <c r="J195" i="18"/>
  <c r="K195" i="18"/>
  <c r="L195" i="18"/>
  <c r="M195" i="18"/>
  <c r="C196" i="18"/>
  <c r="D196" i="18"/>
  <c r="E196" i="18"/>
  <c r="F196" i="18"/>
  <c r="G196" i="18"/>
  <c r="H196" i="18"/>
  <c r="I196" i="18"/>
  <c r="J196" i="18"/>
  <c r="K196" i="18"/>
  <c r="L196" i="18"/>
  <c r="M196" i="18"/>
  <c r="C197" i="18"/>
  <c r="D197" i="18"/>
  <c r="E197" i="18"/>
  <c r="F197" i="18"/>
  <c r="G197" i="18"/>
  <c r="H197" i="18"/>
  <c r="I197" i="18"/>
  <c r="J197" i="18"/>
  <c r="K197" i="18"/>
  <c r="L197" i="18"/>
  <c r="M197" i="18"/>
  <c r="C198" i="18"/>
  <c r="D198" i="18"/>
  <c r="E198" i="18"/>
  <c r="F198" i="18"/>
  <c r="G198" i="18"/>
  <c r="H198" i="18"/>
  <c r="I198" i="18"/>
  <c r="J198" i="18"/>
  <c r="K198" i="18"/>
  <c r="L198" i="18"/>
  <c r="M198" i="18"/>
  <c r="C199" i="18"/>
  <c r="D199" i="18"/>
  <c r="E199" i="18"/>
  <c r="F199" i="18"/>
  <c r="G199" i="18"/>
  <c r="H199" i="18"/>
  <c r="I199" i="18"/>
  <c r="J199" i="18"/>
  <c r="K199" i="18"/>
  <c r="L199" i="18"/>
  <c r="M199" i="18"/>
  <c r="C200" i="18"/>
  <c r="D200" i="18"/>
  <c r="E200" i="18"/>
  <c r="F200" i="18"/>
  <c r="G200" i="18"/>
  <c r="H200" i="18"/>
  <c r="I200" i="18"/>
  <c r="J200" i="18"/>
  <c r="K200" i="18"/>
  <c r="L200" i="18"/>
  <c r="M200" i="18"/>
  <c r="C201" i="18"/>
  <c r="D201" i="18"/>
  <c r="E201" i="18"/>
  <c r="F201" i="18"/>
  <c r="G201" i="18"/>
  <c r="H201" i="18"/>
  <c r="I201" i="18"/>
  <c r="J201" i="18"/>
  <c r="K201" i="18"/>
  <c r="L201" i="18"/>
  <c r="M201" i="18"/>
  <c r="C202" i="18"/>
  <c r="D202" i="18"/>
  <c r="E202" i="18"/>
  <c r="F202" i="18"/>
  <c r="G202" i="18"/>
  <c r="H202" i="18"/>
  <c r="I202" i="18"/>
  <c r="J202" i="18"/>
  <c r="K202" i="18"/>
  <c r="L202" i="18"/>
  <c r="M202" i="18"/>
  <c r="C203" i="18"/>
  <c r="D203" i="18"/>
  <c r="E203" i="18"/>
  <c r="F203" i="18"/>
  <c r="G203" i="18"/>
  <c r="H203" i="18"/>
  <c r="I203" i="18"/>
  <c r="J203" i="18"/>
  <c r="K203" i="18"/>
  <c r="L203" i="18"/>
  <c r="M203" i="18"/>
  <c r="C204" i="18"/>
  <c r="D204" i="18"/>
  <c r="E204" i="18"/>
  <c r="F204" i="18"/>
  <c r="G204" i="18"/>
  <c r="H204" i="18"/>
  <c r="I204" i="18"/>
  <c r="J204" i="18"/>
  <c r="K204" i="18"/>
  <c r="L204" i="18"/>
  <c r="M204" i="18"/>
  <c r="C205" i="18"/>
  <c r="D205" i="18"/>
  <c r="E205" i="18"/>
  <c r="F205" i="18"/>
  <c r="G205" i="18"/>
  <c r="H205" i="18"/>
  <c r="I205" i="18"/>
  <c r="J205" i="18"/>
  <c r="K205" i="18"/>
  <c r="L205" i="18"/>
  <c r="M205" i="18"/>
  <c r="C206" i="18"/>
  <c r="D206" i="18"/>
  <c r="E206" i="18"/>
  <c r="F206" i="18"/>
  <c r="G206" i="18"/>
  <c r="H206" i="18"/>
  <c r="I206" i="18"/>
  <c r="J206" i="18"/>
  <c r="K206" i="18"/>
  <c r="L206" i="18"/>
  <c r="M206" i="18"/>
  <c r="C207" i="18"/>
  <c r="D207" i="18"/>
  <c r="E207" i="18"/>
  <c r="F207" i="18"/>
  <c r="G207" i="18"/>
  <c r="H207" i="18"/>
  <c r="I207" i="18"/>
  <c r="J207" i="18"/>
  <c r="K207" i="18"/>
  <c r="L207" i="18"/>
  <c r="M207" i="18"/>
  <c r="C208" i="18"/>
  <c r="D208" i="18"/>
  <c r="E208" i="18"/>
  <c r="F208" i="18"/>
  <c r="G208" i="18"/>
  <c r="H208" i="18"/>
  <c r="I208" i="18"/>
  <c r="J208" i="18"/>
  <c r="K208" i="18"/>
  <c r="L208" i="18"/>
  <c r="M208" i="18"/>
  <c r="C209" i="18"/>
  <c r="D209" i="18"/>
  <c r="E209" i="18"/>
  <c r="F209" i="18"/>
  <c r="G209" i="18"/>
  <c r="H209" i="18"/>
  <c r="I209" i="18"/>
  <c r="J209" i="18"/>
  <c r="K209" i="18"/>
  <c r="L209" i="18"/>
  <c r="M209" i="18"/>
  <c r="C210" i="18"/>
  <c r="D210" i="18"/>
  <c r="E210" i="18"/>
  <c r="F210" i="18"/>
  <c r="G210" i="18"/>
  <c r="H210" i="18"/>
  <c r="I210" i="18"/>
  <c r="J210" i="18"/>
  <c r="K210" i="18"/>
  <c r="L210" i="18"/>
  <c r="M210" i="18"/>
  <c r="C211" i="18"/>
  <c r="D211" i="18"/>
  <c r="E211" i="18"/>
  <c r="F211" i="18"/>
  <c r="G211" i="18"/>
  <c r="H211" i="18"/>
  <c r="I211" i="18"/>
  <c r="J211" i="18"/>
  <c r="K211" i="18"/>
  <c r="L211" i="18"/>
  <c r="M211" i="18"/>
  <c r="C212" i="18"/>
  <c r="D212" i="18"/>
  <c r="E212" i="18"/>
  <c r="F212" i="18"/>
  <c r="G212" i="18"/>
  <c r="H212" i="18"/>
  <c r="I212" i="18"/>
  <c r="J212" i="18"/>
  <c r="K212" i="18"/>
  <c r="L212" i="18"/>
  <c r="M212" i="18"/>
  <c r="C213" i="18"/>
  <c r="D213" i="18"/>
  <c r="E213" i="18"/>
  <c r="F213" i="18"/>
  <c r="G213" i="18"/>
  <c r="H213" i="18"/>
  <c r="I213" i="18"/>
  <c r="J213" i="18"/>
  <c r="K213" i="18"/>
  <c r="L213" i="18"/>
  <c r="M213" i="18"/>
  <c r="C214" i="18"/>
  <c r="D214" i="18"/>
  <c r="E214" i="18"/>
  <c r="F214" i="18"/>
  <c r="G214" i="18"/>
  <c r="H214" i="18"/>
  <c r="I214" i="18"/>
  <c r="J214" i="18"/>
  <c r="K214" i="18"/>
  <c r="L214" i="18"/>
  <c r="M214" i="18"/>
  <c r="C215" i="18"/>
  <c r="D215" i="18"/>
  <c r="E215" i="18"/>
  <c r="F215" i="18"/>
  <c r="G215" i="18"/>
  <c r="H215" i="18"/>
  <c r="I215" i="18"/>
  <c r="J215" i="18"/>
  <c r="K215" i="18"/>
  <c r="L215" i="18"/>
  <c r="M215" i="18"/>
  <c r="C216" i="18"/>
  <c r="D216" i="18"/>
  <c r="E216" i="18"/>
  <c r="F216" i="18"/>
  <c r="G216" i="18"/>
  <c r="H216" i="18"/>
  <c r="I216" i="18"/>
  <c r="J216" i="18"/>
  <c r="K216" i="18"/>
  <c r="L216" i="18"/>
  <c r="M216" i="18"/>
  <c r="C217" i="18"/>
  <c r="D217" i="18"/>
  <c r="E217" i="18"/>
  <c r="F217" i="18"/>
  <c r="G217" i="18"/>
  <c r="H217" i="18"/>
  <c r="I217" i="18"/>
  <c r="J217" i="18"/>
  <c r="K217" i="18"/>
  <c r="L217" i="18"/>
  <c r="M217" i="18"/>
  <c r="C218" i="18"/>
  <c r="D218" i="18"/>
  <c r="E218" i="18"/>
  <c r="F218" i="18"/>
  <c r="G218" i="18"/>
  <c r="H218" i="18"/>
  <c r="I218" i="18"/>
  <c r="J218" i="18"/>
  <c r="K218" i="18"/>
  <c r="L218" i="18"/>
  <c r="M218" i="18"/>
  <c r="C219" i="18"/>
  <c r="D219" i="18"/>
  <c r="E219" i="18"/>
  <c r="F219" i="18"/>
  <c r="G219" i="18"/>
  <c r="H219" i="18"/>
  <c r="I219" i="18"/>
  <c r="J219" i="18"/>
  <c r="K219" i="18"/>
  <c r="L219" i="18"/>
  <c r="M219" i="18"/>
  <c r="C220" i="18"/>
  <c r="D220" i="18"/>
  <c r="E220" i="18"/>
  <c r="F220" i="18"/>
  <c r="G220" i="18"/>
  <c r="H220" i="18"/>
  <c r="I220" i="18"/>
  <c r="J220" i="18"/>
  <c r="K220" i="18"/>
  <c r="L220" i="18"/>
  <c r="M220" i="18"/>
  <c r="C221" i="18"/>
  <c r="D221" i="18"/>
  <c r="E221" i="18"/>
  <c r="F221" i="18"/>
  <c r="G221" i="18"/>
  <c r="H221" i="18"/>
  <c r="I221" i="18"/>
  <c r="J221" i="18"/>
  <c r="K221" i="18"/>
  <c r="L221" i="18"/>
  <c r="M221" i="18"/>
  <c r="C222" i="18"/>
  <c r="D222" i="18"/>
  <c r="E222" i="18"/>
  <c r="F222" i="18"/>
  <c r="G222" i="18"/>
  <c r="H222" i="18"/>
  <c r="I222" i="18"/>
  <c r="J222" i="18"/>
  <c r="K222" i="18"/>
  <c r="L222" i="18"/>
  <c r="M222" i="18"/>
  <c r="C223" i="18"/>
  <c r="D223" i="18"/>
  <c r="E223" i="18"/>
  <c r="F223" i="18"/>
  <c r="G223" i="18"/>
  <c r="H223" i="18"/>
  <c r="I223" i="18"/>
  <c r="J223" i="18"/>
  <c r="K223" i="18"/>
  <c r="L223" i="18"/>
  <c r="M223" i="18"/>
  <c r="C224" i="18"/>
  <c r="D224" i="18"/>
  <c r="E224" i="18"/>
  <c r="F224" i="18"/>
  <c r="G224" i="18"/>
  <c r="H224" i="18"/>
  <c r="I224" i="18"/>
  <c r="J224" i="18"/>
  <c r="K224" i="18"/>
  <c r="L224" i="18"/>
  <c r="M224" i="18"/>
  <c r="C225" i="18"/>
  <c r="D225" i="18"/>
  <c r="E225" i="18"/>
  <c r="F225" i="18"/>
  <c r="G225" i="18"/>
  <c r="H225" i="18"/>
  <c r="I225" i="18"/>
  <c r="J225" i="18"/>
  <c r="K225" i="18"/>
  <c r="L225" i="18"/>
  <c r="M225" i="18"/>
  <c r="C226" i="18"/>
  <c r="D226" i="18"/>
  <c r="E226" i="18"/>
  <c r="F226" i="18"/>
  <c r="G226" i="18"/>
  <c r="H226" i="18"/>
  <c r="I226" i="18"/>
  <c r="J226" i="18"/>
  <c r="K226" i="18"/>
  <c r="L226" i="18"/>
  <c r="M226" i="18"/>
  <c r="C227" i="18"/>
  <c r="D227" i="18"/>
  <c r="E227" i="18"/>
  <c r="F227" i="18"/>
  <c r="G227" i="18"/>
  <c r="H227" i="18"/>
  <c r="I227" i="18"/>
  <c r="J227" i="18"/>
  <c r="K227" i="18"/>
  <c r="L227" i="18"/>
  <c r="M227" i="18"/>
  <c r="C228" i="18"/>
  <c r="D228" i="18"/>
  <c r="E228" i="18"/>
  <c r="F228" i="18"/>
  <c r="G228" i="18"/>
  <c r="H228" i="18"/>
  <c r="I228" i="18"/>
  <c r="J228" i="18"/>
  <c r="K228" i="18"/>
  <c r="L228" i="18"/>
  <c r="M228" i="18"/>
  <c r="C229" i="18"/>
  <c r="D229" i="18"/>
  <c r="E229" i="18"/>
  <c r="F229" i="18"/>
  <c r="G229" i="18"/>
  <c r="H229" i="18"/>
  <c r="I229" i="18"/>
  <c r="J229" i="18"/>
  <c r="K229" i="18"/>
  <c r="L229" i="18"/>
  <c r="M229" i="18"/>
  <c r="C230" i="18"/>
  <c r="D230" i="18"/>
  <c r="E230" i="18"/>
  <c r="F230" i="18"/>
  <c r="G230" i="18"/>
  <c r="H230" i="18"/>
  <c r="I230" i="18"/>
  <c r="J230" i="18"/>
  <c r="K230" i="18"/>
  <c r="L230" i="18"/>
  <c r="M230" i="18"/>
  <c r="C231" i="18"/>
  <c r="D231" i="18"/>
  <c r="E231" i="18"/>
  <c r="F231" i="18"/>
  <c r="G231" i="18"/>
  <c r="H231" i="18"/>
  <c r="I231" i="18"/>
  <c r="J231" i="18"/>
  <c r="K231" i="18"/>
  <c r="L231" i="18"/>
  <c r="M231" i="18"/>
  <c r="C232" i="18"/>
  <c r="D232" i="18"/>
  <c r="E232" i="18"/>
  <c r="F232" i="18"/>
  <c r="G232" i="18"/>
  <c r="H232" i="18"/>
  <c r="I232" i="18"/>
  <c r="J232" i="18"/>
  <c r="K232" i="18"/>
  <c r="L232" i="18"/>
  <c r="M232" i="18"/>
  <c r="C233" i="18"/>
  <c r="D233" i="18"/>
  <c r="E233" i="18"/>
  <c r="F233" i="18"/>
  <c r="G233" i="18"/>
  <c r="H233" i="18"/>
  <c r="I233" i="18"/>
  <c r="J233" i="18"/>
  <c r="K233" i="18"/>
  <c r="L233" i="18"/>
  <c r="M233" i="18"/>
  <c r="C234" i="18"/>
  <c r="D234" i="18"/>
  <c r="E234" i="18"/>
  <c r="F234" i="18"/>
  <c r="G234" i="18"/>
  <c r="H234" i="18"/>
  <c r="I234" i="18"/>
  <c r="J234" i="18"/>
  <c r="K234" i="18"/>
  <c r="L234" i="18"/>
  <c r="M234" i="18"/>
  <c r="C235" i="18"/>
  <c r="D235" i="18"/>
  <c r="E235" i="18"/>
  <c r="F235" i="18"/>
  <c r="G235" i="18"/>
  <c r="H235" i="18"/>
  <c r="I235" i="18"/>
  <c r="J235" i="18"/>
  <c r="K235" i="18"/>
  <c r="L235" i="18"/>
  <c r="M235" i="18"/>
  <c r="C236" i="18"/>
  <c r="D236" i="18"/>
  <c r="E236" i="18"/>
  <c r="F236" i="18"/>
  <c r="G236" i="18"/>
  <c r="H236" i="18"/>
  <c r="I236" i="18"/>
  <c r="J236" i="18"/>
  <c r="K236" i="18"/>
  <c r="L236" i="18"/>
  <c r="M236" i="18"/>
  <c r="C237" i="18"/>
  <c r="D237" i="18"/>
  <c r="E237" i="18"/>
  <c r="F237" i="18"/>
  <c r="G237" i="18"/>
  <c r="H237" i="18"/>
  <c r="I237" i="18"/>
  <c r="J237" i="18"/>
  <c r="K237" i="18"/>
  <c r="L237" i="18"/>
  <c r="M237" i="18"/>
  <c r="C238" i="18"/>
  <c r="D238" i="18"/>
  <c r="E238" i="18"/>
  <c r="F238" i="18"/>
  <c r="G238" i="18"/>
  <c r="H238" i="18"/>
  <c r="I238" i="18"/>
  <c r="J238" i="18"/>
  <c r="K238" i="18"/>
  <c r="L238" i="18"/>
  <c r="M238" i="18"/>
  <c r="C239" i="18"/>
  <c r="D239" i="18"/>
  <c r="E239" i="18"/>
  <c r="F239" i="18"/>
  <c r="G239" i="18"/>
  <c r="H239" i="18"/>
  <c r="I239" i="18"/>
  <c r="J239" i="18"/>
  <c r="K239" i="18"/>
  <c r="L239" i="18"/>
  <c r="M239" i="18"/>
  <c r="C240" i="18"/>
  <c r="D240" i="18"/>
  <c r="E240" i="18"/>
  <c r="F240" i="18"/>
  <c r="G240" i="18"/>
  <c r="H240" i="18"/>
  <c r="I240" i="18"/>
  <c r="J240" i="18"/>
  <c r="K240" i="18"/>
  <c r="L240" i="18"/>
  <c r="M240" i="18"/>
  <c r="C241" i="18"/>
  <c r="D241" i="18"/>
  <c r="E241" i="18"/>
  <c r="F241" i="18"/>
  <c r="G241" i="18"/>
  <c r="H241" i="18"/>
  <c r="I241" i="18"/>
  <c r="J241" i="18"/>
  <c r="K241" i="18"/>
  <c r="L241" i="18"/>
  <c r="M241" i="18"/>
  <c r="C242" i="18"/>
  <c r="D242" i="18"/>
  <c r="E242" i="18"/>
  <c r="F242" i="18"/>
  <c r="G242" i="18"/>
  <c r="H242" i="18"/>
  <c r="I242" i="18"/>
  <c r="J242" i="18"/>
  <c r="K242" i="18"/>
  <c r="L242" i="18"/>
  <c r="M242" i="18"/>
  <c r="C243" i="18"/>
  <c r="D243" i="18"/>
  <c r="E243" i="18"/>
  <c r="F243" i="18"/>
  <c r="G243" i="18"/>
  <c r="H243" i="18"/>
  <c r="I243" i="18"/>
  <c r="J243" i="18"/>
  <c r="K243" i="18"/>
  <c r="L243" i="18"/>
  <c r="M243" i="18"/>
  <c r="C244" i="18"/>
  <c r="D244" i="18"/>
  <c r="E244" i="18"/>
  <c r="F244" i="18"/>
  <c r="G244" i="18"/>
  <c r="H244" i="18"/>
  <c r="I244" i="18"/>
  <c r="J244" i="18"/>
  <c r="K244" i="18"/>
  <c r="L244" i="18"/>
  <c r="M244" i="18"/>
  <c r="C245" i="18"/>
  <c r="D245" i="18"/>
  <c r="E245" i="18"/>
  <c r="F245" i="18"/>
  <c r="G245" i="18"/>
  <c r="H245" i="18"/>
  <c r="I245" i="18"/>
  <c r="J245" i="18"/>
  <c r="K245" i="18"/>
  <c r="L245" i="18"/>
  <c r="M245" i="18"/>
  <c r="C246" i="18"/>
  <c r="D246" i="18"/>
  <c r="E246" i="18"/>
  <c r="F246" i="18"/>
  <c r="G246" i="18"/>
  <c r="H246" i="18"/>
  <c r="I246" i="18"/>
  <c r="J246" i="18"/>
  <c r="K246" i="18"/>
  <c r="L246" i="18"/>
  <c r="M246" i="18"/>
  <c r="C247" i="18"/>
  <c r="D247" i="18"/>
  <c r="E247" i="18"/>
  <c r="F247" i="18"/>
  <c r="G247" i="18"/>
  <c r="H247" i="18"/>
  <c r="I247" i="18"/>
  <c r="J247" i="18"/>
  <c r="K247" i="18"/>
  <c r="L247" i="18"/>
  <c r="M247" i="18"/>
  <c r="C248" i="18"/>
  <c r="D248" i="18"/>
  <c r="E248" i="18"/>
  <c r="F248" i="18"/>
  <c r="G248" i="18"/>
  <c r="H248" i="18"/>
  <c r="I248" i="18"/>
  <c r="J248" i="18"/>
  <c r="K248" i="18"/>
  <c r="L248" i="18"/>
  <c r="M248" i="18"/>
  <c r="C249" i="18"/>
  <c r="D249" i="18"/>
  <c r="E249" i="18"/>
  <c r="F249" i="18"/>
  <c r="G249" i="18"/>
  <c r="H249" i="18"/>
  <c r="I249" i="18"/>
  <c r="J249" i="18"/>
  <c r="K249" i="18"/>
  <c r="L249" i="18"/>
  <c r="M249" i="18"/>
  <c r="C250" i="18"/>
  <c r="D250" i="18"/>
  <c r="E250" i="18"/>
  <c r="F250" i="18"/>
  <c r="G250" i="18"/>
  <c r="H250" i="18"/>
  <c r="I250" i="18"/>
  <c r="J250" i="18"/>
  <c r="K250" i="18"/>
  <c r="L250" i="18"/>
  <c r="M250" i="18"/>
  <c r="C251" i="18"/>
  <c r="D251" i="18"/>
  <c r="E251" i="18"/>
  <c r="F251" i="18"/>
  <c r="G251" i="18"/>
  <c r="H251" i="18"/>
  <c r="I251" i="18"/>
  <c r="J251" i="18"/>
  <c r="K251" i="18"/>
  <c r="L251" i="18"/>
  <c r="M251" i="18"/>
  <c r="C252" i="18"/>
  <c r="D252" i="18"/>
  <c r="E252" i="18"/>
  <c r="F252" i="18"/>
  <c r="G252" i="18"/>
  <c r="H252" i="18"/>
  <c r="I252" i="18"/>
  <c r="J252" i="18"/>
  <c r="K252" i="18"/>
  <c r="L252" i="18"/>
  <c r="M252" i="18"/>
  <c r="C253" i="18"/>
  <c r="D253" i="18"/>
  <c r="E253" i="18"/>
  <c r="F253" i="18"/>
  <c r="G253" i="18"/>
  <c r="H253" i="18"/>
  <c r="I253" i="18"/>
  <c r="J253" i="18"/>
  <c r="K253" i="18"/>
  <c r="L253" i="18"/>
  <c r="M253" i="18"/>
  <c r="C254" i="18"/>
  <c r="D254" i="18"/>
  <c r="E254" i="18"/>
  <c r="F254" i="18"/>
  <c r="G254" i="18"/>
  <c r="H254" i="18"/>
  <c r="I254" i="18"/>
  <c r="J254" i="18"/>
  <c r="K254" i="18"/>
  <c r="L254" i="18"/>
  <c r="M254" i="18"/>
  <c r="C255" i="18"/>
  <c r="D255" i="18"/>
  <c r="E255" i="18"/>
  <c r="F255" i="18"/>
  <c r="G255" i="18"/>
  <c r="H255" i="18"/>
  <c r="I255" i="18"/>
  <c r="J255" i="18"/>
  <c r="K255" i="18"/>
  <c r="L255" i="18"/>
  <c r="M255" i="18"/>
  <c r="C258" i="18"/>
  <c r="D258" i="18"/>
  <c r="E258" i="18"/>
  <c r="F258" i="18"/>
  <c r="G258" i="18"/>
  <c r="H258" i="18"/>
  <c r="I258" i="18"/>
  <c r="J258" i="18"/>
  <c r="K258" i="18"/>
  <c r="L258" i="18"/>
  <c r="M258" i="18"/>
  <c r="S4" i="18"/>
  <c r="C256" i="18"/>
  <c r="D256" i="18"/>
  <c r="E256" i="18"/>
  <c r="F256" i="18"/>
  <c r="G256" i="18"/>
  <c r="H256" i="18"/>
  <c r="I256" i="18"/>
  <c r="J256" i="18"/>
  <c r="K256" i="18"/>
  <c r="L256" i="18"/>
  <c r="M256" i="18"/>
  <c r="C259" i="18"/>
  <c r="D259" i="18"/>
  <c r="E259" i="18"/>
  <c r="F259" i="18"/>
  <c r="G259" i="18"/>
  <c r="H259" i="18"/>
  <c r="I259" i="18"/>
  <c r="J259" i="18"/>
  <c r="K259" i="18"/>
  <c r="L259" i="18"/>
  <c r="M259" i="18"/>
  <c r="C257" i="18"/>
  <c r="D257" i="18"/>
  <c r="E257" i="18"/>
  <c r="F257" i="18"/>
  <c r="G257" i="18"/>
  <c r="H257" i="18"/>
  <c r="I257" i="18"/>
  <c r="J257" i="18"/>
  <c r="K257" i="18"/>
  <c r="L257" i="18"/>
  <c r="M257" i="18"/>
  <c r="C260" i="18"/>
  <c r="D260" i="18"/>
  <c r="E260" i="18"/>
  <c r="O260" i="18" s="1"/>
  <c r="F260" i="18"/>
  <c r="G260" i="18"/>
  <c r="H260" i="18"/>
  <c r="I260" i="18"/>
  <c r="J260" i="18"/>
  <c r="K260" i="18"/>
  <c r="L260" i="18"/>
  <c r="M260" i="18"/>
  <c r="C261" i="18"/>
  <c r="D261" i="18"/>
  <c r="E261" i="18"/>
  <c r="F261" i="18"/>
  <c r="G261" i="18"/>
  <c r="H261" i="18"/>
  <c r="I261" i="18"/>
  <c r="J261" i="18"/>
  <c r="K261" i="18"/>
  <c r="L261" i="18"/>
  <c r="M261" i="18"/>
  <c r="C262" i="18"/>
  <c r="D262" i="18"/>
  <c r="E262" i="18"/>
  <c r="F262" i="18"/>
  <c r="G262" i="18"/>
  <c r="H262" i="18"/>
  <c r="I262" i="18"/>
  <c r="J262" i="18"/>
  <c r="K262" i="18"/>
  <c r="L262" i="18"/>
  <c r="M262" i="18"/>
  <c r="C263" i="18"/>
  <c r="D263" i="18"/>
  <c r="E263" i="18"/>
  <c r="F263" i="18"/>
  <c r="G263" i="18"/>
  <c r="H263" i="18"/>
  <c r="I263" i="18"/>
  <c r="J263" i="18"/>
  <c r="K263" i="18"/>
  <c r="L263" i="18"/>
  <c r="M263" i="18"/>
  <c r="O263" i="18"/>
  <c r="C264" i="18"/>
  <c r="D264" i="18"/>
  <c r="E264" i="18"/>
  <c r="O264" i="18" s="1"/>
  <c r="F264" i="18"/>
  <c r="G264" i="18"/>
  <c r="H264" i="18"/>
  <c r="I264" i="18"/>
  <c r="J264" i="18"/>
  <c r="K264" i="18"/>
  <c r="L264" i="18"/>
  <c r="M264" i="18"/>
  <c r="C265" i="18"/>
  <c r="D265" i="18"/>
  <c r="E265" i="18"/>
  <c r="F265" i="18"/>
  <c r="G265" i="18"/>
  <c r="H265" i="18"/>
  <c r="I265" i="18"/>
  <c r="J265" i="18"/>
  <c r="K265" i="18"/>
  <c r="L265" i="18"/>
  <c r="M265" i="18"/>
  <c r="C266" i="18"/>
  <c r="D266" i="18"/>
  <c r="E266" i="18"/>
  <c r="F266" i="18"/>
  <c r="G266" i="18"/>
  <c r="H266" i="18"/>
  <c r="I266" i="18"/>
  <c r="J266" i="18"/>
  <c r="K266" i="18"/>
  <c r="L266" i="18"/>
  <c r="M266" i="18"/>
  <c r="C267" i="18"/>
  <c r="D267" i="18"/>
  <c r="E267" i="18"/>
  <c r="F267" i="18"/>
  <c r="G267" i="18"/>
  <c r="H267" i="18"/>
  <c r="I267" i="18"/>
  <c r="J267" i="18"/>
  <c r="K267" i="18"/>
  <c r="L267" i="18"/>
  <c r="M267" i="18"/>
  <c r="O267" i="18"/>
  <c r="C268" i="18"/>
  <c r="D268" i="18"/>
  <c r="E268" i="18"/>
  <c r="F268" i="18"/>
  <c r="G268" i="18"/>
  <c r="H268" i="18"/>
  <c r="I268" i="18"/>
  <c r="J268" i="18"/>
  <c r="K268" i="18"/>
  <c r="L268" i="18"/>
  <c r="M268" i="18"/>
  <c r="O268" i="18"/>
  <c r="C269" i="18"/>
  <c r="D269" i="18"/>
  <c r="E269" i="18"/>
  <c r="F269" i="18"/>
  <c r="G269" i="18"/>
  <c r="H269" i="18"/>
  <c r="I269" i="18"/>
  <c r="J269" i="18"/>
  <c r="K269" i="18"/>
  <c r="L269" i="18"/>
  <c r="M269" i="18"/>
  <c r="C270" i="18"/>
  <c r="D270" i="18"/>
  <c r="E270" i="18"/>
  <c r="F270" i="18"/>
  <c r="G270" i="18"/>
  <c r="H270" i="18"/>
  <c r="I270" i="18"/>
  <c r="J270" i="18"/>
  <c r="K270" i="18"/>
  <c r="L270" i="18"/>
  <c r="M270" i="18"/>
  <c r="C271" i="18"/>
  <c r="D271" i="18"/>
  <c r="E271" i="18"/>
  <c r="F271" i="18"/>
  <c r="G271" i="18"/>
  <c r="H271" i="18"/>
  <c r="I271" i="18"/>
  <c r="J271" i="18"/>
  <c r="K271" i="18"/>
  <c r="L271" i="18"/>
  <c r="M271" i="18"/>
  <c r="O271" i="18"/>
  <c r="C272" i="18"/>
  <c r="D272" i="18"/>
  <c r="E272" i="18"/>
  <c r="F272" i="18"/>
  <c r="G272" i="18"/>
  <c r="H272" i="18"/>
  <c r="I272" i="18"/>
  <c r="J272" i="18"/>
  <c r="K272" i="18"/>
  <c r="L272" i="18"/>
  <c r="M272" i="18"/>
  <c r="C273" i="18"/>
  <c r="D273" i="18"/>
  <c r="E273" i="18"/>
  <c r="F273" i="18"/>
  <c r="G273" i="18"/>
  <c r="H273" i="18"/>
  <c r="I273" i="18"/>
  <c r="J273" i="18"/>
  <c r="K273" i="18"/>
  <c r="L273" i="18"/>
  <c r="M273" i="18"/>
  <c r="C274" i="18"/>
  <c r="D274" i="18"/>
  <c r="E274" i="18"/>
  <c r="F274" i="18"/>
  <c r="G274" i="18"/>
  <c r="H274" i="18"/>
  <c r="I274" i="18"/>
  <c r="J274" i="18"/>
  <c r="K274" i="18"/>
  <c r="L274" i="18"/>
  <c r="M274" i="18"/>
  <c r="C275" i="18"/>
  <c r="D275" i="18"/>
  <c r="E275" i="18"/>
  <c r="F275" i="18"/>
  <c r="G275" i="18"/>
  <c r="H275" i="18"/>
  <c r="I275" i="18"/>
  <c r="J275" i="18"/>
  <c r="K275" i="18"/>
  <c r="L275" i="18"/>
  <c r="M275" i="18"/>
  <c r="O275" i="18"/>
  <c r="C276" i="18"/>
  <c r="D276" i="18"/>
  <c r="E276" i="18"/>
  <c r="O276" i="18" s="1"/>
  <c r="F276" i="18"/>
  <c r="G276" i="18"/>
  <c r="H276" i="18"/>
  <c r="I276" i="18"/>
  <c r="J276" i="18"/>
  <c r="K276" i="18"/>
  <c r="L276" i="18"/>
  <c r="M276" i="18"/>
  <c r="C277" i="18"/>
  <c r="D277" i="18"/>
  <c r="E277" i="18"/>
  <c r="F277" i="18"/>
  <c r="G277" i="18"/>
  <c r="H277" i="18"/>
  <c r="I277" i="18"/>
  <c r="J277" i="18"/>
  <c r="K277" i="18"/>
  <c r="L277" i="18"/>
  <c r="M277" i="18"/>
  <c r="C278" i="18"/>
  <c r="D278" i="18"/>
  <c r="E278" i="18"/>
  <c r="F278" i="18"/>
  <c r="G278" i="18"/>
  <c r="H278" i="18"/>
  <c r="I278" i="18"/>
  <c r="J278" i="18"/>
  <c r="K278" i="18"/>
  <c r="L278" i="18"/>
  <c r="M278" i="18"/>
  <c r="C279" i="18"/>
  <c r="D279" i="18"/>
  <c r="E279" i="18"/>
  <c r="F279" i="18"/>
  <c r="G279" i="18"/>
  <c r="H279" i="18"/>
  <c r="I279" i="18"/>
  <c r="J279" i="18"/>
  <c r="K279" i="18"/>
  <c r="L279" i="18"/>
  <c r="M279" i="18"/>
  <c r="C280" i="18"/>
  <c r="D280" i="18"/>
  <c r="E280" i="18"/>
  <c r="F280" i="18"/>
  <c r="G280" i="18"/>
  <c r="H280" i="18"/>
  <c r="I280" i="18"/>
  <c r="J280" i="18"/>
  <c r="K280" i="18"/>
  <c r="L280" i="18"/>
  <c r="M280" i="18"/>
  <c r="C281" i="18"/>
  <c r="D281" i="18"/>
  <c r="E281" i="18"/>
  <c r="F281" i="18"/>
  <c r="G281" i="18"/>
  <c r="H281" i="18"/>
  <c r="I281" i="18"/>
  <c r="J281" i="18"/>
  <c r="K281" i="18"/>
  <c r="L281" i="18"/>
  <c r="M281" i="18"/>
  <c r="C282" i="18"/>
  <c r="D282" i="18"/>
  <c r="E282" i="18"/>
  <c r="F282" i="18"/>
  <c r="G282" i="18"/>
  <c r="H282" i="18"/>
  <c r="I282" i="18"/>
  <c r="J282" i="18"/>
  <c r="K282" i="18"/>
  <c r="L282" i="18"/>
  <c r="M282" i="18"/>
  <c r="C283" i="18"/>
  <c r="D283" i="18"/>
  <c r="E283" i="18"/>
  <c r="F283" i="18"/>
  <c r="G283" i="18"/>
  <c r="H283" i="18"/>
  <c r="I283" i="18"/>
  <c r="J283" i="18"/>
  <c r="K283" i="18"/>
  <c r="L283" i="18"/>
  <c r="M283" i="18"/>
  <c r="C284" i="18"/>
  <c r="D284" i="18"/>
  <c r="E284" i="18"/>
  <c r="O284" i="18" s="1"/>
  <c r="F284" i="18"/>
  <c r="G284" i="18"/>
  <c r="H284" i="18"/>
  <c r="I284" i="18"/>
  <c r="J284" i="18"/>
  <c r="K284" i="18"/>
  <c r="L284" i="18"/>
  <c r="M284" i="18"/>
  <c r="C285" i="18"/>
  <c r="D285" i="18"/>
  <c r="E285" i="18"/>
  <c r="F285" i="18"/>
  <c r="G285" i="18"/>
  <c r="H285" i="18"/>
  <c r="I285" i="18"/>
  <c r="J285" i="18"/>
  <c r="K285" i="18"/>
  <c r="L285" i="18"/>
  <c r="M285" i="18"/>
  <c r="C286" i="18"/>
  <c r="D286" i="18"/>
  <c r="E286" i="18"/>
  <c r="F286" i="18"/>
  <c r="G286" i="18"/>
  <c r="H286" i="18"/>
  <c r="I286" i="18"/>
  <c r="J286" i="18"/>
  <c r="K286" i="18"/>
  <c r="L286" i="18"/>
  <c r="M286" i="18"/>
  <c r="C287" i="18"/>
  <c r="D287" i="18"/>
  <c r="E287" i="18"/>
  <c r="F287" i="18"/>
  <c r="G287" i="18"/>
  <c r="H287" i="18"/>
  <c r="I287" i="18"/>
  <c r="J287" i="18"/>
  <c r="K287" i="18"/>
  <c r="L287" i="18"/>
  <c r="M287" i="18"/>
  <c r="O287" i="18"/>
  <c r="C288" i="18"/>
  <c r="D288" i="18"/>
  <c r="E288" i="18"/>
  <c r="F288" i="18"/>
  <c r="G288" i="18"/>
  <c r="H288" i="18"/>
  <c r="I288" i="18"/>
  <c r="J288" i="18"/>
  <c r="K288" i="18"/>
  <c r="L288" i="18"/>
  <c r="M288" i="18"/>
  <c r="O288" i="18"/>
  <c r="C289" i="18"/>
  <c r="D289" i="18"/>
  <c r="E289" i="18"/>
  <c r="F289" i="18"/>
  <c r="G289" i="18"/>
  <c r="H289" i="18"/>
  <c r="I289" i="18"/>
  <c r="J289" i="18"/>
  <c r="K289" i="18"/>
  <c r="L289" i="18"/>
  <c r="M289" i="18"/>
  <c r="O289" i="18"/>
  <c r="C290" i="18"/>
  <c r="D290" i="18"/>
  <c r="E290" i="18"/>
  <c r="F290" i="18"/>
  <c r="G290" i="18"/>
  <c r="H290" i="18"/>
  <c r="I290" i="18"/>
  <c r="J290" i="18"/>
  <c r="K290" i="18"/>
  <c r="L290" i="18"/>
  <c r="M290" i="18"/>
  <c r="C291" i="18"/>
  <c r="D291" i="18"/>
  <c r="E291" i="18"/>
  <c r="F291" i="18"/>
  <c r="G291" i="18"/>
  <c r="H291" i="18"/>
  <c r="I291" i="18"/>
  <c r="J291" i="18"/>
  <c r="K291" i="18"/>
  <c r="L291" i="18"/>
  <c r="M291" i="18"/>
  <c r="C292" i="18"/>
  <c r="D292" i="18"/>
  <c r="E292" i="18"/>
  <c r="O292" i="18" s="1"/>
  <c r="F292" i="18"/>
  <c r="G292" i="18"/>
  <c r="H292" i="18"/>
  <c r="I292" i="18"/>
  <c r="J292" i="18"/>
  <c r="K292" i="18"/>
  <c r="L292" i="18"/>
  <c r="M292" i="18"/>
  <c r="C293" i="18"/>
  <c r="D293" i="18"/>
  <c r="E293" i="18"/>
  <c r="F293" i="18"/>
  <c r="G293" i="18"/>
  <c r="H293" i="18"/>
  <c r="I293" i="18"/>
  <c r="J293" i="18"/>
  <c r="K293" i="18"/>
  <c r="L293" i="18"/>
  <c r="M293" i="18"/>
  <c r="C294" i="18"/>
  <c r="D294" i="18"/>
  <c r="E294" i="18"/>
  <c r="F294" i="18"/>
  <c r="G294" i="18"/>
  <c r="H294" i="18"/>
  <c r="I294" i="18"/>
  <c r="J294" i="18"/>
  <c r="K294" i="18"/>
  <c r="L294" i="18"/>
  <c r="M294" i="18"/>
  <c r="C295" i="18"/>
  <c r="D295" i="18"/>
  <c r="E295" i="18"/>
  <c r="F295" i="18"/>
  <c r="G295" i="18"/>
  <c r="H295" i="18"/>
  <c r="I295" i="18"/>
  <c r="J295" i="18"/>
  <c r="K295" i="18"/>
  <c r="L295" i="18"/>
  <c r="M295" i="18"/>
  <c r="O295" i="18"/>
  <c r="C296" i="18"/>
  <c r="D296" i="18"/>
  <c r="E296" i="18"/>
  <c r="F296" i="18"/>
  <c r="G296" i="18"/>
  <c r="H296" i="18"/>
  <c r="I296" i="18"/>
  <c r="J296" i="18"/>
  <c r="K296" i="18"/>
  <c r="L296" i="18"/>
  <c r="M296" i="18"/>
  <c r="O296" i="18"/>
  <c r="C297" i="18"/>
  <c r="D297" i="18"/>
  <c r="E297" i="18"/>
  <c r="F297" i="18"/>
  <c r="G297" i="18"/>
  <c r="H297" i="18"/>
  <c r="I297" i="18"/>
  <c r="J297" i="18"/>
  <c r="K297" i="18"/>
  <c r="L297" i="18"/>
  <c r="M297" i="18"/>
  <c r="O297" i="18"/>
  <c r="C298" i="18"/>
  <c r="D298" i="18"/>
  <c r="E298" i="18"/>
  <c r="F298" i="18"/>
  <c r="G298" i="18"/>
  <c r="H298" i="18"/>
  <c r="I298" i="18"/>
  <c r="J298" i="18"/>
  <c r="K298" i="18"/>
  <c r="L298" i="18"/>
  <c r="M298" i="18"/>
  <c r="C299" i="18"/>
  <c r="D299" i="18"/>
  <c r="E299" i="18"/>
  <c r="F299" i="18"/>
  <c r="G299" i="18"/>
  <c r="H299" i="18"/>
  <c r="I299" i="18"/>
  <c r="J299" i="18"/>
  <c r="K299" i="18"/>
  <c r="L299" i="18"/>
  <c r="M299" i="18"/>
  <c r="C300" i="18"/>
  <c r="D300" i="18"/>
  <c r="E300" i="18"/>
  <c r="O300" i="18" s="1"/>
  <c r="F300" i="18"/>
  <c r="G300" i="18"/>
  <c r="H300" i="18"/>
  <c r="I300" i="18"/>
  <c r="J300" i="18"/>
  <c r="K300" i="18"/>
  <c r="L300" i="18"/>
  <c r="M300" i="18"/>
  <c r="C301" i="18"/>
  <c r="D301" i="18"/>
  <c r="E301" i="18"/>
  <c r="F301" i="18"/>
  <c r="G301" i="18"/>
  <c r="H301" i="18"/>
  <c r="I301" i="18"/>
  <c r="J301" i="18"/>
  <c r="K301" i="18"/>
  <c r="L301" i="18"/>
  <c r="M301" i="18"/>
  <c r="C302" i="18"/>
  <c r="D302" i="18"/>
  <c r="E302" i="18"/>
  <c r="F302" i="18"/>
  <c r="G302" i="18"/>
  <c r="H302" i="18"/>
  <c r="I302" i="18"/>
  <c r="J302" i="18"/>
  <c r="K302" i="18"/>
  <c r="L302" i="18"/>
  <c r="M302" i="18"/>
  <c r="C303" i="18"/>
  <c r="D303" i="18"/>
  <c r="E303" i="18"/>
  <c r="F303" i="18"/>
  <c r="G303" i="18"/>
  <c r="H303" i="18"/>
  <c r="I303" i="18"/>
  <c r="J303" i="18"/>
  <c r="K303" i="18"/>
  <c r="L303" i="18"/>
  <c r="M303" i="18"/>
  <c r="C304" i="18"/>
  <c r="D304" i="18"/>
  <c r="E304" i="18"/>
  <c r="F304" i="18"/>
  <c r="G304" i="18"/>
  <c r="H304" i="18"/>
  <c r="I304" i="18"/>
  <c r="J304" i="18"/>
  <c r="K304" i="18"/>
  <c r="L304" i="18"/>
  <c r="M304" i="18"/>
  <c r="C305" i="18"/>
  <c r="D305" i="18"/>
  <c r="E305" i="18"/>
  <c r="F305" i="18"/>
  <c r="G305" i="18"/>
  <c r="H305" i="18"/>
  <c r="I305" i="18"/>
  <c r="J305" i="18"/>
  <c r="K305" i="18"/>
  <c r="L305" i="18"/>
  <c r="M305" i="18"/>
  <c r="C306" i="18"/>
  <c r="D306" i="18"/>
  <c r="E306" i="18"/>
  <c r="F306" i="18"/>
  <c r="G306" i="18"/>
  <c r="H306" i="18"/>
  <c r="I306" i="18"/>
  <c r="J306" i="18"/>
  <c r="K306" i="18"/>
  <c r="L306" i="18"/>
  <c r="M306" i="18"/>
  <c r="O306" i="18"/>
  <c r="C307" i="18"/>
  <c r="D307" i="18"/>
  <c r="E307" i="18"/>
  <c r="F307" i="18"/>
  <c r="G307" i="18"/>
  <c r="H307" i="18"/>
  <c r="I307" i="18"/>
  <c r="J307" i="18"/>
  <c r="K307" i="18"/>
  <c r="L307" i="18"/>
  <c r="M307" i="18"/>
  <c r="C308" i="18"/>
  <c r="D308" i="18"/>
  <c r="E308" i="18"/>
  <c r="F308" i="18"/>
  <c r="G308" i="18"/>
  <c r="H308" i="18"/>
  <c r="I308" i="18"/>
  <c r="J308" i="18"/>
  <c r="K308" i="18"/>
  <c r="L308" i="18"/>
  <c r="M308" i="18"/>
  <c r="C309" i="18"/>
  <c r="D309" i="18"/>
  <c r="E309" i="18"/>
  <c r="F309" i="18"/>
  <c r="G309" i="18"/>
  <c r="H309" i="18"/>
  <c r="I309" i="18"/>
  <c r="J309" i="18"/>
  <c r="K309" i="18"/>
  <c r="L309" i="18"/>
  <c r="M309" i="18"/>
  <c r="C310" i="18"/>
  <c r="D310" i="18"/>
  <c r="E310" i="18"/>
  <c r="F310" i="18"/>
  <c r="G310" i="18"/>
  <c r="H310" i="18"/>
  <c r="I310" i="18"/>
  <c r="J310" i="18"/>
  <c r="K310" i="18"/>
  <c r="L310" i="18"/>
  <c r="M310" i="18"/>
  <c r="O310" i="18"/>
  <c r="C311" i="18"/>
  <c r="D311" i="18"/>
  <c r="E311" i="18"/>
  <c r="F311" i="18"/>
  <c r="G311" i="18"/>
  <c r="H311" i="18"/>
  <c r="I311" i="18"/>
  <c r="J311" i="18"/>
  <c r="K311" i="18"/>
  <c r="L311" i="18"/>
  <c r="M311" i="18"/>
  <c r="C312" i="18"/>
  <c r="D312" i="18"/>
  <c r="E312" i="18"/>
  <c r="F312" i="18"/>
  <c r="G312" i="18"/>
  <c r="H312" i="18"/>
  <c r="I312" i="18"/>
  <c r="J312" i="18"/>
  <c r="K312" i="18"/>
  <c r="L312" i="18"/>
  <c r="M312" i="18"/>
  <c r="C313" i="18"/>
  <c r="D313" i="18"/>
  <c r="E313" i="18"/>
  <c r="F313" i="18"/>
  <c r="G313" i="18"/>
  <c r="H313" i="18"/>
  <c r="I313" i="18"/>
  <c r="J313" i="18"/>
  <c r="K313" i="18"/>
  <c r="L313" i="18"/>
  <c r="M313" i="18"/>
  <c r="C314" i="18"/>
  <c r="D314" i="18"/>
  <c r="E314" i="18"/>
  <c r="F314" i="18"/>
  <c r="G314" i="18"/>
  <c r="H314" i="18"/>
  <c r="I314" i="18"/>
  <c r="J314" i="18"/>
  <c r="K314" i="18"/>
  <c r="L314" i="18"/>
  <c r="M314" i="18"/>
  <c r="O314" i="18"/>
  <c r="C315" i="18"/>
  <c r="D315" i="18"/>
  <c r="E315" i="18"/>
  <c r="F315" i="18"/>
  <c r="G315" i="18"/>
  <c r="H315" i="18"/>
  <c r="I315" i="18"/>
  <c r="J315" i="18"/>
  <c r="K315" i="18"/>
  <c r="L315" i="18"/>
  <c r="M315" i="18"/>
  <c r="C316" i="18"/>
  <c r="D316" i="18"/>
  <c r="E316" i="18"/>
  <c r="F316" i="18"/>
  <c r="G316" i="18"/>
  <c r="H316" i="18"/>
  <c r="I316" i="18"/>
  <c r="J316" i="18"/>
  <c r="K316" i="18"/>
  <c r="L316" i="18"/>
  <c r="M316" i="18"/>
  <c r="C317" i="18"/>
  <c r="D317" i="18"/>
  <c r="E317" i="18"/>
  <c r="F317" i="18"/>
  <c r="G317" i="18"/>
  <c r="H317" i="18"/>
  <c r="I317" i="18"/>
  <c r="J317" i="18"/>
  <c r="K317" i="18"/>
  <c r="L317" i="18"/>
  <c r="M317" i="18"/>
  <c r="C318" i="18"/>
  <c r="D318" i="18"/>
  <c r="E318" i="18"/>
  <c r="F318" i="18"/>
  <c r="G318" i="18"/>
  <c r="H318" i="18"/>
  <c r="I318" i="18"/>
  <c r="J318" i="18"/>
  <c r="K318" i="18"/>
  <c r="L318" i="18"/>
  <c r="M318" i="18"/>
  <c r="O318" i="18"/>
  <c r="C319" i="18"/>
  <c r="D319" i="18"/>
  <c r="E319" i="18"/>
  <c r="F319" i="18"/>
  <c r="G319" i="18"/>
  <c r="H319" i="18"/>
  <c r="I319" i="18"/>
  <c r="J319" i="18"/>
  <c r="K319" i="18"/>
  <c r="L319" i="18"/>
  <c r="M319" i="18"/>
  <c r="C320" i="18"/>
  <c r="D320" i="18"/>
  <c r="E320" i="18"/>
  <c r="F320" i="18"/>
  <c r="G320" i="18"/>
  <c r="H320" i="18"/>
  <c r="I320" i="18"/>
  <c r="J320" i="18"/>
  <c r="K320" i="18"/>
  <c r="L320" i="18"/>
  <c r="M320" i="18"/>
  <c r="C321" i="18"/>
  <c r="D321" i="18"/>
  <c r="E321" i="18"/>
  <c r="F321" i="18"/>
  <c r="G321" i="18"/>
  <c r="H321" i="18"/>
  <c r="I321" i="18"/>
  <c r="J321" i="18"/>
  <c r="K321" i="18"/>
  <c r="L321" i="18"/>
  <c r="M321" i="18"/>
  <c r="C322" i="18"/>
  <c r="D322" i="18"/>
  <c r="E322" i="18"/>
  <c r="F322" i="18"/>
  <c r="G322" i="18"/>
  <c r="H322" i="18"/>
  <c r="I322" i="18"/>
  <c r="J322" i="18"/>
  <c r="K322" i="18"/>
  <c r="L322" i="18"/>
  <c r="M322" i="18"/>
  <c r="O322" i="18"/>
  <c r="C323" i="18"/>
  <c r="D323" i="18"/>
  <c r="E323" i="18"/>
  <c r="F323" i="18"/>
  <c r="G323" i="18"/>
  <c r="H323" i="18"/>
  <c r="I323" i="18"/>
  <c r="J323" i="18"/>
  <c r="K323" i="18"/>
  <c r="L323" i="18"/>
  <c r="M323" i="18"/>
  <c r="C324" i="18"/>
  <c r="D324" i="18"/>
  <c r="E324" i="18"/>
  <c r="F324" i="18"/>
  <c r="G324" i="18"/>
  <c r="H324" i="18"/>
  <c r="I324" i="18"/>
  <c r="J324" i="18"/>
  <c r="K324" i="18"/>
  <c r="L324" i="18"/>
  <c r="M324" i="18"/>
  <c r="C325" i="18"/>
  <c r="D325" i="18"/>
  <c r="E325" i="18"/>
  <c r="F325" i="18"/>
  <c r="G325" i="18"/>
  <c r="H325" i="18"/>
  <c r="I325" i="18"/>
  <c r="J325" i="18"/>
  <c r="K325" i="18"/>
  <c r="L325" i="18"/>
  <c r="M325" i="18"/>
  <c r="C326" i="18"/>
  <c r="D326" i="18"/>
  <c r="E326" i="18"/>
  <c r="F326" i="18"/>
  <c r="G326" i="18"/>
  <c r="H326" i="18"/>
  <c r="I326" i="18"/>
  <c r="J326" i="18"/>
  <c r="K326" i="18"/>
  <c r="L326" i="18"/>
  <c r="M326" i="18"/>
  <c r="O326" i="18"/>
  <c r="C327" i="18"/>
  <c r="D327" i="18"/>
  <c r="E327" i="18"/>
  <c r="F327" i="18"/>
  <c r="G327" i="18"/>
  <c r="H327" i="18"/>
  <c r="I327" i="18"/>
  <c r="J327" i="18"/>
  <c r="K327" i="18"/>
  <c r="L327" i="18"/>
  <c r="M327" i="18"/>
  <c r="C328" i="18"/>
  <c r="D328" i="18"/>
  <c r="E328" i="18"/>
  <c r="F328" i="18"/>
  <c r="G328" i="18"/>
  <c r="H328" i="18"/>
  <c r="I328" i="18"/>
  <c r="J328" i="18"/>
  <c r="K328" i="18"/>
  <c r="L328" i="18"/>
  <c r="M328" i="18"/>
  <c r="C329" i="18"/>
  <c r="D329" i="18"/>
  <c r="E329" i="18"/>
  <c r="F329" i="18"/>
  <c r="G329" i="18"/>
  <c r="H329" i="18"/>
  <c r="I329" i="18"/>
  <c r="J329" i="18"/>
  <c r="K329" i="18"/>
  <c r="L329" i="18"/>
  <c r="M329" i="18"/>
  <c r="C330" i="18"/>
  <c r="D330" i="18"/>
  <c r="E330" i="18"/>
  <c r="F330" i="18"/>
  <c r="G330" i="18"/>
  <c r="H330" i="18"/>
  <c r="I330" i="18"/>
  <c r="J330" i="18"/>
  <c r="K330" i="18"/>
  <c r="L330" i="18"/>
  <c r="M330" i="18"/>
  <c r="O330" i="18"/>
  <c r="C331" i="18"/>
  <c r="D331" i="18"/>
  <c r="E331" i="18"/>
  <c r="F331" i="18"/>
  <c r="G331" i="18"/>
  <c r="H331" i="18"/>
  <c r="I331" i="18"/>
  <c r="J331" i="18"/>
  <c r="K331" i="18"/>
  <c r="L331" i="18"/>
  <c r="M331" i="18"/>
  <c r="C332" i="18"/>
  <c r="D332" i="18"/>
  <c r="E332" i="18"/>
  <c r="F332" i="18"/>
  <c r="G332" i="18"/>
  <c r="H332" i="18"/>
  <c r="I332" i="18"/>
  <c r="J332" i="18"/>
  <c r="K332" i="18"/>
  <c r="L332" i="18"/>
  <c r="M332" i="18"/>
  <c r="C333" i="18"/>
  <c r="D333" i="18"/>
  <c r="E333" i="18"/>
  <c r="F333" i="18"/>
  <c r="G333" i="18"/>
  <c r="H333" i="18"/>
  <c r="I333" i="18"/>
  <c r="J333" i="18"/>
  <c r="K333" i="18"/>
  <c r="L333" i="18"/>
  <c r="M333" i="18"/>
  <c r="C334" i="18"/>
  <c r="D334" i="18"/>
  <c r="E334" i="18"/>
  <c r="F334" i="18"/>
  <c r="G334" i="18"/>
  <c r="H334" i="18"/>
  <c r="I334" i="18"/>
  <c r="J334" i="18"/>
  <c r="K334" i="18"/>
  <c r="L334" i="18"/>
  <c r="M334" i="18"/>
  <c r="O334" i="18"/>
  <c r="C335" i="18"/>
  <c r="D335" i="18"/>
  <c r="E335" i="18"/>
  <c r="F335" i="18"/>
  <c r="G335" i="18"/>
  <c r="H335" i="18"/>
  <c r="I335" i="18"/>
  <c r="J335" i="18"/>
  <c r="K335" i="18"/>
  <c r="L335" i="18"/>
  <c r="M335" i="18"/>
  <c r="C336" i="18"/>
  <c r="D336" i="18"/>
  <c r="E336" i="18"/>
  <c r="F336" i="18"/>
  <c r="G336" i="18"/>
  <c r="H336" i="18"/>
  <c r="I336" i="18"/>
  <c r="J336" i="18"/>
  <c r="K336" i="18"/>
  <c r="L336" i="18"/>
  <c r="M336" i="18"/>
  <c r="C337" i="18"/>
  <c r="D337" i="18"/>
  <c r="E337" i="18"/>
  <c r="F337" i="18"/>
  <c r="G337" i="18"/>
  <c r="H337" i="18"/>
  <c r="I337" i="18"/>
  <c r="J337" i="18"/>
  <c r="K337" i="18"/>
  <c r="L337" i="18"/>
  <c r="M337" i="18"/>
  <c r="C338" i="18"/>
  <c r="D338" i="18"/>
  <c r="E338" i="18"/>
  <c r="F338" i="18"/>
  <c r="G338" i="18"/>
  <c r="H338" i="18"/>
  <c r="I338" i="18"/>
  <c r="J338" i="18"/>
  <c r="K338" i="18"/>
  <c r="L338" i="18"/>
  <c r="M338" i="18"/>
  <c r="O338" i="18"/>
  <c r="C339" i="18"/>
  <c r="D339" i="18"/>
  <c r="E339" i="18"/>
  <c r="F339" i="18"/>
  <c r="G339" i="18"/>
  <c r="H339" i="18"/>
  <c r="I339" i="18"/>
  <c r="J339" i="18"/>
  <c r="K339" i="18"/>
  <c r="L339" i="18"/>
  <c r="M339" i="18"/>
  <c r="C340" i="18"/>
  <c r="D340" i="18"/>
  <c r="E340" i="18"/>
  <c r="F340" i="18"/>
  <c r="G340" i="18"/>
  <c r="H340" i="18"/>
  <c r="I340" i="18"/>
  <c r="J340" i="18"/>
  <c r="K340" i="18"/>
  <c r="L340" i="18"/>
  <c r="M340" i="18"/>
  <c r="C341" i="18"/>
  <c r="D341" i="18"/>
  <c r="E341" i="18"/>
  <c r="F341" i="18"/>
  <c r="G341" i="18"/>
  <c r="H341" i="18"/>
  <c r="I341" i="18"/>
  <c r="J341" i="18"/>
  <c r="K341" i="18"/>
  <c r="L341" i="18"/>
  <c r="M341" i="18"/>
  <c r="C342" i="18"/>
  <c r="D342" i="18"/>
  <c r="E342" i="18"/>
  <c r="F342" i="18"/>
  <c r="G342" i="18"/>
  <c r="H342" i="18"/>
  <c r="I342" i="18"/>
  <c r="J342" i="18"/>
  <c r="K342" i="18"/>
  <c r="L342" i="18"/>
  <c r="M342" i="18"/>
  <c r="O342" i="18"/>
  <c r="C343" i="18"/>
  <c r="D343" i="18"/>
  <c r="E343" i="18"/>
  <c r="F343" i="18"/>
  <c r="G343" i="18"/>
  <c r="H343" i="18"/>
  <c r="I343" i="18"/>
  <c r="J343" i="18"/>
  <c r="K343" i="18"/>
  <c r="L343" i="18"/>
  <c r="M343" i="18"/>
  <c r="C344" i="18"/>
  <c r="D344" i="18"/>
  <c r="E344" i="18"/>
  <c r="F344" i="18"/>
  <c r="G344" i="18"/>
  <c r="H344" i="18"/>
  <c r="I344" i="18"/>
  <c r="J344" i="18"/>
  <c r="K344" i="18"/>
  <c r="L344" i="18"/>
  <c r="M344" i="18"/>
  <c r="C345" i="18"/>
  <c r="D345" i="18"/>
  <c r="E345" i="18"/>
  <c r="F345" i="18"/>
  <c r="G345" i="18"/>
  <c r="H345" i="18"/>
  <c r="I345" i="18"/>
  <c r="J345" i="18"/>
  <c r="K345" i="18"/>
  <c r="L345" i="18"/>
  <c r="M345" i="18"/>
  <c r="C346" i="18"/>
  <c r="D346" i="18"/>
  <c r="E346" i="18"/>
  <c r="F346" i="18"/>
  <c r="G346" i="18"/>
  <c r="H346" i="18"/>
  <c r="I346" i="18"/>
  <c r="J346" i="18"/>
  <c r="K346" i="18"/>
  <c r="L346" i="18"/>
  <c r="M346" i="18"/>
  <c r="O346" i="18"/>
  <c r="C347" i="18"/>
  <c r="D347" i="18"/>
  <c r="E347" i="18"/>
  <c r="F347" i="18"/>
  <c r="G347" i="18"/>
  <c r="H347" i="18"/>
  <c r="I347" i="18"/>
  <c r="J347" i="18"/>
  <c r="K347" i="18"/>
  <c r="L347" i="18"/>
  <c r="M347" i="18"/>
  <c r="C348" i="18"/>
  <c r="D348" i="18"/>
  <c r="E348" i="18"/>
  <c r="F348" i="18"/>
  <c r="G348" i="18"/>
  <c r="H348" i="18"/>
  <c r="I348" i="18"/>
  <c r="J348" i="18"/>
  <c r="K348" i="18"/>
  <c r="L348" i="18"/>
  <c r="M348" i="18"/>
  <c r="C349" i="18"/>
  <c r="D349" i="18"/>
  <c r="E349" i="18"/>
  <c r="F349" i="18"/>
  <c r="G349" i="18"/>
  <c r="H349" i="18"/>
  <c r="I349" i="18"/>
  <c r="J349" i="18"/>
  <c r="K349" i="18"/>
  <c r="L349" i="18"/>
  <c r="M349" i="18"/>
  <c r="C350" i="18"/>
  <c r="D350" i="18"/>
  <c r="E350" i="18"/>
  <c r="F350" i="18"/>
  <c r="G350" i="18"/>
  <c r="H350" i="18"/>
  <c r="I350" i="18"/>
  <c r="J350" i="18"/>
  <c r="K350" i="18"/>
  <c r="L350" i="18"/>
  <c r="M350" i="18"/>
  <c r="O350" i="18"/>
  <c r="C351" i="18"/>
  <c r="D351" i="18"/>
  <c r="E351" i="18"/>
  <c r="F351" i="18"/>
  <c r="G351" i="18"/>
  <c r="H351" i="18"/>
  <c r="I351" i="18"/>
  <c r="J351" i="18"/>
  <c r="K351" i="18"/>
  <c r="L351" i="18"/>
  <c r="M351" i="18"/>
  <c r="C352" i="18"/>
  <c r="D352" i="18"/>
  <c r="E352" i="18"/>
  <c r="F352" i="18"/>
  <c r="G352" i="18"/>
  <c r="H352" i="18"/>
  <c r="I352" i="18"/>
  <c r="J352" i="18"/>
  <c r="K352" i="18"/>
  <c r="L352" i="18"/>
  <c r="M352" i="18"/>
  <c r="C353" i="18"/>
  <c r="D353" i="18"/>
  <c r="E353" i="18"/>
  <c r="F353" i="18"/>
  <c r="G353" i="18"/>
  <c r="H353" i="18"/>
  <c r="I353" i="18"/>
  <c r="J353" i="18"/>
  <c r="K353" i="18"/>
  <c r="L353" i="18"/>
  <c r="M353" i="18"/>
  <c r="C354" i="18"/>
  <c r="D354" i="18"/>
  <c r="E354" i="18"/>
  <c r="F354" i="18"/>
  <c r="G354" i="18"/>
  <c r="H354" i="18"/>
  <c r="I354" i="18"/>
  <c r="J354" i="18"/>
  <c r="K354" i="18"/>
  <c r="L354" i="18"/>
  <c r="M354" i="18"/>
  <c r="O354" i="18"/>
  <c r="C355" i="18"/>
  <c r="D355" i="18"/>
  <c r="E355" i="18"/>
  <c r="F355" i="18"/>
  <c r="G355" i="18"/>
  <c r="H355" i="18"/>
  <c r="I355" i="18"/>
  <c r="J355" i="18"/>
  <c r="K355" i="18"/>
  <c r="L355" i="18"/>
  <c r="M355" i="18"/>
  <c r="C356" i="18"/>
  <c r="D356" i="18"/>
  <c r="E356" i="18"/>
  <c r="F356" i="18"/>
  <c r="G356" i="18"/>
  <c r="H356" i="18"/>
  <c r="I356" i="18"/>
  <c r="J356" i="18"/>
  <c r="K356" i="18"/>
  <c r="L356" i="18"/>
  <c r="M356" i="18"/>
  <c r="C357" i="18"/>
  <c r="D357" i="18"/>
  <c r="E357" i="18"/>
  <c r="F357" i="18"/>
  <c r="G357" i="18"/>
  <c r="H357" i="18"/>
  <c r="I357" i="18"/>
  <c r="J357" i="18"/>
  <c r="K357" i="18"/>
  <c r="L357" i="18"/>
  <c r="M357" i="18"/>
  <c r="C358" i="18"/>
  <c r="D358" i="18"/>
  <c r="E358" i="18"/>
  <c r="F358" i="18"/>
  <c r="G358" i="18"/>
  <c r="H358" i="18"/>
  <c r="I358" i="18"/>
  <c r="J358" i="18"/>
  <c r="K358" i="18"/>
  <c r="L358" i="18"/>
  <c r="M358" i="18"/>
  <c r="O358" i="18"/>
  <c r="C359" i="18"/>
  <c r="D359" i="18"/>
  <c r="E359" i="18"/>
  <c r="F359" i="18"/>
  <c r="G359" i="18"/>
  <c r="H359" i="18"/>
  <c r="I359" i="18"/>
  <c r="J359" i="18"/>
  <c r="K359" i="18"/>
  <c r="L359" i="18"/>
  <c r="M359" i="18"/>
  <c r="C360" i="18"/>
  <c r="D360" i="18"/>
  <c r="E360" i="18"/>
  <c r="F360" i="18"/>
  <c r="G360" i="18"/>
  <c r="H360" i="18"/>
  <c r="I360" i="18"/>
  <c r="J360" i="18"/>
  <c r="K360" i="18"/>
  <c r="L360" i="18"/>
  <c r="M360" i="18"/>
  <c r="C361" i="18"/>
  <c r="D361" i="18"/>
  <c r="E361" i="18"/>
  <c r="F361" i="18"/>
  <c r="G361" i="18"/>
  <c r="H361" i="18"/>
  <c r="I361" i="18"/>
  <c r="J361" i="18"/>
  <c r="K361" i="18"/>
  <c r="L361" i="18"/>
  <c r="M361" i="18"/>
  <c r="C362" i="18"/>
  <c r="D362" i="18"/>
  <c r="E362" i="18"/>
  <c r="F362" i="18"/>
  <c r="G362" i="18"/>
  <c r="H362" i="18"/>
  <c r="I362" i="18"/>
  <c r="J362" i="18"/>
  <c r="K362" i="18"/>
  <c r="L362" i="18"/>
  <c r="M362" i="18"/>
  <c r="O362" i="18"/>
  <c r="C363" i="18"/>
  <c r="D363" i="18"/>
  <c r="E363" i="18"/>
  <c r="F363" i="18"/>
  <c r="G363" i="18"/>
  <c r="H363" i="18"/>
  <c r="I363" i="18"/>
  <c r="J363" i="18"/>
  <c r="K363" i="18"/>
  <c r="L363" i="18"/>
  <c r="M363" i="18"/>
  <c r="C364" i="18"/>
  <c r="D364" i="18"/>
  <c r="E364" i="18"/>
  <c r="F364" i="18"/>
  <c r="G364" i="18"/>
  <c r="H364" i="18"/>
  <c r="I364" i="18"/>
  <c r="J364" i="18"/>
  <c r="K364" i="18"/>
  <c r="L364" i="18"/>
  <c r="M364" i="18"/>
  <c r="C365" i="18"/>
  <c r="D365" i="18"/>
  <c r="E365" i="18"/>
  <c r="F365" i="18"/>
  <c r="G365" i="18"/>
  <c r="H365" i="18"/>
  <c r="I365" i="18"/>
  <c r="J365" i="18"/>
  <c r="K365" i="18"/>
  <c r="L365" i="18"/>
  <c r="M365" i="18"/>
  <c r="C366" i="18"/>
  <c r="D366" i="18"/>
  <c r="E366" i="18"/>
  <c r="F366" i="18"/>
  <c r="G366" i="18"/>
  <c r="H366" i="18"/>
  <c r="I366" i="18"/>
  <c r="J366" i="18"/>
  <c r="K366" i="18"/>
  <c r="L366" i="18"/>
  <c r="M366" i="18"/>
  <c r="O366" i="18"/>
  <c r="C367" i="18"/>
  <c r="D367" i="18"/>
  <c r="E367" i="18"/>
  <c r="F367" i="18"/>
  <c r="G367" i="18"/>
  <c r="H367" i="18"/>
  <c r="I367" i="18"/>
  <c r="J367" i="18"/>
  <c r="K367" i="18"/>
  <c r="L367" i="18"/>
  <c r="M367" i="18"/>
  <c r="C368" i="18"/>
  <c r="D368" i="18"/>
  <c r="E368" i="18"/>
  <c r="F368" i="18"/>
  <c r="G368" i="18"/>
  <c r="H368" i="18"/>
  <c r="I368" i="18"/>
  <c r="J368" i="18"/>
  <c r="K368" i="18"/>
  <c r="L368" i="18"/>
  <c r="M368" i="18"/>
  <c r="C369" i="18"/>
  <c r="D369" i="18"/>
  <c r="E369" i="18"/>
  <c r="F369" i="18"/>
  <c r="G369" i="18"/>
  <c r="H369" i="18"/>
  <c r="I369" i="18"/>
  <c r="J369" i="18"/>
  <c r="K369" i="18"/>
  <c r="L369" i="18"/>
  <c r="M369" i="18"/>
  <c r="C370" i="18"/>
  <c r="D370" i="18"/>
  <c r="E370" i="18"/>
  <c r="F370" i="18"/>
  <c r="G370" i="18"/>
  <c r="H370" i="18"/>
  <c r="I370" i="18"/>
  <c r="J370" i="18"/>
  <c r="K370" i="18"/>
  <c r="L370" i="18"/>
  <c r="M370" i="18"/>
  <c r="O370" i="18"/>
  <c r="C371" i="18"/>
  <c r="D371" i="18"/>
  <c r="E371" i="18"/>
  <c r="F371" i="18"/>
  <c r="G371" i="18"/>
  <c r="H371" i="18"/>
  <c r="I371" i="18"/>
  <c r="J371" i="18"/>
  <c r="K371" i="18"/>
  <c r="L371" i="18"/>
  <c r="M371" i="18"/>
  <c r="C372" i="18"/>
  <c r="D372" i="18"/>
  <c r="E372" i="18"/>
  <c r="F372" i="18"/>
  <c r="G372" i="18"/>
  <c r="H372" i="18"/>
  <c r="I372" i="18"/>
  <c r="J372" i="18"/>
  <c r="K372" i="18"/>
  <c r="L372" i="18"/>
  <c r="M372" i="18"/>
  <c r="C373" i="18"/>
  <c r="D373" i="18"/>
  <c r="E373" i="18"/>
  <c r="F373" i="18"/>
  <c r="G373" i="18"/>
  <c r="H373" i="18"/>
  <c r="I373" i="18"/>
  <c r="J373" i="18"/>
  <c r="K373" i="18"/>
  <c r="L373" i="18"/>
  <c r="M373" i="18"/>
  <c r="C374" i="18"/>
  <c r="O374" i="18" s="1"/>
  <c r="D374" i="18"/>
  <c r="E374" i="18"/>
  <c r="F374" i="18"/>
  <c r="G374" i="18"/>
  <c r="H374" i="18"/>
  <c r="I374" i="18"/>
  <c r="J374" i="18"/>
  <c r="K374" i="18"/>
  <c r="L374" i="18"/>
  <c r="M374" i="18"/>
  <c r="C375" i="18"/>
  <c r="D375" i="18"/>
  <c r="E375" i="18"/>
  <c r="F375" i="18"/>
  <c r="G375" i="18"/>
  <c r="H375" i="18"/>
  <c r="I375" i="18"/>
  <c r="J375" i="18"/>
  <c r="K375" i="18"/>
  <c r="L375" i="18"/>
  <c r="M375" i="18"/>
  <c r="O375" i="18"/>
  <c r="C376" i="18"/>
  <c r="D376" i="18"/>
  <c r="E376" i="18"/>
  <c r="F376" i="18"/>
  <c r="G376" i="18"/>
  <c r="H376" i="18"/>
  <c r="I376" i="18"/>
  <c r="J376" i="18"/>
  <c r="K376" i="18"/>
  <c r="L376" i="18"/>
  <c r="M376" i="18"/>
  <c r="C377" i="18"/>
  <c r="D377" i="18"/>
  <c r="E377" i="18"/>
  <c r="F377" i="18"/>
  <c r="G377" i="18"/>
  <c r="H377" i="18"/>
  <c r="I377" i="18"/>
  <c r="J377" i="18"/>
  <c r="K377" i="18"/>
  <c r="L377" i="18"/>
  <c r="M377" i="18"/>
  <c r="C378" i="18"/>
  <c r="O378" i="18" s="1"/>
  <c r="D378" i="18"/>
  <c r="E378" i="18"/>
  <c r="F378" i="18"/>
  <c r="G378" i="18"/>
  <c r="H378" i="18"/>
  <c r="I378" i="18"/>
  <c r="J378" i="18"/>
  <c r="K378" i="18"/>
  <c r="L378" i="18"/>
  <c r="M378" i="18"/>
  <c r="C379" i="18"/>
  <c r="D379" i="18"/>
  <c r="E379" i="18"/>
  <c r="F379" i="18"/>
  <c r="G379" i="18"/>
  <c r="H379" i="18"/>
  <c r="I379" i="18"/>
  <c r="J379" i="18"/>
  <c r="K379" i="18"/>
  <c r="L379" i="18"/>
  <c r="M379" i="18"/>
  <c r="O379" i="18"/>
  <c r="C380" i="18"/>
  <c r="D380" i="18"/>
  <c r="E380" i="18"/>
  <c r="F380" i="18"/>
  <c r="G380" i="18"/>
  <c r="H380" i="18"/>
  <c r="I380" i="18"/>
  <c r="J380" i="18"/>
  <c r="K380" i="18"/>
  <c r="L380" i="18"/>
  <c r="M380" i="18"/>
  <c r="C381" i="18"/>
  <c r="D381" i="18"/>
  <c r="E381" i="18"/>
  <c r="F381" i="18"/>
  <c r="G381" i="18"/>
  <c r="H381" i="18"/>
  <c r="I381" i="18"/>
  <c r="J381" i="18"/>
  <c r="K381" i="18"/>
  <c r="L381" i="18"/>
  <c r="M381" i="18"/>
  <c r="C382" i="18"/>
  <c r="O382" i="18" s="1"/>
  <c r="D382" i="18"/>
  <c r="E382" i="18"/>
  <c r="F382" i="18"/>
  <c r="G382" i="18"/>
  <c r="H382" i="18"/>
  <c r="I382" i="18"/>
  <c r="J382" i="18"/>
  <c r="K382" i="18"/>
  <c r="L382" i="18"/>
  <c r="M382" i="18"/>
  <c r="C383" i="18"/>
  <c r="D383" i="18"/>
  <c r="E383" i="18"/>
  <c r="F383" i="18"/>
  <c r="G383" i="18"/>
  <c r="H383" i="18"/>
  <c r="I383" i="18"/>
  <c r="J383" i="18"/>
  <c r="K383" i="18"/>
  <c r="L383" i="18"/>
  <c r="M383" i="18"/>
  <c r="O383" i="18"/>
  <c r="C384" i="18"/>
  <c r="D384" i="18"/>
  <c r="E384" i="18"/>
  <c r="F384" i="18"/>
  <c r="G384" i="18"/>
  <c r="H384" i="18"/>
  <c r="I384" i="18"/>
  <c r="J384" i="18"/>
  <c r="K384" i="18"/>
  <c r="L384" i="18"/>
  <c r="M384" i="18"/>
  <c r="C385" i="18"/>
  <c r="D385" i="18"/>
  <c r="E385" i="18"/>
  <c r="F385" i="18"/>
  <c r="G385" i="18"/>
  <c r="H385" i="18"/>
  <c r="I385" i="18"/>
  <c r="J385" i="18"/>
  <c r="K385" i="18"/>
  <c r="L385" i="18"/>
  <c r="M385" i="18"/>
  <c r="C386" i="18"/>
  <c r="O386" i="18" s="1"/>
  <c r="D386" i="18"/>
  <c r="E386" i="18"/>
  <c r="F386" i="18"/>
  <c r="G386" i="18"/>
  <c r="H386" i="18"/>
  <c r="I386" i="18"/>
  <c r="J386" i="18"/>
  <c r="K386" i="18"/>
  <c r="L386" i="18"/>
  <c r="M386" i="18"/>
  <c r="C387" i="18"/>
  <c r="D387" i="18"/>
  <c r="E387" i="18"/>
  <c r="F387" i="18"/>
  <c r="G387" i="18"/>
  <c r="H387" i="18"/>
  <c r="I387" i="18"/>
  <c r="J387" i="18"/>
  <c r="K387" i="18"/>
  <c r="L387" i="18"/>
  <c r="M387" i="18"/>
  <c r="O387" i="18"/>
  <c r="C388" i="18"/>
  <c r="D388" i="18"/>
  <c r="E388" i="18"/>
  <c r="F388" i="18"/>
  <c r="G388" i="18"/>
  <c r="H388" i="18"/>
  <c r="I388" i="18"/>
  <c r="J388" i="18"/>
  <c r="K388" i="18"/>
  <c r="L388" i="18"/>
  <c r="M388" i="18"/>
  <c r="C389" i="18"/>
  <c r="D389" i="18"/>
  <c r="E389" i="18"/>
  <c r="F389" i="18"/>
  <c r="G389" i="18"/>
  <c r="H389" i="18"/>
  <c r="I389" i="18"/>
  <c r="J389" i="18"/>
  <c r="K389" i="18"/>
  <c r="L389" i="18"/>
  <c r="M389" i="18"/>
  <c r="C390" i="18"/>
  <c r="D390" i="18"/>
  <c r="E390" i="18"/>
  <c r="F390" i="18"/>
  <c r="G390" i="18"/>
  <c r="H390" i="18"/>
  <c r="I390" i="18"/>
  <c r="J390" i="18"/>
  <c r="K390" i="18"/>
  <c r="L390" i="18"/>
  <c r="M390" i="18"/>
  <c r="C391" i="18"/>
  <c r="D391" i="18"/>
  <c r="E391" i="18"/>
  <c r="F391" i="18"/>
  <c r="G391" i="18"/>
  <c r="H391" i="18"/>
  <c r="I391" i="18"/>
  <c r="J391" i="18"/>
  <c r="K391" i="18"/>
  <c r="L391" i="18"/>
  <c r="M391" i="18"/>
  <c r="C392" i="18"/>
  <c r="D392" i="18"/>
  <c r="E392" i="18"/>
  <c r="F392" i="18"/>
  <c r="G392" i="18"/>
  <c r="H392" i="18"/>
  <c r="I392" i="18"/>
  <c r="J392" i="18"/>
  <c r="K392" i="18"/>
  <c r="L392" i="18"/>
  <c r="M392" i="18"/>
  <c r="O392" i="18"/>
  <c r="C393" i="18"/>
  <c r="D393" i="18"/>
  <c r="E393" i="18"/>
  <c r="F393" i="18"/>
  <c r="G393" i="18"/>
  <c r="H393" i="18"/>
  <c r="I393" i="18"/>
  <c r="J393" i="18"/>
  <c r="K393" i="18"/>
  <c r="L393" i="18"/>
  <c r="M393" i="18"/>
  <c r="C394" i="18"/>
  <c r="D394" i="18"/>
  <c r="E394" i="18"/>
  <c r="F394" i="18"/>
  <c r="G394" i="18"/>
  <c r="H394" i="18"/>
  <c r="I394" i="18"/>
  <c r="J394" i="18"/>
  <c r="K394" i="18"/>
  <c r="L394" i="18"/>
  <c r="M394" i="18"/>
  <c r="C395" i="18"/>
  <c r="D395" i="18"/>
  <c r="E395" i="18"/>
  <c r="F395" i="18"/>
  <c r="G395" i="18"/>
  <c r="H395" i="18"/>
  <c r="I395" i="18"/>
  <c r="J395" i="18"/>
  <c r="K395" i="18"/>
  <c r="L395" i="18"/>
  <c r="M395" i="18"/>
  <c r="C396" i="18"/>
  <c r="D396" i="18"/>
  <c r="E396" i="18"/>
  <c r="F396" i="18"/>
  <c r="G396" i="18"/>
  <c r="H396" i="18"/>
  <c r="I396" i="18"/>
  <c r="J396" i="18"/>
  <c r="K396" i="18"/>
  <c r="L396" i="18"/>
  <c r="M396" i="18"/>
  <c r="O396" i="18"/>
  <c r="C397" i="18"/>
  <c r="D397" i="18"/>
  <c r="E397" i="18"/>
  <c r="F397" i="18"/>
  <c r="G397" i="18"/>
  <c r="H397" i="18"/>
  <c r="I397" i="18"/>
  <c r="J397" i="18"/>
  <c r="K397" i="18"/>
  <c r="L397" i="18"/>
  <c r="M397" i="18"/>
  <c r="C398" i="18"/>
  <c r="D398" i="18"/>
  <c r="E398" i="18"/>
  <c r="F398" i="18"/>
  <c r="G398" i="18"/>
  <c r="H398" i="18"/>
  <c r="I398" i="18"/>
  <c r="J398" i="18"/>
  <c r="K398" i="18"/>
  <c r="L398" i="18"/>
  <c r="M398" i="18"/>
  <c r="C399" i="18"/>
  <c r="D399" i="18"/>
  <c r="E399" i="18"/>
  <c r="F399" i="18"/>
  <c r="G399" i="18"/>
  <c r="H399" i="18"/>
  <c r="I399" i="18"/>
  <c r="J399" i="18"/>
  <c r="K399" i="18"/>
  <c r="L399" i="18"/>
  <c r="M399" i="18"/>
  <c r="C400" i="18"/>
  <c r="D400" i="18"/>
  <c r="E400" i="18"/>
  <c r="F400" i="18"/>
  <c r="G400" i="18"/>
  <c r="H400" i="18"/>
  <c r="I400" i="18"/>
  <c r="J400" i="18"/>
  <c r="K400" i="18"/>
  <c r="L400" i="18"/>
  <c r="M400" i="18"/>
  <c r="O400" i="18"/>
  <c r="C401" i="18"/>
  <c r="O401" i="18" s="1"/>
  <c r="D401" i="18"/>
  <c r="E401" i="18"/>
  <c r="F401" i="18"/>
  <c r="G401" i="18"/>
  <c r="H401" i="18"/>
  <c r="I401" i="18"/>
  <c r="J401" i="18"/>
  <c r="K401" i="18"/>
  <c r="L401" i="18"/>
  <c r="M401" i="18"/>
  <c r="C402" i="18"/>
  <c r="D402" i="18"/>
  <c r="E402" i="18"/>
  <c r="F402" i="18"/>
  <c r="G402" i="18"/>
  <c r="H402" i="18"/>
  <c r="I402" i="18"/>
  <c r="J402" i="18"/>
  <c r="K402" i="18"/>
  <c r="L402" i="18"/>
  <c r="M402" i="18"/>
  <c r="C403" i="18"/>
  <c r="D403" i="18"/>
  <c r="E403" i="18"/>
  <c r="F403" i="18"/>
  <c r="G403" i="18"/>
  <c r="H403" i="18"/>
  <c r="I403" i="18"/>
  <c r="J403" i="18"/>
  <c r="K403" i="18"/>
  <c r="L403" i="18"/>
  <c r="M403" i="18"/>
  <c r="C404" i="18"/>
  <c r="D404" i="18"/>
  <c r="E404" i="18"/>
  <c r="F404" i="18"/>
  <c r="G404" i="18"/>
  <c r="H404" i="18"/>
  <c r="I404" i="18"/>
  <c r="J404" i="18"/>
  <c r="K404" i="18"/>
  <c r="L404" i="18"/>
  <c r="M404" i="18"/>
  <c r="O404" i="18"/>
  <c r="C405" i="18"/>
  <c r="D405" i="18"/>
  <c r="E405" i="18"/>
  <c r="F405" i="18"/>
  <c r="G405" i="18"/>
  <c r="H405" i="18"/>
  <c r="I405" i="18"/>
  <c r="J405" i="18"/>
  <c r="K405" i="18"/>
  <c r="L405" i="18"/>
  <c r="M405" i="18"/>
  <c r="C406" i="18"/>
  <c r="D406" i="18"/>
  <c r="E406" i="18"/>
  <c r="F406" i="18"/>
  <c r="G406" i="18"/>
  <c r="H406" i="18"/>
  <c r="I406" i="18"/>
  <c r="J406" i="18"/>
  <c r="K406" i="18"/>
  <c r="L406" i="18"/>
  <c r="M406" i="18"/>
  <c r="C407" i="18"/>
  <c r="D407" i="18"/>
  <c r="E407" i="18"/>
  <c r="F407" i="18"/>
  <c r="G407" i="18"/>
  <c r="H407" i="18"/>
  <c r="I407" i="18"/>
  <c r="J407" i="18"/>
  <c r="K407" i="18"/>
  <c r="L407" i="18"/>
  <c r="M407" i="18"/>
  <c r="C408" i="18"/>
  <c r="D408" i="18"/>
  <c r="E408" i="18"/>
  <c r="F408" i="18"/>
  <c r="G408" i="18"/>
  <c r="H408" i="18"/>
  <c r="I408" i="18"/>
  <c r="J408" i="18"/>
  <c r="K408" i="18"/>
  <c r="L408" i="18"/>
  <c r="M408" i="18"/>
  <c r="O408" i="18"/>
  <c r="C409" i="18"/>
  <c r="O409" i="18" s="1"/>
  <c r="D409" i="18"/>
  <c r="E409" i="18"/>
  <c r="F409" i="18"/>
  <c r="G409" i="18"/>
  <c r="H409" i="18"/>
  <c r="I409" i="18"/>
  <c r="J409" i="18"/>
  <c r="K409" i="18"/>
  <c r="L409" i="18"/>
  <c r="M409" i="18"/>
  <c r="C410" i="18"/>
  <c r="D410" i="18"/>
  <c r="E410" i="18"/>
  <c r="F410" i="18"/>
  <c r="G410" i="18"/>
  <c r="H410" i="18"/>
  <c r="I410" i="18"/>
  <c r="J410" i="18"/>
  <c r="K410" i="18"/>
  <c r="L410" i="18"/>
  <c r="M410" i="18"/>
  <c r="C411" i="18"/>
  <c r="D411" i="18"/>
  <c r="E411" i="18"/>
  <c r="F411" i="18"/>
  <c r="G411" i="18"/>
  <c r="H411" i="18"/>
  <c r="I411" i="18"/>
  <c r="J411" i="18"/>
  <c r="K411" i="18"/>
  <c r="L411" i="18"/>
  <c r="M411" i="18"/>
  <c r="C412" i="18"/>
  <c r="D412" i="18"/>
  <c r="E412" i="18"/>
  <c r="F412" i="18"/>
  <c r="G412" i="18"/>
  <c r="H412" i="18"/>
  <c r="I412" i="18"/>
  <c r="J412" i="18"/>
  <c r="K412" i="18"/>
  <c r="L412" i="18"/>
  <c r="M412" i="18"/>
  <c r="O412" i="18"/>
  <c r="C413" i="18"/>
  <c r="D413" i="18"/>
  <c r="E413" i="18"/>
  <c r="F413" i="18"/>
  <c r="G413" i="18"/>
  <c r="H413" i="18"/>
  <c r="I413" i="18"/>
  <c r="J413" i="18"/>
  <c r="K413" i="18"/>
  <c r="L413" i="18"/>
  <c r="M413" i="18"/>
  <c r="C414" i="18"/>
  <c r="D414" i="18"/>
  <c r="E414" i="18"/>
  <c r="F414" i="18"/>
  <c r="G414" i="18"/>
  <c r="H414" i="18"/>
  <c r="I414" i="18"/>
  <c r="J414" i="18"/>
  <c r="K414" i="18"/>
  <c r="L414" i="18"/>
  <c r="M414" i="18"/>
  <c r="C415" i="18"/>
  <c r="D415" i="18"/>
  <c r="E415" i="18"/>
  <c r="F415" i="18"/>
  <c r="G415" i="18"/>
  <c r="H415" i="18"/>
  <c r="I415" i="18"/>
  <c r="J415" i="18"/>
  <c r="K415" i="18"/>
  <c r="L415" i="18"/>
  <c r="M415" i="18"/>
  <c r="C416" i="18"/>
  <c r="D416" i="18"/>
  <c r="E416" i="18"/>
  <c r="F416" i="18"/>
  <c r="G416" i="18"/>
  <c r="H416" i="18"/>
  <c r="I416" i="18"/>
  <c r="J416" i="18"/>
  <c r="K416" i="18"/>
  <c r="L416" i="18"/>
  <c r="M416" i="18"/>
  <c r="O416" i="18"/>
  <c r="C417" i="18"/>
  <c r="O417" i="18" s="1"/>
  <c r="D417" i="18"/>
  <c r="E417" i="18"/>
  <c r="F417" i="18"/>
  <c r="G417" i="18"/>
  <c r="H417" i="18"/>
  <c r="I417" i="18"/>
  <c r="J417" i="18"/>
  <c r="K417" i="18"/>
  <c r="L417" i="18"/>
  <c r="M417" i="18"/>
  <c r="C418" i="18"/>
  <c r="D418" i="18"/>
  <c r="E418" i="18"/>
  <c r="F418" i="18"/>
  <c r="G418" i="18"/>
  <c r="H418" i="18"/>
  <c r="I418" i="18"/>
  <c r="J418" i="18"/>
  <c r="K418" i="18"/>
  <c r="L418" i="18"/>
  <c r="M418" i="18"/>
  <c r="C419" i="18"/>
  <c r="D419" i="18"/>
  <c r="E419" i="18"/>
  <c r="F419" i="18"/>
  <c r="G419" i="18"/>
  <c r="H419" i="18"/>
  <c r="I419" i="18"/>
  <c r="J419" i="18"/>
  <c r="K419" i="18"/>
  <c r="L419" i="18"/>
  <c r="M419" i="18"/>
  <c r="C420" i="18"/>
  <c r="D420" i="18"/>
  <c r="E420" i="18"/>
  <c r="F420" i="18"/>
  <c r="G420" i="18"/>
  <c r="H420" i="18"/>
  <c r="I420" i="18"/>
  <c r="J420" i="18"/>
  <c r="K420" i="18"/>
  <c r="L420" i="18"/>
  <c r="M420" i="18"/>
  <c r="O420" i="18"/>
  <c r="C421" i="18"/>
  <c r="D421" i="18"/>
  <c r="E421" i="18"/>
  <c r="F421" i="18"/>
  <c r="G421" i="18"/>
  <c r="H421" i="18"/>
  <c r="I421" i="18"/>
  <c r="J421" i="18"/>
  <c r="K421" i="18"/>
  <c r="L421" i="18"/>
  <c r="M421" i="18"/>
  <c r="C422" i="18"/>
  <c r="D422" i="18"/>
  <c r="E422" i="18"/>
  <c r="F422" i="18"/>
  <c r="G422" i="18"/>
  <c r="H422" i="18"/>
  <c r="I422" i="18"/>
  <c r="J422" i="18"/>
  <c r="K422" i="18"/>
  <c r="L422" i="18"/>
  <c r="M422" i="18"/>
  <c r="C423" i="18"/>
  <c r="D423" i="18"/>
  <c r="E423" i="18"/>
  <c r="F423" i="18"/>
  <c r="G423" i="18"/>
  <c r="H423" i="18"/>
  <c r="I423" i="18"/>
  <c r="J423" i="18"/>
  <c r="K423" i="18"/>
  <c r="L423" i="18"/>
  <c r="M423" i="18"/>
  <c r="C424" i="18"/>
  <c r="D424" i="18"/>
  <c r="E424" i="18"/>
  <c r="F424" i="18"/>
  <c r="G424" i="18"/>
  <c r="H424" i="18"/>
  <c r="I424" i="18"/>
  <c r="J424" i="18"/>
  <c r="K424" i="18"/>
  <c r="L424" i="18"/>
  <c r="M424" i="18"/>
  <c r="O424" i="18"/>
  <c r="C425" i="18"/>
  <c r="O425" i="18" s="1"/>
  <c r="D425" i="18"/>
  <c r="E425" i="18"/>
  <c r="F425" i="18"/>
  <c r="G425" i="18"/>
  <c r="H425" i="18"/>
  <c r="I425" i="18"/>
  <c r="J425" i="18"/>
  <c r="K425" i="18"/>
  <c r="L425" i="18"/>
  <c r="M425" i="18"/>
  <c r="C426" i="18"/>
  <c r="D426" i="18"/>
  <c r="E426" i="18"/>
  <c r="F426" i="18"/>
  <c r="G426" i="18"/>
  <c r="H426" i="18"/>
  <c r="I426" i="18"/>
  <c r="J426" i="18"/>
  <c r="K426" i="18"/>
  <c r="L426" i="18"/>
  <c r="M426" i="18"/>
  <c r="C427" i="18"/>
  <c r="D427" i="18"/>
  <c r="E427" i="18"/>
  <c r="F427" i="18"/>
  <c r="G427" i="18"/>
  <c r="H427" i="18"/>
  <c r="I427" i="18"/>
  <c r="J427" i="18"/>
  <c r="K427" i="18"/>
  <c r="L427" i="18"/>
  <c r="M427" i="18"/>
  <c r="C428" i="18"/>
  <c r="D428" i="18"/>
  <c r="E428" i="18"/>
  <c r="F428" i="18"/>
  <c r="G428" i="18"/>
  <c r="H428" i="18"/>
  <c r="I428" i="18"/>
  <c r="J428" i="18"/>
  <c r="K428" i="18"/>
  <c r="L428" i="18"/>
  <c r="M428" i="18"/>
  <c r="O428" i="18"/>
  <c r="C429" i="18"/>
  <c r="D429" i="18"/>
  <c r="E429" i="18"/>
  <c r="F429" i="18"/>
  <c r="G429" i="18"/>
  <c r="H429" i="18"/>
  <c r="I429" i="18"/>
  <c r="J429" i="18"/>
  <c r="K429" i="18"/>
  <c r="L429" i="18"/>
  <c r="M429" i="18"/>
  <c r="C430" i="18"/>
  <c r="D430" i="18"/>
  <c r="E430" i="18"/>
  <c r="F430" i="18"/>
  <c r="G430" i="18"/>
  <c r="H430" i="18"/>
  <c r="I430" i="18"/>
  <c r="J430" i="18"/>
  <c r="K430" i="18"/>
  <c r="L430" i="18"/>
  <c r="M430" i="18"/>
  <c r="C431" i="18"/>
  <c r="D431" i="18"/>
  <c r="E431" i="18"/>
  <c r="F431" i="18"/>
  <c r="G431" i="18"/>
  <c r="H431" i="18"/>
  <c r="I431" i="18"/>
  <c r="J431" i="18"/>
  <c r="K431" i="18"/>
  <c r="L431" i="18"/>
  <c r="M431" i="18"/>
  <c r="C432" i="18"/>
  <c r="D432" i="18"/>
  <c r="E432" i="18"/>
  <c r="F432" i="18"/>
  <c r="G432" i="18"/>
  <c r="H432" i="18"/>
  <c r="I432" i="18"/>
  <c r="J432" i="18"/>
  <c r="K432" i="18"/>
  <c r="L432" i="18"/>
  <c r="M432" i="18"/>
  <c r="O432" i="18"/>
  <c r="C433" i="18"/>
  <c r="O433" i="18" s="1"/>
  <c r="D433" i="18"/>
  <c r="E433" i="18"/>
  <c r="F433" i="18"/>
  <c r="G433" i="18"/>
  <c r="H433" i="18"/>
  <c r="I433" i="18"/>
  <c r="J433" i="18"/>
  <c r="K433" i="18"/>
  <c r="L433" i="18"/>
  <c r="M433" i="18"/>
  <c r="C434" i="18"/>
  <c r="D434" i="18"/>
  <c r="E434" i="18"/>
  <c r="F434" i="18"/>
  <c r="G434" i="18"/>
  <c r="H434" i="18"/>
  <c r="I434" i="18"/>
  <c r="J434" i="18"/>
  <c r="K434" i="18"/>
  <c r="L434" i="18"/>
  <c r="M434" i="18"/>
  <c r="C435" i="18"/>
  <c r="D435" i="18"/>
  <c r="E435" i="18"/>
  <c r="F435" i="18"/>
  <c r="G435" i="18"/>
  <c r="H435" i="18"/>
  <c r="I435" i="18"/>
  <c r="J435" i="18"/>
  <c r="K435" i="18"/>
  <c r="L435" i="18"/>
  <c r="M435" i="18"/>
  <c r="C436" i="18"/>
  <c r="D436" i="18"/>
  <c r="E436" i="18"/>
  <c r="F436" i="18"/>
  <c r="G436" i="18"/>
  <c r="H436" i="18"/>
  <c r="I436" i="18"/>
  <c r="J436" i="18"/>
  <c r="K436" i="18"/>
  <c r="L436" i="18"/>
  <c r="M436" i="18"/>
  <c r="O436" i="18"/>
  <c r="C437" i="18"/>
  <c r="D437" i="18"/>
  <c r="E437" i="18"/>
  <c r="F437" i="18"/>
  <c r="G437" i="18"/>
  <c r="H437" i="18"/>
  <c r="I437" i="18"/>
  <c r="J437" i="18"/>
  <c r="K437" i="18"/>
  <c r="L437" i="18"/>
  <c r="M437" i="18"/>
  <c r="C438" i="18"/>
  <c r="D438" i="18"/>
  <c r="E438" i="18"/>
  <c r="F438" i="18"/>
  <c r="G438" i="18"/>
  <c r="H438" i="18"/>
  <c r="I438" i="18"/>
  <c r="J438" i="18"/>
  <c r="K438" i="18"/>
  <c r="L438" i="18"/>
  <c r="M438" i="18"/>
  <c r="C439" i="18"/>
  <c r="D439" i="18"/>
  <c r="E439" i="18"/>
  <c r="F439" i="18"/>
  <c r="G439" i="18"/>
  <c r="H439" i="18"/>
  <c r="I439" i="18"/>
  <c r="J439" i="18"/>
  <c r="K439" i="18"/>
  <c r="L439" i="18"/>
  <c r="M439" i="18"/>
  <c r="C440" i="18"/>
  <c r="D440" i="18"/>
  <c r="O440" i="18" s="1"/>
  <c r="E440" i="18"/>
  <c r="F440" i="18"/>
  <c r="G440" i="18"/>
  <c r="H440" i="18"/>
  <c r="I440" i="18"/>
  <c r="J440" i="18"/>
  <c r="K440" i="18"/>
  <c r="L440" i="18"/>
  <c r="M440" i="18"/>
  <c r="C441" i="18"/>
  <c r="D441" i="18"/>
  <c r="E441" i="18"/>
  <c r="F441" i="18"/>
  <c r="G441" i="18"/>
  <c r="H441" i="18"/>
  <c r="I441" i="18"/>
  <c r="J441" i="18"/>
  <c r="K441" i="18"/>
  <c r="L441" i="18"/>
  <c r="M441" i="18"/>
  <c r="C442" i="18"/>
  <c r="D442" i="18"/>
  <c r="O442" i="18" s="1"/>
  <c r="E442" i="18"/>
  <c r="F442" i="18"/>
  <c r="G442" i="18"/>
  <c r="H442" i="18"/>
  <c r="I442" i="18"/>
  <c r="J442" i="18"/>
  <c r="K442" i="18"/>
  <c r="L442" i="18"/>
  <c r="M442" i="18"/>
  <c r="C443" i="18"/>
  <c r="D443" i="18"/>
  <c r="E443" i="18"/>
  <c r="F443" i="18"/>
  <c r="G443" i="18"/>
  <c r="H443" i="18"/>
  <c r="I443" i="18"/>
  <c r="J443" i="18"/>
  <c r="K443" i="18"/>
  <c r="L443" i="18"/>
  <c r="M443" i="18"/>
  <c r="C444" i="18"/>
  <c r="D444" i="18"/>
  <c r="O444" i="18" s="1"/>
  <c r="E444" i="18"/>
  <c r="F444" i="18"/>
  <c r="G444" i="18"/>
  <c r="H444" i="18"/>
  <c r="I444" i="18"/>
  <c r="J444" i="18"/>
  <c r="K444" i="18"/>
  <c r="L444" i="18"/>
  <c r="M444" i="18"/>
  <c r="C445" i="18"/>
  <c r="D445" i="18"/>
  <c r="E445" i="18"/>
  <c r="F445" i="18"/>
  <c r="G445" i="18"/>
  <c r="H445" i="18"/>
  <c r="I445" i="18"/>
  <c r="J445" i="18"/>
  <c r="K445" i="18"/>
  <c r="L445" i="18"/>
  <c r="M445" i="18"/>
  <c r="C446" i="18"/>
  <c r="D446" i="18"/>
  <c r="O446" i="18" s="1"/>
  <c r="E446" i="18"/>
  <c r="F446" i="18"/>
  <c r="G446" i="18"/>
  <c r="H446" i="18"/>
  <c r="I446" i="18"/>
  <c r="J446" i="18"/>
  <c r="K446" i="18"/>
  <c r="L446" i="18"/>
  <c r="M446" i="18"/>
  <c r="C447" i="18"/>
  <c r="D447" i="18"/>
  <c r="E447" i="18"/>
  <c r="F447" i="18"/>
  <c r="G447" i="18"/>
  <c r="H447" i="18"/>
  <c r="I447" i="18"/>
  <c r="J447" i="18"/>
  <c r="K447" i="18"/>
  <c r="L447" i="18"/>
  <c r="M447" i="18"/>
  <c r="C448" i="18"/>
  <c r="D448" i="18"/>
  <c r="O448" i="18" s="1"/>
  <c r="E448" i="18"/>
  <c r="F448" i="18"/>
  <c r="G448" i="18"/>
  <c r="H448" i="18"/>
  <c r="I448" i="18"/>
  <c r="J448" i="18"/>
  <c r="K448" i="18"/>
  <c r="L448" i="18"/>
  <c r="M448" i="18"/>
  <c r="C449" i="18"/>
  <c r="D449" i="18"/>
  <c r="E449" i="18"/>
  <c r="F449" i="18"/>
  <c r="G449" i="18"/>
  <c r="H449" i="18"/>
  <c r="I449" i="18"/>
  <c r="J449" i="18"/>
  <c r="K449" i="18"/>
  <c r="L449" i="18"/>
  <c r="M449" i="18"/>
  <c r="C450" i="18"/>
  <c r="D450" i="18"/>
  <c r="O450" i="18" s="1"/>
  <c r="E450" i="18"/>
  <c r="F450" i="18"/>
  <c r="G450" i="18"/>
  <c r="H450" i="18"/>
  <c r="I450" i="18"/>
  <c r="J450" i="18"/>
  <c r="K450" i="18"/>
  <c r="L450" i="18"/>
  <c r="M450" i="18"/>
  <c r="C451" i="18"/>
  <c r="D451" i="18"/>
  <c r="E451" i="18"/>
  <c r="F451" i="18"/>
  <c r="G451" i="18"/>
  <c r="H451" i="18"/>
  <c r="I451" i="18"/>
  <c r="J451" i="18"/>
  <c r="K451" i="18"/>
  <c r="L451" i="18"/>
  <c r="M451" i="18"/>
  <c r="C452" i="18"/>
  <c r="D452" i="18"/>
  <c r="O452" i="18" s="1"/>
  <c r="E452" i="18"/>
  <c r="F452" i="18"/>
  <c r="G452" i="18"/>
  <c r="H452" i="18"/>
  <c r="I452" i="18"/>
  <c r="J452" i="18"/>
  <c r="K452" i="18"/>
  <c r="L452" i="18"/>
  <c r="M452" i="18"/>
  <c r="C453" i="18"/>
  <c r="D453" i="18"/>
  <c r="E453" i="18"/>
  <c r="F453" i="18"/>
  <c r="G453" i="18"/>
  <c r="H453" i="18"/>
  <c r="I453" i="18"/>
  <c r="J453" i="18"/>
  <c r="K453" i="18"/>
  <c r="L453" i="18"/>
  <c r="M453" i="18"/>
  <c r="C454" i="18"/>
  <c r="D454" i="18"/>
  <c r="O454" i="18" s="1"/>
  <c r="E454" i="18"/>
  <c r="F454" i="18"/>
  <c r="G454" i="18"/>
  <c r="H454" i="18"/>
  <c r="I454" i="18"/>
  <c r="J454" i="18"/>
  <c r="K454" i="18"/>
  <c r="L454" i="18"/>
  <c r="M454" i="18"/>
  <c r="C455" i="18"/>
  <c r="D455" i="18"/>
  <c r="E455" i="18"/>
  <c r="F455" i="18"/>
  <c r="G455" i="18"/>
  <c r="H455" i="18"/>
  <c r="I455" i="18"/>
  <c r="J455" i="18"/>
  <c r="K455" i="18"/>
  <c r="L455" i="18"/>
  <c r="M455" i="18"/>
  <c r="C456" i="18"/>
  <c r="D456" i="18"/>
  <c r="E456" i="18"/>
  <c r="F456" i="18"/>
  <c r="G456" i="18"/>
  <c r="H456" i="18"/>
  <c r="I456" i="18"/>
  <c r="J456" i="18"/>
  <c r="K456" i="18"/>
  <c r="L456" i="18"/>
  <c r="M456" i="18"/>
  <c r="C457" i="18"/>
  <c r="D457" i="18"/>
  <c r="E457" i="18"/>
  <c r="F457" i="18"/>
  <c r="G457" i="18"/>
  <c r="H457" i="18"/>
  <c r="I457" i="18"/>
  <c r="J457" i="18"/>
  <c r="K457" i="18"/>
  <c r="L457" i="18"/>
  <c r="M457" i="18"/>
  <c r="O457" i="18"/>
  <c r="C458" i="18"/>
  <c r="D458" i="18"/>
  <c r="E458" i="18"/>
  <c r="F458" i="18"/>
  <c r="G458" i="18"/>
  <c r="H458" i="18"/>
  <c r="I458" i="18"/>
  <c r="J458" i="18"/>
  <c r="K458" i="18"/>
  <c r="L458" i="18"/>
  <c r="M458" i="18"/>
  <c r="C459" i="18"/>
  <c r="O459" i="18" s="1"/>
  <c r="D459" i="18"/>
  <c r="E459" i="18"/>
  <c r="F459" i="18"/>
  <c r="G459" i="18"/>
  <c r="H459" i="18"/>
  <c r="I459" i="18"/>
  <c r="J459" i="18"/>
  <c r="K459" i="18"/>
  <c r="L459" i="18"/>
  <c r="M459" i="18"/>
  <c r="C460" i="18"/>
  <c r="D460" i="18"/>
  <c r="E460" i="18"/>
  <c r="F460" i="18"/>
  <c r="G460" i="18"/>
  <c r="H460" i="18"/>
  <c r="I460" i="18"/>
  <c r="J460" i="18"/>
  <c r="K460" i="18"/>
  <c r="L460" i="18"/>
  <c r="M460" i="18"/>
  <c r="C461" i="18"/>
  <c r="D461" i="18"/>
  <c r="E461" i="18"/>
  <c r="F461" i="18"/>
  <c r="G461" i="18"/>
  <c r="H461" i="18"/>
  <c r="I461" i="18"/>
  <c r="J461" i="18"/>
  <c r="K461" i="18"/>
  <c r="L461" i="18"/>
  <c r="M461" i="18"/>
  <c r="O461" i="18"/>
  <c r="C462" i="18"/>
  <c r="D462" i="18"/>
  <c r="E462" i="18"/>
  <c r="F462" i="18"/>
  <c r="G462" i="18"/>
  <c r="H462" i="18"/>
  <c r="I462" i="18"/>
  <c r="J462" i="18"/>
  <c r="K462" i="18"/>
  <c r="L462" i="18"/>
  <c r="M462" i="18"/>
  <c r="C463" i="18"/>
  <c r="O463" i="18" s="1"/>
  <c r="D463" i="18"/>
  <c r="E463" i="18"/>
  <c r="F463" i="18"/>
  <c r="G463" i="18"/>
  <c r="H463" i="18"/>
  <c r="I463" i="18"/>
  <c r="J463" i="18"/>
  <c r="K463" i="18"/>
  <c r="L463" i="18"/>
  <c r="M463" i="18"/>
  <c r="C464" i="18"/>
  <c r="D464" i="18"/>
  <c r="E464" i="18"/>
  <c r="F464" i="18"/>
  <c r="G464" i="18"/>
  <c r="H464" i="18"/>
  <c r="I464" i="18"/>
  <c r="J464" i="18"/>
  <c r="K464" i="18"/>
  <c r="L464" i="18"/>
  <c r="M464" i="18"/>
  <c r="C465" i="18"/>
  <c r="D465" i="18"/>
  <c r="E465" i="18"/>
  <c r="F465" i="18"/>
  <c r="G465" i="18"/>
  <c r="H465" i="18"/>
  <c r="I465" i="18"/>
  <c r="J465" i="18"/>
  <c r="K465" i="18"/>
  <c r="L465" i="18"/>
  <c r="M465" i="18"/>
  <c r="O465" i="18"/>
  <c r="C466" i="18"/>
  <c r="D466" i="18"/>
  <c r="E466" i="18"/>
  <c r="F466" i="18"/>
  <c r="G466" i="18"/>
  <c r="H466" i="18"/>
  <c r="I466" i="18"/>
  <c r="J466" i="18"/>
  <c r="K466" i="18"/>
  <c r="L466" i="18"/>
  <c r="M466" i="18"/>
  <c r="C467" i="18"/>
  <c r="O467" i="18" s="1"/>
  <c r="D467" i="18"/>
  <c r="E467" i="18"/>
  <c r="F467" i="18"/>
  <c r="G467" i="18"/>
  <c r="H467" i="18"/>
  <c r="I467" i="18"/>
  <c r="J467" i="18"/>
  <c r="K467" i="18"/>
  <c r="L467" i="18"/>
  <c r="M467" i="18"/>
  <c r="C468" i="18"/>
  <c r="D468" i="18"/>
  <c r="E468" i="18"/>
  <c r="F468" i="18"/>
  <c r="G468" i="18"/>
  <c r="H468" i="18"/>
  <c r="I468" i="18"/>
  <c r="J468" i="18"/>
  <c r="K468" i="18"/>
  <c r="L468" i="18"/>
  <c r="M468" i="18"/>
  <c r="C469" i="18"/>
  <c r="D469" i="18"/>
  <c r="E469" i="18"/>
  <c r="F469" i="18"/>
  <c r="G469" i="18"/>
  <c r="H469" i="18"/>
  <c r="I469" i="18"/>
  <c r="J469" i="18"/>
  <c r="K469" i="18"/>
  <c r="L469" i="18"/>
  <c r="M469" i="18"/>
  <c r="O469" i="18"/>
  <c r="C470" i="18"/>
  <c r="D470" i="18"/>
  <c r="E470" i="18"/>
  <c r="F470" i="18"/>
  <c r="G470" i="18"/>
  <c r="H470" i="18"/>
  <c r="I470" i="18"/>
  <c r="J470" i="18"/>
  <c r="K470" i="18"/>
  <c r="L470" i="18"/>
  <c r="M470" i="18"/>
  <c r="C471" i="18"/>
  <c r="O471" i="18" s="1"/>
  <c r="D471" i="18"/>
  <c r="E471" i="18"/>
  <c r="F471" i="18"/>
  <c r="G471" i="18"/>
  <c r="H471" i="18"/>
  <c r="I471" i="18"/>
  <c r="J471" i="18"/>
  <c r="K471" i="18"/>
  <c r="L471" i="18"/>
  <c r="M471" i="18"/>
  <c r="C472" i="18"/>
  <c r="D472" i="18"/>
  <c r="E472" i="18"/>
  <c r="F472" i="18"/>
  <c r="G472" i="18"/>
  <c r="H472" i="18"/>
  <c r="I472" i="18"/>
  <c r="J472" i="18"/>
  <c r="K472" i="18"/>
  <c r="L472" i="18"/>
  <c r="M472" i="18"/>
  <c r="C473" i="18"/>
  <c r="D473" i="18"/>
  <c r="E473" i="18"/>
  <c r="F473" i="18"/>
  <c r="G473" i="18"/>
  <c r="H473" i="18"/>
  <c r="I473" i="18"/>
  <c r="J473" i="18"/>
  <c r="K473" i="18"/>
  <c r="L473" i="18"/>
  <c r="M473" i="18"/>
  <c r="O473" i="18"/>
  <c r="C474" i="18"/>
  <c r="D474" i="18"/>
  <c r="E474" i="18"/>
  <c r="F474" i="18"/>
  <c r="G474" i="18"/>
  <c r="H474" i="18"/>
  <c r="I474" i="18"/>
  <c r="J474" i="18"/>
  <c r="K474" i="18"/>
  <c r="L474" i="18"/>
  <c r="M474" i="18"/>
  <c r="C475" i="18"/>
  <c r="O475" i="18" s="1"/>
  <c r="D475" i="18"/>
  <c r="E475" i="18"/>
  <c r="F475" i="18"/>
  <c r="G475" i="18"/>
  <c r="H475" i="18"/>
  <c r="I475" i="18"/>
  <c r="J475" i="18"/>
  <c r="K475" i="18"/>
  <c r="L475" i="18"/>
  <c r="M475" i="18"/>
  <c r="C476" i="18"/>
  <c r="D476" i="18"/>
  <c r="E476" i="18"/>
  <c r="F476" i="18"/>
  <c r="G476" i="18"/>
  <c r="H476" i="18"/>
  <c r="I476" i="18"/>
  <c r="J476" i="18"/>
  <c r="K476" i="18"/>
  <c r="L476" i="18"/>
  <c r="M476" i="18"/>
  <c r="C477" i="18"/>
  <c r="D477" i="18"/>
  <c r="E477" i="18"/>
  <c r="F477" i="18"/>
  <c r="G477" i="18"/>
  <c r="H477" i="18"/>
  <c r="I477" i="18"/>
  <c r="J477" i="18"/>
  <c r="K477" i="18"/>
  <c r="L477" i="18"/>
  <c r="M477" i="18"/>
  <c r="O477" i="18"/>
  <c r="C478" i="18"/>
  <c r="D478" i="18"/>
  <c r="E478" i="18"/>
  <c r="F478" i="18"/>
  <c r="G478" i="18"/>
  <c r="H478" i="18"/>
  <c r="I478" i="18"/>
  <c r="J478" i="18"/>
  <c r="K478" i="18"/>
  <c r="L478" i="18"/>
  <c r="M478" i="18"/>
  <c r="C479" i="18"/>
  <c r="O479" i="18" s="1"/>
  <c r="D479" i="18"/>
  <c r="E479" i="18"/>
  <c r="F479" i="18"/>
  <c r="G479" i="18"/>
  <c r="H479" i="18"/>
  <c r="I479" i="18"/>
  <c r="J479" i="18"/>
  <c r="K479" i="18"/>
  <c r="L479" i="18"/>
  <c r="M479" i="18"/>
  <c r="C480" i="18"/>
  <c r="D480" i="18"/>
  <c r="E480" i="18"/>
  <c r="F480" i="18"/>
  <c r="G480" i="18"/>
  <c r="H480" i="18"/>
  <c r="I480" i="18"/>
  <c r="J480" i="18"/>
  <c r="K480" i="18"/>
  <c r="L480" i="18"/>
  <c r="M480" i="18"/>
  <c r="C481" i="18"/>
  <c r="D481" i="18"/>
  <c r="E481" i="18"/>
  <c r="F481" i="18"/>
  <c r="G481" i="18"/>
  <c r="H481" i="18"/>
  <c r="I481" i="18"/>
  <c r="J481" i="18"/>
  <c r="K481" i="18"/>
  <c r="L481" i="18"/>
  <c r="M481" i="18"/>
  <c r="O481" i="18"/>
  <c r="C482" i="18"/>
  <c r="D482" i="18"/>
  <c r="E482" i="18"/>
  <c r="F482" i="18"/>
  <c r="G482" i="18"/>
  <c r="H482" i="18"/>
  <c r="I482" i="18"/>
  <c r="J482" i="18"/>
  <c r="K482" i="18"/>
  <c r="L482" i="18"/>
  <c r="M482" i="18"/>
  <c r="C483" i="18"/>
  <c r="O483" i="18" s="1"/>
  <c r="D483" i="18"/>
  <c r="E483" i="18"/>
  <c r="F483" i="18"/>
  <c r="G483" i="18"/>
  <c r="H483" i="18"/>
  <c r="I483" i="18"/>
  <c r="J483" i="18"/>
  <c r="K483" i="18"/>
  <c r="L483" i="18"/>
  <c r="M483" i="18"/>
  <c r="C484" i="18"/>
  <c r="D484" i="18"/>
  <c r="E484" i="18"/>
  <c r="F484" i="18"/>
  <c r="G484" i="18"/>
  <c r="H484" i="18"/>
  <c r="I484" i="18"/>
  <c r="J484" i="18"/>
  <c r="K484" i="18"/>
  <c r="L484" i="18"/>
  <c r="M484" i="18"/>
  <c r="C485" i="18"/>
  <c r="D485" i="18"/>
  <c r="E485" i="18"/>
  <c r="F485" i="18"/>
  <c r="G485" i="18"/>
  <c r="H485" i="18"/>
  <c r="I485" i="18"/>
  <c r="J485" i="18"/>
  <c r="K485" i="18"/>
  <c r="L485" i="18"/>
  <c r="M485" i="18"/>
  <c r="O485" i="18"/>
  <c r="C486" i="18"/>
  <c r="D486" i="18"/>
  <c r="E486" i="18"/>
  <c r="F486" i="18"/>
  <c r="G486" i="18"/>
  <c r="H486" i="18"/>
  <c r="I486" i="18"/>
  <c r="J486" i="18"/>
  <c r="K486" i="18"/>
  <c r="L486" i="18"/>
  <c r="M486" i="18"/>
  <c r="C487" i="18"/>
  <c r="O487" i="18" s="1"/>
  <c r="D487" i="18"/>
  <c r="E487" i="18"/>
  <c r="F487" i="18"/>
  <c r="G487" i="18"/>
  <c r="H487" i="18"/>
  <c r="I487" i="18"/>
  <c r="J487" i="18"/>
  <c r="K487" i="18"/>
  <c r="L487" i="18"/>
  <c r="M487" i="18"/>
  <c r="C488" i="18"/>
  <c r="D488" i="18"/>
  <c r="E488" i="18"/>
  <c r="F488" i="18"/>
  <c r="G488" i="18"/>
  <c r="H488" i="18"/>
  <c r="I488" i="18"/>
  <c r="J488" i="18"/>
  <c r="K488" i="18"/>
  <c r="L488" i="18"/>
  <c r="M488" i="18"/>
  <c r="C489" i="18"/>
  <c r="D489" i="18"/>
  <c r="E489" i="18"/>
  <c r="F489" i="18"/>
  <c r="G489" i="18"/>
  <c r="H489" i="18"/>
  <c r="I489" i="18"/>
  <c r="J489" i="18"/>
  <c r="K489" i="18"/>
  <c r="L489" i="18"/>
  <c r="M489" i="18"/>
  <c r="O489" i="18"/>
  <c r="C490" i="18"/>
  <c r="D490" i="18"/>
  <c r="E490" i="18"/>
  <c r="F490" i="18"/>
  <c r="G490" i="18"/>
  <c r="H490" i="18"/>
  <c r="I490" i="18"/>
  <c r="J490" i="18"/>
  <c r="K490" i="18"/>
  <c r="L490" i="18"/>
  <c r="M490" i="18"/>
  <c r="C491" i="18"/>
  <c r="O491" i="18" s="1"/>
  <c r="D491" i="18"/>
  <c r="E491" i="18"/>
  <c r="F491" i="18"/>
  <c r="G491" i="18"/>
  <c r="H491" i="18"/>
  <c r="I491" i="18"/>
  <c r="J491" i="18"/>
  <c r="K491" i="18"/>
  <c r="L491" i="18"/>
  <c r="M491" i="18"/>
  <c r="C492" i="18"/>
  <c r="D492" i="18"/>
  <c r="E492" i="18"/>
  <c r="F492" i="18"/>
  <c r="G492" i="18"/>
  <c r="H492" i="18"/>
  <c r="I492" i="18"/>
  <c r="J492" i="18"/>
  <c r="K492" i="18"/>
  <c r="L492" i="18"/>
  <c r="M492" i="18"/>
  <c r="C493" i="18"/>
  <c r="D493" i="18"/>
  <c r="E493" i="18"/>
  <c r="F493" i="18"/>
  <c r="G493" i="18"/>
  <c r="H493" i="18"/>
  <c r="I493" i="18"/>
  <c r="J493" i="18"/>
  <c r="K493" i="18"/>
  <c r="L493" i="18"/>
  <c r="M493" i="18"/>
  <c r="O493" i="18"/>
  <c r="C494" i="18"/>
  <c r="D494" i="18"/>
  <c r="E494" i="18"/>
  <c r="F494" i="18"/>
  <c r="G494" i="18"/>
  <c r="H494" i="18"/>
  <c r="I494" i="18"/>
  <c r="J494" i="18"/>
  <c r="K494" i="18"/>
  <c r="L494" i="18"/>
  <c r="M494" i="18"/>
  <c r="C495" i="18"/>
  <c r="O495" i="18" s="1"/>
  <c r="D495" i="18"/>
  <c r="E495" i="18"/>
  <c r="F495" i="18"/>
  <c r="G495" i="18"/>
  <c r="H495" i="18"/>
  <c r="I495" i="18"/>
  <c r="J495" i="18"/>
  <c r="K495" i="18"/>
  <c r="L495" i="18"/>
  <c r="M495" i="18"/>
  <c r="C496" i="18"/>
  <c r="D496" i="18"/>
  <c r="E496" i="18"/>
  <c r="F496" i="18"/>
  <c r="G496" i="18"/>
  <c r="H496" i="18"/>
  <c r="I496" i="18"/>
  <c r="J496" i="18"/>
  <c r="K496" i="18"/>
  <c r="L496" i="18"/>
  <c r="M496" i="18"/>
  <c r="C497" i="18"/>
  <c r="D497" i="18"/>
  <c r="E497" i="18"/>
  <c r="F497" i="18"/>
  <c r="G497" i="18"/>
  <c r="H497" i="18"/>
  <c r="I497" i="18"/>
  <c r="J497" i="18"/>
  <c r="K497" i="18"/>
  <c r="L497" i="18"/>
  <c r="M497" i="18"/>
  <c r="O497" i="18"/>
  <c r="C498" i="18"/>
  <c r="D498" i="18"/>
  <c r="E498" i="18"/>
  <c r="F498" i="18"/>
  <c r="G498" i="18"/>
  <c r="H498" i="18"/>
  <c r="I498" i="18"/>
  <c r="J498" i="18"/>
  <c r="K498" i="18"/>
  <c r="L498" i="18"/>
  <c r="M498" i="18"/>
  <c r="C499" i="18"/>
  <c r="O499" i="18" s="1"/>
  <c r="D499" i="18"/>
  <c r="E499" i="18"/>
  <c r="F499" i="18"/>
  <c r="G499" i="18"/>
  <c r="H499" i="18"/>
  <c r="I499" i="18"/>
  <c r="J499" i="18"/>
  <c r="K499" i="18"/>
  <c r="L499" i="18"/>
  <c r="M499" i="18"/>
  <c r="C500" i="18"/>
  <c r="D500" i="18"/>
  <c r="E500" i="18"/>
  <c r="F500" i="18"/>
  <c r="G500" i="18"/>
  <c r="H500" i="18"/>
  <c r="I500" i="18"/>
  <c r="J500" i="18"/>
  <c r="K500" i="18"/>
  <c r="L500" i="18"/>
  <c r="M500" i="18"/>
  <c r="C501" i="18"/>
  <c r="D501" i="18"/>
  <c r="E501" i="18"/>
  <c r="F501" i="18"/>
  <c r="G501" i="18"/>
  <c r="H501" i="18"/>
  <c r="I501" i="18"/>
  <c r="J501" i="18"/>
  <c r="K501" i="18"/>
  <c r="L501" i="18"/>
  <c r="M501" i="18"/>
  <c r="O501" i="18"/>
  <c r="C502" i="18"/>
  <c r="D502" i="18"/>
  <c r="E502" i="18"/>
  <c r="F502" i="18"/>
  <c r="G502" i="18"/>
  <c r="H502" i="18"/>
  <c r="I502" i="18"/>
  <c r="J502" i="18"/>
  <c r="K502" i="18"/>
  <c r="L502" i="18"/>
  <c r="M502" i="18"/>
  <c r="C503" i="18"/>
  <c r="O503" i="18" s="1"/>
  <c r="D503" i="18"/>
  <c r="E503" i="18"/>
  <c r="F503" i="18"/>
  <c r="G503" i="18"/>
  <c r="H503" i="18"/>
  <c r="I503" i="18"/>
  <c r="J503" i="18"/>
  <c r="K503" i="18"/>
  <c r="L503" i="18"/>
  <c r="M503" i="18"/>
  <c r="C504" i="18"/>
  <c r="D504" i="18"/>
  <c r="E504" i="18"/>
  <c r="F504" i="18"/>
  <c r="G504" i="18"/>
  <c r="H504" i="18"/>
  <c r="I504" i="18"/>
  <c r="J504" i="18"/>
  <c r="K504" i="18"/>
  <c r="L504" i="18"/>
  <c r="M504" i="18"/>
  <c r="C4" i="18"/>
  <c r="D4" i="18"/>
  <c r="E4" i="18"/>
  <c r="F4" i="18"/>
  <c r="G4" i="18"/>
  <c r="H4" i="18"/>
  <c r="I4" i="18"/>
  <c r="J4" i="18"/>
  <c r="K4" i="18"/>
  <c r="L4" i="18"/>
  <c r="M4" i="18"/>
  <c r="O4" i="18"/>
  <c r="S3" i="18"/>
  <c r="X250" i="18"/>
  <c r="X251" i="18"/>
  <c r="B4" i="14"/>
  <c r="C4" i="14"/>
  <c r="D4" i="14"/>
  <c r="E4" i="14"/>
  <c r="F4" i="14"/>
  <c r="G4" i="14"/>
  <c r="H4" i="14"/>
  <c r="I4" i="14"/>
  <c r="J4" i="14"/>
  <c r="K4" i="14"/>
  <c r="L4" i="14"/>
  <c r="B5" i="14"/>
  <c r="C5" i="14"/>
  <c r="D5" i="14"/>
  <c r="E5" i="14"/>
  <c r="F5" i="14"/>
  <c r="G5" i="14"/>
  <c r="H5" i="14"/>
  <c r="I5" i="14"/>
  <c r="J5" i="14"/>
  <c r="K5" i="14"/>
  <c r="L5" i="14"/>
  <c r="B6" i="14"/>
  <c r="C6" i="14"/>
  <c r="D6" i="14"/>
  <c r="E6" i="14"/>
  <c r="F6" i="14"/>
  <c r="G6" i="14"/>
  <c r="H6" i="14"/>
  <c r="I6" i="14"/>
  <c r="J6" i="14"/>
  <c r="K6" i="14"/>
  <c r="L6" i="14"/>
  <c r="B7" i="14"/>
  <c r="C7" i="14"/>
  <c r="D7" i="14"/>
  <c r="E7" i="14"/>
  <c r="F7" i="14"/>
  <c r="G7" i="14"/>
  <c r="H7" i="14"/>
  <c r="I7" i="14"/>
  <c r="J7" i="14"/>
  <c r="K7" i="14"/>
  <c r="L7" i="14"/>
  <c r="B8" i="14"/>
  <c r="C8" i="14"/>
  <c r="D8" i="14"/>
  <c r="E8" i="14"/>
  <c r="F8" i="14"/>
  <c r="G8" i="14"/>
  <c r="H8" i="14"/>
  <c r="I8" i="14"/>
  <c r="J8" i="14"/>
  <c r="K8" i="14"/>
  <c r="L8" i="14"/>
  <c r="B9" i="14"/>
  <c r="C9" i="14"/>
  <c r="D9" i="14"/>
  <c r="E9" i="14"/>
  <c r="F9" i="14"/>
  <c r="G9" i="14"/>
  <c r="H9" i="14"/>
  <c r="I9" i="14"/>
  <c r="J9" i="14"/>
  <c r="K9" i="14"/>
  <c r="L9" i="14"/>
  <c r="B10" i="14"/>
  <c r="C10" i="14"/>
  <c r="D10" i="14"/>
  <c r="E10" i="14"/>
  <c r="F10" i="14"/>
  <c r="G10" i="14"/>
  <c r="H10" i="14"/>
  <c r="I10" i="14"/>
  <c r="J10" i="14"/>
  <c r="K10" i="14"/>
  <c r="L10" i="14"/>
  <c r="B11" i="14"/>
  <c r="C11" i="14"/>
  <c r="D11" i="14"/>
  <c r="E11" i="14"/>
  <c r="F11" i="14"/>
  <c r="G11" i="14"/>
  <c r="H11" i="14"/>
  <c r="I11" i="14"/>
  <c r="J11" i="14"/>
  <c r="K11" i="14"/>
  <c r="L11" i="14"/>
  <c r="B12" i="14"/>
  <c r="C12" i="14"/>
  <c r="D12" i="14"/>
  <c r="E12" i="14"/>
  <c r="F12" i="14"/>
  <c r="G12" i="14"/>
  <c r="H12" i="14"/>
  <c r="I12" i="14"/>
  <c r="J12" i="14"/>
  <c r="K12" i="14"/>
  <c r="L12" i="14"/>
  <c r="B13" i="14"/>
  <c r="C13" i="14"/>
  <c r="D13" i="14"/>
  <c r="E13" i="14"/>
  <c r="F13" i="14"/>
  <c r="G13" i="14"/>
  <c r="H13" i="14"/>
  <c r="I13" i="14"/>
  <c r="J13" i="14"/>
  <c r="K13" i="14"/>
  <c r="L13" i="14"/>
  <c r="B14" i="14"/>
  <c r="C14" i="14"/>
  <c r="D14" i="14"/>
  <c r="E14" i="14"/>
  <c r="F14" i="14"/>
  <c r="G14" i="14"/>
  <c r="H14" i="14"/>
  <c r="I14" i="14"/>
  <c r="J14" i="14"/>
  <c r="K14" i="14"/>
  <c r="L14" i="14"/>
  <c r="B15" i="14"/>
  <c r="C15" i="14"/>
  <c r="D15" i="14"/>
  <c r="E15" i="14"/>
  <c r="F15" i="14"/>
  <c r="G15" i="14"/>
  <c r="H15" i="14"/>
  <c r="I15" i="14"/>
  <c r="J15" i="14"/>
  <c r="K15" i="14"/>
  <c r="L15" i="14"/>
  <c r="B16" i="14"/>
  <c r="C16" i="14"/>
  <c r="D16" i="14"/>
  <c r="E16" i="14"/>
  <c r="F16" i="14"/>
  <c r="G16" i="14"/>
  <c r="H16" i="14"/>
  <c r="I16" i="14"/>
  <c r="J16" i="14"/>
  <c r="K16" i="14"/>
  <c r="L16" i="14"/>
  <c r="B17" i="14"/>
  <c r="C17" i="14"/>
  <c r="D17" i="14"/>
  <c r="E17" i="14"/>
  <c r="F17" i="14"/>
  <c r="G17" i="14"/>
  <c r="H17" i="14"/>
  <c r="I17" i="14"/>
  <c r="J17" i="14"/>
  <c r="K17" i="14"/>
  <c r="L17" i="14"/>
  <c r="B18" i="14"/>
  <c r="C18" i="14"/>
  <c r="D18" i="14"/>
  <c r="E18" i="14"/>
  <c r="F18" i="14"/>
  <c r="G18" i="14"/>
  <c r="H18" i="14"/>
  <c r="I18" i="14"/>
  <c r="J18" i="14"/>
  <c r="K18" i="14"/>
  <c r="L18" i="14"/>
  <c r="B19" i="14"/>
  <c r="C19" i="14"/>
  <c r="D19" i="14"/>
  <c r="E19" i="14"/>
  <c r="F19" i="14"/>
  <c r="G19" i="14"/>
  <c r="H19" i="14"/>
  <c r="I19" i="14"/>
  <c r="J19" i="14"/>
  <c r="K19" i="14"/>
  <c r="L19" i="14"/>
  <c r="B20" i="14"/>
  <c r="C20" i="14"/>
  <c r="D20" i="14"/>
  <c r="E20" i="14"/>
  <c r="F20" i="14"/>
  <c r="G20" i="14"/>
  <c r="H20" i="14"/>
  <c r="I20" i="14"/>
  <c r="J20" i="14"/>
  <c r="K20" i="14"/>
  <c r="L20" i="14"/>
  <c r="B21" i="14"/>
  <c r="C21" i="14"/>
  <c r="D21" i="14"/>
  <c r="E21" i="14"/>
  <c r="F21" i="14"/>
  <c r="G21" i="14"/>
  <c r="H21" i="14"/>
  <c r="I21" i="14"/>
  <c r="J21" i="14"/>
  <c r="K21" i="14"/>
  <c r="L21" i="14"/>
  <c r="B22" i="14"/>
  <c r="C22" i="14"/>
  <c r="D22" i="14"/>
  <c r="E22" i="14"/>
  <c r="F22" i="14"/>
  <c r="G22" i="14"/>
  <c r="H22" i="14"/>
  <c r="I22" i="14"/>
  <c r="J22" i="14"/>
  <c r="K22" i="14"/>
  <c r="L22" i="14"/>
  <c r="B23" i="14"/>
  <c r="C23" i="14"/>
  <c r="D23" i="14"/>
  <c r="E23" i="14"/>
  <c r="F23" i="14"/>
  <c r="G23" i="14"/>
  <c r="H23" i="14"/>
  <c r="I23" i="14"/>
  <c r="J23" i="14"/>
  <c r="K23" i="14"/>
  <c r="L23" i="14"/>
  <c r="B24" i="14"/>
  <c r="C24" i="14"/>
  <c r="D24" i="14"/>
  <c r="E24" i="14"/>
  <c r="F24" i="14"/>
  <c r="G24" i="14"/>
  <c r="H24" i="14"/>
  <c r="I24" i="14"/>
  <c r="J24" i="14"/>
  <c r="K24" i="14"/>
  <c r="L24" i="14"/>
  <c r="B25" i="14"/>
  <c r="C25" i="14"/>
  <c r="D25" i="14"/>
  <c r="E25" i="14"/>
  <c r="F25" i="14"/>
  <c r="G25" i="14"/>
  <c r="H25" i="14"/>
  <c r="I25" i="14"/>
  <c r="J25" i="14"/>
  <c r="K25" i="14"/>
  <c r="L25" i="14"/>
  <c r="B26" i="14"/>
  <c r="C26" i="14"/>
  <c r="D26" i="14"/>
  <c r="E26" i="14"/>
  <c r="F26" i="14"/>
  <c r="G26" i="14"/>
  <c r="H26" i="14"/>
  <c r="I26" i="14"/>
  <c r="J26" i="14"/>
  <c r="K26" i="14"/>
  <c r="L26" i="14"/>
  <c r="B27" i="14"/>
  <c r="C27" i="14"/>
  <c r="D27" i="14"/>
  <c r="E27" i="14"/>
  <c r="F27" i="14"/>
  <c r="G27" i="14"/>
  <c r="H27" i="14"/>
  <c r="I27" i="14"/>
  <c r="J27" i="14"/>
  <c r="K27" i="14"/>
  <c r="L27" i="14"/>
  <c r="B28" i="14"/>
  <c r="C28" i="14"/>
  <c r="D28" i="14"/>
  <c r="E28" i="14"/>
  <c r="F28" i="14"/>
  <c r="G28" i="14"/>
  <c r="H28" i="14"/>
  <c r="I28" i="14"/>
  <c r="J28" i="14"/>
  <c r="K28" i="14"/>
  <c r="L28" i="14"/>
  <c r="B29" i="14"/>
  <c r="C29" i="14"/>
  <c r="D29" i="14"/>
  <c r="E29" i="14"/>
  <c r="F29" i="14"/>
  <c r="G29" i="14"/>
  <c r="H29" i="14"/>
  <c r="I29" i="14"/>
  <c r="J29" i="14"/>
  <c r="K29" i="14"/>
  <c r="L29" i="14"/>
  <c r="B30" i="14"/>
  <c r="C30" i="14"/>
  <c r="D30" i="14"/>
  <c r="E30" i="14"/>
  <c r="F30" i="14"/>
  <c r="G30" i="14"/>
  <c r="H30" i="14"/>
  <c r="I30" i="14"/>
  <c r="J30" i="14"/>
  <c r="K30" i="14"/>
  <c r="L30" i="14"/>
  <c r="B31" i="14"/>
  <c r="C31" i="14"/>
  <c r="D31" i="14"/>
  <c r="E31" i="14"/>
  <c r="F31" i="14"/>
  <c r="G31" i="14"/>
  <c r="H31" i="14"/>
  <c r="I31" i="14"/>
  <c r="J31" i="14"/>
  <c r="K31" i="14"/>
  <c r="L31" i="14"/>
  <c r="B32" i="14"/>
  <c r="C32" i="14"/>
  <c r="D32" i="14"/>
  <c r="E32" i="14"/>
  <c r="F32" i="14"/>
  <c r="G32" i="14"/>
  <c r="H32" i="14"/>
  <c r="I32" i="14"/>
  <c r="J32" i="14"/>
  <c r="K32" i="14"/>
  <c r="L32" i="14"/>
  <c r="B33" i="14"/>
  <c r="C33" i="14"/>
  <c r="D33" i="14"/>
  <c r="E33" i="14"/>
  <c r="F33" i="14"/>
  <c r="G33" i="14"/>
  <c r="H33" i="14"/>
  <c r="I33" i="14"/>
  <c r="J33" i="14"/>
  <c r="K33" i="14"/>
  <c r="L33" i="14"/>
  <c r="B34" i="14"/>
  <c r="C34" i="14"/>
  <c r="D34" i="14"/>
  <c r="E34" i="14"/>
  <c r="F34" i="14"/>
  <c r="G34" i="14"/>
  <c r="H34" i="14"/>
  <c r="I34" i="14"/>
  <c r="J34" i="14"/>
  <c r="K34" i="14"/>
  <c r="L34" i="14"/>
  <c r="B35" i="14"/>
  <c r="C35" i="14"/>
  <c r="D35" i="14"/>
  <c r="E35" i="14"/>
  <c r="F35" i="14"/>
  <c r="G35" i="14"/>
  <c r="H35" i="14"/>
  <c r="I35" i="14"/>
  <c r="J35" i="14"/>
  <c r="K35" i="14"/>
  <c r="L35" i="14"/>
  <c r="B36" i="14"/>
  <c r="C36" i="14"/>
  <c r="D36" i="14"/>
  <c r="E36" i="14"/>
  <c r="F36" i="14"/>
  <c r="G36" i="14"/>
  <c r="H36" i="14"/>
  <c r="I36" i="14"/>
  <c r="J36" i="14"/>
  <c r="K36" i="14"/>
  <c r="L36" i="14"/>
  <c r="B37" i="14"/>
  <c r="C37" i="14"/>
  <c r="D37" i="14"/>
  <c r="E37" i="14"/>
  <c r="F37" i="14"/>
  <c r="G37" i="14"/>
  <c r="H37" i="14"/>
  <c r="I37" i="14"/>
  <c r="J37" i="14"/>
  <c r="K37" i="14"/>
  <c r="L37" i="14"/>
  <c r="B38" i="14"/>
  <c r="C38" i="14"/>
  <c r="D38" i="14"/>
  <c r="E38" i="14"/>
  <c r="F38" i="14"/>
  <c r="G38" i="14"/>
  <c r="H38" i="14"/>
  <c r="I38" i="14"/>
  <c r="J38" i="14"/>
  <c r="K38" i="14"/>
  <c r="L38" i="14"/>
  <c r="B39" i="14"/>
  <c r="C39" i="14"/>
  <c r="D39" i="14"/>
  <c r="E39" i="14"/>
  <c r="F39" i="14"/>
  <c r="G39" i="14"/>
  <c r="H39" i="14"/>
  <c r="I39" i="14"/>
  <c r="J39" i="14"/>
  <c r="K39" i="14"/>
  <c r="L39" i="14"/>
  <c r="B40" i="14"/>
  <c r="C40" i="14"/>
  <c r="D40" i="14"/>
  <c r="E40" i="14"/>
  <c r="F40" i="14"/>
  <c r="G40" i="14"/>
  <c r="H40" i="14"/>
  <c r="I40" i="14"/>
  <c r="J40" i="14"/>
  <c r="K40" i="14"/>
  <c r="L40" i="14"/>
  <c r="B41" i="14"/>
  <c r="C41" i="14"/>
  <c r="D41" i="14"/>
  <c r="E41" i="14"/>
  <c r="F41" i="14"/>
  <c r="G41" i="14"/>
  <c r="H41" i="14"/>
  <c r="I41" i="14"/>
  <c r="J41" i="14"/>
  <c r="K41" i="14"/>
  <c r="L41" i="14"/>
  <c r="B42" i="14"/>
  <c r="C42" i="14"/>
  <c r="D42" i="14"/>
  <c r="E42" i="14"/>
  <c r="F42" i="14"/>
  <c r="G42" i="14"/>
  <c r="H42" i="14"/>
  <c r="I42" i="14"/>
  <c r="J42" i="14"/>
  <c r="K42" i="14"/>
  <c r="L42" i="14"/>
  <c r="B43" i="14"/>
  <c r="C43" i="14"/>
  <c r="D43" i="14"/>
  <c r="E43" i="14"/>
  <c r="F43" i="14"/>
  <c r="G43" i="14"/>
  <c r="H43" i="14"/>
  <c r="I43" i="14"/>
  <c r="J43" i="14"/>
  <c r="K43" i="14"/>
  <c r="L43" i="14"/>
  <c r="B44" i="14"/>
  <c r="C44" i="14"/>
  <c r="D44" i="14"/>
  <c r="E44" i="14"/>
  <c r="F44" i="14"/>
  <c r="G44" i="14"/>
  <c r="H44" i="14"/>
  <c r="I44" i="14"/>
  <c r="J44" i="14"/>
  <c r="K44" i="14"/>
  <c r="L44" i="14"/>
  <c r="B45" i="14"/>
  <c r="C45" i="14"/>
  <c r="D45" i="14"/>
  <c r="E45" i="14"/>
  <c r="F45" i="14"/>
  <c r="G45" i="14"/>
  <c r="H45" i="14"/>
  <c r="I45" i="14"/>
  <c r="J45" i="14"/>
  <c r="K45" i="14"/>
  <c r="L45" i="14"/>
  <c r="B46" i="14"/>
  <c r="C46" i="14"/>
  <c r="D46" i="14"/>
  <c r="E46" i="14"/>
  <c r="F46" i="14"/>
  <c r="G46" i="14"/>
  <c r="H46" i="14"/>
  <c r="I46" i="14"/>
  <c r="J46" i="14"/>
  <c r="K46" i="14"/>
  <c r="L46" i="14"/>
  <c r="B47" i="14"/>
  <c r="C47" i="14"/>
  <c r="D47" i="14"/>
  <c r="E47" i="14"/>
  <c r="F47" i="14"/>
  <c r="G47" i="14"/>
  <c r="H47" i="14"/>
  <c r="I47" i="14"/>
  <c r="J47" i="14"/>
  <c r="K47" i="14"/>
  <c r="L47" i="14"/>
  <c r="B48" i="14"/>
  <c r="C48" i="14"/>
  <c r="D48" i="14"/>
  <c r="E48" i="14"/>
  <c r="F48" i="14"/>
  <c r="G48" i="14"/>
  <c r="H48" i="14"/>
  <c r="I48" i="14"/>
  <c r="J48" i="14"/>
  <c r="K48" i="14"/>
  <c r="L48" i="14"/>
  <c r="B49" i="14"/>
  <c r="C49" i="14"/>
  <c r="D49" i="14"/>
  <c r="E49" i="14"/>
  <c r="F49" i="14"/>
  <c r="G49" i="14"/>
  <c r="H49" i="14"/>
  <c r="I49" i="14"/>
  <c r="J49" i="14"/>
  <c r="K49" i="14"/>
  <c r="L49" i="14"/>
  <c r="B50" i="14"/>
  <c r="C50" i="14"/>
  <c r="D50" i="14"/>
  <c r="E50" i="14"/>
  <c r="F50" i="14"/>
  <c r="G50" i="14"/>
  <c r="H50" i="14"/>
  <c r="I50" i="14"/>
  <c r="J50" i="14"/>
  <c r="K50" i="14"/>
  <c r="L50" i="14"/>
  <c r="B51" i="14"/>
  <c r="C51" i="14"/>
  <c r="D51" i="14"/>
  <c r="E51" i="14"/>
  <c r="F51" i="14"/>
  <c r="G51" i="14"/>
  <c r="H51" i="14"/>
  <c r="I51" i="14"/>
  <c r="J51" i="14"/>
  <c r="K51" i="14"/>
  <c r="L51" i="14"/>
  <c r="B52" i="14"/>
  <c r="C52" i="14"/>
  <c r="D52" i="14"/>
  <c r="E52" i="14"/>
  <c r="F52" i="14"/>
  <c r="G52" i="14"/>
  <c r="H52" i="14"/>
  <c r="I52" i="14"/>
  <c r="J52" i="14"/>
  <c r="K52" i="14"/>
  <c r="L52" i="14"/>
  <c r="B53" i="14"/>
  <c r="C53" i="14"/>
  <c r="D53" i="14"/>
  <c r="E53" i="14"/>
  <c r="F53" i="14"/>
  <c r="G53" i="14"/>
  <c r="H53" i="14"/>
  <c r="I53" i="14"/>
  <c r="J53" i="14"/>
  <c r="K53" i="14"/>
  <c r="L53" i="14"/>
  <c r="B54" i="14"/>
  <c r="C54" i="14"/>
  <c r="D54" i="14"/>
  <c r="E54" i="14"/>
  <c r="F54" i="14"/>
  <c r="G54" i="14"/>
  <c r="H54" i="14"/>
  <c r="I54" i="14"/>
  <c r="J54" i="14"/>
  <c r="K54" i="14"/>
  <c r="L54" i="14"/>
  <c r="B55" i="14"/>
  <c r="C55" i="14"/>
  <c r="D55" i="14"/>
  <c r="E55" i="14"/>
  <c r="F55" i="14"/>
  <c r="G55" i="14"/>
  <c r="H55" i="14"/>
  <c r="I55" i="14"/>
  <c r="J55" i="14"/>
  <c r="K55" i="14"/>
  <c r="L55" i="14"/>
  <c r="B56" i="14"/>
  <c r="C56" i="14"/>
  <c r="D56" i="14"/>
  <c r="E56" i="14"/>
  <c r="F56" i="14"/>
  <c r="G56" i="14"/>
  <c r="H56" i="14"/>
  <c r="I56" i="14"/>
  <c r="J56" i="14"/>
  <c r="K56" i="14"/>
  <c r="L56" i="14"/>
  <c r="B57" i="14"/>
  <c r="C57" i="14"/>
  <c r="D57" i="14"/>
  <c r="E57" i="14"/>
  <c r="F57" i="14"/>
  <c r="G57" i="14"/>
  <c r="H57" i="14"/>
  <c r="I57" i="14"/>
  <c r="J57" i="14"/>
  <c r="K57" i="14"/>
  <c r="L57" i="14"/>
  <c r="B58" i="14"/>
  <c r="C58" i="14"/>
  <c r="D58" i="14"/>
  <c r="E58" i="14"/>
  <c r="F58" i="14"/>
  <c r="G58" i="14"/>
  <c r="H58" i="14"/>
  <c r="I58" i="14"/>
  <c r="J58" i="14"/>
  <c r="K58" i="14"/>
  <c r="L58" i="14"/>
  <c r="B59" i="14"/>
  <c r="C59" i="14"/>
  <c r="D59" i="14"/>
  <c r="E59" i="14"/>
  <c r="F59" i="14"/>
  <c r="G59" i="14"/>
  <c r="H59" i="14"/>
  <c r="I59" i="14"/>
  <c r="J59" i="14"/>
  <c r="K59" i="14"/>
  <c r="L59" i="14"/>
  <c r="B60" i="14"/>
  <c r="C60" i="14"/>
  <c r="D60" i="14"/>
  <c r="E60" i="14"/>
  <c r="F60" i="14"/>
  <c r="G60" i="14"/>
  <c r="H60" i="14"/>
  <c r="I60" i="14"/>
  <c r="J60" i="14"/>
  <c r="K60" i="14"/>
  <c r="L60" i="14"/>
  <c r="B61" i="14"/>
  <c r="C61" i="14"/>
  <c r="D61" i="14"/>
  <c r="E61" i="14"/>
  <c r="F61" i="14"/>
  <c r="G61" i="14"/>
  <c r="H61" i="14"/>
  <c r="I61" i="14"/>
  <c r="J61" i="14"/>
  <c r="K61" i="14"/>
  <c r="L61" i="14"/>
  <c r="B62" i="14"/>
  <c r="C62" i="14"/>
  <c r="D62" i="14"/>
  <c r="E62" i="14"/>
  <c r="F62" i="14"/>
  <c r="G62" i="14"/>
  <c r="H62" i="14"/>
  <c r="I62" i="14"/>
  <c r="J62" i="14"/>
  <c r="K62" i="14"/>
  <c r="L62" i="14"/>
  <c r="B63" i="14"/>
  <c r="C63" i="14"/>
  <c r="D63" i="14"/>
  <c r="E63" i="14"/>
  <c r="F63" i="14"/>
  <c r="G63" i="14"/>
  <c r="H63" i="14"/>
  <c r="I63" i="14"/>
  <c r="J63" i="14"/>
  <c r="K63" i="14"/>
  <c r="L63" i="14"/>
  <c r="B64" i="14"/>
  <c r="C64" i="14"/>
  <c r="D64" i="14"/>
  <c r="E64" i="14"/>
  <c r="F64" i="14"/>
  <c r="G64" i="14"/>
  <c r="H64" i="14"/>
  <c r="I64" i="14"/>
  <c r="J64" i="14"/>
  <c r="K64" i="14"/>
  <c r="L64" i="14"/>
  <c r="B65" i="14"/>
  <c r="C65" i="14"/>
  <c r="D65" i="14"/>
  <c r="E65" i="14"/>
  <c r="F65" i="14"/>
  <c r="G65" i="14"/>
  <c r="H65" i="14"/>
  <c r="I65" i="14"/>
  <c r="J65" i="14"/>
  <c r="K65" i="14"/>
  <c r="L65" i="14"/>
  <c r="B66" i="14"/>
  <c r="C66" i="14"/>
  <c r="D66" i="14"/>
  <c r="E66" i="14"/>
  <c r="F66" i="14"/>
  <c r="G66" i="14"/>
  <c r="H66" i="14"/>
  <c r="I66" i="14"/>
  <c r="J66" i="14"/>
  <c r="K66" i="14"/>
  <c r="L66" i="14"/>
  <c r="B67" i="14"/>
  <c r="C67" i="14"/>
  <c r="D67" i="14"/>
  <c r="E67" i="14"/>
  <c r="F67" i="14"/>
  <c r="G67" i="14"/>
  <c r="H67" i="14"/>
  <c r="I67" i="14"/>
  <c r="J67" i="14"/>
  <c r="K67" i="14"/>
  <c r="L67" i="14"/>
  <c r="B68" i="14"/>
  <c r="C68" i="14"/>
  <c r="D68" i="14"/>
  <c r="E68" i="14"/>
  <c r="F68" i="14"/>
  <c r="G68" i="14"/>
  <c r="H68" i="14"/>
  <c r="I68" i="14"/>
  <c r="J68" i="14"/>
  <c r="K68" i="14"/>
  <c r="L68" i="14"/>
  <c r="B69" i="14"/>
  <c r="C69" i="14"/>
  <c r="D69" i="14"/>
  <c r="E69" i="14"/>
  <c r="F69" i="14"/>
  <c r="G69" i="14"/>
  <c r="H69" i="14"/>
  <c r="I69" i="14"/>
  <c r="J69" i="14"/>
  <c r="K69" i="14"/>
  <c r="L69" i="14"/>
  <c r="B70" i="14"/>
  <c r="C70" i="14"/>
  <c r="D70" i="14"/>
  <c r="E70" i="14"/>
  <c r="F70" i="14"/>
  <c r="G70" i="14"/>
  <c r="H70" i="14"/>
  <c r="I70" i="14"/>
  <c r="J70" i="14"/>
  <c r="K70" i="14"/>
  <c r="L70" i="14"/>
  <c r="B71" i="14"/>
  <c r="C71" i="14"/>
  <c r="D71" i="14"/>
  <c r="E71" i="14"/>
  <c r="F71" i="14"/>
  <c r="G71" i="14"/>
  <c r="H71" i="14"/>
  <c r="I71" i="14"/>
  <c r="J71" i="14"/>
  <c r="K71" i="14"/>
  <c r="L71" i="14"/>
  <c r="B72" i="14"/>
  <c r="C72" i="14"/>
  <c r="D72" i="14"/>
  <c r="E72" i="14"/>
  <c r="F72" i="14"/>
  <c r="G72" i="14"/>
  <c r="H72" i="14"/>
  <c r="I72" i="14"/>
  <c r="J72" i="14"/>
  <c r="K72" i="14"/>
  <c r="L72" i="14"/>
  <c r="B73" i="14"/>
  <c r="C73" i="14"/>
  <c r="D73" i="14"/>
  <c r="E73" i="14"/>
  <c r="F73" i="14"/>
  <c r="G73" i="14"/>
  <c r="H73" i="14"/>
  <c r="I73" i="14"/>
  <c r="J73" i="14"/>
  <c r="K73" i="14"/>
  <c r="L73" i="14"/>
  <c r="B74" i="14"/>
  <c r="C74" i="14"/>
  <c r="D74" i="14"/>
  <c r="E74" i="14"/>
  <c r="F74" i="14"/>
  <c r="G74" i="14"/>
  <c r="H74" i="14"/>
  <c r="I74" i="14"/>
  <c r="J74" i="14"/>
  <c r="K74" i="14"/>
  <c r="L74" i="14"/>
  <c r="B75" i="14"/>
  <c r="C75" i="14"/>
  <c r="D75" i="14"/>
  <c r="E75" i="14"/>
  <c r="F75" i="14"/>
  <c r="G75" i="14"/>
  <c r="H75" i="14"/>
  <c r="I75" i="14"/>
  <c r="J75" i="14"/>
  <c r="K75" i="14"/>
  <c r="L75" i="14"/>
  <c r="B76" i="14"/>
  <c r="C76" i="14"/>
  <c r="D76" i="14"/>
  <c r="E76" i="14"/>
  <c r="F76" i="14"/>
  <c r="G76" i="14"/>
  <c r="H76" i="14"/>
  <c r="I76" i="14"/>
  <c r="J76" i="14"/>
  <c r="K76" i="14"/>
  <c r="L76" i="14"/>
  <c r="B77" i="14"/>
  <c r="C77" i="14"/>
  <c r="D77" i="14"/>
  <c r="E77" i="14"/>
  <c r="F77" i="14"/>
  <c r="G77" i="14"/>
  <c r="H77" i="14"/>
  <c r="I77" i="14"/>
  <c r="J77" i="14"/>
  <c r="K77" i="14"/>
  <c r="L77" i="14"/>
  <c r="B78" i="14"/>
  <c r="C78" i="14"/>
  <c r="D78" i="14"/>
  <c r="E78" i="14"/>
  <c r="F78" i="14"/>
  <c r="G78" i="14"/>
  <c r="H78" i="14"/>
  <c r="I78" i="14"/>
  <c r="J78" i="14"/>
  <c r="K78" i="14"/>
  <c r="L78" i="14"/>
  <c r="B79" i="14"/>
  <c r="C79" i="14"/>
  <c r="D79" i="14"/>
  <c r="E79" i="14"/>
  <c r="F79" i="14"/>
  <c r="G79" i="14"/>
  <c r="H79" i="14"/>
  <c r="I79" i="14"/>
  <c r="J79" i="14"/>
  <c r="K79" i="14"/>
  <c r="L79" i="14"/>
  <c r="B80" i="14"/>
  <c r="C80" i="14"/>
  <c r="D80" i="14"/>
  <c r="E80" i="14"/>
  <c r="F80" i="14"/>
  <c r="G80" i="14"/>
  <c r="H80" i="14"/>
  <c r="I80" i="14"/>
  <c r="J80" i="14"/>
  <c r="K80" i="14"/>
  <c r="L80" i="14"/>
  <c r="B81" i="14"/>
  <c r="C81" i="14"/>
  <c r="D81" i="14"/>
  <c r="E81" i="14"/>
  <c r="F81" i="14"/>
  <c r="G81" i="14"/>
  <c r="H81" i="14"/>
  <c r="I81" i="14"/>
  <c r="J81" i="14"/>
  <c r="K81" i="14"/>
  <c r="L81" i="14"/>
  <c r="B82" i="14"/>
  <c r="C82" i="14"/>
  <c r="D82" i="14"/>
  <c r="E82" i="14"/>
  <c r="F82" i="14"/>
  <c r="G82" i="14"/>
  <c r="H82" i="14"/>
  <c r="I82" i="14"/>
  <c r="J82" i="14"/>
  <c r="K82" i="14"/>
  <c r="L82" i="14"/>
  <c r="B83" i="14"/>
  <c r="C83" i="14"/>
  <c r="D83" i="14"/>
  <c r="E83" i="14"/>
  <c r="F83" i="14"/>
  <c r="G83" i="14"/>
  <c r="H83" i="14"/>
  <c r="I83" i="14"/>
  <c r="J83" i="14"/>
  <c r="K83" i="14"/>
  <c r="L83" i="14"/>
  <c r="B84" i="14"/>
  <c r="C84" i="14"/>
  <c r="D84" i="14"/>
  <c r="E84" i="14"/>
  <c r="F84" i="14"/>
  <c r="G84" i="14"/>
  <c r="H84" i="14"/>
  <c r="I84" i="14"/>
  <c r="J84" i="14"/>
  <c r="K84" i="14"/>
  <c r="L84" i="14"/>
  <c r="B85" i="14"/>
  <c r="C85" i="14"/>
  <c r="D85" i="14"/>
  <c r="E85" i="14"/>
  <c r="F85" i="14"/>
  <c r="G85" i="14"/>
  <c r="H85" i="14"/>
  <c r="I85" i="14"/>
  <c r="J85" i="14"/>
  <c r="K85" i="14"/>
  <c r="L85" i="14"/>
  <c r="B86" i="14"/>
  <c r="C86" i="14"/>
  <c r="D86" i="14"/>
  <c r="E86" i="14"/>
  <c r="F86" i="14"/>
  <c r="G86" i="14"/>
  <c r="H86" i="14"/>
  <c r="I86" i="14"/>
  <c r="J86" i="14"/>
  <c r="K86" i="14"/>
  <c r="L86" i="14"/>
  <c r="B87" i="14"/>
  <c r="C87" i="14"/>
  <c r="D87" i="14"/>
  <c r="E87" i="14"/>
  <c r="F87" i="14"/>
  <c r="G87" i="14"/>
  <c r="H87" i="14"/>
  <c r="I87" i="14"/>
  <c r="J87" i="14"/>
  <c r="K87" i="14"/>
  <c r="L87" i="14"/>
  <c r="B88" i="14"/>
  <c r="C88" i="14"/>
  <c r="D88" i="14"/>
  <c r="E88" i="14"/>
  <c r="F88" i="14"/>
  <c r="G88" i="14"/>
  <c r="H88" i="14"/>
  <c r="I88" i="14"/>
  <c r="J88" i="14"/>
  <c r="K88" i="14"/>
  <c r="L88" i="14"/>
  <c r="B89" i="14"/>
  <c r="C89" i="14"/>
  <c r="D89" i="14"/>
  <c r="E89" i="14"/>
  <c r="F89" i="14"/>
  <c r="G89" i="14"/>
  <c r="H89" i="14"/>
  <c r="I89" i="14"/>
  <c r="J89" i="14"/>
  <c r="K89" i="14"/>
  <c r="L89" i="14"/>
  <c r="B90" i="14"/>
  <c r="C90" i="14"/>
  <c r="D90" i="14"/>
  <c r="E90" i="14"/>
  <c r="F90" i="14"/>
  <c r="G90" i="14"/>
  <c r="H90" i="14"/>
  <c r="I90" i="14"/>
  <c r="J90" i="14"/>
  <c r="K90" i="14"/>
  <c r="L90" i="14"/>
  <c r="B91" i="14"/>
  <c r="C91" i="14"/>
  <c r="D91" i="14"/>
  <c r="E91" i="14"/>
  <c r="F91" i="14"/>
  <c r="G91" i="14"/>
  <c r="H91" i="14"/>
  <c r="I91" i="14"/>
  <c r="J91" i="14"/>
  <c r="K91" i="14"/>
  <c r="L91" i="14"/>
  <c r="B92" i="14"/>
  <c r="C92" i="14"/>
  <c r="D92" i="14"/>
  <c r="E92" i="14"/>
  <c r="F92" i="14"/>
  <c r="G92" i="14"/>
  <c r="H92" i="14"/>
  <c r="I92" i="14"/>
  <c r="J92" i="14"/>
  <c r="K92" i="14"/>
  <c r="L92" i="14"/>
  <c r="B93" i="14"/>
  <c r="C93" i="14"/>
  <c r="D93" i="14"/>
  <c r="E93" i="14"/>
  <c r="F93" i="14"/>
  <c r="G93" i="14"/>
  <c r="H93" i="14"/>
  <c r="I93" i="14"/>
  <c r="J93" i="14"/>
  <c r="K93" i="14"/>
  <c r="L93" i="14"/>
  <c r="B94" i="14"/>
  <c r="C94" i="14"/>
  <c r="D94" i="14"/>
  <c r="E94" i="14"/>
  <c r="F94" i="14"/>
  <c r="G94" i="14"/>
  <c r="H94" i="14"/>
  <c r="I94" i="14"/>
  <c r="J94" i="14"/>
  <c r="K94" i="14"/>
  <c r="L94" i="14"/>
  <c r="B95" i="14"/>
  <c r="C95" i="14"/>
  <c r="D95" i="14"/>
  <c r="E95" i="14"/>
  <c r="F95" i="14"/>
  <c r="G95" i="14"/>
  <c r="H95" i="14"/>
  <c r="I95" i="14"/>
  <c r="J95" i="14"/>
  <c r="K95" i="14"/>
  <c r="L95" i="14"/>
  <c r="B96" i="14"/>
  <c r="C96" i="14"/>
  <c r="D96" i="14"/>
  <c r="E96" i="14"/>
  <c r="F96" i="14"/>
  <c r="G96" i="14"/>
  <c r="H96" i="14"/>
  <c r="I96" i="14"/>
  <c r="J96" i="14"/>
  <c r="K96" i="14"/>
  <c r="L96" i="14"/>
  <c r="B97" i="14"/>
  <c r="C97" i="14"/>
  <c r="D97" i="14"/>
  <c r="E97" i="14"/>
  <c r="F97" i="14"/>
  <c r="G97" i="14"/>
  <c r="H97" i="14"/>
  <c r="I97" i="14"/>
  <c r="J97" i="14"/>
  <c r="K97" i="14"/>
  <c r="L97" i="14"/>
  <c r="B98" i="14"/>
  <c r="C98" i="14"/>
  <c r="D98" i="14"/>
  <c r="E98" i="14"/>
  <c r="F98" i="14"/>
  <c r="G98" i="14"/>
  <c r="H98" i="14"/>
  <c r="I98" i="14"/>
  <c r="J98" i="14"/>
  <c r="K98" i="14"/>
  <c r="L98" i="14"/>
  <c r="B99" i="14"/>
  <c r="C99" i="14"/>
  <c r="D99" i="14"/>
  <c r="E99" i="14"/>
  <c r="F99" i="14"/>
  <c r="G99" i="14"/>
  <c r="H99" i="14"/>
  <c r="I99" i="14"/>
  <c r="J99" i="14"/>
  <c r="K99" i="14"/>
  <c r="L99" i="14"/>
  <c r="B100" i="14"/>
  <c r="C100" i="14"/>
  <c r="D100" i="14"/>
  <c r="E100" i="14"/>
  <c r="F100" i="14"/>
  <c r="G100" i="14"/>
  <c r="H100" i="14"/>
  <c r="I100" i="14"/>
  <c r="J100" i="14"/>
  <c r="K100" i="14"/>
  <c r="L100" i="14"/>
  <c r="B101" i="14"/>
  <c r="C101" i="14"/>
  <c r="D101" i="14"/>
  <c r="E101" i="14"/>
  <c r="F101" i="14"/>
  <c r="G101" i="14"/>
  <c r="H101" i="14"/>
  <c r="I101" i="14"/>
  <c r="J101" i="14"/>
  <c r="K101" i="14"/>
  <c r="L101" i="14"/>
  <c r="B102" i="14"/>
  <c r="C102" i="14"/>
  <c r="D102" i="14"/>
  <c r="E102" i="14"/>
  <c r="F102" i="14"/>
  <c r="G102" i="14"/>
  <c r="H102" i="14"/>
  <c r="I102" i="14"/>
  <c r="J102" i="14"/>
  <c r="K102" i="14"/>
  <c r="L102" i="14"/>
  <c r="B103" i="14"/>
  <c r="C103" i="14"/>
  <c r="D103" i="14"/>
  <c r="E103" i="14"/>
  <c r="F103" i="14"/>
  <c r="G103" i="14"/>
  <c r="H103" i="14"/>
  <c r="I103" i="14"/>
  <c r="J103" i="14"/>
  <c r="K103" i="14"/>
  <c r="L103" i="14"/>
  <c r="B104" i="14"/>
  <c r="C104" i="14"/>
  <c r="D104" i="14"/>
  <c r="E104" i="14"/>
  <c r="F104" i="14"/>
  <c r="G104" i="14"/>
  <c r="H104" i="14"/>
  <c r="I104" i="14"/>
  <c r="J104" i="14"/>
  <c r="K104" i="14"/>
  <c r="L104" i="14"/>
  <c r="B105" i="14"/>
  <c r="C105" i="14"/>
  <c r="D105" i="14"/>
  <c r="E105" i="14"/>
  <c r="F105" i="14"/>
  <c r="G105" i="14"/>
  <c r="H105" i="14"/>
  <c r="I105" i="14"/>
  <c r="J105" i="14"/>
  <c r="K105" i="14"/>
  <c r="L105" i="14"/>
  <c r="B106" i="14"/>
  <c r="C106" i="14"/>
  <c r="D106" i="14"/>
  <c r="E106" i="14"/>
  <c r="F106" i="14"/>
  <c r="G106" i="14"/>
  <c r="H106" i="14"/>
  <c r="I106" i="14"/>
  <c r="J106" i="14"/>
  <c r="K106" i="14"/>
  <c r="L106" i="14"/>
  <c r="B107" i="14"/>
  <c r="C107" i="14"/>
  <c r="D107" i="14"/>
  <c r="E107" i="14"/>
  <c r="F107" i="14"/>
  <c r="G107" i="14"/>
  <c r="H107" i="14"/>
  <c r="I107" i="14"/>
  <c r="J107" i="14"/>
  <c r="K107" i="14"/>
  <c r="L107" i="14"/>
  <c r="B108" i="14"/>
  <c r="C108" i="14"/>
  <c r="D108" i="14"/>
  <c r="E108" i="14"/>
  <c r="F108" i="14"/>
  <c r="G108" i="14"/>
  <c r="H108" i="14"/>
  <c r="I108" i="14"/>
  <c r="J108" i="14"/>
  <c r="K108" i="14"/>
  <c r="L108" i="14"/>
  <c r="B109" i="14"/>
  <c r="C109" i="14"/>
  <c r="D109" i="14"/>
  <c r="E109" i="14"/>
  <c r="F109" i="14"/>
  <c r="G109" i="14"/>
  <c r="H109" i="14"/>
  <c r="I109" i="14"/>
  <c r="J109" i="14"/>
  <c r="K109" i="14"/>
  <c r="L109" i="14"/>
  <c r="B110" i="14"/>
  <c r="C110" i="14"/>
  <c r="D110" i="14"/>
  <c r="E110" i="14"/>
  <c r="F110" i="14"/>
  <c r="G110" i="14"/>
  <c r="H110" i="14"/>
  <c r="I110" i="14"/>
  <c r="J110" i="14"/>
  <c r="K110" i="14"/>
  <c r="L110" i="14"/>
  <c r="B111" i="14"/>
  <c r="C111" i="14"/>
  <c r="D111" i="14"/>
  <c r="E111" i="14"/>
  <c r="F111" i="14"/>
  <c r="G111" i="14"/>
  <c r="H111" i="14"/>
  <c r="I111" i="14"/>
  <c r="J111" i="14"/>
  <c r="K111" i="14"/>
  <c r="L111" i="14"/>
  <c r="B112" i="14"/>
  <c r="C112" i="14"/>
  <c r="D112" i="14"/>
  <c r="E112" i="14"/>
  <c r="F112" i="14"/>
  <c r="G112" i="14"/>
  <c r="H112" i="14"/>
  <c r="I112" i="14"/>
  <c r="J112" i="14"/>
  <c r="K112" i="14"/>
  <c r="L112" i="14"/>
  <c r="B113" i="14"/>
  <c r="C113" i="14"/>
  <c r="D113" i="14"/>
  <c r="E113" i="14"/>
  <c r="F113" i="14"/>
  <c r="G113" i="14"/>
  <c r="H113" i="14"/>
  <c r="I113" i="14"/>
  <c r="J113" i="14"/>
  <c r="K113" i="14"/>
  <c r="L113" i="14"/>
  <c r="B114" i="14"/>
  <c r="C114" i="14"/>
  <c r="D114" i="14"/>
  <c r="E114" i="14"/>
  <c r="F114" i="14"/>
  <c r="G114" i="14"/>
  <c r="H114" i="14"/>
  <c r="I114" i="14"/>
  <c r="J114" i="14"/>
  <c r="K114" i="14"/>
  <c r="L114" i="14"/>
  <c r="B115" i="14"/>
  <c r="C115" i="14"/>
  <c r="D115" i="14"/>
  <c r="E115" i="14"/>
  <c r="F115" i="14"/>
  <c r="G115" i="14"/>
  <c r="H115" i="14"/>
  <c r="I115" i="14"/>
  <c r="J115" i="14"/>
  <c r="K115" i="14"/>
  <c r="L115" i="14"/>
  <c r="B116" i="14"/>
  <c r="C116" i="14"/>
  <c r="D116" i="14"/>
  <c r="E116" i="14"/>
  <c r="F116" i="14"/>
  <c r="G116" i="14"/>
  <c r="H116" i="14"/>
  <c r="I116" i="14"/>
  <c r="J116" i="14"/>
  <c r="K116" i="14"/>
  <c r="L116" i="14"/>
  <c r="B117" i="14"/>
  <c r="C117" i="14"/>
  <c r="D117" i="14"/>
  <c r="E117" i="14"/>
  <c r="F117" i="14"/>
  <c r="G117" i="14"/>
  <c r="H117" i="14"/>
  <c r="I117" i="14"/>
  <c r="J117" i="14"/>
  <c r="K117" i="14"/>
  <c r="L117" i="14"/>
  <c r="B118" i="14"/>
  <c r="C118" i="14"/>
  <c r="D118" i="14"/>
  <c r="E118" i="14"/>
  <c r="F118" i="14"/>
  <c r="G118" i="14"/>
  <c r="H118" i="14"/>
  <c r="I118" i="14"/>
  <c r="J118" i="14"/>
  <c r="K118" i="14"/>
  <c r="L118" i="14"/>
  <c r="B119" i="14"/>
  <c r="C119" i="14"/>
  <c r="D119" i="14"/>
  <c r="E119" i="14"/>
  <c r="F119" i="14"/>
  <c r="G119" i="14"/>
  <c r="H119" i="14"/>
  <c r="I119" i="14"/>
  <c r="J119" i="14"/>
  <c r="K119" i="14"/>
  <c r="L119" i="14"/>
  <c r="B120" i="14"/>
  <c r="C120" i="14"/>
  <c r="D120" i="14"/>
  <c r="E120" i="14"/>
  <c r="F120" i="14"/>
  <c r="G120" i="14"/>
  <c r="H120" i="14"/>
  <c r="I120" i="14"/>
  <c r="J120" i="14"/>
  <c r="K120" i="14"/>
  <c r="L120" i="14"/>
  <c r="B121" i="14"/>
  <c r="C121" i="14"/>
  <c r="D121" i="14"/>
  <c r="E121" i="14"/>
  <c r="F121" i="14"/>
  <c r="G121" i="14"/>
  <c r="H121" i="14"/>
  <c r="I121" i="14"/>
  <c r="J121" i="14"/>
  <c r="K121" i="14"/>
  <c r="L121" i="14"/>
  <c r="B122" i="14"/>
  <c r="C122" i="14"/>
  <c r="D122" i="14"/>
  <c r="E122" i="14"/>
  <c r="F122" i="14"/>
  <c r="G122" i="14"/>
  <c r="H122" i="14"/>
  <c r="I122" i="14"/>
  <c r="J122" i="14"/>
  <c r="K122" i="14"/>
  <c r="L122" i="14"/>
  <c r="B123" i="14"/>
  <c r="C123" i="14"/>
  <c r="D123" i="14"/>
  <c r="E123" i="14"/>
  <c r="F123" i="14"/>
  <c r="G123" i="14"/>
  <c r="H123" i="14"/>
  <c r="I123" i="14"/>
  <c r="J123" i="14"/>
  <c r="K123" i="14"/>
  <c r="L123" i="14"/>
  <c r="B124" i="14"/>
  <c r="C124" i="14"/>
  <c r="D124" i="14"/>
  <c r="E124" i="14"/>
  <c r="F124" i="14"/>
  <c r="G124" i="14"/>
  <c r="H124" i="14"/>
  <c r="I124" i="14"/>
  <c r="J124" i="14"/>
  <c r="K124" i="14"/>
  <c r="L124" i="14"/>
  <c r="B125" i="14"/>
  <c r="C125" i="14"/>
  <c r="D125" i="14"/>
  <c r="E125" i="14"/>
  <c r="F125" i="14"/>
  <c r="G125" i="14"/>
  <c r="H125" i="14"/>
  <c r="I125" i="14"/>
  <c r="J125" i="14"/>
  <c r="K125" i="14"/>
  <c r="L125" i="14"/>
  <c r="B126" i="14"/>
  <c r="C126" i="14"/>
  <c r="D126" i="14"/>
  <c r="E126" i="14"/>
  <c r="F126" i="14"/>
  <c r="G126" i="14"/>
  <c r="H126" i="14"/>
  <c r="I126" i="14"/>
  <c r="J126" i="14"/>
  <c r="K126" i="14"/>
  <c r="L126" i="14"/>
  <c r="B127" i="14"/>
  <c r="C127" i="14"/>
  <c r="D127" i="14"/>
  <c r="E127" i="14"/>
  <c r="F127" i="14"/>
  <c r="G127" i="14"/>
  <c r="H127" i="14"/>
  <c r="I127" i="14"/>
  <c r="J127" i="14"/>
  <c r="K127" i="14"/>
  <c r="L127" i="14"/>
  <c r="B128" i="14"/>
  <c r="C128" i="14"/>
  <c r="D128" i="14"/>
  <c r="E128" i="14"/>
  <c r="F128" i="14"/>
  <c r="G128" i="14"/>
  <c r="H128" i="14"/>
  <c r="I128" i="14"/>
  <c r="J128" i="14"/>
  <c r="K128" i="14"/>
  <c r="L128" i="14"/>
  <c r="B129" i="14"/>
  <c r="C129" i="14"/>
  <c r="D129" i="14"/>
  <c r="E129" i="14"/>
  <c r="F129" i="14"/>
  <c r="G129" i="14"/>
  <c r="H129" i="14"/>
  <c r="I129" i="14"/>
  <c r="J129" i="14"/>
  <c r="K129" i="14"/>
  <c r="L129" i="14"/>
  <c r="B130" i="14"/>
  <c r="C130" i="14"/>
  <c r="D130" i="14"/>
  <c r="E130" i="14"/>
  <c r="F130" i="14"/>
  <c r="G130" i="14"/>
  <c r="H130" i="14"/>
  <c r="I130" i="14"/>
  <c r="J130" i="14"/>
  <c r="K130" i="14"/>
  <c r="L130" i="14"/>
  <c r="B131" i="14"/>
  <c r="C131" i="14"/>
  <c r="D131" i="14"/>
  <c r="E131" i="14"/>
  <c r="F131" i="14"/>
  <c r="G131" i="14"/>
  <c r="H131" i="14"/>
  <c r="I131" i="14"/>
  <c r="J131" i="14"/>
  <c r="K131" i="14"/>
  <c r="L131" i="14"/>
  <c r="B132" i="14"/>
  <c r="C132" i="14"/>
  <c r="D132" i="14"/>
  <c r="E132" i="14"/>
  <c r="F132" i="14"/>
  <c r="G132" i="14"/>
  <c r="H132" i="14"/>
  <c r="I132" i="14"/>
  <c r="J132" i="14"/>
  <c r="K132" i="14"/>
  <c r="L132" i="14"/>
  <c r="B133" i="14"/>
  <c r="C133" i="14"/>
  <c r="D133" i="14"/>
  <c r="E133" i="14"/>
  <c r="F133" i="14"/>
  <c r="G133" i="14"/>
  <c r="H133" i="14"/>
  <c r="I133" i="14"/>
  <c r="J133" i="14"/>
  <c r="K133" i="14"/>
  <c r="L133" i="14"/>
  <c r="B134" i="14"/>
  <c r="C134" i="14"/>
  <c r="D134" i="14"/>
  <c r="E134" i="14"/>
  <c r="F134" i="14"/>
  <c r="G134" i="14"/>
  <c r="H134" i="14"/>
  <c r="I134" i="14"/>
  <c r="J134" i="14"/>
  <c r="K134" i="14"/>
  <c r="L134" i="14"/>
  <c r="B135" i="14"/>
  <c r="C135" i="14"/>
  <c r="D135" i="14"/>
  <c r="E135" i="14"/>
  <c r="F135" i="14"/>
  <c r="G135" i="14"/>
  <c r="H135" i="14"/>
  <c r="I135" i="14"/>
  <c r="J135" i="14"/>
  <c r="K135" i="14"/>
  <c r="L135" i="14"/>
  <c r="B136" i="14"/>
  <c r="C136" i="14"/>
  <c r="D136" i="14"/>
  <c r="E136" i="14"/>
  <c r="F136" i="14"/>
  <c r="G136" i="14"/>
  <c r="H136" i="14"/>
  <c r="I136" i="14"/>
  <c r="J136" i="14"/>
  <c r="K136" i="14"/>
  <c r="L136" i="14"/>
  <c r="B137" i="14"/>
  <c r="C137" i="14"/>
  <c r="D137" i="14"/>
  <c r="E137" i="14"/>
  <c r="F137" i="14"/>
  <c r="G137" i="14"/>
  <c r="H137" i="14"/>
  <c r="I137" i="14"/>
  <c r="J137" i="14"/>
  <c r="K137" i="14"/>
  <c r="L137" i="14"/>
  <c r="B138" i="14"/>
  <c r="C138" i="14"/>
  <c r="D138" i="14"/>
  <c r="E138" i="14"/>
  <c r="F138" i="14"/>
  <c r="G138" i="14"/>
  <c r="H138" i="14"/>
  <c r="I138" i="14"/>
  <c r="J138" i="14"/>
  <c r="K138" i="14"/>
  <c r="L138" i="14"/>
  <c r="B139" i="14"/>
  <c r="C139" i="14"/>
  <c r="D139" i="14"/>
  <c r="E139" i="14"/>
  <c r="F139" i="14"/>
  <c r="G139" i="14"/>
  <c r="H139" i="14"/>
  <c r="I139" i="14"/>
  <c r="J139" i="14"/>
  <c r="K139" i="14"/>
  <c r="L139" i="14"/>
  <c r="B140" i="14"/>
  <c r="C140" i="14"/>
  <c r="D140" i="14"/>
  <c r="E140" i="14"/>
  <c r="F140" i="14"/>
  <c r="G140" i="14"/>
  <c r="H140" i="14"/>
  <c r="I140" i="14"/>
  <c r="J140" i="14"/>
  <c r="K140" i="14"/>
  <c r="L140" i="14"/>
  <c r="B141" i="14"/>
  <c r="C141" i="14"/>
  <c r="D141" i="14"/>
  <c r="E141" i="14"/>
  <c r="F141" i="14"/>
  <c r="G141" i="14"/>
  <c r="H141" i="14"/>
  <c r="I141" i="14"/>
  <c r="J141" i="14"/>
  <c r="K141" i="14"/>
  <c r="L141" i="14"/>
  <c r="B142" i="14"/>
  <c r="C142" i="14"/>
  <c r="D142" i="14"/>
  <c r="E142" i="14"/>
  <c r="F142" i="14"/>
  <c r="G142" i="14"/>
  <c r="H142" i="14"/>
  <c r="I142" i="14"/>
  <c r="J142" i="14"/>
  <c r="K142" i="14"/>
  <c r="L142" i="14"/>
  <c r="B143" i="14"/>
  <c r="C143" i="14"/>
  <c r="D143" i="14"/>
  <c r="E143" i="14"/>
  <c r="F143" i="14"/>
  <c r="G143" i="14"/>
  <c r="H143" i="14"/>
  <c r="I143" i="14"/>
  <c r="J143" i="14"/>
  <c r="K143" i="14"/>
  <c r="L143" i="14"/>
  <c r="B144" i="14"/>
  <c r="C144" i="14"/>
  <c r="D144" i="14"/>
  <c r="E144" i="14"/>
  <c r="F144" i="14"/>
  <c r="G144" i="14"/>
  <c r="H144" i="14"/>
  <c r="I144" i="14"/>
  <c r="J144" i="14"/>
  <c r="K144" i="14"/>
  <c r="L144" i="14"/>
  <c r="B145" i="14"/>
  <c r="C145" i="14"/>
  <c r="D145" i="14"/>
  <c r="E145" i="14"/>
  <c r="F145" i="14"/>
  <c r="G145" i="14"/>
  <c r="H145" i="14"/>
  <c r="I145" i="14"/>
  <c r="J145" i="14"/>
  <c r="K145" i="14"/>
  <c r="L145" i="14"/>
  <c r="B146" i="14"/>
  <c r="C146" i="14"/>
  <c r="D146" i="14"/>
  <c r="E146" i="14"/>
  <c r="F146" i="14"/>
  <c r="G146" i="14"/>
  <c r="H146" i="14"/>
  <c r="I146" i="14"/>
  <c r="J146" i="14"/>
  <c r="K146" i="14"/>
  <c r="L146" i="14"/>
  <c r="B147" i="14"/>
  <c r="C147" i="14"/>
  <c r="D147" i="14"/>
  <c r="E147" i="14"/>
  <c r="F147" i="14"/>
  <c r="G147" i="14"/>
  <c r="H147" i="14"/>
  <c r="I147" i="14"/>
  <c r="J147" i="14"/>
  <c r="K147" i="14"/>
  <c r="L147" i="14"/>
  <c r="B148" i="14"/>
  <c r="C148" i="14"/>
  <c r="D148" i="14"/>
  <c r="E148" i="14"/>
  <c r="F148" i="14"/>
  <c r="G148" i="14"/>
  <c r="H148" i="14"/>
  <c r="I148" i="14"/>
  <c r="J148" i="14"/>
  <c r="K148" i="14"/>
  <c r="L148" i="14"/>
  <c r="B149" i="14"/>
  <c r="C149" i="14"/>
  <c r="D149" i="14"/>
  <c r="E149" i="14"/>
  <c r="F149" i="14"/>
  <c r="G149" i="14"/>
  <c r="H149" i="14"/>
  <c r="I149" i="14"/>
  <c r="J149" i="14"/>
  <c r="K149" i="14"/>
  <c r="L149" i="14"/>
  <c r="B150" i="14"/>
  <c r="C150" i="14"/>
  <c r="D150" i="14"/>
  <c r="E150" i="14"/>
  <c r="F150" i="14"/>
  <c r="G150" i="14"/>
  <c r="H150" i="14"/>
  <c r="I150" i="14"/>
  <c r="J150" i="14"/>
  <c r="K150" i="14"/>
  <c r="L150" i="14"/>
  <c r="B151" i="14"/>
  <c r="C151" i="14"/>
  <c r="D151" i="14"/>
  <c r="E151" i="14"/>
  <c r="F151" i="14"/>
  <c r="G151" i="14"/>
  <c r="H151" i="14"/>
  <c r="I151" i="14"/>
  <c r="J151" i="14"/>
  <c r="K151" i="14"/>
  <c r="L151" i="14"/>
  <c r="B152" i="14"/>
  <c r="C152" i="14"/>
  <c r="D152" i="14"/>
  <c r="E152" i="14"/>
  <c r="F152" i="14"/>
  <c r="G152" i="14"/>
  <c r="H152" i="14"/>
  <c r="I152" i="14"/>
  <c r="J152" i="14"/>
  <c r="K152" i="14"/>
  <c r="L152" i="14"/>
  <c r="B153" i="14"/>
  <c r="C153" i="14"/>
  <c r="D153" i="14"/>
  <c r="E153" i="14"/>
  <c r="F153" i="14"/>
  <c r="G153" i="14"/>
  <c r="H153" i="14"/>
  <c r="I153" i="14"/>
  <c r="J153" i="14"/>
  <c r="K153" i="14"/>
  <c r="L153" i="14"/>
  <c r="B154" i="14"/>
  <c r="C154" i="14"/>
  <c r="D154" i="14"/>
  <c r="E154" i="14"/>
  <c r="F154" i="14"/>
  <c r="G154" i="14"/>
  <c r="H154" i="14"/>
  <c r="I154" i="14"/>
  <c r="J154" i="14"/>
  <c r="K154" i="14"/>
  <c r="L154" i="14"/>
  <c r="B155" i="14"/>
  <c r="C155" i="14"/>
  <c r="D155" i="14"/>
  <c r="E155" i="14"/>
  <c r="F155" i="14"/>
  <c r="G155" i="14"/>
  <c r="H155" i="14"/>
  <c r="I155" i="14"/>
  <c r="J155" i="14"/>
  <c r="K155" i="14"/>
  <c r="L155" i="14"/>
  <c r="B156" i="14"/>
  <c r="C156" i="14"/>
  <c r="D156" i="14"/>
  <c r="E156" i="14"/>
  <c r="F156" i="14"/>
  <c r="G156" i="14"/>
  <c r="H156" i="14"/>
  <c r="I156" i="14"/>
  <c r="J156" i="14"/>
  <c r="K156" i="14"/>
  <c r="L156" i="14"/>
  <c r="B157" i="14"/>
  <c r="C157" i="14"/>
  <c r="D157" i="14"/>
  <c r="E157" i="14"/>
  <c r="F157" i="14"/>
  <c r="G157" i="14"/>
  <c r="H157" i="14"/>
  <c r="I157" i="14"/>
  <c r="J157" i="14"/>
  <c r="K157" i="14"/>
  <c r="L157" i="14"/>
  <c r="B158" i="14"/>
  <c r="C158" i="14"/>
  <c r="D158" i="14"/>
  <c r="E158" i="14"/>
  <c r="F158" i="14"/>
  <c r="G158" i="14"/>
  <c r="H158" i="14"/>
  <c r="I158" i="14"/>
  <c r="J158" i="14"/>
  <c r="K158" i="14"/>
  <c r="L158" i="14"/>
  <c r="B159" i="14"/>
  <c r="C159" i="14"/>
  <c r="D159" i="14"/>
  <c r="E159" i="14"/>
  <c r="F159" i="14"/>
  <c r="G159" i="14"/>
  <c r="H159" i="14"/>
  <c r="I159" i="14"/>
  <c r="J159" i="14"/>
  <c r="K159" i="14"/>
  <c r="L159" i="14"/>
  <c r="B160" i="14"/>
  <c r="C160" i="14"/>
  <c r="D160" i="14"/>
  <c r="E160" i="14"/>
  <c r="F160" i="14"/>
  <c r="G160" i="14"/>
  <c r="H160" i="14"/>
  <c r="I160" i="14"/>
  <c r="J160" i="14"/>
  <c r="K160" i="14"/>
  <c r="L160" i="14"/>
  <c r="B161" i="14"/>
  <c r="C161" i="14"/>
  <c r="D161" i="14"/>
  <c r="E161" i="14"/>
  <c r="F161" i="14"/>
  <c r="G161" i="14"/>
  <c r="H161" i="14"/>
  <c r="I161" i="14"/>
  <c r="J161" i="14"/>
  <c r="K161" i="14"/>
  <c r="L161" i="14"/>
  <c r="B162" i="14"/>
  <c r="C162" i="14"/>
  <c r="D162" i="14"/>
  <c r="E162" i="14"/>
  <c r="F162" i="14"/>
  <c r="G162" i="14"/>
  <c r="H162" i="14"/>
  <c r="I162" i="14"/>
  <c r="J162" i="14"/>
  <c r="K162" i="14"/>
  <c r="L162" i="14"/>
  <c r="B163" i="14"/>
  <c r="C163" i="14"/>
  <c r="D163" i="14"/>
  <c r="E163" i="14"/>
  <c r="F163" i="14"/>
  <c r="G163" i="14"/>
  <c r="H163" i="14"/>
  <c r="I163" i="14"/>
  <c r="J163" i="14"/>
  <c r="K163" i="14"/>
  <c r="L163" i="14"/>
  <c r="B164" i="14"/>
  <c r="C164" i="14"/>
  <c r="D164" i="14"/>
  <c r="E164" i="14"/>
  <c r="F164" i="14"/>
  <c r="G164" i="14"/>
  <c r="H164" i="14"/>
  <c r="I164" i="14"/>
  <c r="J164" i="14"/>
  <c r="K164" i="14"/>
  <c r="L164" i="14"/>
  <c r="B165" i="14"/>
  <c r="C165" i="14"/>
  <c r="D165" i="14"/>
  <c r="E165" i="14"/>
  <c r="F165" i="14"/>
  <c r="G165" i="14"/>
  <c r="H165" i="14"/>
  <c r="I165" i="14"/>
  <c r="J165" i="14"/>
  <c r="K165" i="14"/>
  <c r="L165" i="14"/>
  <c r="B166" i="14"/>
  <c r="C166" i="14"/>
  <c r="D166" i="14"/>
  <c r="E166" i="14"/>
  <c r="F166" i="14"/>
  <c r="G166" i="14"/>
  <c r="H166" i="14"/>
  <c r="I166" i="14"/>
  <c r="J166" i="14"/>
  <c r="K166" i="14"/>
  <c r="L166" i="14"/>
  <c r="B167" i="14"/>
  <c r="C167" i="14"/>
  <c r="D167" i="14"/>
  <c r="E167" i="14"/>
  <c r="F167" i="14"/>
  <c r="G167" i="14"/>
  <c r="H167" i="14"/>
  <c r="I167" i="14"/>
  <c r="J167" i="14"/>
  <c r="K167" i="14"/>
  <c r="L167" i="14"/>
  <c r="B168" i="14"/>
  <c r="C168" i="14"/>
  <c r="D168" i="14"/>
  <c r="E168" i="14"/>
  <c r="F168" i="14"/>
  <c r="G168" i="14"/>
  <c r="H168" i="14"/>
  <c r="I168" i="14"/>
  <c r="J168" i="14"/>
  <c r="K168" i="14"/>
  <c r="L168" i="14"/>
  <c r="B169" i="14"/>
  <c r="C169" i="14"/>
  <c r="D169" i="14"/>
  <c r="E169" i="14"/>
  <c r="F169" i="14"/>
  <c r="G169" i="14"/>
  <c r="H169" i="14"/>
  <c r="I169" i="14"/>
  <c r="J169" i="14"/>
  <c r="K169" i="14"/>
  <c r="L169" i="14"/>
  <c r="B170" i="14"/>
  <c r="C170" i="14"/>
  <c r="D170" i="14"/>
  <c r="E170" i="14"/>
  <c r="F170" i="14"/>
  <c r="G170" i="14"/>
  <c r="H170" i="14"/>
  <c r="I170" i="14"/>
  <c r="J170" i="14"/>
  <c r="K170" i="14"/>
  <c r="L170" i="14"/>
  <c r="B171" i="14"/>
  <c r="C171" i="14"/>
  <c r="D171" i="14"/>
  <c r="E171" i="14"/>
  <c r="F171" i="14"/>
  <c r="G171" i="14"/>
  <c r="H171" i="14"/>
  <c r="I171" i="14"/>
  <c r="J171" i="14"/>
  <c r="K171" i="14"/>
  <c r="L171" i="14"/>
  <c r="B172" i="14"/>
  <c r="C172" i="14"/>
  <c r="D172" i="14"/>
  <c r="E172" i="14"/>
  <c r="F172" i="14"/>
  <c r="G172" i="14"/>
  <c r="H172" i="14"/>
  <c r="I172" i="14"/>
  <c r="J172" i="14"/>
  <c r="K172" i="14"/>
  <c r="L172" i="14"/>
  <c r="B173" i="14"/>
  <c r="C173" i="14"/>
  <c r="D173" i="14"/>
  <c r="E173" i="14"/>
  <c r="F173" i="14"/>
  <c r="G173" i="14"/>
  <c r="H173" i="14"/>
  <c r="I173" i="14"/>
  <c r="J173" i="14"/>
  <c r="K173" i="14"/>
  <c r="L173" i="14"/>
  <c r="B174" i="14"/>
  <c r="C174" i="14"/>
  <c r="D174" i="14"/>
  <c r="E174" i="14"/>
  <c r="F174" i="14"/>
  <c r="G174" i="14"/>
  <c r="H174" i="14"/>
  <c r="I174" i="14"/>
  <c r="J174" i="14"/>
  <c r="K174" i="14"/>
  <c r="L174" i="14"/>
  <c r="B175" i="14"/>
  <c r="C175" i="14"/>
  <c r="D175" i="14"/>
  <c r="E175" i="14"/>
  <c r="F175" i="14"/>
  <c r="G175" i="14"/>
  <c r="H175" i="14"/>
  <c r="I175" i="14"/>
  <c r="J175" i="14"/>
  <c r="K175" i="14"/>
  <c r="L175" i="14"/>
  <c r="B176" i="14"/>
  <c r="C176" i="14"/>
  <c r="D176" i="14"/>
  <c r="E176" i="14"/>
  <c r="F176" i="14"/>
  <c r="G176" i="14"/>
  <c r="H176" i="14"/>
  <c r="I176" i="14"/>
  <c r="J176" i="14"/>
  <c r="K176" i="14"/>
  <c r="L176" i="14"/>
  <c r="B177" i="14"/>
  <c r="C177" i="14"/>
  <c r="D177" i="14"/>
  <c r="E177" i="14"/>
  <c r="F177" i="14"/>
  <c r="G177" i="14"/>
  <c r="H177" i="14"/>
  <c r="I177" i="14"/>
  <c r="J177" i="14"/>
  <c r="K177" i="14"/>
  <c r="L177" i="14"/>
  <c r="B178" i="14"/>
  <c r="C178" i="14"/>
  <c r="D178" i="14"/>
  <c r="E178" i="14"/>
  <c r="F178" i="14"/>
  <c r="G178" i="14"/>
  <c r="H178" i="14"/>
  <c r="I178" i="14"/>
  <c r="J178" i="14"/>
  <c r="K178" i="14"/>
  <c r="L178" i="14"/>
  <c r="B179" i="14"/>
  <c r="C179" i="14"/>
  <c r="D179" i="14"/>
  <c r="E179" i="14"/>
  <c r="F179" i="14"/>
  <c r="G179" i="14"/>
  <c r="H179" i="14"/>
  <c r="I179" i="14"/>
  <c r="J179" i="14"/>
  <c r="K179" i="14"/>
  <c r="L179" i="14"/>
  <c r="B180" i="14"/>
  <c r="C180" i="14"/>
  <c r="D180" i="14"/>
  <c r="E180" i="14"/>
  <c r="F180" i="14"/>
  <c r="G180" i="14"/>
  <c r="H180" i="14"/>
  <c r="I180" i="14"/>
  <c r="J180" i="14"/>
  <c r="K180" i="14"/>
  <c r="L180" i="14"/>
  <c r="B181" i="14"/>
  <c r="C181" i="14"/>
  <c r="D181" i="14"/>
  <c r="E181" i="14"/>
  <c r="F181" i="14"/>
  <c r="G181" i="14"/>
  <c r="H181" i="14"/>
  <c r="I181" i="14"/>
  <c r="J181" i="14"/>
  <c r="K181" i="14"/>
  <c r="L181" i="14"/>
  <c r="B182" i="14"/>
  <c r="C182" i="14"/>
  <c r="D182" i="14"/>
  <c r="E182" i="14"/>
  <c r="F182" i="14"/>
  <c r="G182" i="14"/>
  <c r="H182" i="14"/>
  <c r="I182" i="14"/>
  <c r="J182" i="14"/>
  <c r="K182" i="14"/>
  <c r="L182" i="14"/>
  <c r="B183" i="14"/>
  <c r="C183" i="14"/>
  <c r="D183" i="14"/>
  <c r="E183" i="14"/>
  <c r="F183" i="14"/>
  <c r="G183" i="14"/>
  <c r="H183" i="14"/>
  <c r="I183" i="14"/>
  <c r="J183" i="14"/>
  <c r="K183" i="14"/>
  <c r="L183" i="14"/>
  <c r="B184" i="14"/>
  <c r="C184" i="14"/>
  <c r="D184" i="14"/>
  <c r="E184" i="14"/>
  <c r="F184" i="14"/>
  <c r="G184" i="14"/>
  <c r="H184" i="14"/>
  <c r="I184" i="14"/>
  <c r="J184" i="14"/>
  <c r="K184" i="14"/>
  <c r="L184" i="14"/>
  <c r="B185" i="14"/>
  <c r="C185" i="14"/>
  <c r="D185" i="14"/>
  <c r="E185" i="14"/>
  <c r="F185" i="14"/>
  <c r="G185" i="14"/>
  <c r="H185" i="14"/>
  <c r="I185" i="14"/>
  <c r="J185" i="14"/>
  <c r="K185" i="14"/>
  <c r="L185" i="14"/>
  <c r="B186" i="14"/>
  <c r="C186" i="14"/>
  <c r="D186" i="14"/>
  <c r="E186" i="14"/>
  <c r="F186" i="14"/>
  <c r="G186" i="14"/>
  <c r="H186" i="14"/>
  <c r="I186" i="14"/>
  <c r="J186" i="14"/>
  <c r="K186" i="14"/>
  <c r="L186" i="14"/>
  <c r="B187" i="14"/>
  <c r="C187" i="14"/>
  <c r="D187" i="14"/>
  <c r="E187" i="14"/>
  <c r="F187" i="14"/>
  <c r="G187" i="14"/>
  <c r="H187" i="14"/>
  <c r="I187" i="14"/>
  <c r="J187" i="14"/>
  <c r="K187" i="14"/>
  <c r="L187" i="14"/>
  <c r="B188" i="14"/>
  <c r="C188" i="14"/>
  <c r="D188" i="14"/>
  <c r="E188" i="14"/>
  <c r="F188" i="14"/>
  <c r="G188" i="14"/>
  <c r="H188" i="14"/>
  <c r="I188" i="14"/>
  <c r="J188" i="14"/>
  <c r="K188" i="14"/>
  <c r="L188" i="14"/>
  <c r="B189" i="14"/>
  <c r="C189" i="14"/>
  <c r="D189" i="14"/>
  <c r="E189" i="14"/>
  <c r="F189" i="14"/>
  <c r="G189" i="14"/>
  <c r="H189" i="14"/>
  <c r="I189" i="14"/>
  <c r="J189" i="14"/>
  <c r="K189" i="14"/>
  <c r="L189" i="14"/>
  <c r="B190" i="14"/>
  <c r="C190" i="14"/>
  <c r="D190" i="14"/>
  <c r="E190" i="14"/>
  <c r="F190" i="14"/>
  <c r="G190" i="14"/>
  <c r="H190" i="14"/>
  <c r="I190" i="14"/>
  <c r="J190" i="14"/>
  <c r="K190" i="14"/>
  <c r="L190" i="14"/>
  <c r="B191" i="14"/>
  <c r="C191" i="14"/>
  <c r="D191" i="14"/>
  <c r="E191" i="14"/>
  <c r="F191" i="14"/>
  <c r="G191" i="14"/>
  <c r="H191" i="14"/>
  <c r="I191" i="14"/>
  <c r="J191" i="14"/>
  <c r="K191" i="14"/>
  <c r="L191" i="14"/>
  <c r="B192" i="14"/>
  <c r="C192" i="14"/>
  <c r="D192" i="14"/>
  <c r="E192" i="14"/>
  <c r="F192" i="14"/>
  <c r="G192" i="14"/>
  <c r="H192" i="14"/>
  <c r="I192" i="14"/>
  <c r="J192" i="14"/>
  <c r="K192" i="14"/>
  <c r="L192" i="14"/>
  <c r="B193" i="14"/>
  <c r="C193" i="14"/>
  <c r="D193" i="14"/>
  <c r="E193" i="14"/>
  <c r="F193" i="14"/>
  <c r="G193" i="14"/>
  <c r="H193" i="14"/>
  <c r="I193" i="14"/>
  <c r="J193" i="14"/>
  <c r="K193" i="14"/>
  <c r="L193" i="14"/>
  <c r="B194" i="14"/>
  <c r="C194" i="14"/>
  <c r="D194" i="14"/>
  <c r="E194" i="14"/>
  <c r="F194" i="14"/>
  <c r="G194" i="14"/>
  <c r="H194" i="14"/>
  <c r="I194" i="14"/>
  <c r="J194" i="14"/>
  <c r="K194" i="14"/>
  <c r="L194" i="14"/>
  <c r="B195" i="14"/>
  <c r="C195" i="14"/>
  <c r="D195" i="14"/>
  <c r="E195" i="14"/>
  <c r="F195" i="14"/>
  <c r="G195" i="14"/>
  <c r="H195" i="14"/>
  <c r="I195" i="14"/>
  <c r="J195" i="14"/>
  <c r="K195" i="14"/>
  <c r="L195" i="14"/>
  <c r="B196" i="14"/>
  <c r="C196" i="14"/>
  <c r="D196" i="14"/>
  <c r="E196" i="14"/>
  <c r="F196" i="14"/>
  <c r="G196" i="14"/>
  <c r="H196" i="14"/>
  <c r="I196" i="14"/>
  <c r="J196" i="14"/>
  <c r="K196" i="14"/>
  <c r="L196" i="14"/>
  <c r="B197" i="14"/>
  <c r="C197" i="14"/>
  <c r="D197" i="14"/>
  <c r="E197" i="14"/>
  <c r="F197" i="14"/>
  <c r="G197" i="14"/>
  <c r="H197" i="14"/>
  <c r="I197" i="14"/>
  <c r="J197" i="14"/>
  <c r="K197" i="14"/>
  <c r="L197" i="14"/>
  <c r="B198" i="14"/>
  <c r="C198" i="14"/>
  <c r="D198" i="14"/>
  <c r="E198" i="14"/>
  <c r="F198" i="14"/>
  <c r="G198" i="14"/>
  <c r="H198" i="14"/>
  <c r="I198" i="14"/>
  <c r="J198" i="14"/>
  <c r="K198" i="14"/>
  <c r="L198" i="14"/>
  <c r="B199" i="14"/>
  <c r="C199" i="14"/>
  <c r="D199" i="14"/>
  <c r="E199" i="14"/>
  <c r="F199" i="14"/>
  <c r="G199" i="14"/>
  <c r="H199" i="14"/>
  <c r="I199" i="14"/>
  <c r="J199" i="14"/>
  <c r="K199" i="14"/>
  <c r="L199" i="14"/>
  <c r="B200" i="14"/>
  <c r="C200" i="14"/>
  <c r="D200" i="14"/>
  <c r="E200" i="14"/>
  <c r="F200" i="14"/>
  <c r="G200" i="14"/>
  <c r="H200" i="14"/>
  <c r="I200" i="14"/>
  <c r="J200" i="14"/>
  <c r="K200" i="14"/>
  <c r="L200" i="14"/>
  <c r="B201" i="14"/>
  <c r="C201" i="14"/>
  <c r="D201" i="14"/>
  <c r="E201" i="14"/>
  <c r="F201" i="14"/>
  <c r="G201" i="14"/>
  <c r="H201" i="14"/>
  <c r="I201" i="14"/>
  <c r="J201" i="14"/>
  <c r="K201" i="14"/>
  <c r="L201" i="14"/>
  <c r="B202" i="14"/>
  <c r="C202" i="14"/>
  <c r="D202" i="14"/>
  <c r="E202" i="14"/>
  <c r="F202" i="14"/>
  <c r="G202" i="14"/>
  <c r="H202" i="14"/>
  <c r="I202" i="14"/>
  <c r="J202" i="14"/>
  <c r="K202" i="14"/>
  <c r="L202" i="14"/>
  <c r="B203" i="14"/>
  <c r="C203" i="14"/>
  <c r="D203" i="14"/>
  <c r="E203" i="14"/>
  <c r="F203" i="14"/>
  <c r="G203" i="14"/>
  <c r="H203" i="14"/>
  <c r="I203" i="14"/>
  <c r="J203" i="14"/>
  <c r="K203" i="14"/>
  <c r="L203" i="14"/>
  <c r="B204" i="14"/>
  <c r="C204" i="14"/>
  <c r="D204" i="14"/>
  <c r="E204" i="14"/>
  <c r="F204" i="14"/>
  <c r="G204" i="14"/>
  <c r="H204" i="14"/>
  <c r="I204" i="14"/>
  <c r="J204" i="14"/>
  <c r="K204" i="14"/>
  <c r="L204" i="14"/>
  <c r="B205" i="14"/>
  <c r="C205" i="14"/>
  <c r="D205" i="14"/>
  <c r="E205" i="14"/>
  <c r="F205" i="14"/>
  <c r="G205" i="14"/>
  <c r="H205" i="14"/>
  <c r="I205" i="14"/>
  <c r="J205" i="14"/>
  <c r="K205" i="14"/>
  <c r="L205" i="14"/>
  <c r="B206" i="14"/>
  <c r="C206" i="14"/>
  <c r="D206" i="14"/>
  <c r="E206" i="14"/>
  <c r="F206" i="14"/>
  <c r="G206" i="14"/>
  <c r="H206" i="14"/>
  <c r="I206" i="14"/>
  <c r="J206" i="14"/>
  <c r="K206" i="14"/>
  <c r="L206" i="14"/>
  <c r="B207" i="14"/>
  <c r="C207" i="14"/>
  <c r="D207" i="14"/>
  <c r="E207" i="14"/>
  <c r="F207" i="14"/>
  <c r="G207" i="14"/>
  <c r="H207" i="14"/>
  <c r="I207" i="14"/>
  <c r="J207" i="14"/>
  <c r="K207" i="14"/>
  <c r="L207" i="14"/>
  <c r="B208" i="14"/>
  <c r="C208" i="14"/>
  <c r="D208" i="14"/>
  <c r="E208" i="14"/>
  <c r="F208" i="14"/>
  <c r="G208" i="14"/>
  <c r="H208" i="14"/>
  <c r="I208" i="14"/>
  <c r="J208" i="14"/>
  <c r="K208" i="14"/>
  <c r="L208" i="14"/>
  <c r="B209" i="14"/>
  <c r="C209" i="14"/>
  <c r="D209" i="14"/>
  <c r="E209" i="14"/>
  <c r="F209" i="14"/>
  <c r="G209" i="14"/>
  <c r="H209" i="14"/>
  <c r="I209" i="14"/>
  <c r="J209" i="14"/>
  <c r="K209" i="14"/>
  <c r="L209" i="14"/>
  <c r="B210" i="14"/>
  <c r="C210" i="14"/>
  <c r="D210" i="14"/>
  <c r="E210" i="14"/>
  <c r="F210" i="14"/>
  <c r="G210" i="14"/>
  <c r="H210" i="14"/>
  <c r="I210" i="14"/>
  <c r="J210" i="14"/>
  <c r="K210" i="14"/>
  <c r="L210" i="14"/>
  <c r="B211" i="14"/>
  <c r="C211" i="14"/>
  <c r="D211" i="14"/>
  <c r="E211" i="14"/>
  <c r="F211" i="14"/>
  <c r="G211" i="14"/>
  <c r="H211" i="14"/>
  <c r="I211" i="14"/>
  <c r="J211" i="14"/>
  <c r="K211" i="14"/>
  <c r="L211" i="14"/>
  <c r="B212" i="14"/>
  <c r="C212" i="14"/>
  <c r="D212" i="14"/>
  <c r="E212" i="14"/>
  <c r="F212" i="14"/>
  <c r="G212" i="14"/>
  <c r="H212" i="14"/>
  <c r="I212" i="14"/>
  <c r="J212" i="14"/>
  <c r="K212" i="14"/>
  <c r="L212" i="14"/>
  <c r="B213" i="14"/>
  <c r="C213" i="14"/>
  <c r="D213" i="14"/>
  <c r="E213" i="14"/>
  <c r="F213" i="14"/>
  <c r="G213" i="14"/>
  <c r="H213" i="14"/>
  <c r="I213" i="14"/>
  <c r="J213" i="14"/>
  <c r="K213" i="14"/>
  <c r="L213" i="14"/>
  <c r="B214" i="14"/>
  <c r="C214" i="14"/>
  <c r="D214" i="14"/>
  <c r="E214" i="14"/>
  <c r="F214" i="14"/>
  <c r="G214" i="14"/>
  <c r="H214" i="14"/>
  <c r="I214" i="14"/>
  <c r="J214" i="14"/>
  <c r="K214" i="14"/>
  <c r="L214" i="14"/>
  <c r="B215" i="14"/>
  <c r="C215" i="14"/>
  <c r="D215" i="14"/>
  <c r="E215" i="14"/>
  <c r="F215" i="14"/>
  <c r="G215" i="14"/>
  <c r="H215" i="14"/>
  <c r="I215" i="14"/>
  <c r="J215" i="14"/>
  <c r="K215" i="14"/>
  <c r="L215" i="14"/>
  <c r="B216" i="14"/>
  <c r="C216" i="14"/>
  <c r="D216" i="14"/>
  <c r="E216" i="14"/>
  <c r="F216" i="14"/>
  <c r="G216" i="14"/>
  <c r="H216" i="14"/>
  <c r="I216" i="14"/>
  <c r="J216" i="14"/>
  <c r="K216" i="14"/>
  <c r="L216" i="14"/>
  <c r="B217" i="14"/>
  <c r="C217" i="14"/>
  <c r="D217" i="14"/>
  <c r="E217" i="14"/>
  <c r="F217" i="14"/>
  <c r="G217" i="14"/>
  <c r="H217" i="14"/>
  <c r="I217" i="14"/>
  <c r="J217" i="14"/>
  <c r="K217" i="14"/>
  <c r="L217" i="14"/>
  <c r="B218" i="14"/>
  <c r="C218" i="14"/>
  <c r="D218" i="14"/>
  <c r="E218" i="14"/>
  <c r="F218" i="14"/>
  <c r="G218" i="14"/>
  <c r="H218" i="14"/>
  <c r="I218" i="14"/>
  <c r="J218" i="14"/>
  <c r="K218" i="14"/>
  <c r="L218" i="14"/>
  <c r="B219" i="14"/>
  <c r="C219" i="14"/>
  <c r="D219" i="14"/>
  <c r="E219" i="14"/>
  <c r="F219" i="14"/>
  <c r="G219" i="14"/>
  <c r="H219" i="14"/>
  <c r="I219" i="14"/>
  <c r="J219" i="14"/>
  <c r="K219" i="14"/>
  <c r="L219" i="14"/>
  <c r="B220" i="14"/>
  <c r="C220" i="14"/>
  <c r="D220" i="14"/>
  <c r="E220" i="14"/>
  <c r="F220" i="14"/>
  <c r="G220" i="14"/>
  <c r="H220" i="14"/>
  <c r="I220" i="14"/>
  <c r="J220" i="14"/>
  <c r="K220" i="14"/>
  <c r="L220" i="14"/>
  <c r="B221" i="14"/>
  <c r="C221" i="14"/>
  <c r="D221" i="14"/>
  <c r="E221" i="14"/>
  <c r="F221" i="14"/>
  <c r="G221" i="14"/>
  <c r="H221" i="14"/>
  <c r="I221" i="14"/>
  <c r="J221" i="14"/>
  <c r="K221" i="14"/>
  <c r="L221" i="14"/>
  <c r="B222" i="14"/>
  <c r="C222" i="14"/>
  <c r="D222" i="14"/>
  <c r="E222" i="14"/>
  <c r="F222" i="14"/>
  <c r="G222" i="14"/>
  <c r="H222" i="14"/>
  <c r="I222" i="14"/>
  <c r="J222" i="14"/>
  <c r="K222" i="14"/>
  <c r="L222" i="14"/>
  <c r="B223" i="14"/>
  <c r="C223" i="14"/>
  <c r="D223" i="14"/>
  <c r="E223" i="14"/>
  <c r="F223" i="14"/>
  <c r="G223" i="14"/>
  <c r="H223" i="14"/>
  <c r="I223" i="14"/>
  <c r="J223" i="14"/>
  <c r="K223" i="14"/>
  <c r="L223" i="14"/>
  <c r="B224" i="14"/>
  <c r="C224" i="14"/>
  <c r="D224" i="14"/>
  <c r="E224" i="14"/>
  <c r="F224" i="14"/>
  <c r="G224" i="14"/>
  <c r="H224" i="14"/>
  <c r="I224" i="14"/>
  <c r="J224" i="14"/>
  <c r="K224" i="14"/>
  <c r="L224" i="14"/>
  <c r="B225" i="14"/>
  <c r="C225" i="14"/>
  <c r="D225" i="14"/>
  <c r="E225" i="14"/>
  <c r="F225" i="14"/>
  <c r="G225" i="14"/>
  <c r="H225" i="14"/>
  <c r="I225" i="14"/>
  <c r="J225" i="14"/>
  <c r="K225" i="14"/>
  <c r="L225" i="14"/>
  <c r="B226" i="14"/>
  <c r="C226" i="14"/>
  <c r="D226" i="14"/>
  <c r="E226" i="14"/>
  <c r="F226" i="14"/>
  <c r="G226" i="14"/>
  <c r="H226" i="14"/>
  <c r="I226" i="14"/>
  <c r="J226" i="14"/>
  <c r="K226" i="14"/>
  <c r="L226" i="14"/>
  <c r="B227" i="14"/>
  <c r="C227" i="14"/>
  <c r="D227" i="14"/>
  <c r="E227" i="14"/>
  <c r="F227" i="14"/>
  <c r="G227" i="14"/>
  <c r="H227" i="14"/>
  <c r="I227" i="14"/>
  <c r="J227" i="14"/>
  <c r="K227" i="14"/>
  <c r="L227" i="14"/>
  <c r="B228" i="14"/>
  <c r="C228" i="14"/>
  <c r="D228" i="14"/>
  <c r="E228" i="14"/>
  <c r="F228" i="14"/>
  <c r="G228" i="14"/>
  <c r="H228" i="14"/>
  <c r="I228" i="14"/>
  <c r="J228" i="14"/>
  <c r="K228" i="14"/>
  <c r="L228" i="14"/>
  <c r="B229" i="14"/>
  <c r="C229" i="14"/>
  <c r="D229" i="14"/>
  <c r="E229" i="14"/>
  <c r="F229" i="14"/>
  <c r="G229" i="14"/>
  <c r="H229" i="14"/>
  <c r="I229" i="14"/>
  <c r="J229" i="14"/>
  <c r="K229" i="14"/>
  <c r="L229" i="14"/>
  <c r="B230" i="14"/>
  <c r="C230" i="14"/>
  <c r="D230" i="14"/>
  <c r="E230" i="14"/>
  <c r="F230" i="14"/>
  <c r="G230" i="14"/>
  <c r="H230" i="14"/>
  <c r="I230" i="14"/>
  <c r="J230" i="14"/>
  <c r="K230" i="14"/>
  <c r="L230" i="14"/>
  <c r="B231" i="14"/>
  <c r="C231" i="14"/>
  <c r="D231" i="14"/>
  <c r="E231" i="14"/>
  <c r="F231" i="14"/>
  <c r="G231" i="14"/>
  <c r="H231" i="14"/>
  <c r="I231" i="14"/>
  <c r="J231" i="14"/>
  <c r="K231" i="14"/>
  <c r="L231" i="14"/>
  <c r="B232" i="14"/>
  <c r="C232" i="14"/>
  <c r="D232" i="14"/>
  <c r="E232" i="14"/>
  <c r="F232" i="14"/>
  <c r="G232" i="14"/>
  <c r="H232" i="14"/>
  <c r="I232" i="14"/>
  <c r="J232" i="14"/>
  <c r="K232" i="14"/>
  <c r="L232" i="14"/>
  <c r="B233" i="14"/>
  <c r="C233" i="14"/>
  <c r="D233" i="14"/>
  <c r="E233" i="14"/>
  <c r="F233" i="14"/>
  <c r="G233" i="14"/>
  <c r="H233" i="14"/>
  <c r="I233" i="14"/>
  <c r="J233" i="14"/>
  <c r="K233" i="14"/>
  <c r="L233" i="14"/>
  <c r="B234" i="14"/>
  <c r="C234" i="14"/>
  <c r="D234" i="14"/>
  <c r="E234" i="14"/>
  <c r="F234" i="14"/>
  <c r="G234" i="14"/>
  <c r="H234" i="14"/>
  <c r="I234" i="14"/>
  <c r="J234" i="14"/>
  <c r="K234" i="14"/>
  <c r="L234" i="14"/>
  <c r="B235" i="14"/>
  <c r="C235" i="14"/>
  <c r="D235" i="14"/>
  <c r="E235" i="14"/>
  <c r="F235" i="14"/>
  <c r="G235" i="14"/>
  <c r="H235" i="14"/>
  <c r="I235" i="14"/>
  <c r="J235" i="14"/>
  <c r="K235" i="14"/>
  <c r="L235" i="14"/>
  <c r="B236" i="14"/>
  <c r="C236" i="14"/>
  <c r="D236" i="14"/>
  <c r="E236" i="14"/>
  <c r="F236" i="14"/>
  <c r="G236" i="14"/>
  <c r="H236" i="14"/>
  <c r="I236" i="14"/>
  <c r="J236" i="14"/>
  <c r="K236" i="14"/>
  <c r="L236" i="14"/>
  <c r="B237" i="14"/>
  <c r="C237" i="14"/>
  <c r="D237" i="14"/>
  <c r="E237" i="14"/>
  <c r="F237" i="14"/>
  <c r="G237" i="14"/>
  <c r="H237" i="14"/>
  <c r="I237" i="14"/>
  <c r="J237" i="14"/>
  <c r="K237" i="14"/>
  <c r="L237" i="14"/>
  <c r="B238" i="14"/>
  <c r="C238" i="14"/>
  <c r="D238" i="14"/>
  <c r="E238" i="14"/>
  <c r="F238" i="14"/>
  <c r="G238" i="14"/>
  <c r="H238" i="14"/>
  <c r="I238" i="14"/>
  <c r="J238" i="14"/>
  <c r="K238" i="14"/>
  <c r="L238" i="14"/>
  <c r="B239" i="14"/>
  <c r="C239" i="14"/>
  <c r="D239" i="14"/>
  <c r="E239" i="14"/>
  <c r="F239" i="14"/>
  <c r="G239" i="14"/>
  <c r="H239" i="14"/>
  <c r="I239" i="14"/>
  <c r="J239" i="14"/>
  <c r="K239" i="14"/>
  <c r="L239" i="14"/>
  <c r="B240" i="14"/>
  <c r="C240" i="14"/>
  <c r="D240" i="14"/>
  <c r="E240" i="14"/>
  <c r="F240" i="14"/>
  <c r="G240" i="14"/>
  <c r="H240" i="14"/>
  <c r="I240" i="14"/>
  <c r="J240" i="14"/>
  <c r="K240" i="14"/>
  <c r="L240" i="14"/>
  <c r="B241" i="14"/>
  <c r="C241" i="14"/>
  <c r="D241" i="14"/>
  <c r="E241" i="14"/>
  <c r="F241" i="14"/>
  <c r="G241" i="14"/>
  <c r="H241" i="14"/>
  <c r="I241" i="14"/>
  <c r="J241" i="14"/>
  <c r="K241" i="14"/>
  <c r="L241" i="14"/>
  <c r="B242" i="14"/>
  <c r="C242" i="14"/>
  <c r="D242" i="14"/>
  <c r="E242" i="14"/>
  <c r="F242" i="14"/>
  <c r="G242" i="14"/>
  <c r="H242" i="14"/>
  <c r="I242" i="14"/>
  <c r="J242" i="14"/>
  <c r="K242" i="14"/>
  <c r="L242" i="14"/>
  <c r="B243" i="14"/>
  <c r="C243" i="14"/>
  <c r="D243" i="14"/>
  <c r="E243" i="14"/>
  <c r="F243" i="14"/>
  <c r="G243" i="14"/>
  <c r="H243" i="14"/>
  <c r="I243" i="14"/>
  <c r="J243" i="14"/>
  <c r="K243" i="14"/>
  <c r="L243" i="14"/>
  <c r="B244" i="14"/>
  <c r="C244" i="14"/>
  <c r="D244" i="14"/>
  <c r="E244" i="14"/>
  <c r="F244" i="14"/>
  <c r="G244" i="14"/>
  <c r="H244" i="14"/>
  <c r="I244" i="14"/>
  <c r="J244" i="14"/>
  <c r="K244" i="14"/>
  <c r="L244" i="14"/>
  <c r="B245" i="14"/>
  <c r="C245" i="14"/>
  <c r="D245" i="14"/>
  <c r="E245" i="14"/>
  <c r="F245" i="14"/>
  <c r="G245" i="14"/>
  <c r="H245" i="14"/>
  <c r="I245" i="14"/>
  <c r="J245" i="14"/>
  <c r="K245" i="14"/>
  <c r="L245" i="14"/>
  <c r="B246" i="14"/>
  <c r="C246" i="14"/>
  <c r="D246" i="14"/>
  <c r="E246" i="14"/>
  <c r="F246" i="14"/>
  <c r="G246" i="14"/>
  <c r="H246" i="14"/>
  <c r="I246" i="14"/>
  <c r="J246" i="14"/>
  <c r="K246" i="14"/>
  <c r="L246" i="14"/>
  <c r="B247" i="14"/>
  <c r="C247" i="14"/>
  <c r="D247" i="14"/>
  <c r="E247" i="14"/>
  <c r="F247" i="14"/>
  <c r="G247" i="14"/>
  <c r="H247" i="14"/>
  <c r="I247" i="14"/>
  <c r="J247" i="14"/>
  <c r="K247" i="14"/>
  <c r="L247" i="14"/>
  <c r="B248" i="14"/>
  <c r="C248" i="14"/>
  <c r="D248" i="14"/>
  <c r="E248" i="14"/>
  <c r="F248" i="14"/>
  <c r="G248" i="14"/>
  <c r="H248" i="14"/>
  <c r="I248" i="14"/>
  <c r="J248" i="14"/>
  <c r="K248" i="14"/>
  <c r="L248" i="14"/>
  <c r="B249" i="14"/>
  <c r="C249" i="14"/>
  <c r="D249" i="14"/>
  <c r="E249" i="14"/>
  <c r="F249" i="14"/>
  <c r="G249" i="14"/>
  <c r="H249" i="14"/>
  <c r="I249" i="14"/>
  <c r="J249" i="14"/>
  <c r="K249" i="14"/>
  <c r="L249" i="14"/>
  <c r="B250" i="14"/>
  <c r="C250" i="14"/>
  <c r="D250" i="14"/>
  <c r="E250" i="14"/>
  <c r="F250" i="14"/>
  <c r="G250" i="14"/>
  <c r="H250" i="14"/>
  <c r="I250" i="14"/>
  <c r="J250" i="14"/>
  <c r="K250" i="14"/>
  <c r="L250" i="14"/>
  <c r="B251" i="14"/>
  <c r="C251" i="14"/>
  <c r="D251" i="14"/>
  <c r="E251" i="14"/>
  <c r="F251" i="14"/>
  <c r="G251" i="14"/>
  <c r="H251" i="14"/>
  <c r="I251" i="14"/>
  <c r="J251" i="14"/>
  <c r="K251" i="14"/>
  <c r="L251" i="14"/>
  <c r="B252" i="14"/>
  <c r="C252" i="14"/>
  <c r="D252" i="14"/>
  <c r="E252" i="14"/>
  <c r="F252" i="14"/>
  <c r="G252" i="14"/>
  <c r="H252" i="14"/>
  <c r="I252" i="14"/>
  <c r="J252" i="14"/>
  <c r="K252" i="14"/>
  <c r="L252" i="14"/>
  <c r="B253" i="14"/>
  <c r="C253" i="14"/>
  <c r="D253" i="14"/>
  <c r="E253" i="14"/>
  <c r="F253" i="14"/>
  <c r="G253" i="14"/>
  <c r="H253" i="14"/>
  <c r="I253" i="14"/>
  <c r="J253" i="14"/>
  <c r="K253" i="14"/>
  <c r="L253" i="14"/>
  <c r="B254" i="14"/>
  <c r="C254" i="14"/>
  <c r="D254" i="14"/>
  <c r="E254" i="14"/>
  <c r="F254" i="14"/>
  <c r="G254" i="14"/>
  <c r="H254" i="14"/>
  <c r="I254" i="14"/>
  <c r="J254" i="14"/>
  <c r="K254" i="14"/>
  <c r="L254" i="14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" i="18"/>
  <c r="C3" i="18"/>
  <c r="D3" i="18"/>
  <c r="E3" i="18"/>
  <c r="F3" i="18"/>
  <c r="G3" i="18"/>
  <c r="H3" i="18"/>
  <c r="I3" i="18"/>
  <c r="J3" i="18"/>
  <c r="K3" i="18"/>
  <c r="L3" i="18"/>
  <c r="M3" i="18"/>
  <c r="S18" i="18"/>
  <c r="S11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C505" i="18"/>
  <c r="D505" i="18"/>
  <c r="E505" i="18"/>
  <c r="F505" i="18"/>
  <c r="G505" i="18"/>
  <c r="H505" i="18"/>
  <c r="I505" i="18"/>
  <c r="J505" i="18"/>
  <c r="K505" i="18"/>
  <c r="L505" i="18"/>
  <c r="M505" i="18"/>
  <c r="B506" i="18"/>
  <c r="C506" i="18"/>
  <c r="D506" i="18"/>
  <c r="E506" i="18"/>
  <c r="F506" i="18"/>
  <c r="G506" i="18"/>
  <c r="H506" i="18"/>
  <c r="I506" i="18"/>
  <c r="J506" i="18"/>
  <c r="K506" i="18"/>
  <c r="L506" i="18"/>
  <c r="M506" i="18"/>
  <c r="B507" i="18"/>
  <c r="C507" i="18"/>
  <c r="D507" i="18"/>
  <c r="E507" i="18"/>
  <c r="F507" i="18"/>
  <c r="G507" i="18"/>
  <c r="H507" i="18"/>
  <c r="I507" i="18"/>
  <c r="J507" i="18"/>
  <c r="K507" i="18"/>
  <c r="L507" i="18"/>
  <c r="M507" i="18"/>
  <c r="B3" i="18"/>
  <c r="B52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B39" i="17"/>
  <c r="L11" i="17" s="1"/>
  <c r="N11" i="17"/>
  <c r="B15" i="17"/>
  <c r="L7" i="17"/>
  <c r="N7" i="17" s="1"/>
  <c r="N8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G45" i="17"/>
  <c r="F45" i="17"/>
  <c r="E45" i="17"/>
  <c r="D45" i="17"/>
  <c r="C45" i="17"/>
  <c r="B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E44" i="17"/>
  <c r="C44" i="17"/>
  <c r="B44" i="17"/>
  <c r="U43" i="17"/>
  <c r="T43" i="17"/>
  <c r="S43" i="17"/>
  <c r="R43" i="17"/>
  <c r="Q43" i="17"/>
  <c r="E43" i="17"/>
  <c r="D43" i="17"/>
  <c r="C43" i="17"/>
  <c r="B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C42" i="17"/>
  <c r="B42" i="17"/>
  <c r="B255" i="14"/>
  <c r="C255" i="14"/>
  <c r="D255" i="14"/>
  <c r="E255" i="14"/>
  <c r="F255" i="14"/>
  <c r="G255" i="14"/>
  <c r="H255" i="14"/>
  <c r="I255" i="14"/>
  <c r="J255" i="14"/>
  <c r="K255" i="14"/>
  <c r="L255" i="14"/>
  <c r="N255" i="14"/>
  <c r="B256" i="14"/>
  <c r="C256" i="14"/>
  <c r="D256" i="14"/>
  <c r="E256" i="14"/>
  <c r="F256" i="14"/>
  <c r="G256" i="14"/>
  <c r="H256" i="14"/>
  <c r="I256" i="14"/>
  <c r="J256" i="14"/>
  <c r="K256" i="14"/>
  <c r="L256" i="14"/>
  <c r="N256" i="14"/>
  <c r="B257" i="14"/>
  <c r="C257" i="14"/>
  <c r="D257" i="14"/>
  <c r="E257" i="14"/>
  <c r="F257" i="14"/>
  <c r="G257" i="14"/>
  <c r="H257" i="14"/>
  <c r="I257" i="14"/>
  <c r="J257" i="14"/>
  <c r="K257" i="14"/>
  <c r="L257" i="14"/>
  <c r="N257" i="14"/>
  <c r="B258" i="14"/>
  <c r="C258" i="14"/>
  <c r="D258" i="14"/>
  <c r="E258" i="14"/>
  <c r="F258" i="14"/>
  <c r="G258" i="14"/>
  <c r="H258" i="14"/>
  <c r="I258" i="14"/>
  <c r="J258" i="14"/>
  <c r="K258" i="14"/>
  <c r="L258" i="14"/>
  <c r="N258" i="14"/>
  <c r="B259" i="14"/>
  <c r="C259" i="14"/>
  <c r="D259" i="14"/>
  <c r="E259" i="14"/>
  <c r="F259" i="14"/>
  <c r="G259" i="14"/>
  <c r="H259" i="14"/>
  <c r="I259" i="14"/>
  <c r="J259" i="14"/>
  <c r="K259" i="14"/>
  <c r="L259" i="14"/>
  <c r="N259" i="14"/>
  <c r="B260" i="14"/>
  <c r="C260" i="14"/>
  <c r="D260" i="14"/>
  <c r="E260" i="14"/>
  <c r="F260" i="14"/>
  <c r="G260" i="14"/>
  <c r="H260" i="14"/>
  <c r="I260" i="14"/>
  <c r="J260" i="14"/>
  <c r="K260" i="14"/>
  <c r="L260" i="14"/>
  <c r="N260" i="14"/>
  <c r="B261" i="14"/>
  <c r="C261" i="14"/>
  <c r="D261" i="14"/>
  <c r="E261" i="14"/>
  <c r="F261" i="14"/>
  <c r="G261" i="14"/>
  <c r="H261" i="14"/>
  <c r="I261" i="14"/>
  <c r="J261" i="14"/>
  <c r="K261" i="14"/>
  <c r="L261" i="14"/>
  <c r="N261" i="14"/>
  <c r="B262" i="14"/>
  <c r="C262" i="14"/>
  <c r="D262" i="14"/>
  <c r="E262" i="14"/>
  <c r="F262" i="14"/>
  <c r="G262" i="14"/>
  <c r="H262" i="14"/>
  <c r="I262" i="14"/>
  <c r="J262" i="14"/>
  <c r="K262" i="14"/>
  <c r="L262" i="14"/>
  <c r="N262" i="14"/>
  <c r="B263" i="14"/>
  <c r="C263" i="14"/>
  <c r="D263" i="14"/>
  <c r="E263" i="14"/>
  <c r="F263" i="14"/>
  <c r="G263" i="14"/>
  <c r="H263" i="14"/>
  <c r="I263" i="14"/>
  <c r="J263" i="14"/>
  <c r="K263" i="14"/>
  <c r="L263" i="14"/>
  <c r="N263" i="14"/>
  <c r="B264" i="14"/>
  <c r="C264" i="14"/>
  <c r="D264" i="14"/>
  <c r="E264" i="14"/>
  <c r="F264" i="14"/>
  <c r="G264" i="14"/>
  <c r="H264" i="14"/>
  <c r="I264" i="14"/>
  <c r="J264" i="14"/>
  <c r="K264" i="14"/>
  <c r="L264" i="14"/>
  <c r="N264" i="14"/>
  <c r="B265" i="14"/>
  <c r="C265" i="14"/>
  <c r="D265" i="14"/>
  <c r="E265" i="14"/>
  <c r="F265" i="14"/>
  <c r="G265" i="14"/>
  <c r="H265" i="14"/>
  <c r="I265" i="14"/>
  <c r="J265" i="14"/>
  <c r="K265" i="14"/>
  <c r="L265" i="14"/>
  <c r="N265" i="14"/>
  <c r="B266" i="14"/>
  <c r="C266" i="14"/>
  <c r="D266" i="14"/>
  <c r="E266" i="14"/>
  <c r="F266" i="14"/>
  <c r="G266" i="14"/>
  <c r="H266" i="14"/>
  <c r="I266" i="14"/>
  <c r="J266" i="14"/>
  <c r="K266" i="14"/>
  <c r="L266" i="14"/>
  <c r="N266" i="14"/>
  <c r="B267" i="14"/>
  <c r="C267" i="14"/>
  <c r="D267" i="14"/>
  <c r="E267" i="14"/>
  <c r="F267" i="14"/>
  <c r="G267" i="14"/>
  <c r="H267" i="14"/>
  <c r="I267" i="14"/>
  <c r="J267" i="14"/>
  <c r="K267" i="14"/>
  <c r="L267" i="14"/>
  <c r="N267" i="14"/>
  <c r="B268" i="14"/>
  <c r="C268" i="14"/>
  <c r="D268" i="14"/>
  <c r="E268" i="14"/>
  <c r="F268" i="14"/>
  <c r="G268" i="14"/>
  <c r="H268" i="14"/>
  <c r="I268" i="14"/>
  <c r="J268" i="14"/>
  <c r="K268" i="14"/>
  <c r="L268" i="14"/>
  <c r="N268" i="14"/>
  <c r="B269" i="14"/>
  <c r="C269" i="14"/>
  <c r="D269" i="14"/>
  <c r="E269" i="14"/>
  <c r="F269" i="14"/>
  <c r="G269" i="14"/>
  <c r="H269" i="14"/>
  <c r="I269" i="14"/>
  <c r="J269" i="14"/>
  <c r="K269" i="14"/>
  <c r="L269" i="14"/>
  <c r="N269" i="14"/>
  <c r="B270" i="14"/>
  <c r="C270" i="14"/>
  <c r="D270" i="14"/>
  <c r="E270" i="14"/>
  <c r="F270" i="14"/>
  <c r="G270" i="14"/>
  <c r="H270" i="14"/>
  <c r="I270" i="14"/>
  <c r="J270" i="14"/>
  <c r="K270" i="14"/>
  <c r="L270" i="14"/>
  <c r="N270" i="14"/>
  <c r="B271" i="14"/>
  <c r="C271" i="14"/>
  <c r="D271" i="14"/>
  <c r="E271" i="14"/>
  <c r="F271" i="14"/>
  <c r="G271" i="14"/>
  <c r="H271" i="14"/>
  <c r="I271" i="14"/>
  <c r="J271" i="14"/>
  <c r="K271" i="14"/>
  <c r="L271" i="14"/>
  <c r="N271" i="14"/>
  <c r="B272" i="14"/>
  <c r="C272" i="14"/>
  <c r="D272" i="14"/>
  <c r="E272" i="14"/>
  <c r="F272" i="14"/>
  <c r="G272" i="14"/>
  <c r="H272" i="14"/>
  <c r="I272" i="14"/>
  <c r="J272" i="14"/>
  <c r="K272" i="14"/>
  <c r="L272" i="14"/>
  <c r="N272" i="14"/>
  <c r="B273" i="14"/>
  <c r="C273" i="14"/>
  <c r="D273" i="14"/>
  <c r="E273" i="14"/>
  <c r="F273" i="14"/>
  <c r="G273" i="14"/>
  <c r="H273" i="14"/>
  <c r="I273" i="14"/>
  <c r="J273" i="14"/>
  <c r="K273" i="14"/>
  <c r="L273" i="14"/>
  <c r="N273" i="14"/>
  <c r="B274" i="14"/>
  <c r="C274" i="14"/>
  <c r="D274" i="14"/>
  <c r="E274" i="14"/>
  <c r="F274" i="14"/>
  <c r="G274" i="14"/>
  <c r="H274" i="14"/>
  <c r="I274" i="14"/>
  <c r="J274" i="14"/>
  <c r="K274" i="14"/>
  <c r="L274" i="14"/>
  <c r="N274" i="14"/>
  <c r="B275" i="14"/>
  <c r="C275" i="14"/>
  <c r="D275" i="14"/>
  <c r="E275" i="14"/>
  <c r="F275" i="14"/>
  <c r="G275" i="14"/>
  <c r="H275" i="14"/>
  <c r="I275" i="14"/>
  <c r="J275" i="14"/>
  <c r="K275" i="14"/>
  <c r="L275" i="14"/>
  <c r="N275" i="14"/>
  <c r="B276" i="14"/>
  <c r="C276" i="14"/>
  <c r="D276" i="14"/>
  <c r="E276" i="14"/>
  <c r="F276" i="14"/>
  <c r="G276" i="14"/>
  <c r="H276" i="14"/>
  <c r="I276" i="14"/>
  <c r="J276" i="14"/>
  <c r="K276" i="14"/>
  <c r="L276" i="14"/>
  <c r="N276" i="14"/>
  <c r="B277" i="14"/>
  <c r="C277" i="14"/>
  <c r="D277" i="14"/>
  <c r="E277" i="14"/>
  <c r="F277" i="14"/>
  <c r="G277" i="14"/>
  <c r="H277" i="14"/>
  <c r="I277" i="14"/>
  <c r="J277" i="14"/>
  <c r="K277" i="14"/>
  <c r="L277" i="14"/>
  <c r="N277" i="14"/>
  <c r="B278" i="14"/>
  <c r="C278" i="14"/>
  <c r="D278" i="14"/>
  <c r="E278" i="14"/>
  <c r="F278" i="14"/>
  <c r="G278" i="14"/>
  <c r="H278" i="14"/>
  <c r="I278" i="14"/>
  <c r="J278" i="14"/>
  <c r="K278" i="14"/>
  <c r="L278" i="14"/>
  <c r="N278" i="14"/>
  <c r="B279" i="14"/>
  <c r="C279" i="14"/>
  <c r="D279" i="14"/>
  <c r="E279" i="14"/>
  <c r="F279" i="14"/>
  <c r="G279" i="14"/>
  <c r="H279" i="14"/>
  <c r="I279" i="14"/>
  <c r="J279" i="14"/>
  <c r="K279" i="14"/>
  <c r="L279" i="14"/>
  <c r="N279" i="14"/>
  <c r="B280" i="14"/>
  <c r="C280" i="14"/>
  <c r="D280" i="14"/>
  <c r="E280" i="14"/>
  <c r="F280" i="14"/>
  <c r="G280" i="14"/>
  <c r="H280" i="14"/>
  <c r="I280" i="14"/>
  <c r="J280" i="14"/>
  <c r="K280" i="14"/>
  <c r="L280" i="14"/>
  <c r="N280" i="14"/>
  <c r="B281" i="14"/>
  <c r="C281" i="14"/>
  <c r="D281" i="14"/>
  <c r="E281" i="14"/>
  <c r="F281" i="14"/>
  <c r="G281" i="14"/>
  <c r="H281" i="14"/>
  <c r="I281" i="14"/>
  <c r="J281" i="14"/>
  <c r="K281" i="14"/>
  <c r="L281" i="14"/>
  <c r="N281" i="14"/>
  <c r="B282" i="14"/>
  <c r="C282" i="14"/>
  <c r="D282" i="14"/>
  <c r="E282" i="14"/>
  <c r="F282" i="14"/>
  <c r="G282" i="14"/>
  <c r="H282" i="14"/>
  <c r="I282" i="14"/>
  <c r="J282" i="14"/>
  <c r="K282" i="14"/>
  <c r="L282" i="14"/>
  <c r="N282" i="14"/>
  <c r="B283" i="14"/>
  <c r="C283" i="14"/>
  <c r="D283" i="14"/>
  <c r="E283" i="14"/>
  <c r="F283" i="14"/>
  <c r="G283" i="14"/>
  <c r="H283" i="14"/>
  <c r="I283" i="14"/>
  <c r="J283" i="14"/>
  <c r="K283" i="14"/>
  <c r="L283" i="14"/>
  <c r="N283" i="14"/>
  <c r="B284" i="14"/>
  <c r="C284" i="14"/>
  <c r="D284" i="14"/>
  <c r="E284" i="14"/>
  <c r="F284" i="14"/>
  <c r="G284" i="14"/>
  <c r="H284" i="14"/>
  <c r="I284" i="14"/>
  <c r="J284" i="14"/>
  <c r="K284" i="14"/>
  <c r="L284" i="14"/>
  <c r="N284" i="14"/>
  <c r="B285" i="14"/>
  <c r="C285" i="14"/>
  <c r="D285" i="14"/>
  <c r="E285" i="14"/>
  <c r="F285" i="14"/>
  <c r="G285" i="14"/>
  <c r="H285" i="14"/>
  <c r="I285" i="14"/>
  <c r="J285" i="14"/>
  <c r="K285" i="14"/>
  <c r="L285" i="14"/>
  <c r="N285" i="14"/>
  <c r="B286" i="14"/>
  <c r="C286" i="14"/>
  <c r="D286" i="14"/>
  <c r="E286" i="14"/>
  <c r="F286" i="14"/>
  <c r="G286" i="14"/>
  <c r="H286" i="14"/>
  <c r="I286" i="14"/>
  <c r="J286" i="14"/>
  <c r="K286" i="14"/>
  <c r="L286" i="14"/>
  <c r="N286" i="14"/>
  <c r="B287" i="14"/>
  <c r="C287" i="14"/>
  <c r="D287" i="14"/>
  <c r="E287" i="14"/>
  <c r="F287" i="14"/>
  <c r="G287" i="14"/>
  <c r="H287" i="14"/>
  <c r="I287" i="14"/>
  <c r="J287" i="14"/>
  <c r="K287" i="14"/>
  <c r="L287" i="14"/>
  <c r="N287" i="14"/>
  <c r="B288" i="14"/>
  <c r="C288" i="14"/>
  <c r="D288" i="14"/>
  <c r="E288" i="14"/>
  <c r="F288" i="14"/>
  <c r="G288" i="14"/>
  <c r="H288" i="14"/>
  <c r="I288" i="14"/>
  <c r="J288" i="14"/>
  <c r="K288" i="14"/>
  <c r="L288" i="14"/>
  <c r="N288" i="14"/>
  <c r="B289" i="14"/>
  <c r="C289" i="14"/>
  <c r="D289" i="14"/>
  <c r="E289" i="14"/>
  <c r="F289" i="14"/>
  <c r="G289" i="14"/>
  <c r="H289" i="14"/>
  <c r="I289" i="14"/>
  <c r="J289" i="14"/>
  <c r="K289" i="14"/>
  <c r="L289" i="14"/>
  <c r="N289" i="14"/>
  <c r="B290" i="14"/>
  <c r="C290" i="14"/>
  <c r="D290" i="14"/>
  <c r="E290" i="14"/>
  <c r="F290" i="14"/>
  <c r="G290" i="14"/>
  <c r="H290" i="14"/>
  <c r="I290" i="14"/>
  <c r="J290" i="14"/>
  <c r="K290" i="14"/>
  <c r="L290" i="14"/>
  <c r="N290" i="14"/>
  <c r="B291" i="14"/>
  <c r="C291" i="14"/>
  <c r="D291" i="14"/>
  <c r="E291" i="14"/>
  <c r="F291" i="14"/>
  <c r="G291" i="14"/>
  <c r="H291" i="14"/>
  <c r="I291" i="14"/>
  <c r="J291" i="14"/>
  <c r="K291" i="14"/>
  <c r="L291" i="14"/>
  <c r="N291" i="14"/>
  <c r="B292" i="14"/>
  <c r="C292" i="14"/>
  <c r="D292" i="14"/>
  <c r="E292" i="14"/>
  <c r="F292" i="14"/>
  <c r="G292" i="14"/>
  <c r="H292" i="14"/>
  <c r="I292" i="14"/>
  <c r="J292" i="14"/>
  <c r="K292" i="14"/>
  <c r="L292" i="14"/>
  <c r="N292" i="14"/>
  <c r="B293" i="14"/>
  <c r="C293" i="14"/>
  <c r="D293" i="14"/>
  <c r="E293" i="14"/>
  <c r="F293" i="14"/>
  <c r="G293" i="14"/>
  <c r="H293" i="14"/>
  <c r="I293" i="14"/>
  <c r="J293" i="14"/>
  <c r="K293" i="14"/>
  <c r="L293" i="14"/>
  <c r="N293" i="14"/>
  <c r="B294" i="14"/>
  <c r="C294" i="14"/>
  <c r="D294" i="14"/>
  <c r="E294" i="14"/>
  <c r="F294" i="14"/>
  <c r="G294" i="14"/>
  <c r="H294" i="14"/>
  <c r="I294" i="14"/>
  <c r="J294" i="14"/>
  <c r="K294" i="14"/>
  <c r="L294" i="14"/>
  <c r="N294" i="14"/>
  <c r="B295" i="14"/>
  <c r="C295" i="14"/>
  <c r="D295" i="14"/>
  <c r="E295" i="14"/>
  <c r="F295" i="14"/>
  <c r="G295" i="14"/>
  <c r="H295" i="14"/>
  <c r="I295" i="14"/>
  <c r="J295" i="14"/>
  <c r="K295" i="14"/>
  <c r="L295" i="14"/>
  <c r="N295" i="14"/>
  <c r="B296" i="14"/>
  <c r="C296" i="14"/>
  <c r="D296" i="14"/>
  <c r="E296" i="14"/>
  <c r="F296" i="14"/>
  <c r="G296" i="14"/>
  <c r="H296" i="14"/>
  <c r="I296" i="14"/>
  <c r="J296" i="14"/>
  <c r="K296" i="14"/>
  <c r="L296" i="14"/>
  <c r="N296" i="14"/>
  <c r="B297" i="14"/>
  <c r="C297" i="14"/>
  <c r="D297" i="14"/>
  <c r="E297" i="14"/>
  <c r="F297" i="14"/>
  <c r="G297" i="14"/>
  <c r="H297" i="14"/>
  <c r="I297" i="14"/>
  <c r="J297" i="14"/>
  <c r="K297" i="14"/>
  <c r="L297" i="14"/>
  <c r="N297" i="14"/>
  <c r="B298" i="14"/>
  <c r="C298" i="14"/>
  <c r="D298" i="14"/>
  <c r="E298" i="14"/>
  <c r="F298" i="14"/>
  <c r="G298" i="14"/>
  <c r="H298" i="14"/>
  <c r="I298" i="14"/>
  <c r="J298" i="14"/>
  <c r="K298" i="14"/>
  <c r="L298" i="14"/>
  <c r="N298" i="14"/>
  <c r="B299" i="14"/>
  <c r="C299" i="14"/>
  <c r="D299" i="14"/>
  <c r="E299" i="14"/>
  <c r="F299" i="14"/>
  <c r="G299" i="14"/>
  <c r="H299" i="14"/>
  <c r="I299" i="14"/>
  <c r="J299" i="14"/>
  <c r="K299" i="14"/>
  <c r="L299" i="14"/>
  <c r="N299" i="14"/>
  <c r="B300" i="14"/>
  <c r="C300" i="14"/>
  <c r="D300" i="14"/>
  <c r="E300" i="14"/>
  <c r="F300" i="14"/>
  <c r="G300" i="14"/>
  <c r="H300" i="14"/>
  <c r="I300" i="14"/>
  <c r="J300" i="14"/>
  <c r="K300" i="14"/>
  <c r="L300" i="14"/>
  <c r="N300" i="14"/>
  <c r="B301" i="14"/>
  <c r="C301" i="14"/>
  <c r="D301" i="14"/>
  <c r="E301" i="14"/>
  <c r="F301" i="14"/>
  <c r="G301" i="14"/>
  <c r="H301" i="14"/>
  <c r="I301" i="14"/>
  <c r="J301" i="14"/>
  <c r="K301" i="14"/>
  <c r="L301" i="14"/>
  <c r="N301" i="14"/>
  <c r="B302" i="14"/>
  <c r="C302" i="14"/>
  <c r="D302" i="14"/>
  <c r="E302" i="14"/>
  <c r="F302" i="14"/>
  <c r="G302" i="14"/>
  <c r="H302" i="14"/>
  <c r="I302" i="14"/>
  <c r="J302" i="14"/>
  <c r="K302" i="14"/>
  <c r="L302" i="14"/>
  <c r="N302" i="14"/>
  <c r="B303" i="14"/>
  <c r="C303" i="14"/>
  <c r="D303" i="14"/>
  <c r="E303" i="14"/>
  <c r="F303" i="14"/>
  <c r="G303" i="14"/>
  <c r="H303" i="14"/>
  <c r="I303" i="14"/>
  <c r="J303" i="14"/>
  <c r="K303" i="14"/>
  <c r="L303" i="14"/>
  <c r="N303" i="14"/>
  <c r="B304" i="14"/>
  <c r="C304" i="14"/>
  <c r="D304" i="14"/>
  <c r="E304" i="14"/>
  <c r="F304" i="14"/>
  <c r="G304" i="14"/>
  <c r="H304" i="14"/>
  <c r="I304" i="14"/>
  <c r="J304" i="14"/>
  <c r="K304" i="14"/>
  <c r="L304" i="14"/>
  <c r="N304" i="14"/>
  <c r="B305" i="14"/>
  <c r="C305" i="14"/>
  <c r="D305" i="14"/>
  <c r="E305" i="14"/>
  <c r="F305" i="14"/>
  <c r="G305" i="14"/>
  <c r="H305" i="14"/>
  <c r="I305" i="14"/>
  <c r="J305" i="14"/>
  <c r="K305" i="14"/>
  <c r="L305" i="14"/>
  <c r="N305" i="14"/>
  <c r="B306" i="14"/>
  <c r="C306" i="14"/>
  <c r="D306" i="14"/>
  <c r="E306" i="14"/>
  <c r="F306" i="14"/>
  <c r="G306" i="14"/>
  <c r="H306" i="14"/>
  <c r="I306" i="14"/>
  <c r="J306" i="14"/>
  <c r="K306" i="14"/>
  <c r="L306" i="14"/>
  <c r="N306" i="14"/>
  <c r="B307" i="14"/>
  <c r="C307" i="14"/>
  <c r="D307" i="14"/>
  <c r="E307" i="14"/>
  <c r="F307" i="14"/>
  <c r="G307" i="14"/>
  <c r="H307" i="14"/>
  <c r="I307" i="14"/>
  <c r="J307" i="14"/>
  <c r="K307" i="14"/>
  <c r="L307" i="14"/>
  <c r="N307" i="14"/>
  <c r="B308" i="14"/>
  <c r="C308" i="14"/>
  <c r="D308" i="14"/>
  <c r="E308" i="14"/>
  <c r="F308" i="14"/>
  <c r="G308" i="14"/>
  <c r="H308" i="14"/>
  <c r="I308" i="14"/>
  <c r="J308" i="14"/>
  <c r="K308" i="14"/>
  <c r="L308" i="14"/>
  <c r="N308" i="14"/>
  <c r="B309" i="14"/>
  <c r="C309" i="14"/>
  <c r="D309" i="14"/>
  <c r="E309" i="14"/>
  <c r="F309" i="14"/>
  <c r="G309" i="14"/>
  <c r="H309" i="14"/>
  <c r="I309" i="14"/>
  <c r="J309" i="14"/>
  <c r="K309" i="14"/>
  <c r="L309" i="14"/>
  <c r="N309" i="14"/>
  <c r="B310" i="14"/>
  <c r="C310" i="14"/>
  <c r="D310" i="14"/>
  <c r="E310" i="14"/>
  <c r="F310" i="14"/>
  <c r="G310" i="14"/>
  <c r="H310" i="14"/>
  <c r="I310" i="14"/>
  <c r="J310" i="14"/>
  <c r="K310" i="14"/>
  <c r="L310" i="14"/>
  <c r="N310" i="14"/>
  <c r="B311" i="14"/>
  <c r="C311" i="14"/>
  <c r="D311" i="14"/>
  <c r="E311" i="14"/>
  <c r="F311" i="14"/>
  <c r="G311" i="14"/>
  <c r="H311" i="14"/>
  <c r="I311" i="14"/>
  <c r="J311" i="14"/>
  <c r="K311" i="14"/>
  <c r="L311" i="14"/>
  <c r="N311" i="14"/>
  <c r="B312" i="14"/>
  <c r="C312" i="14"/>
  <c r="D312" i="14"/>
  <c r="E312" i="14"/>
  <c r="F312" i="14"/>
  <c r="G312" i="14"/>
  <c r="H312" i="14"/>
  <c r="I312" i="14"/>
  <c r="J312" i="14"/>
  <c r="K312" i="14"/>
  <c r="L312" i="14"/>
  <c r="N312" i="14"/>
  <c r="B313" i="14"/>
  <c r="C313" i="14"/>
  <c r="D313" i="14"/>
  <c r="E313" i="14"/>
  <c r="F313" i="14"/>
  <c r="G313" i="14"/>
  <c r="H313" i="14"/>
  <c r="I313" i="14"/>
  <c r="J313" i="14"/>
  <c r="K313" i="14"/>
  <c r="L313" i="14"/>
  <c r="N313" i="14"/>
  <c r="B314" i="14"/>
  <c r="C314" i="14"/>
  <c r="D314" i="14"/>
  <c r="E314" i="14"/>
  <c r="F314" i="14"/>
  <c r="G314" i="14"/>
  <c r="H314" i="14"/>
  <c r="I314" i="14"/>
  <c r="J314" i="14"/>
  <c r="K314" i="14"/>
  <c r="L314" i="14"/>
  <c r="N314" i="14"/>
  <c r="B315" i="14"/>
  <c r="C315" i="14"/>
  <c r="D315" i="14"/>
  <c r="E315" i="14"/>
  <c r="F315" i="14"/>
  <c r="G315" i="14"/>
  <c r="H315" i="14"/>
  <c r="I315" i="14"/>
  <c r="J315" i="14"/>
  <c r="K315" i="14"/>
  <c r="L315" i="14"/>
  <c r="N315" i="14"/>
  <c r="B316" i="14"/>
  <c r="C316" i="14"/>
  <c r="D316" i="14"/>
  <c r="E316" i="14"/>
  <c r="F316" i="14"/>
  <c r="G316" i="14"/>
  <c r="H316" i="14"/>
  <c r="I316" i="14"/>
  <c r="J316" i="14"/>
  <c r="K316" i="14"/>
  <c r="L316" i="14"/>
  <c r="N316" i="14"/>
  <c r="B317" i="14"/>
  <c r="C317" i="14"/>
  <c r="D317" i="14"/>
  <c r="E317" i="14"/>
  <c r="F317" i="14"/>
  <c r="G317" i="14"/>
  <c r="H317" i="14"/>
  <c r="I317" i="14"/>
  <c r="J317" i="14"/>
  <c r="K317" i="14"/>
  <c r="L317" i="14"/>
  <c r="N317" i="14"/>
  <c r="B318" i="14"/>
  <c r="C318" i="14"/>
  <c r="D318" i="14"/>
  <c r="E318" i="14"/>
  <c r="F318" i="14"/>
  <c r="G318" i="14"/>
  <c r="H318" i="14"/>
  <c r="I318" i="14"/>
  <c r="J318" i="14"/>
  <c r="K318" i="14"/>
  <c r="L318" i="14"/>
  <c r="N318" i="14"/>
  <c r="B319" i="14"/>
  <c r="C319" i="14"/>
  <c r="D319" i="14"/>
  <c r="E319" i="14"/>
  <c r="F319" i="14"/>
  <c r="G319" i="14"/>
  <c r="H319" i="14"/>
  <c r="I319" i="14"/>
  <c r="J319" i="14"/>
  <c r="K319" i="14"/>
  <c r="L319" i="14"/>
  <c r="N319" i="14"/>
  <c r="B320" i="14"/>
  <c r="C320" i="14"/>
  <c r="D320" i="14"/>
  <c r="E320" i="14"/>
  <c r="F320" i="14"/>
  <c r="G320" i="14"/>
  <c r="H320" i="14"/>
  <c r="I320" i="14"/>
  <c r="J320" i="14"/>
  <c r="K320" i="14"/>
  <c r="L320" i="14"/>
  <c r="N320" i="14"/>
  <c r="B321" i="14"/>
  <c r="C321" i="14"/>
  <c r="D321" i="14"/>
  <c r="E321" i="14"/>
  <c r="F321" i="14"/>
  <c r="G321" i="14"/>
  <c r="H321" i="14"/>
  <c r="I321" i="14"/>
  <c r="J321" i="14"/>
  <c r="K321" i="14"/>
  <c r="L321" i="14"/>
  <c r="N321" i="14"/>
  <c r="B322" i="14"/>
  <c r="C322" i="14"/>
  <c r="D322" i="14"/>
  <c r="E322" i="14"/>
  <c r="F322" i="14"/>
  <c r="G322" i="14"/>
  <c r="H322" i="14"/>
  <c r="I322" i="14"/>
  <c r="J322" i="14"/>
  <c r="K322" i="14"/>
  <c r="L322" i="14"/>
  <c r="N322" i="14"/>
  <c r="B323" i="14"/>
  <c r="C323" i="14"/>
  <c r="D323" i="14"/>
  <c r="E323" i="14"/>
  <c r="F323" i="14"/>
  <c r="G323" i="14"/>
  <c r="H323" i="14"/>
  <c r="I323" i="14"/>
  <c r="J323" i="14"/>
  <c r="K323" i="14"/>
  <c r="L323" i="14"/>
  <c r="N323" i="14"/>
  <c r="B324" i="14"/>
  <c r="C324" i="14"/>
  <c r="D324" i="14"/>
  <c r="E324" i="14"/>
  <c r="F324" i="14"/>
  <c r="G324" i="14"/>
  <c r="H324" i="14"/>
  <c r="I324" i="14"/>
  <c r="J324" i="14"/>
  <c r="K324" i="14"/>
  <c r="L324" i="14"/>
  <c r="N324" i="14"/>
  <c r="B325" i="14"/>
  <c r="C325" i="14"/>
  <c r="D325" i="14"/>
  <c r="E325" i="14"/>
  <c r="F325" i="14"/>
  <c r="G325" i="14"/>
  <c r="H325" i="14"/>
  <c r="I325" i="14"/>
  <c r="J325" i="14"/>
  <c r="K325" i="14"/>
  <c r="L325" i="14"/>
  <c r="N325" i="14"/>
  <c r="B326" i="14"/>
  <c r="C326" i="14"/>
  <c r="D326" i="14"/>
  <c r="E326" i="14"/>
  <c r="F326" i="14"/>
  <c r="G326" i="14"/>
  <c r="H326" i="14"/>
  <c r="I326" i="14"/>
  <c r="J326" i="14"/>
  <c r="K326" i="14"/>
  <c r="L326" i="14"/>
  <c r="N326" i="14"/>
  <c r="B327" i="14"/>
  <c r="C327" i="14"/>
  <c r="D327" i="14"/>
  <c r="E327" i="14"/>
  <c r="F327" i="14"/>
  <c r="G327" i="14"/>
  <c r="H327" i="14"/>
  <c r="I327" i="14"/>
  <c r="J327" i="14"/>
  <c r="K327" i="14"/>
  <c r="L327" i="14"/>
  <c r="N327" i="14"/>
  <c r="B328" i="14"/>
  <c r="C328" i="14"/>
  <c r="D328" i="14"/>
  <c r="E328" i="14"/>
  <c r="F328" i="14"/>
  <c r="G328" i="14"/>
  <c r="H328" i="14"/>
  <c r="I328" i="14"/>
  <c r="J328" i="14"/>
  <c r="K328" i="14"/>
  <c r="L328" i="14"/>
  <c r="N328" i="14"/>
  <c r="B329" i="14"/>
  <c r="C329" i="14"/>
  <c r="D329" i="14"/>
  <c r="E329" i="14"/>
  <c r="F329" i="14"/>
  <c r="G329" i="14"/>
  <c r="H329" i="14"/>
  <c r="I329" i="14"/>
  <c r="J329" i="14"/>
  <c r="K329" i="14"/>
  <c r="L329" i="14"/>
  <c r="N329" i="14"/>
  <c r="B330" i="14"/>
  <c r="C330" i="14"/>
  <c r="D330" i="14"/>
  <c r="E330" i="14"/>
  <c r="F330" i="14"/>
  <c r="G330" i="14"/>
  <c r="H330" i="14"/>
  <c r="I330" i="14"/>
  <c r="J330" i="14"/>
  <c r="K330" i="14"/>
  <c r="L330" i="14"/>
  <c r="N330" i="14"/>
  <c r="B331" i="14"/>
  <c r="C331" i="14"/>
  <c r="D331" i="14"/>
  <c r="E331" i="14"/>
  <c r="F331" i="14"/>
  <c r="G331" i="14"/>
  <c r="H331" i="14"/>
  <c r="I331" i="14"/>
  <c r="J331" i="14"/>
  <c r="K331" i="14"/>
  <c r="L331" i="14"/>
  <c r="N331" i="14"/>
  <c r="B332" i="14"/>
  <c r="C332" i="14"/>
  <c r="D332" i="14"/>
  <c r="E332" i="14"/>
  <c r="F332" i="14"/>
  <c r="G332" i="14"/>
  <c r="H332" i="14"/>
  <c r="I332" i="14"/>
  <c r="J332" i="14"/>
  <c r="K332" i="14"/>
  <c r="L332" i="14"/>
  <c r="N332" i="14"/>
  <c r="B333" i="14"/>
  <c r="C333" i="14"/>
  <c r="D333" i="14"/>
  <c r="E333" i="14"/>
  <c r="F333" i="14"/>
  <c r="G333" i="14"/>
  <c r="H333" i="14"/>
  <c r="I333" i="14"/>
  <c r="J333" i="14"/>
  <c r="K333" i="14"/>
  <c r="L333" i="14"/>
  <c r="N333" i="14"/>
  <c r="B334" i="14"/>
  <c r="C334" i="14"/>
  <c r="D334" i="14"/>
  <c r="E334" i="14"/>
  <c r="F334" i="14"/>
  <c r="G334" i="14"/>
  <c r="H334" i="14"/>
  <c r="I334" i="14"/>
  <c r="J334" i="14"/>
  <c r="K334" i="14"/>
  <c r="L334" i="14"/>
  <c r="N334" i="14"/>
  <c r="B335" i="14"/>
  <c r="C335" i="14"/>
  <c r="D335" i="14"/>
  <c r="E335" i="14"/>
  <c r="F335" i="14"/>
  <c r="G335" i="14"/>
  <c r="H335" i="14"/>
  <c r="I335" i="14"/>
  <c r="J335" i="14"/>
  <c r="K335" i="14"/>
  <c r="L335" i="14"/>
  <c r="N335" i="14"/>
  <c r="B336" i="14"/>
  <c r="C336" i="14"/>
  <c r="D336" i="14"/>
  <c r="E336" i="14"/>
  <c r="F336" i="14"/>
  <c r="G336" i="14"/>
  <c r="H336" i="14"/>
  <c r="I336" i="14"/>
  <c r="J336" i="14"/>
  <c r="K336" i="14"/>
  <c r="L336" i="14"/>
  <c r="N336" i="14"/>
  <c r="B337" i="14"/>
  <c r="C337" i="14"/>
  <c r="D337" i="14"/>
  <c r="E337" i="14"/>
  <c r="F337" i="14"/>
  <c r="G337" i="14"/>
  <c r="H337" i="14"/>
  <c r="I337" i="14"/>
  <c r="J337" i="14"/>
  <c r="K337" i="14"/>
  <c r="L337" i="14"/>
  <c r="N337" i="14"/>
  <c r="B338" i="14"/>
  <c r="C338" i="14"/>
  <c r="D338" i="14"/>
  <c r="E338" i="14"/>
  <c r="F338" i="14"/>
  <c r="G338" i="14"/>
  <c r="H338" i="14"/>
  <c r="I338" i="14"/>
  <c r="J338" i="14"/>
  <c r="K338" i="14"/>
  <c r="L338" i="14"/>
  <c r="N338" i="14"/>
  <c r="B339" i="14"/>
  <c r="C339" i="14"/>
  <c r="D339" i="14"/>
  <c r="E339" i="14"/>
  <c r="F339" i="14"/>
  <c r="G339" i="14"/>
  <c r="H339" i="14"/>
  <c r="I339" i="14"/>
  <c r="J339" i="14"/>
  <c r="K339" i="14"/>
  <c r="L339" i="14"/>
  <c r="N339" i="14"/>
  <c r="B340" i="14"/>
  <c r="C340" i="14"/>
  <c r="D340" i="14"/>
  <c r="E340" i="14"/>
  <c r="F340" i="14"/>
  <c r="G340" i="14"/>
  <c r="H340" i="14"/>
  <c r="I340" i="14"/>
  <c r="J340" i="14"/>
  <c r="K340" i="14"/>
  <c r="L340" i="14"/>
  <c r="N340" i="14"/>
  <c r="B341" i="14"/>
  <c r="C341" i="14"/>
  <c r="D341" i="14"/>
  <c r="E341" i="14"/>
  <c r="F341" i="14"/>
  <c r="G341" i="14"/>
  <c r="H341" i="14"/>
  <c r="I341" i="14"/>
  <c r="J341" i="14"/>
  <c r="K341" i="14"/>
  <c r="L341" i="14"/>
  <c r="N341" i="14"/>
  <c r="B342" i="14"/>
  <c r="C342" i="14"/>
  <c r="D342" i="14"/>
  <c r="E342" i="14"/>
  <c r="F342" i="14"/>
  <c r="G342" i="14"/>
  <c r="H342" i="14"/>
  <c r="I342" i="14"/>
  <c r="J342" i="14"/>
  <c r="K342" i="14"/>
  <c r="L342" i="14"/>
  <c r="N342" i="14"/>
  <c r="B343" i="14"/>
  <c r="C343" i="14"/>
  <c r="D343" i="14"/>
  <c r="E343" i="14"/>
  <c r="F343" i="14"/>
  <c r="G343" i="14"/>
  <c r="H343" i="14"/>
  <c r="I343" i="14"/>
  <c r="J343" i="14"/>
  <c r="K343" i="14"/>
  <c r="L343" i="14"/>
  <c r="N343" i="14"/>
  <c r="B344" i="14"/>
  <c r="C344" i="14"/>
  <c r="D344" i="14"/>
  <c r="E344" i="14"/>
  <c r="F344" i="14"/>
  <c r="G344" i="14"/>
  <c r="H344" i="14"/>
  <c r="I344" i="14"/>
  <c r="J344" i="14"/>
  <c r="K344" i="14"/>
  <c r="L344" i="14"/>
  <c r="N344" i="14"/>
  <c r="B345" i="14"/>
  <c r="C345" i="14"/>
  <c r="D345" i="14"/>
  <c r="E345" i="14"/>
  <c r="F345" i="14"/>
  <c r="G345" i="14"/>
  <c r="H345" i="14"/>
  <c r="I345" i="14"/>
  <c r="J345" i="14"/>
  <c r="K345" i="14"/>
  <c r="L345" i="14"/>
  <c r="N345" i="14"/>
  <c r="B346" i="14"/>
  <c r="C346" i="14"/>
  <c r="D346" i="14"/>
  <c r="E346" i="14"/>
  <c r="F346" i="14"/>
  <c r="G346" i="14"/>
  <c r="H346" i="14"/>
  <c r="I346" i="14"/>
  <c r="J346" i="14"/>
  <c r="K346" i="14"/>
  <c r="L346" i="14"/>
  <c r="N346" i="14"/>
  <c r="B347" i="14"/>
  <c r="C347" i="14"/>
  <c r="D347" i="14"/>
  <c r="E347" i="14"/>
  <c r="F347" i="14"/>
  <c r="G347" i="14"/>
  <c r="H347" i="14"/>
  <c r="I347" i="14"/>
  <c r="J347" i="14"/>
  <c r="K347" i="14"/>
  <c r="L347" i="14"/>
  <c r="N347" i="14"/>
  <c r="B348" i="14"/>
  <c r="C348" i="14"/>
  <c r="D348" i="14"/>
  <c r="E348" i="14"/>
  <c r="F348" i="14"/>
  <c r="G348" i="14"/>
  <c r="H348" i="14"/>
  <c r="I348" i="14"/>
  <c r="J348" i="14"/>
  <c r="K348" i="14"/>
  <c r="L348" i="14"/>
  <c r="N348" i="14"/>
  <c r="B349" i="14"/>
  <c r="C349" i="14"/>
  <c r="D349" i="14"/>
  <c r="E349" i="14"/>
  <c r="F349" i="14"/>
  <c r="G349" i="14"/>
  <c r="H349" i="14"/>
  <c r="I349" i="14"/>
  <c r="J349" i="14"/>
  <c r="K349" i="14"/>
  <c r="L349" i="14"/>
  <c r="N349" i="14"/>
  <c r="B350" i="14"/>
  <c r="C350" i="14"/>
  <c r="D350" i="14"/>
  <c r="E350" i="14"/>
  <c r="F350" i="14"/>
  <c r="G350" i="14"/>
  <c r="H350" i="14"/>
  <c r="I350" i="14"/>
  <c r="J350" i="14"/>
  <c r="K350" i="14"/>
  <c r="L350" i="14"/>
  <c r="N350" i="14"/>
  <c r="B351" i="14"/>
  <c r="C351" i="14"/>
  <c r="D351" i="14"/>
  <c r="E351" i="14"/>
  <c r="F351" i="14"/>
  <c r="G351" i="14"/>
  <c r="H351" i="14"/>
  <c r="I351" i="14"/>
  <c r="J351" i="14"/>
  <c r="K351" i="14"/>
  <c r="L351" i="14"/>
  <c r="N351" i="14"/>
  <c r="B352" i="14"/>
  <c r="C352" i="14"/>
  <c r="D352" i="14"/>
  <c r="E352" i="14"/>
  <c r="F352" i="14"/>
  <c r="G352" i="14"/>
  <c r="H352" i="14"/>
  <c r="I352" i="14"/>
  <c r="J352" i="14"/>
  <c r="K352" i="14"/>
  <c r="L352" i="14"/>
  <c r="N352" i="14"/>
  <c r="B353" i="14"/>
  <c r="C353" i="14"/>
  <c r="D353" i="14"/>
  <c r="E353" i="14"/>
  <c r="F353" i="14"/>
  <c r="G353" i="14"/>
  <c r="H353" i="14"/>
  <c r="I353" i="14"/>
  <c r="J353" i="14"/>
  <c r="K353" i="14"/>
  <c r="L353" i="14"/>
  <c r="N353" i="14"/>
  <c r="B354" i="14"/>
  <c r="C354" i="14"/>
  <c r="D354" i="14"/>
  <c r="E354" i="14"/>
  <c r="F354" i="14"/>
  <c r="G354" i="14"/>
  <c r="H354" i="14"/>
  <c r="I354" i="14"/>
  <c r="J354" i="14"/>
  <c r="K354" i="14"/>
  <c r="L354" i="14"/>
  <c r="N354" i="14"/>
  <c r="B355" i="14"/>
  <c r="C355" i="14"/>
  <c r="D355" i="14"/>
  <c r="E355" i="14"/>
  <c r="F355" i="14"/>
  <c r="G355" i="14"/>
  <c r="H355" i="14"/>
  <c r="I355" i="14"/>
  <c r="J355" i="14"/>
  <c r="K355" i="14"/>
  <c r="L355" i="14"/>
  <c r="N355" i="14"/>
  <c r="B356" i="14"/>
  <c r="C356" i="14"/>
  <c r="D356" i="14"/>
  <c r="E356" i="14"/>
  <c r="F356" i="14"/>
  <c r="G356" i="14"/>
  <c r="H356" i="14"/>
  <c r="I356" i="14"/>
  <c r="J356" i="14"/>
  <c r="K356" i="14"/>
  <c r="L356" i="14"/>
  <c r="N356" i="14"/>
  <c r="B357" i="14"/>
  <c r="C357" i="14"/>
  <c r="D357" i="14"/>
  <c r="E357" i="14"/>
  <c r="F357" i="14"/>
  <c r="G357" i="14"/>
  <c r="H357" i="14"/>
  <c r="I357" i="14"/>
  <c r="J357" i="14"/>
  <c r="K357" i="14"/>
  <c r="L357" i="14"/>
  <c r="N357" i="14"/>
  <c r="B358" i="14"/>
  <c r="C358" i="14"/>
  <c r="D358" i="14"/>
  <c r="E358" i="14"/>
  <c r="F358" i="14"/>
  <c r="G358" i="14"/>
  <c r="H358" i="14"/>
  <c r="I358" i="14"/>
  <c r="J358" i="14"/>
  <c r="K358" i="14"/>
  <c r="L358" i="14"/>
  <c r="N358" i="14"/>
  <c r="B359" i="14"/>
  <c r="C359" i="14"/>
  <c r="D359" i="14"/>
  <c r="E359" i="14"/>
  <c r="F359" i="14"/>
  <c r="G359" i="14"/>
  <c r="H359" i="14"/>
  <c r="I359" i="14"/>
  <c r="J359" i="14"/>
  <c r="K359" i="14"/>
  <c r="L359" i="14"/>
  <c r="N359" i="14"/>
  <c r="B360" i="14"/>
  <c r="C360" i="14"/>
  <c r="D360" i="14"/>
  <c r="E360" i="14"/>
  <c r="F360" i="14"/>
  <c r="G360" i="14"/>
  <c r="H360" i="14"/>
  <c r="I360" i="14"/>
  <c r="J360" i="14"/>
  <c r="K360" i="14"/>
  <c r="L360" i="14"/>
  <c r="N360" i="14"/>
  <c r="B361" i="14"/>
  <c r="C361" i="14"/>
  <c r="D361" i="14"/>
  <c r="E361" i="14"/>
  <c r="F361" i="14"/>
  <c r="G361" i="14"/>
  <c r="H361" i="14"/>
  <c r="I361" i="14"/>
  <c r="J361" i="14"/>
  <c r="K361" i="14"/>
  <c r="L361" i="14"/>
  <c r="N361" i="14"/>
  <c r="B362" i="14"/>
  <c r="C362" i="14"/>
  <c r="D362" i="14"/>
  <c r="E362" i="14"/>
  <c r="F362" i="14"/>
  <c r="G362" i="14"/>
  <c r="H362" i="14"/>
  <c r="I362" i="14"/>
  <c r="J362" i="14"/>
  <c r="K362" i="14"/>
  <c r="L362" i="14"/>
  <c r="N362" i="14"/>
  <c r="B363" i="14"/>
  <c r="C363" i="14"/>
  <c r="D363" i="14"/>
  <c r="E363" i="14"/>
  <c r="F363" i="14"/>
  <c r="G363" i="14"/>
  <c r="H363" i="14"/>
  <c r="I363" i="14"/>
  <c r="J363" i="14"/>
  <c r="K363" i="14"/>
  <c r="L363" i="14"/>
  <c r="N363" i="14"/>
  <c r="B364" i="14"/>
  <c r="C364" i="14"/>
  <c r="D364" i="14"/>
  <c r="E364" i="14"/>
  <c r="F364" i="14"/>
  <c r="G364" i="14"/>
  <c r="H364" i="14"/>
  <c r="I364" i="14"/>
  <c r="J364" i="14"/>
  <c r="K364" i="14"/>
  <c r="L364" i="14"/>
  <c r="N364" i="14"/>
  <c r="B365" i="14"/>
  <c r="C365" i="14"/>
  <c r="D365" i="14"/>
  <c r="E365" i="14"/>
  <c r="F365" i="14"/>
  <c r="G365" i="14"/>
  <c r="H365" i="14"/>
  <c r="I365" i="14"/>
  <c r="J365" i="14"/>
  <c r="K365" i="14"/>
  <c r="L365" i="14"/>
  <c r="N365" i="14"/>
  <c r="B366" i="14"/>
  <c r="C366" i="14"/>
  <c r="D366" i="14"/>
  <c r="E366" i="14"/>
  <c r="F366" i="14"/>
  <c r="G366" i="14"/>
  <c r="H366" i="14"/>
  <c r="I366" i="14"/>
  <c r="J366" i="14"/>
  <c r="K366" i="14"/>
  <c r="L366" i="14"/>
  <c r="N366" i="14"/>
  <c r="B367" i="14"/>
  <c r="C367" i="14"/>
  <c r="D367" i="14"/>
  <c r="E367" i="14"/>
  <c r="F367" i="14"/>
  <c r="G367" i="14"/>
  <c r="H367" i="14"/>
  <c r="I367" i="14"/>
  <c r="J367" i="14"/>
  <c r="K367" i="14"/>
  <c r="L367" i="14"/>
  <c r="N367" i="14"/>
  <c r="B368" i="14"/>
  <c r="C368" i="14"/>
  <c r="D368" i="14"/>
  <c r="E368" i="14"/>
  <c r="F368" i="14"/>
  <c r="G368" i="14"/>
  <c r="H368" i="14"/>
  <c r="I368" i="14"/>
  <c r="J368" i="14"/>
  <c r="K368" i="14"/>
  <c r="L368" i="14"/>
  <c r="N368" i="14"/>
  <c r="B369" i="14"/>
  <c r="C369" i="14"/>
  <c r="D369" i="14"/>
  <c r="E369" i="14"/>
  <c r="F369" i="14"/>
  <c r="G369" i="14"/>
  <c r="H369" i="14"/>
  <c r="I369" i="14"/>
  <c r="J369" i="14"/>
  <c r="K369" i="14"/>
  <c r="L369" i="14"/>
  <c r="N369" i="14"/>
  <c r="B370" i="14"/>
  <c r="C370" i="14"/>
  <c r="D370" i="14"/>
  <c r="E370" i="14"/>
  <c r="F370" i="14"/>
  <c r="G370" i="14"/>
  <c r="H370" i="14"/>
  <c r="I370" i="14"/>
  <c r="J370" i="14"/>
  <c r="K370" i="14"/>
  <c r="L370" i="14"/>
  <c r="N370" i="14"/>
  <c r="B371" i="14"/>
  <c r="C371" i="14"/>
  <c r="D371" i="14"/>
  <c r="E371" i="14"/>
  <c r="F371" i="14"/>
  <c r="G371" i="14"/>
  <c r="H371" i="14"/>
  <c r="I371" i="14"/>
  <c r="J371" i="14"/>
  <c r="K371" i="14"/>
  <c r="L371" i="14"/>
  <c r="N371" i="14"/>
  <c r="B372" i="14"/>
  <c r="C372" i="14"/>
  <c r="D372" i="14"/>
  <c r="E372" i="14"/>
  <c r="F372" i="14"/>
  <c r="G372" i="14"/>
  <c r="H372" i="14"/>
  <c r="I372" i="14"/>
  <c r="J372" i="14"/>
  <c r="K372" i="14"/>
  <c r="L372" i="14"/>
  <c r="N372" i="14"/>
  <c r="B373" i="14"/>
  <c r="C373" i="14"/>
  <c r="D373" i="14"/>
  <c r="E373" i="14"/>
  <c r="F373" i="14"/>
  <c r="G373" i="14"/>
  <c r="H373" i="14"/>
  <c r="I373" i="14"/>
  <c r="J373" i="14"/>
  <c r="K373" i="14"/>
  <c r="L373" i="14"/>
  <c r="N373" i="14"/>
  <c r="B374" i="14"/>
  <c r="C374" i="14"/>
  <c r="D374" i="14"/>
  <c r="E374" i="14"/>
  <c r="F374" i="14"/>
  <c r="G374" i="14"/>
  <c r="H374" i="14"/>
  <c r="I374" i="14"/>
  <c r="J374" i="14"/>
  <c r="K374" i="14"/>
  <c r="L374" i="14"/>
  <c r="N374" i="14"/>
  <c r="B375" i="14"/>
  <c r="C375" i="14"/>
  <c r="D375" i="14"/>
  <c r="E375" i="14"/>
  <c r="F375" i="14"/>
  <c r="G375" i="14"/>
  <c r="H375" i="14"/>
  <c r="I375" i="14"/>
  <c r="J375" i="14"/>
  <c r="K375" i="14"/>
  <c r="L375" i="14"/>
  <c r="N375" i="14"/>
  <c r="B376" i="14"/>
  <c r="C376" i="14"/>
  <c r="D376" i="14"/>
  <c r="E376" i="14"/>
  <c r="F376" i="14"/>
  <c r="G376" i="14"/>
  <c r="H376" i="14"/>
  <c r="I376" i="14"/>
  <c r="J376" i="14"/>
  <c r="K376" i="14"/>
  <c r="L376" i="14"/>
  <c r="N376" i="14"/>
  <c r="B377" i="14"/>
  <c r="C377" i="14"/>
  <c r="D377" i="14"/>
  <c r="E377" i="14"/>
  <c r="F377" i="14"/>
  <c r="G377" i="14"/>
  <c r="H377" i="14"/>
  <c r="I377" i="14"/>
  <c r="J377" i="14"/>
  <c r="K377" i="14"/>
  <c r="L377" i="14"/>
  <c r="N377" i="14"/>
  <c r="B378" i="14"/>
  <c r="C378" i="14"/>
  <c r="D378" i="14"/>
  <c r="E378" i="14"/>
  <c r="F378" i="14"/>
  <c r="G378" i="14"/>
  <c r="H378" i="14"/>
  <c r="I378" i="14"/>
  <c r="J378" i="14"/>
  <c r="K378" i="14"/>
  <c r="L378" i="14"/>
  <c r="N378" i="14"/>
  <c r="B379" i="14"/>
  <c r="C379" i="14"/>
  <c r="D379" i="14"/>
  <c r="E379" i="14"/>
  <c r="F379" i="14"/>
  <c r="G379" i="14"/>
  <c r="H379" i="14"/>
  <c r="I379" i="14"/>
  <c r="J379" i="14"/>
  <c r="K379" i="14"/>
  <c r="L379" i="14"/>
  <c r="N379" i="14"/>
  <c r="B380" i="14"/>
  <c r="C380" i="14"/>
  <c r="D380" i="14"/>
  <c r="E380" i="14"/>
  <c r="F380" i="14"/>
  <c r="G380" i="14"/>
  <c r="H380" i="14"/>
  <c r="I380" i="14"/>
  <c r="J380" i="14"/>
  <c r="K380" i="14"/>
  <c r="L380" i="14"/>
  <c r="N380" i="14"/>
  <c r="B381" i="14"/>
  <c r="C381" i="14"/>
  <c r="D381" i="14"/>
  <c r="E381" i="14"/>
  <c r="F381" i="14"/>
  <c r="G381" i="14"/>
  <c r="H381" i="14"/>
  <c r="I381" i="14"/>
  <c r="J381" i="14"/>
  <c r="K381" i="14"/>
  <c r="L381" i="14"/>
  <c r="N381" i="14"/>
  <c r="B382" i="14"/>
  <c r="C382" i="14"/>
  <c r="D382" i="14"/>
  <c r="E382" i="14"/>
  <c r="F382" i="14"/>
  <c r="G382" i="14"/>
  <c r="H382" i="14"/>
  <c r="I382" i="14"/>
  <c r="J382" i="14"/>
  <c r="K382" i="14"/>
  <c r="L382" i="14"/>
  <c r="N382" i="14"/>
  <c r="B383" i="14"/>
  <c r="C383" i="14"/>
  <c r="D383" i="14"/>
  <c r="E383" i="14"/>
  <c r="F383" i="14"/>
  <c r="G383" i="14"/>
  <c r="H383" i="14"/>
  <c r="I383" i="14"/>
  <c r="J383" i="14"/>
  <c r="K383" i="14"/>
  <c r="L383" i="14"/>
  <c r="N383" i="14"/>
  <c r="B384" i="14"/>
  <c r="C384" i="14"/>
  <c r="D384" i="14"/>
  <c r="E384" i="14"/>
  <c r="F384" i="14"/>
  <c r="G384" i="14"/>
  <c r="H384" i="14"/>
  <c r="I384" i="14"/>
  <c r="J384" i="14"/>
  <c r="K384" i="14"/>
  <c r="L384" i="14"/>
  <c r="N384" i="14"/>
  <c r="B385" i="14"/>
  <c r="C385" i="14"/>
  <c r="D385" i="14"/>
  <c r="E385" i="14"/>
  <c r="F385" i="14"/>
  <c r="G385" i="14"/>
  <c r="H385" i="14"/>
  <c r="I385" i="14"/>
  <c r="J385" i="14"/>
  <c r="K385" i="14"/>
  <c r="L385" i="14"/>
  <c r="N385" i="14"/>
  <c r="B386" i="14"/>
  <c r="C386" i="14"/>
  <c r="D386" i="14"/>
  <c r="E386" i="14"/>
  <c r="F386" i="14"/>
  <c r="G386" i="14"/>
  <c r="H386" i="14"/>
  <c r="I386" i="14"/>
  <c r="J386" i="14"/>
  <c r="K386" i="14"/>
  <c r="L386" i="14"/>
  <c r="N386" i="14"/>
  <c r="B387" i="14"/>
  <c r="C387" i="14"/>
  <c r="D387" i="14"/>
  <c r="E387" i="14"/>
  <c r="F387" i="14"/>
  <c r="G387" i="14"/>
  <c r="H387" i="14"/>
  <c r="I387" i="14"/>
  <c r="J387" i="14"/>
  <c r="K387" i="14"/>
  <c r="L387" i="14"/>
  <c r="N387" i="14"/>
  <c r="B388" i="14"/>
  <c r="C388" i="14"/>
  <c r="D388" i="14"/>
  <c r="E388" i="14"/>
  <c r="F388" i="14"/>
  <c r="G388" i="14"/>
  <c r="H388" i="14"/>
  <c r="I388" i="14"/>
  <c r="J388" i="14"/>
  <c r="K388" i="14"/>
  <c r="L388" i="14"/>
  <c r="N388" i="14"/>
  <c r="B389" i="14"/>
  <c r="C389" i="14"/>
  <c r="D389" i="14"/>
  <c r="E389" i="14"/>
  <c r="F389" i="14"/>
  <c r="G389" i="14"/>
  <c r="H389" i="14"/>
  <c r="I389" i="14"/>
  <c r="J389" i="14"/>
  <c r="K389" i="14"/>
  <c r="L389" i="14"/>
  <c r="N389" i="14"/>
  <c r="B390" i="14"/>
  <c r="C390" i="14"/>
  <c r="D390" i="14"/>
  <c r="E390" i="14"/>
  <c r="F390" i="14"/>
  <c r="G390" i="14"/>
  <c r="H390" i="14"/>
  <c r="I390" i="14"/>
  <c r="J390" i="14"/>
  <c r="K390" i="14"/>
  <c r="L390" i="14"/>
  <c r="N390" i="14"/>
  <c r="B391" i="14"/>
  <c r="C391" i="14"/>
  <c r="D391" i="14"/>
  <c r="E391" i="14"/>
  <c r="F391" i="14"/>
  <c r="G391" i="14"/>
  <c r="H391" i="14"/>
  <c r="I391" i="14"/>
  <c r="J391" i="14"/>
  <c r="K391" i="14"/>
  <c r="L391" i="14"/>
  <c r="N391" i="14"/>
  <c r="B392" i="14"/>
  <c r="C392" i="14"/>
  <c r="D392" i="14"/>
  <c r="E392" i="14"/>
  <c r="F392" i="14"/>
  <c r="G392" i="14"/>
  <c r="H392" i="14"/>
  <c r="I392" i="14"/>
  <c r="J392" i="14"/>
  <c r="K392" i="14"/>
  <c r="L392" i="14"/>
  <c r="N392" i="14"/>
  <c r="B393" i="14"/>
  <c r="C393" i="14"/>
  <c r="D393" i="14"/>
  <c r="E393" i="14"/>
  <c r="F393" i="14"/>
  <c r="G393" i="14"/>
  <c r="H393" i="14"/>
  <c r="I393" i="14"/>
  <c r="J393" i="14"/>
  <c r="K393" i="14"/>
  <c r="L393" i="14"/>
  <c r="N393" i="14"/>
  <c r="B394" i="14"/>
  <c r="C394" i="14"/>
  <c r="D394" i="14"/>
  <c r="E394" i="14"/>
  <c r="F394" i="14"/>
  <c r="G394" i="14"/>
  <c r="H394" i="14"/>
  <c r="I394" i="14"/>
  <c r="J394" i="14"/>
  <c r="K394" i="14"/>
  <c r="L394" i="14"/>
  <c r="N394" i="14"/>
  <c r="B395" i="14"/>
  <c r="C395" i="14"/>
  <c r="D395" i="14"/>
  <c r="E395" i="14"/>
  <c r="F395" i="14"/>
  <c r="G395" i="14"/>
  <c r="H395" i="14"/>
  <c r="I395" i="14"/>
  <c r="J395" i="14"/>
  <c r="K395" i="14"/>
  <c r="L395" i="14"/>
  <c r="N395" i="14"/>
  <c r="B396" i="14"/>
  <c r="C396" i="14"/>
  <c r="D396" i="14"/>
  <c r="E396" i="14"/>
  <c r="F396" i="14"/>
  <c r="G396" i="14"/>
  <c r="H396" i="14"/>
  <c r="I396" i="14"/>
  <c r="J396" i="14"/>
  <c r="K396" i="14"/>
  <c r="L396" i="14"/>
  <c r="N396" i="14"/>
  <c r="B397" i="14"/>
  <c r="C397" i="14"/>
  <c r="D397" i="14"/>
  <c r="E397" i="14"/>
  <c r="F397" i="14"/>
  <c r="G397" i="14"/>
  <c r="H397" i="14"/>
  <c r="I397" i="14"/>
  <c r="J397" i="14"/>
  <c r="K397" i="14"/>
  <c r="L397" i="14"/>
  <c r="N397" i="14"/>
  <c r="B398" i="14"/>
  <c r="C398" i="14"/>
  <c r="D398" i="14"/>
  <c r="E398" i="14"/>
  <c r="F398" i="14"/>
  <c r="G398" i="14"/>
  <c r="H398" i="14"/>
  <c r="I398" i="14"/>
  <c r="J398" i="14"/>
  <c r="K398" i="14"/>
  <c r="L398" i="14"/>
  <c r="N398" i="14"/>
  <c r="B399" i="14"/>
  <c r="C399" i="14"/>
  <c r="D399" i="14"/>
  <c r="E399" i="14"/>
  <c r="F399" i="14"/>
  <c r="G399" i="14"/>
  <c r="H399" i="14"/>
  <c r="I399" i="14"/>
  <c r="J399" i="14"/>
  <c r="K399" i="14"/>
  <c r="L399" i="14"/>
  <c r="N399" i="14"/>
  <c r="B400" i="14"/>
  <c r="C400" i="14"/>
  <c r="D400" i="14"/>
  <c r="E400" i="14"/>
  <c r="F400" i="14"/>
  <c r="G400" i="14"/>
  <c r="H400" i="14"/>
  <c r="I400" i="14"/>
  <c r="J400" i="14"/>
  <c r="K400" i="14"/>
  <c r="L400" i="14"/>
  <c r="N400" i="14"/>
  <c r="B401" i="14"/>
  <c r="C401" i="14"/>
  <c r="D401" i="14"/>
  <c r="E401" i="14"/>
  <c r="F401" i="14"/>
  <c r="G401" i="14"/>
  <c r="H401" i="14"/>
  <c r="I401" i="14"/>
  <c r="J401" i="14"/>
  <c r="K401" i="14"/>
  <c r="L401" i="14"/>
  <c r="N401" i="14"/>
  <c r="B402" i="14"/>
  <c r="C402" i="14"/>
  <c r="D402" i="14"/>
  <c r="E402" i="14"/>
  <c r="F402" i="14"/>
  <c r="G402" i="14"/>
  <c r="H402" i="14"/>
  <c r="I402" i="14"/>
  <c r="J402" i="14"/>
  <c r="K402" i="14"/>
  <c r="L402" i="14"/>
  <c r="N402" i="14"/>
  <c r="B403" i="14"/>
  <c r="C403" i="14"/>
  <c r="D403" i="14"/>
  <c r="E403" i="14"/>
  <c r="F403" i="14"/>
  <c r="G403" i="14"/>
  <c r="H403" i="14"/>
  <c r="I403" i="14"/>
  <c r="J403" i="14"/>
  <c r="K403" i="14"/>
  <c r="L403" i="14"/>
  <c r="N403" i="14"/>
  <c r="B404" i="14"/>
  <c r="C404" i="14"/>
  <c r="D404" i="14"/>
  <c r="E404" i="14"/>
  <c r="F404" i="14"/>
  <c r="G404" i="14"/>
  <c r="H404" i="14"/>
  <c r="I404" i="14"/>
  <c r="J404" i="14"/>
  <c r="K404" i="14"/>
  <c r="L404" i="14"/>
  <c r="N404" i="14"/>
  <c r="B405" i="14"/>
  <c r="C405" i="14"/>
  <c r="D405" i="14"/>
  <c r="E405" i="14"/>
  <c r="F405" i="14"/>
  <c r="G405" i="14"/>
  <c r="H405" i="14"/>
  <c r="I405" i="14"/>
  <c r="J405" i="14"/>
  <c r="K405" i="14"/>
  <c r="L405" i="14"/>
  <c r="N405" i="14"/>
  <c r="B406" i="14"/>
  <c r="C406" i="14"/>
  <c r="D406" i="14"/>
  <c r="E406" i="14"/>
  <c r="F406" i="14"/>
  <c r="G406" i="14"/>
  <c r="H406" i="14"/>
  <c r="I406" i="14"/>
  <c r="J406" i="14"/>
  <c r="K406" i="14"/>
  <c r="L406" i="14"/>
  <c r="N406" i="14"/>
  <c r="B407" i="14"/>
  <c r="C407" i="14"/>
  <c r="D407" i="14"/>
  <c r="E407" i="14"/>
  <c r="F407" i="14"/>
  <c r="G407" i="14"/>
  <c r="H407" i="14"/>
  <c r="I407" i="14"/>
  <c r="J407" i="14"/>
  <c r="K407" i="14"/>
  <c r="L407" i="14"/>
  <c r="N407" i="14"/>
  <c r="B408" i="14"/>
  <c r="C408" i="14"/>
  <c r="D408" i="14"/>
  <c r="E408" i="14"/>
  <c r="F408" i="14"/>
  <c r="G408" i="14"/>
  <c r="H408" i="14"/>
  <c r="I408" i="14"/>
  <c r="J408" i="14"/>
  <c r="K408" i="14"/>
  <c r="L408" i="14"/>
  <c r="N408" i="14"/>
  <c r="B409" i="14"/>
  <c r="C409" i="14"/>
  <c r="D409" i="14"/>
  <c r="E409" i="14"/>
  <c r="F409" i="14"/>
  <c r="G409" i="14"/>
  <c r="H409" i="14"/>
  <c r="I409" i="14"/>
  <c r="J409" i="14"/>
  <c r="K409" i="14"/>
  <c r="L409" i="14"/>
  <c r="N409" i="14"/>
  <c r="B410" i="14"/>
  <c r="C410" i="14"/>
  <c r="D410" i="14"/>
  <c r="E410" i="14"/>
  <c r="F410" i="14"/>
  <c r="G410" i="14"/>
  <c r="H410" i="14"/>
  <c r="I410" i="14"/>
  <c r="J410" i="14"/>
  <c r="K410" i="14"/>
  <c r="L410" i="14"/>
  <c r="N410" i="14"/>
  <c r="B411" i="14"/>
  <c r="C411" i="14"/>
  <c r="D411" i="14"/>
  <c r="E411" i="14"/>
  <c r="F411" i="14"/>
  <c r="G411" i="14"/>
  <c r="H411" i="14"/>
  <c r="I411" i="14"/>
  <c r="J411" i="14"/>
  <c r="K411" i="14"/>
  <c r="L411" i="14"/>
  <c r="N411" i="14"/>
  <c r="B412" i="14"/>
  <c r="C412" i="14"/>
  <c r="D412" i="14"/>
  <c r="E412" i="14"/>
  <c r="F412" i="14"/>
  <c r="G412" i="14"/>
  <c r="H412" i="14"/>
  <c r="I412" i="14"/>
  <c r="J412" i="14"/>
  <c r="K412" i="14"/>
  <c r="L412" i="14"/>
  <c r="N412" i="14"/>
  <c r="B413" i="14"/>
  <c r="C413" i="14"/>
  <c r="D413" i="14"/>
  <c r="E413" i="14"/>
  <c r="F413" i="14"/>
  <c r="G413" i="14"/>
  <c r="H413" i="14"/>
  <c r="I413" i="14"/>
  <c r="J413" i="14"/>
  <c r="K413" i="14"/>
  <c r="L413" i="14"/>
  <c r="N413" i="14"/>
  <c r="B414" i="14"/>
  <c r="C414" i="14"/>
  <c r="D414" i="14"/>
  <c r="E414" i="14"/>
  <c r="F414" i="14"/>
  <c r="G414" i="14"/>
  <c r="H414" i="14"/>
  <c r="I414" i="14"/>
  <c r="J414" i="14"/>
  <c r="K414" i="14"/>
  <c r="L414" i="14"/>
  <c r="N414" i="14"/>
  <c r="B415" i="14"/>
  <c r="C415" i="14"/>
  <c r="D415" i="14"/>
  <c r="E415" i="14"/>
  <c r="F415" i="14"/>
  <c r="G415" i="14"/>
  <c r="H415" i="14"/>
  <c r="I415" i="14"/>
  <c r="J415" i="14"/>
  <c r="K415" i="14"/>
  <c r="L415" i="14"/>
  <c r="N415" i="14"/>
  <c r="B416" i="14"/>
  <c r="C416" i="14"/>
  <c r="D416" i="14"/>
  <c r="E416" i="14"/>
  <c r="F416" i="14"/>
  <c r="G416" i="14"/>
  <c r="H416" i="14"/>
  <c r="I416" i="14"/>
  <c r="J416" i="14"/>
  <c r="K416" i="14"/>
  <c r="L416" i="14"/>
  <c r="N416" i="14"/>
  <c r="B417" i="14"/>
  <c r="C417" i="14"/>
  <c r="D417" i="14"/>
  <c r="E417" i="14"/>
  <c r="F417" i="14"/>
  <c r="G417" i="14"/>
  <c r="H417" i="14"/>
  <c r="I417" i="14"/>
  <c r="J417" i="14"/>
  <c r="K417" i="14"/>
  <c r="L417" i="14"/>
  <c r="N417" i="14"/>
  <c r="B418" i="14"/>
  <c r="C418" i="14"/>
  <c r="D418" i="14"/>
  <c r="E418" i="14"/>
  <c r="F418" i="14"/>
  <c r="G418" i="14"/>
  <c r="H418" i="14"/>
  <c r="I418" i="14"/>
  <c r="J418" i="14"/>
  <c r="K418" i="14"/>
  <c r="L418" i="14"/>
  <c r="N418" i="14"/>
  <c r="B419" i="14"/>
  <c r="C419" i="14"/>
  <c r="D419" i="14"/>
  <c r="E419" i="14"/>
  <c r="F419" i="14"/>
  <c r="G419" i="14"/>
  <c r="H419" i="14"/>
  <c r="I419" i="14"/>
  <c r="J419" i="14"/>
  <c r="K419" i="14"/>
  <c r="L419" i="14"/>
  <c r="N419" i="14"/>
  <c r="B420" i="14"/>
  <c r="C420" i="14"/>
  <c r="D420" i="14"/>
  <c r="E420" i="14"/>
  <c r="F420" i="14"/>
  <c r="G420" i="14"/>
  <c r="H420" i="14"/>
  <c r="I420" i="14"/>
  <c r="J420" i="14"/>
  <c r="K420" i="14"/>
  <c r="L420" i="14"/>
  <c r="N420" i="14"/>
  <c r="B421" i="14"/>
  <c r="C421" i="14"/>
  <c r="D421" i="14"/>
  <c r="E421" i="14"/>
  <c r="F421" i="14"/>
  <c r="G421" i="14"/>
  <c r="H421" i="14"/>
  <c r="I421" i="14"/>
  <c r="J421" i="14"/>
  <c r="K421" i="14"/>
  <c r="L421" i="14"/>
  <c r="N421" i="14"/>
  <c r="B422" i="14"/>
  <c r="C422" i="14"/>
  <c r="D422" i="14"/>
  <c r="E422" i="14"/>
  <c r="F422" i="14"/>
  <c r="G422" i="14"/>
  <c r="H422" i="14"/>
  <c r="I422" i="14"/>
  <c r="J422" i="14"/>
  <c r="K422" i="14"/>
  <c r="L422" i="14"/>
  <c r="N422" i="14"/>
  <c r="B423" i="14"/>
  <c r="C423" i="14"/>
  <c r="D423" i="14"/>
  <c r="E423" i="14"/>
  <c r="F423" i="14"/>
  <c r="G423" i="14"/>
  <c r="H423" i="14"/>
  <c r="I423" i="14"/>
  <c r="J423" i="14"/>
  <c r="K423" i="14"/>
  <c r="L423" i="14"/>
  <c r="N423" i="14"/>
  <c r="B424" i="14"/>
  <c r="C424" i="14"/>
  <c r="D424" i="14"/>
  <c r="E424" i="14"/>
  <c r="F424" i="14"/>
  <c r="G424" i="14"/>
  <c r="H424" i="14"/>
  <c r="I424" i="14"/>
  <c r="J424" i="14"/>
  <c r="K424" i="14"/>
  <c r="L424" i="14"/>
  <c r="N424" i="14"/>
  <c r="B425" i="14"/>
  <c r="C425" i="14"/>
  <c r="D425" i="14"/>
  <c r="E425" i="14"/>
  <c r="F425" i="14"/>
  <c r="G425" i="14"/>
  <c r="H425" i="14"/>
  <c r="I425" i="14"/>
  <c r="J425" i="14"/>
  <c r="K425" i="14"/>
  <c r="L425" i="14"/>
  <c r="N425" i="14"/>
  <c r="B426" i="14"/>
  <c r="C426" i="14"/>
  <c r="D426" i="14"/>
  <c r="E426" i="14"/>
  <c r="F426" i="14"/>
  <c r="G426" i="14"/>
  <c r="H426" i="14"/>
  <c r="I426" i="14"/>
  <c r="J426" i="14"/>
  <c r="K426" i="14"/>
  <c r="L426" i="14"/>
  <c r="N426" i="14"/>
  <c r="B427" i="14"/>
  <c r="C427" i="14"/>
  <c r="D427" i="14"/>
  <c r="E427" i="14"/>
  <c r="F427" i="14"/>
  <c r="G427" i="14"/>
  <c r="H427" i="14"/>
  <c r="I427" i="14"/>
  <c r="J427" i="14"/>
  <c r="K427" i="14"/>
  <c r="L427" i="14"/>
  <c r="N427" i="14"/>
  <c r="B428" i="14"/>
  <c r="C428" i="14"/>
  <c r="D428" i="14"/>
  <c r="E428" i="14"/>
  <c r="F428" i="14"/>
  <c r="G428" i="14"/>
  <c r="H428" i="14"/>
  <c r="I428" i="14"/>
  <c r="J428" i="14"/>
  <c r="K428" i="14"/>
  <c r="L428" i="14"/>
  <c r="N428" i="14"/>
  <c r="B429" i="14"/>
  <c r="C429" i="14"/>
  <c r="D429" i="14"/>
  <c r="E429" i="14"/>
  <c r="F429" i="14"/>
  <c r="G429" i="14"/>
  <c r="H429" i="14"/>
  <c r="I429" i="14"/>
  <c r="J429" i="14"/>
  <c r="K429" i="14"/>
  <c r="L429" i="14"/>
  <c r="N429" i="14"/>
  <c r="B430" i="14"/>
  <c r="C430" i="14"/>
  <c r="D430" i="14"/>
  <c r="E430" i="14"/>
  <c r="F430" i="14"/>
  <c r="G430" i="14"/>
  <c r="H430" i="14"/>
  <c r="I430" i="14"/>
  <c r="J430" i="14"/>
  <c r="K430" i="14"/>
  <c r="L430" i="14"/>
  <c r="N430" i="14"/>
  <c r="B431" i="14"/>
  <c r="C431" i="14"/>
  <c r="D431" i="14"/>
  <c r="E431" i="14"/>
  <c r="F431" i="14"/>
  <c r="G431" i="14"/>
  <c r="H431" i="14"/>
  <c r="I431" i="14"/>
  <c r="J431" i="14"/>
  <c r="K431" i="14"/>
  <c r="L431" i="14"/>
  <c r="N431" i="14"/>
  <c r="B432" i="14"/>
  <c r="C432" i="14"/>
  <c r="D432" i="14"/>
  <c r="E432" i="14"/>
  <c r="F432" i="14"/>
  <c r="G432" i="14"/>
  <c r="H432" i="14"/>
  <c r="I432" i="14"/>
  <c r="J432" i="14"/>
  <c r="K432" i="14"/>
  <c r="L432" i="14"/>
  <c r="N432" i="14"/>
  <c r="B433" i="14"/>
  <c r="C433" i="14"/>
  <c r="D433" i="14"/>
  <c r="E433" i="14"/>
  <c r="F433" i="14"/>
  <c r="G433" i="14"/>
  <c r="H433" i="14"/>
  <c r="I433" i="14"/>
  <c r="J433" i="14"/>
  <c r="K433" i="14"/>
  <c r="L433" i="14"/>
  <c r="N433" i="14"/>
  <c r="B434" i="14"/>
  <c r="C434" i="14"/>
  <c r="D434" i="14"/>
  <c r="E434" i="14"/>
  <c r="F434" i="14"/>
  <c r="G434" i="14"/>
  <c r="H434" i="14"/>
  <c r="I434" i="14"/>
  <c r="J434" i="14"/>
  <c r="K434" i="14"/>
  <c r="L434" i="14"/>
  <c r="N434" i="14"/>
  <c r="B435" i="14"/>
  <c r="N435" i="14" s="1"/>
  <c r="C435" i="14"/>
  <c r="D435" i="14"/>
  <c r="E435" i="14"/>
  <c r="F435" i="14"/>
  <c r="G435" i="14"/>
  <c r="H435" i="14"/>
  <c r="I435" i="14"/>
  <c r="J435" i="14"/>
  <c r="K435" i="14"/>
  <c r="L435" i="14"/>
  <c r="B436" i="14"/>
  <c r="C436" i="14"/>
  <c r="D436" i="14"/>
  <c r="E436" i="14"/>
  <c r="F436" i="14"/>
  <c r="G436" i="14"/>
  <c r="H436" i="14"/>
  <c r="I436" i="14"/>
  <c r="J436" i="14"/>
  <c r="K436" i="14"/>
  <c r="L436" i="14"/>
  <c r="B437" i="14"/>
  <c r="N437" i="14" s="1"/>
  <c r="C437" i="14"/>
  <c r="D437" i="14"/>
  <c r="E437" i="14"/>
  <c r="F437" i="14"/>
  <c r="G437" i="14"/>
  <c r="H437" i="14"/>
  <c r="I437" i="14"/>
  <c r="J437" i="14"/>
  <c r="K437" i="14"/>
  <c r="L437" i="14"/>
  <c r="B438" i="14"/>
  <c r="C438" i="14"/>
  <c r="D438" i="14"/>
  <c r="E438" i="14"/>
  <c r="F438" i="14"/>
  <c r="G438" i="14"/>
  <c r="H438" i="14"/>
  <c r="I438" i="14"/>
  <c r="J438" i="14"/>
  <c r="K438" i="14"/>
  <c r="L438" i="14"/>
  <c r="B439" i="14"/>
  <c r="N439" i="14" s="1"/>
  <c r="C439" i="14"/>
  <c r="D439" i="14"/>
  <c r="E439" i="14"/>
  <c r="F439" i="14"/>
  <c r="G439" i="14"/>
  <c r="H439" i="14"/>
  <c r="I439" i="14"/>
  <c r="J439" i="14"/>
  <c r="K439" i="14"/>
  <c r="L439" i="14"/>
  <c r="B440" i="14"/>
  <c r="C440" i="14"/>
  <c r="D440" i="14"/>
  <c r="E440" i="14"/>
  <c r="F440" i="14"/>
  <c r="G440" i="14"/>
  <c r="H440" i="14"/>
  <c r="I440" i="14"/>
  <c r="J440" i="14"/>
  <c r="K440" i="14"/>
  <c r="L440" i="14"/>
  <c r="B441" i="14"/>
  <c r="N441" i="14" s="1"/>
  <c r="C441" i="14"/>
  <c r="D441" i="14"/>
  <c r="E441" i="14"/>
  <c r="F441" i="14"/>
  <c r="G441" i="14"/>
  <c r="H441" i="14"/>
  <c r="I441" i="14"/>
  <c r="J441" i="14"/>
  <c r="K441" i="14"/>
  <c r="L441" i="14"/>
  <c r="B442" i="14"/>
  <c r="C442" i="14"/>
  <c r="D442" i="14"/>
  <c r="E442" i="14"/>
  <c r="F442" i="14"/>
  <c r="G442" i="14"/>
  <c r="H442" i="14"/>
  <c r="I442" i="14"/>
  <c r="J442" i="14"/>
  <c r="K442" i="14"/>
  <c r="L442" i="14"/>
  <c r="B443" i="14"/>
  <c r="N443" i="14" s="1"/>
  <c r="C443" i="14"/>
  <c r="D443" i="14"/>
  <c r="E443" i="14"/>
  <c r="F443" i="14"/>
  <c r="G443" i="14"/>
  <c r="H443" i="14"/>
  <c r="I443" i="14"/>
  <c r="J443" i="14"/>
  <c r="K443" i="14"/>
  <c r="L443" i="14"/>
  <c r="B444" i="14"/>
  <c r="C444" i="14"/>
  <c r="D444" i="14"/>
  <c r="E444" i="14"/>
  <c r="F444" i="14"/>
  <c r="G444" i="14"/>
  <c r="H444" i="14"/>
  <c r="I444" i="14"/>
  <c r="J444" i="14"/>
  <c r="K444" i="14"/>
  <c r="L444" i="14"/>
  <c r="B445" i="14"/>
  <c r="N445" i="14" s="1"/>
  <c r="C445" i="14"/>
  <c r="D445" i="14"/>
  <c r="E445" i="14"/>
  <c r="F445" i="14"/>
  <c r="G445" i="14"/>
  <c r="H445" i="14"/>
  <c r="I445" i="14"/>
  <c r="J445" i="14"/>
  <c r="K445" i="14"/>
  <c r="L445" i="14"/>
  <c r="B446" i="14"/>
  <c r="C446" i="14"/>
  <c r="D446" i="14"/>
  <c r="E446" i="14"/>
  <c r="F446" i="14"/>
  <c r="G446" i="14"/>
  <c r="H446" i="14"/>
  <c r="I446" i="14"/>
  <c r="J446" i="14"/>
  <c r="K446" i="14"/>
  <c r="L446" i="14"/>
  <c r="B447" i="14"/>
  <c r="N447" i="14" s="1"/>
  <c r="C447" i="14"/>
  <c r="D447" i="14"/>
  <c r="E447" i="14"/>
  <c r="F447" i="14"/>
  <c r="G447" i="14"/>
  <c r="H447" i="14"/>
  <c r="I447" i="14"/>
  <c r="J447" i="14"/>
  <c r="K447" i="14"/>
  <c r="L447" i="14"/>
  <c r="B448" i="14"/>
  <c r="C448" i="14"/>
  <c r="D448" i="14"/>
  <c r="E448" i="14"/>
  <c r="F448" i="14"/>
  <c r="G448" i="14"/>
  <c r="H448" i="14"/>
  <c r="I448" i="14"/>
  <c r="J448" i="14"/>
  <c r="K448" i="14"/>
  <c r="L448" i="14"/>
  <c r="B449" i="14"/>
  <c r="N449" i="14" s="1"/>
  <c r="C449" i="14"/>
  <c r="D449" i="14"/>
  <c r="E449" i="14"/>
  <c r="F449" i="14"/>
  <c r="G449" i="14"/>
  <c r="H449" i="14"/>
  <c r="I449" i="14"/>
  <c r="J449" i="14"/>
  <c r="K449" i="14"/>
  <c r="L449" i="14"/>
  <c r="B450" i="14"/>
  <c r="C450" i="14"/>
  <c r="D450" i="14"/>
  <c r="E450" i="14"/>
  <c r="F450" i="14"/>
  <c r="G450" i="14"/>
  <c r="H450" i="14"/>
  <c r="I450" i="14"/>
  <c r="J450" i="14"/>
  <c r="K450" i="14"/>
  <c r="L450" i="14"/>
  <c r="B451" i="14"/>
  <c r="N451" i="14" s="1"/>
  <c r="C451" i="14"/>
  <c r="D451" i="14"/>
  <c r="E451" i="14"/>
  <c r="F451" i="14"/>
  <c r="G451" i="14"/>
  <c r="H451" i="14"/>
  <c r="I451" i="14"/>
  <c r="J451" i="14"/>
  <c r="K451" i="14"/>
  <c r="L451" i="14"/>
  <c r="B452" i="14"/>
  <c r="C452" i="14"/>
  <c r="D452" i="14"/>
  <c r="E452" i="14"/>
  <c r="F452" i="14"/>
  <c r="G452" i="14"/>
  <c r="H452" i="14"/>
  <c r="I452" i="14"/>
  <c r="J452" i="14"/>
  <c r="K452" i="14"/>
  <c r="L452" i="14"/>
  <c r="B453" i="14"/>
  <c r="N453" i="14" s="1"/>
  <c r="C453" i="14"/>
  <c r="D453" i="14"/>
  <c r="E453" i="14"/>
  <c r="F453" i="14"/>
  <c r="G453" i="14"/>
  <c r="H453" i="14"/>
  <c r="I453" i="14"/>
  <c r="J453" i="14"/>
  <c r="K453" i="14"/>
  <c r="L453" i="14"/>
  <c r="B454" i="14"/>
  <c r="C454" i="14"/>
  <c r="D454" i="14"/>
  <c r="E454" i="14"/>
  <c r="F454" i="14"/>
  <c r="G454" i="14"/>
  <c r="H454" i="14"/>
  <c r="I454" i="14"/>
  <c r="J454" i="14"/>
  <c r="K454" i="14"/>
  <c r="L454" i="14"/>
  <c r="B455" i="14"/>
  <c r="N455" i="14" s="1"/>
  <c r="C455" i="14"/>
  <c r="D455" i="14"/>
  <c r="E455" i="14"/>
  <c r="F455" i="14"/>
  <c r="G455" i="14"/>
  <c r="H455" i="14"/>
  <c r="I455" i="14"/>
  <c r="J455" i="14"/>
  <c r="K455" i="14"/>
  <c r="L455" i="14"/>
  <c r="B456" i="14"/>
  <c r="C456" i="14"/>
  <c r="D456" i="14"/>
  <c r="E456" i="14"/>
  <c r="F456" i="14"/>
  <c r="G456" i="14"/>
  <c r="H456" i="14"/>
  <c r="I456" i="14"/>
  <c r="J456" i="14"/>
  <c r="K456" i="14"/>
  <c r="L456" i="14"/>
  <c r="B457" i="14"/>
  <c r="N457" i="14" s="1"/>
  <c r="C457" i="14"/>
  <c r="D457" i="14"/>
  <c r="E457" i="14"/>
  <c r="F457" i="14"/>
  <c r="G457" i="14"/>
  <c r="H457" i="14"/>
  <c r="I457" i="14"/>
  <c r="J457" i="14"/>
  <c r="K457" i="14"/>
  <c r="L457" i="14"/>
  <c r="B458" i="14"/>
  <c r="C458" i="14"/>
  <c r="D458" i="14"/>
  <c r="E458" i="14"/>
  <c r="F458" i="14"/>
  <c r="G458" i="14"/>
  <c r="H458" i="14"/>
  <c r="I458" i="14"/>
  <c r="J458" i="14"/>
  <c r="K458" i="14"/>
  <c r="L458" i="14"/>
  <c r="B459" i="14"/>
  <c r="N459" i="14" s="1"/>
  <c r="C459" i="14"/>
  <c r="D459" i="14"/>
  <c r="E459" i="14"/>
  <c r="F459" i="14"/>
  <c r="G459" i="14"/>
  <c r="H459" i="14"/>
  <c r="I459" i="14"/>
  <c r="J459" i="14"/>
  <c r="K459" i="14"/>
  <c r="L459" i="14"/>
  <c r="B460" i="14"/>
  <c r="C460" i="14"/>
  <c r="D460" i="14"/>
  <c r="E460" i="14"/>
  <c r="F460" i="14"/>
  <c r="G460" i="14"/>
  <c r="H460" i="14"/>
  <c r="I460" i="14"/>
  <c r="J460" i="14"/>
  <c r="K460" i="14"/>
  <c r="L460" i="14"/>
  <c r="B461" i="14"/>
  <c r="N461" i="14" s="1"/>
  <c r="C461" i="14"/>
  <c r="D461" i="14"/>
  <c r="E461" i="14"/>
  <c r="F461" i="14"/>
  <c r="G461" i="14"/>
  <c r="H461" i="14"/>
  <c r="I461" i="14"/>
  <c r="J461" i="14"/>
  <c r="K461" i="14"/>
  <c r="L461" i="14"/>
  <c r="B462" i="14"/>
  <c r="C462" i="14"/>
  <c r="D462" i="14"/>
  <c r="E462" i="14"/>
  <c r="F462" i="14"/>
  <c r="G462" i="14"/>
  <c r="H462" i="14"/>
  <c r="I462" i="14"/>
  <c r="J462" i="14"/>
  <c r="K462" i="14"/>
  <c r="L462" i="14"/>
  <c r="B463" i="14"/>
  <c r="N463" i="14" s="1"/>
  <c r="C463" i="14"/>
  <c r="D463" i="14"/>
  <c r="E463" i="14"/>
  <c r="F463" i="14"/>
  <c r="G463" i="14"/>
  <c r="H463" i="14"/>
  <c r="I463" i="14"/>
  <c r="J463" i="14"/>
  <c r="K463" i="14"/>
  <c r="L463" i="14"/>
  <c r="B464" i="14"/>
  <c r="C464" i="14"/>
  <c r="D464" i="14"/>
  <c r="E464" i="14"/>
  <c r="F464" i="14"/>
  <c r="G464" i="14"/>
  <c r="H464" i="14"/>
  <c r="I464" i="14"/>
  <c r="J464" i="14"/>
  <c r="K464" i="14"/>
  <c r="L464" i="14"/>
  <c r="B465" i="14"/>
  <c r="N465" i="14" s="1"/>
  <c r="C465" i="14"/>
  <c r="D465" i="14"/>
  <c r="E465" i="14"/>
  <c r="F465" i="14"/>
  <c r="G465" i="14"/>
  <c r="H465" i="14"/>
  <c r="I465" i="14"/>
  <c r="J465" i="14"/>
  <c r="K465" i="14"/>
  <c r="L465" i="14"/>
  <c r="B466" i="14"/>
  <c r="C466" i="14"/>
  <c r="D466" i="14"/>
  <c r="E466" i="14"/>
  <c r="F466" i="14"/>
  <c r="G466" i="14"/>
  <c r="H466" i="14"/>
  <c r="I466" i="14"/>
  <c r="J466" i="14"/>
  <c r="K466" i="14"/>
  <c r="L466" i="14"/>
  <c r="B467" i="14"/>
  <c r="N467" i="14" s="1"/>
  <c r="C467" i="14"/>
  <c r="D467" i="14"/>
  <c r="E467" i="14"/>
  <c r="F467" i="14"/>
  <c r="G467" i="14"/>
  <c r="H467" i="14"/>
  <c r="I467" i="14"/>
  <c r="J467" i="14"/>
  <c r="K467" i="14"/>
  <c r="L467" i="14"/>
  <c r="B468" i="14"/>
  <c r="C468" i="14"/>
  <c r="D468" i="14"/>
  <c r="E468" i="14"/>
  <c r="F468" i="14"/>
  <c r="G468" i="14"/>
  <c r="H468" i="14"/>
  <c r="I468" i="14"/>
  <c r="J468" i="14"/>
  <c r="K468" i="14"/>
  <c r="L468" i="14"/>
  <c r="B469" i="14"/>
  <c r="N469" i="14" s="1"/>
  <c r="C469" i="14"/>
  <c r="D469" i="14"/>
  <c r="E469" i="14"/>
  <c r="F469" i="14"/>
  <c r="G469" i="14"/>
  <c r="H469" i="14"/>
  <c r="I469" i="14"/>
  <c r="J469" i="14"/>
  <c r="K469" i="14"/>
  <c r="L469" i="14"/>
  <c r="B470" i="14"/>
  <c r="C470" i="14"/>
  <c r="D470" i="14"/>
  <c r="E470" i="14"/>
  <c r="F470" i="14"/>
  <c r="G470" i="14"/>
  <c r="H470" i="14"/>
  <c r="I470" i="14"/>
  <c r="J470" i="14"/>
  <c r="K470" i="14"/>
  <c r="L470" i="14"/>
  <c r="B471" i="14"/>
  <c r="N471" i="14" s="1"/>
  <c r="C471" i="14"/>
  <c r="D471" i="14"/>
  <c r="E471" i="14"/>
  <c r="F471" i="14"/>
  <c r="G471" i="14"/>
  <c r="H471" i="14"/>
  <c r="I471" i="14"/>
  <c r="J471" i="14"/>
  <c r="K471" i="14"/>
  <c r="L471" i="14"/>
  <c r="B472" i="14"/>
  <c r="C472" i="14"/>
  <c r="D472" i="14"/>
  <c r="E472" i="14"/>
  <c r="F472" i="14"/>
  <c r="G472" i="14"/>
  <c r="H472" i="14"/>
  <c r="I472" i="14"/>
  <c r="J472" i="14"/>
  <c r="K472" i="14"/>
  <c r="L472" i="14"/>
  <c r="B473" i="14"/>
  <c r="N473" i="14" s="1"/>
  <c r="C473" i="14"/>
  <c r="D473" i="14"/>
  <c r="E473" i="14"/>
  <c r="F473" i="14"/>
  <c r="G473" i="14"/>
  <c r="H473" i="14"/>
  <c r="I473" i="14"/>
  <c r="J473" i="14"/>
  <c r="K473" i="14"/>
  <c r="L473" i="14"/>
  <c r="B474" i="14"/>
  <c r="C474" i="14"/>
  <c r="D474" i="14"/>
  <c r="E474" i="14"/>
  <c r="F474" i="14"/>
  <c r="G474" i="14"/>
  <c r="H474" i="14"/>
  <c r="I474" i="14"/>
  <c r="J474" i="14"/>
  <c r="K474" i="14"/>
  <c r="L474" i="14"/>
  <c r="B475" i="14"/>
  <c r="N475" i="14" s="1"/>
  <c r="C475" i="14"/>
  <c r="D475" i="14"/>
  <c r="E475" i="14"/>
  <c r="F475" i="14"/>
  <c r="G475" i="14"/>
  <c r="H475" i="14"/>
  <c r="I475" i="14"/>
  <c r="J475" i="14"/>
  <c r="K475" i="14"/>
  <c r="L475" i="14"/>
  <c r="B476" i="14"/>
  <c r="C476" i="14"/>
  <c r="D476" i="14"/>
  <c r="E476" i="14"/>
  <c r="F476" i="14"/>
  <c r="G476" i="14"/>
  <c r="H476" i="14"/>
  <c r="I476" i="14"/>
  <c r="J476" i="14"/>
  <c r="K476" i="14"/>
  <c r="L476" i="14"/>
  <c r="B477" i="14"/>
  <c r="N477" i="14" s="1"/>
  <c r="C477" i="14"/>
  <c r="D477" i="14"/>
  <c r="E477" i="14"/>
  <c r="F477" i="14"/>
  <c r="G477" i="14"/>
  <c r="H477" i="14"/>
  <c r="I477" i="14"/>
  <c r="J477" i="14"/>
  <c r="K477" i="14"/>
  <c r="L477" i="14"/>
  <c r="B478" i="14"/>
  <c r="C478" i="14"/>
  <c r="D478" i="14"/>
  <c r="E478" i="14"/>
  <c r="F478" i="14"/>
  <c r="G478" i="14"/>
  <c r="H478" i="14"/>
  <c r="I478" i="14"/>
  <c r="J478" i="14"/>
  <c r="K478" i="14"/>
  <c r="L478" i="14"/>
  <c r="B479" i="14"/>
  <c r="N479" i="14" s="1"/>
  <c r="C479" i="14"/>
  <c r="D479" i="14"/>
  <c r="E479" i="14"/>
  <c r="F479" i="14"/>
  <c r="G479" i="14"/>
  <c r="H479" i="14"/>
  <c r="I479" i="14"/>
  <c r="J479" i="14"/>
  <c r="K479" i="14"/>
  <c r="L479" i="14"/>
  <c r="B480" i="14"/>
  <c r="C480" i="14"/>
  <c r="D480" i="14"/>
  <c r="E480" i="14"/>
  <c r="F480" i="14"/>
  <c r="G480" i="14"/>
  <c r="H480" i="14"/>
  <c r="I480" i="14"/>
  <c r="J480" i="14"/>
  <c r="K480" i="14"/>
  <c r="L480" i="14"/>
  <c r="B481" i="14"/>
  <c r="N481" i="14" s="1"/>
  <c r="C481" i="14"/>
  <c r="D481" i="14"/>
  <c r="E481" i="14"/>
  <c r="F481" i="14"/>
  <c r="G481" i="14"/>
  <c r="H481" i="14"/>
  <c r="I481" i="14"/>
  <c r="J481" i="14"/>
  <c r="K481" i="14"/>
  <c r="L481" i="14"/>
  <c r="B482" i="14"/>
  <c r="C482" i="14"/>
  <c r="D482" i="14"/>
  <c r="E482" i="14"/>
  <c r="F482" i="14"/>
  <c r="G482" i="14"/>
  <c r="H482" i="14"/>
  <c r="I482" i="14"/>
  <c r="J482" i="14"/>
  <c r="K482" i="14"/>
  <c r="L482" i="14"/>
  <c r="B483" i="14"/>
  <c r="N483" i="14" s="1"/>
  <c r="C483" i="14"/>
  <c r="D483" i="14"/>
  <c r="E483" i="14"/>
  <c r="F483" i="14"/>
  <c r="G483" i="14"/>
  <c r="H483" i="14"/>
  <c r="I483" i="14"/>
  <c r="J483" i="14"/>
  <c r="K483" i="14"/>
  <c r="L483" i="14"/>
  <c r="B484" i="14"/>
  <c r="C484" i="14"/>
  <c r="D484" i="14"/>
  <c r="E484" i="14"/>
  <c r="F484" i="14"/>
  <c r="G484" i="14"/>
  <c r="H484" i="14"/>
  <c r="I484" i="14"/>
  <c r="J484" i="14"/>
  <c r="K484" i="14"/>
  <c r="L484" i="14"/>
  <c r="B485" i="14"/>
  <c r="N485" i="14" s="1"/>
  <c r="C485" i="14"/>
  <c r="D485" i="14"/>
  <c r="E485" i="14"/>
  <c r="F485" i="14"/>
  <c r="G485" i="14"/>
  <c r="H485" i="14"/>
  <c r="I485" i="14"/>
  <c r="J485" i="14"/>
  <c r="K485" i="14"/>
  <c r="L485" i="14"/>
  <c r="B486" i="14"/>
  <c r="C486" i="14"/>
  <c r="D486" i="14"/>
  <c r="E486" i="14"/>
  <c r="F486" i="14"/>
  <c r="G486" i="14"/>
  <c r="H486" i="14"/>
  <c r="I486" i="14"/>
  <c r="J486" i="14"/>
  <c r="K486" i="14"/>
  <c r="L486" i="14"/>
  <c r="B487" i="14"/>
  <c r="C487" i="14"/>
  <c r="D487" i="14"/>
  <c r="E487" i="14"/>
  <c r="F487" i="14"/>
  <c r="G487" i="14"/>
  <c r="H487" i="14"/>
  <c r="I487" i="14"/>
  <c r="J487" i="14"/>
  <c r="K487" i="14"/>
  <c r="L487" i="14"/>
  <c r="B488" i="14"/>
  <c r="C488" i="14"/>
  <c r="D488" i="14"/>
  <c r="E488" i="14"/>
  <c r="F488" i="14"/>
  <c r="G488" i="14"/>
  <c r="H488" i="14"/>
  <c r="I488" i="14"/>
  <c r="J488" i="14"/>
  <c r="K488" i="14"/>
  <c r="L488" i="14"/>
  <c r="B489" i="14"/>
  <c r="C489" i="14"/>
  <c r="D489" i="14"/>
  <c r="E489" i="14"/>
  <c r="F489" i="14"/>
  <c r="G489" i="14"/>
  <c r="H489" i="14"/>
  <c r="I489" i="14"/>
  <c r="J489" i="14"/>
  <c r="K489" i="14"/>
  <c r="L489" i="14"/>
  <c r="B490" i="14"/>
  <c r="C490" i="14"/>
  <c r="D490" i="14"/>
  <c r="E490" i="14"/>
  <c r="F490" i="14"/>
  <c r="G490" i="14"/>
  <c r="H490" i="14"/>
  <c r="I490" i="14"/>
  <c r="J490" i="14"/>
  <c r="K490" i="14"/>
  <c r="L490" i="14"/>
  <c r="B491" i="14"/>
  <c r="C491" i="14"/>
  <c r="D491" i="14"/>
  <c r="E491" i="14"/>
  <c r="F491" i="14"/>
  <c r="G491" i="14"/>
  <c r="H491" i="14"/>
  <c r="I491" i="14"/>
  <c r="J491" i="14"/>
  <c r="K491" i="14"/>
  <c r="L491" i="14"/>
  <c r="B492" i="14"/>
  <c r="C492" i="14"/>
  <c r="D492" i="14"/>
  <c r="E492" i="14"/>
  <c r="F492" i="14"/>
  <c r="G492" i="14"/>
  <c r="H492" i="14"/>
  <c r="I492" i="14"/>
  <c r="J492" i="14"/>
  <c r="K492" i="14"/>
  <c r="L492" i="14"/>
  <c r="B493" i="14"/>
  <c r="C493" i="14"/>
  <c r="D493" i="14"/>
  <c r="E493" i="14"/>
  <c r="F493" i="14"/>
  <c r="G493" i="14"/>
  <c r="H493" i="14"/>
  <c r="I493" i="14"/>
  <c r="J493" i="14"/>
  <c r="K493" i="14"/>
  <c r="L493" i="14"/>
  <c r="B494" i="14"/>
  <c r="C494" i="14"/>
  <c r="D494" i="14"/>
  <c r="E494" i="14"/>
  <c r="F494" i="14"/>
  <c r="G494" i="14"/>
  <c r="H494" i="14"/>
  <c r="I494" i="14"/>
  <c r="J494" i="14"/>
  <c r="K494" i="14"/>
  <c r="L494" i="14"/>
  <c r="B495" i="14"/>
  <c r="C495" i="14"/>
  <c r="D495" i="14"/>
  <c r="E495" i="14"/>
  <c r="F495" i="14"/>
  <c r="G495" i="14"/>
  <c r="H495" i="14"/>
  <c r="I495" i="14"/>
  <c r="J495" i="14"/>
  <c r="K495" i="14"/>
  <c r="L495" i="14"/>
  <c r="B496" i="14"/>
  <c r="C496" i="14"/>
  <c r="D496" i="14"/>
  <c r="E496" i="14"/>
  <c r="F496" i="14"/>
  <c r="G496" i="14"/>
  <c r="H496" i="14"/>
  <c r="I496" i="14"/>
  <c r="J496" i="14"/>
  <c r="K496" i="14"/>
  <c r="L496" i="14"/>
  <c r="B497" i="14"/>
  <c r="C497" i="14"/>
  <c r="D497" i="14"/>
  <c r="E497" i="14"/>
  <c r="F497" i="14"/>
  <c r="G497" i="14"/>
  <c r="H497" i="14"/>
  <c r="I497" i="14"/>
  <c r="J497" i="14"/>
  <c r="K497" i="14"/>
  <c r="L497" i="14"/>
  <c r="B498" i="14"/>
  <c r="C498" i="14"/>
  <c r="D498" i="14"/>
  <c r="E498" i="14"/>
  <c r="F498" i="14"/>
  <c r="G498" i="14"/>
  <c r="H498" i="14"/>
  <c r="I498" i="14"/>
  <c r="J498" i="14"/>
  <c r="K498" i="14"/>
  <c r="L498" i="14"/>
  <c r="B499" i="14"/>
  <c r="C499" i="14"/>
  <c r="D499" i="14"/>
  <c r="E499" i="14"/>
  <c r="F499" i="14"/>
  <c r="G499" i="14"/>
  <c r="H499" i="14"/>
  <c r="I499" i="14"/>
  <c r="J499" i="14"/>
  <c r="K499" i="14"/>
  <c r="L499" i="14"/>
  <c r="B500" i="14"/>
  <c r="C500" i="14"/>
  <c r="D500" i="14"/>
  <c r="E500" i="14"/>
  <c r="F500" i="14"/>
  <c r="G500" i="14"/>
  <c r="H500" i="14"/>
  <c r="I500" i="14"/>
  <c r="J500" i="14"/>
  <c r="K500" i="14"/>
  <c r="L500" i="14"/>
  <c r="B501" i="14"/>
  <c r="C501" i="14"/>
  <c r="D501" i="14"/>
  <c r="E501" i="14"/>
  <c r="F501" i="14"/>
  <c r="G501" i="14"/>
  <c r="H501" i="14"/>
  <c r="I501" i="14"/>
  <c r="J501" i="14"/>
  <c r="K501" i="14"/>
  <c r="L501" i="14"/>
  <c r="B502" i="14"/>
  <c r="C502" i="14"/>
  <c r="D502" i="14"/>
  <c r="E502" i="14"/>
  <c r="F502" i="14"/>
  <c r="G502" i="14"/>
  <c r="H502" i="14"/>
  <c r="I502" i="14"/>
  <c r="J502" i="14"/>
  <c r="K502" i="14"/>
  <c r="L502" i="14"/>
  <c r="B503" i="14"/>
  <c r="C503" i="14"/>
  <c r="D503" i="14"/>
  <c r="E503" i="14"/>
  <c r="F503" i="14"/>
  <c r="G503" i="14"/>
  <c r="H503" i="14"/>
  <c r="I503" i="14"/>
  <c r="J503" i="14"/>
  <c r="K503" i="14"/>
  <c r="L503" i="14"/>
  <c r="B504" i="14"/>
  <c r="C504" i="14"/>
  <c r="D504" i="14"/>
  <c r="E504" i="14"/>
  <c r="F504" i="14"/>
  <c r="G504" i="14"/>
  <c r="H504" i="14"/>
  <c r="I504" i="14"/>
  <c r="J504" i="14"/>
  <c r="K504" i="14"/>
  <c r="L504" i="14"/>
  <c r="B25" i="13"/>
  <c r="B26" i="13"/>
  <c r="B27" i="13" s="1"/>
  <c r="B28" i="13" s="1"/>
  <c r="L8" i="13" s="1"/>
  <c r="N8" i="13" s="1"/>
  <c r="C25" i="13"/>
  <c r="C26" i="13" s="1"/>
  <c r="C27" i="13"/>
  <c r="D25" i="13"/>
  <c r="D26" i="13"/>
  <c r="D27" i="13" s="1"/>
  <c r="B12" i="13"/>
  <c r="B13" i="13"/>
  <c r="B14" i="13" s="1"/>
  <c r="B15" i="13" s="1"/>
  <c r="L7" i="13" s="1"/>
  <c r="N7" i="13"/>
  <c r="E12" i="13"/>
  <c r="E13" i="13"/>
  <c r="E14" i="13" s="1"/>
  <c r="F12" i="13"/>
  <c r="F13" i="13" s="1"/>
  <c r="F14" i="13" s="1"/>
  <c r="G12" i="13"/>
  <c r="G13" i="13"/>
  <c r="G14" i="13" s="1"/>
  <c r="H12" i="13"/>
  <c r="H13" i="13" s="1"/>
  <c r="H14" i="13" s="1"/>
  <c r="E15" i="13" s="1"/>
  <c r="L9" i="13" s="1"/>
  <c r="N9" i="13" s="1"/>
  <c r="I12" i="13"/>
  <c r="I13" i="13"/>
  <c r="I14" i="13" s="1"/>
  <c r="G25" i="13"/>
  <c r="G26" i="13"/>
  <c r="G27" i="13" s="1"/>
  <c r="H25" i="13"/>
  <c r="H26" i="13" s="1"/>
  <c r="H27" i="13"/>
  <c r="I25" i="13"/>
  <c r="I26" i="13"/>
  <c r="I27" i="13" s="1"/>
  <c r="J25" i="13"/>
  <c r="J26" i="13" s="1"/>
  <c r="J27" i="13" s="1"/>
  <c r="K25" i="13"/>
  <c r="K26" i="13"/>
  <c r="K27" i="13" s="1"/>
  <c r="L25" i="13"/>
  <c r="L26" i="13" s="1"/>
  <c r="L27" i="13" s="1"/>
  <c r="M25" i="13"/>
  <c r="M26" i="13"/>
  <c r="M27" i="13" s="1"/>
  <c r="N25" i="13"/>
  <c r="N26" i="13" s="1"/>
  <c r="N27" i="13" s="1"/>
  <c r="O25" i="13"/>
  <c r="O26" i="13"/>
  <c r="O27" i="13" s="1"/>
  <c r="P25" i="13"/>
  <c r="P26" i="13" s="1"/>
  <c r="P27" i="13"/>
  <c r="B36" i="13"/>
  <c r="B37" i="13" s="1"/>
  <c r="B38" i="13" s="1"/>
  <c r="C36" i="13"/>
  <c r="C37" i="13"/>
  <c r="C38" i="13" s="1"/>
  <c r="D36" i="13"/>
  <c r="D37" i="13" s="1"/>
  <c r="D38" i="13" s="1"/>
  <c r="E36" i="13"/>
  <c r="E37" i="13"/>
  <c r="E38" i="13" s="1"/>
  <c r="F36" i="13"/>
  <c r="F37" i="13" s="1"/>
  <c r="F38" i="13" s="1"/>
  <c r="G36" i="13"/>
  <c r="G37" i="13"/>
  <c r="G38" i="13" s="1"/>
  <c r="H36" i="13"/>
  <c r="H37" i="13" s="1"/>
  <c r="H38" i="13"/>
  <c r="I36" i="13"/>
  <c r="I37" i="13"/>
  <c r="I38" i="13" s="1"/>
  <c r="J36" i="13"/>
  <c r="J37" i="13" s="1"/>
  <c r="J38" i="13" s="1"/>
  <c r="K36" i="13"/>
  <c r="K37" i="13"/>
  <c r="K38" i="13" s="1"/>
  <c r="L36" i="13"/>
  <c r="L37" i="13" s="1"/>
  <c r="L38" i="13" s="1"/>
  <c r="M36" i="13"/>
  <c r="M37" i="13"/>
  <c r="M38" i="13" s="1"/>
  <c r="N36" i="13"/>
  <c r="N37" i="13" s="1"/>
  <c r="N38" i="13" s="1"/>
  <c r="O36" i="13"/>
  <c r="O37" i="13"/>
  <c r="O38" i="13" s="1"/>
  <c r="P36" i="13"/>
  <c r="P37" i="13" s="1"/>
  <c r="P38" i="13"/>
  <c r="Q36" i="13"/>
  <c r="Q37" i="13"/>
  <c r="Q38" i="13" s="1"/>
  <c r="R36" i="13"/>
  <c r="R37" i="13" s="1"/>
  <c r="R38" i="13" s="1"/>
  <c r="S36" i="13"/>
  <c r="S37" i="13"/>
  <c r="S38" i="13" s="1"/>
  <c r="T36" i="13"/>
  <c r="T37" i="13" s="1"/>
  <c r="T38" i="13" s="1"/>
  <c r="U36" i="13"/>
  <c r="U37" i="13"/>
  <c r="U38" i="13" s="1"/>
  <c r="B53" i="13"/>
  <c r="B12" i="15"/>
  <c r="C12" i="15"/>
  <c r="D12" i="15"/>
  <c r="E12" i="15"/>
  <c r="F12" i="15"/>
  <c r="G12" i="15"/>
  <c r="H12" i="15"/>
  <c r="I12" i="15"/>
  <c r="J12" i="15"/>
  <c r="K12" i="15"/>
  <c r="L12" i="15"/>
  <c r="B13" i="15"/>
  <c r="C13" i="15"/>
  <c r="D13" i="15"/>
  <c r="E13" i="15"/>
  <c r="F13" i="15"/>
  <c r="G13" i="15"/>
  <c r="H13" i="15"/>
  <c r="I13" i="15"/>
  <c r="J13" i="15"/>
  <c r="K13" i="15"/>
  <c r="L13" i="15"/>
  <c r="B14" i="15"/>
  <c r="C14" i="15"/>
  <c r="D14" i="15"/>
  <c r="E14" i="15"/>
  <c r="F14" i="15"/>
  <c r="G14" i="15"/>
  <c r="H14" i="15"/>
  <c r="I14" i="15"/>
  <c r="J14" i="15"/>
  <c r="K14" i="15"/>
  <c r="L14" i="15"/>
  <c r="B15" i="15"/>
  <c r="C15" i="15"/>
  <c r="D15" i="15"/>
  <c r="E15" i="15"/>
  <c r="F15" i="15"/>
  <c r="G15" i="15"/>
  <c r="H15" i="15"/>
  <c r="I15" i="15"/>
  <c r="J15" i="15"/>
  <c r="K15" i="15"/>
  <c r="L15" i="15"/>
  <c r="B16" i="15"/>
  <c r="C16" i="15"/>
  <c r="D16" i="15"/>
  <c r="E16" i="15"/>
  <c r="F16" i="15"/>
  <c r="G16" i="15"/>
  <c r="H16" i="15"/>
  <c r="I16" i="15"/>
  <c r="J16" i="15"/>
  <c r="K16" i="15"/>
  <c r="L16" i="15"/>
  <c r="B17" i="15"/>
  <c r="C17" i="15"/>
  <c r="D17" i="15"/>
  <c r="E17" i="15"/>
  <c r="F17" i="15"/>
  <c r="G17" i="15"/>
  <c r="H17" i="15"/>
  <c r="I17" i="15"/>
  <c r="J17" i="15"/>
  <c r="K17" i="15"/>
  <c r="L17" i="15"/>
  <c r="B18" i="15"/>
  <c r="C18" i="15"/>
  <c r="D18" i="15"/>
  <c r="E18" i="15"/>
  <c r="F18" i="15"/>
  <c r="G18" i="15"/>
  <c r="H18" i="15"/>
  <c r="I18" i="15"/>
  <c r="J18" i="15"/>
  <c r="K18" i="15"/>
  <c r="L18" i="15"/>
  <c r="B19" i="15"/>
  <c r="C19" i="15"/>
  <c r="D19" i="15"/>
  <c r="E19" i="15"/>
  <c r="F19" i="15"/>
  <c r="G19" i="15"/>
  <c r="H19" i="15"/>
  <c r="I19" i="15"/>
  <c r="J19" i="15"/>
  <c r="K19" i="15"/>
  <c r="L19" i="15"/>
  <c r="B20" i="15"/>
  <c r="C20" i="15"/>
  <c r="D20" i="15"/>
  <c r="E20" i="15"/>
  <c r="F20" i="15"/>
  <c r="G20" i="15"/>
  <c r="H20" i="15"/>
  <c r="I20" i="15"/>
  <c r="J20" i="15"/>
  <c r="K20" i="15"/>
  <c r="L20" i="15"/>
  <c r="B21" i="15"/>
  <c r="C21" i="15"/>
  <c r="D21" i="15"/>
  <c r="E21" i="15"/>
  <c r="F21" i="15"/>
  <c r="G21" i="15"/>
  <c r="H21" i="15"/>
  <c r="I21" i="15"/>
  <c r="J21" i="15"/>
  <c r="K21" i="15"/>
  <c r="L21" i="15"/>
  <c r="B22" i="15"/>
  <c r="C22" i="15"/>
  <c r="D22" i="15"/>
  <c r="E22" i="15"/>
  <c r="F22" i="15"/>
  <c r="G22" i="15"/>
  <c r="H22" i="15"/>
  <c r="I22" i="15"/>
  <c r="J22" i="15"/>
  <c r="K22" i="15"/>
  <c r="L22" i="15"/>
  <c r="B23" i="15"/>
  <c r="C23" i="15"/>
  <c r="D23" i="15"/>
  <c r="E23" i="15"/>
  <c r="F23" i="15"/>
  <c r="G23" i="15"/>
  <c r="H23" i="15"/>
  <c r="I23" i="15"/>
  <c r="J23" i="15"/>
  <c r="K23" i="15"/>
  <c r="L23" i="15"/>
  <c r="B24" i="15"/>
  <c r="C24" i="15"/>
  <c r="D24" i="15"/>
  <c r="E24" i="15"/>
  <c r="F24" i="15"/>
  <c r="G24" i="15"/>
  <c r="H24" i="15"/>
  <c r="I24" i="15"/>
  <c r="J24" i="15"/>
  <c r="K24" i="15"/>
  <c r="L24" i="15"/>
  <c r="B25" i="15"/>
  <c r="C25" i="15"/>
  <c r="D25" i="15"/>
  <c r="E25" i="15"/>
  <c r="F25" i="15"/>
  <c r="G25" i="15"/>
  <c r="H25" i="15"/>
  <c r="I25" i="15"/>
  <c r="J25" i="15"/>
  <c r="K25" i="15"/>
  <c r="L25" i="15"/>
  <c r="B26" i="15"/>
  <c r="C26" i="15"/>
  <c r="D26" i="15"/>
  <c r="E26" i="15"/>
  <c r="F26" i="15"/>
  <c r="G26" i="15"/>
  <c r="H26" i="15"/>
  <c r="I26" i="15"/>
  <c r="J26" i="15"/>
  <c r="K26" i="15"/>
  <c r="L26" i="15"/>
  <c r="B27" i="15"/>
  <c r="C27" i="15"/>
  <c r="D27" i="15"/>
  <c r="E27" i="15"/>
  <c r="F27" i="15"/>
  <c r="G27" i="15"/>
  <c r="H27" i="15"/>
  <c r="I27" i="15"/>
  <c r="J27" i="15"/>
  <c r="K27" i="15"/>
  <c r="L27" i="15"/>
  <c r="B28" i="15"/>
  <c r="C28" i="15"/>
  <c r="D28" i="15"/>
  <c r="E28" i="15"/>
  <c r="F28" i="15"/>
  <c r="G28" i="15"/>
  <c r="H28" i="15"/>
  <c r="I28" i="15"/>
  <c r="J28" i="15"/>
  <c r="K28" i="15"/>
  <c r="L28" i="15"/>
  <c r="B29" i="15"/>
  <c r="C29" i="15"/>
  <c r="D29" i="15"/>
  <c r="E29" i="15"/>
  <c r="F29" i="15"/>
  <c r="G29" i="15"/>
  <c r="H29" i="15"/>
  <c r="I29" i="15"/>
  <c r="J29" i="15"/>
  <c r="K29" i="15"/>
  <c r="L29" i="15"/>
  <c r="B30" i="15"/>
  <c r="C30" i="15"/>
  <c r="D30" i="15"/>
  <c r="E30" i="15"/>
  <c r="F30" i="15"/>
  <c r="G30" i="15"/>
  <c r="H30" i="15"/>
  <c r="I30" i="15"/>
  <c r="J30" i="15"/>
  <c r="K30" i="15"/>
  <c r="L30" i="15"/>
  <c r="B31" i="15"/>
  <c r="C31" i="15"/>
  <c r="D31" i="15"/>
  <c r="E31" i="15"/>
  <c r="F31" i="15"/>
  <c r="G31" i="15"/>
  <c r="H31" i="15"/>
  <c r="I31" i="15"/>
  <c r="J31" i="15"/>
  <c r="K31" i="15"/>
  <c r="L31" i="15"/>
  <c r="B32" i="15"/>
  <c r="C32" i="15"/>
  <c r="D32" i="15"/>
  <c r="E32" i="15"/>
  <c r="F32" i="15"/>
  <c r="G32" i="15"/>
  <c r="H32" i="15"/>
  <c r="I32" i="15"/>
  <c r="J32" i="15"/>
  <c r="K32" i="15"/>
  <c r="L32" i="15"/>
  <c r="B33" i="15"/>
  <c r="C33" i="15"/>
  <c r="D33" i="15"/>
  <c r="E33" i="15"/>
  <c r="F33" i="15"/>
  <c r="G33" i="15"/>
  <c r="H33" i="15"/>
  <c r="I33" i="15"/>
  <c r="J33" i="15"/>
  <c r="K33" i="15"/>
  <c r="L33" i="15"/>
  <c r="B34" i="15"/>
  <c r="C34" i="15"/>
  <c r="D34" i="15"/>
  <c r="E34" i="15"/>
  <c r="F34" i="15"/>
  <c r="G34" i="15"/>
  <c r="H34" i="15"/>
  <c r="I34" i="15"/>
  <c r="J34" i="15"/>
  <c r="K34" i="15"/>
  <c r="L34" i="15"/>
  <c r="B35" i="15"/>
  <c r="C35" i="15"/>
  <c r="D35" i="15"/>
  <c r="E35" i="15"/>
  <c r="F35" i="15"/>
  <c r="G35" i="15"/>
  <c r="H35" i="15"/>
  <c r="I35" i="15"/>
  <c r="J35" i="15"/>
  <c r="K35" i="15"/>
  <c r="L35" i="15"/>
  <c r="B36" i="15"/>
  <c r="C36" i="15"/>
  <c r="D36" i="15"/>
  <c r="E36" i="15"/>
  <c r="F36" i="15"/>
  <c r="G36" i="15"/>
  <c r="H36" i="15"/>
  <c r="I36" i="15"/>
  <c r="J36" i="15"/>
  <c r="K36" i="15"/>
  <c r="L36" i="15"/>
  <c r="B37" i="15"/>
  <c r="C37" i="15"/>
  <c r="D37" i="15"/>
  <c r="E37" i="15"/>
  <c r="F37" i="15"/>
  <c r="G37" i="15"/>
  <c r="H37" i="15"/>
  <c r="I37" i="15"/>
  <c r="J37" i="15"/>
  <c r="K37" i="15"/>
  <c r="L37" i="15"/>
  <c r="B38" i="15"/>
  <c r="C38" i="15"/>
  <c r="D38" i="15"/>
  <c r="E38" i="15"/>
  <c r="F38" i="15"/>
  <c r="G38" i="15"/>
  <c r="H38" i="15"/>
  <c r="I38" i="15"/>
  <c r="J38" i="15"/>
  <c r="K38" i="15"/>
  <c r="L38" i="15"/>
  <c r="B39" i="15"/>
  <c r="C39" i="15"/>
  <c r="D39" i="15"/>
  <c r="E39" i="15"/>
  <c r="F39" i="15"/>
  <c r="G39" i="15"/>
  <c r="H39" i="15"/>
  <c r="I39" i="15"/>
  <c r="J39" i="15"/>
  <c r="K39" i="15"/>
  <c r="L39" i="15"/>
  <c r="B40" i="15"/>
  <c r="C40" i="15"/>
  <c r="D40" i="15"/>
  <c r="E40" i="15"/>
  <c r="F40" i="15"/>
  <c r="G40" i="15"/>
  <c r="H40" i="15"/>
  <c r="I40" i="15"/>
  <c r="J40" i="15"/>
  <c r="K40" i="15"/>
  <c r="L40" i="15"/>
  <c r="B41" i="15"/>
  <c r="C41" i="15"/>
  <c r="D41" i="15"/>
  <c r="E41" i="15"/>
  <c r="F41" i="15"/>
  <c r="G41" i="15"/>
  <c r="H41" i="15"/>
  <c r="I41" i="15"/>
  <c r="J41" i="15"/>
  <c r="K41" i="15"/>
  <c r="L41" i="15"/>
  <c r="B42" i="15"/>
  <c r="C42" i="15"/>
  <c r="D42" i="15"/>
  <c r="E42" i="15"/>
  <c r="F42" i="15"/>
  <c r="G42" i="15"/>
  <c r="H42" i="15"/>
  <c r="I42" i="15"/>
  <c r="J42" i="15"/>
  <c r="K42" i="15"/>
  <c r="L42" i="15"/>
  <c r="B43" i="15"/>
  <c r="C43" i="15"/>
  <c r="D43" i="15"/>
  <c r="E43" i="15"/>
  <c r="F43" i="15"/>
  <c r="G43" i="15"/>
  <c r="H43" i="15"/>
  <c r="I43" i="15"/>
  <c r="J43" i="15"/>
  <c r="K43" i="15"/>
  <c r="L43" i="15"/>
  <c r="B44" i="15"/>
  <c r="C44" i="15"/>
  <c r="D44" i="15"/>
  <c r="E44" i="15"/>
  <c r="F44" i="15"/>
  <c r="G44" i="15"/>
  <c r="H44" i="15"/>
  <c r="I44" i="15"/>
  <c r="J44" i="15"/>
  <c r="K44" i="15"/>
  <c r="L44" i="15"/>
  <c r="B45" i="15"/>
  <c r="C45" i="15"/>
  <c r="D45" i="15"/>
  <c r="E45" i="15"/>
  <c r="F45" i="15"/>
  <c r="G45" i="15"/>
  <c r="H45" i="15"/>
  <c r="I45" i="15"/>
  <c r="J45" i="15"/>
  <c r="K45" i="15"/>
  <c r="L45" i="15"/>
  <c r="B46" i="15"/>
  <c r="C46" i="15"/>
  <c r="D46" i="15"/>
  <c r="E46" i="15"/>
  <c r="F46" i="15"/>
  <c r="G46" i="15"/>
  <c r="H46" i="15"/>
  <c r="I46" i="15"/>
  <c r="J46" i="15"/>
  <c r="K46" i="15"/>
  <c r="L46" i="15"/>
  <c r="B47" i="15"/>
  <c r="C47" i="15"/>
  <c r="D47" i="15"/>
  <c r="E47" i="15"/>
  <c r="F47" i="15"/>
  <c r="G47" i="15"/>
  <c r="H47" i="15"/>
  <c r="I47" i="15"/>
  <c r="J47" i="15"/>
  <c r="K47" i="15"/>
  <c r="L47" i="15"/>
  <c r="B48" i="15"/>
  <c r="C48" i="15"/>
  <c r="D48" i="15"/>
  <c r="E48" i="15"/>
  <c r="F48" i="15"/>
  <c r="G48" i="15"/>
  <c r="H48" i="15"/>
  <c r="I48" i="15"/>
  <c r="J48" i="15"/>
  <c r="K48" i="15"/>
  <c r="L48" i="15"/>
  <c r="B49" i="15"/>
  <c r="C49" i="15"/>
  <c r="D49" i="15"/>
  <c r="E49" i="15"/>
  <c r="F49" i="15"/>
  <c r="G49" i="15"/>
  <c r="H49" i="15"/>
  <c r="I49" i="15"/>
  <c r="J49" i="15"/>
  <c r="K49" i="15"/>
  <c r="L49" i="15"/>
  <c r="B50" i="15"/>
  <c r="C50" i="15"/>
  <c r="D50" i="15"/>
  <c r="E50" i="15"/>
  <c r="F50" i="15"/>
  <c r="G50" i="15"/>
  <c r="H50" i="15"/>
  <c r="I50" i="15"/>
  <c r="J50" i="15"/>
  <c r="K50" i="15"/>
  <c r="L50" i="15"/>
  <c r="B51" i="15"/>
  <c r="C51" i="15"/>
  <c r="D51" i="15"/>
  <c r="E51" i="15"/>
  <c r="F51" i="15"/>
  <c r="G51" i="15"/>
  <c r="H51" i="15"/>
  <c r="I51" i="15"/>
  <c r="J51" i="15"/>
  <c r="K51" i="15"/>
  <c r="L51" i="15"/>
  <c r="B52" i="15"/>
  <c r="C52" i="15"/>
  <c r="D52" i="15"/>
  <c r="E52" i="15"/>
  <c r="F52" i="15"/>
  <c r="G52" i="15"/>
  <c r="H52" i="15"/>
  <c r="I52" i="15"/>
  <c r="J52" i="15"/>
  <c r="K52" i="15"/>
  <c r="L52" i="15"/>
  <c r="B53" i="15"/>
  <c r="C53" i="15"/>
  <c r="D53" i="15"/>
  <c r="E53" i="15"/>
  <c r="F53" i="15"/>
  <c r="G53" i="15"/>
  <c r="H53" i="15"/>
  <c r="I53" i="15"/>
  <c r="J53" i="15"/>
  <c r="K53" i="15"/>
  <c r="L53" i="15"/>
  <c r="B54" i="15"/>
  <c r="C54" i="15"/>
  <c r="D54" i="15"/>
  <c r="E54" i="15"/>
  <c r="F54" i="15"/>
  <c r="G54" i="15"/>
  <c r="H54" i="15"/>
  <c r="I54" i="15"/>
  <c r="J54" i="15"/>
  <c r="K54" i="15"/>
  <c r="L54" i="15"/>
  <c r="B55" i="15"/>
  <c r="C55" i="15"/>
  <c r="D55" i="15"/>
  <c r="E55" i="15"/>
  <c r="F55" i="15"/>
  <c r="G55" i="15"/>
  <c r="H55" i="15"/>
  <c r="I55" i="15"/>
  <c r="J55" i="15"/>
  <c r="K55" i="15"/>
  <c r="L55" i="15"/>
  <c r="B56" i="15"/>
  <c r="C56" i="15"/>
  <c r="D56" i="15"/>
  <c r="E56" i="15"/>
  <c r="F56" i="15"/>
  <c r="G56" i="15"/>
  <c r="H56" i="15"/>
  <c r="I56" i="15"/>
  <c r="J56" i="15"/>
  <c r="K56" i="15"/>
  <c r="L56" i="15"/>
  <c r="B57" i="15"/>
  <c r="C57" i="15"/>
  <c r="D57" i="15"/>
  <c r="E57" i="15"/>
  <c r="F57" i="15"/>
  <c r="G57" i="15"/>
  <c r="H57" i="15"/>
  <c r="I57" i="15"/>
  <c r="J57" i="15"/>
  <c r="K57" i="15"/>
  <c r="L57" i="15"/>
  <c r="B58" i="15"/>
  <c r="C58" i="15"/>
  <c r="D58" i="15"/>
  <c r="E58" i="15"/>
  <c r="F58" i="15"/>
  <c r="G58" i="15"/>
  <c r="H58" i="15"/>
  <c r="I58" i="15"/>
  <c r="J58" i="15"/>
  <c r="K58" i="15"/>
  <c r="L58" i="15"/>
  <c r="B59" i="15"/>
  <c r="C59" i="15"/>
  <c r="D59" i="15"/>
  <c r="E59" i="15"/>
  <c r="F59" i="15"/>
  <c r="G59" i="15"/>
  <c r="H59" i="15"/>
  <c r="I59" i="15"/>
  <c r="J59" i="15"/>
  <c r="K59" i="15"/>
  <c r="L59" i="15"/>
  <c r="B60" i="15"/>
  <c r="C60" i="15"/>
  <c r="D60" i="15"/>
  <c r="E60" i="15"/>
  <c r="F60" i="15"/>
  <c r="G60" i="15"/>
  <c r="H60" i="15"/>
  <c r="I60" i="15"/>
  <c r="J60" i="15"/>
  <c r="K60" i="15"/>
  <c r="L60" i="15"/>
  <c r="B61" i="15"/>
  <c r="C61" i="15"/>
  <c r="D61" i="15"/>
  <c r="E61" i="15"/>
  <c r="F61" i="15"/>
  <c r="G61" i="15"/>
  <c r="H61" i="15"/>
  <c r="I61" i="15"/>
  <c r="J61" i="15"/>
  <c r="K61" i="15"/>
  <c r="L61" i="15"/>
  <c r="B62" i="15"/>
  <c r="C62" i="15"/>
  <c r="D62" i="15"/>
  <c r="E62" i="15"/>
  <c r="F62" i="15"/>
  <c r="G62" i="15"/>
  <c r="H62" i="15"/>
  <c r="I62" i="15"/>
  <c r="J62" i="15"/>
  <c r="K62" i="15"/>
  <c r="L62" i="15"/>
  <c r="B63" i="15"/>
  <c r="C63" i="15"/>
  <c r="D63" i="15"/>
  <c r="E63" i="15"/>
  <c r="F63" i="15"/>
  <c r="G63" i="15"/>
  <c r="H63" i="15"/>
  <c r="I63" i="15"/>
  <c r="J63" i="15"/>
  <c r="K63" i="15"/>
  <c r="L63" i="15"/>
  <c r="B64" i="15"/>
  <c r="C64" i="15"/>
  <c r="D64" i="15"/>
  <c r="E64" i="15"/>
  <c r="F64" i="15"/>
  <c r="G64" i="15"/>
  <c r="H64" i="15"/>
  <c r="I64" i="15"/>
  <c r="J64" i="15"/>
  <c r="K64" i="15"/>
  <c r="L64" i="15"/>
  <c r="B65" i="15"/>
  <c r="C65" i="15"/>
  <c r="D65" i="15"/>
  <c r="E65" i="15"/>
  <c r="F65" i="15"/>
  <c r="G65" i="15"/>
  <c r="H65" i="15"/>
  <c r="I65" i="15"/>
  <c r="J65" i="15"/>
  <c r="K65" i="15"/>
  <c r="L65" i="15"/>
  <c r="B66" i="15"/>
  <c r="C66" i="15"/>
  <c r="D66" i="15"/>
  <c r="E66" i="15"/>
  <c r="F66" i="15"/>
  <c r="G66" i="15"/>
  <c r="H66" i="15"/>
  <c r="I66" i="15"/>
  <c r="J66" i="15"/>
  <c r="K66" i="15"/>
  <c r="L66" i="15"/>
  <c r="B67" i="15"/>
  <c r="C67" i="15"/>
  <c r="D67" i="15"/>
  <c r="E67" i="15"/>
  <c r="F67" i="15"/>
  <c r="G67" i="15"/>
  <c r="H67" i="15"/>
  <c r="I67" i="15"/>
  <c r="J67" i="15"/>
  <c r="K67" i="15"/>
  <c r="L67" i="15"/>
  <c r="B68" i="15"/>
  <c r="C68" i="15"/>
  <c r="D68" i="15"/>
  <c r="E68" i="15"/>
  <c r="F68" i="15"/>
  <c r="G68" i="15"/>
  <c r="H68" i="15"/>
  <c r="I68" i="15"/>
  <c r="J68" i="15"/>
  <c r="K68" i="15"/>
  <c r="L68" i="15"/>
  <c r="B69" i="15"/>
  <c r="C69" i="15"/>
  <c r="D69" i="15"/>
  <c r="E69" i="15"/>
  <c r="F69" i="15"/>
  <c r="G69" i="15"/>
  <c r="H69" i="15"/>
  <c r="I69" i="15"/>
  <c r="J69" i="15"/>
  <c r="K69" i="15"/>
  <c r="L69" i="15"/>
  <c r="B70" i="15"/>
  <c r="C70" i="15"/>
  <c r="D70" i="15"/>
  <c r="E70" i="15"/>
  <c r="F70" i="15"/>
  <c r="G70" i="15"/>
  <c r="H70" i="15"/>
  <c r="I70" i="15"/>
  <c r="J70" i="15"/>
  <c r="K70" i="15"/>
  <c r="L70" i="15"/>
  <c r="B71" i="15"/>
  <c r="C71" i="15"/>
  <c r="D71" i="15"/>
  <c r="E71" i="15"/>
  <c r="F71" i="15"/>
  <c r="G71" i="15"/>
  <c r="H71" i="15"/>
  <c r="I71" i="15"/>
  <c r="J71" i="15"/>
  <c r="K71" i="15"/>
  <c r="L71" i="15"/>
  <c r="B72" i="15"/>
  <c r="C72" i="15"/>
  <c r="D72" i="15"/>
  <c r="E72" i="15"/>
  <c r="F72" i="15"/>
  <c r="G72" i="15"/>
  <c r="H72" i="15"/>
  <c r="I72" i="15"/>
  <c r="J72" i="15"/>
  <c r="K72" i="15"/>
  <c r="L72" i="15"/>
  <c r="B73" i="15"/>
  <c r="C73" i="15"/>
  <c r="D73" i="15"/>
  <c r="E73" i="15"/>
  <c r="F73" i="15"/>
  <c r="G73" i="15"/>
  <c r="H73" i="15"/>
  <c r="I73" i="15"/>
  <c r="J73" i="15"/>
  <c r="K73" i="15"/>
  <c r="L73" i="15"/>
  <c r="B74" i="15"/>
  <c r="C74" i="15"/>
  <c r="D74" i="15"/>
  <c r="E74" i="15"/>
  <c r="F74" i="15"/>
  <c r="G74" i="15"/>
  <c r="H74" i="15"/>
  <c r="I74" i="15"/>
  <c r="J74" i="15"/>
  <c r="K74" i="15"/>
  <c r="L74" i="15"/>
  <c r="B75" i="15"/>
  <c r="C75" i="15"/>
  <c r="D75" i="15"/>
  <c r="E75" i="15"/>
  <c r="F75" i="15"/>
  <c r="G75" i="15"/>
  <c r="H75" i="15"/>
  <c r="I75" i="15"/>
  <c r="J75" i="15"/>
  <c r="K75" i="15"/>
  <c r="L75" i="15"/>
  <c r="B76" i="15"/>
  <c r="C76" i="15"/>
  <c r="D76" i="15"/>
  <c r="E76" i="15"/>
  <c r="F76" i="15"/>
  <c r="G76" i="15"/>
  <c r="H76" i="15"/>
  <c r="I76" i="15"/>
  <c r="J76" i="15"/>
  <c r="K76" i="15"/>
  <c r="L76" i="15"/>
  <c r="B77" i="15"/>
  <c r="C77" i="15"/>
  <c r="D77" i="15"/>
  <c r="E77" i="15"/>
  <c r="F77" i="15"/>
  <c r="G77" i="15"/>
  <c r="H77" i="15"/>
  <c r="I77" i="15"/>
  <c r="J77" i="15"/>
  <c r="K77" i="15"/>
  <c r="L77" i="15"/>
  <c r="B78" i="15"/>
  <c r="C78" i="15"/>
  <c r="D78" i="15"/>
  <c r="E78" i="15"/>
  <c r="F78" i="15"/>
  <c r="G78" i="15"/>
  <c r="H78" i="15"/>
  <c r="I78" i="15"/>
  <c r="J78" i="15"/>
  <c r="K78" i="15"/>
  <c r="L78" i="15"/>
  <c r="B79" i="15"/>
  <c r="C79" i="15"/>
  <c r="D79" i="15"/>
  <c r="E79" i="15"/>
  <c r="F79" i="15"/>
  <c r="G79" i="15"/>
  <c r="H79" i="15"/>
  <c r="I79" i="15"/>
  <c r="J79" i="15"/>
  <c r="K79" i="15"/>
  <c r="L79" i="15"/>
  <c r="B80" i="15"/>
  <c r="C80" i="15"/>
  <c r="D80" i="15"/>
  <c r="E80" i="15"/>
  <c r="F80" i="15"/>
  <c r="G80" i="15"/>
  <c r="H80" i="15"/>
  <c r="I80" i="15"/>
  <c r="J80" i="15"/>
  <c r="K80" i="15"/>
  <c r="L80" i="15"/>
  <c r="B81" i="15"/>
  <c r="C81" i="15"/>
  <c r="D81" i="15"/>
  <c r="E81" i="15"/>
  <c r="F81" i="15"/>
  <c r="G81" i="15"/>
  <c r="H81" i="15"/>
  <c r="I81" i="15"/>
  <c r="J81" i="15"/>
  <c r="K81" i="15"/>
  <c r="L81" i="15"/>
  <c r="B82" i="15"/>
  <c r="C82" i="15"/>
  <c r="D82" i="15"/>
  <c r="E82" i="15"/>
  <c r="F82" i="15"/>
  <c r="G82" i="15"/>
  <c r="H82" i="15"/>
  <c r="I82" i="15"/>
  <c r="J82" i="15"/>
  <c r="K82" i="15"/>
  <c r="L82" i="15"/>
  <c r="B83" i="15"/>
  <c r="C83" i="15"/>
  <c r="D83" i="15"/>
  <c r="E83" i="15"/>
  <c r="F83" i="15"/>
  <c r="G83" i="15"/>
  <c r="H83" i="15"/>
  <c r="I83" i="15"/>
  <c r="J83" i="15"/>
  <c r="K83" i="15"/>
  <c r="L83" i="15"/>
  <c r="B84" i="15"/>
  <c r="C84" i="15"/>
  <c r="D84" i="15"/>
  <c r="E84" i="15"/>
  <c r="F84" i="15"/>
  <c r="G84" i="15"/>
  <c r="H84" i="15"/>
  <c r="I84" i="15"/>
  <c r="J84" i="15"/>
  <c r="K84" i="15"/>
  <c r="L84" i="15"/>
  <c r="B85" i="15"/>
  <c r="C85" i="15"/>
  <c r="D85" i="15"/>
  <c r="E85" i="15"/>
  <c r="F85" i="15"/>
  <c r="G85" i="15"/>
  <c r="H85" i="15"/>
  <c r="I85" i="15"/>
  <c r="J85" i="15"/>
  <c r="K85" i="15"/>
  <c r="L85" i="15"/>
  <c r="B86" i="15"/>
  <c r="C86" i="15"/>
  <c r="D86" i="15"/>
  <c r="E86" i="15"/>
  <c r="F86" i="15"/>
  <c r="G86" i="15"/>
  <c r="H86" i="15"/>
  <c r="I86" i="15"/>
  <c r="J86" i="15"/>
  <c r="K86" i="15"/>
  <c r="L86" i="15"/>
  <c r="B87" i="15"/>
  <c r="C87" i="15"/>
  <c r="D87" i="15"/>
  <c r="E87" i="15"/>
  <c r="F87" i="15"/>
  <c r="G87" i="15"/>
  <c r="H87" i="15"/>
  <c r="I87" i="15"/>
  <c r="J87" i="15"/>
  <c r="K87" i="15"/>
  <c r="L87" i="15"/>
  <c r="B88" i="15"/>
  <c r="C88" i="15"/>
  <c r="D88" i="15"/>
  <c r="E88" i="15"/>
  <c r="F88" i="15"/>
  <c r="G88" i="15"/>
  <c r="H88" i="15"/>
  <c r="I88" i="15"/>
  <c r="J88" i="15"/>
  <c r="K88" i="15"/>
  <c r="L88" i="15"/>
  <c r="B89" i="15"/>
  <c r="C89" i="15"/>
  <c r="D89" i="15"/>
  <c r="E89" i="15"/>
  <c r="F89" i="15"/>
  <c r="G89" i="15"/>
  <c r="H89" i="15"/>
  <c r="I89" i="15"/>
  <c r="J89" i="15"/>
  <c r="K89" i="15"/>
  <c r="L89" i="15"/>
  <c r="B90" i="15"/>
  <c r="C90" i="15"/>
  <c r="D90" i="15"/>
  <c r="E90" i="15"/>
  <c r="F90" i="15"/>
  <c r="G90" i="15"/>
  <c r="H90" i="15"/>
  <c r="I90" i="15"/>
  <c r="J90" i="15"/>
  <c r="K90" i="15"/>
  <c r="L90" i="15"/>
  <c r="B91" i="15"/>
  <c r="C91" i="15"/>
  <c r="D91" i="15"/>
  <c r="E91" i="15"/>
  <c r="F91" i="15"/>
  <c r="G91" i="15"/>
  <c r="H91" i="15"/>
  <c r="I91" i="15"/>
  <c r="J91" i="15"/>
  <c r="K91" i="15"/>
  <c r="L91" i="15"/>
  <c r="B92" i="15"/>
  <c r="C92" i="15"/>
  <c r="D92" i="15"/>
  <c r="E92" i="15"/>
  <c r="F92" i="15"/>
  <c r="G92" i="15"/>
  <c r="H92" i="15"/>
  <c r="I92" i="15"/>
  <c r="J92" i="15"/>
  <c r="K92" i="15"/>
  <c r="L92" i="15"/>
  <c r="B93" i="15"/>
  <c r="C93" i="15"/>
  <c r="D93" i="15"/>
  <c r="E93" i="15"/>
  <c r="F93" i="15"/>
  <c r="G93" i="15"/>
  <c r="H93" i="15"/>
  <c r="I93" i="15"/>
  <c r="J93" i="15"/>
  <c r="K93" i="15"/>
  <c r="L93" i="15"/>
  <c r="B94" i="15"/>
  <c r="C94" i="15"/>
  <c r="D94" i="15"/>
  <c r="E94" i="15"/>
  <c r="F94" i="15"/>
  <c r="G94" i="15"/>
  <c r="H94" i="15"/>
  <c r="I94" i="15"/>
  <c r="J94" i="15"/>
  <c r="K94" i="15"/>
  <c r="L94" i="15"/>
  <c r="B95" i="15"/>
  <c r="C95" i="15"/>
  <c r="D95" i="15"/>
  <c r="E95" i="15"/>
  <c r="F95" i="15"/>
  <c r="G95" i="15"/>
  <c r="H95" i="15"/>
  <c r="I95" i="15"/>
  <c r="J95" i="15"/>
  <c r="K95" i="15"/>
  <c r="L95" i="15"/>
  <c r="B96" i="15"/>
  <c r="C96" i="15"/>
  <c r="D96" i="15"/>
  <c r="E96" i="15"/>
  <c r="F96" i="15"/>
  <c r="G96" i="15"/>
  <c r="H96" i="15"/>
  <c r="I96" i="15"/>
  <c r="J96" i="15"/>
  <c r="K96" i="15"/>
  <c r="L96" i="15"/>
  <c r="B97" i="15"/>
  <c r="C97" i="15"/>
  <c r="D97" i="15"/>
  <c r="E97" i="15"/>
  <c r="F97" i="15"/>
  <c r="G97" i="15"/>
  <c r="H97" i="15"/>
  <c r="I97" i="15"/>
  <c r="J97" i="15"/>
  <c r="K97" i="15"/>
  <c r="L97" i="15"/>
  <c r="B98" i="15"/>
  <c r="C98" i="15"/>
  <c r="D98" i="15"/>
  <c r="E98" i="15"/>
  <c r="F98" i="15"/>
  <c r="G98" i="15"/>
  <c r="H98" i="15"/>
  <c r="I98" i="15"/>
  <c r="J98" i="15"/>
  <c r="K98" i="15"/>
  <c r="L98" i="15"/>
  <c r="B99" i="15"/>
  <c r="C99" i="15"/>
  <c r="D99" i="15"/>
  <c r="E99" i="15"/>
  <c r="F99" i="15"/>
  <c r="G99" i="15"/>
  <c r="H99" i="15"/>
  <c r="I99" i="15"/>
  <c r="J99" i="15"/>
  <c r="K99" i="15"/>
  <c r="L99" i="15"/>
  <c r="B100" i="15"/>
  <c r="C100" i="15"/>
  <c r="D100" i="15"/>
  <c r="E100" i="15"/>
  <c r="F100" i="15"/>
  <c r="G100" i="15"/>
  <c r="H100" i="15"/>
  <c r="I100" i="15"/>
  <c r="J100" i="15"/>
  <c r="K100" i="15"/>
  <c r="L100" i="15"/>
  <c r="B101" i="15"/>
  <c r="C101" i="15"/>
  <c r="D101" i="15"/>
  <c r="E101" i="15"/>
  <c r="F101" i="15"/>
  <c r="G101" i="15"/>
  <c r="H101" i="15"/>
  <c r="I101" i="15"/>
  <c r="J101" i="15"/>
  <c r="K101" i="15"/>
  <c r="L101" i="15"/>
  <c r="B102" i="15"/>
  <c r="C102" i="15"/>
  <c r="D102" i="15"/>
  <c r="E102" i="15"/>
  <c r="F102" i="15"/>
  <c r="G102" i="15"/>
  <c r="H102" i="15"/>
  <c r="I102" i="15"/>
  <c r="J102" i="15"/>
  <c r="K102" i="15"/>
  <c r="L102" i="15"/>
  <c r="B103" i="15"/>
  <c r="C103" i="15"/>
  <c r="D103" i="15"/>
  <c r="E103" i="15"/>
  <c r="F103" i="15"/>
  <c r="G103" i="15"/>
  <c r="H103" i="15"/>
  <c r="I103" i="15"/>
  <c r="J103" i="15"/>
  <c r="K103" i="15"/>
  <c r="L103" i="15"/>
  <c r="B104" i="15"/>
  <c r="C104" i="15"/>
  <c r="D104" i="15"/>
  <c r="E104" i="15"/>
  <c r="F104" i="15"/>
  <c r="G104" i="15"/>
  <c r="H104" i="15"/>
  <c r="I104" i="15"/>
  <c r="J104" i="15"/>
  <c r="K104" i="15"/>
  <c r="L104" i="15"/>
  <c r="B105" i="15"/>
  <c r="C105" i="15"/>
  <c r="D105" i="15"/>
  <c r="E105" i="15"/>
  <c r="F105" i="15"/>
  <c r="G105" i="15"/>
  <c r="H105" i="15"/>
  <c r="I105" i="15"/>
  <c r="J105" i="15"/>
  <c r="K105" i="15"/>
  <c r="L105" i="15"/>
  <c r="B106" i="15"/>
  <c r="C106" i="15"/>
  <c r="D106" i="15"/>
  <c r="E106" i="15"/>
  <c r="F106" i="15"/>
  <c r="G106" i="15"/>
  <c r="H106" i="15"/>
  <c r="I106" i="15"/>
  <c r="J106" i="15"/>
  <c r="K106" i="15"/>
  <c r="L106" i="15"/>
  <c r="B107" i="15"/>
  <c r="C107" i="15"/>
  <c r="D107" i="15"/>
  <c r="E107" i="15"/>
  <c r="F107" i="15"/>
  <c r="G107" i="15"/>
  <c r="H107" i="15"/>
  <c r="I107" i="15"/>
  <c r="J107" i="15"/>
  <c r="K107" i="15"/>
  <c r="L107" i="15"/>
  <c r="B108" i="15"/>
  <c r="C108" i="15"/>
  <c r="D108" i="15"/>
  <c r="E108" i="15"/>
  <c r="F108" i="15"/>
  <c r="G108" i="15"/>
  <c r="H108" i="15"/>
  <c r="I108" i="15"/>
  <c r="J108" i="15"/>
  <c r="K108" i="15"/>
  <c r="L108" i="15"/>
  <c r="B109" i="15"/>
  <c r="C109" i="15"/>
  <c r="D109" i="15"/>
  <c r="E109" i="15"/>
  <c r="F109" i="15"/>
  <c r="G109" i="15"/>
  <c r="H109" i="15"/>
  <c r="I109" i="15"/>
  <c r="J109" i="15"/>
  <c r="K109" i="15"/>
  <c r="L109" i="15"/>
  <c r="B110" i="15"/>
  <c r="C110" i="15"/>
  <c r="D110" i="15"/>
  <c r="E110" i="15"/>
  <c r="F110" i="15"/>
  <c r="G110" i="15"/>
  <c r="H110" i="15"/>
  <c r="I110" i="15"/>
  <c r="J110" i="15"/>
  <c r="K110" i="15"/>
  <c r="L110" i="15"/>
  <c r="B111" i="15"/>
  <c r="C111" i="15"/>
  <c r="D111" i="15"/>
  <c r="E111" i="15"/>
  <c r="F111" i="15"/>
  <c r="G111" i="15"/>
  <c r="H111" i="15"/>
  <c r="I111" i="15"/>
  <c r="J111" i="15"/>
  <c r="K111" i="15"/>
  <c r="L111" i="15"/>
  <c r="B112" i="15"/>
  <c r="C112" i="15"/>
  <c r="D112" i="15"/>
  <c r="E112" i="15"/>
  <c r="F112" i="15"/>
  <c r="G112" i="15"/>
  <c r="H112" i="15"/>
  <c r="I112" i="15"/>
  <c r="J112" i="15"/>
  <c r="K112" i="15"/>
  <c r="L112" i="15"/>
  <c r="B113" i="15"/>
  <c r="C113" i="15"/>
  <c r="D113" i="15"/>
  <c r="E113" i="15"/>
  <c r="F113" i="15"/>
  <c r="G113" i="15"/>
  <c r="H113" i="15"/>
  <c r="I113" i="15"/>
  <c r="J113" i="15"/>
  <c r="K113" i="15"/>
  <c r="L113" i="15"/>
  <c r="B114" i="15"/>
  <c r="C114" i="15"/>
  <c r="D114" i="15"/>
  <c r="E114" i="15"/>
  <c r="F114" i="15"/>
  <c r="G114" i="15"/>
  <c r="H114" i="15"/>
  <c r="I114" i="15"/>
  <c r="J114" i="15"/>
  <c r="K114" i="15"/>
  <c r="L114" i="15"/>
  <c r="B115" i="15"/>
  <c r="C115" i="15"/>
  <c r="D115" i="15"/>
  <c r="E115" i="15"/>
  <c r="F115" i="15"/>
  <c r="G115" i="15"/>
  <c r="H115" i="15"/>
  <c r="I115" i="15"/>
  <c r="J115" i="15"/>
  <c r="K115" i="15"/>
  <c r="L115" i="15"/>
  <c r="B116" i="15"/>
  <c r="C116" i="15"/>
  <c r="D116" i="15"/>
  <c r="E116" i="15"/>
  <c r="F116" i="15"/>
  <c r="G116" i="15"/>
  <c r="H116" i="15"/>
  <c r="I116" i="15"/>
  <c r="J116" i="15"/>
  <c r="K116" i="15"/>
  <c r="L116" i="15"/>
  <c r="B117" i="15"/>
  <c r="C117" i="15"/>
  <c r="D117" i="15"/>
  <c r="E117" i="15"/>
  <c r="F117" i="15"/>
  <c r="G117" i="15"/>
  <c r="H117" i="15"/>
  <c r="I117" i="15"/>
  <c r="J117" i="15"/>
  <c r="K117" i="15"/>
  <c r="L117" i="15"/>
  <c r="B118" i="15"/>
  <c r="C118" i="15"/>
  <c r="D118" i="15"/>
  <c r="E118" i="15"/>
  <c r="F118" i="15"/>
  <c r="G118" i="15"/>
  <c r="H118" i="15"/>
  <c r="I118" i="15"/>
  <c r="J118" i="15"/>
  <c r="K118" i="15"/>
  <c r="L118" i="15"/>
  <c r="B119" i="15"/>
  <c r="C119" i="15"/>
  <c r="D119" i="15"/>
  <c r="E119" i="15"/>
  <c r="F119" i="15"/>
  <c r="G119" i="15"/>
  <c r="H119" i="15"/>
  <c r="I119" i="15"/>
  <c r="J119" i="15"/>
  <c r="K119" i="15"/>
  <c r="L119" i="15"/>
  <c r="B120" i="15"/>
  <c r="C120" i="15"/>
  <c r="D120" i="15"/>
  <c r="E120" i="15"/>
  <c r="F120" i="15"/>
  <c r="G120" i="15"/>
  <c r="H120" i="15"/>
  <c r="I120" i="15"/>
  <c r="J120" i="15"/>
  <c r="K120" i="15"/>
  <c r="L120" i="15"/>
  <c r="B121" i="15"/>
  <c r="C121" i="15"/>
  <c r="D121" i="15"/>
  <c r="E121" i="15"/>
  <c r="F121" i="15"/>
  <c r="G121" i="15"/>
  <c r="H121" i="15"/>
  <c r="I121" i="15"/>
  <c r="J121" i="15"/>
  <c r="K121" i="15"/>
  <c r="L121" i="15"/>
  <c r="B122" i="15"/>
  <c r="C122" i="15"/>
  <c r="D122" i="15"/>
  <c r="E122" i="15"/>
  <c r="F122" i="15"/>
  <c r="G122" i="15"/>
  <c r="H122" i="15"/>
  <c r="I122" i="15"/>
  <c r="J122" i="15"/>
  <c r="K122" i="15"/>
  <c r="L122" i="15"/>
  <c r="B123" i="15"/>
  <c r="C123" i="15"/>
  <c r="D123" i="15"/>
  <c r="E123" i="15"/>
  <c r="F123" i="15"/>
  <c r="G123" i="15"/>
  <c r="H123" i="15"/>
  <c r="I123" i="15"/>
  <c r="J123" i="15"/>
  <c r="K123" i="15"/>
  <c r="L123" i="15"/>
  <c r="B124" i="15"/>
  <c r="C124" i="15"/>
  <c r="D124" i="15"/>
  <c r="E124" i="15"/>
  <c r="F124" i="15"/>
  <c r="G124" i="15"/>
  <c r="H124" i="15"/>
  <c r="I124" i="15"/>
  <c r="J124" i="15"/>
  <c r="K124" i="15"/>
  <c r="L124" i="15"/>
  <c r="B125" i="15"/>
  <c r="C125" i="15"/>
  <c r="D125" i="15"/>
  <c r="E125" i="15"/>
  <c r="F125" i="15"/>
  <c r="G125" i="15"/>
  <c r="H125" i="15"/>
  <c r="I125" i="15"/>
  <c r="J125" i="15"/>
  <c r="K125" i="15"/>
  <c r="L125" i="15"/>
  <c r="B126" i="15"/>
  <c r="C126" i="15"/>
  <c r="D126" i="15"/>
  <c r="E126" i="15"/>
  <c r="F126" i="15"/>
  <c r="G126" i="15"/>
  <c r="H126" i="15"/>
  <c r="I126" i="15"/>
  <c r="J126" i="15"/>
  <c r="K126" i="15"/>
  <c r="L126" i="15"/>
  <c r="B127" i="15"/>
  <c r="C127" i="15"/>
  <c r="D127" i="15"/>
  <c r="E127" i="15"/>
  <c r="F127" i="15"/>
  <c r="G127" i="15"/>
  <c r="H127" i="15"/>
  <c r="I127" i="15"/>
  <c r="J127" i="15"/>
  <c r="K127" i="15"/>
  <c r="L127" i="15"/>
  <c r="B128" i="15"/>
  <c r="C128" i="15"/>
  <c r="D128" i="15"/>
  <c r="E128" i="15"/>
  <c r="F128" i="15"/>
  <c r="G128" i="15"/>
  <c r="H128" i="15"/>
  <c r="I128" i="15"/>
  <c r="J128" i="15"/>
  <c r="K128" i="15"/>
  <c r="L128" i="15"/>
  <c r="B129" i="15"/>
  <c r="C129" i="15"/>
  <c r="D129" i="15"/>
  <c r="E129" i="15"/>
  <c r="F129" i="15"/>
  <c r="G129" i="15"/>
  <c r="H129" i="15"/>
  <c r="I129" i="15"/>
  <c r="J129" i="15"/>
  <c r="K129" i="15"/>
  <c r="L129" i="15"/>
  <c r="B130" i="15"/>
  <c r="C130" i="15"/>
  <c r="D130" i="15"/>
  <c r="E130" i="15"/>
  <c r="F130" i="15"/>
  <c r="G130" i="15"/>
  <c r="H130" i="15"/>
  <c r="I130" i="15"/>
  <c r="J130" i="15"/>
  <c r="K130" i="15"/>
  <c r="L130" i="15"/>
  <c r="B131" i="15"/>
  <c r="C131" i="15"/>
  <c r="D131" i="15"/>
  <c r="E131" i="15"/>
  <c r="F131" i="15"/>
  <c r="G131" i="15"/>
  <c r="H131" i="15"/>
  <c r="I131" i="15"/>
  <c r="J131" i="15"/>
  <c r="K131" i="15"/>
  <c r="L131" i="15"/>
  <c r="B132" i="15"/>
  <c r="C132" i="15"/>
  <c r="D132" i="15"/>
  <c r="E132" i="15"/>
  <c r="F132" i="15"/>
  <c r="G132" i="15"/>
  <c r="H132" i="15"/>
  <c r="I132" i="15"/>
  <c r="J132" i="15"/>
  <c r="K132" i="15"/>
  <c r="L132" i="15"/>
  <c r="B133" i="15"/>
  <c r="C133" i="15"/>
  <c r="D133" i="15"/>
  <c r="E133" i="15"/>
  <c r="F133" i="15"/>
  <c r="G133" i="15"/>
  <c r="H133" i="15"/>
  <c r="I133" i="15"/>
  <c r="J133" i="15"/>
  <c r="K133" i="15"/>
  <c r="L133" i="15"/>
  <c r="B134" i="15"/>
  <c r="C134" i="15"/>
  <c r="D134" i="15"/>
  <c r="E134" i="15"/>
  <c r="F134" i="15"/>
  <c r="G134" i="15"/>
  <c r="H134" i="15"/>
  <c r="I134" i="15"/>
  <c r="J134" i="15"/>
  <c r="K134" i="15"/>
  <c r="L134" i="15"/>
  <c r="B135" i="15"/>
  <c r="C135" i="15"/>
  <c r="D135" i="15"/>
  <c r="E135" i="15"/>
  <c r="F135" i="15"/>
  <c r="G135" i="15"/>
  <c r="H135" i="15"/>
  <c r="I135" i="15"/>
  <c r="J135" i="15"/>
  <c r="K135" i="15"/>
  <c r="L135" i="15"/>
  <c r="B136" i="15"/>
  <c r="C136" i="15"/>
  <c r="D136" i="15"/>
  <c r="E136" i="15"/>
  <c r="F136" i="15"/>
  <c r="G136" i="15"/>
  <c r="H136" i="15"/>
  <c r="I136" i="15"/>
  <c r="J136" i="15"/>
  <c r="K136" i="15"/>
  <c r="L136" i="15"/>
  <c r="B137" i="15"/>
  <c r="C137" i="15"/>
  <c r="D137" i="15"/>
  <c r="E137" i="15"/>
  <c r="F137" i="15"/>
  <c r="G137" i="15"/>
  <c r="H137" i="15"/>
  <c r="I137" i="15"/>
  <c r="J137" i="15"/>
  <c r="K137" i="15"/>
  <c r="L137" i="15"/>
  <c r="B138" i="15"/>
  <c r="C138" i="15"/>
  <c r="D138" i="15"/>
  <c r="E138" i="15"/>
  <c r="F138" i="15"/>
  <c r="G138" i="15"/>
  <c r="H138" i="15"/>
  <c r="I138" i="15"/>
  <c r="J138" i="15"/>
  <c r="K138" i="15"/>
  <c r="L138" i="15"/>
  <c r="B139" i="15"/>
  <c r="C139" i="15"/>
  <c r="D139" i="15"/>
  <c r="E139" i="15"/>
  <c r="F139" i="15"/>
  <c r="G139" i="15"/>
  <c r="H139" i="15"/>
  <c r="I139" i="15"/>
  <c r="J139" i="15"/>
  <c r="K139" i="15"/>
  <c r="L139" i="15"/>
  <c r="B140" i="15"/>
  <c r="C140" i="15"/>
  <c r="D140" i="15"/>
  <c r="E140" i="15"/>
  <c r="F140" i="15"/>
  <c r="G140" i="15"/>
  <c r="H140" i="15"/>
  <c r="I140" i="15"/>
  <c r="J140" i="15"/>
  <c r="K140" i="15"/>
  <c r="L140" i="15"/>
  <c r="B141" i="15"/>
  <c r="C141" i="15"/>
  <c r="D141" i="15"/>
  <c r="E141" i="15"/>
  <c r="F141" i="15"/>
  <c r="G141" i="15"/>
  <c r="H141" i="15"/>
  <c r="I141" i="15"/>
  <c r="J141" i="15"/>
  <c r="K141" i="15"/>
  <c r="L141" i="15"/>
  <c r="B142" i="15"/>
  <c r="C142" i="15"/>
  <c r="D142" i="15"/>
  <c r="E142" i="15"/>
  <c r="F142" i="15"/>
  <c r="G142" i="15"/>
  <c r="H142" i="15"/>
  <c r="I142" i="15"/>
  <c r="J142" i="15"/>
  <c r="K142" i="15"/>
  <c r="L142" i="15"/>
  <c r="B143" i="15"/>
  <c r="C143" i="15"/>
  <c r="D143" i="15"/>
  <c r="E143" i="15"/>
  <c r="F143" i="15"/>
  <c r="G143" i="15"/>
  <c r="H143" i="15"/>
  <c r="I143" i="15"/>
  <c r="J143" i="15"/>
  <c r="K143" i="15"/>
  <c r="L143" i="15"/>
  <c r="B144" i="15"/>
  <c r="C144" i="15"/>
  <c r="D144" i="15"/>
  <c r="E144" i="15"/>
  <c r="F144" i="15"/>
  <c r="G144" i="15"/>
  <c r="H144" i="15"/>
  <c r="I144" i="15"/>
  <c r="J144" i="15"/>
  <c r="K144" i="15"/>
  <c r="L144" i="15"/>
  <c r="B145" i="15"/>
  <c r="C145" i="15"/>
  <c r="D145" i="15"/>
  <c r="E145" i="15"/>
  <c r="F145" i="15"/>
  <c r="G145" i="15"/>
  <c r="H145" i="15"/>
  <c r="I145" i="15"/>
  <c r="J145" i="15"/>
  <c r="K145" i="15"/>
  <c r="L145" i="15"/>
  <c r="B146" i="15"/>
  <c r="C146" i="15"/>
  <c r="D146" i="15"/>
  <c r="E146" i="15"/>
  <c r="F146" i="15"/>
  <c r="G146" i="15"/>
  <c r="H146" i="15"/>
  <c r="I146" i="15"/>
  <c r="J146" i="15"/>
  <c r="K146" i="15"/>
  <c r="L146" i="15"/>
  <c r="B147" i="15"/>
  <c r="C147" i="15"/>
  <c r="D147" i="15"/>
  <c r="E147" i="15"/>
  <c r="F147" i="15"/>
  <c r="G147" i="15"/>
  <c r="H147" i="15"/>
  <c r="I147" i="15"/>
  <c r="J147" i="15"/>
  <c r="K147" i="15"/>
  <c r="L147" i="15"/>
  <c r="B148" i="15"/>
  <c r="C148" i="15"/>
  <c r="D148" i="15"/>
  <c r="E148" i="15"/>
  <c r="F148" i="15"/>
  <c r="G148" i="15"/>
  <c r="H148" i="15"/>
  <c r="I148" i="15"/>
  <c r="J148" i="15"/>
  <c r="K148" i="15"/>
  <c r="L148" i="15"/>
  <c r="B149" i="15"/>
  <c r="C149" i="15"/>
  <c r="D149" i="15"/>
  <c r="E149" i="15"/>
  <c r="F149" i="15"/>
  <c r="G149" i="15"/>
  <c r="H149" i="15"/>
  <c r="I149" i="15"/>
  <c r="J149" i="15"/>
  <c r="K149" i="15"/>
  <c r="L149" i="15"/>
  <c r="B150" i="15"/>
  <c r="C150" i="15"/>
  <c r="D150" i="15"/>
  <c r="E150" i="15"/>
  <c r="F150" i="15"/>
  <c r="G150" i="15"/>
  <c r="H150" i="15"/>
  <c r="I150" i="15"/>
  <c r="J150" i="15"/>
  <c r="K150" i="15"/>
  <c r="L150" i="15"/>
  <c r="B151" i="15"/>
  <c r="C151" i="15"/>
  <c r="D151" i="15"/>
  <c r="E151" i="15"/>
  <c r="F151" i="15"/>
  <c r="G151" i="15"/>
  <c r="H151" i="15"/>
  <c r="I151" i="15"/>
  <c r="J151" i="15"/>
  <c r="K151" i="15"/>
  <c r="L151" i="15"/>
  <c r="B152" i="15"/>
  <c r="C152" i="15"/>
  <c r="D152" i="15"/>
  <c r="E152" i="15"/>
  <c r="F152" i="15"/>
  <c r="G152" i="15"/>
  <c r="H152" i="15"/>
  <c r="I152" i="15"/>
  <c r="J152" i="15"/>
  <c r="K152" i="15"/>
  <c r="L152" i="15"/>
  <c r="B153" i="15"/>
  <c r="C153" i="15"/>
  <c r="D153" i="15"/>
  <c r="E153" i="15"/>
  <c r="F153" i="15"/>
  <c r="G153" i="15"/>
  <c r="H153" i="15"/>
  <c r="I153" i="15"/>
  <c r="J153" i="15"/>
  <c r="K153" i="15"/>
  <c r="L153" i="15"/>
  <c r="B154" i="15"/>
  <c r="C154" i="15"/>
  <c r="D154" i="15"/>
  <c r="E154" i="15"/>
  <c r="F154" i="15"/>
  <c r="G154" i="15"/>
  <c r="H154" i="15"/>
  <c r="I154" i="15"/>
  <c r="J154" i="15"/>
  <c r="K154" i="15"/>
  <c r="L154" i="15"/>
  <c r="B155" i="15"/>
  <c r="C155" i="15"/>
  <c r="D155" i="15"/>
  <c r="E155" i="15"/>
  <c r="F155" i="15"/>
  <c r="G155" i="15"/>
  <c r="H155" i="15"/>
  <c r="I155" i="15"/>
  <c r="J155" i="15"/>
  <c r="K155" i="15"/>
  <c r="L155" i="15"/>
  <c r="B156" i="15"/>
  <c r="C156" i="15"/>
  <c r="D156" i="15"/>
  <c r="E156" i="15"/>
  <c r="F156" i="15"/>
  <c r="G156" i="15"/>
  <c r="H156" i="15"/>
  <c r="I156" i="15"/>
  <c r="J156" i="15"/>
  <c r="K156" i="15"/>
  <c r="L156" i="15"/>
  <c r="B157" i="15"/>
  <c r="C157" i="15"/>
  <c r="D157" i="15"/>
  <c r="E157" i="15"/>
  <c r="F157" i="15"/>
  <c r="G157" i="15"/>
  <c r="H157" i="15"/>
  <c r="I157" i="15"/>
  <c r="J157" i="15"/>
  <c r="K157" i="15"/>
  <c r="L157" i="15"/>
  <c r="B158" i="15"/>
  <c r="C158" i="15"/>
  <c r="D158" i="15"/>
  <c r="E158" i="15"/>
  <c r="F158" i="15"/>
  <c r="G158" i="15"/>
  <c r="H158" i="15"/>
  <c r="I158" i="15"/>
  <c r="J158" i="15"/>
  <c r="K158" i="15"/>
  <c r="L158" i="15"/>
  <c r="B159" i="15"/>
  <c r="C159" i="15"/>
  <c r="D159" i="15"/>
  <c r="E159" i="15"/>
  <c r="F159" i="15"/>
  <c r="G159" i="15"/>
  <c r="H159" i="15"/>
  <c r="I159" i="15"/>
  <c r="J159" i="15"/>
  <c r="K159" i="15"/>
  <c r="L159" i="15"/>
  <c r="B160" i="15"/>
  <c r="C160" i="15"/>
  <c r="D160" i="15"/>
  <c r="E160" i="15"/>
  <c r="F160" i="15"/>
  <c r="G160" i="15"/>
  <c r="H160" i="15"/>
  <c r="I160" i="15"/>
  <c r="J160" i="15"/>
  <c r="K160" i="15"/>
  <c r="L160" i="15"/>
  <c r="B161" i="15"/>
  <c r="C161" i="15"/>
  <c r="D161" i="15"/>
  <c r="E161" i="15"/>
  <c r="F161" i="15"/>
  <c r="G161" i="15"/>
  <c r="H161" i="15"/>
  <c r="I161" i="15"/>
  <c r="J161" i="15"/>
  <c r="K161" i="15"/>
  <c r="L161" i="15"/>
  <c r="B162" i="15"/>
  <c r="C162" i="15"/>
  <c r="D162" i="15"/>
  <c r="E162" i="15"/>
  <c r="F162" i="15"/>
  <c r="G162" i="15"/>
  <c r="H162" i="15"/>
  <c r="I162" i="15"/>
  <c r="J162" i="15"/>
  <c r="K162" i="15"/>
  <c r="L162" i="15"/>
  <c r="B163" i="15"/>
  <c r="C163" i="15"/>
  <c r="D163" i="15"/>
  <c r="E163" i="15"/>
  <c r="F163" i="15"/>
  <c r="G163" i="15"/>
  <c r="H163" i="15"/>
  <c r="I163" i="15"/>
  <c r="J163" i="15"/>
  <c r="K163" i="15"/>
  <c r="L163" i="15"/>
  <c r="B164" i="15"/>
  <c r="C164" i="15"/>
  <c r="D164" i="15"/>
  <c r="E164" i="15"/>
  <c r="F164" i="15"/>
  <c r="G164" i="15"/>
  <c r="H164" i="15"/>
  <c r="I164" i="15"/>
  <c r="J164" i="15"/>
  <c r="K164" i="15"/>
  <c r="L164" i="15"/>
  <c r="B165" i="15"/>
  <c r="C165" i="15"/>
  <c r="D165" i="15"/>
  <c r="E165" i="15"/>
  <c r="F165" i="15"/>
  <c r="G165" i="15"/>
  <c r="H165" i="15"/>
  <c r="I165" i="15"/>
  <c r="J165" i="15"/>
  <c r="K165" i="15"/>
  <c r="L165" i="15"/>
  <c r="B166" i="15"/>
  <c r="C166" i="15"/>
  <c r="D166" i="15"/>
  <c r="E166" i="15"/>
  <c r="F166" i="15"/>
  <c r="G166" i="15"/>
  <c r="H166" i="15"/>
  <c r="I166" i="15"/>
  <c r="J166" i="15"/>
  <c r="K166" i="15"/>
  <c r="L166" i="15"/>
  <c r="B167" i="15"/>
  <c r="C167" i="15"/>
  <c r="D167" i="15"/>
  <c r="E167" i="15"/>
  <c r="F167" i="15"/>
  <c r="G167" i="15"/>
  <c r="H167" i="15"/>
  <c r="I167" i="15"/>
  <c r="J167" i="15"/>
  <c r="K167" i="15"/>
  <c r="L167" i="15"/>
  <c r="B168" i="15"/>
  <c r="C168" i="15"/>
  <c r="D168" i="15"/>
  <c r="E168" i="15"/>
  <c r="F168" i="15"/>
  <c r="G168" i="15"/>
  <c r="H168" i="15"/>
  <c r="I168" i="15"/>
  <c r="J168" i="15"/>
  <c r="K168" i="15"/>
  <c r="L168" i="15"/>
  <c r="B169" i="15"/>
  <c r="C169" i="15"/>
  <c r="D169" i="15"/>
  <c r="E169" i="15"/>
  <c r="F169" i="15"/>
  <c r="G169" i="15"/>
  <c r="H169" i="15"/>
  <c r="I169" i="15"/>
  <c r="J169" i="15"/>
  <c r="K169" i="15"/>
  <c r="L169" i="15"/>
  <c r="B170" i="15"/>
  <c r="C170" i="15"/>
  <c r="D170" i="15"/>
  <c r="E170" i="15"/>
  <c r="F170" i="15"/>
  <c r="G170" i="15"/>
  <c r="H170" i="15"/>
  <c r="I170" i="15"/>
  <c r="J170" i="15"/>
  <c r="K170" i="15"/>
  <c r="L170" i="15"/>
  <c r="B171" i="15"/>
  <c r="C171" i="15"/>
  <c r="D171" i="15"/>
  <c r="E171" i="15"/>
  <c r="F171" i="15"/>
  <c r="G171" i="15"/>
  <c r="H171" i="15"/>
  <c r="I171" i="15"/>
  <c r="J171" i="15"/>
  <c r="K171" i="15"/>
  <c r="L171" i="15"/>
  <c r="B172" i="15"/>
  <c r="C172" i="15"/>
  <c r="D172" i="15"/>
  <c r="E172" i="15"/>
  <c r="F172" i="15"/>
  <c r="G172" i="15"/>
  <c r="H172" i="15"/>
  <c r="I172" i="15"/>
  <c r="J172" i="15"/>
  <c r="K172" i="15"/>
  <c r="L172" i="15"/>
  <c r="B173" i="15"/>
  <c r="C173" i="15"/>
  <c r="D173" i="15"/>
  <c r="E173" i="15"/>
  <c r="F173" i="15"/>
  <c r="G173" i="15"/>
  <c r="H173" i="15"/>
  <c r="I173" i="15"/>
  <c r="J173" i="15"/>
  <c r="K173" i="15"/>
  <c r="L173" i="15"/>
  <c r="B174" i="15"/>
  <c r="C174" i="15"/>
  <c r="D174" i="15"/>
  <c r="E174" i="15"/>
  <c r="F174" i="15"/>
  <c r="G174" i="15"/>
  <c r="H174" i="15"/>
  <c r="I174" i="15"/>
  <c r="J174" i="15"/>
  <c r="K174" i="15"/>
  <c r="L174" i="15"/>
  <c r="B175" i="15"/>
  <c r="C175" i="15"/>
  <c r="D175" i="15"/>
  <c r="E175" i="15"/>
  <c r="F175" i="15"/>
  <c r="G175" i="15"/>
  <c r="H175" i="15"/>
  <c r="I175" i="15"/>
  <c r="J175" i="15"/>
  <c r="K175" i="15"/>
  <c r="L175" i="15"/>
  <c r="B176" i="15"/>
  <c r="C176" i="15"/>
  <c r="D176" i="15"/>
  <c r="E176" i="15"/>
  <c r="F176" i="15"/>
  <c r="G176" i="15"/>
  <c r="H176" i="15"/>
  <c r="I176" i="15"/>
  <c r="J176" i="15"/>
  <c r="K176" i="15"/>
  <c r="L176" i="15"/>
  <c r="B177" i="15"/>
  <c r="C177" i="15"/>
  <c r="D177" i="15"/>
  <c r="E177" i="15"/>
  <c r="F177" i="15"/>
  <c r="G177" i="15"/>
  <c r="H177" i="15"/>
  <c r="I177" i="15"/>
  <c r="J177" i="15"/>
  <c r="K177" i="15"/>
  <c r="L177" i="15"/>
  <c r="B178" i="15"/>
  <c r="C178" i="15"/>
  <c r="D178" i="15"/>
  <c r="E178" i="15"/>
  <c r="F178" i="15"/>
  <c r="G178" i="15"/>
  <c r="H178" i="15"/>
  <c r="I178" i="15"/>
  <c r="J178" i="15"/>
  <c r="K178" i="15"/>
  <c r="L178" i="15"/>
  <c r="B179" i="15"/>
  <c r="C179" i="15"/>
  <c r="D179" i="15"/>
  <c r="E179" i="15"/>
  <c r="F179" i="15"/>
  <c r="G179" i="15"/>
  <c r="H179" i="15"/>
  <c r="I179" i="15"/>
  <c r="J179" i="15"/>
  <c r="K179" i="15"/>
  <c r="L179" i="15"/>
  <c r="B180" i="15"/>
  <c r="C180" i="15"/>
  <c r="D180" i="15"/>
  <c r="E180" i="15"/>
  <c r="F180" i="15"/>
  <c r="G180" i="15"/>
  <c r="H180" i="15"/>
  <c r="I180" i="15"/>
  <c r="J180" i="15"/>
  <c r="K180" i="15"/>
  <c r="L180" i="15"/>
  <c r="B181" i="15"/>
  <c r="C181" i="15"/>
  <c r="D181" i="15"/>
  <c r="E181" i="15"/>
  <c r="F181" i="15"/>
  <c r="G181" i="15"/>
  <c r="H181" i="15"/>
  <c r="I181" i="15"/>
  <c r="J181" i="15"/>
  <c r="K181" i="15"/>
  <c r="L181" i="15"/>
  <c r="B182" i="15"/>
  <c r="C182" i="15"/>
  <c r="D182" i="15"/>
  <c r="E182" i="15"/>
  <c r="F182" i="15"/>
  <c r="G182" i="15"/>
  <c r="H182" i="15"/>
  <c r="I182" i="15"/>
  <c r="J182" i="15"/>
  <c r="K182" i="15"/>
  <c r="L182" i="15"/>
  <c r="B183" i="15"/>
  <c r="C183" i="15"/>
  <c r="D183" i="15"/>
  <c r="E183" i="15"/>
  <c r="F183" i="15"/>
  <c r="G183" i="15"/>
  <c r="H183" i="15"/>
  <c r="I183" i="15"/>
  <c r="J183" i="15"/>
  <c r="K183" i="15"/>
  <c r="L183" i="15"/>
  <c r="B184" i="15"/>
  <c r="C184" i="15"/>
  <c r="D184" i="15"/>
  <c r="E184" i="15"/>
  <c r="F184" i="15"/>
  <c r="G184" i="15"/>
  <c r="H184" i="15"/>
  <c r="I184" i="15"/>
  <c r="J184" i="15"/>
  <c r="K184" i="15"/>
  <c r="L184" i="15"/>
  <c r="B185" i="15"/>
  <c r="C185" i="15"/>
  <c r="D185" i="15"/>
  <c r="E185" i="15"/>
  <c r="F185" i="15"/>
  <c r="G185" i="15"/>
  <c r="H185" i="15"/>
  <c r="I185" i="15"/>
  <c r="J185" i="15"/>
  <c r="K185" i="15"/>
  <c r="L185" i="15"/>
  <c r="B186" i="15"/>
  <c r="C186" i="15"/>
  <c r="D186" i="15"/>
  <c r="E186" i="15"/>
  <c r="F186" i="15"/>
  <c r="G186" i="15"/>
  <c r="H186" i="15"/>
  <c r="I186" i="15"/>
  <c r="J186" i="15"/>
  <c r="K186" i="15"/>
  <c r="L186" i="15"/>
  <c r="B187" i="15"/>
  <c r="C187" i="15"/>
  <c r="D187" i="15"/>
  <c r="E187" i="15"/>
  <c r="F187" i="15"/>
  <c r="G187" i="15"/>
  <c r="H187" i="15"/>
  <c r="I187" i="15"/>
  <c r="J187" i="15"/>
  <c r="K187" i="15"/>
  <c r="L187" i="15"/>
  <c r="B188" i="15"/>
  <c r="C188" i="15"/>
  <c r="D188" i="15"/>
  <c r="E188" i="15"/>
  <c r="F188" i="15"/>
  <c r="G188" i="15"/>
  <c r="H188" i="15"/>
  <c r="I188" i="15"/>
  <c r="J188" i="15"/>
  <c r="K188" i="15"/>
  <c r="L188" i="15"/>
  <c r="B189" i="15"/>
  <c r="C189" i="15"/>
  <c r="D189" i="15"/>
  <c r="E189" i="15"/>
  <c r="F189" i="15"/>
  <c r="G189" i="15"/>
  <c r="H189" i="15"/>
  <c r="I189" i="15"/>
  <c r="J189" i="15"/>
  <c r="K189" i="15"/>
  <c r="L189" i="15"/>
  <c r="B190" i="15"/>
  <c r="C190" i="15"/>
  <c r="D190" i="15"/>
  <c r="E190" i="15"/>
  <c r="F190" i="15"/>
  <c r="G190" i="15"/>
  <c r="H190" i="15"/>
  <c r="I190" i="15"/>
  <c r="J190" i="15"/>
  <c r="K190" i="15"/>
  <c r="L190" i="15"/>
  <c r="B191" i="15"/>
  <c r="C191" i="15"/>
  <c r="D191" i="15"/>
  <c r="E191" i="15"/>
  <c r="F191" i="15"/>
  <c r="G191" i="15"/>
  <c r="H191" i="15"/>
  <c r="I191" i="15"/>
  <c r="J191" i="15"/>
  <c r="K191" i="15"/>
  <c r="L191" i="15"/>
  <c r="B192" i="15"/>
  <c r="C192" i="15"/>
  <c r="D192" i="15"/>
  <c r="E192" i="15"/>
  <c r="F192" i="15"/>
  <c r="G192" i="15"/>
  <c r="H192" i="15"/>
  <c r="I192" i="15"/>
  <c r="J192" i="15"/>
  <c r="K192" i="15"/>
  <c r="L192" i="15"/>
  <c r="B193" i="15"/>
  <c r="C193" i="15"/>
  <c r="D193" i="15"/>
  <c r="E193" i="15"/>
  <c r="F193" i="15"/>
  <c r="G193" i="15"/>
  <c r="H193" i="15"/>
  <c r="I193" i="15"/>
  <c r="J193" i="15"/>
  <c r="K193" i="15"/>
  <c r="L193" i="15"/>
  <c r="B194" i="15"/>
  <c r="C194" i="15"/>
  <c r="D194" i="15"/>
  <c r="E194" i="15"/>
  <c r="F194" i="15"/>
  <c r="G194" i="15"/>
  <c r="H194" i="15"/>
  <c r="I194" i="15"/>
  <c r="J194" i="15"/>
  <c r="K194" i="15"/>
  <c r="L194" i="15"/>
  <c r="B195" i="15"/>
  <c r="C195" i="15"/>
  <c r="D195" i="15"/>
  <c r="E195" i="15"/>
  <c r="F195" i="15"/>
  <c r="G195" i="15"/>
  <c r="H195" i="15"/>
  <c r="I195" i="15"/>
  <c r="J195" i="15"/>
  <c r="K195" i="15"/>
  <c r="L195" i="15"/>
  <c r="B196" i="15"/>
  <c r="C196" i="15"/>
  <c r="D196" i="15"/>
  <c r="E196" i="15"/>
  <c r="F196" i="15"/>
  <c r="G196" i="15"/>
  <c r="H196" i="15"/>
  <c r="I196" i="15"/>
  <c r="J196" i="15"/>
  <c r="K196" i="15"/>
  <c r="L196" i="15"/>
  <c r="B197" i="15"/>
  <c r="C197" i="15"/>
  <c r="D197" i="15"/>
  <c r="E197" i="15"/>
  <c r="F197" i="15"/>
  <c r="G197" i="15"/>
  <c r="H197" i="15"/>
  <c r="I197" i="15"/>
  <c r="J197" i="15"/>
  <c r="K197" i="15"/>
  <c r="L197" i="15"/>
  <c r="B198" i="15"/>
  <c r="C198" i="15"/>
  <c r="D198" i="15"/>
  <c r="E198" i="15"/>
  <c r="F198" i="15"/>
  <c r="G198" i="15"/>
  <c r="H198" i="15"/>
  <c r="I198" i="15"/>
  <c r="J198" i="15"/>
  <c r="K198" i="15"/>
  <c r="L198" i="15"/>
  <c r="B199" i="15"/>
  <c r="C199" i="15"/>
  <c r="D199" i="15"/>
  <c r="E199" i="15"/>
  <c r="F199" i="15"/>
  <c r="G199" i="15"/>
  <c r="H199" i="15"/>
  <c r="I199" i="15"/>
  <c r="J199" i="15"/>
  <c r="K199" i="15"/>
  <c r="L199" i="15"/>
  <c r="B200" i="15"/>
  <c r="C200" i="15"/>
  <c r="D200" i="15"/>
  <c r="E200" i="15"/>
  <c r="F200" i="15"/>
  <c r="G200" i="15"/>
  <c r="H200" i="15"/>
  <c r="I200" i="15"/>
  <c r="J200" i="15"/>
  <c r="K200" i="15"/>
  <c r="L200" i="15"/>
  <c r="B201" i="15"/>
  <c r="C201" i="15"/>
  <c r="D201" i="15"/>
  <c r="E201" i="15"/>
  <c r="F201" i="15"/>
  <c r="G201" i="15"/>
  <c r="H201" i="15"/>
  <c r="I201" i="15"/>
  <c r="J201" i="15"/>
  <c r="K201" i="15"/>
  <c r="L201" i="15"/>
  <c r="B202" i="15"/>
  <c r="C202" i="15"/>
  <c r="D202" i="15"/>
  <c r="E202" i="15"/>
  <c r="F202" i="15"/>
  <c r="G202" i="15"/>
  <c r="H202" i="15"/>
  <c r="I202" i="15"/>
  <c r="J202" i="15"/>
  <c r="K202" i="15"/>
  <c r="L202" i="15"/>
  <c r="B203" i="15"/>
  <c r="C203" i="15"/>
  <c r="D203" i="15"/>
  <c r="E203" i="15"/>
  <c r="F203" i="15"/>
  <c r="G203" i="15"/>
  <c r="H203" i="15"/>
  <c r="I203" i="15"/>
  <c r="J203" i="15"/>
  <c r="K203" i="15"/>
  <c r="L203" i="15"/>
  <c r="B204" i="15"/>
  <c r="C204" i="15"/>
  <c r="D204" i="15"/>
  <c r="E204" i="15"/>
  <c r="F204" i="15"/>
  <c r="G204" i="15"/>
  <c r="H204" i="15"/>
  <c r="I204" i="15"/>
  <c r="J204" i="15"/>
  <c r="K204" i="15"/>
  <c r="L204" i="15"/>
  <c r="B205" i="15"/>
  <c r="C205" i="15"/>
  <c r="D205" i="15"/>
  <c r="E205" i="15"/>
  <c r="F205" i="15"/>
  <c r="G205" i="15"/>
  <c r="H205" i="15"/>
  <c r="I205" i="15"/>
  <c r="J205" i="15"/>
  <c r="K205" i="15"/>
  <c r="L205" i="15"/>
  <c r="B206" i="15"/>
  <c r="C206" i="15"/>
  <c r="D206" i="15"/>
  <c r="E206" i="15"/>
  <c r="F206" i="15"/>
  <c r="G206" i="15"/>
  <c r="H206" i="15"/>
  <c r="I206" i="15"/>
  <c r="J206" i="15"/>
  <c r="K206" i="15"/>
  <c r="L206" i="15"/>
  <c r="B207" i="15"/>
  <c r="C207" i="15"/>
  <c r="D207" i="15"/>
  <c r="E207" i="15"/>
  <c r="F207" i="15"/>
  <c r="G207" i="15"/>
  <c r="H207" i="15"/>
  <c r="I207" i="15"/>
  <c r="J207" i="15"/>
  <c r="K207" i="15"/>
  <c r="L207" i="15"/>
  <c r="B208" i="15"/>
  <c r="C208" i="15"/>
  <c r="D208" i="15"/>
  <c r="E208" i="15"/>
  <c r="F208" i="15"/>
  <c r="G208" i="15"/>
  <c r="H208" i="15"/>
  <c r="I208" i="15"/>
  <c r="J208" i="15"/>
  <c r="K208" i="15"/>
  <c r="L208" i="15"/>
  <c r="B209" i="15"/>
  <c r="C209" i="15"/>
  <c r="D209" i="15"/>
  <c r="E209" i="15"/>
  <c r="F209" i="15"/>
  <c r="G209" i="15"/>
  <c r="H209" i="15"/>
  <c r="I209" i="15"/>
  <c r="J209" i="15"/>
  <c r="K209" i="15"/>
  <c r="L209" i="15"/>
  <c r="B210" i="15"/>
  <c r="C210" i="15"/>
  <c r="D210" i="15"/>
  <c r="E210" i="15"/>
  <c r="F210" i="15"/>
  <c r="G210" i="15"/>
  <c r="H210" i="15"/>
  <c r="I210" i="15"/>
  <c r="J210" i="15"/>
  <c r="K210" i="15"/>
  <c r="L210" i="15"/>
  <c r="B211" i="15"/>
  <c r="C211" i="15"/>
  <c r="D211" i="15"/>
  <c r="E211" i="15"/>
  <c r="F211" i="15"/>
  <c r="G211" i="15"/>
  <c r="H211" i="15"/>
  <c r="I211" i="15"/>
  <c r="J211" i="15"/>
  <c r="K211" i="15"/>
  <c r="L211" i="15"/>
  <c r="B212" i="15"/>
  <c r="C212" i="15"/>
  <c r="D212" i="15"/>
  <c r="E212" i="15"/>
  <c r="F212" i="15"/>
  <c r="G212" i="15"/>
  <c r="H212" i="15"/>
  <c r="I212" i="15"/>
  <c r="J212" i="15"/>
  <c r="K212" i="15"/>
  <c r="L212" i="15"/>
  <c r="B213" i="15"/>
  <c r="C213" i="15"/>
  <c r="D213" i="15"/>
  <c r="E213" i="15"/>
  <c r="F213" i="15"/>
  <c r="G213" i="15"/>
  <c r="H213" i="15"/>
  <c r="I213" i="15"/>
  <c r="J213" i="15"/>
  <c r="K213" i="15"/>
  <c r="L213" i="15"/>
  <c r="B214" i="15"/>
  <c r="C214" i="15"/>
  <c r="D214" i="15"/>
  <c r="E214" i="15"/>
  <c r="F214" i="15"/>
  <c r="G214" i="15"/>
  <c r="H214" i="15"/>
  <c r="I214" i="15"/>
  <c r="J214" i="15"/>
  <c r="K214" i="15"/>
  <c r="L214" i="15"/>
  <c r="B215" i="15"/>
  <c r="C215" i="15"/>
  <c r="D215" i="15"/>
  <c r="E215" i="15"/>
  <c r="F215" i="15"/>
  <c r="G215" i="15"/>
  <c r="H215" i="15"/>
  <c r="I215" i="15"/>
  <c r="J215" i="15"/>
  <c r="K215" i="15"/>
  <c r="L215" i="15"/>
  <c r="B216" i="15"/>
  <c r="C216" i="15"/>
  <c r="D216" i="15"/>
  <c r="E216" i="15"/>
  <c r="F216" i="15"/>
  <c r="G216" i="15"/>
  <c r="H216" i="15"/>
  <c r="I216" i="15"/>
  <c r="J216" i="15"/>
  <c r="K216" i="15"/>
  <c r="L216" i="15"/>
  <c r="B217" i="15"/>
  <c r="C217" i="15"/>
  <c r="D217" i="15"/>
  <c r="E217" i="15"/>
  <c r="F217" i="15"/>
  <c r="G217" i="15"/>
  <c r="H217" i="15"/>
  <c r="I217" i="15"/>
  <c r="J217" i="15"/>
  <c r="K217" i="15"/>
  <c r="L217" i="15"/>
  <c r="B218" i="15"/>
  <c r="C218" i="15"/>
  <c r="D218" i="15"/>
  <c r="E218" i="15"/>
  <c r="F218" i="15"/>
  <c r="G218" i="15"/>
  <c r="H218" i="15"/>
  <c r="I218" i="15"/>
  <c r="J218" i="15"/>
  <c r="K218" i="15"/>
  <c r="L218" i="15"/>
  <c r="B219" i="15"/>
  <c r="C219" i="15"/>
  <c r="D219" i="15"/>
  <c r="E219" i="15"/>
  <c r="F219" i="15"/>
  <c r="G219" i="15"/>
  <c r="H219" i="15"/>
  <c r="I219" i="15"/>
  <c r="J219" i="15"/>
  <c r="K219" i="15"/>
  <c r="L219" i="15"/>
  <c r="B220" i="15"/>
  <c r="C220" i="15"/>
  <c r="D220" i="15"/>
  <c r="E220" i="15"/>
  <c r="F220" i="15"/>
  <c r="G220" i="15"/>
  <c r="H220" i="15"/>
  <c r="I220" i="15"/>
  <c r="J220" i="15"/>
  <c r="K220" i="15"/>
  <c r="L220" i="15"/>
  <c r="B221" i="15"/>
  <c r="C221" i="15"/>
  <c r="D221" i="15"/>
  <c r="E221" i="15"/>
  <c r="F221" i="15"/>
  <c r="G221" i="15"/>
  <c r="H221" i="15"/>
  <c r="I221" i="15"/>
  <c r="J221" i="15"/>
  <c r="K221" i="15"/>
  <c r="L221" i="15"/>
  <c r="B222" i="15"/>
  <c r="C222" i="15"/>
  <c r="D222" i="15"/>
  <c r="E222" i="15"/>
  <c r="F222" i="15"/>
  <c r="G222" i="15"/>
  <c r="H222" i="15"/>
  <c r="I222" i="15"/>
  <c r="J222" i="15"/>
  <c r="K222" i="15"/>
  <c r="L222" i="15"/>
  <c r="B223" i="15"/>
  <c r="C223" i="15"/>
  <c r="D223" i="15"/>
  <c r="E223" i="15"/>
  <c r="F223" i="15"/>
  <c r="G223" i="15"/>
  <c r="H223" i="15"/>
  <c r="I223" i="15"/>
  <c r="J223" i="15"/>
  <c r="K223" i="15"/>
  <c r="L223" i="15"/>
  <c r="B224" i="15"/>
  <c r="C224" i="15"/>
  <c r="D224" i="15"/>
  <c r="E224" i="15"/>
  <c r="F224" i="15"/>
  <c r="G224" i="15"/>
  <c r="H224" i="15"/>
  <c r="I224" i="15"/>
  <c r="J224" i="15"/>
  <c r="K224" i="15"/>
  <c r="L224" i="15"/>
  <c r="B225" i="15"/>
  <c r="C225" i="15"/>
  <c r="D225" i="15"/>
  <c r="E225" i="15"/>
  <c r="F225" i="15"/>
  <c r="G225" i="15"/>
  <c r="H225" i="15"/>
  <c r="I225" i="15"/>
  <c r="J225" i="15"/>
  <c r="K225" i="15"/>
  <c r="L225" i="15"/>
  <c r="B226" i="15"/>
  <c r="C226" i="15"/>
  <c r="D226" i="15"/>
  <c r="E226" i="15"/>
  <c r="F226" i="15"/>
  <c r="G226" i="15"/>
  <c r="H226" i="15"/>
  <c r="I226" i="15"/>
  <c r="J226" i="15"/>
  <c r="K226" i="15"/>
  <c r="L226" i="15"/>
  <c r="B227" i="15"/>
  <c r="C227" i="15"/>
  <c r="D227" i="15"/>
  <c r="E227" i="15"/>
  <c r="F227" i="15"/>
  <c r="G227" i="15"/>
  <c r="H227" i="15"/>
  <c r="I227" i="15"/>
  <c r="J227" i="15"/>
  <c r="K227" i="15"/>
  <c r="L227" i="15"/>
  <c r="B228" i="15"/>
  <c r="C228" i="15"/>
  <c r="D228" i="15"/>
  <c r="E228" i="15"/>
  <c r="F228" i="15"/>
  <c r="G228" i="15"/>
  <c r="H228" i="15"/>
  <c r="I228" i="15"/>
  <c r="J228" i="15"/>
  <c r="K228" i="15"/>
  <c r="L228" i="15"/>
  <c r="B229" i="15"/>
  <c r="C229" i="15"/>
  <c r="D229" i="15"/>
  <c r="E229" i="15"/>
  <c r="F229" i="15"/>
  <c r="G229" i="15"/>
  <c r="H229" i="15"/>
  <c r="I229" i="15"/>
  <c r="J229" i="15"/>
  <c r="K229" i="15"/>
  <c r="L229" i="15"/>
  <c r="B230" i="15"/>
  <c r="C230" i="15"/>
  <c r="D230" i="15"/>
  <c r="E230" i="15"/>
  <c r="F230" i="15"/>
  <c r="G230" i="15"/>
  <c r="H230" i="15"/>
  <c r="I230" i="15"/>
  <c r="J230" i="15"/>
  <c r="K230" i="15"/>
  <c r="L230" i="15"/>
  <c r="B231" i="15"/>
  <c r="C231" i="15"/>
  <c r="D231" i="15"/>
  <c r="E231" i="15"/>
  <c r="F231" i="15"/>
  <c r="G231" i="15"/>
  <c r="H231" i="15"/>
  <c r="I231" i="15"/>
  <c r="J231" i="15"/>
  <c r="K231" i="15"/>
  <c r="L231" i="15"/>
  <c r="B232" i="15"/>
  <c r="C232" i="15"/>
  <c r="D232" i="15"/>
  <c r="E232" i="15"/>
  <c r="F232" i="15"/>
  <c r="G232" i="15"/>
  <c r="H232" i="15"/>
  <c r="I232" i="15"/>
  <c r="J232" i="15"/>
  <c r="K232" i="15"/>
  <c r="L232" i="15"/>
  <c r="B233" i="15"/>
  <c r="C233" i="15"/>
  <c r="D233" i="15"/>
  <c r="E233" i="15"/>
  <c r="F233" i="15"/>
  <c r="G233" i="15"/>
  <c r="H233" i="15"/>
  <c r="I233" i="15"/>
  <c r="J233" i="15"/>
  <c r="K233" i="15"/>
  <c r="L233" i="15"/>
  <c r="B234" i="15"/>
  <c r="C234" i="15"/>
  <c r="D234" i="15"/>
  <c r="E234" i="15"/>
  <c r="F234" i="15"/>
  <c r="G234" i="15"/>
  <c r="H234" i="15"/>
  <c r="I234" i="15"/>
  <c r="J234" i="15"/>
  <c r="K234" i="15"/>
  <c r="L234" i="15"/>
  <c r="B235" i="15"/>
  <c r="C235" i="15"/>
  <c r="D235" i="15"/>
  <c r="E235" i="15"/>
  <c r="F235" i="15"/>
  <c r="G235" i="15"/>
  <c r="H235" i="15"/>
  <c r="I235" i="15"/>
  <c r="J235" i="15"/>
  <c r="K235" i="15"/>
  <c r="L235" i="15"/>
  <c r="B236" i="15"/>
  <c r="C236" i="15"/>
  <c r="D236" i="15"/>
  <c r="E236" i="15"/>
  <c r="F236" i="15"/>
  <c r="G236" i="15"/>
  <c r="H236" i="15"/>
  <c r="I236" i="15"/>
  <c r="J236" i="15"/>
  <c r="K236" i="15"/>
  <c r="L236" i="15"/>
  <c r="B237" i="15"/>
  <c r="C237" i="15"/>
  <c r="D237" i="15"/>
  <c r="E237" i="15"/>
  <c r="F237" i="15"/>
  <c r="G237" i="15"/>
  <c r="H237" i="15"/>
  <c r="I237" i="15"/>
  <c r="J237" i="15"/>
  <c r="K237" i="15"/>
  <c r="L237" i="15"/>
  <c r="B238" i="15"/>
  <c r="C238" i="15"/>
  <c r="D238" i="15"/>
  <c r="E238" i="15"/>
  <c r="F238" i="15"/>
  <c r="G238" i="15"/>
  <c r="H238" i="15"/>
  <c r="I238" i="15"/>
  <c r="J238" i="15"/>
  <c r="K238" i="15"/>
  <c r="L238" i="15"/>
  <c r="B239" i="15"/>
  <c r="C239" i="15"/>
  <c r="D239" i="15"/>
  <c r="E239" i="15"/>
  <c r="F239" i="15"/>
  <c r="G239" i="15"/>
  <c r="H239" i="15"/>
  <c r="I239" i="15"/>
  <c r="J239" i="15"/>
  <c r="K239" i="15"/>
  <c r="L239" i="15"/>
  <c r="B240" i="15"/>
  <c r="C240" i="15"/>
  <c r="D240" i="15"/>
  <c r="E240" i="15"/>
  <c r="F240" i="15"/>
  <c r="G240" i="15"/>
  <c r="H240" i="15"/>
  <c r="I240" i="15"/>
  <c r="J240" i="15"/>
  <c r="K240" i="15"/>
  <c r="L240" i="15"/>
  <c r="B241" i="15"/>
  <c r="C241" i="15"/>
  <c r="D241" i="15"/>
  <c r="E241" i="15"/>
  <c r="F241" i="15"/>
  <c r="G241" i="15"/>
  <c r="H241" i="15"/>
  <c r="I241" i="15"/>
  <c r="J241" i="15"/>
  <c r="K241" i="15"/>
  <c r="L241" i="15"/>
  <c r="B242" i="15"/>
  <c r="C242" i="15"/>
  <c r="D242" i="15"/>
  <c r="E242" i="15"/>
  <c r="F242" i="15"/>
  <c r="G242" i="15"/>
  <c r="H242" i="15"/>
  <c r="I242" i="15"/>
  <c r="J242" i="15"/>
  <c r="K242" i="15"/>
  <c r="L242" i="15"/>
  <c r="B243" i="15"/>
  <c r="C243" i="15"/>
  <c r="D243" i="15"/>
  <c r="E243" i="15"/>
  <c r="F243" i="15"/>
  <c r="G243" i="15"/>
  <c r="H243" i="15"/>
  <c r="I243" i="15"/>
  <c r="J243" i="15"/>
  <c r="K243" i="15"/>
  <c r="L243" i="15"/>
  <c r="B244" i="15"/>
  <c r="C244" i="15"/>
  <c r="D244" i="15"/>
  <c r="E244" i="15"/>
  <c r="F244" i="15"/>
  <c r="G244" i="15"/>
  <c r="H244" i="15"/>
  <c r="I244" i="15"/>
  <c r="J244" i="15"/>
  <c r="K244" i="15"/>
  <c r="L244" i="15"/>
  <c r="B245" i="15"/>
  <c r="C245" i="15"/>
  <c r="D245" i="15"/>
  <c r="E245" i="15"/>
  <c r="F245" i="15"/>
  <c r="G245" i="15"/>
  <c r="H245" i="15"/>
  <c r="I245" i="15"/>
  <c r="J245" i="15"/>
  <c r="K245" i="15"/>
  <c r="L245" i="15"/>
  <c r="B246" i="15"/>
  <c r="C246" i="15"/>
  <c r="D246" i="15"/>
  <c r="E246" i="15"/>
  <c r="F246" i="15"/>
  <c r="G246" i="15"/>
  <c r="H246" i="15"/>
  <c r="I246" i="15"/>
  <c r="J246" i="15"/>
  <c r="K246" i="15"/>
  <c r="L246" i="15"/>
  <c r="B247" i="15"/>
  <c r="C247" i="15"/>
  <c r="D247" i="15"/>
  <c r="E247" i="15"/>
  <c r="F247" i="15"/>
  <c r="G247" i="15"/>
  <c r="H247" i="15"/>
  <c r="I247" i="15"/>
  <c r="J247" i="15"/>
  <c r="K247" i="15"/>
  <c r="L247" i="15"/>
  <c r="B248" i="15"/>
  <c r="C248" i="15"/>
  <c r="D248" i="15"/>
  <c r="E248" i="15"/>
  <c r="F248" i="15"/>
  <c r="G248" i="15"/>
  <c r="H248" i="15"/>
  <c r="I248" i="15"/>
  <c r="J248" i="15"/>
  <c r="K248" i="15"/>
  <c r="L248" i="15"/>
  <c r="B249" i="15"/>
  <c r="C249" i="15"/>
  <c r="D249" i="15"/>
  <c r="E249" i="15"/>
  <c r="F249" i="15"/>
  <c r="G249" i="15"/>
  <c r="H249" i="15"/>
  <c r="I249" i="15"/>
  <c r="J249" i="15"/>
  <c r="K249" i="15"/>
  <c r="L249" i="15"/>
  <c r="B250" i="15"/>
  <c r="C250" i="15"/>
  <c r="D250" i="15"/>
  <c r="E250" i="15"/>
  <c r="F250" i="15"/>
  <c r="G250" i="15"/>
  <c r="H250" i="15"/>
  <c r="I250" i="15"/>
  <c r="J250" i="15"/>
  <c r="K250" i="15"/>
  <c r="L250" i="15"/>
  <c r="B251" i="15"/>
  <c r="C251" i="15"/>
  <c r="D251" i="15"/>
  <c r="E251" i="15"/>
  <c r="F251" i="15"/>
  <c r="G251" i="15"/>
  <c r="H251" i="15"/>
  <c r="I251" i="15"/>
  <c r="J251" i="15"/>
  <c r="K251" i="15"/>
  <c r="L251" i="15"/>
  <c r="B252" i="15"/>
  <c r="C252" i="15"/>
  <c r="D252" i="15"/>
  <c r="E252" i="15"/>
  <c r="F252" i="15"/>
  <c r="G252" i="15"/>
  <c r="H252" i="15"/>
  <c r="I252" i="15"/>
  <c r="J252" i="15"/>
  <c r="K252" i="15"/>
  <c r="L252" i="15"/>
  <c r="B253" i="15"/>
  <c r="C253" i="15"/>
  <c r="D253" i="15"/>
  <c r="E253" i="15"/>
  <c r="F253" i="15"/>
  <c r="G253" i="15"/>
  <c r="H253" i="15"/>
  <c r="I253" i="15"/>
  <c r="J253" i="15"/>
  <c r="K253" i="15"/>
  <c r="L253" i="15"/>
  <c r="B254" i="15"/>
  <c r="C254" i="15"/>
  <c r="D254" i="15"/>
  <c r="E254" i="15"/>
  <c r="F254" i="15"/>
  <c r="G254" i="15"/>
  <c r="H254" i="15"/>
  <c r="I254" i="15"/>
  <c r="J254" i="15"/>
  <c r="K254" i="15"/>
  <c r="L254" i="15"/>
  <c r="B255" i="15"/>
  <c r="C255" i="15"/>
  <c r="D255" i="15"/>
  <c r="E255" i="15"/>
  <c r="F255" i="15"/>
  <c r="G255" i="15"/>
  <c r="H255" i="15"/>
  <c r="I255" i="15"/>
  <c r="J255" i="15"/>
  <c r="K255" i="15"/>
  <c r="L255" i="15"/>
  <c r="B256" i="15"/>
  <c r="C256" i="15"/>
  <c r="D256" i="15"/>
  <c r="E256" i="15"/>
  <c r="F256" i="15"/>
  <c r="G256" i="15"/>
  <c r="H256" i="15"/>
  <c r="I256" i="15"/>
  <c r="J256" i="15"/>
  <c r="K256" i="15"/>
  <c r="L256" i="15"/>
  <c r="B257" i="15"/>
  <c r="N257" i="15" s="1"/>
  <c r="C257" i="15"/>
  <c r="D257" i="15"/>
  <c r="E257" i="15"/>
  <c r="F257" i="15"/>
  <c r="G257" i="15"/>
  <c r="H257" i="15"/>
  <c r="I257" i="15"/>
  <c r="J257" i="15"/>
  <c r="K257" i="15"/>
  <c r="L257" i="15"/>
  <c r="B258" i="15"/>
  <c r="C258" i="15"/>
  <c r="D258" i="15"/>
  <c r="E258" i="15"/>
  <c r="F258" i="15"/>
  <c r="G258" i="15"/>
  <c r="H258" i="15"/>
  <c r="I258" i="15"/>
  <c r="J258" i="15"/>
  <c r="K258" i="15"/>
  <c r="L258" i="15"/>
  <c r="N258" i="15"/>
  <c r="B259" i="15"/>
  <c r="C259" i="15"/>
  <c r="D259" i="15"/>
  <c r="E259" i="15"/>
  <c r="F259" i="15"/>
  <c r="G259" i="15"/>
  <c r="H259" i="15"/>
  <c r="I259" i="15"/>
  <c r="J259" i="15"/>
  <c r="K259" i="15"/>
  <c r="L259" i="15"/>
  <c r="B260" i="15"/>
  <c r="C260" i="15"/>
  <c r="D260" i="15"/>
  <c r="E260" i="15"/>
  <c r="F260" i="15"/>
  <c r="G260" i="15"/>
  <c r="H260" i="15"/>
  <c r="I260" i="15"/>
  <c r="J260" i="15"/>
  <c r="K260" i="15"/>
  <c r="L260" i="15"/>
  <c r="B261" i="15"/>
  <c r="N261" i="15" s="1"/>
  <c r="C261" i="15"/>
  <c r="D261" i="15"/>
  <c r="E261" i="15"/>
  <c r="F261" i="15"/>
  <c r="G261" i="15"/>
  <c r="H261" i="15"/>
  <c r="I261" i="15"/>
  <c r="J261" i="15"/>
  <c r="K261" i="15"/>
  <c r="L261" i="15"/>
  <c r="B262" i="15"/>
  <c r="C262" i="15"/>
  <c r="D262" i="15"/>
  <c r="E262" i="15"/>
  <c r="F262" i="15"/>
  <c r="G262" i="15"/>
  <c r="H262" i="15"/>
  <c r="I262" i="15"/>
  <c r="J262" i="15"/>
  <c r="K262" i="15"/>
  <c r="L262" i="15"/>
  <c r="N262" i="15"/>
  <c r="B263" i="15"/>
  <c r="C263" i="15"/>
  <c r="D263" i="15"/>
  <c r="E263" i="15"/>
  <c r="F263" i="15"/>
  <c r="G263" i="15"/>
  <c r="H263" i="15"/>
  <c r="I263" i="15"/>
  <c r="J263" i="15"/>
  <c r="K263" i="15"/>
  <c r="L263" i="15"/>
  <c r="B264" i="15"/>
  <c r="C264" i="15"/>
  <c r="D264" i="15"/>
  <c r="E264" i="15"/>
  <c r="F264" i="15"/>
  <c r="G264" i="15"/>
  <c r="H264" i="15"/>
  <c r="I264" i="15"/>
  <c r="J264" i="15"/>
  <c r="K264" i="15"/>
  <c r="L264" i="15"/>
  <c r="B265" i="15"/>
  <c r="N265" i="15" s="1"/>
  <c r="C265" i="15"/>
  <c r="D265" i="15"/>
  <c r="E265" i="15"/>
  <c r="F265" i="15"/>
  <c r="G265" i="15"/>
  <c r="H265" i="15"/>
  <c r="I265" i="15"/>
  <c r="J265" i="15"/>
  <c r="K265" i="15"/>
  <c r="L265" i="15"/>
  <c r="B266" i="15"/>
  <c r="C266" i="15"/>
  <c r="D266" i="15"/>
  <c r="E266" i="15"/>
  <c r="F266" i="15"/>
  <c r="G266" i="15"/>
  <c r="H266" i="15"/>
  <c r="I266" i="15"/>
  <c r="J266" i="15"/>
  <c r="K266" i="15"/>
  <c r="L266" i="15"/>
  <c r="N266" i="15"/>
  <c r="B267" i="15"/>
  <c r="C267" i="15"/>
  <c r="D267" i="15"/>
  <c r="E267" i="15"/>
  <c r="F267" i="15"/>
  <c r="G267" i="15"/>
  <c r="H267" i="15"/>
  <c r="I267" i="15"/>
  <c r="J267" i="15"/>
  <c r="K267" i="15"/>
  <c r="L267" i="15"/>
  <c r="B268" i="15"/>
  <c r="C268" i="15"/>
  <c r="D268" i="15"/>
  <c r="E268" i="15"/>
  <c r="F268" i="15"/>
  <c r="G268" i="15"/>
  <c r="H268" i="15"/>
  <c r="I268" i="15"/>
  <c r="J268" i="15"/>
  <c r="K268" i="15"/>
  <c r="L268" i="15"/>
  <c r="B269" i="15"/>
  <c r="N269" i="15" s="1"/>
  <c r="C269" i="15"/>
  <c r="D269" i="15"/>
  <c r="E269" i="15"/>
  <c r="F269" i="15"/>
  <c r="G269" i="15"/>
  <c r="H269" i="15"/>
  <c r="I269" i="15"/>
  <c r="J269" i="15"/>
  <c r="K269" i="15"/>
  <c r="L269" i="15"/>
  <c r="B270" i="15"/>
  <c r="C270" i="15"/>
  <c r="D270" i="15"/>
  <c r="E270" i="15"/>
  <c r="F270" i="15"/>
  <c r="G270" i="15"/>
  <c r="H270" i="15"/>
  <c r="I270" i="15"/>
  <c r="J270" i="15"/>
  <c r="K270" i="15"/>
  <c r="L270" i="15"/>
  <c r="N270" i="15"/>
  <c r="B271" i="15"/>
  <c r="C271" i="15"/>
  <c r="D271" i="15"/>
  <c r="E271" i="15"/>
  <c r="F271" i="15"/>
  <c r="G271" i="15"/>
  <c r="H271" i="15"/>
  <c r="I271" i="15"/>
  <c r="J271" i="15"/>
  <c r="K271" i="15"/>
  <c r="L271" i="15"/>
  <c r="B272" i="15"/>
  <c r="C272" i="15"/>
  <c r="D272" i="15"/>
  <c r="E272" i="15"/>
  <c r="F272" i="15"/>
  <c r="G272" i="15"/>
  <c r="H272" i="15"/>
  <c r="I272" i="15"/>
  <c r="J272" i="15"/>
  <c r="K272" i="15"/>
  <c r="L272" i="15"/>
  <c r="B273" i="15"/>
  <c r="N273" i="15" s="1"/>
  <c r="C273" i="15"/>
  <c r="D273" i="15"/>
  <c r="E273" i="15"/>
  <c r="F273" i="15"/>
  <c r="G273" i="15"/>
  <c r="H273" i="15"/>
  <c r="I273" i="15"/>
  <c r="J273" i="15"/>
  <c r="K273" i="15"/>
  <c r="L273" i="15"/>
  <c r="B274" i="15"/>
  <c r="C274" i="15"/>
  <c r="D274" i="15"/>
  <c r="E274" i="15"/>
  <c r="F274" i="15"/>
  <c r="G274" i="15"/>
  <c r="H274" i="15"/>
  <c r="I274" i="15"/>
  <c r="J274" i="15"/>
  <c r="K274" i="15"/>
  <c r="L274" i="15"/>
  <c r="N274" i="15"/>
  <c r="B275" i="15"/>
  <c r="C275" i="15"/>
  <c r="D275" i="15"/>
  <c r="E275" i="15"/>
  <c r="F275" i="15"/>
  <c r="G275" i="15"/>
  <c r="H275" i="15"/>
  <c r="I275" i="15"/>
  <c r="J275" i="15"/>
  <c r="K275" i="15"/>
  <c r="L275" i="15"/>
  <c r="B276" i="15"/>
  <c r="C276" i="15"/>
  <c r="D276" i="15"/>
  <c r="E276" i="15"/>
  <c r="F276" i="15"/>
  <c r="G276" i="15"/>
  <c r="H276" i="15"/>
  <c r="I276" i="15"/>
  <c r="J276" i="15"/>
  <c r="K276" i="15"/>
  <c r="L276" i="15"/>
  <c r="B277" i="15"/>
  <c r="N277" i="15" s="1"/>
  <c r="C277" i="15"/>
  <c r="D277" i="15"/>
  <c r="E277" i="15"/>
  <c r="F277" i="15"/>
  <c r="G277" i="15"/>
  <c r="H277" i="15"/>
  <c r="I277" i="15"/>
  <c r="J277" i="15"/>
  <c r="K277" i="15"/>
  <c r="L277" i="15"/>
  <c r="B278" i="15"/>
  <c r="C278" i="15"/>
  <c r="D278" i="15"/>
  <c r="E278" i="15"/>
  <c r="F278" i="15"/>
  <c r="G278" i="15"/>
  <c r="H278" i="15"/>
  <c r="I278" i="15"/>
  <c r="J278" i="15"/>
  <c r="K278" i="15"/>
  <c r="L278" i="15"/>
  <c r="N278" i="15"/>
  <c r="B279" i="15"/>
  <c r="C279" i="15"/>
  <c r="D279" i="15"/>
  <c r="E279" i="15"/>
  <c r="F279" i="15"/>
  <c r="G279" i="15"/>
  <c r="H279" i="15"/>
  <c r="I279" i="15"/>
  <c r="J279" i="15"/>
  <c r="K279" i="15"/>
  <c r="L279" i="15"/>
  <c r="B280" i="15"/>
  <c r="C280" i="15"/>
  <c r="D280" i="15"/>
  <c r="E280" i="15"/>
  <c r="F280" i="15"/>
  <c r="G280" i="15"/>
  <c r="H280" i="15"/>
  <c r="I280" i="15"/>
  <c r="J280" i="15"/>
  <c r="K280" i="15"/>
  <c r="L280" i="15"/>
  <c r="B281" i="15"/>
  <c r="N281" i="15" s="1"/>
  <c r="C281" i="15"/>
  <c r="D281" i="15"/>
  <c r="E281" i="15"/>
  <c r="F281" i="15"/>
  <c r="G281" i="15"/>
  <c r="H281" i="15"/>
  <c r="I281" i="15"/>
  <c r="J281" i="15"/>
  <c r="K281" i="15"/>
  <c r="L281" i="15"/>
  <c r="B282" i="15"/>
  <c r="C282" i="15"/>
  <c r="D282" i="15"/>
  <c r="E282" i="15"/>
  <c r="F282" i="15"/>
  <c r="G282" i="15"/>
  <c r="H282" i="15"/>
  <c r="I282" i="15"/>
  <c r="J282" i="15"/>
  <c r="K282" i="15"/>
  <c r="L282" i="15"/>
  <c r="N282" i="15"/>
  <c r="B283" i="15"/>
  <c r="C283" i="15"/>
  <c r="D283" i="15"/>
  <c r="E283" i="15"/>
  <c r="F283" i="15"/>
  <c r="G283" i="15"/>
  <c r="H283" i="15"/>
  <c r="I283" i="15"/>
  <c r="J283" i="15"/>
  <c r="K283" i="15"/>
  <c r="L283" i="15"/>
  <c r="B284" i="15"/>
  <c r="C284" i="15"/>
  <c r="D284" i="15"/>
  <c r="E284" i="15"/>
  <c r="F284" i="15"/>
  <c r="G284" i="15"/>
  <c r="H284" i="15"/>
  <c r="I284" i="15"/>
  <c r="J284" i="15"/>
  <c r="K284" i="15"/>
  <c r="L284" i="15"/>
  <c r="B285" i="15"/>
  <c r="N285" i="15" s="1"/>
  <c r="C285" i="15"/>
  <c r="D285" i="15"/>
  <c r="E285" i="15"/>
  <c r="F285" i="15"/>
  <c r="G285" i="15"/>
  <c r="H285" i="15"/>
  <c r="I285" i="15"/>
  <c r="J285" i="15"/>
  <c r="K285" i="15"/>
  <c r="L285" i="15"/>
  <c r="B286" i="15"/>
  <c r="C286" i="15"/>
  <c r="D286" i="15"/>
  <c r="E286" i="15"/>
  <c r="F286" i="15"/>
  <c r="G286" i="15"/>
  <c r="H286" i="15"/>
  <c r="I286" i="15"/>
  <c r="J286" i="15"/>
  <c r="K286" i="15"/>
  <c r="L286" i="15"/>
  <c r="N286" i="15"/>
  <c r="B287" i="15"/>
  <c r="C287" i="15"/>
  <c r="D287" i="15"/>
  <c r="E287" i="15"/>
  <c r="F287" i="15"/>
  <c r="G287" i="15"/>
  <c r="H287" i="15"/>
  <c r="I287" i="15"/>
  <c r="J287" i="15"/>
  <c r="K287" i="15"/>
  <c r="L287" i="15"/>
  <c r="B288" i="15"/>
  <c r="C288" i="15"/>
  <c r="D288" i="15"/>
  <c r="E288" i="15"/>
  <c r="F288" i="15"/>
  <c r="G288" i="15"/>
  <c r="H288" i="15"/>
  <c r="I288" i="15"/>
  <c r="J288" i="15"/>
  <c r="K288" i="15"/>
  <c r="L288" i="15"/>
  <c r="B289" i="15"/>
  <c r="N289" i="15" s="1"/>
  <c r="C289" i="15"/>
  <c r="D289" i="15"/>
  <c r="E289" i="15"/>
  <c r="F289" i="15"/>
  <c r="G289" i="15"/>
  <c r="H289" i="15"/>
  <c r="I289" i="15"/>
  <c r="J289" i="15"/>
  <c r="K289" i="15"/>
  <c r="L289" i="15"/>
  <c r="B290" i="15"/>
  <c r="C290" i="15"/>
  <c r="D290" i="15"/>
  <c r="E290" i="15"/>
  <c r="F290" i="15"/>
  <c r="G290" i="15"/>
  <c r="H290" i="15"/>
  <c r="I290" i="15"/>
  <c r="J290" i="15"/>
  <c r="K290" i="15"/>
  <c r="L290" i="15"/>
  <c r="N290" i="15"/>
  <c r="B291" i="15"/>
  <c r="C291" i="15"/>
  <c r="D291" i="15"/>
  <c r="E291" i="15"/>
  <c r="F291" i="15"/>
  <c r="G291" i="15"/>
  <c r="H291" i="15"/>
  <c r="I291" i="15"/>
  <c r="J291" i="15"/>
  <c r="K291" i="15"/>
  <c r="L291" i="15"/>
  <c r="B292" i="15"/>
  <c r="C292" i="15"/>
  <c r="D292" i="15"/>
  <c r="E292" i="15"/>
  <c r="F292" i="15"/>
  <c r="G292" i="15"/>
  <c r="H292" i="15"/>
  <c r="I292" i="15"/>
  <c r="J292" i="15"/>
  <c r="K292" i="15"/>
  <c r="L292" i="15"/>
  <c r="B293" i="15"/>
  <c r="N293" i="15" s="1"/>
  <c r="C293" i="15"/>
  <c r="D293" i="15"/>
  <c r="E293" i="15"/>
  <c r="F293" i="15"/>
  <c r="G293" i="15"/>
  <c r="H293" i="15"/>
  <c r="I293" i="15"/>
  <c r="J293" i="15"/>
  <c r="K293" i="15"/>
  <c r="L293" i="15"/>
  <c r="B294" i="15"/>
  <c r="C294" i="15"/>
  <c r="D294" i="15"/>
  <c r="E294" i="15"/>
  <c r="F294" i="15"/>
  <c r="G294" i="15"/>
  <c r="H294" i="15"/>
  <c r="I294" i="15"/>
  <c r="J294" i="15"/>
  <c r="K294" i="15"/>
  <c r="L294" i="15"/>
  <c r="N294" i="15"/>
  <c r="B295" i="15"/>
  <c r="C295" i="15"/>
  <c r="D295" i="15"/>
  <c r="E295" i="15"/>
  <c r="F295" i="15"/>
  <c r="G295" i="15"/>
  <c r="H295" i="15"/>
  <c r="I295" i="15"/>
  <c r="J295" i="15"/>
  <c r="K295" i="15"/>
  <c r="L295" i="15"/>
  <c r="B296" i="15"/>
  <c r="C296" i="15"/>
  <c r="D296" i="15"/>
  <c r="E296" i="15"/>
  <c r="F296" i="15"/>
  <c r="G296" i="15"/>
  <c r="H296" i="15"/>
  <c r="I296" i="15"/>
  <c r="J296" i="15"/>
  <c r="K296" i="15"/>
  <c r="L296" i="15"/>
  <c r="B297" i="15"/>
  <c r="N297" i="15" s="1"/>
  <c r="C297" i="15"/>
  <c r="D297" i="15"/>
  <c r="E297" i="15"/>
  <c r="F297" i="15"/>
  <c r="G297" i="15"/>
  <c r="H297" i="15"/>
  <c r="I297" i="15"/>
  <c r="J297" i="15"/>
  <c r="K297" i="15"/>
  <c r="L297" i="15"/>
  <c r="B298" i="15"/>
  <c r="C298" i="15"/>
  <c r="D298" i="15"/>
  <c r="E298" i="15"/>
  <c r="F298" i="15"/>
  <c r="G298" i="15"/>
  <c r="H298" i="15"/>
  <c r="I298" i="15"/>
  <c r="J298" i="15"/>
  <c r="K298" i="15"/>
  <c r="L298" i="15"/>
  <c r="N298" i="15"/>
  <c r="B299" i="15"/>
  <c r="C299" i="15"/>
  <c r="D299" i="15"/>
  <c r="E299" i="15"/>
  <c r="F299" i="15"/>
  <c r="G299" i="15"/>
  <c r="H299" i="15"/>
  <c r="I299" i="15"/>
  <c r="J299" i="15"/>
  <c r="K299" i="15"/>
  <c r="L299" i="15"/>
  <c r="B300" i="15"/>
  <c r="C300" i="15"/>
  <c r="D300" i="15"/>
  <c r="E300" i="15"/>
  <c r="F300" i="15"/>
  <c r="G300" i="15"/>
  <c r="H300" i="15"/>
  <c r="I300" i="15"/>
  <c r="J300" i="15"/>
  <c r="K300" i="15"/>
  <c r="L300" i="15"/>
  <c r="B301" i="15"/>
  <c r="N301" i="15" s="1"/>
  <c r="C301" i="15"/>
  <c r="D301" i="15"/>
  <c r="E301" i="15"/>
  <c r="F301" i="15"/>
  <c r="G301" i="15"/>
  <c r="H301" i="15"/>
  <c r="I301" i="15"/>
  <c r="J301" i="15"/>
  <c r="K301" i="15"/>
  <c r="L301" i="15"/>
  <c r="B302" i="15"/>
  <c r="C302" i="15"/>
  <c r="D302" i="15"/>
  <c r="E302" i="15"/>
  <c r="F302" i="15"/>
  <c r="G302" i="15"/>
  <c r="H302" i="15"/>
  <c r="I302" i="15"/>
  <c r="J302" i="15"/>
  <c r="K302" i="15"/>
  <c r="L302" i="15"/>
  <c r="N302" i="15"/>
  <c r="B303" i="15"/>
  <c r="C303" i="15"/>
  <c r="D303" i="15"/>
  <c r="E303" i="15"/>
  <c r="F303" i="15"/>
  <c r="G303" i="15"/>
  <c r="H303" i="15"/>
  <c r="I303" i="15"/>
  <c r="J303" i="15"/>
  <c r="K303" i="15"/>
  <c r="L303" i="15"/>
  <c r="B304" i="15"/>
  <c r="C304" i="15"/>
  <c r="D304" i="15"/>
  <c r="E304" i="15"/>
  <c r="F304" i="15"/>
  <c r="G304" i="15"/>
  <c r="H304" i="15"/>
  <c r="I304" i="15"/>
  <c r="J304" i="15"/>
  <c r="K304" i="15"/>
  <c r="L304" i="15"/>
  <c r="B305" i="15"/>
  <c r="N305" i="15" s="1"/>
  <c r="C305" i="15"/>
  <c r="D305" i="15"/>
  <c r="E305" i="15"/>
  <c r="F305" i="15"/>
  <c r="G305" i="15"/>
  <c r="H305" i="15"/>
  <c r="I305" i="15"/>
  <c r="J305" i="15"/>
  <c r="K305" i="15"/>
  <c r="L305" i="15"/>
  <c r="B306" i="15"/>
  <c r="C306" i="15"/>
  <c r="D306" i="15"/>
  <c r="E306" i="15"/>
  <c r="F306" i="15"/>
  <c r="G306" i="15"/>
  <c r="H306" i="15"/>
  <c r="I306" i="15"/>
  <c r="J306" i="15"/>
  <c r="K306" i="15"/>
  <c r="L306" i="15"/>
  <c r="N306" i="15"/>
  <c r="B307" i="15"/>
  <c r="C307" i="15"/>
  <c r="D307" i="15"/>
  <c r="E307" i="15"/>
  <c r="F307" i="15"/>
  <c r="G307" i="15"/>
  <c r="H307" i="15"/>
  <c r="I307" i="15"/>
  <c r="J307" i="15"/>
  <c r="K307" i="15"/>
  <c r="L307" i="15"/>
  <c r="B308" i="15"/>
  <c r="C308" i="15"/>
  <c r="D308" i="15"/>
  <c r="E308" i="15"/>
  <c r="F308" i="15"/>
  <c r="G308" i="15"/>
  <c r="H308" i="15"/>
  <c r="I308" i="15"/>
  <c r="J308" i="15"/>
  <c r="K308" i="15"/>
  <c r="L308" i="15"/>
  <c r="B309" i="15"/>
  <c r="N309" i="15" s="1"/>
  <c r="C309" i="15"/>
  <c r="D309" i="15"/>
  <c r="E309" i="15"/>
  <c r="F309" i="15"/>
  <c r="G309" i="15"/>
  <c r="H309" i="15"/>
  <c r="I309" i="15"/>
  <c r="J309" i="15"/>
  <c r="K309" i="15"/>
  <c r="L309" i="15"/>
  <c r="B310" i="15"/>
  <c r="C310" i="15"/>
  <c r="D310" i="15"/>
  <c r="E310" i="15"/>
  <c r="F310" i="15"/>
  <c r="G310" i="15"/>
  <c r="H310" i="15"/>
  <c r="I310" i="15"/>
  <c r="J310" i="15"/>
  <c r="K310" i="15"/>
  <c r="L310" i="15"/>
  <c r="N310" i="15"/>
  <c r="B311" i="15"/>
  <c r="C311" i="15"/>
  <c r="D311" i="15"/>
  <c r="E311" i="15"/>
  <c r="F311" i="15"/>
  <c r="G311" i="15"/>
  <c r="H311" i="15"/>
  <c r="I311" i="15"/>
  <c r="J311" i="15"/>
  <c r="K311" i="15"/>
  <c r="L311" i="15"/>
  <c r="B312" i="15"/>
  <c r="C312" i="15"/>
  <c r="D312" i="15"/>
  <c r="E312" i="15"/>
  <c r="F312" i="15"/>
  <c r="G312" i="15"/>
  <c r="H312" i="15"/>
  <c r="I312" i="15"/>
  <c r="J312" i="15"/>
  <c r="K312" i="15"/>
  <c r="L312" i="15"/>
  <c r="B313" i="15"/>
  <c r="N313" i="15" s="1"/>
  <c r="C313" i="15"/>
  <c r="D313" i="15"/>
  <c r="E313" i="15"/>
  <c r="F313" i="15"/>
  <c r="G313" i="15"/>
  <c r="H313" i="15"/>
  <c r="I313" i="15"/>
  <c r="J313" i="15"/>
  <c r="K313" i="15"/>
  <c r="L313" i="15"/>
  <c r="B314" i="15"/>
  <c r="C314" i="15"/>
  <c r="D314" i="15"/>
  <c r="E314" i="15"/>
  <c r="F314" i="15"/>
  <c r="G314" i="15"/>
  <c r="H314" i="15"/>
  <c r="I314" i="15"/>
  <c r="J314" i="15"/>
  <c r="K314" i="15"/>
  <c r="L314" i="15"/>
  <c r="N314" i="15"/>
  <c r="B315" i="15"/>
  <c r="C315" i="15"/>
  <c r="D315" i="15"/>
  <c r="E315" i="15"/>
  <c r="F315" i="15"/>
  <c r="G315" i="15"/>
  <c r="H315" i="15"/>
  <c r="I315" i="15"/>
  <c r="J315" i="15"/>
  <c r="K315" i="15"/>
  <c r="L315" i="15"/>
  <c r="B316" i="15"/>
  <c r="C316" i="15"/>
  <c r="D316" i="15"/>
  <c r="E316" i="15"/>
  <c r="F316" i="15"/>
  <c r="G316" i="15"/>
  <c r="H316" i="15"/>
  <c r="I316" i="15"/>
  <c r="J316" i="15"/>
  <c r="K316" i="15"/>
  <c r="L316" i="15"/>
  <c r="B317" i="15"/>
  <c r="N317" i="15" s="1"/>
  <c r="C317" i="15"/>
  <c r="D317" i="15"/>
  <c r="E317" i="15"/>
  <c r="F317" i="15"/>
  <c r="G317" i="15"/>
  <c r="H317" i="15"/>
  <c r="I317" i="15"/>
  <c r="J317" i="15"/>
  <c r="K317" i="15"/>
  <c r="L317" i="15"/>
  <c r="B318" i="15"/>
  <c r="C318" i="15"/>
  <c r="D318" i="15"/>
  <c r="E318" i="15"/>
  <c r="F318" i="15"/>
  <c r="G318" i="15"/>
  <c r="H318" i="15"/>
  <c r="I318" i="15"/>
  <c r="J318" i="15"/>
  <c r="K318" i="15"/>
  <c r="L318" i="15"/>
  <c r="N318" i="15"/>
  <c r="B319" i="15"/>
  <c r="C319" i="15"/>
  <c r="D319" i="15"/>
  <c r="E319" i="15"/>
  <c r="F319" i="15"/>
  <c r="G319" i="15"/>
  <c r="H319" i="15"/>
  <c r="I319" i="15"/>
  <c r="J319" i="15"/>
  <c r="K319" i="15"/>
  <c r="L319" i="15"/>
  <c r="B320" i="15"/>
  <c r="C320" i="15"/>
  <c r="D320" i="15"/>
  <c r="E320" i="15"/>
  <c r="F320" i="15"/>
  <c r="G320" i="15"/>
  <c r="H320" i="15"/>
  <c r="I320" i="15"/>
  <c r="J320" i="15"/>
  <c r="K320" i="15"/>
  <c r="L320" i="15"/>
  <c r="B321" i="15"/>
  <c r="N321" i="15" s="1"/>
  <c r="C321" i="15"/>
  <c r="D321" i="15"/>
  <c r="E321" i="15"/>
  <c r="F321" i="15"/>
  <c r="G321" i="15"/>
  <c r="H321" i="15"/>
  <c r="I321" i="15"/>
  <c r="J321" i="15"/>
  <c r="K321" i="15"/>
  <c r="L321" i="15"/>
  <c r="B322" i="15"/>
  <c r="C322" i="15"/>
  <c r="D322" i="15"/>
  <c r="E322" i="15"/>
  <c r="F322" i="15"/>
  <c r="G322" i="15"/>
  <c r="H322" i="15"/>
  <c r="I322" i="15"/>
  <c r="J322" i="15"/>
  <c r="K322" i="15"/>
  <c r="L322" i="15"/>
  <c r="N322" i="15"/>
  <c r="B323" i="15"/>
  <c r="C323" i="15"/>
  <c r="D323" i="15"/>
  <c r="E323" i="15"/>
  <c r="F323" i="15"/>
  <c r="G323" i="15"/>
  <c r="H323" i="15"/>
  <c r="I323" i="15"/>
  <c r="J323" i="15"/>
  <c r="K323" i="15"/>
  <c r="L323" i="15"/>
  <c r="B324" i="15"/>
  <c r="C324" i="15"/>
  <c r="D324" i="15"/>
  <c r="E324" i="15"/>
  <c r="F324" i="15"/>
  <c r="G324" i="15"/>
  <c r="H324" i="15"/>
  <c r="I324" i="15"/>
  <c r="J324" i="15"/>
  <c r="K324" i="15"/>
  <c r="L324" i="15"/>
  <c r="B325" i="15"/>
  <c r="N325" i="15" s="1"/>
  <c r="C325" i="15"/>
  <c r="D325" i="15"/>
  <c r="E325" i="15"/>
  <c r="F325" i="15"/>
  <c r="G325" i="15"/>
  <c r="H325" i="15"/>
  <c r="I325" i="15"/>
  <c r="J325" i="15"/>
  <c r="K325" i="15"/>
  <c r="L325" i="15"/>
  <c r="B326" i="15"/>
  <c r="C326" i="15"/>
  <c r="D326" i="15"/>
  <c r="E326" i="15"/>
  <c r="F326" i="15"/>
  <c r="G326" i="15"/>
  <c r="H326" i="15"/>
  <c r="I326" i="15"/>
  <c r="J326" i="15"/>
  <c r="K326" i="15"/>
  <c r="L326" i="15"/>
  <c r="N326" i="15"/>
  <c r="B327" i="15"/>
  <c r="C327" i="15"/>
  <c r="D327" i="15"/>
  <c r="E327" i="15"/>
  <c r="F327" i="15"/>
  <c r="G327" i="15"/>
  <c r="H327" i="15"/>
  <c r="I327" i="15"/>
  <c r="J327" i="15"/>
  <c r="K327" i="15"/>
  <c r="L327" i="15"/>
  <c r="B328" i="15"/>
  <c r="C328" i="15"/>
  <c r="D328" i="15"/>
  <c r="E328" i="15"/>
  <c r="F328" i="15"/>
  <c r="G328" i="15"/>
  <c r="H328" i="15"/>
  <c r="I328" i="15"/>
  <c r="J328" i="15"/>
  <c r="K328" i="15"/>
  <c r="L328" i="15"/>
  <c r="B329" i="15"/>
  <c r="N329" i="15" s="1"/>
  <c r="C329" i="15"/>
  <c r="D329" i="15"/>
  <c r="E329" i="15"/>
  <c r="F329" i="15"/>
  <c r="G329" i="15"/>
  <c r="H329" i="15"/>
  <c r="I329" i="15"/>
  <c r="J329" i="15"/>
  <c r="K329" i="15"/>
  <c r="L329" i="15"/>
  <c r="B330" i="15"/>
  <c r="C330" i="15"/>
  <c r="D330" i="15"/>
  <c r="E330" i="15"/>
  <c r="F330" i="15"/>
  <c r="G330" i="15"/>
  <c r="H330" i="15"/>
  <c r="I330" i="15"/>
  <c r="J330" i="15"/>
  <c r="K330" i="15"/>
  <c r="L330" i="15"/>
  <c r="N330" i="15"/>
  <c r="B331" i="15"/>
  <c r="C331" i="15"/>
  <c r="D331" i="15"/>
  <c r="E331" i="15"/>
  <c r="F331" i="15"/>
  <c r="G331" i="15"/>
  <c r="H331" i="15"/>
  <c r="I331" i="15"/>
  <c r="J331" i="15"/>
  <c r="K331" i="15"/>
  <c r="L331" i="15"/>
  <c r="B332" i="15"/>
  <c r="C332" i="15"/>
  <c r="D332" i="15"/>
  <c r="E332" i="15"/>
  <c r="F332" i="15"/>
  <c r="G332" i="15"/>
  <c r="H332" i="15"/>
  <c r="I332" i="15"/>
  <c r="J332" i="15"/>
  <c r="K332" i="15"/>
  <c r="L332" i="15"/>
  <c r="B333" i="15"/>
  <c r="N333" i="15" s="1"/>
  <c r="C333" i="15"/>
  <c r="D333" i="15"/>
  <c r="E333" i="15"/>
  <c r="F333" i="15"/>
  <c r="G333" i="15"/>
  <c r="H333" i="15"/>
  <c r="I333" i="15"/>
  <c r="J333" i="15"/>
  <c r="K333" i="15"/>
  <c r="L333" i="15"/>
  <c r="B334" i="15"/>
  <c r="C334" i="15"/>
  <c r="D334" i="15"/>
  <c r="E334" i="15"/>
  <c r="F334" i="15"/>
  <c r="G334" i="15"/>
  <c r="H334" i="15"/>
  <c r="I334" i="15"/>
  <c r="J334" i="15"/>
  <c r="K334" i="15"/>
  <c r="L334" i="15"/>
  <c r="N334" i="15"/>
  <c r="B335" i="15"/>
  <c r="C335" i="15"/>
  <c r="D335" i="15"/>
  <c r="E335" i="15"/>
  <c r="F335" i="15"/>
  <c r="G335" i="15"/>
  <c r="H335" i="15"/>
  <c r="I335" i="15"/>
  <c r="J335" i="15"/>
  <c r="K335" i="15"/>
  <c r="L335" i="15"/>
  <c r="B336" i="15"/>
  <c r="C336" i="15"/>
  <c r="D336" i="15"/>
  <c r="E336" i="15"/>
  <c r="F336" i="15"/>
  <c r="G336" i="15"/>
  <c r="H336" i="15"/>
  <c r="I336" i="15"/>
  <c r="J336" i="15"/>
  <c r="K336" i="15"/>
  <c r="L336" i="15"/>
  <c r="B337" i="15"/>
  <c r="N337" i="15" s="1"/>
  <c r="C337" i="15"/>
  <c r="D337" i="15"/>
  <c r="E337" i="15"/>
  <c r="F337" i="15"/>
  <c r="G337" i="15"/>
  <c r="H337" i="15"/>
  <c r="I337" i="15"/>
  <c r="J337" i="15"/>
  <c r="K337" i="15"/>
  <c r="L337" i="15"/>
  <c r="B338" i="15"/>
  <c r="C338" i="15"/>
  <c r="D338" i="15"/>
  <c r="E338" i="15"/>
  <c r="F338" i="15"/>
  <c r="G338" i="15"/>
  <c r="H338" i="15"/>
  <c r="I338" i="15"/>
  <c r="J338" i="15"/>
  <c r="K338" i="15"/>
  <c r="L338" i="15"/>
  <c r="N338" i="15"/>
  <c r="B339" i="15"/>
  <c r="C339" i="15"/>
  <c r="D339" i="15"/>
  <c r="E339" i="15"/>
  <c r="F339" i="15"/>
  <c r="G339" i="15"/>
  <c r="H339" i="15"/>
  <c r="I339" i="15"/>
  <c r="J339" i="15"/>
  <c r="K339" i="15"/>
  <c r="L339" i="15"/>
  <c r="B340" i="15"/>
  <c r="C340" i="15"/>
  <c r="D340" i="15"/>
  <c r="E340" i="15"/>
  <c r="F340" i="15"/>
  <c r="G340" i="15"/>
  <c r="H340" i="15"/>
  <c r="I340" i="15"/>
  <c r="J340" i="15"/>
  <c r="K340" i="15"/>
  <c r="L340" i="15"/>
  <c r="B341" i="15"/>
  <c r="N341" i="15" s="1"/>
  <c r="C341" i="15"/>
  <c r="D341" i="15"/>
  <c r="E341" i="15"/>
  <c r="F341" i="15"/>
  <c r="G341" i="15"/>
  <c r="H341" i="15"/>
  <c r="I341" i="15"/>
  <c r="J341" i="15"/>
  <c r="K341" i="15"/>
  <c r="L341" i="15"/>
  <c r="B342" i="15"/>
  <c r="C342" i="15"/>
  <c r="D342" i="15"/>
  <c r="E342" i="15"/>
  <c r="F342" i="15"/>
  <c r="G342" i="15"/>
  <c r="H342" i="15"/>
  <c r="I342" i="15"/>
  <c r="J342" i="15"/>
  <c r="K342" i="15"/>
  <c r="L342" i="15"/>
  <c r="N342" i="15"/>
  <c r="B343" i="15"/>
  <c r="C343" i="15"/>
  <c r="D343" i="15"/>
  <c r="E343" i="15"/>
  <c r="F343" i="15"/>
  <c r="G343" i="15"/>
  <c r="H343" i="15"/>
  <c r="I343" i="15"/>
  <c r="J343" i="15"/>
  <c r="K343" i="15"/>
  <c r="L343" i="15"/>
  <c r="B344" i="15"/>
  <c r="C344" i="15"/>
  <c r="D344" i="15"/>
  <c r="E344" i="15"/>
  <c r="F344" i="15"/>
  <c r="G344" i="15"/>
  <c r="H344" i="15"/>
  <c r="I344" i="15"/>
  <c r="J344" i="15"/>
  <c r="K344" i="15"/>
  <c r="L344" i="15"/>
  <c r="B345" i="15"/>
  <c r="N345" i="15" s="1"/>
  <c r="C345" i="15"/>
  <c r="D345" i="15"/>
  <c r="E345" i="15"/>
  <c r="F345" i="15"/>
  <c r="G345" i="15"/>
  <c r="H345" i="15"/>
  <c r="I345" i="15"/>
  <c r="J345" i="15"/>
  <c r="K345" i="15"/>
  <c r="L345" i="15"/>
  <c r="B346" i="15"/>
  <c r="C346" i="15"/>
  <c r="D346" i="15"/>
  <c r="E346" i="15"/>
  <c r="F346" i="15"/>
  <c r="G346" i="15"/>
  <c r="H346" i="15"/>
  <c r="I346" i="15"/>
  <c r="J346" i="15"/>
  <c r="K346" i="15"/>
  <c r="L346" i="15"/>
  <c r="N346" i="15"/>
  <c r="B347" i="15"/>
  <c r="C347" i="15"/>
  <c r="D347" i="15"/>
  <c r="E347" i="15"/>
  <c r="F347" i="15"/>
  <c r="G347" i="15"/>
  <c r="H347" i="15"/>
  <c r="I347" i="15"/>
  <c r="J347" i="15"/>
  <c r="K347" i="15"/>
  <c r="L347" i="15"/>
  <c r="B348" i="15"/>
  <c r="C348" i="15"/>
  <c r="D348" i="15"/>
  <c r="E348" i="15"/>
  <c r="F348" i="15"/>
  <c r="G348" i="15"/>
  <c r="H348" i="15"/>
  <c r="I348" i="15"/>
  <c r="J348" i="15"/>
  <c r="K348" i="15"/>
  <c r="L348" i="15"/>
  <c r="B349" i="15"/>
  <c r="N349" i="15" s="1"/>
  <c r="C349" i="15"/>
  <c r="D349" i="15"/>
  <c r="E349" i="15"/>
  <c r="F349" i="15"/>
  <c r="G349" i="15"/>
  <c r="H349" i="15"/>
  <c r="I349" i="15"/>
  <c r="J349" i="15"/>
  <c r="K349" i="15"/>
  <c r="L349" i="15"/>
  <c r="B350" i="15"/>
  <c r="C350" i="15"/>
  <c r="D350" i="15"/>
  <c r="E350" i="15"/>
  <c r="F350" i="15"/>
  <c r="G350" i="15"/>
  <c r="H350" i="15"/>
  <c r="I350" i="15"/>
  <c r="J350" i="15"/>
  <c r="K350" i="15"/>
  <c r="L350" i="15"/>
  <c r="N350" i="15"/>
  <c r="B351" i="15"/>
  <c r="C351" i="15"/>
  <c r="D351" i="15"/>
  <c r="E351" i="15"/>
  <c r="F351" i="15"/>
  <c r="G351" i="15"/>
  <c r="H351" i="15"/>
  <c r="I351" i="15"/>
  <c r="J351" i="15"/>
  <c r="K351" i="15"/>
  <c r="L351" i="15"/>
  <c r="B352" i="15"/>
  <c r="C352" i="15"/>
  <c r="D352" i="15"/>
  <c r="E352" i="15"/>
  <c r="F352" i="15"/>
  <c r="G352" i="15"/>
  <c r="H352" i="15"/>
  <c r="I352" i="15"/>
  <c r="J352" i="15"/>
  <c r="K352" i="15"/>
  <c r="L352" i="15"/>
  <c r="B353" i="15"/>
  <c r="N353" i="15" s="1"/>
  <c r="C353" i="15"/>
  <c r="D353" i="15"/>
  <c r="E353" i="15"/>
  <c r="F353" i="15"/>
  <c r="G353" i="15"/>
  <c r="H353" i="15"/>
  <c r="I353" i="15"/>
  <c r="J353" i="15"/>
  <c r="K353" i="15"/>
  <c r="L353" i="15"/>
  <c r="B354" i="15"/>
  <c r="C354" i="15"/>
  <c r="D354" i="15"/>
  <c r="E354" i="15"/>
  <c r="F354" i="15"/>
  <c r="G354" i="15"/>
  <c r="H354" i="15"/>
  <c r="I354" i="15"/>
  <c r="J354" i="15"/>
  <c r="K354" i="15"/>
  <c r="L354" i="15"/>
  <c r="N354" i="15"/>
  <c r="B355" i="15"/>
  <c r="C355" i="15"/>
  <c r="D355" i="15"/>
  <c r="E355" i="15"/>
  <c r="F355" i="15"/>
  <c r="G355" i="15"/>
  <c r="H355" i="15"/>
  <c r="I355" i="15"/>
  <c r="J355" i="15"/>
  <c r="K355" i="15"/>
  <c r="L355" i="15"/>
  <c r="B356" i="15"/>
  <c r="C356" i="15"/>
  <c r="D356" i="15"/>
  <c r="E356" i="15"/>
  <c r="F356" i="15"/>
  <c r="G356" i="15"/>
  <c r="H356" i="15"/>
  <c r="I356" i="15"/>
  <c r="J356" i="15"/>
  <c r="K356" i="15"/>
  <c r="L356" i="15"/>
  <c r="B357" i="15"/>
  <c r="N357" i="15" s="1"/>
  <c r="C357" i="15"/>
  <c r="D357" i="15"/>
  <c r="E357" i="15"/>
  <c r="F357" i="15"/>
  <c r="G357" i="15"/>
  <c r="H357" i="15"/>
  <c r="I357" i="15"/>
  <c r="J357" i="15"/>
  <c r="K357" i="15"/>
  <c r="L357" i="15"/>
  <c r="B358" i="15"/>
  <c r="C358" i="15"/>
  <c r="D358" i="15"/>
  <c r="E358" i="15"/>
  <c r="F358" i="15"/>
  <c r="G358" i="15"/>
  <c r="H358" i="15"/>
  <c r="I358" i="15"/>
  <c r="J358" i="15"/>
  <c r="K358" i="15"/>
  <c r="L358" i="15"/>
  <c r="N358" i="15"/>
  <c r="B359" i="15"/>
  <c r="C359" i="15"/>
  <c r="D359" i="15"/>
  <c r="E359" i="15"/>
  <c r="F359" i="15"/>
  <c r="G359" i="15"/>
  <c r="H359" i="15"/>
  <c r="I359" i="15"/>
  <c r="J359" i="15"/>
  <c r="K359" i="15"/>
  <c r="L359" i="15"/>
  <c r="B360" i="15"/>
  <c r="C360" i="15"/>
  <c r="D360" i="15"/>
  <c r="E360" i="15"/>
  <c r="F360" i="15"/>
  <c r="G360" i="15"/>
  <c r="H360" i="15"/>
  <c r="I360" i="15"/>
  <c r="J360" i="15"/>
  <c r="K360" i="15"/>
  <c r="L360" i="15"/>
  <c r="B361" i="15"/>
  <c r="N361" i="15" s="1"/>
  <c r="C361" i="15"/>
  <c r="D361" i="15"/>
  <c r="E361" i="15"/>
  <c r="F361" i="15"/>
  <c r="G361" i="15"/>
  <c r="H361" i="15"/>
  <c r="I361" i="15"/>
  <c r="J361" i="15"/>
  <c r="K361" i="15"/>
  <c r="L361" i="15"/>
  <c r="B362" i="15"/>
  <c r="C362" i="15"/>
  <c r="D362" i="15"/>
  <c r="E362" i="15"/>
  <c r="F362" i="15"/>
  <c r="G362" i="15"/>
  <c r="H362" i="15"/>
  <c r="I362" i="15"/>
  <c r="J362" i="15"/>
  <c r="K362" i="15"/>
  <c r="L362" i="15"/>
  <c r="N362" i="15"/>
  <c r="B363" i="15"/>
  <c r="C363" i="15"/>
  <c r="D363" i="15"/>
  <c r="E363" i="15"/>
  <c r="F363" i="15"/>
  <c r="G363" i="15"/>
  <c r="H363" i="15"/>
  <c r="I363" i="15"/>
  <c r="J363" i="15"/>
  <c r="K363" i="15"/>
  <c r="L363" i="15"/>
  <c r="B364" i="15"/>
  <c r="C364" i="15"/>
  <c r="D364" i="15"/>
  <c r="E364" i="15"/>
  <c r="F364" i="15"/>
  <c r="G364" i="15"/>
  <c r="H364" i="15"/>
  <c r="I364" i="15"/>
  <c r="J364" i="15"/>
  <c r="K364" i="15"/>
  <c r="L364" i="15"/>
  <c r="B365" i="15"/>
  <c r="N365" i="15" s="1"/>
  <c r="C365" i="15"/>
  <c r="D365" i="15"/>
  <c r="E365" i="15"/>
  <c r="F365" i="15"/>
  <c r="G365" i="15"/>
  <c r="H365" i="15"/>
  <c r="I365" i="15"/>
  <c r="J365" i="15"/>
  <c r="K365" i="15"/>
  <c r="L365" i="15"/>
  <c r="B366" i="15"/>
  <c r="C366" i="15"/>
  <c r="D366" i="15"/>
  <c r="E366" i="15"/>
  <c r="F366" i="15"/>
  <c r="G366" i="15"/>
  <c r="H366" i="15"/>
  <c r="I366" i="15"/>
  <c r="J366" i="15"/>
  <c r="K366" i="15"/>
  <c r="L366" i="15"/>
  <c r="N366" i="15"/>
  <c r="B367" i="15"/>
  <c r="C367" i="15"/>
  <c r="D367" i="15"/>
  <c r="E367" i="15"/>
  <c r="F367" i="15"/>
  <c r="G367" i="15"/>
  <c r="H367" i="15"/>
  <c r="I367" i="15"/>
  <c r="J367" i="15"/>
  <c r="K367" i="15"/>
  <c r="L367" i="15"/>
  <c r="B368" i="15"/>
  <c r="C368" i="15"/>
  <c r="D368" i="15"/>
  <c r="E368" i="15"/>
  <c r="F368" i="15"/>
  <c r="G368" i="15"/>
  <c r="H368" i="15"/>
  <c r="I368" i="15"/>
  <c r="J368" i="15"/>
  <c r="K368" i="15"/>
  <c r="L368" i="15"/>
  <c r="B369" i="15"/>
  <c r="N369" i="15" s="1"/>
  <c r="C369" i="15"/>
  <c r="D369" i="15"/>
  <c r="E369" i="15"/>
  <c r="F369" i="15"/>
  <c r="G369" i="15"/>
  <c r="H369" i="15"/>
  <c r="I369" i="15"/>
  <c r="J369" i="15"/>
  <c r="K369" i="15"/>
  <c r="L369" i="15"/>
  <c r="B370" i="15"/>
  <c r="C370" i="15"/>
  <c r="D370" i="15"/>
  <c r="E370" i="15"/>
  <c r="F370" i="15"/>
  <c r="G370" i="15"/>
  <c r="H370" i="15"/>
  <c r="I370" i="15"/>
  <c r="J370" i="15"/>
  <c r="K370" i="15"/>
  <c r="L370" i="15"/>
  <c r="N370" i="15"/>
  <c r="B371" i="15"/>
  <c r="C371" i="15"/>
  <c r="D371" i="15"/>
  <c r="E371" i="15"/>
  <c r="F371" i="15"/>
  <c r="G371" i="15"/>
  <c r="H371" i="15"/>
  <c r="I371" i="15"/>
  <c r="J371" i="15"/>
  <c r="K371" i="15"/>
  <c r="L371" i="15"/>
  <c r="B372" i="15"/>
  <c r="C372" i="15"/>
  <c r="D372" i="15"/>
  <c r="E372" i="15"/>
  <c r="F372" i="15"/>
  <c r="G372" i="15"/>
  <c r="H372" i="15"/>
  <c r="I372" i="15"/>
  <c r="J372" i="15"/>
  <c r="K372" i="15"/>
  <c r="L372" i="15"/>
  <c r="B373" i="15"/>
  <c r="N373" i="15" s="1"/>
  <c r="C373" i="15"/>
  <c r="D373" i="15"/>
  <c r="E373" i="15"/>
  <c r="F373" i="15"/>
  <c r="G373" i="15"/>
  <c r="H373" i="15"/>
  <c r="I373" i="15"/>
  <c r="J373" i="15"/>
  <c r="K373" i="15"/>
  <c r="L373" i="15"/>
  <c r="B374" i="15"/>
  <c r="C374" i="15"/>
  <c r="D374" i="15"/>
  <c r="E374" i="15"/>
  <c r="F374" i="15"/>
  <c r="G374" i="15"/>
  <c r="H374" i="15"/>
  <c r="I374" i="15"/>
  <c r="J374" i="15"/>
  <c r="K374" i="15"/>
  <c r="L374" i="15"/>
  <c r="N374" i="15"/>
  <c r="B375" i="15"/>
  <c r="C375" i="15"/>
  <c r="D375" i="15"/>
  <c r="E375" i="15"/>
  <c r="F375" i="15"/>
  <c r="G375" i="15"/>
  <c r="H375" i="15"/>
  <c r="I375" i="15"/>
  <c r="J375" i="15"/>
  <c r="K375" i="15"/>
  <c r="L375" i="15"/>
  <c r="B376" i="15"/>
  <c r="C376" i="15"/>
  <c r="D376" i="15"/>
  <c r="E376" i="15"/>
  <c r="F376" i="15"/>
  <c r="G376" i="15"/>
  <c r="H376" i="15"/>
  <c r="I376" i="15"/>
  <c r="J376" i="15"/>
  <c r="K376" i="15"/>
  <c r="L376" i="15"/>
  <c r="B377" i="15"/>
  <c r="N377" i="15" s="1"/>
  <c r="C377" i="15"/>
  <c r="D377" i="15"/>
  <c r="E377" i="15"/>
  <c r="F377" i="15"/>
  <c r="G377" i="15"/>
  <c r="H377" i="15"/>
  <c r="I377" i="15"/>
  <c r="J377" i="15"/>
  <c r="K377" i="15"/>
  <c r="L377" i="15"/>
  <c r="B378" i="15"/>
  <c r="C378" i="15"/>
  <c r="D378" i="15"/>
  <c r="E378" i="15"/>
  <c r="F378" i="15"/>
  <c r="G378" i="15"/>
  <c r="H378" i="15"/>
  <c r="I378" i="15"/>
  <c r="J378" i="15"/>
  <c r="K378" i="15"/>
  <c r="L378" i="15"/>
  <c r="N378" i="15"/>
  <c r="B379" i="15"/>
  <c r="C379" i="15"/>
  <c r="D379" i="15"/>
  <c r="E379" i="15"/>
  <c r="F379" i="15"/>
  <c r="G379" i="15"/>
  <c r="H379" i="15"/>
  <c r="I379" i="15"/>
  <c r="J379" i="15"/>
  <c r="K379" i="15"/>
  <c r="L379" i="15"/>
  <c r="B380" i="15"/>
  <c r="C380" i="15"/>
  <c r="D380" i="15"/>
  <c r="E380" i="15"/>
  <c r="F380" i="15"/>
  <c r="G380" i="15"/>
  <c r="H380" i="15"/>
  <c r="I380" i="15"/>
  <c r="J380" i="15"/>
  <c r="K380" i="15"/>
  <c r="L380" i="15"/>
  <c r="B381" i="15"/>
  <c r="N381" i="15" s="1"/>
  <c r="C381" i="15"/>
  <c r="D381" i="15"/>
  <c r="E381" i="15"/>
  <c r="F381" i="15"/>
  <c r="G381" i="15"/>
  <c r="H381" i="15"/>
  <c r="I381" i="15"/>
  <c r="J381" i="15"/>
  <c r="K381" i="15"/>
  <c r="L381" i="15"/>
  <c r="B382" i="15"/>
  <c r="C382" i="15"/>
  <c r="D382" i="15"/>
  <c r="E382" i="15"/>
  <c r="F382" i="15"/>
  <c r="G382" i="15"/>
  <c r="H382" i="15"/>
  <c r="I382" i="15"/>
  <c r="J382" i="15"/>
  <c r="K382" i="15"/>
  <c r="L382" i="15"/>
  <c r="N382" i="15"/>
  <c r="B383" i="15"/>
  <c r="C383" i="15"/>
  <c r="D383" i="15"/>
  <c r="E383" i="15"/>
  <c r="F383" i="15"/>
  <c r="G383" i="15"/>
  <c r="H383" i="15"/>
  <c r="I383" i="15"/>
  <c r="J383" i="15"/>
  <c r="K383" i="15"/>
  <c r="L383" i="15"/>
  <c r="B384" i="15"/>
  <c r="C384" i="15"/>
  <c r="D384" i="15"/>
  <c r="E384" i="15"/>
  <c r="F384" i="15"/>
  <c r="G384" i="15"/>
  <c r="H384" i="15"/>
  <c r="I384" i="15"/>
  <c r="J384" i="15"/>
  <c r="K384" i="15"/>
  <c r="L384" i="15"/>
  <c r="B385" i="15"/>
  <c r="N385" i="15" s="1"/>
  <c r="C385" i="15"/>
  <c r="D385" i="15"/>
  <c r="E385" i="15"/>
  <c r="F385" i="15"/>
  <c r="G385" i="15"/>
  <c r="H385" i="15"/>
  <c r="I385" i="15"/>
  <c r="J385" i="15"/>
  <c r="K385" i="15"/>
  <c r="L385" i="15"/>
  <c r="B386" i="15"/>
  <c r="C386" i="15"/>
  <c r="D386" i="15"/>
  <c r="E386" i="15"/>
  <c r="F386" i="15"/>
  <c r="G386" i="15"/>
  <c r="H386" i="15"/>
  <c r="I386" i="15"/>
  <c r="J386" i="15"/>
  <c r="K386" i="15"/>
  <c r="L386" i="15"/>
  <c r="N386" i="15"/>
  <c r="B387" i="15"/>
  <c r="C387" i="15"/>
  <c r="D387" i="15"/>
  <c r="E387" i="15"/>
  <c r="F387" i="15"/>
  <c r="G387" i="15"/>
  <c r="H387" i="15"/>
  <c r="I387" i="15"/>
  <c r="J387" i="15"/>
  <c r="K387" i="15"/>
  <c r="L387" i="15"/>
  <c r="B388" i="15"/>
  <c r="C388" i="15"/>
  <c r="D388" i="15"/>
  <c r="E388" i="15"/>
  <c r="F388" i="15"/>
  <c r="G388" i="15"/>
  <c r="H388" i="15"/>
  <c r="I388" i="15"/>
  <c r="J388" i="15"/>
  <c r="K388" i="15"/>
  <c r="L388" i="15"/>
  <c r="B389" i="15"/>
  <c r="N389" i="15" s="1"/>
  <c r="C389" i="15"/>
  <c r="D389" i="15"/>
  <c r="E389" i="15"/>
  <c r="F389" i="15"/>
  <c r="G389" i="15"/>
  <c r="H389" i="15"/>
  <c r="I389" i="15"/>
  <c r="J389" i="15"/>
  <c r="K389" i="15"/>
  <c r="L389" i="15"/>
  <c r="B390" i="15"/>
  <c r="C390" i="15"/>
  <c r="D390" i="15"/>
  <c r="E390" i="15"/>
  <c r="F390" i="15"/>
  <c r="G390" i="15"/>
  <c r="H390" i="15"/>
  <c r="I390" i="15"/>
  <c r="J390" i="15"/>
  <c r="K390" i="15"/>
  <c r="L390" i="15"/>
  <c r="N390" i="15"/>
  <c r="B391" i="15"/>
  <c r="C391" i="15"/>
  <c r="D391" i="15"/>
  <c r="E391" i="15"/>
  <c r="F391" i="15"/>
  <c r="G391" i="15"/>
  <c r="H391" i="15"/>
  <c r="I391" i="15"/>
  <c r="J391" i="15"/>
  <c r="K391" i="15"/>
  <c r="L391" i="15"/>
  <c r="B392" i="15"/>
  <c r="C392" i="15"/>
  <c r="D392" i="15"/>
  <c r="E392" i="15"/>
  <c r="F392" i="15"/>
  <c r="G392" i="15"/>
  <c r="H392" i="15"/>
  <c r="I392" i="15"/>
  <c r="J392" i="15"/>
  <c r="K392" i="15"/>
  <c r="L392" i="15"/>
  <c r="B393" i="15"/>
  <c r="N393" i="15" s="1"/>
  <c r="C393" i="15"/>
  <c r="D393" i="15"/>
  <c r="E393" i="15"/>
  <c r="F393" i="15"/>
  <c r="G393" i="15"/>
  <c r="H393" i="15"/>
  <c r="I393" i="15"/>
  <c r="J393" i="15"/>
  <c r="K393" i="15"/>
  <c r="L393" i="15"/>
  <c r="B394" i="15"/>
  <c r="C394" i="15"/>
  <c r="D394" i="15"/>
  <c r="E394" i="15"/>
  <c r="F394" i="15"/>
  <c r="G394" i="15"/>
  <c r="H394" i="15"/>
  <c r="I394" i="15"/>
  <c r="J394" i="15"/>
  <c r="K394" i="15"/>
  <c r="L394" i="15"/>
  <c r="N394" i="15"/>
  <c r="B395" i="15"/>
  <c r="C395" i="15"/>
  <c r="D395" i="15"/>
  <c r="E395" i="15"/>
  <c r="F395" i="15"/>
  <c r="G395" i="15"/>
  <c r="H395" i="15"/>
  <c r="I395" i="15"/>
  <c r="J395" i="15"/>
  <c r="K395" i="15"/>
  <c r="L395" i="15"/>
  <c r="B396" i="15"/>
  <c r="C396" i="15"/>
  <c r="D396" i="15"/>
  <c r="E396" i="15"/>
  <c r="F396" i="15"/>
  <c r="G396" i="15"/>
  <c r="H396" i="15"/>
  <c r="I396" i="15"/>
  <c r="J396" i="15"/>
  <c r="K396" i="15"/>
  <c r="L396" i="15"/>
  <c r="B397" i="15"/>
  <c r="N397" i="15" s="1"/>
  <c r="C397" i="15"/>
  <c r="D397" i="15"/>
  <c r="E397" i="15"/>
  <c r="F397" i="15"/>
  <c r="G397" i="15"/>
  <c r="H397" i="15"/>
  <c r="I397" i="15"/>
  <c r="J397" i="15"/>
  <c r="K397" i="15"/>
  <c r="L397" i="15"/>
  <c r="B398" i="15"/>
  <c r="C398" i="15"/>
  <c r="D398" i="15"/>
  <c r="E398" i="15"/>
  <c r="F398" i="15"/>
  <c r="G398" i="15"/>
  <c r="H398" i="15"/>
  <c r="I398" i="15"/>
  <c r="J398" i="15"/>
  <c r="K398" i="15"/>
  <c r="L398" i="15"/>
  <c r="N398" i="15"/>
  <c r="B399" i="15"/>
  <c r="C399" i="15"/>
  <c r="D399" i="15"/>
  <c r="E399" i="15"/>
  <c r="F399" i="15"/>
  <c r="G399" i="15"/>
  <c r="H399" i="15"/>
  <c r="I399" i="15"/>
  <c r="J399" i="15"/>
  <c r="K399" i="15"/>
  <c r="L399" i="15"/>
  <c r="B400" i="15"/>
  <c r="C400" i="15"/>
  <c r="D400" i="15"/>
  <c r="E400" i="15"/>
  <c r="F400" i="15"/>
  <c r="G400" i="15"/>
  <c r="H400" i="15"/>
  <c r="I400" i="15"/>
  <c r="J400" i="15"/>
  <c r="K400" i="15"/>
  <c r="L400" i="15"/>
  <c r="B401" i="15"/>
  <c r="N401" i="15" s="1"/>
  <c r="C401" i="15"/>
  <c r="D401" i="15"/>
  <c r="E401" i="15"/>
  <c r="F401" i="15"/>
  <c r="G401" i="15"/>
  <c r="H401" i="15"/>
  <c r="I401" i="15"/>
  <c r="J401" i="15"/>
  <c r="K401" i="15"/>
  <c r="L401" i="15"/>
  <c r="B402" i="15"/>
  <c r="C402" i="15"/>
  <c r="D402" i="15"/>
  <c r="E402" i="15"/>
  <c r="F402" i="15"/>
  <c r="G402" i="15"/>
  <c r="H402" i="15"/>
  <c r="I402" i="15"/>
  <c r="J402" i="15"/>
  <c r="K402" i="15"/>
  <c r="L402" i="15"/>
  <c r="N402" i="15"/>
  <c r="B403" i="15"/>
  <c r="C403" i="15"/>
  <c r="D403" i="15"/>
  <c r="E403" i="15"/>
  <c r="F403" i="15"/>
  <c r="G403" i="15"/>
  <c r="H403" i="15"/>
  <c r="I403" i="15"/>
  <c r="J403" i="15"/>
  <c r="K403" i="15"/>
  <c r="L403" i="15"/>
  <c r="B404" i="15"/>
  <c r="C404" i="15"/>
  <c r="D404" i="15"/>
  <c r="E404" i="15"/>
  <c r="F404" i="15"/>
  <c r="G404" i="15"/>
  <c r="H404" i="15"/>
  <c r="I404" i="15"/>
  <c r="J404" i="15"/>
  <c r="K404" i="15"/>
  <c r="L404" i="15"/>
  <c r="B405" i="15"/>
  <c r="N405" i="15" s="1"/>
  <c r="C405" i="15"/>
  <c r="D405" i="15"/>
  <c r="E405" i="15"/>
  <c r="F405" i="15"/>
  <c r="G405" i="15"/>
  <c r="H405" i="15"/>
  <c r="I405" i="15"/>
  <c r="J405" i="15"/>
  <c r="K405" i="15"/>
  <c r="L405" i="15"/>
  <c r="B406" i="15"/>
  <c r="C406" i="15"/>
  <c r="D406" i="15"/>
  <c r="E406" i="15"/>
  <c r="F406" i="15"/>
  <c r="G406" i="15"/>
  <c r="H406" i="15"/>
  <c r="I406" i="15"/>
  <c r="J406" i="15"/>
  <c r="K406" i="15"/>
  <c r="L406" i="15"/>
  <c r="N406" i="15"/>
  <c r="B407" i="15"/>
  <c r="C407" i="15"/>
  <c r="D407" i="15"/>
  <c r="E407" i="15"/>
  <c r="F407" i="15"/>
  <c r="G407" i="15"/>
  <c r="H407" i="15"/>
  <c r="I407" i="15"/>
  <c r="J407" i="15"/>
  <c r="K407" i="15"/>
  <c r="L407" i="15"/>
  <c r="B408" i="15"/>
  <c r="C408" i="15"/>
  <c r="D408" i="15"/>
  <c r="E408" i="15"/>
  <c r="F408" i="15"/>
  <c r="G408" i="15"/>
  <c r="H408" i="15"/>
  <c r="I408" i="15"/>
  <c r="J408" i="15"/>
  <c r="K408" i="15"/>
  <c r="L408" i="15"/>
  <c r="B409" i="15"/>
  <c r="N409" i="15" s="1"/>
  <c r="C409" i="15"/>
  <c r="D409" i="15"/>
  <c r="E409" i="15"/>
  <c r="F409" i="15"/>
  <c r="G409" i="15"/>
  <c r="H409" i="15"/>
  <c r="I409" i="15"/>
  <c r="J409" i="15"/>
  <c r="K409" i="15"/>
  <c r="L409" i="15"/>
  <c r="B410" i="15"/>
  <c r="C410" i="15"/>
  <c r="D410" i="15"/>
  <c r="E410" i="15"/>
  <c r="F410" i="15"/>
  <c r="G410" i="15"/>
  <c r="H410" i="15"/>
  <c r="I410" i="15"/>
  <c r="J410" i="15"/>
  <c r="K410" i="15"/>
  <c r="L410" i="15"/>
  <c r="N410" i="15"/>
  <c r="B411" i="15"/>
  <c r="C411" i="15"/>
  <c r="D411" i="15"/>
  <c r="E411" i="15"/>
  <c r="F411" i="15"/>
  <c r="G411" i="15"/>
  <c r="H411" i="15"/>
  <c r="I411" i="15"/>
  <c r="J411" i="15"/>
  <c r="K411" i="15"/>
  <c r="L411" i="15"/>
  <c r="B412" i="15"/>
  <c r="C412" i="15"/>
  <c r="D412" i="15"/>
  <c r="E412" i="15"/>
  <c r="F412" i="15"/>
  <c r="G412" i="15"/>
  <c r="H412" i="15"/>
  <c r="I412" i="15"/>
  <c r="J412" i="15"/>
  <c r="K412" i="15"/>
  <c r="L412" i="15"/>
  <c r="B413" i="15"/>
  <c r="N413" i="15" s="1"/>
  <c r="C413" i="15"/>
  <c r="D413" i="15"/>
  <c r="E413" i="15"/>
  <c r="F413" i="15"/>
  <c r="G413" i="15"/>
  <c r="H413" i="15"/>
  <c r="I413" i="15"/>
  <c r="J413" i="15"/>
  <c r="K413" i="15"/>
  <c r="L413" i="15"/>
  <c r="B414" i="15"/>
  <c r="C414" i="15"/>
  <c r="D414" i="15"/>
  <c r="E414" i="15"/>
  <c r="F414" i="15"/>
  <c r="G414" i="15"/>
  <c r="H414" i="15"/>
  <c r="I414" i="15"/>
  <c r="J414" i="15"/>
  <c r="K414" i="15"/>
  <c r="L414" i="15"/>
  <c r="N414" i="15"/>
  <c r="B415" i="15"/>
  <c r="C415" i="15"/>
  <c r="D415" i="15"/>
  <c r="E415" i="15"/>
  <c r="F415" i="15"/>
  <c r="G415" i="15"/>
  <c r="H415" i="15"/>
  <c r="I415" i="15"/>
  <c r="J415" i="15"/>
  <c r="K415" i="15"/>
  <c r="L415" i="15"/>
  <c r="B416" i="15"/>
  <c r="C416" i="15"/>
  <c r="D416" i="15"/>
  <c r="E416" i="15"/>
  <c r="F416" i="15"/>
  <c r="G416" i="15"/>
  <c r="H416" i="15"/>
  <c r="I416" i="15"/>
  <c r="J416" i="15"/>
  <c r="K416" i="15"/>
  <c r="L416" i="15"/>
  <c r="B417" i="15"/>
  <c r="N417" i="15" s="1"/>
  <c r="C417" i="15"/>
  <c r="D417" i="15"/>
  <c r="E417" i="15"/>
  <c r="F417" i="15"/>
  <c r="G417" i="15"/>
  <c r="H417" i="15"/>
  <c r="I417" i="15"/>
  <c r="J417" i="15"/>
  <c r="K417" i="15"/>
  <c r="L417" i="15"/>
  <c r="B418" i="15"/>
  <c r="C418" i="15"/>
  <c r="D418" i="15"/>
  <c r="E418" i="15"/>
  <c r="F418" i="15"/>
  <c r="G418" i="15"/>
  <c r="H418" i="15"/>
  <c r="I418" i="15"/>
  <c r="J418" i="15"/>
  <c r="K418" i="15"/>
  <c r="L418" i="15"/>
  <c r="N418" i="15"/>
  <c r="B419" i="15"/>
  <c r="C419" i="15"/>
  <c r="D419" i="15"/>
  <c r="E419" i="15"/>
  <c r="F419" i="15"/>
  <c r="G419" i="15"/>
  <c r="H419" i="15"/>
  <c r="I419" i="15"/>
  <c r="J419" i="15"/>
  <c r="K419" i="15"/>
  <c r="L419" i="15"/>
  <c r="B420" i="15"/>
  <c r="C420" i="15"/>
  <c r="D420" i="15"/>
  <c r="E420" i="15"/>
  <c r="F420" i="15"/>
  <c r="G420" i="15"/>
  <c r="H420" i="15"/>
  <c r="I420" i="15"/>
  <c r="J420" i="15"/>
  <c r="K420" i="15"/>
  <c r="L420" i="15"/>
  <c r="B421" i="15"/>
  <c r="N421" i="15" s="1"/>
  <c r="C421" i="15"/>
  <c r="D421" i="15"/>
  <c r="E421" i="15"/>
  <c r="F421" i="15"/>
  <c r="G421" i="15"/>
  <c r="H421" i="15"/>
  <c r="I421" i="15"/>
  <c r="J421" i="15"/>
  <c r="K421" i="15"/>
  <c r="L421" i="15"/>
  <c r="B422" i="15"/>
  <c r="C422" i="15"/>
  <c r="D422" i="15"/>
  <c r="E422" i="15"/>
  <c r="F422" i="15"/>
  <c r="G422" i="15"/>
  <c r="H422" i="15"/>
  <c r="I422" i="15"/>
  <c r="J422" i="15"/>
  <c r="K422" i="15"/>
  <c r="L422" i="15"/>
  <c r="N422" i="15"/>
  <c r="B423" i="15"/>
  <c r="C423" i="15"/>
  <c r="D423" i="15"/>
  <c r="E423" i="15"/>
  <c r="F423" i="15"/>
  <c r="G423" i="15"/>
  <c r="H423" i="15"/>
  <c r="I423" i="15"/>
  <c r="J423" i="15"/>
  <c r="K423" i="15"/>
  <c r="L423" i="15"/>
  <c r="B424" i="15"/>
  <c r="C424" i="15"/>
  <c r="D424" i="15"/>
  <c r="E424" i="15"/>
  <c r="F424" i="15"/>
  <c r="G424" i="15"/>
  <c r="H424" i="15"/>
  <c r="I424" i="15"/>
  <c r="J424" i="15"/>
  <c r="K424" i="15"/>
  <c r="L424" i="15"/>
  <c r="B425" i="15"/>
  <c r="N425" i="15" s="1"/>
  <c r="C425" i="15"/>
  <c r="D425" i="15"/>
  <c r="E425" i="15"/>
  <c r="F425" i="15"/>
  <c r="G425" i="15"/>
  <c r="H425" i="15"/>
  <c r="I425" i="15"/>
  <c r="J425" i="15"/>
  <c r="K425" i="15"/>
  <c r="L425" i="15"/>
  <c r="B426" i="15"/>
  <c r="C426" i="15"/>
  <c r="D426" i="15"/>
  <c r="E426" i="15"/>
  <c r="F426" i="15"/>
  <c r="G426" i="15"/>
  <c r="H426" i="15"/>
  <c r="I426" i="15"/>
  <c r="J426" i="15"/>
  <c r="K426" i="15"/>
  <c r="L426" i="15"/>
  <c r="N426" i="15"/>
  <c r="B427" i="15"/>
  <c r="C427" i="15"/>
  <c r="D427" i="15"/>
  <c r="E427" i="15"/>
  <c r="F427" i="15"/>
  <c r="G427" i="15"/>
  <c r="H427" i="15"/>
  <c r="I427" i="15"/>
  <c r="J427" i="15"/>
  <c r="K427" i="15"/>
  <c r="L427" i="15"/>
  <c r="B428" i="15"/>
  <c r="C428" i="15"/>
  <c r="D428" i="15"/>
  <c r="E428" i="15"/>
  <c r="F428" i="15"/>
  <c r="G428" i="15"/>
  <c r="H428" i="15"/>
  <c r="I428" i="15"/>
  <c r="J428" i="15"/>
  <c r="K428" i="15"/>
  <c r="L428" i="15"/>
  <c r="B429" i="15"/>
  <c r="N429" i="15" s="1"/>
  <c r="C429" i="15"/>
  <c r="D429" i="15"/>
  <c r="E429" i="15"/>
  <c r="F429" i="15"/>
  <c r="G429" i="15"/>
  <c r="H429" i="15"/>
  <c r="I429" i="15"/>
  <c r="J429" i="15"/>
  <c r="K429" i="15"/>
  <c r="L429" i="15"/>
  <c r="B430" i="15"/>
  <c r="C430" i="15"/>
  <c r="D430" i="15"/>
  <c r="E430" i="15"/>
  <c r="F430" i="15"/>
  <c r="G430" i="15"/>
  <c r="H430" i="15"/>
  <c r="I430" i="15"/>
  <c r="J430" i="15"/>
  <c r="K430" i="15"/>
  <c r="L430" i="15"/>
  <c r="N430" i="15"/>
  <c r="B431" i="15"/>
  <c r="C431" i="15"/>
  <c r="D431" i="15"/>
  <c r="E431" i="15"/>
  <c r="F431" i="15"/>
  <c r="G431" i="15"/>
  <c r="H431" i="15"/>
  <c r="I431" i="15"/>
  <c r="J431" i="15"/>
  <c r="K431" i="15"/>
  <c r="L431" i="15"/>
  <c r="B432" i="15"/>
  <c r="C432" i="15"/>
  <c r="D432" i="15"/>
  <c r="E432" i="15"/>
  <c r="F432" i="15"/>
  <c r="G432" i="15"/>
  <c r="H432" i="15"/>
  <c r="I432" i="15"/>
  <c r="J432" i="15"/>
  <c r="K432" i="15"/>
  <c r="L432" i="15"/>
  <c r="B433" i="15"/>
  <c r="N433" i="15" s="1"/>
  <c r="C433" i="15"/>
  <c r="D433" i="15"/>
  <c r="E433" i="15"/>
  <c r="F433" i="15"/>
  <c r="G433" i="15"/>
  <c r="H433" i="15"/>
  <c r="I433" i="15"/>
  <c r="J433" i="15"/>
  <c r="K433" i="15"/>
  <c r="L433" i="15"/>
  <c r="B434" i="15"/>
  <c r="C434" i="15"/>
  <c r="D434" i="15"/>
  <c r="E434" i="15"/>
  <c r="F434" i="15"/>
  <c r="G434" i="15"/>
  <c r="H434" i="15"/>
  <c r="I434" i="15"/>
  <c r="J434" i="15"/>
  <c r="K434" i="15"/>
  <c r="L434" i="15"/>
  <c r="N434" i="15"/>
  <c r="B435" i="15"/>
  <c r="C435" i="15"/>
  <c r="D435" i="15"/>
  <c r="E435" i="15"/>
  <c r="F435" i="15"/>
  <c r="G435" i="15"/>
  <c r="H435" i="15"/>
  <c r="I435" i="15"/>
  <c r="J435" i="15"/>
  <c r="K435" i="15"/>
  <c r="L435" i="15"/>
  <c r="B436" i="15"/>
  <c r="C436" i="15"/>
  <c r="D436" i="15"/>
  <c r="E436" i="15"/>
  <c r="F436" i="15"/>
  <c r="G436" i="15"/>
  <c r="H436" i="15"/>
  <c r="I436" i="15"/>
  <c r="J436" i="15"/>
  <c r="K436" i="15"/>
  <c r="L436" i="15"/>
  <c r="B437" i="15"/>
  <c r="N437" i="15" s="1"/>
  <c r="C437" i="15"/>
  <c r="D437" i="15"/>
  <c r="E437" i="15"/>
  <c r="F437" i="15"/>
  <c r="G437" i="15"/>
  <c r="H437" i="15"/>
  <c r="I437" i="15"/>
  <c r="J437" i="15"/>
  <c r="K437" i="15"/>
  <c r="L437" i="15"/>
  <c r="B438" i="15"/>
  <c r="C438" i="15"/>
  <c r="D438" i="15"/>
  <c r="E438" i="15"/>
  <c r="F438" i="15"/>
  <c r="G438" i="15"/>
  <c r="H438" i="15"/>
  <c r="I438" i="15"/>
  <c r="J438" i="15"/>
  <c r="K438" i="15"/>
  <c r="L438" i="15"/>
  <c r="N438" i="15"/>
  <c r="B439" i="15"/>
  <c r="C439" i="15"/>
  <c r="D439" i="15"/>
  <c r="E439" i="15"/>
  <c r="F439" i="15"/>
  <c r="G439" i="15"/>
  <c r="H439" i="15"/>
  <c r="I439" i="15"/>
  <c r="J439" i="15"/>
  <c r="K439" i="15"/>
  <c r="L439" i="15"/>
  <c r="B440" i="15"/>
  <c r="C440" i="15"/>
  <c r="D440" i="15"/>
  <c r="E440" i="15"/>
  <c r="F440" i="15"/>
  <c r="G440" i="15"/>
  <c r="H440" i="15"/>
  <c r="I440" i="15"/>
  <c r="J440" i="15"/>
  <c r="K440" i="15"/>
  <c r="L440" i="15"/>
  <c r="B441" i="15"/>
  <c r="N441" i="15" s="1"/>
  <c r="C441" i="15"/>
  <c r="D441" i="15"/>
  <c r="E441" i="15"/>
  <c r="F441" i="15"/>
  <c r="G441" i="15"/>
  <c r="H441" i="15"/>
  <c r="I441" i="15"/>
  <c r="J441" i="15"/>
  <c r="K441" i="15"/>
  <c r="L441" i="15"/>
  <c r="B442" i="15"/>
  <c r="C442" i="15"/>
  <c r="D442" i="15"/>
  <c r="E442" i="15"/>
  <c r="F442" i="15"/>
  <c r="G442" i="15"/>
  <c r="H442" i="15"/>
  <c r="I442" i="15"/>
  <c r="J442" i="15"/>
  <c r="K442" i="15"/>
  <c r="L442" i="15"/>
  <c r="N442" i="15"/>
  <c r="B443" i="15"/>
  <c r="C443" i="15"/>
  <c r="D443" i="15"/>
  <c r="E443" i="15"/>
  <c r="F443" i="15"/>
  <c r="G443" i="15"/>
  <c r="H443" i="15"/>
  <c r="I443" i="15"/>
  <c r="J443" i="15"/>
  <c r="K443" i="15"/>
  <c r="L443" i="15"/>
  <c r="B444" i="15"/>
  <c r="C444" i="15"/>
  <c r="D444" i="15"/>
  <c r="E444" i="15"/>
  <c r="F444" i="15"/>
  <c r="G444" i="15"/>
  <c r="H444" i="15"/>
  <c r="I444" i="15"/>
  <c r="J444" i="15"/>
  <c r="K444" i="15"/>
  <c r="L444" i="15"/>
  <c r="B445" i="15"/>
  <c r="N445" i="15" s="1"/>
  <c r="C445" i="15"/>
  <c r="D445" i="15"/>
  <c r="E445" i="15"/>
  <c r="F445" i="15"/>
  <c r="G445" i="15"/>
  <c r="H445" i="15"/>
  <c r="I445" i="15"/>
  <c r="J445" i="15"/>
  <c r="K445" i="15"/>
  <c r="L445" i="15"/>
  <c r="B446" i="15"/>
  <c r="C446" i="15"/>
  <c r="D446" i="15"/>
  <c r="E446" i="15"/>
  <c r="F446" i="15"/>
  <c r="G446" i="15"/>
  <c r="H446" i="15"/>
  <c r="I446" i="15"/>
  <c r="J446" i="15"/>
  <c r="K446" i="15"/>
  <c r="L446" i="15"/>
  <c r="N446" i="15"/>
  <c r="B447" i="15"/>
  <c r="C447" i="15"/>
  <c r="D447" i="15"/>
  <c r="E447" i="15"/>
  <c r="F447" i="15"/>
  <c r="G447" i="15"/>
  <c r="H447" i="15"/>
  <c r="I447" i="15"/>
  <c r="J447" i="15"/>
  <c r="K447" i="15"/>
  <c r="L447" i="15"/>
  <c r="B448" i="15"/>
  <c r="C448" i="15"/>
  <c r="D448" i="15"/>
  <c r="E448" i="15"/>
  <c r="F448" i="15"/>
  <c r="G448" i="15"/>
  <c r="H448" i="15"/>
  <c r="I448" i="15"/>
  <c r="J448" i="15"/>
  <c r="K448" i="15"/>
  <c r="L448" i="15"/>
  <c r="B449" i="15"/>
  <c r="N449" i="15" s="1"/>
  <c r="C449" i="15"/>
  <c r="D449" i="15"/>
  <c r="E449" i="15"/>
  <c r="F449" i="15"/>
  <c r="G449" i="15"/>
  <c r="H449" i="15"/>
  <c r="I449" i="15"/>
  <c r="J449" i="15"/>
  <c r="K449" i="15"/>
  <c r="L449" i="15"/>
  <c r="B450" i="15"/>
  <c r="C450" i="15"/>
  <c r="D450" i="15"/>
  <c r="E450" i="15"/>
  <c r="F450" i="15"/>
  <c r="G450" i="15"/>
  <c r="H450" i="15"/>
  <c r="I450" i="15"/>
  <c r="J450" i="15"/>
  <c r="K450" i="15"/>
  <c r="L450" i="15"/>
  <c r="N450" i="15"/>
  <c r="B451" i="15"/>
  <c r="C451" i="15"/>
  <c r="D451" i="15"/>
  <c r="E451" i="15"/>
  <c r="F451" i="15"/>
  <c r="G451" i="15"/>
  <c r="H451" i="15"/>
  <c r="I451" i="15"/>
  <c r="J451" i="15"/>
  <c r="K451" i="15"/>
  <c r="L451" i="15"/>
  <c r="B452" i="15"/>
  <c r="C452" i="15"/>
  <c r="D452" i="15"/>
  <c r="E452" i="15"/>
  <c r="F452" i="15"/>
  <c r="G452" i="15"/>
  <c r="H452" i="15"/>
  <c r="I452" i="15"/>
  <c r="J452" i="15"/>
  <c r="K452" i="15"/>
  <c r="L452" i="15"/>
  <c r="B453" i="15"/>
  <c r="N453" i="15" s="1"/>
  <c r="C453" i="15"/>
  <c r="D453" i="15"/>
  <c r="E453" i="15"/>
  <c r="F453" i="15"/>
  <c r="G453" i="15"/>
  <c r="H453" i="15"/>
  <c r="I453" i="15"/>
  <c r="J453" i="15"/>
  <c r="K453" i="15"/>
  <c r="L453" i="15"/>
  <c r="B454" i="15"/>
  <c r="C454" i="15"/>
  <c r="D454" i="15"/>
  <c r="E454" i="15"/>
  <c r="F454" i="15"/>
  <c r="G454" i="15"/>
  <c r="H454" i="15"/>
  <c r="I454" i="15"/>
  <c r="J454" i="15"/>
  <c r="K454" i="15"/>
  <c r="L454" i="15"/>
  <c r="N454" i="15"/>
  <c r="B455" i="15"/>
  <c r="C455" i="15"/>
  <c r="D455" i="15"/>
  <c r="E455" i="15"/>
  <c r="F455" i="15"/>
  <c r="G455" i="15"/>
  <c r="H455" i="15"/>
  <c r="I455" i="15"/>
  <c r="J455" i="15"/>
  <c r="K455" i="15"/>
  <c r="L455" i="15"/>
  <c r="B456" i="15"/>
  <c r="C456" i="15"/>
  <c r="D456" i="15"/>
  <c r="E456" i="15"/>
  <c r="F456" i="15"/>
  <c r="G456" i="15"/>
  <c r="H456" i="15"/>
  <c r="I456" i="15"/>
  <c r="J456" i="15"/>
  <c r="K456" i="15"/>
  <c r="L456" i="15"/>
  <c r="B457" i="15"/>
  <c r="N457" i="15" s="1"/>
  <c r="C457" i="15"/>
  <c r="D457" i="15"/>
  <c r="E457" i="15"/>
  <c r="F457" i="15"/>
  <c r="G457" i="15"/>
  <c r="H457" i="15"/>
  <c r="I457" i="15"/>
  <c r="J457" i="15"/>
  <c r="K457" i="15"/>
  <c r="L457" i="15"/>
  <c r="B458" i="15"/>
  <c r="C458" i="15"/>
  <c r="D458" i="15"/>
  <c r="E458" i="15"/>
  <c r="F458" i="15"/>
  <c r="G458" i="15"/>
  <c r="H458" i="15"/>
  <c r="I458" i="15"/>
  <c r="J458" i="15"/>
  <c r="K458" i="15"/>
  <c r="L458" i="15"/>
  <c r="N458" i="15"/>
  <c r="B459" i="15"/>
  <c r="C459" i="15"/>
  <c r="D459" i="15"/>
  <c r="E459" i="15"/>
  <c r="F459" i="15"/>
  <c r="G459" i="15"/>
  <c r="H459" i="15"/>
  <c r="I459" i="15"/>
  <c r="J459" i="15"/>
  <c r="K459" i="15"/>
  <c r="L459" i="15"/>
  <c r="B460" i="15"/>
  <c r="C460" i="15"/>
  <c r="D460" i="15"/>
  <c r="E460" i="15"/>
  <c r="F460" i="15"/>
  <c r="G460" i="15"/>
  <c r="H460" i="15"/>
  <c r="I460" i="15"/>
  <c r="J460" i="15"/>
  <c r="K460" i="15"/>
  <c r="L460" i="15"/>
  <c r="B461" i="15"/>
  <c r="N461" i="15" s="1"/>
  <c r="C461" i="15"/>
  <c r="D461" i="15"/>
  <c r="E461" i="15"/>
  <c r="F461" i="15"/>
  <c r="G461" i="15"/>
  <c r="H461" i="15"/>
  <c r="I461" i="15"/>
  <c r="J461" i="15"/>
  <c r="K461" i="15"/>
  <c r="L461" i="15"/>
  <c r="B462" i="15"/>
  <c r="C462" i="15"/>
  <c r="D462" i="15"/>
  <c r="E462" i="15"/>
  <c r="F462" i="15"/>
  <c r="G462" i="15"/>
  <c r="H462" i="15"/>
  <c r="I462" i="15"/>
  <c r="J462" i="15"/>
  <c r="K462" i="15"/>
  <c r="L462" i="15"/>
  <c r="N462" i="15"/>
  <c r="B463" i="15"/>
  <c r="C463" i="15"/>
  <c r="D463" i="15"/>
  <c r="E463" i="15"/>
  <c r="F463" i="15"/>
  <c r="G463" i="15"/>
  <c r="H463" i="15"/>
  <c r="I463" i="15"/>
  <c r="J463" i="15"/>
  <c r="K463" i="15"/>
  <c r="L463" i="15"/>
  <c r="B464" i="15"/>
  <c r="C464" i="15"/>
  <c r="D464" i="15"/>
  <c r="E464" i="15"/>
  <c r="F464" i="15"/>
  <c r="G464" i="15"/>
  <c r="H464" i="15"/>
  <c r="I464" i="15"/>
  <c r="J464" i="15"/>
  <c r="K464" i="15"/>
  <c r="L464" i="15"/>
  <c r="B465" i="15"/>
  <c r="N465" i="15" s="1"/>
  <c r="C465" i="15"/>
  <c r="D465" i="15"/>
  <c r="E465" i="15"/>
  <c r="F465" i="15"/>
  <c r="G465" i="15"/>
  <c r="H465" i="15"/>
  <c r="I465" i="15"/>
  <c r="J465" i="15"/>
  <c r="K465" i="15"/>
  <c r="L465" i="15"/>
  <c r="B466" i="15"/>
  <c r="C466" i="15"/>
  <c r="D466" i="15"/>
  <c r="E466" i="15"/>
  <c r="F466" i="15"/>
  <c r="G466" i="15"/>
  <c r="H466" i="15"/>
  <c r="I466" i="15"/>
  <c r="J466" i="15"/>
  <c r="K466" i="15"/>
  <c r="L466" i="15"/>
  <c r="N466" i="15"/>
  <c r="B467" i="15"/>
  <c r="C467" i="15"/>
  <c r="D467" i="15"/>
  <c r="E467" i="15"/>
  <c r="F467" i="15"/>
  <c r="G467" i="15"/>
  <c r="H467" i="15"/>
  <c r="I467" i="15"/>
  <c r="J467" i="15"/>
  <c r="K467" i="15"/>
  <c r="L467" i="15"/>
  <c r="B468" i="15"/>
  <c r="C468" i="15"/>
  <c r="D468" i="15"/>
  <c r="E468" i="15"/>
  <c r="F468" i="15"/>
  <c r="G468" i="15"/>
  <c r="H468" i="15"/>
  <c r="I468" i="15"/>
  <c r="J468" i="15"/>
  <c r="K468" i="15"/>
  <c r="L468" i="15"/>
  <c r="B469" i="15"/>
  <c r="N469" i="15" s="1"/>
  <c r="C469" i="15"/>
  <c r="D469" i="15"/>
  <c r="E469" i="15"/>
  <c r="F469" i="15"/>
  <c r="G469" i="15"/>
  <c r="H469" i="15"/>
  <c r="I469" i="15"/>
  <c r="J469" i="15"/>
  <c r="K469" i="15"/>
  <c r="L469" i="15"/>
  <c r="B470" i="15"/>
  <c r="C470" i="15"/>
  <c r="D470" i="15"/>
  <c r="E470" i="15"/>
  <c r="F470" i="15"/>
  <c r="G470" i="15"/>
  <c r="H470" i="15"/>
  <c r="I470" i="15"/>
  <c r="J470" i="15"/>
  <c r="K470" i="15"/>
  <c r="L470" i="15"/>
  <c r="N470" i="15"/>
  <c r="B471" i="15"/>
  <c r="C471" i="15"/>
  <c r="D471" i="15"/>
  <c r="E471" i="15"/>
  <c r="F471" i="15"/>
  <c r="G471" i="15"/>
  <c r="H471" i="15"/>
  <c r="I471" i="15"/>
  <c r="J471" i="15"/>
  <c r="K471" i="15"/>
  <c r="L471" i="15"/>
  <c r="B472" i="15"/>
  <c r="C472" i="15"/>
  <c r="D472" i="15"/>
  <c r="E472" i="15"/>
  <c r="F472" i="15"/>
  <c r="G472" i="15"/>
  <c r="H472" i="15"/>
  <c r="I472" i="15"/>
  <c r="J472" i="15"/>
  <c r="K472" i="15"/>
  <c r="L472" i="15"/>
  <c r="B473" i="15"/>
  <c r="N473" i="15" s="1"/>
  <c r="C473" i="15"/>
  <c r="D473" i="15"/>
  <c r="E473" i="15"/>
  <c r="F473" i="15"/>
  <c r="G473" i="15"/>
  <c r="H473" i="15"/>
  <c r="I473" i="15"/>
  <c r="J473" i="15"/>
  <c r="K473" i="15"/>
  <c r="L473" i="15"/>
  <c r="B474" i="15"/>
  <c r="C474" i="15"/>
  <c r="D474" i="15"/>
  <c r="E474" i="15"/>
  <c r="F474" i="15"/>
  <c r="G474" i="15"/>
  <c r="H474" i="15"/>
  <c r="I474" i="15"/>
  <c r="J474" i="15"/>
  <c r="K474" i="15"/>
  <c r="L474" i="15"/>
  <c r="N474" i="15"/>
  <c r="B475" i="15"/>
  <c r="C475" i="15"/>
  <c r="D475" i="15"/>
  <c r="E475" i="15"/>
  <c r="F475" i="15"/>
  <c r="G475" i="15"/>
  <c r="H475" i="15"/>
  <c r="I475" i="15"/>
  <c r="J475" i="15"/>
  <c r="K475" i="15"/>
  <c r="L475" i="15"/>
  <c r="B476" i="15"/>
  <c r="C476" i="15"/>
  <c r="D476" i="15"/>
  <c r="E476" i="15"/>
  <c r="F476" i="15"/>
  <c r="G476" i="15"/>
  <c r="H476" i="15"/>
  <c r="I476" i="15"/>
  <c r="J476" i="15"/>
  <c r="K476" i="15"/>
  <c r="L476" i="15"/>
  <c r="B477" i="15"/>
  <c r="N477" i="15" s="1"/>
  <c r="C477" i="15"/>
  <c r="D477" i="15"/>
  <c r="E477" i="15"/>
  <c r="F477" i="15"/>
  <c r="G477" i="15"/>
  <c r="H477" i="15"/>
  <c r="I477" i="15"/>
  <c r="J477" i="15"/>
  <c r="K477" i="15"/>
  <c r="L477" i="15"/>
  <c r="B478" i="15"/>
  <c r="C478" i="15"/>
  <c r="D478" i="15"/>
  <c r="E478" i="15"/>
  <c r="F478" i="15"/>
  <c r="G478" i="15"/>
  <c r="H478" i="15"/>
  <c r="I478" i="15"/>
  <c r="J478" i="15"/>
  <c r="K478" i="15"/>
  <c r="L478" i="15"/>
  <c r="N478" i="15"/>
  <c r="B479" i="15"/>
  <c r="C479" i="15"/>
  <c r="D479" i="15"/>
  <c r="E479" i="15"/>
  <c r="F479" i="15"/>
  <c r="G479" i="15"/>
  <c r="H479" i="15"/>
  <c r="I479" i="15"/>
  <c r="J479" i="15"/>
  <c r="K479" i="15"/>
  <c r="L479" i="15"/>
  <c r="B480" i="15"/>
  <c r="C480" i="15"/>
  <c r="D480" i="15"/>
  <c r="E480" i="15"/>
  <c r="F480" i="15"/>
  <c r="G480" i="15"/>
  <c r="H480" i="15"/>
  <c r="I480" i="15"/>
  <c r="J480" i="15"/>
  <c r="K480" i="15"/>
  <c r="L480" i="15"/>
  <c r="B481" i="15"/>
  <c r="N481" i="15" s="1"/>
  <c r="C481" i="15"/>
  <c r="D481" i="15"/>
  <c r="E481" i="15"/>
  <c r="F481" i="15"/>
  <c r="G481" i="15"/>
  <c r="H481" i="15"/>
  <c r="I481" i="15"/>
  <c r="J481" i="15"/>
  <c r="K481" i="15"/>
  <c r="L481" i="15"/>
  <c r="B482" i="15"/>
  <c r="C482" i="15"/>
  <c r="D482" i="15"/>
  <c r="E482" i="15"/>
  <c r="F482" i="15"/>
  <c r="G482" i="15"/>
  <c r="H482" i="15"/>
  <c r="I482" i="15"/>
  <c r="J482" i="15"/>
  <c r="K482" i="15"/>
  <c r="L482" i="15"/>
  <c r="N482" i="15"/>
  <c r="B483" i="15"/>
  <c r="C483" i="15"/>
  <c r="D483" i="15"/>
  <c r="E483" i="15"/>
  <c r="F483" i="15"/>
  <c r="G483" i="15"/>
  <c r="H483" i="15"/>
  <c r="I483" i="15"/>
  <c r="J483" i="15"/>
  <c r="K483" i="15"/>
  <c r="L483" i="15"/>
  <c r="B484" i="15"/>
  <c r="C484" i="15"/>
  <c r="D484" i="15"/>
  <c r="E484" i="15"/>
  <c r="F484" i="15"/>
  <c r="G484" i="15"/>
  <c r="H484" i="15"/>
  <c r="I484" i="15"/>
  <c r="J484" i="15"/>
  <c r="K484" i="15"/>
  <c r="L484" i="15"/>
  <c r="B485" i="15"/>
  <c r="N485" i="15" s="1"/>
  <c r="C485" i="15"/>
  <c r="D485" i="15"/>
  <c r="E485" i="15"/>
  <c r="F485" i="15"/>
  <c r="G485" i="15"/>
  <c r="H485" i="15"/>
  <c r="I485" i="15"/>
  <c r="J485" i="15"/>
  <c r="K485" i="15"/>
  <c r="L485" i="15"/>
  <c r="B486" i="15"/>
  <c r="C486" i="15"/>
  <c r="D486" i="15"/>
  <c r="E486" i="15"/>
  <c r="F486" i="15"/>
  <c r="G486" i="15"/>
  <c r="H486" i="15"/>
  <c r="I486" i="15"/>
  <c r="J486" i="15"/>
  <c r="K486" i="15"/>
  <c r="L486" i="15"/>
  <c r="N486" i="15"/>
  <c r="B487" i="15"/>
  <c r="C487" i="15"/>
  <c r="D487" i="15"/>
  <c r="E487" i="15"/>
  <c r="F487" i="15"/>
  <c r="G487" i="15"/>
  <c r="H487" i="15"/>
  <c r="I487" i="15"/>
  <c r="J487" i="15"/>
  <c r="K487" i="15"/>
  <c r="L487" i="15"/>
  <c r="B488" i="15"/>
  <c r="C488" i="15"/>
  <c r="D488" i="15"/>
  <c r="E488" i="15"/>
  <c r="F488" i="15"/>
  <c r="G488" i="15"/>
  <c r="H488" i="15"/>
  <c r="I488" i="15"/>
  <c r="J488" i="15"/>
  <c r="K488" i="15"/>
  <c r="L488" i="15"/>
  <c r="B489" i="15"/>
  <c r="N489" i="15" s="1"/>
  <c r="C489" i="15"/>
  <c r="D489" i="15"/>
  <c r="E489" i="15"/>
  <c r="F489" i="15"/>
  <c r="G489" i="15"/>
  <c r="H489" i="15"/>
  <c r="I489" i="15"/>
  <c r="J489" i="15"/>
  <c r="K489" i="15"/>
  <c r="L489" i="15"/>
  <c r="B490" i="15"/>
  <c r="C490" i="15"/>
  <c r="D490" i="15"/>
  <c r="E490" i="15"/>
  <c r="F490" i="15"/>
  <c r="G490" i="15"/>
  <c r="H490" i="15"/>
  <c r="I490" i="15"/>
  <c r="J490" i="15"/>
  <c r="K490" i="15"/>
  <c r="L490" i="15"/>
  <c r="N490" i="15"/>
  <c r="B491" i="15"/>
  <c r="C491" i="15"/>
  <c r="D491" i="15"/>
  <c r="E491" i="15"/>
  <c r="F491" i="15"/>
  <c r="G491" i="15"/>
  <c r="H491" i="15"/>
  <c r="I491" i="15"/>
  <c r="J491" i="15"/>
  <c r="K491" i="15"/>
  <c r="L491" i="15"/>
  <c r="B492" i="15"/>
  <c r="C492" i="15"/>
  <c r="D492" i="15"/>
  <c r="E492" i="15"/>
  <c r="F492" i="15"/>
  <c r="G492" i="15"/>
  <c r="H492" i="15"/>
  <c r="I492" i="15"/>
  <c r="J492" i="15"/>
  <c r="K492" i="15"/>
  <c r="L492" i="15"/>
  <c r="B493" i="15"/>
  <c r="N493" i="15" s="1"/>
  <c r="C493" i="15"/>
  <c r="D493" i="15"/>
  <c r="E493" i="15"/>
  <c r="F493" i="15"/>
  <c r="G493" i="15"/>
  <c r="H493" i="15"/>
  <c r="I493" i="15"/>
  <c r="J493" i="15"/>
  <c r="K493" i="15"/>
  <c r="L493" i="15"/>
  <c r="B494" i="15"/>
  <c r="C494" i="15"/>
  <c r="D494" i="15"/>
  <c r="E494" i="15"/>
  <c r="F494" i="15"/>
  <c r="G494" i="15"/>
  <c r="H494" i="15"/>
  <c r="I494" i="15"/>
  <c r="J494" i="15"/>
  <c r="K494" i="15"/>
  <c r="L494" i="15"/>
  <c r="N494" i="15"/>
  <c r="B495" i="15"/>
  <c r="C495" i="15"/>
  <c r="D495" i="15"/>
  <c r="E495" i="15"/>
  <c r="F495" i="15"/>
  <c r="G495" i="15"/>
  <c r="H495" i="15"/>
  <c r="I495" i="15"/>
  <c r="J495" i="15"/>
  <c r="K495" i="15"/>
  <c r="L495" i="15"/>
  <c r="B496" i="15"/>
  <c r="C496" i="15"/>
  <c r="D496" i="15"/>
  <c r="E496" i="15"/>
  <c r="F496" i="15"/>
  <c r="G496" i="15"/>
  <c r="H496" i="15"/>
  <c r="I496" i="15"/>
  <c r="J496" i="15"/>
  <c r="K496" i="15"/>
  <c r="L496" i="15"/>
  <c r="B497" i="15"/>
  <c r="N497" i="15" s="1"/>
  <c r="C497" i="15"/>
  <c r="D497" i="15"/>
  <c r="E497" i="15"/>
  <c r="F497" i="15"/>
  <c r="G497" i="15"/>
  <c r="H497" i="15"/>
  <c r="I497" i="15"/>
  <c r="J497" i="15"/>
  <c r="K497" i="15"/>
  <c r="L497" i="15"/>
  <c r="B498" i="15"/>
  <c r="C498" i="15"/>
  <c r="D498" i="15"/>
  <c r="E498" i="15"/>
  <c r="F498" i="15"/>
  <c r="G498" i="15"/>
  <c r="H498" i="15"/>
  <c r="I498" i="15"/>
  <c r="J498" i="15"/>
  <c r="K498" i="15"/>
  <c r="L498" i="15"/>
  <c r="N498" i="15"/>
  <c r="B499" i="15"/>
  <c r="C499" i="15"/>
  <c r="D499" i="15"/>
  <c r="E499" i="15"/>
  <c r="F499" i="15"/>
  <c r="G499" i="15"/>
  <c r="H499" i="15"/>
  <c r="I499" i="15"/>
  <c r="J499" i="15"/>
  <c r="K499" i="15"/>
  <c r="L499" i="15"/>
  <c r="B500" i="15"/>
  <c r="C500" i="15"/>
  <c r="D500" i="15"/>
  <c r="E500" i="15"/>
  <c r="F500" i="15"/>
  <c r="G500" i="15"/>
  <c r="H500" i="15"/>
  <c r="I500" i="15"/>
  <c r="J500" i="15"/>
  <c r="K500" i="15"/>
  <c r="L500" i="15"/>
  <c r="N500" i="15"/>
  <c r="B501" i="15"/>
  <c r="C501" i="15"/>
  <c r="D501" i="15"/>
  <c r="E501" i="15"/>
  <c r="F501" i="15"/>
  <c r="G501" i="15"/>
  <c r="H501" i="15"/>
  <c r="I501" i="15"/>
  <c r="J501" i="15"/>
  <c r="K501" i="15"/>
  <c r="L501" i="15"/>
  <c r="B502" i="15"/>
  <c r="C502" i="15"/>
  <c r="N502" i="15" s="1"/>
  <c r="D502" i="15"/>
  <c r="E502" i="15"/>
  <c r="F502" i="15"/>
  <c r="G502" i="15"/>
  <c r="H502" i="15"/>
  <c r="I502" i="15"/>
  <c r="J502" i="15"/>
  <c r="K502" i="15"/>
  <c r="L502" i="15"/>
  <c r="B503" i="15"/>
  <c r="C503" i="15"/>
  <c r="D503" i="15"/>
  <c r="E503" i="15"/>
  <c r="F503" i="15"/>
  <c r="G503" i="15"/>
  <c r="H503" i="15"/>
  <c r="I503" i="15"/>
  <c r="J503" i="15"/>
  <c r="K503" i="15"/>
  <c r="L503" i="15"/>
  <c r="B504" i="15"/>
  <c r="C504" i="15"/>
  <c r="D504" i="15"/>
  <c r="E504" i="15"/>
  <c r="F504" i="15"/>
  <c r="G504" i="15"/>
  <c r="H504" i="15"/>
  <c r="I504" i="15"/>
  <c r="J504" i="15"/>
  <c r="K504" i="15"/>
  <c r="L504" i="15"/>
  <c r="N504" i="15"/>
  <c r="B11" i="15"/>
  <c r="C11" i="15"/>
  <c r="N11" i="15" s="1"/>
  <c r="D11" i="15"/>
  <c r="E11" i="15"/>
  <c r="F11" i="15"/>
  <c r="G11" i="15"/>
  <c r="H11" i="15"/>
  <c r="I11" i="15"/>
  <c r="J11" i="15"/>
  <c r="K11" i="15"/>
  <c r="L11" i="15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R7" i="15"/>
  <c r="B3" i="14"/>
  <c r="N3" i="14" s="1"/>
  <c r="C3" i="14"/>
  <c r="D3" i="14"/>
  <c r="E3" i="14"/>
  <c r="F3" i="14"/>
  <c r="G3" i="14"/>
  <c r="H3" i="14"/>
  <c r="I3" i="14"/>
  <c r="J3" i="14"/>
  <c r="K3" i="14"/>
  <c r="L3" i="14"/>
  <c r="R14" i="15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2" i="14"/>
  <c r="R11" i="14"/>
  <c r="R18" i="14"/>
  <c r="R4" i="14"/>
  <c r="R3" i="14"/>
  <c r="B52" i="13"/>
  <c r="L45" i="13"/>
  <c r="M45" i="13"/>
  <c r="N45" i="13"/>
  <c r="O45" i="13"/>
  <c r="P45" i="13"/>
  <c r="Q45" i="13"/>
  <c r="R45" i="13"/>
  <c r="S45" i="13"/>
  <c r="T45" i="13"/>
  <c r="U45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E43" i="13"/>
  <c r="Q43" i="13"/>
  <c r="R43" i="13"/>
  <c r="S43" i="13"/>
  <c r="T43" i="13"/>
  <c r="U43" i="13"/>
  <c r="C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B46" i="13"/>
  <c r="K45" i="13"/>
  <c r="J45" i="13"/>
  <c r="C45" i="13"/>
  <c r="D45" i="13"/>
  <c r="E45" i="13"/>
  <c r="F45" i="13"/>
  <c r="G45" i="13"/>
  <c r="H45" i="13"/>
  <c r="I45" i="13"/>
  <c r="B45" i="13"/>
  <c r="C44" i="13"/>
  <c r="D44" i="13"/>
  <c r="E44" i="13"/>
  <c r="F44" i="13"/>
  <c r="B44" i="13"/>
  <c r="C43" i="13"/>
  <c r="D43" i="13"/>
  <c r="B43" i="13"/>
  <c r="B42" i="13"/>
  <c r="O13" i="8"/>
  <c r="M13" i="8" a="1"/>
  <c r="M13" i="8" s="1"/>
  <c r="O14" i="8"/>
  <c r="M14" i="8" a="1"/>
  <c r="M14" i="8" s="1"/>
  <c r="O15" i="8"/>
  <c r="M15" i="8" a="1"/>
  <c r="M15" i="8" s="1"/>
  <c r="O16" i="8"/>
  <c r="M16" i="8" a="1"/>
  <c r="M16" i="8" s="1"/>
  <c r="O17" i="8"/>
  <c r="M17" i="8" a="1"/>
  <c r="M17" i="8" s="1"/>
  <c r="O18" i="8"/>
  <c r="M18" i="8" a="1"/>
  <c r="M18" i="8" s="1"/>
  <c r="O19" i="8"/>
  <c r="M19" i="8" a="1"/>
  <c r="M19" i="8" s="1"/>
  <c r="O20" i="8"/>
  <c r="M20" i="8" a="1"/>
  <c r="M20" i="8" s="1"/>
  <c r="O21" i="8"/>
  <c r="M21" i="8" a="1"/>
  <c r="M21" i="8" s="1"/>
  <c r="O22" i="8"/>
  <c r="M22" i="8" a="1"/>
  <c r="M22" i="8" s="1"/>
  <c r="O23" i="8"/>
  <c r="M23" i="8" a="1"/>
  <c r="M23" i="8" s="1"/>
  <c r="O24" i="8"/>
  <c r="M24" i="8" a="1"/>
  <c r="M24" i="8" s="1"/>
  <c r="O25" i="8"/>
  <c r="M25" i="8" a="1"/>
  <c r="M25" i="8" s="1"/>
  <c r="O26" i="8"/>
  <c r="M26" i="8" a="1"/>
  <c r="M26" i="8" s="1"/>
  <c r="O27" i="8"/>
  <c r="M27" i="8" a="1"/>
  <c r="M27" i="8" s="1"/>
  <c r="O28" i="8"/>
  <c r="M28" i="8" a="1"/>
  <c r="M28" i="8" s="1"/>
  <c r="O29" i="8"/>
  <c r="M29" i="8" a="1"/>
  <c r="M29" i="8" s="1"/>
  <c r="O30" i="8"/>
  <c r="M30" i="8" a="1"/>
  <c r="M30" i="8" s="1"/>
  <c r="O31" i="8"/>
  <c r="M31" i="8" a="1"/>
  <c r="M31" i="8" s="1"/>
  <c r="O32" i="8"/>
  <c r="M32" i="8" a="1"/>
  <c r="M32" i="8" s="1"/>
  <c r="O33" i="8"/>
  <c r="M33" i="8" a="1"/>
  <c r="M33" i="8" s="1"/>
  <c r="O34" i="8"/>
  <c r="M34" i="8" a="1"/>
  <c r="M34" i="8" s="1"/>
  <c r="O35" i="8"/>
  <c r="M35" i="8" a="1"/>
  <c r="M35" i="8" s="1"/>
  <c r="O36" i="8"/>
  <c r="M36" i="8" a="1"/>
  <c r="M36" i="8" s="1"/>
  <c r="O37" i="8"/>
  <c r="M37" i="8" a="1"/>
  <c r="M37" i="8" s="1"/>
  <c r="O38" i="8"/>
  <c r="M38" i="8" a="1"/>
  <c r="M38" i="8" s="1"/>
  <c r="O39" i="8"/>
  <c r="M39" i="8" a="1"/>
  <c r="M39" i="8"/>
  <c r="O40" i="8"/>
  <c r="M40" i="8" a="1"/>
  <c r="M40" i="8" s="1"/>
  <c r="O41" i="8"/>
  <c r="N41" i="8" s="1"/>
  <c r="M41" i="8" a="1"/>
  <c r="M41" i="8"/>
  <c r="O42" i="8"/>
  <c r="M42" i="8" a="1"/>
  <c r="M42" i="8" s="1"/>
  <c r="O43" i="8"/>
  <c r="M43" i="8" a="1"/>
  <c r="M43" i="8"/>
  <c r="O44" i="8"/>
  <c r="M44" i="8" a="1"/>
  <c r="M44" i="8" s="1"/>
  <c r="O45" i="8"/>
  <c r="N45" i="8" s="1"/>
  <c r="M45" i="8" a="1"/>
  <c r="M45" i="8"/>
  <c r="O46" i="8"/>
  <c r="M46" i="8" a="1"/>
  <c r="M46" i="8" s="1"/>
  <c r="O47" i="8"/>
  <c r="M47" i="8" a="1"/>
  <c r="M47" i="8"/>
  <c r="O48" i="8"/>
  <c r="M48" i="8" a="1"/>
  <c r="M48" i="8" s="1"/>
  <c r="O49" i="8"/>
  <c r="N49" i="8" s="1"/>
  <c r="M49" i="8" a="1"/>
  <c r="M49" i="8"/>
  <c r="O50" i="8"/>
  <c r="M50" i="8" a="1"/>
  <c r="M50" i="8" s="1"/>
  <c r="O51" i="8"/>
  <c r="M51" i="8" a="1"/>
  <c r="M51" i="8"/>
  <c r="O52" i="8"/>
  <c r="M52" i="8" a="1"/>
  <c r="M52" i="8" s="1"/>
  <c r="O53" i="8"/>
  <c r="N53" i="8" s="1"/>
  <c r="M53" i="8" a="1"/>
  <c r="M53" i="8"/>
  <c r="O54" i="8"/>
  <c r="M54" i="8" a="1"/>
  <c r="M54" i="8" s="1"/>
  <c r="O55" i="8"/>
  <c r="M55" i="8" a="1"/>
  <c r="M55" i="8"/>
  <c r="O56" i="8"/>
  <c r="M56" i="8" a="1"/>
  <c r="M56" i="8" s="1"/>
  <c r="O57" i="8"/>
  <c r="N57" i="8" s="1"/>
  <c r="M57" i="8" a="1"/>
  <c r="M57" i="8"/>
  <c r="O58" i="8"/>
  <c r="M58" i="8" a="1"/>
  <c r="M58" i="8" s="1"/>
  <c r="O59" i="8"/>
  <c r="M59" i="8" a="1"/>
  <c r="M59" i="8"/>
  <c r="O60" i="8"/>
  <c r="M60" i="8" a="1"/>
  <c r="M60" i="8" s="1"/>
  <c r="O61" i="8"/>
  <c r="N61" i="8" s="1"/>
  <c r="M61" i="8" a="1"/>
  <c r="M61" i="8"/>
  <c r="O62" i="8"/>
  <c r="M62" i="8" a="1"/>
  <c r="M62" i="8" s="1"/>
  <c r="O63" i="8"/>
  <c r="M63" i="8" a="1"/>
  <c r="M63" i="8"/>
  <c r="O64" i="8"/>
  <c r="M64" i="8" a="1"/>
  <c r="M64" i="8" s="1"/>
  <c r="O65" i="8"/>
  <c r="N65" i="8" s="1"/>
  <c r="M65" i="8" a="1"/>
  <c r="M65" i="8"/>
  <c r="O66" i="8"/>
  <c r="M66" i="8" a="1"/>
  <c r="M66" i="8" s="1"/>
  <c r="O67" i="8"/>
  <c r="M67" i="8" a="1"/>
  <c r="M67" i="8"/>
  <c r="O68" i="8"/>
  <c r="M68" i="8" a="1"/>
  <c r="M68" i="8" s="1"/>
  <c r="O69" i="8"/>
  <c r="N69" i="8" s="1"/>
  <c r="M69" i="8" a="1"/>
  <c r="M69" i="8"/>
  <c r="O70" i="8"/>
  <c r="M70" i="8" a="1"/>
  <c r="M70" i="8" s="1"/>
  <c r="O71" i="8"/>
  <c r="M71" i="8" a="1"/>
  <c r="M71" i="8"/>
  <c r="O72" i="8"/>
  <c r="M72" i="8" a="1"/>
  <c r="M72" i="8" s="1"/>
  <c r="O73" i="8"/>
  <c r="N73" i="8" s="1"/>
  <c r="M73" i="8" a="1"/>
  <c r="M73" i="8"/>
  <c r="O74" i="8"/>
  <c r="M74" i="8" a="1"/>
  <c r="M74" i="8" s="1"/>
  <c r="O75" i="8"/>
  <c r="M75" i="8" a="1"/>
  <c r="M75" i="8"/>
  <c r="O76" i="8"/>
  <c r="M76" i="8" a="1"/>
  <c r="M76" i="8" s="1"/>
  <c r="O77" i="8"/>
  <c r="N77" i="8" s="1"/>
  <c r="M77" i="8" a="1"/>
  <c r="M77" i="8"/>
  <c r="O78" i="8"/>
  <c r="M78" i="8" a="1"/>
  <c r="M78" i="8" s="1"/>
  <c r="O79" i="8"/>
  <c r="M79" i="8" a="1"/>
  <c r="M79" i="8"/>
  <c r="O80" i="8"/>
  <c r="M80" i="8" a="1"/>
  <c r="M80" i="8" s="1"/>
  <c r="O81" i="8"/>
  <c r="N81" i="8" s="1"/>
  <c r="M81" i="8" a="1"/>
  <c r="M81" i="8"/>
  <c r="O82" i="8"/>
  <c r="M82" i="8" a="1"/>
  <c r="M82" i="8" s="1"/>
  <c r="O83" i="8"/>
  <c r="M83" i="8" a="1"/>
  <c r="M83" i="8"/>
  <c r="O84" i="8"/>
  <c r="M84" i="8" a="1"/>
  <c r="M84" i="8" s="1"/>
  <c r="O85" i="8"/>
  <c r="N85" i="8" s="1"/>
  <c r="M85" i="8" a="1"/>
  <c r="M85" i="8"/>
  <c r="O86" i="8"/>
  <c r="M86" i="8" a="1"/>
  <c r="M86" i="8" s="1"/>
  <c r="O87" i="8"/>
  <c r="M87" i="8" a="1"/>
  <c r="M87" i="8"/>
  <c r="O88" i="8"/>
  <c r="M88" i="8" a="1"/>
  <c r="M88" i="8" s="1"/>
  <c r="O89" i="8"/>
  <c r="N89" i="8" s="1"/>
  <c r="M89" i="8" a="1"/>
  <c r="M89" i="8"/>
  <c r="O90" i="8"/>
  <c r="M90" i="8" a="1"/>
  <c r="M90" i="8" s="1"/>
  <c r="O91" i="8"/>
  <c r="M91" i="8" a="1"/>
  <c r="M91" i="8"/>
  <c r="O92" i="8"/>
  <c r="M92" i="8" a="1"/>
  <c r="M92" i="8" s="1"/>
  <c r="O93" i="8"/>
  <c r="N93" i="8" s="1"/>
  <c r="M93" i="8" a="1"/>
  <c r="M93" i="8"/>
  <c r="O94" i="8"/>
  <c r="M94" i="8" a="1"/>
  <c r="M94" i="8" s="1"/>
  <c r="O95" i="8"/>
  <c r="M95" i="8" a="1"/>
  <c r="M95" i="8"/>
  <c r="O96" i="8"/>
  <c r="M96" i="8" a="1"/>
  <c r="M96" i="8" s="1"/>
  <c r="O97" i="8"/>
  <c r="N97" i="8" s="1"/>
  <c r="M97" i="8" a="1"/>
  <c r="M97" i="8"/>
  <c r="O98" i="8"/>
  <c r="M98" i="8" a="1"/>
  <c r="M98" i="8" s="1"/>
  <c r="O99" i="8"/>
  <c r="M99" i="8" a="1"/>
  <c r="M99" i="8"/>
  <c r="O100" i="8"/>
  <c r="M100" i="8" a="1"/>
  <c r="M100" i="8" s="1"/>
  <c r="O101" i="8"/>
  <c r="N101" i="8" s="1"/>
  <c r="M101" i="8" a="1"/>
  <c r="M101" i="8"/>
  <c r="O102" i="8"/>
  <c r="M102" i="8" a="1"/>
  <c r="M102" i="8" s="1"/>
  <c r="O103" i="8"/>
  <c r="M103" i="8" a="1"/>
  <c r="M103" i="8"/>
  <c r="O104" i="8"/>
  <c r="M104" i="8" a="1"/>
  <c r="M104" i="8" s="1"/>
  <c r="O105" i="8"/>
  <c r="N105" i="8" s="1"/>
  <c r="M105" i="8" a="1"/>
  <c r="M105" i="8"/>
  <c r="O106" i="8"/>
  <c r="M106" i="8" a="1"/>
  <c r="M106" i="8" s="1"/>
  <c r="O107" i="8"/>
  <c r="M107" i="8" a="1"/>
  <c r="M107" i="8"/>
  <c r="O108" i="8"/>
  <c r="M108" i="8" a="1"/>
  <c r="M108" i="8" s="1"/>
  <c r="O109" i="8"/>
  <c r="N109" i="8" s="1"/>
  <c r="M109" i="8" a="1"/>
  <c r="M109" i="8"/>
  <c r="O110" i="8"/>
  <c r="M110" i="8" a="1"/>
  <c r="M110" i="8" s="1"/>
  <c r="O111" i="8"/>
  <c r="M111" i="8" a="1"/>
  <c r="M111" i="8"/>
  <c r="O112" i="8"/>
  <c r="M112" i="8" a="1"/>
  <c r="M112" i="8" s="1"/>
  <c r="O113" i="8"/>
  <c r="N113" i="8" s="1"/>
  <c r="M113" i="8" a="1"/>
  <c r="M113" i="8"/>
  <c r="O114" i="8"/>
  <c r="M114" i="8" a="1"/>
  <c r="M114" i="8" s="1"/>
  <c r="O115" i="8"/>
  <c r="M115" i="8" a="1"/>
  <c r="M115" i="8"/>
  <c r="O116" i="8"/>
  <c r="M116" i="8" a="1"/>
  <c r="M116" i="8" s="1"/>
  <c r="O117" i="8"/>
  <c r="N117" i="8" s="1"/>
  <c r="M117" i="8" a="1"/>
  <c r="M117" i="8"/>
  <c r="O118" i="8"/>
  <c r="M118" i="8" a="1"/>
  <c r="M118" i="8" s="1"/>
  <c r="O119" i="8"/>
  <c r="M119" i="8" a="1"/>
  <c r="M119" i="8"/>
  <c r="O120" i="8"/>
  <c r="M120" i="8" a="1"/>
  <c r="M120" i="8" s="1"/>
  <c r="O121" i="8"/>
  <c r="N121" i="8" s="1"/>
  <c r="M121" i="8" a="1"/>
  <c r="M121" i="8"/>
  <c r="O122" i="8"/>
  <c r="M122" i="8" a="1"/>
  <c r="M122" i="8" s="1"/>
  <c r="O123" i="8"/>
  <c r="M123" i="8" a="1"/>
  <c r="M123" i="8"/>
  <c r="O124" i="8"/>
  <c r="M124" i="8" a="1"/>
  <c r="M124" i="8" s="1"/>
  <c r="O125" i="8"/>
  <c r="N125" i="8" s="1"/>
  <c r="M125" i="8" a="1"/>
  <c r="M125" i="8"/>
  <c r="O126" i="8"/>
  <c r="M126" i="8" a="1"/>
  <c r="M126" i="8" s="1"/>
  <c r="O127" i="8"/>
  <c r="M127" i="8" a="1"/>
  <c r="M127" i="8"/>
  <c r="O128" i="8"/>
  <c r="M128" i="8" a="1"/>
  <c r="M128" i="8" s="1"/>
  <c r="O129" i="8"/>
  <c r="N129" i="8" s="1"/>
  <c r="M129" i="8" a="1"/>
  <c r="M129" i="8"/>
  <c r="O130" i="8"/>
  <c r="M130" i="8" a="1"/>
  <c r="M130" i="8" s="1"/>
  <c r="O131" i="8"/>
  <c r="M131" i="8" a="1"/>
  <c r="M131" i="8"/>
  <c r="O132" i="8"/>
  <c r="M132" i="8" a="1"/>
  <c r="M132" i="8" s="1"/>
  <c r="O133" i="8"/>
  <c r="N133" i="8" s="1"/>
  <c r="M133" i="8" a="1"/>
  <c r="M133" i="8"/>
  <c r="O134" i="8"/>
  <c r="M134" i="8" a="1"/>
  <c r="M134" i="8" s="1"/>
  <c r="O135" i="8"/>
  <c r="M135" i="8" a="1"/>
  <c r="M135" i="8"/>
  <c r="O136" i="8"/>
  <c r="M136" i="8" a="1"/>
  <c r="M136" i="8" s="1"/>
  <c r="O137" i="8"/>
  <c r="N137" i="8" s="1"/>
  <c r="M137" i="8" a="1"/>
  <c r="M137" i="8"/>
  <c r="O138" i="8"/>
  <c r="M138" i="8" a="1"/>
  <c r="M138" i="8" s="1"/>
  <c r="O139" i="8"/>
  <c r="M139" i="8" a="1"/>
  <c r="M139" i="8"/>
  <c r="O140" i="8"/>
  <c r="M140" i="8" a="1"/>
  <c r="M140" i="8" s="1"/>
  <c r="O141" i="8"/>
  <c r="N141" i="8" s="1"/>
  <c r="M141" i="8" a="1"/>
  <c r="M141" i="8"/>
  <c r="O142" i="8"/>
  <c r="M142" i="8" a="1"/>
  <c r="M142" i="8" s="1"/>
  <c r="O143" i="8"/>
  <c r="M143" i="8" a="1"/>
  <c r="M143" i="8"/>
  <c r="O144" i="8"/>
  <c r="M144" i="8" a="1"/>
  <c r="M144" i="8" s="1"/>
  <c r="O145" i="8"/>
  <c r="N145" i="8" s="1"/>
  <c r="M145" i="8" a="1"/>
  <c r="M145" i="8"/>
  <c r="O146" i="8"/>
  <c r="M146" i="8" a="1"/>
  <c r="M146" i="8" s="1"/>
  <c r="O147" i="8"/>
  <c r="M147" i="8" a="1"/>
  <c r="M147" i="8"/>
  <c r="O148" i="8"/>
  <c r="M148" i="8" a="1"/>
  <c r="M148" i="8" s="1"/>
  <c r="O149" i="8"/>
  <c r="N149" i="8" s="1"/>
  <c r="M149" i="8" a="1"/>
  <c r="M149" i="8"/>
  <c r="O150" i="8"/>
  <c r="M150" i="8" a="1"/>
  <c r="M150" i="8" s="1"/>
  <c r="O151" i="8"/>
  <c r="M151" i="8" a="1"/>
  <c r="M151" i="8"/>
  <c r="O152" i="8"/>
  <c r="M152" i="8" a="1"/>
  <c r="M152" i="8" s="1"/>
  <c r="O153" i="8"/>
  <c r="N153" i="8" s="1"/>
  <c r="M153" i="8" a="1"/>
  <c r="M153" i="8"/>
  <c r="O154" i="8"/>
  <c r="M154" i="8" a="1"/>
  <c r="M154" i="8" s="1"/>
  <c r="O155" i="8"/>
  <c r="M155" i="8" a="1"/>
  <c r="M155" i="8"/>
  <c r="O156" i="8"/>
  <c r="M156" i="8" a="1"/>
  <c r="M156" i="8" s="1"/>
  <c r="O157" i="8"/>
  <c r="N157" i="8" s="1"/>
  <c r="M157" i="8" a="1"/>
  <c r="M157" i="8"/>
  <c r="O158" i="8"/>
  <c r="M158" i="8" a="1"/>
  <c r="M158" i="8" s="1"/>
  <c r="O159" i="8"/>
  <c r="M159" i="8" a="1"/>
  <c r="M159" i="8"/>
  <c r="O160" i="8"/>
  <c r="M160" i="8" a="1"/>
  <c r="M160" i="8" s="1"/>
  <c r="O161" i="8"/>
  <c r="N161" i="8" s="1"/>
  <c r="M161" i="8" a="1"/>
  <c r="M161" i="8"/>
  <c r="O162" i="8"/>
  <c r="M162" i="8" a="1"/>
  <c r="M162" i="8" s="1"/>
  <c r="O163" i="8"/>
  <c r="M163" i="8" a="1"/>
  <c r="M163" i="8"/>
  <c r="O164" i="8"/>
  <c r="M164" i="8" a="1"/>
  <c r="M164" i="8" s="1"/>
  <c r="O165" i="8"/>
  <c r="N165" i="8" s="1"/>
  <c r="M165" i="8" a="1"/>
  <c r="M165" i="8"/>
  <c r="O166" i="8"/>
  <c r="M166" i="8" a="1"/>
  <c r="M166" i="8" s="1"/>
  <c r="O167" i="8"/>
  <c r="M167" i="8" a="1"/>
  <c r="M167" i="8"/>
  <c r="O168" i="8"/>
  <c r="M168" i="8" a="1"/>
  <c r="M168" i="8" s="1"/>
  <c r="O169" i="8"/>
  <c r="N169" i="8" s="1"/>
  <c r="M169" i="8" a="1"/>
  <c r="M169" i="8"/>
  <c r="O170" i="8"/>
  <c r="M170" i="8" a="1"/>
  <c r="M170" i="8" s="1"/>
  <c r="O171" i="8"/>
  <c r="M171" i="8" a="1"/>
  <c r="M171" i="8"/>
  <c r="O172" i="8"/>
  <c r="M172" i="8" a="1"/>
  <c r="M172" i="8" s="1"/>
  <c r="O173" i="8"/>
  <c r="N173" i="8" s="1"/>
  <c r="M173" i="8" a="1"/>
  <c r="M173" i="8"/>
  <c r="O174" i="8"/>
  <c r="M174" i="8" a="1"/>
  <c r="M174" i="8" s="1"/>
  <c r="O175" i="8"/>
  <c r="M175" i="8" a="1"/>
  <c r="M175" i="8"/>
  <c r="O176" i="8"/>
  <c r="M176" i="8" a="1"/>
  <c r="M176" i="8" s="1"/>
  <c r="O177" i="8"/>
  <c r="N177" i="8" s="1"/>
  <c r="M177" i="8" a="1"/>
  <c r="M177" i="8"/>
  <c r="O178" i="8"/>
  <c r="M178" i="8" a="1"/>
  <c r="M178" i="8" s="1"/>
  <c r="O179" i="8"/>
  <c r="M179" i="8" a="1"/>
  <c r="M179" i="8"/>
  <c r="O180" i="8"/>
  <c r="M180" i="8" a="1"/>
  <c r="M180" i="8" s="1"/>
  <c r="O181" i="8"/>
  <c r="N181" i="8" s="1"/>
  <c r="M181" i="8" a="1"/>
  <c r="M181" i="8"/>
  <c r="O182" i="8"/>
  <c r="M182" i="8" a="1"/>
  <c r="M182" i="8" s="1"/>
  <c r="O183" i="8"/>
  <c r="M183" i="8" a="1"/>
  <c r="M183" i="8"/>
  <c r="O184" i="8"/>
  <c r="M184" i="8" a="1"/>
  <c r="M184" i="8" s="1"/>
  <c r="O185" i="8"/>
  <c r="N185" i="8" s="1"/>
  <c r="M185" i="8" a="1"/>
  <c r="M185" i="8"/>
  <c r="O186" i="8"/>
  <c r="M186" i="8" a="1"/>
  <c r="M186" i="8" s="1"/>
  <c r="O187" i="8"/>
  <c r="M187" i="8" a="1"/>
  <c r="M187" i="8"/>
  <c r="O188" i="8"/>
  <c r="M188" i="8" a="1"/>
  <c r="M188" i="8" s="1"/>
  <c r="O189" i="8"/>
  <c r="N189" i="8" s="1"/>
  <c r="M189" i="8" a="1"/>
  <c r="M189" i="8"/>
  <c r="O190" i="8"/>
  <c r="M190" i="8" a="1"/>
  <c r="M190" i="8" s="1"/>
  <c r="O191" i="8"/>
  <c r="M191" i="8" a="1"/>
  <c r="M191" i="8"/>
  <c r="O192" i="8"/>
  <c r="M192" i="8" a="1"/>
  <c r="M192" i="8" s="1"/>
  <c r="O193" i="8"/>
  <c r="N193" i="8" s="1"/>
  <c r="M193" i="8" a="1"/>
  <c r="M193" i="8"/>
  <c r="O194" i="8"/>
  <c r="M194" i="8" a="1"/>
  <c r="M194" i="8" s="1"/>
  <c r="O195" i="8"/>
  <c r="M195" i="8" a="1"/>
  <c r="M195" i="8"/>
  <c r="O196" i="8"/>
  <c r="M196" i="8" a="1"/>
  <c r="M196" i="8" s="1"/>
  <c r="O197" i="8"/>
  <c r="N197" i="8" s="1"/>
  <c r="M197" i="8" a="1"/>
  <c r="M197" i="8"/>
  <c r="O198" i="8"/>
  <c r="M198" i="8" a="1"/>
  <c r="M198" i="8" s="1"/>
  <c r="O199" i="8"/>
  <c r="M199" i="8" a="1"/>
  <c r="M199" i="8"/>
  <c r="O200" i="8"/>
  <c r="M200" i="8" a="1"/>
  <c r="M200" i="8" s="1"/>
  <c r="O201" i="8"/>
  <c r="N201" i="8" s="1"/>
  <c r="M201" i="8" a="1"/>
  <c r="M201" i="8"/>
  <c r="O202" i="8"/>
  <c r="M202" i="8" a="1"/>
  <c r="M202" i="8" s="1"/>
  <c r="O203" i="8"/>
  <c r="M203" i="8" a="1"/>
  <c r="M203" i="8"/>
  <c r="O204" i="8"/>
  <c r="M204" i="8" a="1"/>
  <c r="M204" i="8" s="1"/>
  <c r="O205" i="8"/>
  <c r="N205" i="8" s="1"/>
  <c r="M205" i="8" a="1"/>
  <c r="M205" i="8"/>
  <c r="O206" i="8"/>
  <c r="M206" i="8" a="1"/>
  <c r="M206" i="8" s="1"/>
  <c r="O207" i="8"/>
  <c r="M207" i="8" a="1"/>
  <c r="M207" i="8"/>
  <c r="O208" i="8"/>
  <c r="M208" i="8" a="1"/>
  <c r="M208" i="8" s="1"/>
  <c r="O209" i="8"/>
  <c r="N209" i="8" s="1"/>
  <c r="M209" i="8" a="1"/>
  <c r="M209" i="8"/>
  <c r="O210" i="8"/>
  <c r="M210" i="8" a="1"/>
  <c r="M210" i="8" s="1"/>
  <c r="O211" i="8"/>
  <c r="M211" i="8" a="1"/>
  <c r="M211" i="8"/>
  <c r="O212" i="8"/>
  <c r="M212" i="8" a="1"/>
  <c r="M212" i="8" s="1"/>
  <c r="O213" i="8"/>
  <c r="N213" i="8" s="1"/>
  <c r="M213" i="8" a="1"/>
  <c r="M213" i="8"/>
  <c r="O214" i="8"/>
  <c r="M214" i="8" a="1"/>
  <c r="M214" i="8" s="1"/>
  <c r="O215" i="8"/>
  <c r="M215" i="8" a="1"/>
  <c r="M215" i="8"/>
  <c r="O216" i="8"/>
  <c r="M216" i="8" a="1"/>
  <c r="M216" i="8" s="1"/>
  <c r="O217" i="8"/>
  <c r="N217" i="8" s="1"/>
  <c r="M217" i="8" a="1"/>
  <c r="M217" i="8"/>
  <c r="O218" i="8"/>
  <c r="M218" i="8" a="1"/>
  <c r="M218" i="8" s="1"/>
  <c r="O219" i="8"/>
  <c r="M219" i="8" a="1"/>
  <c r="M219" i="8"/>
  <c r="O220" i="8"/>
  <c r="M220" i="8" a="1"/>
  <c r="M220" i="8" s="1"/>
  <c r="O221" i="8"/>
  <c r="M221" i="8" a="1"/>
  <c r="M221" i="8"/>
  <c r="O222" i="8"/>
  <c r="M222" i="8" a="1"/>
  <c r="M222" i="8" s="1"/>
  <c r="O223" i="8"/>
  <c r="M223" i="8" a="1"/>
  <c r="M223" i="8"/>
  <c r="O224" i="8"/>
  <c r="M224" i="8" a="1"/>
  <c r="M224" i="8" s="1"/>
  <c r="O225" i="8"/>
  <c r="M225" i="8" a="1"/>
  <c r="M225" i="8"/>
  <c r="O226" i="8"/>
  <c r="M226" i="8" a="1"/>
  <c r="M226" i="8" s="1"/>
  <c r="O227" i="8"/>
  <c r="M227" i="8" a="1"/>
  <c r="M227" i="8"/>
  <c r="O228" i="8"/>
  <c r="M228" i="8" a="1"/>
  <c r="M228" i="8" s="1"/>
  <c r="O229" i="8"/>
  <c r="M229" i="8" a="1"/>
  <c r="M229" i="8"/>
  <c r="O230" i="8"/>
  <c r="M230" i="8" a="1"/>
  <c r="M230" i="8" s="1"/>
  <c r="O231" i="8"/>
  <c r="M231" i="8" a="1"/>
  <c r="M231" i="8"/>
  <c r="O232" i="8"/>
  <c r="M232" i="8" a="1"/>
  <c r="M232" i="8" s="1"/>
  <c r="O233" i="8"/>
  <c r="M233" i="8" a="1"/>
  <c r="M233" i="8"/>
  <c r="O234" i="8"/>
  <c r="M234" i="8" a="1"/>
  <c r="M234" i="8" s="1"/>
  <c r="O235" i="8"/>
  <c r="M235" i="8" a="1"/>
  <c r="M235" i="8"/>
  <c r="O236" i="8"/>
  <c r="M236" i="8" a="1"/>
  <c r="M236" i="8" s="1"/>
  <c r="O237" i="8"/>
  <c r="M237" i="8" a="1"/>
  <c r="M237" i="8"/>
  <c r="O238" i="8"/>
  <c r="M238" i="8" a="1"/>
  <c r="M238" i="8" s="1"/>
  <c r="O239" i="8"/>
  <c r="M239" i="8" a="1"/>
  <c r="M239" i="8"/>
  <c r="O240" i="8"/>
  <c r="M240" i="8" a="1"/>
  <c r="M240" i="8" s="1"/>
  <c r="O241" i="8"/>
  <c r="M241" i="8" a="1"/>
  <c r="M241" i="8"/>
  <c r="O242" i="8"/>
  <c r="M242" i="8" a="1"/>
  <c r="M242" i="8" s="1"/>
  <c r="O243" i="8"/>
  <c r="M243" i="8" a="1"/>
  <c r="M243" i="8"/>
  <c r="O244" i="8"/>
  <c r="M244" i="8" a="1"/>
  <c r="M244" i="8" s="1"/>
  <c r="O245" i="8"/>
  <c r="M245" i="8" a="1"/>
  <c r="M245" i="8"/>
  <c r="O246" i="8"/>
  <c r="M246" i="8" a="1"/>
  <c r="M246" i="8" s="1"/>
  <c r="O247" i="8"/>
  <c r="M247" i="8" a="1"/>
  <c r="M247" i="8"/>
  <c r="O248" i="8"/>
  <c r="M248" i="8" a="1"/>
  <c r="M248" i="8" s="1"/>
  <c r="O249" i="8"/>
  <c r="M249" i="8" a="1"/>
  <c r="M249" i="8"/>
  <c r="O250" i="8"/>
  <c r="M250" i="8" a="1"/>
  <c r="M250" i="8" s="1"/>
  <c r="O251" i="8"/>
  <c r="M251" i="8" a="1"/>
  <c r="M251" i="8"/>
  <c r="O252" i="8"/>
  <c r="M252" i="8" a="1"/>
  <c r="M252" i="8" s="1"/>
  <c r="O253" i="8"/>
  <c r="M253" i="8" a="1"/>
  <c r="M253" i="8"/>
  <c r="O254" i="8"/>
  <c r="M254" i="8" a="1"/>
  <c r="M254" i="8" s="1"/>
  <c r="O255" i="8"/>
  <c r="M255" i="8" a="1"/>
  <c r="M255" i="8"/>
  <c r="O256" i="8"/>
  <c r="M256" i="8" a="1"/>
  <c r="M256" i="8" s="1"/>
  <c r="O257" i="8"/>
  <c r="N257" i="8" s="1"/>
  <c r="M257" i="8" a="1"/>
  <c r="M257" i="8"/>
  <c r="O258" i="8"/>
  <c r="M258" i="8" a="1"/>
  <c r="M258" i="8" s="1"/>
  <c r="O259" i="8"/>
  <c r="M259" i="8" a="1"/>
  <c r="M259" i="8"/>
  <c r="O260" i="8"/>
  <c r="M260" i="8" a="1"/>
  <c r="M260" i="8" s="1"/>
  <c r="O261" i="8"/>
  <c r="N261" i="8" s="1"/>
  <c r="M261" i="8" a="1"/>
  <c r="M261" i="8"/>
  <c r="O262" i="8"/>
  <c r="M262" i="8" a="1"/>
  <c r="M262" i="8" s="1"/>
  <c r="O263" i="8"/>
  <c r="O264" i="8"/>
  <c r="N264" i="8" s="1"/>
  <c r="K13" i="8" a="1"/>
  <c r="K13" i="8"/>
  <c r="L13" i="8" s="1"/>
  <c r="M263" i="8" a="1"/>
  <c r="M263" i="8" s="1"/>
  <c r="N263" i="8" s="1"/>
  <c r="M264" i="8" a="1"/>
  <c r="M264" i="8"/>
  <c r="K14" i="8" a="1"/>
  <c r="K14" i="8" s="1"/>
  <c r="L14" i="8" s="1"/>
  <c r="K15" i="8" a="1"/>
  <c r="K15" i="8"/>
  <c r="L15" i="8" s="1"/>
  <c r="K16" i="8" a="1"/>
  <c r="K16" i="8" s="1"/>
  <c r="L16" i="8" s="1"/>
  <c r="K18" i="8" a="1"/>
  <c r="K18" i="8"/>
  <c r="L18" i="8" s="1"/>
  <c r="K19" i="8" a="1"/>
  <c r="K19" i="8" s="1"/>
  <c r="L19" i="8" s="1"/>
  <c r="K20" i="8" a="1"/>
  <c r="K20" i="8"/>
  <c r="L20" i="8" s="1"/>
  <c r="K22" i="8" a="1"/>
  <c r="K22" i="8" s="1"/>
  <c r="L22" i="8" s="1"/>
  <c r="K23" i="8" a="1"/>
  <c r="K23" i="8"/>
  <c r="L23" i="8" s="1"/>
  <c r="K24" i="8" a="1"/>
  <c r="K24" i="8" s="1"/>
  <c r="L24" i="8" s="1"/>
  <c r="K26" i="8" a="1"/>
  <c r="K26" i="8"/>
  <c r="L26" i="8" s="1"/>
  <c r="K27" i="8" a="1"/>
  <c r="K27" i="8" s="1"/>
  <c r="L27" i="8" s="1"/>
  <c r="K28" i="8" a="1"/>
  <c r="K28" i="8"/>
  <c r="L28" i="8" s="1"/>
  <c r="K30" i="8" a="1"/>
  <c r="K30" i="8" s="1"/>
  <c r="L30" i="8" s="1"/>
  <c r="K31" i="8" a="1"/>
  <c r="K31" i="8"/>
  <c r="L31" i="8" s="1"/>
  <c r="K32" i="8" a="1"/>
  <c r="K32" i="8" s="1"/>
  <c r="L32" i="8" s="1"/>
  <c r="K34" i="8" a="1"/>
  <c r="K34" i="8"/>
  <c r="L34" i="8" s="1"/>
  <c r="K35" i="8" a="1"/>
  <c r="K35" i="8" s="1"/>
  <c r="L35" i="8" s="1"/>
  <c r="K36" i="8" a="1"/>
  <c r="K36" i="8"/>
  <c r="L36" i="8" s="1"/>
  <c r="K38" i="8" a="1"/>
  <c r="K38" i="8" s="1"/>
  <c r="L38" i="8" s="1"/>
  <c r="K39" i="8" a="1"/>
  <c r="K39" i="8"/>
  <c r="L39" i="8" s="1"/>
  <c r="K40" i="8" a="1"/>
  <c r="K40" i="8" s="1"/>
  <c r="L40" i="8" s="1"/>
  <c r="K42" i="8" a="1"/>
  <c r="K42" i="8"/>
  <c r="L42" i="8" s="1"/>
  <c r="K43" i="8" a="1"/>
  <c r="K43" i="8" s="1"/>
  <c r="L43" i="8" s="1"/>
  <c r="K44" i="8" a="1"/>
  <c r="K44" i="8"/>
  <c r="L44" i="8" s="1"/>
  <c r="K46" i="8" a="1"/>
  <c r="K46" i="8" s="1"/>
  <c r="L46" i="8" s="1"/>
  <c r="K47" i="8" a="1"/>
  <c r="K47" i="8"/>
  <c r="L47" i="8" s="1"/>
  <c r="K48" i="8" a="1"/>
  <c r="K48" i="8" s="1"/>
  <c r="L48" i="8" s="1"/>
  <c r="K50" i="8" a="1"/>
  <c r="K50" i="8"/>
  <c r="L50" i="8" s="1"/>
  <c r="K51" i="8" a="1"/>
  <c r="K51" i="8" s="1"/>
  <c r="L51" i="8" s="1"/>
  <c r="K52" i="8" a="1"/>
  <c r="K52" i="8"/>
  <c r="L52" i="8" s="1"/>
  <c r="K54" i="8" a="1"/>
  <c r="K54" i="8" s="1"/>
  <c r="L54" i="8" s="1"/>
  <c r="K55" i="8" a="1"/>
  <c r="K55" i="8"/>
  <c r="L55" i="8" s="1"/>
  <c r="K56" i="8" a="1"/>
  <c r="K56" i="8" s="1"/>
  <c r="L56" i="8" s="1"/>
  <c r="K58" i="8" a="1"/>
  <c r="K58" i="8"/>
  <c r="L58" i="8" s="1"/>
  <c r="K59" i="8" a="1"/>
  <c r="K59" i="8" s="1"/>
  <c r="L59" i="8" s="1"/>
  <c r="K60" i="8" a="1"/>
  <c r="K60" i="8"/>
  <c r="L60" i="8" s="1"/>
  <c r="K62" i="8" a="1"/>
  <c r="K62" i="8" s="1"/>
  <c r="L62" i="8" s="1"/>
  <c r="K63" i="8" a="1"/>
  <c r="K63" i="8"/>
  <c r="L63" i="8" s="1"/>
  <c r="K64" i="8" a="1"/>
  <c r="K64" i="8" s="1"/>
  <c r="L64" i="8" s="1"/>
  <c r="K66" i="8" a="1"/>
  <c r="K66" i="8"/>
  <c r="L66" i="8" s="1"/>
  <c r="K67" i="8" a="1"/>
  <c r="K67" i="8" s="1"/>
  <c r="L67" i="8" s="1"/>
  <c r="K68" i="8" a="1"/>
  <c r="K68" i="8"/>
  <c r="L68" i="8" s="1"/>
  <c r="K70" i="8" a="1"/>
  <c r="K70" i="8" s="1"/>
  <c r="L70" i="8" s="1"/>
  <c r="K71" i="8" a="1"/>
  <c r="K71" i="8"/>
  <c r="L71" i="8" s="1"/>
  <c r="K72" i="8" a="1"/>
  <c r="K72" i="8" s="1"/>
  <c r="L72" i="8" s="1"/>
  <c r="K74" i="8" a="1"/>
  <c r="K74" i="8"/>
  <c r="L74" i="8" s="1"/>
  <c r="K75" i="8" a="1"/>
  <c r="K75" i="8" s="1"/>
  <c r="L75" i="8" s="1"/>
  <c r="K76" i="8" a="1"/>
  <c r="K76" i="8"/>
  <c r="L76" i="8" s="1"/>
  <c r="K78" i="8" a="1"/>
  <c r="K78" i="8" s="1"/>
  <c r="L78" i="8" s="1"/>
  <c r="K79" i="8" a="1"/>
  <c r="K79" i="8"/>
  <c r="L79" i="8" s="1"/>
  <c r="K80" i="8" a="1"/>
  <c r="K80" i="8" s="1"/>
  <c r="L80" i="8" s="1"/>
  <c r="K82" i="8" a="1"/>
  <c r="K82" i="8"/>
  <c r="L82" i="8" s="1"/>
  <c r="K83" i="8" a="1"/>
  <c r="K83" i="8" s="1"/>
  <c r="L83" i="8" s="1"/>
  <c r="K84" i="8" a="1"/>
  <c r="K84" i="8"/>
  <c r="L84" i="8" s="1"/>
  <c r="K86" i="8" a="1"/>
  <c r="K86" i="8" s="1"/>
  <c r="L86" i="8" s="1"/>
  <c r="K87" i="8" a="1"/>
  <c r="K87" i="8"/>
  <c r="L87" i="8" s="1"/>
  <c r="K88" i="8" a="1"/>
  <c r="K88" i="8" s="1"/>
  <c r="L88" i="8" s="1"/>
  <c r="K90" i="8" a="1"/>
  <c r="K90" i="8"/>
  <c r="L90" i="8" s="1"/>
  <c r="K91" i="8" a="1"/>
  <c r="K91" i="8" s="1"/>
  <c r="L91" i="8" s="1"/>
  <c r="K92" i="8" a="1"/>
  <c r="K92" i="8"/>
  <c r="L92" i="8" s="1"/>
  <c r="K94" i="8" a="1"/>
  <c r="K94" i="8" s="1"/>
  <c r="L94" i="8" s="1"/>
  <c r="K95" i="8" a="1"/>
  <c r="K95" i="8"/>
  <c r="L95" i="8" s="1"/>
  <c r="K96" i="8" a="1"/>
  <c r="K96" i="8" s="1"/>
  <c r="L96" i="8" s="1"/>
  <c r="K98" i="8" a="1"/>
  <c r="K98" i="8"/>
  <c r="L98" i="8" s="1"/>
  <c r="K99" i="8" a="1"/>
  <c r="K99" i="8" s="1"/>
  <c r="L99" i="8" s="1"/>
  <c r="K100" i="8" a="1"/>
  <c r="K100" i="8"/>
  <c r="L100" i="8" s="1"/>
  <c r="K102" i="8" a="1"/>
  <c r="K102" i="8" s="1"/>
  <c r="L102" i="8" s="1"/>
  <c r="K103" i="8" a="1"/>
  <c r="K103" i="8"/>
  <c r="L103" i="8" s="1"/>
  <c r="K104" i="8" a="1"/>
  <c r="K104" i="8" s="1"/>
  <c r="L104" i="8" s="1"/>
  <c r="K106" i="8" a="1"/>
  <c r="K106" i="8"/>
  <c r="L106" i="8" s="1"/>
  <c r="K107" i="8" a="1"/>
  <c r="K107" i="8" s="1"/>
  <c r="L107" i="8" s="1"/>
  <c r="K108" i="8" a="1"/>
  <c r="K108" i="8"/>
  <c r="L108" i="8" s="1"/>
  <c r="K110" i="8" a="1"/>
  <c r="K110" i="8" s="1"/>
  <c r="L110" i="8" s="1"/>
  <c r="K111" i="8" a="1"/>
  <c r="K111" i="8"/>
  <c r="L111" i="8" s="1"/>
  <c r="K112" i="8" a="1"/>
  <c r="K112" i="8" s="1"/>
  <c r="L112" i="8" s="1"/>
  <c r="K114" i="8" a="1"/>
  <c r="K114" i="8"/>
  <c r="L114" i="8" s="1"/>
  <c r="K115" i="8" a="1"/>
  <c r="K115" i="8" s="1"/>
  <c r="L115" i="8" s="1"/>
  <c r="K116" i="8" a="1"/>
  <c r="K116" i="8"/>
  <c r="L116" i="8" s="1"/>
  <c r="K118" i="8" a="1"/>
  <c r="K118" i="8" s="1"/>
  <c r="L118" i="8" s="1"/>
  <c r="K119" i="8" a="1"/>
  <c r="K119" i="8"/>
  <c r="L119" i="8" s="1"/>
  <c r="K120" i="8" a="1"/>
  <c r="K120" i="8" s="1"/>
  <c r="L120" i="8" s="1"/>
  <c r="K122" i="8" a="1"/>
  <c r="K122" i="8"/>
  <c r="L122" i="8" s="1"/>
  <c r="K123" i="8" a="1"/>
  <c r="K123" i="8" s="1"/>
  <c r="L123" i="8" s="1"/>
  <c r="K124" i="8" a="1"/>
  <c r="K124" i="8"/>
  <c r="L124" i="8" s="1"/>
  <c r="K126" i="8" a="1"/>
  <c r="K126" i="8" s="1"/>
  <c r="L126" i="8" s="1"/>
  <c r="K127" i="8" a="1"/>
  <c r="K127" i="8"/>
  <c r="L127" i="8" s="1"/>
  <c r="K128" i="8" a="1"/>
  <c r="K128" i="8" s="1"/>
  <c r="L128" i="8" s="1"/>
  <c r="K130" i="8" a="1"/>
  <c r="K130" i="8"/>
  <c r="L130" i="8" s="1"/>
  <c r="K131" i="8" a="1"/>
  <c r="K131" i="8" s="1"/>
  <c r="L131" i="8" s="1"/>
  <c r="K132" i="8" a="1"/>
  <c r="K132" i="8"/>
  <c r="L132" i="8" s="1"/>
  <c r="K134" i="8" a="1"/>
  <c r="K134" i="8" s="1"/>
  <c r="L134" i="8" s="1"/>
  <c r="K135" i="8" a="1"/>
  <c r="K135" i="8"/>
  <c r="L135" i="8" s="1"/>
  <c r="K136" i="8" a="1"/>
  <c r="K136" i="8" s="1"/>
  <c r="L136" i="8" s="1"/>
  <c r="K138" i="8" a="1"/>
  <c r="K138" i="8"/>
  <c r="L138" i="8" s="1"/>
  <c r="K139" i="8" a="1"/>
  <c r="K139" i="8" s="1"/>
  <c r="L139" i="8" s="1"/>
  <c r="K140" i="8" a="1"/>
  <c r="K140" i="8"/>
  <c r="L140" i="8" s="1"/>
  <c r="K142" i="8" a="1"/>
  <c r="K142" i="8" s="1"/>
  <c r="L142" i="8" s="1"/>
  <c r="K143" i="8" a="1"/>
  <c r="K143" i="8"/>
  <c r="L143" i="8" s="1"/>
  <c r="K144" i="8" a="1"/>
  <c r="K144" i="8" s="1"/>
  <c r="L144" i="8" s="1"/>
  <c r="K146" i="8" a="1"/>
  <c r="K146" i="8"/>
  <c r="L146" i="8" s="1"/>
  <c r="K147" i="8" a="1"/>
  <c r="K147" i="8" s="1"/>
  <c r="L147" i="8" s="1"/>
  <c r="K148" i="8" a="1"/>
  <c r="K148" i="8"/>
  <c r="L148" i="8" s="1"/>
  <c r="K150" i="8" a="1"/>
  <c r="K150" i="8" s="1"/>
  <c r="L150" i="8" s="1"/>
  <c r="K151" i="8" a="1"/>
  <c r="K151" i="8"/>
  <c r="L151" i="8" s="1"/>
  <c r="K152" i="8" a="1"/>
  <c r="K152" i="8" s="1"/>
  <c r="L152" i="8" s="1"/>
  <c r="K154" i="8" a="1"/>
  <c r="K154" i="8"/>
  <c r="L154" i="8" s="1"/>
  <c r="K155" i="8" a="1"/>
  <c r="K155" i="8" s="1"/>
  <c r="L155" i="8" s="1"/>
  <c r="K156" i="8" a="1"/>
  <c r="K156" i="8"/>
  <c r="L156" i="8" s="1"/>
  <c r="K158" i="8" a="1"/>
  <c r="K158" i="8" s="1"/>
  <c r="L158" i="8" s="1"/>
  <c r="K159" i="8" a="1"/>
  <c r="K159" i="8"/>
  <c r="L159" i="8" s="1"/>
  <c r="K160" i="8" a="1"/>
  <c r="K160" i="8" s="1"/>
  <c r="L160" i="8" s="1"/>
  <c r="K162" i="8" a="1"/>
  <c r="K162" i="8"/>
  <c r="L162" i="8" s="1"/>
  <c r="K163" i="8" a="1"/>
  <c r="K163" i="8" s="1"/>
  <c r="L163" i="8" s="1"/>
  <c r="K164" i="8" a="1"/>
  <c r="K164" i="8"/>
  <c r="L164" i="8" s="1"/>
  <c r="K166" i="8" a="1"/>
  <c r="K166" i="8" s="1"/>
  <c r="L166" i="8" s="1"/>
  <c r="K167" i="8" a="1"/>
  <c r="K167" i="8"/>
  <c r="L167" i="8" s="1"/>
  <c r="K168" i="8" a="1"/>
  <c r="K168" i="8" s="1"/>
  <c r="L168" i="8" s="1"/>
  <c r="K170" i="8" a="1"/>
  <c r="K170" i="8"/>
  <c r="L170" i="8" s="1"/>
  <c r="K171" i="8" a="1"/>
  <c r="K171" i="8" s="1"/>
  <c r="L171" i="8" s="1"/>
  <c r="K172" i="8" a="1"/>
  <c r="K172" i="8"/>
  <c r="L172" i="8" s="1"/>
  <c r="K174" i="8" a="1"/>
  <c r="K174" i="8" s="1"/>
  <c r="L174" i="8" s="1"/>
  <c r="K175" i="8" a="1"/>
  <c r="K175" i="8"/>
  <c r="L175" i="8" s="1"/>
  <c r="K176" i="8" a="1"/>
  <c r="K176" i="8" s="1"/>
  <c r="L176" i="8" s="1"/>
  <c r="K178" i="8" a="1"/>
  <c r="K178" i="8"/>
  <c r="L178" i="8" s="1"/>
  <c r="K179" i="8" a="1"/>
  <c r="K179" i="8" s="1"/>
  <c r="L179" i="8" s="1"/>
  <c r="K180" i="8" a="1"/>
  <c r="K180" i="8"/>
  <c r="L180" i="8" s="1"/>
  <c r="K182" i="8" a="1"/>
  <c r="K182" i="8" s="1"/>
  <c r="L182" i="8" s="1"/>
  <c r="K183" i="8" a="1"/>
  <c r="K183" i="8"/>
  <c r="L183" i="8" s="1"/>
  <c r="K184" i="8" a="1"/>
  <c r="K184" i="8" s="1"/>
  <c r="L184" i="8" s="1"/>
  <c r="K186" i="8" a="1"/>
  <c r="K186" i="8"/>
  <c r="L186" i="8" s="1"/>
  <c r="K187" i="8" a="1"/>
  <c r="K187" i="8" s="1"/>
  <c r="L187" i="8" s="1"/>
  <c r="K188" i="8" a="1"/>
  <c r="K188" i="8"/>
  <c r="L188" i="8" s="1"/>
  <c r="K190" i="8" a="1"/>
  <c r="K190" i="8" s="1"/>
  <c r="L190" i="8" s="1"/>
  <c r="K191" i="8" a="1"/>
  <c r="K191" i="8"/>
  <c r="L191" i="8" s="1"/>
  <c r="K192" i="8" a="1"/>
  <c r="K192" i="8" s="1"/>
  <c r="L192" i="8" s="1"/>
  <c r="K194" i="8" a="1"/>
  <c r="K194" i="8"/>
  <c r="L194" i="8" s="1"/>
  <c r="K195" i="8" a="1"/>
  <c r="K195" i="8" s="1"/>
  <c r="L195" i="8" s="1"/>
  <c r="K196" i="8" a="1"/>
  <c r="K196" i="8"/>
  <c r="L196" i="8" s="1"/>
  <c r="K198" i="8" a="1"/>
  <c r="K198" i="8" s="1"/>
  <c r="L198" i="8" s="1"/>
  <c r="K199" i="8" a="1"/>
  <c r="K199" i="8"/>
  <c r="L199" i="8" s="1"/>
  <c r="K200" i="8" a="1"/>
  <c r="K200" i="8" s="1"/>
  <c r="L200" i="8" s="1"/>
  <c r="K202" i="8" a="1"/>
  <c r="K202" i="8"/>
  <c r="L202" i="8" s="1"/>
  <c r="K203" i="8" a="1"/>
  <c r="K203" i="8" s="1"/>
  <c r="L203" i="8" s="1"/>
  <c r="K204" i="8" a="1"/>
  <c r="K204" i="8"/>
  <c r="L204" i="8" s="1"/>
  <c r="K206" i="8" a="1"/>
  <c r="K206" i="8" s="1"/>
  <c r="L206" i="8" s="1"/>
  <c r="K207" i="8" a="1"/>
  <c r="K207" i="8"/>
  <c r="L207" i="8" s="1"/>
  <c r="K208" i="8" a="1"/>
  <c r="K208" i="8" s="1"/>
  <c r="L208" i="8" s="1"/>
  <c r="K210" i="8" a="1"/>
  <c r="K210" i="8"/>
  <c r="L210" i="8" s="1"/>
  <c r="K211" i="8" a="1"/>
  <c r="K211" i="8" s="1"/>
  <c r="L211" i="8" s="1"/>
  <c r="K212" i="8" a="1"/>
  <c r="K212" i="8"/>
  <c r="L212" i="8" s="1"/>
  <c r="K214" i="8" a="1"/>
  <c r="K214" i="8" s="1"/>
  <c r="L214" i="8" s="1"/>
  <c r="K215" i="8" a="1"/>
  <c r="K215" i="8"/>
  <c r="L215" i="8" s="1"/>
  <c r="K216" i="8" a="1"/>
  <c r="K216" i="8" s="1"/>
  <c r="L216" i="8" s="1"/>
  <c r="K218" i="8" a="1"/>
  <c r="K218" i="8"/>
  <c r="L218" i="8" s="1"/>
  <c r="K219" i="8" a="1"/>
  <c r="K219" i="8" s="1"/>
  <c r="L219" i="8" s="1"/>
  <c r="K220" i="8" a="1"/>
  <c r="K220" i="8"/>
  <c r="L220" i="8" s="1"/>
  <c r="K222" i="8" a="1"/>
  <c r="K222" i="8" s="1"/>
  <c r="L222" i="8" s="1"/>
  <c r="K223" i="8" a="1"/>
  <c r="K223" i="8"/>
  <c r="L223" i="8" s="1"/>
  <c r="K224" i="8" a="1"/>
  <c r="K224" i="8" s="1"/>
  <c r="L224" i="8" s="1"/>
  <c r="K226" i="8" a="1"/>
  <c r="K226" i="8"/>
  <c r="L226" i="8" s="1"/>
  <c r="K227" i="8" a="1"/>
  <c r="K227" i="8" s="1"/>
  <c r="L227" i="8" s="1"/>
  <c r="K228" i="8" a="1"/>
  <c r="K228" i="8"/>
  <c r="L228" i="8" s="1"/>
  <c r="K230" i="8" a="1"/>
  <c r="K230" i="8" s="1"/>
  <c r="L230" i="8" s="1"/>
  <c r="K231" i="8" a="1"/>
  <c r="K231" i="8"/>
  <c r="L231" i="8" s="1"/>
  <c r="K232" i="8" a="1"/>
  <c r="K232" i="8" s="1"/>
  <c r="L232" i="8" s="1"/>
  <c r="K234" i="8" a="1"/>
  <c r="K234" i="8"/>
  <c r="L234" i="8" s="1"/>
  <c r="K235" i="8" a="1"/>
  <c r="K235" i="8" s="1"/>
  <c r="L235" i="8" s="1"/>
  <c r="K236" i="8" a="1"/>
  <c r="K236" i="8"/>
  <c r="L236" i="8" s="1"/>
  <c r="K238" i="8" a="1"/>
  <c r="K238" i="8" s="1"/>
  <c r="L238" i="8" s="1"/>
  <c r="K239" i="8" a="1"/>
  <c r="K239" i="8"/>
  <c r="L239" i="8" s="1"/>
  <c r="K240" i="8" a="1"/>
  <c r="K240" i="8" s="1"/>
  <c r="L240" i="8" s="1"/>
  <c r="K242" i="8" a="1"/>
  <c r="K242" i="8"/>
  <c r="L242" i="8" s="1"/>
  <c r="K243" i="8" a="1"/>
  <c r="K243" i="8" s="1"/>
  <c r="L243" i="8" s="1"/>
  <c r="K244" i="8" a="1"/>
  <c r="K244" i="8"/>
  <c r="L244" i="8" s="1"/>
  <c r="K246" i="8" a="1"/>
  <c r="K246" i="8" s="1"/>
  <c r="L246" i="8" s="1"/>
  <c r="K247" i="8" a="1"/>
  <c r="K247" i="8"/>
  <c r="L247" i="8" s="1"/>
  <c r="K248" i="8" a="1"/>
  <c r="K248" i="8" s="1"/>
  <c r="L248" i="8" s="1"/>
  <c r="K250" i="8" a="1"/>
  <c r="K250" i="8"/>
  <c r="L250" i="8" s="1"/>
  <c r="K251" i="8" a="1"/>
  <c r="K251" i="8" s="1"/>
  <c r="L251" i="8" s="1"/>
  <c r="K252" i="8" a="1"/>
  <c r="K252" i="8"/>
  <c r="L252" i="8" s="1"/>
  <c r="K254" i="8" a="1"/>
  <c r="K254" i="8" s="1"/>
  <c r="L254" i="8" s="1"/>
  <c r="K255" i="8" a="1"/>
  <c r="K255" i="8"/>
  <c r="L255" i="8" s="1"/>
  <c r="K256" i="8" a="1"/>
  <c r="K256" i="8" s="1"/>
  <c r="L256" i="8" s="1"/>
  <c r="K258" i="8" a="1"/>
  <c r="K258" i="8"/>
  <c r="L258" i="8" s="1"/>
  <c r="K259" i="8" a="1"/>
  <c r="K259" i="8" s="1"/>
  <c r="L259" i="8" s="1"/>
  <c r="K260" i="8" a="1"/>
  <c r="K260" i="8"/>
  <c r="L260" i="8" s="1"/>
  <c r="K262" i="8" a="1"/>
  <c r="K262" i="8" s="1"/>
  <c r="L262" i="8" s="1"/>
  <c r="K263" i="8" a="1"/>
  <c r="K263" i="8"/>
  <c r="L263" i="8" s="1"/>
  <c r="K264" i="8" a="1"/>
  <c r="K264" i="8" s="1"/>
  <c r="L264" i="8" s="1"/>
  <c r="K17" i="8" a="1"/>
  <c r="K17" i="8"/>
  <c r="K21" i="8" a="1"/>
  <c r="K21" i="8"/>
  <c r="K25" i="8" a="1"/>
  <c r="K25" i="8"/>
  <c r="L25" i="8" s="1"/>
  <c r="K29" i="8" a="1"/>
  <c r="K29" i="8"/>
  <c r="K33" i="8" a="1"/>
  <c r="K33" i="8"/>
  <c r="K37" i="8" a="1"/>
  <c r="K37" i="8"/>
  <c r="K41" i="8" a="1"/>
  <c r="K41" i="8"/>
  <c r="L41" i="8" s="1"/>
  <c r="K45" i="8" a="1"/>
  <c r="K45" i="8"/>
  <c r="K49" i="8" a="1"/>
  <c r="K49" i="8"/>
  <c r="K53" i="8" a="1"/>
  <c r="K53" i="8"/>
  <c r="K57" i="8" a="1"/>
  <c r="K57" i="8"/>
  <c r="L57" i="8" s="1"/>
  <c r="K61" i="8" a="1"/>
  <c r="K61" i="8"/>
  <c r="K65" i="8" a="1"/>
  <c r="K65" i="8"/>
  <c r="K69" i="8" a="1"/>
  <c r="K69" i="8"/>
  <c r="K73" i="8" a="1"/>
  <c r="K73" i="8"/>
  <c r="L73" i="8" s="1"/>
  <c r="K77" i="8" a="1"/>
  <c r="K77" i="8"/>
  <c r="K81" i="8" a="1"/>
  <c r="K81" i="8"/>
  <c r="K85" i="8" a="1"/>
  <c r="K85" i="8" s="1"/>
  <c r="K89" i="8" a="1"/>
  <c r="K89" i="8"/>
  <c r="L89" i="8" s="1"/>
  <c r="K93" i="8" a="1"/>
  <c r="K93" i="8" s="1"/>
  <c r="K97" i="8" a="1"/>
  <c r="K97" i="8" s="1"/>
  <c r="L97" i="8" s="1"/>
  <c r="K101" i="8" a="1"/>
  <c r="K101" i="8" s="1"/>
  <c r="K105" i="8" a="1"/>
  <c r="K105" i="8" s="1"/>
  <c r="L105" i="8" s="1"/>
  <c r="K109" i="8" a="1"/>
  <c r="K109" i="8" s="1"/>
  <c r="K113" i="8" a="1"/>
  <c r="K113" i="8" s="1"/>
  <c r="L113" i="8" s="1"/>
  <c r="K117" i="8" a="1"/>
  <c r="K117" i="8" s="1"/>
  <c r="K121" i="8" a="1"/>
  <c r="K121" i="8" s="1"/>
  <c r="L121" i="8" s="1"/>
  <c r="K125" i="8" a="1"/>
  <c r="K125" i="8" s="1"/>
  <c r="K129" i="8" a="1"/>
  <c r="K129" i="8" s="1"/>
  <c r="L129" i="8" s="1"/>
  <c r="K133" i="8" a="1"/>
  <c r="K133" i="8" s="1"/>
  <c r="K137" i="8" a="1"/>
  <c r="K137" i="8" s="1"/>
  <c r="L137" i="8" s="1"/>
  <c r="K141" i="8" a="1"/>
  <c r="K141" i="8" s="1"/>
  <c r="K145" i="8" a="1"/>
  <c r="K145" i="8" s="1"/>
  <c r="L145" i="8" s="1"/>
  <c r="K149" i="8" a="1"/>
  <c r="K149" i="8" s="1"/>
  <c r="K153" i="8" a="1"/>
  <c r="K153" i="8" s="1"/>
  <c r="L153" i="8" s="1"/>
  <c r="K157" i="8" a="1"/>
  <c r="K157" i="8" s="1"/>
  <c r="K161" i="8" a="1"/>
  <c r="K161" i="8" s="1"/>
  <c r="L161" i="8" s="1"/>
  <c r="K165" i="8" a="1"/>
  <c r="K165" i="8" s="1"/>
  <c r="K169" i="8" a="1"/>
  <c r="K169" i="8" s="1"/>
  <c r="L169" i="8" s="1"/>
  <c r="K173" i="8" a="1"/>
  <c r="K173" i="8" s="1"/>
  <c r="K177" i="8" a="1"/>
  <c r="K177" i="8" s="1"/>
  <c r="L177" i="8" s="1"/>
  <c r="K181" i="8" a="1"/>
  <c r="K181" i="8" s="1"/>
  <c r="K185" i="8" a="1"/>
  <c r="K185" i="8" s="1"/>
  <c r="L185" i="8" s="1"/>
  <c r="K189" i="8" a="1"/>
  <c r="K189" i="8" s="1"/>
  <c r="K193" i="8" a="1"/>
  <c r="K193" i="8" s="1"/>
  <c r="L193" i="8" s="1"/>
  <c r="K197" i="8" a="1"/>
  <c r="K197" i="8" s="1"/>
  <c r="L197" i="8" s="1"/>
  <c r="K201" i="8" a="1"/>
  <c r="K201" i="8" s="1"/>
  <c r="L201" i="8" s="1"/>
  <c r="K205" i="8" a="1"/>
  <c r="K205" i="8" s="1"/>
  <c r="K209" i="8" a="1"/>
  <c r="K209" i="8" s="1"/>
  <c r="L209" i="8" s="1"/>
  <c r="K213" i="8" a="1"/>
  <c r="K213" i="8" s="1"/>
  <c r="L213" i="8" s="1"/>
  <c r="K217" i="8" a="1"/>
  <c r="K217" i="8" s="1"/>
  <c r="L217" i="8" s="1"/>
  <c r="K221" i="8" a="1"/>
  <c r="K221" i="8" s="1"/>
  <c r="K225" i="8" a="1"/>
  <c r="K225" i="8" s="1"/>
  <c r="L225" i="8" s="1"/>
  <c r="K229" i="8" a="1"/>
  <c r="K229" i="8" s="1"/>
  <c r="L229" i="8" s="1"/>
  <c r="K233" i="8" a="1"/>
  <c r="K233" i="8" s="1"/>
  <c r="L233" i="8" s="1"/>
  <c r="K237" i="8" a="1"/>
  <c r="K237" i="8" s="1"/>
  <c r="K241" i="8" a="1"/>
  <c r="K241" i="8" s="1"/>
  <c r="L241" i="8" s="1"/>
  <c r="K245" i="8" a="1"/>
  <c r="K245" i="8" s="1"/>
  <c r="L245" i="8" s="1"/>
  <c r="K249" i="8" a="1"/>
  <c r="K249" i="8" s="1"/>
  <c r="L249" i="8" s="1"/>
  <c r="K253" i="8" a="1"/>
  <c r="K253" i="8" s="1"/>
  <c r="K257" i="8" a="1"/>
  <c r="K257" i="8" s="1"/>
  <c r="L257" i="8" s="1"/>
  <c r="K261" i="8" a="1"/>
  <c r="K261" i="8" s="1"/>
  <c r="L261" i="8" s="1"/>
  <c r="L253" i="8"/>
  <c r="L237" i="8"/>
  <c r="L221" i="8"/>
  <c r="L205" i="8"/>
  <c r="D7" i="8" s="1"/>
  <c r="E7" i="8" s="1"/>
  <c r="L189" i="8"/>
  <c r="L181" i="8"/>
  <c r="L173" i="8"/>
  <c r="L165" i="8"/>
  <c r="L157" i="8"/>
  <c r="L149" i="8"/>
  <c r="L141" i="8"/>
  <c r="L133" i="8"/>
  <c r="L125" i="8"/>
  <c r="L117" i="8"/>
  <c r="L109" i="8"/>
  <c r="L101" i="8"/>
  <c r="L93" i="8"/>
  <c r="L85" i="8"/>
  <c r="L81" i="8"/>
  <c r="L77" i="8"/>
  <c r="L69" i="8"/>
  <c r="L65" i="8"/>
  <c r="L61" i="8"/>
  <c r="L53" i="8"/>
  <c r="L49" i="8"/>
  <c r="L45" i="8"/>
  <c r="L37" i="8"/>
  <c r="L33" i="8"/>
  <c r="L29" i="8"/>
  <c r="L21" i="8"/>
  <c r="L17" i="8"/>
  <c r="P16" i="7"/>
  <c r="M36" i="7"/>
  <c r="M37" i="7" s="1"/>
  <c r="M38" i="7" s="1"/>
  <c r="P17" i="7"/>
  <c r="M17" i="7" s="1"/>
  <c r="M23" i="7" s="1"/>
  <c r="M14" i="7"/>
  <c r="M15" i="7"/>
  <c r="M21" i="7"/>
  <c r="M16" i="7"/>
  <c r="M22" i="7" s="1"/>
  <c r="P39" i="7"/>
  <c r="P38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514" i="6" s="1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17" i="6"/>
  <c r="E3" i="6"/>
  <c r="E515" i="6" s="1"/>
  <c r="E4" i="6"/>
  <c r="E516" i="6" s="1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17" i="6"/>
  <c r="D515" i="6"/>
  <c r="E514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8" i="6"/>
  <c r="C513" i="6" s="1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8" i="6"/>
  <c r="E513" i="6" s="1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8" i="6"/>
  <c r="B513" i="6" s="1"/>
  <c r="C509" i="6"/>
  <c r="D509" i="6"/>
  <c r="E509" i="6"/>
  <c r="F509" i="6"/>
  <c r="B509" i="6"/>
  <c r="E508" i="6"/>
  <c r="E511" i="6" s="1"/>
  <c r="E512" i="6" s="1"/>
  <c r="D507" i="6"/>
  <c r="B522" i="6" a="1"/>
  <c r="E525" i="6" s="1"/>
  <c r="B524" i="6"/>
  <c r="B526" i="6"/>
  <c r="M39" i="7" l="1"/>
  <c r="B507" i="6"/>
  <c r="B508" i="6"/>
  <c r="B511" i="6" s="1"/>
  <c r="B512" i="6" s="1"/>
  <c r="B516" i="6"/>
  <c r="E522" i="6"/>
  <c r="C522" i="6"/>
  <c r="F523" i="6"/>
  <c r="F529" i="6" s="1"/>
  <c r="D523" i="6"/>
  <c r="D529" i="6" s="1"/>
  <c r="B522" i="6"/>
  <c r="F524" i="6"/>
  <c r="E524" i="6"/>
  <c r="F526" i="6"/>
  <c r="F522" i="6"/>
  <c r="D522" i="6"/>
  <c r="B523" i="6"/>
  <c r="E523" i="6"/>
  <c r="E529" i="6" s="1"/>
  <c r="C523" i="6"/>
  <c r="D526" i="6"/>
  <c r="C526" i="6"/>
  <c r="B525" i="6"/>
  <c r="C525" i="6"/>
  <c r="D525" i="6"/>
  <c r="D524" i="6"/>
  <c r="F525" i="6"/>
  <c r="E526" i="6"/>
  <c r="F516" i="6"/>
  <c r="F514" i="6"/>
  <c r="F507" i="6"/>
  <c r="F508" i="6"/>
  <c r="F511" i="6" s="1"/>
  <c r="F512" i="6" s="1"/>
  <c r="F515" i="6"/>
  <c r="C517" i="6"/>
  <c r="C508" i="6"/>
  <c r="C511" i="6" s="1"/>
  <c r="C512" i="6" s="1"/>
  <c r="C515" i="6"/>
  <c r="C507" i="6"/>
  <c r="C516" i="6"/>
  <c r="C510" i="6"/>
  <c r="C514" i="6"/>
  <c r="C524" i="6"/>
  <c r="I27" i="7" a="1"/>
  <c r="G507" i="6"/>
  <c r="J507" i="6"/>
  <c r="H507" i="6"/>
  <c r="D514" i="6"/>
  <c r="D516" i="6"/>
  <c r="D508" i="6"/>
  <c r="D511" i="6" s="1"/>
  <c r="D512" i="6" s="1"/>
  <c r="E507" i="6"/>
  <c r="E510" i="6"/>
  <c r="F510" i="6"/>
  <c r="B517" i="6"/>
  <c r="B510" i="6"/>
  <c r="B515" i="6"/>
  <c r="K507" i="6"/>
  <c r="K508" i="6"/>
  <c r="F513" i="6" s="1"/>
  <c r="I508" i="6"/>
  <c r="D513" i="6" s="1"/>
  <c r="I507" i="6"/>
  <c r="E517" i="6"/>
  <c r="D510" i="6"/>
  <c r="N259" i="8"/>
  <c r="N255" i="8"/>
  <c r="N251" i="8"/>
  <c r="N247" i="8"/>
  <c r="N243" i="8"/>
  <c r="N239" i="8"/>
  <c r="N235" i="8"/>
  <c r="N231" i="8"/>
  <c r="N227" i="8"/>
  <c r="N223" i="8"/>
  <c r="N219" i="8"/>
  <c r="N215" i="8"/>
  <c r="N211" i="8"/>
  <c r="N207" i="8"/>
  <c r="N203" i="8"/>
  <c r="N199" i="8"/>
  <c r="N195" i="8"/>
  <c r="N191" i="8"/>
  <c r="N187" i="8"/>
  <c r="N183" i="8"/>
  <c r="N179" i="8"/>
  <c r="N175" i="8"/>
  <c r="N171" i="8"/>
  <c r="N167" i="8"/>
  <c r="N163" i="8"/>
  <c r="N159" i="8"/>
  <c r="N155" i="8"/>
  <c r="N151" i="8"/>
  <c r="N147" i="8"/>
  <c r="N143" i="8"/>
  <c r="N139" i="8"/>
  <c r="N135" i="8"/>
  <c r="N131" i="8"/>
  <c r="N127" i="8"/>
  <c r="N123" i="8"/>
  <c r="N119" i="8"/>
  <c r="N115" i="8"/>
  <c r="N111" i="8"/>
  <c r="N107" i="8"/>
  <c r="N103" i="8"/>
  <c r="N99" i="8"/>
  <c r="N95" i="8"/>
  <c r="N91" i="8"/>
  <c r="N87" i="8"/>
  <c r="N83" i="8"/>
  <c r="N79" i="8"/>
  <c r="N75" i="8"/>
  <c r="N71" i="8"/>
  <c r="N67" i="8"/>
  <c r="N63" i="8"/>
  <c r="N59" i="8"/>
  <c r="N55" i="8"/>
  <c r="N51" i="8"/>
  <c r="N47" i="8"/>
  <c r="N43" i="8"/>
  <c r="N39" i="8"/>
  <c r="N260" i="8"/>
  <c r="N256" i="8"/>
  <c r="N252" i="8"/>
  <c r="N248" i="8"/>
  <c r="N244" i="8"/>
  <c r="N240" i="8"/>
  <c r="N236" i="8"/>
  <c r="N232" i="8"/>
  <c r="N228" i="8"/>
  <c r="N224" i="8"/>
  <c r="N220" i="8"/>
  <c r="N216" i="8"/>
  <c r="N212" i="8"/>
  <c r="N208" i="8"/>
  <c r="N204" i="8"/>
  <c r="N200" i="8"/>
  <c r="N196" i="8"/>
  <c r="N192" i="8"/>
  <c r="N188" i="8"/>
  <c r="N184" i="8"/>
  <c r="N180" i="8"/>
  <c r="N176" i="8"/>
  <c r="N172" i="8"/>
  <c r="N168" i="8"/>
  <c r="N164" i="8"/>
  <c r="N160" i="8"/>
  <c r="N156" i="8"/>
  <c r="N152" i="8"/>
  <c r="N148" i="8"/>
  <c r="N144" i="8"/>
  <c r="N140" i="8"/>
  <c r="N136" i="8"/>
  <c r="N132" i="8"/>
  <c r="N128" i="8"/>
  <c r="N124" i="8"/>
  <c r="N120" i="8"/>
  <c r="N116" i="8"/>
  <c r="N112" i="8"/>
  <c r="N108" i="8"/>
  <c r="N104" i="8"/>
  <c r="N100" i="8"/>
  <c r="N96" i="8"/>
  <c r="N92" i="8"/>
  <c r="N88" i="8"/>
  <c r="N84" i="8"/>
  <c r="N80" i="8"/>
  <c r="N76" i="8"/>
  <c r="N72" i="8"/>
  <c r="N68" i="8"/>
  <c r="N64" i="8"/>
  <c r="N60" i="8"/>
  <c r="N56" i="8"/>
  <c r="N52" i="8"/>
  <c r="N48" i="8"/>
  <c r="N44" i="8"/>
  <c r="N40" i="8"/>
  <c r="N37" i="8"/>
  <c r="N35" i="8"/>
  <c r="N33" i="8"/>
  <c r="N31" i="8"/>
  <c r="N29" i="8"/>
  <c r="N27" i="8"/>
  <c r="N25" i="8"/>
  <c r="N23" i="8"/>
  <c r="N21" i="8"/>
  <c r="N19" i="8"/>
  <c r="N17" i="8"/>
  <c r="N15" i="8"/>
  <c r="N13" i="8"/>
  <c r="N253" i="8"/>
  <c r="N249" i="8"/>
  <c r="N245" i="8"/>
  <c r="N241" i="8"/>
  <c r="N237" i="8"/>
  <c r="N233" i="8"/>
  <c r="N229" i="8"/>
  <c r="N225" i="8"/>
  <c r="N221" i="8"/>
  <c r="N262" i="8"/>
  <c r="N258" i="8"/>
  <c r="N254" i="8"/>
  <c r="N250" i="8"/>
  <c r="N246" i="8"/>
  <c r="N242" i="8"/>
  <c r="N238" i="8"/>
  <c r="N234" i="8"/>
  <c r="N230" i="8"/>
  <c r="N226" i="8"/>
  <c r="N222" i="8"/>
  <c r="N218" i="8"/>
  <c r="N214" i="8"/>
  <c r="N210" i="8"/>
  <c r="N206" i="8"/>
  <c r="N202" i="8"/>
  <c r="N198" i="8"/>
  <c r="N194" i="8"/>
  <c r="N190" i="8"/>
  <c r="N186" i="8"/>
  <c r="N182" i="8"/>
  <c r="N178" i="8"/>
  <c r="N174" i="8"/>
  <c r="N170" i="8"/>
  <c r="N166" i="8"/>
  <c r="N162" i="8"/>
  <c r="N158" i="8"/>
  <c r="N154" i="8"/>
  <c r="N150" i="8"/>
  <c r="N146" i="8"/>
  <c r="N142" i="8"/>
  <c r="N138" i="8"/>
  <c r="N134" i="8"/>
  <c r="N130" i="8"/>
  <c r="N126" i="8"/>
  <c r="N122" i="8"/>
  <c r="N118" i="8"/>
  <c r="N114" i="8"/>
  <c r="N110" i="8"/>
  <c r="N106" i="8"/>
  <c r="N102" i="8"/>
  <c r="N98" i="8"/>
  <c r="N94" i="8"/>
  <c r="N90" i="8"/>
  <c r="N86" i="8"/>
  <c r="N82" i="8"/>
  <c r="N78" i="8"/>
  <c r="N74" i="8"/>
  <c r="N70" i="8"/>
  <c r="N66" i="8"/>
  <c r="N62" i="8"/>
  <c r="N58" i="8"/>
  <c r="N54" i="8"/>
  <c r="N50" i="8"/>
  <c r="N46" i="8"/>
  <c r="N42" i="8"/>
  <c r="N38" i="8"/>
  <c r="N36" i="8"/>
  <c r="N34" i="8"/>
  <c r="N32" i="8"/>
  <c r="N30" i="8"/>
  <c r="N28" i="8"/>
  <c r="N26" i="8"/>
  <c r="N24" i="8"/>
  <c r="N22" i="8"/>
  <c r="N20" i="8"/>
  <c r="N18" i="8"/>
  <c r="N16" i="8"/>
  <c r="N14" i="8"/>
  <c r="N499" i="15"/>
  <c r="N495" i="15"/>
  <c r="N491" i="15"/>
  <c r="N487" i="15"/>
  <c r="N483" i="15"/>
  <c r="N479" i="15"/>
  <c r="N475" i="15"/>
  <c r="N471" i="15"/>
  <c r="N467" i="15"/>
  <c r="N463" i="15"/>
  <c r="N459" i="15"/>
  <c r="N455" i="15"/>
  <c r="N451" i="15"/>
  <c r="N447" i="15"/>
  <c r="N443" i="15"/>
  <c r="N439" i="15"/>
  <c r="N435" i="15"/>
  <c r="N431" i="15"/>
  <c r="N427" i="15"/>
  <c r="N423" i="15"/>
  <c r="N419" i="15"/>
  <c r="N415" i="15"/>
  <c r="N411" i="15"/>
  <c r="N407" i="15"/>
  <c r="N403" i="15"/>
  <c r="N399" i="15"/>
  <c r="N395" i="15"/>
  <c r="N391" i="15"/>
  <c r="N387" i="15"/>
  <c r="N383" i="15"/>
  <c r="N379" i="15"/>
  <c r="N375" i="15"/>
  <c r="N371" i="15"/>
  <c r="N367" i="15"/>
  <c r="N363" i="15"/>
  <c r="N359" i="15"/>
  <c r="N355" i="15"/>
  <c r="N351" i="15"/>
  <c r="N347" i="15"/>
  <c r="N343" i="15"/>
  <c r="N339" i="15"/>
  <c r="N335" i="15"/>
  <c r="N331" i="15"/>
  <c r="N327" i="15"/>
  <c r="N323" i="15"/>
  <c r="N319" i="15"/>
  <c r="N315" i="15"/>
  <c r="N311" i="15"/>
  <c r="N307" i="15"/>
  <c r="N303" i="15"/>
  <c r="N299" i="15"/>
  <c r="N295" i="15"/>
  <c r="N291" i="15"/>
  <c r="N287" i="15"/>
  <c r="N283" i="15"/>
  <c r="N279" i="15"/>
  <c r="N275" i="15"/>
  <c r="N271" i="15"/>
  <c r="N267" i="15"/>
  <c r="N263" i="15"/>
  <c r="V251" i="15" s="1"/>
  <c r="N259" i="15"/>
  <c r="N255" i="15"/>
  <c r="N252" i="15"/>
  <c r="N248" i="15"/>
  <c r="N244" i="15"/>
  <c r="N240" i="15"/>
  <c r="N236" i="15"/>
  <c r="N232" i="15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503" i="15"/>
  <c r="N253" i="15"/>
  <c r="N249" i="15"/>
  <c r="N245" i="15"/>
  <c r="N241" i="15"/>
  <c r="N237" i="15"/>
  <c r="N233" i="15"/>
  <c r="N229" i="15"/>
  <c r="N225" i="15"/>
  <c r="N221" i="15"/>
  <c r="N217" i="15"/>
  <c r="N213" i="15"/>
  <c r="N209" i="15"/>
  <c r="N205" i="15"/>
  <c r="N201" i="15"/>
  <c r="N197" i="15"/>
  <c r="N193" i="15"/>
  <c r="N189" i="15"/>
  <c r="N185" i="15"/>
  <c r="N181" i="15"/>
  <c r="N177" i="15"/>
  <c r="N173" i="15"/>
  <c r="N169" i="15"/>
  <c r="N165" i="15"/>
  <c r="N161" i="15"/>
  <c r="N157" i="15"/>
  <c r="N153" i="15"/>
  <c r="N149" i="15"/>
  <c r="N145" i="15"/>
  <c r="N254" i="15"/>
  <c r="N250" i="15"/>
  <c r="N246" i="15"/>
  <c r="N242" i="15"/>
  <c r="N238" i="15"/>
  <c r="N234" i="15"/>
  <c r="N230" i="15"/>
  <c r="N226" i="15"/>
  <c r="N222" i="15"/>
  <c r="N218" i="15"/>
  <c r="N214" i="15"/>
  <c r="N210" i="15"/>
  <c r="N206" i="15"/>
  <c r="N202" i="15"/>
  <c r="N198" i="15"/>
  <c r="N194" i="15"/>
  <c r="N190" i="15"/>
  <c r="N186" i="15"/>
  <c r="N182" i="15"/>
  <c r="N178" i="15"/>
  <c r="N174" i="15"/>
  <c r="N170" i="15"/>
  <c r="N166" i="15"/>
  <c r="N162" i="15"/>
  <c r="N158" i="15"/>
  <c r="N154" i="15"/>
  <c r="N150" i="15"/>
  <c r="N146" i="15"/>
  <c r="N142" i="15"/>
  <c r="N138" i="15"/>
  <c r="N134" i="15"/>
  <c r="N130" i="15"/>
  <c r="N126" i="15"/>
  <c r="N122" i="15"/>
  <c r="N118" i="15"/>
  <c r="N501" i="15"/>
  <c r="N496" i="15"/>
  <c r="N492" i="15"/>
  <c r="N488" i="15"/>
  <c r="N484" i="15"/>
  <c r="N480" i="15"/>
  <c r="N476" i="15"/>
  <c r="N472" i="15"/>
  <c r="N468" i="15"/>
  <c r="N464" i="15"/>
  <c r="N460" i="15"/>
  <c r="N456" i="15"/>
  <c r="N452" i="15"/>
  <c r="N448" i="15"/>
  <c r="N444" i="15"/>
  <c r="N440" i="15"/>
  <c r="N436" i="15"/>
  <c r="N432" i="15"/>
  <c r="N428" i="15"/>
  <c r="N424" i="15"/>
  <c r="N420" i="15"/>
  <c r="N416" i="15"/>
  <c r="N412" i="15"/>
  <c r="N408" i="15"/>
  <c r="N404" i="15"/>
  <c r="N400" i="15"/>
  <c r="N396" i="15"/>
  <c r="N392" i="15"/>
  <c r="N388" i="15"/>
  <c r="N384" i="15"/>
  <c r="N380" i="15"/>
  <c r="N376" i="15"/>
  <c r="N372" i="15"/>
  <c r="N368" i="15"/>
  <c r="N364" i="15"/>
  <c r="N360" i="15"/>
  <c r="N356" i="15"/>
  <c r="N352" i="15"/>
  <c r="N348" i="15"/>
  <c r="N344" i="15"/>
  <c r="N340" i="15"/>
  <c r="N336" i="15"/>
  <c r="N332" i="15"/>
  <c r="N328" i="15"/>
  <c r="N324" i="15"/>
  <c r="N320" i="15"/>
  <c r="N316" i="15"/>
  <c r="N312" i="15"/>
  <c r="N308" i="15"/>
  <c r="N304" i="15"/>
  <c r="N300" i="15"/>
  <c r="N296" i="15"/>
  <c r="N292" i="15"/>
  <c r="N288" i="15"/>
  <c r="N284" i="15"/>
  <c r="N280" i="15"/>
  <c r="N276" i="15"/>
  <c r="N272" i="15"/>
  <c r="N268" i="15"/>
  <c r="U248" i="15" s="1"/>
  <c r="N264" i="15"/>
  <c r="N260" i="15"/>
  <c r="N256" i="15"/>
  <c r="N251" i="15"/>
  <c r="N247" i="15"/>
  <c r="N243" i="15"/>
  <c r="N239" i="15"/>
  <c r="N235" i="15"/>
  <c r="N231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N135" i="15"/>
  <c r="N131" i="15"/>
  <c r="N127" i="15"/>
  <c r="N123" i="15"/>
  <c r="N119" i="15"/>
  <c r="B39" i="13"/>
  <c r="L11" i="13" s="1"/>
  <c r="N11" i="13" s="1"/>
  <c r="N141" i="15"/>
  <c r="N137" i="15"/>
  <c r="N133" i="15"/>
  <c r="N129" i="15"/>
  <c r="N125" i="15"/>
  <c r="N121" i="15"/>
  <c r="N117" i="15"/>
  <c r="N113" i="15"/>
  <c r="N109" i="15"/>
  <c r="N105" i="15"/>
  <c r="N101" i="15"/>
  <c r="N97" i="15"/>
  <c r="N93" i="15"/>
  <c r="N89" i="15"/>
  <c r="N85" i="15"/>
  <c r="N81" i="15"/>
  <c r="N77" i="15"/>
  <c r="N73" i="15"/>
  <c r="N69" i="15"/>
  <c r="N65" i="15"/>
  <c r="N61" i="15"/>
  <c r="N57" i="15"/>
  <c r="N53" i="15"/>
  <c r="N49" i="15"/>
  <c r="N45" i="15"/>
  <c r="N41" i="15"/>
  <c r="N37" i="15"/>
  <c r="N33" i="15"/>
  <c r="N29" i="15"/>
  <c r="N25" i="15"/>
  <c r="N21" i="15"/>
  <c r="N17" i="15"/>
  <c r="N13" i="15"/>
  <c r="N480" i="14"/>
  <c r="N472" i="14"/>
  <c r="N464" i="14"/>
  <c r="N456" i="14"/>
  <c r="N448" i="14"/>
  <c r="N440" i="14"/>
  <c r="N114" i="15"/>
  <c r="N110" i="15"/>
  <c r="N106" i="15"/>
  <c r="N102" i="15"/>
  <c r="N98" i="15"/>
  <c r="N94" i="15"/>
  <c r="N90" i="15"/>
  <c r="N86" i="15"/>
  <c r="N82" i="15"/>
  <c r="N78" i="15"/>
  <c r="N74" i="15"/>
  <c r="N70" i="15"/>
  <c r="N66" i="15"/>
  <c r="N62" i="15"/>
  <c r="N58" i="15"/>
  <c r="N54" i="15"/>
  <c r="N50" i="15"/>
  <c r="N46" i="15"/>
  <c r="N42" i="15"/>
  <c r="N38" i="15"/>
  <c r="N34" i="15"/>
  <c r="N30" i="15"/>
  <c r="N26" i="15"/>
  <c r="N22" i="15"/>
  <c r="N18" i="15"/>
  <c r="N14" i="15"/>
  <c r="G28" i="13"/>
  <c r="L10" i="13" s="1"/>
  <c r="N10" i="13" s="1"/>
  <c r="N482" i="14"/>
  <c r="N474" i="14"/>
  <c r="N466" i="14"/>
  <c r="N458" i="14"/>
  <c r="N450" i="14"/>
  <c r="N442" i="14"/>
  <c r="N115" i="15"/>
  <c r="N111" i="15"/>
  <c r="N107" i="15"/>
  <c r="N103" i="15"/>
  <c r="N99" i="15"/>
  <c r="N95" i="15"/>
  <c r="N91" i="15"/>
  <c r="N87" i="15"/>
  <c r="N83" i="15"/>
  <c r="N79" i="15"/>
  <c r="N75" i="15"/>
  <c r="N71" i="15"/>
  <c r="N67" i="15"/>
  <c r="N63" i="15"/>
  <c r="N59" i="15"/>
  <c r="N55" i="15"/>
  <c r="N51" i="15"/>
  <c r="N47" i="15"/>
  <c r="N43" i="15"/>
  <c r="N39" i="15"/>
  <c r="N35" i="15"/>
  <c r="N31" i="15"/>
  <c r="N27" i="15"/>
  <c r="N23" i="15"/>
  <c r="N19" i="15"/>
  <c r="N15" i="15"/>
  <c r="N484" i="14"/>
  <c r="N476" i="14"/>
  <c r="N468" i="14"/>
  <c r="N460" i="14"/>
  <c r="N452" i="14"/>
  <c r="N444" i="14"/>
  <c r="N436" i="14"/>
  <c r="N140" i="15"/>
  <c r="N136" i="15"/>
  <c r="N132" i="15"/>
  <c r="N128" i="15"/>
  <c r="N124" i="15"/>
  <c r="N120" i="15"/>
  <c r="N116" i="15"/>
  <c r="N112" i="15"/>
  <c r="N108" i="15"/>
  <c r="N104" i="15"/>
  <c r="N100" i="15"/>
  <c r="N96" i="15"/>
  <c r="N92" i="15"/>
  <c r="N88" i="15"/>
  <c r="N84" i="15"/>
  <c r="N80" i="15"/>
  <c r="N76" i="15"/>
  <c r="N72" i="15"/>
  <c r="N68" i="15"/>
  <c r="N64" i="15"/>
  <c r="N60" i="15"/>
  <c r="N56" i="15"/>
  <c r="N52" i="15"/>
  <c r="N48" i="15"/>
  <c r="N44" i="15"/>
  <c r="N40" i="15"/>
  <c r="N36" i="15"/>
  <c r="N32" i="15"/>
  <c r="N28" i="15"/>
  <c r="N24" i="15"/>
  <c r="N20" i="15"/>
  <c r="N16" i="15"/>
  <c r="N12" i="15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78" i="14"/>
  <c r="N470" i="14"/>
  <c r="N462" i="14"/>
  <c r="N454" i="14"/>
  <c r="N446" i="14"/>
  <c r="N438" i="14"/>
  <c r="O262" i="18"/>
  <c r="O254" i="18"/>
  <c r="O250" i="18"/>
  <c r="O246" i="18"/>
  <c r="O242" i="18"/>
  <c r="O238" i="18"/>
  <c r="O234" i="18"/>
  <c r="O230" i="18"/>
  <c r="O226" i="18"/>
  <c r="O222" i="18"/>
  <c r="O218" i="18"/>
  <c r="O214" i="18"/>
  <c r="O210" i="18"/>
  <c r="O206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7" i="18"/>
  <c r="O123" i="18"/>
  <c r="O119" i="18"/>
  <c r="O115" i="18"/>
  <c r="O111" i="18"/>
  <c r="O107" i="18"/>
  <c r="O103" i="18"/>
  <c r="O99" i="18"/>
  <c r="O95" i="18"/>
  <c r="O91" i="18"/>
  <c r="O87" i="18"/>
  <c r="O83" i="18"/>
  <c r="O79" i="18"/>
  <c r="O75" i="18"/>
  <c r="O71" i="18"/>
  <c r="O67" i="18"/>
  <c r="O63" i="18"/>
  <c r="O59" i="18"/>
  <c r="O55" i="18"/>
  <c r="O51" i="18"/>
  <c r="O47" i="18"/>
  <c r="O43" i="18"/>
  <c r="O39" i="18"/>
  <c r="O35" i="18"/>
  <c r="O31" i="18"/>
  <c r="O27" i="18"/>
  <c r="O23" i="18"/>
  <c r="O19" i="18"/>
  <c r="O15" i="18"/>
  <c r="O11" i="18"/>
  <c r="O7" i="18"/>
  <c r="I14" i="17"/>
  <c r="F44" i="17"/>
  <c r="G14" i="17"/>
  <c r="D44" i="17"/>
  <c r="M27" i="17"/>
  <c r="G28" i="17" s="1"/>
  <c r="L10" i="17" s="1"/>
  <c r="N10" i="17" s="1"/>
  <c r="H45" i="17"/>
  <c r="N253" i="14"/>
  <c r="N249" i="14"/>
  <c r="N245" i="14"/>
  <c r="N241" i="14"/>
  <c r="N237" i="14"/>
  <c r="N233" i="14"/>
  <c r="N229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133" i="14"/>
  <c r="N129" i="14"/>
  <c r="N125" i="14"/>
  <c r="N121" i="14"/>
  <c r="N117" i="14"/>
  <c r="N113" i="14"/>
  <c r="N109" i="14"/>
  <c r="N105" i="14"/>
  <c r="N101" i="14"/>
  <c r="N97" i="14"/>
  <c r="N93" i="14"/>
  <c r="N89" i="14"/>
  <c r="N85" i="14"/>
  <c r="N81" i="14"/>
  <c r="N77" i="14"/>
  <c r="N73" i="14"/>
  <c r="N69" i="14"/>
  <c r="N65" i="14"/>
  <c r="N61" i="14"/>
  <c r="N57" i="14"/>
  <c r="N53" i="14"/>
  <c r="N49" i="14"/>
  <c r="N45" i="14"/>
  <c r="N41" i="14"/>
  <c r="N37" i="14"/>
  <c r="N33" i="14"/>
  <c r="N29" i="14"/>
  <c r="N25" i="14"/>
  <c r="N21" i="14"/>
  <c r="N17" i="14"/>
  <c r="O504" i="18"/>
  <c r="O490" i="18"/>
  <c r="O472" i="18"/>
  <c r="O458" i="18"/>
  <c r="N254" i="14"/>
  <c r="N250" i="14"/>
  <c r="N246" i="14"/>
  <c r="N242" i="14"/>
  <c r="N238" i="14"/>
  <c r="N234" i="14"/>
  <c r="N230" i="14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134" i="14"/>
  <c r="N130" i="14"/>
  <c r="N126" i="14"/>
  <c r="N122" i="14"/>
  <c r="N118" i="14"/>
  <c r="N114" i="14"/>
  <c r="N110" i="14"/>
  <c r="N106" i="14"/>
  <c r="N102" i="14"/>
  <c r="N98" i="14"/>
  <c r="N94" i="14"/>
  <c r="N90" i="14"/>
  <c r="N86" i="14"/>
  <c r="N82" i="14"/>
  <c r="N78" i="14"/>
  <c r="N74" i="14"/>
  <c r="N70" i="14"/>
  <c r="N66" i="14"/>
  <c r="N62" i="14"/>
  <c r="N58" i="14"/>
  <c r="N54" i="14"/>
  <c r="N50" i="14"/>
  <c r="N46" i="14"/>
  <c r="N42" i="14"/>
  <c r="N38" i="14"/>
  <c r="N34" i="14"/>
  <c r="N30" i="14"/>
  <c r="N26" i="14"/>
  <c r="N22" i="14"/>
  <c r="N18" i="14"/>
  <c r="N14" i="14"/>
  <c r="N10" i="14"/>
  <c r="N6" i="14"/>
  <c r="O498" i="18"/>
  <c r="O480" i="18"/>
  <c r="O466" i="18"/>
  <c r="N251" i="14"/>
  <c r="N247" i="14"/>
  <c r="N243" i="14"/>
  <c r="N239" i="14"/>
  <c r="N235" i="14"/>
  <c r="N231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N131" i="14"/>
  <c r="N127" i="14"/>
  <c r="N123" i="14"/>
  <c r="N119" i="14"/>
  <c r="N115" i="14"/>
  <c r="N111" i="14"/>
  <c r="N107" i="14"/>
  <c r="N103" i="14"/>
  <c r="N99" i="14"/>
  <c r="N95" i="14"/>
  <c r="N91" i="14"/>
  <c r="N87" i="14"/>
  <c r="N83" i="14"/>
  <c r="N79" i="14"/>
  <c r="N75" i="14"/>
  <c r="N71" i="14"/>
  <c r="N67" i="14"/>
  <c r="N63" i="14"/>
  <c r="N59" i="14"/>
  <c r="N55" i="14"/>
  <c r="N51" i="14"/>
  <c r="N47" i="14"/>
  <c r="N43" i="14"/>
  <c r="N39" i="14"/>
  <c r="N35" i="14"/>
  <c r="N31" i="14"/>
  <c r="N27" i="14"/>
  <c r="N23" i="14"/>
  <c r="N19" i="14"/>
  <c r="N15" i="14"/>
  <c r="O488" i="18"/>
  <c r="O474" i="18"/>
  <c r="O456" i="18"/>
  <c r="O376" i="18"/>
  <c r="N252" i="14"/>
  <c r="N248" i="14"/>
  <c r="N244" i="14"/>
  <c r="N240" i="14"/>
  <c r="N236" i="14"/>
  <c r="N232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132" i="14"/>
  <c r="N128" i="14"/>
  <c r="N124" i="14"/>
  <c r="N120" i="14"/>
  <c r="N116" i="14"/>
  <c r="N112" i="14"/>
  <c r="N108" i="14"/>
  <c r="N104" i="14"/>
  <c r="N100" i="14"/>
  <c r="N96" i="14"/>
  <c r="N92" i="14"/>
  <c r="N88" i="14"/>
  <c r="N84" i="14"/>
  <c r="N80" i="14"/>
  <c r="N76" i="14"/>
  <c r="N72" i="14"/>
  <c r="N68" i="14"/>
  <c r="N64" i="14"/>
  <c r="N60" i="14"/>
  <c r="N56" i="14"/>
  <c r="N52" i="14"/>
  <c r="N48" i="14"/>
  <c r="N44" i="14"/>
  <c r="N40" i="14"/>
  <c r="N36" i="14"/>
  <c r="N32" i="14"/>
  <c r="N28" i="14"/>
  <c r="N24" i="14"/>
  <c r="N20" i="14"/>
  <c r="N16" i="14"/>
  <c r="O496" i="18"/>
  <c r="O482" i="18"/>
  <c r="O464" i="18"/>
  <c r="N11" i="14"/>
  <c r="N7" i="14"/>
  <c r="O438" i="18"/>
  <c r="O422" i="18"/>
  <c r="O406" i="18"/>
  <c r="O390" i="18"/>
  <c r="O365" i="18"/>
  <c r="O351" i="18"/>
  <c r="N12" i="14"/>
  <c r="N8" i="14"/>
  <c r="N4" i="14"/>
  <c r="O502" i="18"/>
  <c r="O500" i="18"/>
  <c r="O494" i="18"/>
  <c r="O492" i="18"/>
  <c r="O486" i="18"/>
  <c r="O484" i="18"/>
  <c r="O478" i="18"/>
  <c r="O476" i="18"/>
  <c r="O470" i="18"/>
  <c r="O468" i="18"/>
  <c r="O462" i="18"/>
  <c r="O460" i="18"/>
  <c r="O385" i="18"/>
  <c r="O333" i="18"/>
  <c r="O319" i="18"/>
  <c r="N13" i="14"/>
  <c r="N9" i="14"/>
  <c r="N5" i="14"/>
  <c r="O430" i="18"/>
  <c r="O414" i="18"/>
  <c r="O398" i="18"/>
  <c r="O439" i="18"/>
  <c r="O437" i="18"/>
  <c r="O431" i="18"/>
  <c r="O429" i="18"/>
  <c r="O423" i="18"/>
  <c r="O421" i="18"/>
  <c r="O415" i="18"/>
  <c r="O413" i="18"/>
  <c r="O407" i="18"/>
  <c r="O405" i="18"/>
  <c r="O399" i="18"/>
  <c r="O397" i="18"/>
  <c r="O391" i="18"/>
  <c r="O389" i="18"/>
  <c r="O380" i="18"/>
  <c r="O373" i="18"/>
  <c r="O359" i="18"/>
  <c r="O341" i="18"/>
  <c r="O327" i="18"/>
  <c r="O309" i="18"/>
  <c r="O273" i="18"/>
  <c r="O455" i="18"/>
  <c r="O453" i="18"/>
  <c r="O451" i="18"/>
  <c r="O449" i="18"/>
  <c r="O447" i="18"/>
  <c r="O445" i="18"/>
  <c r="O443" i="18"/>
  <c r="O441" i="18"/>
  <c r="O434" i="18"/>
  <c r="O426" i="18"/>
  <c r="O418" i="18"/>
  <c r="O410" i="18"/>
  <c r="O402" i="18"/>
  <c r="O394" i="18"/>
  <c r="O384" i="18"/>
  <c r="O377" i="18"/>
  <c r="O367" i="18"/>
  <c r="O349" i="18"/>
  <c r="O335" i="18"/>
  <c r="O317" i="18"/>
  <c r="O303" i="18"/>
  <c r="O278" i="18"/>
  <c r="O435" i="18"/>
  <c r="O427" i="18"/>
  <c r="O419" i="18"/>
  <c r="O411" i="18"/>
  <c r="O403" i="18"/>
  <c r="O395" i="18"/>
  <c r="O393" i="18"/>
  <c r="O388" i="18"/>
  <c r="O381" i="18"/>
  <c r="O357" i="18"/>
  <c r="O343" i="18"/>
  <c r="O325" i="18"/>
  <c r="O311" i="18"/>
  <c r="O290" i="18"/>
  <c r="O368" i="18"/>
  <c r="O360" i="18"/>
  <c r="O352" i="18"/>
  <c r="O344" i="18"/>
  <c r="O336" i="18"/>
  <c r="O328" i="18"/>
  <c r="O320" i="18"/>
  <c r="O312" i="18"/>
  <c r="O304" i="18"/>
  <c r="O301" i="18"/>
  <c r="O299" i="18"/>
  <c r="O285" i="18"/>
  <c r="O283" i="18"/>
  <c r="O280" i="18"/>
  <c r="O256" i="18"/>
  <c r="O371" i="18"/>
  <c r="O369" i="18"/>
  <c r="O363" i="18"/>
  <c r="O361" i="18"/>
  <c r="O355" i="18"/>
  <c r="O353" i="18"/>
  <c r="O347" i="18"/>
  <c r="O345" i="18"/>
  <c r="O339" i="18"/>
  <c r="O337" i="18"/>
  <c r="O331" i="18"/>
  <c r="O329" i="18"/>
  <c r="O323" i="18"/>
  <c r="O321" i="18"/>
  <c r="O315" i="18"/>
  <c r="O313" i="18"/>
  <c r="O307" i="18"/>
  <c r="O305" i="18"/>
  <c r="O298" i="18"/>
  <c r="O282" i="18"/>
  <c r="O272" i="18"/>
  <c r="O372" i="18"/>
  <c r="O364" i="18"/>
  <c r="O356" i="18"/>
  <c r="O348" i="18"/>
  <c r="O340" i="18"/>
  <c r="O332" i="18"/>
  <c r="O324" i="18"/>
  <c r="O316" i="18"/>
  <c r="O308" i="18"/>
  <c r="O293" i="18"/>
  <c r="O291" i="18"/>
  <c r="O281" i="18"/>
  <c r="O274" i="18"/>
  <c r="O269" i="18"/>
  <c r="O257" i="18"/>
  <c r="O302" i="18"/>
  <c r="O294" i="18"/>
  <c r="O286" i="18"/>
  <c r="O279" i="18"/>
  <c r="O270" i="18"/>
  <c r="O265" i="18"/>
  <c r="O259" i="18"/>
  <c r="O252" i="18"/>
  <c r="O248" i="18"/>
  <c r="O244" i="18"/>
  <c r="O240" i="18"/>
  <c r="O236" i="18"/>
  <c r="O277" i="18"/>
  <c r="O266" i="18"/>
  <c r="O261" i="18"/>
  <c r="O258" i="18"/>
  <c r="O255" i="18"/>
  <c r="O251" i="18"/>
  <c r="O247" i="18"/>
  <c r="O243" i="18"/>
  <c r="O239" i="18"/>
  <c r="O235" i="18"/>
  <c r="O231" i="18"/>
  <c r="O227" i="18"/>
  <c r="O223" i="18"/>
  <c r="O219" i="18"/>
  <c r="O215" i="18"/>
  <c r="O211" i="18"/>
  <c r="O207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232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253" i="18"/>
  <c r="O249" i="18"/>
  <c r="O245" i="18"/>
  <c r="O241" i="18"/>
  <c r="O237" i="18"/>
  <c r="O233" i="18"/>
  <c r="O229" i="18"/>
  <c r="O225" i="18"/>
  <c r="O221" i="18"/>
  <c r="O217" i="18"/>
  <c r="O213" i="18"/>
  <c r="O209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5" i="18"/>
  <c r="O131" i="18"/>
  <c r="O128" i="18"/>
  <c r="O124" i="18"/>
  <c r="O120" i="18"/>
  <c r="O116" i="18"/>
  <c r="O112" i="18"/>
  <c r="O108" i="18"/>
  <c r="O104" i="18"/>
  <c r="O100" i="18"/>
  <c r="O96" i="18"/>
  <c r="O92" i="18"/>
  <c r="O88" i="18"/>
  <c r="O84" i="18"/>
  <c r="O80" i="18"/>
  <c r="O76" i="18"/>
  <c r="O72" i="18"/>
  <c r="O136" i="18"/>
  <c r="O132" i="18"/>
  <c r="O129" i="18"/>
  <c r="O125" i="18"/>
  <c r="O121" i="18"/>
  <c r="O117" i="18"/>
  <c r="O113" i="18"/>
  <c r="O109" i="18"/>
  <c r="O105" i="18"/>
  <c r="O101" i="18"/>
  <c r="O97" i="18"/>
  <c r="O93" i="18"/>
  <c r="O89" i="18"/>
  <c r="O85" i="18"/>
  <c r="O81" i="18"/>
  <c r="O77" i="18"/>
  <c r="O73" i="18"/>
  <c r="O137" i="18"/>
  <c r="O133" i="18"/>
  <c r="O126" i="18"/>
  <c r="O122" i="18"/>
  <c r="O118" i="18"/>
  <c r="O114" i="18"/>
  <c r="O110" i="18"/>
  <c r="O106" i="18"/>
  <c r="O102" i="18"/>
  <c r="O98" i="18"/>
  <c r="O94" i="18"/>
  <c r="O90" i="18"/>
  <c r="O86" i="18"/>
  <c r="O82" i="18"/>
  <c r="O78" i="18"/>
  <c r="O74" i="18"/>
  <c r="O70" i="18"/>
  <c r="O66" i="18"/>
  <c r="O62" i="18"/>
  <c r="O58" i="18"/>
  <c r="O54" i="18"/>
  <c r="O50" i="18"/>
  <c r="O46" i="18"/>
  <c r="O42" i="18"/>
  <c r="O38" i="18"/>
  <c r="O34" i="18"/>
  <c r="O30" i="18"/>
  <c r="O26" i="18"/>
  <c r="O22" i="18"/>
  <c r="O18" i="18"/>
  <c r="O14" i="18"/>
  <c r="O10" i="18"/>
  <c r="O6" i="18"/>
  <c r="O68" i="18"/>
  <c r="O64" i="18"/>
  <c r="O60" i="18"/>
  <c r="O56" i="18"/>
  <c r="O52" i="18"/>
  <c r="O48" i="18"/>
  <c r="O44" i="18"/>
  <c r="O40" i="18"/>
  <c r="O36" i="18"/>
  <c r="O32" i="18"/>
  <c r="O28" i="18"/>
  <c r="O24" i="18"/>
  <c r="O20" i="18"/>
  <c r="O16" i="18"/>
  <c r="O12" i="18"/>
  <c r="O8" i="18"/>
  <c r="O69" i="18"/>
  <c r="O65" i="18"/>
  <c r="O61" i="18"/>
  <c r="O57" i="18"/>
  <c r="O53" i="18"/>
  <c r="O49" i="18"/>
  <c r="O45" i="18"/>
  <c r="O41" i="18"/>
  <c r="O37" i="18"/>
  <c r="O33" i="18"/>
  <c r="O29" i="18"/>
  <c r="O25" i="18"/>
  <c r="O21" i="18"/>
  <c r="O17" i="18"/>
  <c r="O13" i="18"/>
  <c r="O9" i="18"/>
  <c r="O5" i="18"/>
  <c r="W55" i="18" l="1"/>
  <c r="W4" i="18"/>
  <c r="W36" i="18"/>
  <c r="W100" i="18"/>
  <c r="W83" i="18"/>
  <c r="W78" i="18"/>
  <c r="W143" i="18"/>
  <c r="W207" i="18"/>
  <c r="W138" i="18"/>
  <c r="W186" i="18"/>
  <c r="W137" i="18"/>
  <c r="W185" i="18"/>
  <c r="W249" i="18"/>
  <c r="AA138" i="18"/>
  <c r="AF138" i="18" s="1"/>
  <c r="V3" i="14"/>
  <c r="W3" i="14"/>
  <c r="V6" i="14"/>
  <c r="W6" i="14"/>
  <c r="V22" i="14"/>
  <c r="W22" i="14"/>
  <c r="V70" i="14"/>
  <c r="W70" i="14"/>
  <c r="V134" i="14"/>
  <c r="W134" i="14"/>
  <c r="V182" i="14"/>
  <c r="W182" i="14"/>
  <c r="W246" i="14"/>
  <c r="V246" i="14"/>
  <c r="V13" i="14"/>
  <c r="W13" i="14"/>
  <c r="V61" i="14"/>
  <c r="W61" i="14"/>
  <c r="V125" i="14"/>
  <c r="W125" i="14"/>
  <c r="W205" i="14"/>
  <c r="V205" i="14"/>
  <c r="V32" i="14"/>
  <c r="W32" i="14"/>
  <c r="V80" i="14"/>
  <c r="W80" i="14"/>
  <c r="V144" i="14"/>
  <c r="W144" i="14"/>
  <c r="W208" i="14"/>
  <c r="V208" i="14"/>
  <c r="V43" i="14"/>
  <c r="W43" i="14"/>
  <c r="V123" i="14"/>
  <c r="W123" i="14"/>
  <c r="W49" i="18"/>
  <c r="W81" i="18"/>
  <c r="W128" i="18"/>
  <c r="W160" i="18"/>
  <c r="W208" i="18"/>
  <c r="U6" i="15"/>
  <c r="V6" i="15"/>
  <c r="U38" i="15"/>
  <c r="V38" i="15"/>
  <c r="U86" i="15"/>
  <c r="V86" i="15"/>
  <c r="U41" i="15"/>
  <c r="V41" i="15"/>
  <c r="U32" i="15"/>
  <c r="V32" i="15"/>
  <c r="U80" i="15"/>
  <c r="V80" i="15"/>
  <c r="V3" i="15"/>
  <c r="U3" i="15"/>
  <c r="V35" i="15"/>
  <c r="U35" i="15"/>
  <c r="V83" i="15"/>
  <c r="U83" i="15"/>
  <c r="V131" i="15"/>
  <c r="U131" i="15"/>
  <c r="U129" i="15"/>
  <c r="V129" i="15"/>
  <c r="U177" i="15"/>
  <c r="V177" i="15"/>
  <c r="U225" i="15"/>
  <c r="V225" i="15"/>
  <c r="U124" i="15"/>
  <c r="V124" i="15"/>
  <c r="U172" i="15"/>
  <c r="V172" i="15"/>
  <c r="U204" i="15"/>
  <c r="V204" i="15"/>
  <c r="V135" i="15"/>
  <c r="U135" i="15"/>
  <c r="V183" i="15"/>
  <c r="U183" i="15"/>
  <c r="V215" i="15"/>
  <c r="U215" i="15"/>
  <c r="U134" i="15"/>
  <c r="V134" i="15"/>
  <c r="U182" i="15"/>
  <c r="V182" i="15"/>
  <c r="U214" i="15"/>
  <c r="V214" i="15"/>
  <c r="U245" i="15"/>
  <c r="V245" i="15"/>
  <c r="R3" i="15"/>
  <c r="R15" i="14"/>
  <c r="W27" i="18"/>
  <c r="W26" i="18"/>
  <c r="W24" i="18"/>
  <c r="W88" i="18"/>
  <c r="W71" i="18"/>
  <c r="W134" i="18"/>
  <c r="W114" i="18"/>
  <c r="W179" i="18"/>
  <c r="W227" i="18"/>
  <c r="W158" i="18"/>
  <c r="W206" i="18"/>
  <c r="W173" i="18"/>
  <c r="W221" i="18"/>
  <c r="AD143" i="18"/>
  <c r="AH143" i="18" s="1"/>
  <c r="AA186" i="18"/>
  <c r="AF186" i="18" s="1"/>
  <c r="AA160" i="18"/>
  <c r="AF160" i="18" s="1"/>
  <c r="AD185" i="18"/>
  <c r="AH185" i="18" s="1"/>
  <c r="V42" i="14"/>
  <c r="W42" i="14"/>
  <c r="V106" i="14"/>
  <c r="W106" i="14"/>
  <c r="V154" i="14"/>
  <c r="W154" i="14"/>
  <c r="W218" i="14"/>
  <c r="V218" i="14"/>
  <c r="V33" i="14"/>
  <c r="W33" i="14"/>
  <c r="V97" i="14"/>
  <c r="W97" i="14"/>
  <c r="V145" i="14"/>
  <c r="W145" i="14"/>
  <c r="W209" i="14"/>
  <c r="V209" i="14"/>
  <c r="V20" i="14"/>
  <c r="W20" i="14"/>
  <c r="V68" i="14"/>
  <c r="W68" i="14"/>
  <c r="V132" i="14"/>
  <c r="W132" i="14"/>
  <c r="V180" i="14"/>
  <c r="W180" i="14"/>
  <c r="W244" i="14"/>
  <c r="V244" i="14"/>
  <c r="V47" i="14"/>
  <c r="W47" i="14"/>
  <c r="V111" i="14"/>
  <c r="W111" i="14"/>
  <c r="V159" i="14"/>
  <c r="W159" i="14"/>
  <c r="W223" i="14"/>
  <c r="V223" i="14"/>
  <c r="W37" i="18"/>
  <c r="W101" i="18"/>
  <c r="W164" i="18"/>
  <c r="W212" i="18"/>
  <c r="U42" i="15"/>
  <c r="V42" i="15"/>
  <c r="U90" i="15"/>
  <c r="V90" i="15"/>
  <c r="U122" i="15"/>
  <c r="V122" i="15"/>
  <c r="U13" i="15"/>
  <c r="V13" i="15"/>
  <c r="U61" i="15"/>
  <c r="V61" i="15"/>
  <c r="U52" i="15"/>
  <c r="V52" i="15"/>
  <c r="V23" i="15"/>
  <c r="U23" i="15"/>
  <c r="V71" i="15"/>
  <c r="U71" i="15"/>
  <c r="V103" i="15"/>
  <c r="U103" i="15"/>
  <c r="U117" i="15"/>
  <c r="V117" i="15"/>
  <c r="U165" i="15"/>
  <c r="V165" i="15"/>
  <c r="U197" i="15"/>
  <c r="V197" i="15"/>
  <c r="U246" i="15"/>
  <c r="V246" i="15"/>
  <c r="U128" i="15"/>
  <c r="V128" i="15"/>
  <c r="V235" i="15"/>
  <c r="U235" i="15"/>
  <c r="W3" i="18"/>
  <c r="W19" i="18"/>
  <c r="W35" i="18"/>
  <c r="W51" i="18"/>
  <c r="W67" i="18"/>
  <c r="W18" i="18"/>
  <c r="W34" i="18"/>
  <c r="W50" i="18"/>
  <c r="AA66" i="18"/>
  <c r="AF66" i="18" s="1"/>
  <c r="W66" i="18"/>
  <c r="W16" i="18"/>
  <c r="W32" i="18"/>
  <c r="AA48" i="18"/>
  <c r="AF48" i="18" s="1"/>
  <c r="W48" i="18"/>
  <c r="W64" i="18"/>
  <c r="W80" i="18"/>
  <c r="W96" i="18"/>
  <c r="AD112" i="18"/>
  <c r="AH112" i="18" s="1"/>
  <c r="W112" i="18"/>
  <c r="W131" i="18"/>
  <c r="W79" i="18"/>
  <c r="W95" i="18"/>
  <c r="W111" i="18"/>
  <c r="W127" i="18"/>
  <c r="W74" i="18"/>
  <c r="W90" i="18"/>
  <c r="W106" i="18"/>
  <c r="W122" i="18"/>
  <c r="W139" i="18"/>
  <c r="W155" i="18"/>
  <c r="W171" i="18"/>
  <c r="W187" i="18"/>
  <c r="W203" i="18"/>
  <c r="W219" i="18"/>
  <c r="W235" i="18"/>
  <c r="W251" i="18"/>
  <c r="W150" i="18"/>
  <c r="W166" i="18"/>
  <c r="W182" i="18"/>
  <c r="W198" i="18"/>
  <c r="W214" i="18"/>
  <c r="W230" i="18"/>
  <c r="W149" i="18"/>
  <c r="W165" i="18"/>
  <c r="W181" i="18"/>
  <c r="W197" i="18"/>
  <c r="W213" i="18"/>
  <c r="AA213" i="18" s="1"/>
  <c r="AF213" i="18" s="1"/>
  <c r="W229" i="18"/>
  <c r="W245" i="18"/>
  <c r="AA245" i="18" s="1"/>
  <c r="AF245" i="18" s="1"/>
  <c r="W238" i="18"/>
  <c r="AA4" i="18"/>
  <c r="AF4" i="18" s="1"/>
  <c r="AD34" i="18"/>
  <c r="AH34" i="18" s="1"/>
  <c r="AA101" i="18"/>
  <c r="AF101" i="18" s="1"/>
  <c r="AA50" i="18"/>
  <c r="AF50" i="18" s="1"/>
  <c r="AD71" i="18"/>
  <c r="AH71" i="18" s="1"/>
  <c r="AA100" i="18"/>
  <c r="AF100" i="18" s="1"/>
  <c r="AA114" i="18"/>
  <c r="AF114" i="18" s="1"/>
  <c r="AD49" i="18"/>
  <c r="AH49" i="18" s="1"/>
  <c r="AD26" i="18"/>
  <c r="AH26" i="18" s="1"/>
  <c r="AA112" i="18"/>
  <c r="AF112" i="18" s="1"/>
  <c r="AA139" i="18"/>
  <c r="AF139" i="18" s="1"/>
  <c r="AA171" i="18"/>
  <c r="AF171" i="18" s="1"/>
  <c r="AA198" i="18"/>
  <c r="AF198" i="18" s="1"/>
  <c r="AD137" i="18"/>
  <c r="AH137" i="18" s="1"/>
  <c r="AA134" i="18"/>
  <c r="AF134" i="18" s="1"/>
  <c r="AA166" i="18"/>
  <c r="AF166" i="18" s="1"/>
  <c r="AD179" i="18"/>
  <c r="AH179" i="18" s="1"/>
  <c r="AD67" i="18"/>
  <c r="AH67" i="18" s="1"/>
  <c r="AA64" i="18"/>
  <c r="AF64" i="18" s="1"/>
  <c r="V2" i="14"/>
  <c r="W2" i="14"/>
  <c r="AD138" i="18"/>
  <c r="AH138" i="18" s="1"/>
  <c r="V18" i="14"/>
  <c r="W18" i="14"/>
  <c r="V34" i="14"/>
  <c r="W34" i="14"/>
  <c r="V50" i="14"/>
  <c r="W50" i="14"/>
  <c r="V66" i="14"/>
  <c r="W66" i="14"/>
  <c r="V82" i="14"/>
  <c r="W82" i="14"/>
  <c r="V98" i="14"/>
  <c r="W98" i="14"/>
  <c r="V114" i="14"/>
  <c r="W114" i="14"/>
  <c r="V130" i="14"/>
  <c r="W130" i="14"/>
  <c r="V146" i="14"/>
  <c r="W146" i="14"/>
  <c r="V162" i="14"/>
  <c r="W162" i="14"/>
  <c r="V178" i="14"/>
  <c r="W178" i="14"/>
  <c r="W194" i="14"/>
  <c r="V194" i="14"/>
  <c r="W210" i="14"/>
  <c r="V210" i="14"/>
  <c r="W226" i="14"/>
  <c r="V226" i="14"/>
  <c r="W242" i="14"/>
  <c r="V242" i="14"/>
  <c r="V25" i="14"/>
  <c r="W25" i="14"/>
  <c r="V41" i="14"/>
  <c r="W41" i="14"/>
  <c r="V57" i="14"/>
  <c r="W57" i="14"/>
  <c r="V73" i="14"/>
  <c r="W73" i="14"/>
  <c r="V89" i="14"/>
  <c r="W89" i="14"/>
  <c r="V105" i="14"/>
  <c r="W105" i="14"/>
  <c r="V121" i="14"/>
  <c r="W121" i="14"/>
  <c r="V137" i="14"/>
  <c r="W137" i="14"/>
  <c r="V153" i="14"/>
  <c r="W153" i="14"/>
  <c r="V169" i="14"/>
  <c r="W169" i="14"/>
  <c r="W185" i="14"/>
  <c r="V185" i="14"/>
  <c r="W201" i="14"/>
  <c r="V201" i="14"/>
  <c r="W217" i="14"/>
  <c r="V217" i="14"/>
  <c r="W233" i="14"/>
  <c r="V233" i="14"/>
  <c r="W249" i="14"/>
  <c r="V249" i="14"/>
  <c r="V12" i="14"/>
  <c r="W12" i="14"/>
  <c r="V28" i="14"/>
  <c r="W28" i="14"/>
  <c r="V44" i="14"/>
  <c r="W44" i="14"/>
  <c r="V60" i="14"/>
  <c r="W60" i="14"/>
  <c r="V76" i="14"/>
  <c r="W76" i="14"/>
  <c r="V92" i="14"/>
  <c r="W92" i="14"/>
  <c r="V108" i="14"/>
  <c r="W108" i="14"/>
  <c r="V124" i="14"/>
  <c r="W124" i="14"/>
  <c r="V140" i="14"/>
  <c r="W140" i="14"/>
  <c r="V156" i="14"/>
  <c r="W156" i="14"/>
  <c r="V172" i="14"/>
  <c r="W172" i="14"/>
  <c r="W188" i="14"/>
  <c r="V188" i="14"/>
  <c r="W204" i="14"/>
  <c r="V204" i="14"/>
  <c r="W220" i="14"/>
  <c r="V220" i="14"/>
  <c r="W236" i="14"/>
  <c r="V236" i="14"/>
  <c r="V252" i="14"/>
  <c r="Y252" i="14" s="1"/>
  <c r="Z252" i="14" s="1"/>
  <c r="D504" i="21" s="1"/>
  <c r="E504" i="21" s="1"/>
  <c r="E509" i="21" s="1"/>
  <c r="D247" i="21" s="1"/>
  <c r="V23" i="14"/>
  <c r="W23" i="14"/>
  <c r="V39" i="14"/>
  <c r="W39" i="14"/>
  <c r="V55" i="14"/>
  <c r="W55" i="14"/>
  <c r="V71" i="14"/>
  <c r="W71" i="14"/>
  <c r="V87" i="14"/>
  <c r="W87" i="14"/>
  <c r="V103" i="14"/>
  <c r="W103" i="14"/>
  <c r="V119" i="14"/>
  <c r="W119" i="14"/>
  <c r="V135" i="14"/>
  <c r="W135" i="14"/>
  <c r="V151" i="14"/>
  <c r="W151" i="14"/>
  <c r="V167" i="14"/>
  <c r="W167" i="14"/>
  <c r="W183" i="14"/>
  <c r="V183" i="14"/>
  <c r="W199" i="14"/>
  <c r="V199" i="14"/>
  <c r="W215" i="14"/>
  <c r="V215" i="14"/>
  <c r="W231" i="14"/>
  <c r="V231" i="14"/>
  <c r="W247" i="14"/>
  <c r="V247" i="14"/>
  <c r="W13" i="18"/>
  <c r="W29" i="18"/>
  <c r="W45" i="18"/>
  <c r="W61" i="18"/>
  <c r="W77" i="18"/>
  <c r="AD77" i="18"/>
  <c r="AH77" i="18" s="1"/>
  <c r="W93" i="18"/>
  <c r="W109" i="18"/>
  <c r="W125" i="18"/>
  <c r="W140" i="18"/>
  <c r="W156" i="18"/>
  <c r="W172" i="18"/>
  <c r="W188" i="18"/>
  <c r="W204" i="18"/>
  <c r="W220" i="18"/>
  <c r="W236" i="18"/>
  <c r="W252" i="18"/>
  <c r="V2" i="15"/>
  <c r="U2" i="15"/>
  <c r="U18" i="15"/>
  <c r="V18" i="15"/>
  <c r="U34" i="15"/>
  <c r="V34" i="15"/>
  <c r="U50" i="15"/>
  <c r="V50" i="15"/>
  <c r="U66" i="15"/>
  <c r="V66" i="15"/>
  <c r="U82" i="15"/>
  <c r="V82" i="15"/>
  <c r="U98" i="15"/>
  <c r="V98" i="15"/>
  <c r="U114" i="15"/>
  <c r="V114" i="15"/>
  <c r="U130" i="15"/>
  <c r="V130" i="15"/>
  <c r="U5" i="15"/>
  <c r="V5" i="15"/>
  <c r="U21" i="15"/>
  <c r="V21" i="15"/>
  <c r="U37" i="15"/>
  <c r="V37" i="15"/>
  <c r="U53" i="15"/>
  <c r="V53" i="15"/>
  <c r="U69" i="15"/>
  <c r="V69" i="15"/>
  <c r="U85" i="15"/>
  <c r="V85" i="15"/>
  <c r="U101" i="15"/>
  <c r="V101" i="15"/>
  <c r="N12" i="13"/>
  <c r="O10" i="13" s="1"/>
  <c r="A45" i="13" s="1"/>
  <c r="U12" i="15"/>
  <c r="V12" i="15"/>
  <c r="U28" i="15"/>
  <c r="V28" i="15"/>
  <c r="U44" i="15"/>
  <c r="V44" i="15"/>
  <c r="U60" i="15"/>
  <c r="V60" i="15"/>
  <c r="U76" i="15"/>
  <c r="V76" i="15"/>
  <c r="U92" i="15"/>
  <c r="V92" i="15"/>
  <c r="V15" i="15"/>
  <c r="U15" i="15"/>
  <c r="V31" i="15"/>
  <c r="U31" i="15"/>
  <c r="V47" i="15"/>
  <c r="U47" i="15"/>
  <c r="V63" i="15"/>
  <c r="U63" i="15"/>
  <c r="V79" i="15"/>
  <c r="U79" i="15"/>
  <c r="V95" i="15"/>
  <c r="U95" i="15"/>
  <c r="V111" i="15"/>
  <c r="U111" i="15"/>
  <c r="V127" i="15"/>
  <c r="U127" i="15"/>
  <c r="U109" i="15"/>
  <c r="V109" i="15"/>
  <c r="U125" i="15"/>
  <c r="V125" i="15"/>
  <c r="U141" i="15"/>
  <c r="V141" i="15"/>
  <c r="U157" i="15"/>
  <c r="V157" i="15"/>
  <c r="U173" i="15"/>
  <c r="V173" i="15"/>
  <c r="U189" i="15"/>
  <c r="V189" i="15"/>
  <c r="U205" i="15"/>
  <c r="V205" i="15"/>
  <c r="U221" i="15"/>
  <c r="V221" i="15"/>
  <c r="U237" i="15"/>
  <c r="V237" i="15"/>
  <c r="U120" i="15"/>
  <c r="V120" i="15"/>
  <c r="U136" i="15"/>
  <c r="V136" i="15"/>
  <c r="U152" i="15"/>
  <c r="V152" i="15"/>
  <c r="U168" i="15"/>
  <c r="V168" i="15"/>
  <c r="U184" i="15"/>
  <c r="V184" i="15"/>
  <c r="U200" i="15"/>
  <c r="V200" i="15"/>
  <c r="U216" i="15"/>
  <c r="V216" i="15"/>
  <c r="U232" i="15"/>
  <c r="V232" i="15"/>
  <c r="U251" i="15"/>
  <c r="V147" i="15"/>
  <c r="U147" i="15"/>
  <c r="V163" i="15"/>
  <c r="U163" i="15"/>
  <c r="V179" i="15"/>
  <c r="U179" i="15"/>
  <c r="V195" i="15"/>
  <c r="U195" i="15"/>
  <c r="V211" i="15"/>
  <c r="U211" i="15"/>
  <c r="V227" i="15"/>
  <c r="U227" i="15"/>
  <c r="V243" i="15"/>
  <c r="U243" i="15"/>
  <c r="U146" i="15"/>
  <c r="V146" i="15"/>
  <c r="U162" i="15"/>
  <c r="V162" i="15"/>
  <c r="U178" i="15"/>
  <c r="V178" i="15"/>
  <c r="U194" i="15"/>
  <c r="V194" i="15"/>
  <c r="U210" i="15"/>
  <c r="V210" i="15"/>
  <c r="U226" i="15"/>
  <c r="V226" i="15"/>
  <c r="U242" i="15"/>
  <c r="V242" i="15"/>
  <c r="R11" i="15"/>
  <c r="R7" i="14"/>
  <c r="C529" i="6"/>
  <c r="F528" i="6"/>
  <c r="B528" i="6"/>
  <c r="E528" i="6"/>
  <c r="W23" i="18"/>
  <c r="W6" i="18"/>
  <c r="W54" i="18"/>
  <c r="W52" i="18"/>
  <c r="W116" i="18"/>
  <c r="W99" i="18"/>
  <c r="W130" i="18"/>
  <c r="W110" i="18"/>
  <c r="W175" i="18"/>
  <c r="AA239" i="18"/>
  <c r="AF239" i="18" s="1"/>
  <c r="W239" i="18"/>
  <c r="W170" i="18"/>
  <c r="W153" i="18"/>
  <c r="W201" i="18"/>
  <c r="AD80" i="18"/>
  <c r="AH80" i="18" s="1"/>
  <c r="AA77" i="18"/>
  <c r="AF77" i="18" s="1"/>
  <c r="AD95" i="18"/>
  <c r="AH95" i="18" s="1"/>
  <c r="AD52" i="18"/>
  <c r="AH52" i="18" s="1"/>
  <c r="AA49" i="18"/>
  <c r="AF49" i="18" s="1"/>
  <c r="AD83" i="18"/>
  <c r="AH83" i="18" s="1"/>
  <c r="AA80" i="18"/>
  <c r="AF80" i="18" s="1"/>
  <c r="AD182" i="18"/>
  <c r="AH182" i="18" s="1"/>
  <c r="AA179" i="18"/>
  <c r="AF179" i="18" s="1"/>
  <c r="AA130" i="18"/>
  <c r="AF130" i="18" s="1"/>
  <c r="AA221" i="18"/>
  <c r="AF221" i="18" s="1"/>
  <c r="V54" i="14"/>
  <c r="W54" i="14"/>
  <c r="V118" i="14"/>
  <c r="W118" i="14"/>
  <c r="V166" i="14"/>
  <c r="W166" i="14"/>
  <c r="W230" i="14"/>
  <c r="V230" i="14"/>
  <c r="V29" i="14"/>
  <c r="W29" i="14"/>
  <c r="V93" i="14"/>
  <c r="W93" i="14"/>
  <c r="V157" i="14"/>
  <c r="W157" i="14"/>
  <c r="W189" i="14"/>
  <c r="V189" i="14"/>
  <c r="W237" i="14"/>
  <c r="V237" i="14"/>
  <c r="V16" i="14"/>
  <c r="W16" i="14"/>
  <c r="V64" i="14"/>
  <c r="W64" i="14"/>
  <c r="V112" i="14"/>
  <c r="W112" i="14"/>
  <c r="V176" i="14"/>
  <c r="W176" i="14"/>
  <c r="W224" i="14"/>
  <c r="V224" i="14"/>
  <c r="AA249" i="18"/>
  <c r="AF249" i="18" s="1"/>
  <c r="AD252" i="18"/>
  <c r="AH252" i="18" s="1"/>
  <c r="W251" i="14"/>
  <c r="V251" i="14"/>
  <c r="W43" i="18"/>
  <c r="W10" i="18"/>
  <c r="W8" i="18"/>
  <c r="W56" i="18"/>
  <c r="AD56" i="18" s="1"/>
  <c r="AH56" i="18" s="1"/>
  <c r="W120" i="18"/>
  <c r="W103" i="18"/>
  <c r="AA98" i="18"/>
  <c r="AF98" i="18" s="1"/>
  <c r="W98" i="18"/>
  <c r="W147" i="18"/>
  <c r="W211" i="18"/>
  <c r="W174" i="18"/>
  <c r="AD141" i="18"/>
  <c r="AH141" i="18" s="1"/>
  <c r="W141" i="18"/>
  <c r="W189" i="18"/>
  <c r="W237" i="18"/>
  <c r="AD18" i="18"/>
  <c r="AH18" i="18" s="1"/>
  <c r="AD175" i="18"/>
  <c r="AH175" i="18" s="1"/>
  <c r="AA172" i="18"/>
  <c r="AF172" i="18" s="1"/>
  <c r="AD125" i="18"/>
  <c r="AH125" i="18" s="1"/>
  <c r="AA122" i="18"/>
  <c r="AF122" i="18" s="1"/>
  <c r="AA18" i="18"/>
  <c r="AF18" i="18" s="1"/>
  <c r="AA143" i="18"/>
  <c r="AF143" i="18" s="1"/>
  <c r="V10" i="14"/>
  <c r="W10" i="14"/>
  <c r="V5" i="14"/>
  <c r="W5" i="14"/>
  <c r="V74" i="14"/>
  <c r="W74" i="14"/>
  <c r="V122" i="14"/>
  <c r="W122" i="14"/>
  <c r="W186" i="14"/>
  <c r="V186" i="14"/>
  <c r="W250" i="14"/>
  <c r="V250" i="14"/>
  <c r="V17" i="14"/>
  <c r="W17" i="14"/>
  <c r="V81" i="14"/>
  <c r="W81" i="14"/>
  <c r="V129" i="14"/>
  <c r="W129" i="14"/>
  <c r="V177" i="14"/>
  <c r="W177" i="14"/>
  <c r="W241" i="14"/>
  <c r="V241" i="14"/>
  <c r="V36" i="14"/>
  <c r="W36" i="14"/>
  <c r="V84" i="14"/>
  <c r="W84" i="14"/>
  <c r="V148" i="14"/>
  <c r="W148" i="14"/>
  <c r="W212" i="14"/>
  <c r="V212" i="14"/>
  <c r="AD238" i="18"/>
  <c r="AH238" i="18" s="1"/>
  <c r="AA235" i="18"/>
  <c r="AF235" i="18" s="1"/>
  <c r="V31" i="14"/>
  <c r="W31" i="14"/>
  <c r="V95" i="14"/>
  <c r="W95" i="14"/>
  <c r="V143" i="14"/>
  <c r="W143" i="14"/>
  <c r="W207" i="14"/>
  <c r="V207" i="14"/>
  <c r="W5" i="18"/>
  <c r="W69" i="18"/>
  <c r="AD69" i="18"/>
  <c r="AH69" i="18" s="1"/>
  <c r="W117" i="18"/>
  <c r="AA180" i="18"/>
  <c r="AF180" i="18" s="1"/>
  <c r="W180" i="18"/>
  <c r="W228" i="18"/>
  <c r="U10" i="15"/>
  <c r="V10" i="15"/>
  <c r="U74" i="15"/>
  <c r="V74" i="15"/>
  <c r="U45" i="15"/>
  <c r="V45" i="15"/>
  <c r="U93" i="15"/>
  <c r="V93" i="15"/>
  <c r="U4" i="15"/>
  <c r="V4" i="15"/>
  <c r="U68" i="15"/>
  <c r="V68" i="15"/>
  <c r="V7" i="15"/>
  <c r="U7" i="15"/>
  <c r="L31" i="7"/>
  <c r="M30" i="7"/>
  <c r="I30" i="7"/>
  <c r="J29" i="7"/>
  <c r="K28" i="7"/>
  <c r="L27" i="7"/>
  <c r="I27" i="7"/>
  <c r="J31" i="7"/>
  <c r="K30" i="7"/>
  <c r="L29" i="7"/>
  <c r="M28" i="7"/>
  <c r="I28" i="7"/>
  <c r="J27" i="7"/>
  <c r="I31" i="7"/>
  <c r="K29" i="7"/>
  <c r="M27" i="7"/>
  <c r="L30" i="7"/>
  <c r="I29" i="7"/>
  <c r="K27" i="7"/>
  <c r="J30" i="7"/>
  <c r="M31" i="7"/>
  <c r="L28" i="7"/>
  <c r="K31" i="7"/>
  <c r="M29" i="7"/>
  <c r="J28" i="7"/>
  <c r="B529" i="6"/>
  <c r="W7" i="18"/>
  <c r="W39" i="18"/>
  <c r="W22" i="18"/>
  <c r="W38" i="18"/>
  <c r="W20" i="18"/>
  <c r="W68" i="18"/>
  <c r="AD84" i="18"/>
  <c r="AH84" i="18" s="1"/>
  <c r="W84" i="18"/>
  <c r="W135" i="18"/>
  <c r="AD115" i="18"/>
  <c r="AH115" i="18" s="1"/>
  <c r="W115" i="18"/>
  <c r="W94" i="18"/>
  <c r="W126" i="18"/>
  <c r="W159" i="18"/>
  <c r="W191" i="18"/>
  <c r="AA223" i="18"/>
  <c r="AF223" i="18" s="1"/>
  <c r="W223" i="18"/>
  <c r="AD154" i="18"/>
  <c r="AH154" i="18" s="1"/>
  <c r="W154" i="18"/>
  <c r="W202" i="18"/>
  <c r="W218" i="18"/>
  <c r="W169" i="18"/>
  <c r="AA217" i="18"/>
  <c r="AF217" i="18" s="1"/>
  <c r="W217" i="18"/>
  <c r="W233" i="18"/>
  <c r="W242" i="18"/>
  <c r="AD22" i="18"/>
  <c r="AH22" i="18" s="1"/>
  <c r="AA19" i="18"/>
  <c r="AF19" i="18" s="1"/>
  <c r="AA27" i="18"/>
  <c r="AF27" i="18" s="1"/>
  <c r="AD109" i="18"/>
  <c r="AH109" i="18" s="1"/>
  <c r="AA106" i="18"/>
  <c r="AF106" i="18" s="1"/>
  <c r="AD116" i="18"/>
  <c r="AH116" i="18" s="1"/>
  <c r="AD150" i="18"/>
  <c r="AH150" i="18" s="1"/>
  <c r="AA147" i="18"/>
  <c r="AF147" i="18" s="1"/>
  <c r="AD203" i="18"/>
  <c r="AH203" i="18" s="1"/>
  <c r="AD139" i="18"/>
  <c r="AH139" i="18" s="1"/>
  <c r="AA158" i="18"/>
  <c r="AF158" i="18" s="1"/>
  <c r="AD230" i="18"/>
  <c r="AH230" i="18" s="1"/>
  <c r="AA227" i="18"/>
  <c r="AF227" i="18" s="1"/>
  <c r="V38" i="14"/>
  <c r="W38" i="14"/>
  <c r="V86" i="14"/>
  <c r="W86" i="14"/>
  <c r="V102" i="14"/>
  <c r="W102" i="14"/>
  <c r="V150" i="14"/>
  <c r="W150" i="14"/>
  <c r="W198" i="14"/>
  <c r="V198" i="14"/>
  <c r="W214" i="14"/>
  <c r="V214" i="14"/>
  <c r="V45" i="14"/>
  <c r="W45" i="14"/>
  <c r="V77" i="14"/>
  <c r="W77" i="14"/>
  <c r="V109" i="14"/>
  <c r="W109" i="14"/>
  <c r="V141" i="14"/>
  <c r="W141" i="14"/>
  <c r="V173" i="14"/>
  <c r="W173" i="14"/>
  <c r="W221" i="14"/>
  <c r="V221" i="14"/>
  <c r="V48" i="14"/>
  <c r="W48" i="14"/>
  <c r="V96" i="14"/>
  <c r="W96" i="14"/>
  <c r="V128" i="14"/>
  <c r="W128" i="14"/>
  <c r="V160" i="14"/>
  <c r="W160" i="14"/>
  <c r="W192" i="14"/>
  <c r="V192" i="14"/>
  <c r="W240" i="14"/>
  <c r="V240" i="14"/>
  <c r="S8" i="18"/>
  <c r="S14" i="18"/>
  <c r="S7" i="18"/>
  <c r="S15" i="18"/>
  <c r="V27" i="14"/>
  <c r="W27" i="14"/>
  <c r="V59" i="14"/>
  <c r="W59" i="14"/>
  <c r="V75" i="14"/>
  <c r="W75" i="14"/>
  <c r="V91" i="14"/>
  <c r="W91" i="14"/>
  <c r="V107" i="14"/>
  <c r="W107" i="14"/>
  <c r="V139" i="14"/>
  <c r="W139" i="14"/>
  <c r="V155" i="14"/>
  <c r="W155" i="14"/>
  <c r="V171" i="14"/>
  <c r="W171" i="14"/>
  <c r="W187" i="14"/>
  <c r="V187" i="14"/>
  <c r="W203" i="14"/>
  <c r="V203" i="14"/>
  <c r="W219" i="14"/>
  <c r="V219" i="14"/>
  <c r="W235" i="14"/>
  <c r="V235" i="14"/>
  <c r="W17" i="18"/>
  <c r="AD33" i="18"/>
  <c r="AH33" i="18" s="1"/>
  <c r="W33" i="18"/>
  <c r="W65" i="18"/>
  <c r="W97" i="18"/>
  <c r="W113" i="18"/>
  <c r="AA113" i="18"/>
  <c r="AF113" i="18" s="1"/>
  <c r="AA144" i="18"/>
  <c r="AF144" i="18" s="1"/>
  <c r="W144" i="18"/>
  <c r="W176" i="18"/>
  <c r="AA192" i="18"/>
  <c r="AF192" i="18" s="1"/>
  <c r="W192" i="18"/>
  <c r="W224" i="18"/>
  <c r="AD224" i="18"/>
  <c r="AH224" i="18" s="1"/>
  <c r="W240" i="18"/>
  <c r="U22" i="15"/>
  <c r="V22" i="15"/>
  <c r="U54" i="15"/>
  <c r="V54" i="15"/>
  <c r="U70" i="15"/>
  <c r="V70" i="15"/>
  <c r="U102" i="15"/>
  <c r="V102" i="15"/>
  <c r="U118" i="15"/>
  <c r="V118" i="15"/>
  <c r="U9" i="15"/>
  <c r="V9" i="15"/>
  <c r="U25" i="15"/>
  <c r="V25" i="15"/>
  <c r="U57" i="15"/>
  <c r="V57" i="15"/>
  <c r="U73" i="15"/>
  <c r="V73" i="15"/>
  <c r="U89" i="15"/>
  <c r="V89" i="15"/>
  <c r="U105" i="15"/>
  <c r="V105" i="15"/>
  <c r="U16" i="15"/>
  <c r="V16" i="15"/>
  <c r="U48" i="15"/>
  <c r="V48" i="15"/>
  <c r="U64" i="15"/>
  <c r="V64" i="15"/>
  <c r="U96" i="15"/>
  <c r="V96" i="15"/>
  <c r="V19" i="15"/>
  <c r="U19" i="15"/>
  <c r="V51" i="15"/>
  <c r="U51" i="15"/>
  <c r="V67" i="15"/>
  <c r="U67" i="15"/>
  <c r="V99" i="15"/>
  <c r="U99" i="15"/>
  <c r="V115" i="15"/>
  <c r="U115" i="15"/>
  <c r="U113" i="15"/>
  <c r="V113" i="15"/>
  <c r="U145" i="15"/>
  <c r="V145" i="15"/>
  <c r="U161" i="15"/>
  <c r="V161" i="15"/>
  <c r="U193" i="15"/>
  <c r="V193" i="15"/>
  <c r="U209" i="15"/>
  <c r="V209" i="15"/>
  <c r="U241" i="15"/>
  <c r="V241" i="15"/>
  <c r="U108" i="15"/>
  <c r="V108" i="15"/>
  <c r="U140" i="15"/>
  <c r="V140" i="15"/>
  <c r="U156" i="15"/>
  <c r="V156" i="15"/>
  <c r="U188" i="15"/>
  <c r="V188" i="15"/>
  <c r="U220" i="15"/>
  <c r="V220" i="15"/>
  <c r="U236" i="15"/>
  <c r="V236" i="15"/>
  <c r="V151" i="15"/>
  <c r="U151" i="15"/>
  <c r="V167" i="15"/>
  <c r="U167" i="15"/>
  <c r="V199" i="15"/>
  <c r="U199" i="15"/>
  <c r="V231" i="15"/>
  <c r="U231" i="15"/>
  <c r="U150" i="15"/>
  <c r="V150" i="15"/>
  <c r="U166" i="15"/>
  <c r="V166" i="15"/>
  <c r="U198" i="15"/>
  <c r="V198" i="15"/>
  <c r="U230" i="15"/>
  <c r="V230" i="15"/>
  <c r="V252" i="15"/>
  <c r="W11" i="18"/>
  <c r="W59" i="18"/>
  <c r="AD42" i="18"/>
  <c r="AH42" i="18" s="1"/>
  <c r="W42" i="18"/>
  <c r="W58" i="18"/>
  <c r="W40" i="18"/>
  <c r="W72" i="18"/>
  <c r="AD104" i="18"/>
  <c r="AH104" i="18" s="1"/>
  <c r="W104" i="18"/>
  <c r="W87" i="18"/>
  <c r="AD119" i="18"/>
  <c r="AH119" i="18" s="1"/>
  <c r="W119" i="18"/>
  <c r="AA82" i="18"/>
  <c r="AF82" i="18" s="1"/>
  <c r="W82" i="18"/>
  <c r="W129" i="18"/>
  <c r="W163" i="18"/>
  <c r="W195" i="18"/>
  <c r="W243" i="18"/>
  <c r="W142" i="18"/>
  <c r="W190" i="18"/>
  <c r="W222" i="18"/>
  <c r="W157" i="18"/>
  <c r="W205" i="18"/>
  <c r="AD3" i="18"/>
  <c r="AH3" i="18" s="1"/>
  <c r="W246" i="18"/>
  <c r="AD29" i="18"/>
  <c r="AH29" i="18" s="1"/>
  <c r="AA26" i="18"/>
  <c r="AF26" i="18" s="1"/>
  <c r="AD88" i="18"/>
  <c r="AH88" i="18" s="1"/>
  <c r="AD55" i="18"/>
  <c r="AH55" i="18" s="1"/>
  <c r="AA52" i="18"/>
  <c r="AF52" i="18" s="1"/>
  <c r="AD4" i="18"/>
  <c r="AH4" i="18" s="1"/>
  <c r="AD38" i="18"/>
  <c r="AH38" i="18" s="1"/>
  <c r="AA35" i="18"/>
  <c r="AF35" i="18" s="1"/>
  <c r="AD158" i="18"/>
  <c r="AH158" i="18" s="1"/>
  <c r="AA155" i="18"/>
  <c r="AF155" i="18" s="1"/>
  <c r="AD197" i="18"/>
  <c r="AH197" i="18" s="1"/>
  <c r="AD153" i="18"/>
  <c r="AH153" i="18" s="1"/>
  <c r="AA150" i="18"/>
  <c r="AF150" i="18" s="1"/>
  <c r="V7" i="14"/>
  <c r="W7" i="14"/>
  <c r="AA207" i="18"/>
  <c r="AF207" i="18" s="1"/>
  <c r="AA229" i="18"/>
  <c r="AF229" i="18" s="1"/>
  <c r="AD113" i="18"/>
  <c r="AH113" i="18" s="1"/>
  <c r="AA110" i="18"/>
  <c r="AF110" i="18" s="1"/>
  <c r="AD212" i="18"/>
  <c r="AH212" i="18" s="1"/>
  <c r="V26" i="14"/>
  <c r="W26" i="14"/>
  <c r="V58" i="14"/>
  <c r="W58" i="14"/>
  <c r="V90" i="14"/>
  <c r="W90" i="14"/>
  <c r="V138" i="14"/>
  <c r="W138" i="14"/>
  <c r="V170" i="14"/>
  <c r="W170" i="14"/>
  <c r="W202" i="14"/>
  <c r="V202" i="14"/>
  <c r="W234" i="14"/>
  <c r="V234" i="14"/>
  <c r="AA233" i="18"/>
  <c r="AF233" i="18" s="1"/>
  <c r="AD236" i="18"/>
  <c r="AH236" i="18" s="1"/>
  <c r="V49" i="14"/>
  <c r="W49" i="14"/>
  <c r="V65" i="14"/>
  <c r="W65" i="14"/>
  <c r="V113" i="14"/>
  <c r="W113" i="14"/>
  <c r="V161" i="14"/>
  <c r="W161" i="14"/>
  <c r="W193" i="14"/>
  <c r="V193" i="14"/>
  <c r="W225" i="14"/>
  <c r="V225" i="14"/>
  <c r="AD228" i="18"/>
  <c r="AH228" i="18" s="1"/>
  <c r="V4" i="14"/>
  <c r="W4" i="14"/>
  <c r="V52" i="14"/>
  <c r="W52" i="14"/>
  <c r="V100" i="14"/>
  <c r="W100" i="14"/>
  <c r="V116" i="14"/>
  <c r="W116" i="14"/>
  <c r="V164" i="14"/>
  <c r="W164" i="14"/>
  <c r="W196" i="14"/>
  <c r="V196" i="14"/>
  <c r="W228" i="14"/>
  <c r="V228" i="14"/>
  <c r="V15" i="14"/>
  <c r="W15" i="14"/>
  <c r="V63" i="14"/>
  <c r="W63" i="14"/>
  <c r="V79" i="14"/>
  <c r="W79" i="14"/>
  <c r="V127" i="14"/>
  <c r="W127" i="14"/>
  <c r="V175" i="14"/>
  <c r="W175" i="14"/>
  <c r="W191" i="14"/>
  <c r="V191" i="14"/>
  <c r="W239" i="14"/>
  <c r="V239" i="14"/>
  <c r="W21" i="18"/>
  <c r="W53" i="18"/>
  <c r="AD53" i="18"/>
  <c r="AH53" i="18" s="1"/>
  <c r="W85" i="18"/>
  <c r="W132" i="18"/>
  <c r="AA148" i="18"/>
  <c r="AF148" i="18" s="1"/>
  <c r="W148" i="18"/>
  <c r="W196" i="18"/>
  <c r="W244" i="18"/>
  <c r="U26" i="15"/>
  <c r="V26" i="15"/>
  <c r="U58" i="15"/>
  <c r="V58" i="15"/>
  <c r="U106" i="15"/>
  <c r="V106" i="15"/>
  <c r="U29" i="15"/>
  <c r="V29" i="15"/>
  <c r="U77" i="15"/>
  <c r="V77" i="15"/>
  <c r="U20" i="15"/>
  <c r="V20" i="15"/>
  <c r="U36" i="15"/>
  <c r="V36" i="15"/>
  <c r="U84" i="15"/>
  <c r="V84" i="15"/>
  <c r="U100" i="15"/>
  <c r="V100" i="15"/>
  <c r="V39" i="15"/>
  <c r="U39" i="15"/>
  <c r="V55" i="15"/>
  <c r="U55" i="15"/>
  <c r="V87" i="15"/>
  <c r="U87" i="15"/>
  <c r="V119" i="15"/>
  <c r="U119" i="15"/>
  <c r="U133" i="15"/>
  <c r="V133" i="15"/>
  <c r="U149" i="15"/>
  <c r="V149" i="15"/>
  <c r="U181" i="15"/>
  <c r="V181" i="15"/>
  <c r="U213" i="15"/>
  <c r="V213" i="15"/>
  <c r="U229" i="15"/>
  <c r="V229" i="15"/>
  <c r="U112" i="15"/>
  <c r="V112" i="15"/>
  <c r="U144" i="15"/>
  <c r="V144" i="15"/>
  <c r="U160" i="15"/>
  <c r="V160" i="15"/>
  <c r="U176" i="15"/>
  <c r="V176" i="15"/>
  <c r="U192" i="15"/>
  <c r="V192" i="15"/>
  <c r="U208" i="15"/>
  <c r="V208" i="15"/>
  <c r="U224" i="15"/>
  <c r="V224" i="15"/>
  <c r="U240" i="15"/>
  <c r="V240" i="15"/>
  <c r="V139" i="15"/>
  <c r="U139" i="15"/>
  <c r="V155" i="15"/>
  <c r="U155" i="15"/>
  <c r="V171" i="15"/>
  <c r="U171" i="15"/>
  <c r="V187" i="15"/>
  <c r="U187" i="15"/>
  <c r="V203" i="15"/>
  <c r="U203" i="15"/>
  <c r="V219" i="15"/>
  <c r="U219" i="15"/>
  <c r="U252" i="15"/>
  <c r="U138" i="15"/>
  <c r="V138" i="15"/>
  <c r="U154" i="15"/>
  <c r="V154" i="15"/>
  <c r="U170" i="15"/>
  <c r="V170" i="15"/>
  <c r="U186" i="15"/>
  <c r="V186" i="15"/>
  <c r="U202" i="15"/>
  <c r="V202" i="15"/>
  <c r="U218" i="15"/>
  <c r="V218" i="15"/>
  <c r="U234" i="15"/>
  <c r="V234" i="15"/>
  <c r="V247" i="15"/>
  <c r="R10" i="15"/>
  <c r="R12" i="15" s="1"/>
  <c r="R14" i="14"/>
  <c r="R16" i="14" s="1"/>
  <c r="W15" i="18"/>
  <c r="W31" i="18"/>
  <c r="AA31" i="18"/>
  <c r="AF31" i="18" s="1"/>
  <c r="W47" i="18"/>
  <c r="AD47" i="18" s="1"/>
  <c r="AH47" i="18" s="1"/>
  <c r="AD63" i="18"/>
  <c r="AH63" i="18" s="1"/>
  <c r="W63" i="18"/>
  <c r="W14" i="18"/>
  <c r="W30" i="18"/>
  <c r="AA30" i="18"/>
  <c r="AF30" i="18" s="1"/>
  <c r="W46" i="18"/>
  <c r="AD46" i="18" s="1"/>
  <c r="AH46" i="18" s="1"/>
  <c r="AA62" i="18"/>
  <c r="AF62" i="18" s="1"/>
  <c r="W62" i="18"/>
  <c r="W12" i="18"/>
  <c r="W28" i="18"/>
  <c r="W44" i="18"/>
  <c r="AA44" i="18" s="1"/>
  <c r="AF44" i="18" s="1"/>
  <c r="AA60" i="18"/>
  <c r="AF60" i="18" s="1"/>
  <c r="W60" i="18"/>
  <c r="W76" i="18"/>
  <c r="AD92" i="18"/>
  <c r="AH92" i="18" s="1"/>
  <c r="W92" i="18"/>
  <c r="W108" i="18"/>
  <c r="W124" i="18"/>
  <c r="W75" i="18"/>
  <c r="W91" i="18"/>
  <c r="W107" i="18"/>
  <c r="W123" i="18"/>
  <c r="W70" i="18"/>
  <c r="W86" i="18"/>
  <c r="AA102" i="18"/>
  <c r="AF102" i="18" s="1"/>
  <c r="W102" i="18"/>
  <c r="AA118" i="18"/>
  <c r="AF118" i="18" s="1"/>
  <c r="W118" i="18"/>
  <c r="AA133" i="18"/>
  <c r="AF133" i="18" s="1"/>
  <c r="W133" i="18"/>
  <c r="W151" i="18"/>
  <c r="AD151" i="18"/>
  <c r="AH151" i="18" s="1"/>
  <c r="W167" i="18"/>
  <c r="W183" i="18"/>
  <c r="W199" i="18"/>
  <c r="AD199" i="18" s="1"/>
  <c r="AH199" i="18" s="1"/>
  <c r="W215" i="18"/>
  <c r="W231" i="18"/>
  <c r="W247" i="18"/>
  <c r="W146" i="18"/>
  <c r="W162" i="18"/>
  <c r="W178" i="18"/>
  <c r="AA194" i="18"/>
  <c r="AF194" i="18" s="1"/>
  <c r="W194" i="18"/>
  <c r="W210" i="18"/>
  <c r="AD226" i="18"/>
  <c r="AH226" i="18" s="1"/>
  <c r="W226" i="18"/>
  <c r="W145" i="18"/>
  <c r="AD161" i="18"/>
  <c r="AH161" i="18" s="1"/>
  <c r="W161" i="18"/>
  <c r="W177" i="18"/>
  <c r="W193" i="18"/>
  <c r="W209" i="18"/>
  <c r="W225" i="18"/>
  <c r="AA241" i="18"/>
  <c r="AF241" i="18" s="1"/>
  <c r="W241" i="18"/>
  <c r="AD6" i="18"/>
  <c r="AH6" i="18" s="1"/>
  <c r="AA3" i="18"/>
  <c r="AF3" i="18" s="1"/>
  <c r="W234" i="18"/>
  <c r="W250" i="18"/>
  <c r="AD27" i="18"/>
  <c r="AH27" i="18" s="1"/>
  <c r="AA24" i="18"/>
  <c r="AF24" i="18" s="1"/>
  <c r="AD5" i="18"/>
  <c r="AH5" i="18" s="1"/>
  <c r="AA2" i="18"/>
  <c r="AF2" i="18" s="1"/>
  <c r="AD39" i="18"/>
  <c r="AH39" i="18" s="1"/>
  <c r="AA36" i="18"/>
  <c r="AF36" i="18" s="1"/>
  <c r="AD64" i="18"/>
  <c r="AH64" i="18" s="1"/>
  <c r="AA61" i="18"/>
  <c r="AF61" i="18" s="1"/>
  <c r="AD96" i="18"/>
  <c r="AH96" i="18" s="1"/>
  <c r="AA93" i="18"/>
  <c r="AF93" i="18" s="1"/>
  <c r="AA43" i="18"/>
  <c r="AF43" i="18" s="1"/>
  <c r="AD61" i="18"/>
  <c r="AH61" i="18" s="1"/>
  <c r="AA58" i="18"/>
  <c r="AF58" i="18" s="1"/>
  <c r="AD79" i="18"/>
  <c r="AH79" i="18" s="1"/>
  <c r="AD93" i="18"/>
  <c r="AH93" i="18" s="1"/>
  <c r="AA90" i="18"/>
  <c r="AF90" i="18" s="1"/>
  <c r="AD111" i="18"/>
  <c r="AH111" i="18" s="1"/>
  <c r="AD28" i="18"/>
  <c r="AH28" i="18" s="1"/>
  <c r="AD68" i="18"/>
  <c r="AH68" i="18" s="1"/>
  <c r="AA65" i="18"/>
  <c r="AF65" i="18" s="1"/>
  <c r="AD100" i="18"/>
  <c r="AH100" i="18" s="1"/>
  <c r="AA97" i="18"/>
  <c r="AF97" i="18" s="1"/>
  <c r="AD91" i="18"/>
  <c r="AH91" i="18" s="1"/>
  <c r="AA88" i="18"/>
  <c r="AF88" i="18" s="1"/>
  <c r="AD129" i="18"/>
  <c r="AH129" i="18" s="1"/>
  <c r="AA126" i="18"/>
  <c r="AF126" i="18" s="1"/>
  <c r="AD167" i="18"/>
  <c r="AH167" i="18" s="1"/>
  <c r="AA164" i="18"/>
  <c r="AF164" i="18" s="1"/>
  <c r="AD97" i="18"/>
  <c r="AH97" i="18" s="1"/>
  <c r="AA94" i="18"/>
  <c r="AF94" i="18" s="1"/>
  <c r="AD132" i="18"/>
  <c r="AH132" i="18" s="1"/>
  <c r="AA129" i="18"/>
  <c r="AF129" i="18" s="1"/>
  <c r="AD166" i="18"/>
  <c r="AH166" i="18" s="1"/>
  <c r="AA163" i="18"/>
  <c r="AF163" i="18" s="1"/>
  <c r="AD191" i="18"/>
  <c r="AH191" i="18" s="1"/>
  <c r="AA188" i="18"/>
  <c r="AF188" i="18" s="1"/>
  <c r="AA196" i="18"/>
  <c r="AF196" i="18" s="1"/>
  <c r="AA86" i="18"/>
  <c r="AF86" i="18" s="1"/>
  <c r="AD128" i="18"/>
  <c r="AH128" i="18" s="1"/>
  <c r="AA125" i="18"/>
  <c r="AF125" i="18" s="1"/>
  <c r="AD145" i="18"/>
  <c r="AH145" i="18" s="1"/>
  <c r="AA142" i="18"/>
  <c r="AF142" i="18" s="1"/>
  <c r="AD155" i="18"/>
  <c r="AH155" i="18" s="1"/>
  <c r="AD177" i="18"/>
  <c r="AH177" i="18" s="1"/>
  <c r="AA174" i="18"/>
  <c r="AF174" i="18" s="1"/>
  <c r="AD187" i="18"/>
  <c r="AH187" i="18" s="1"/>
  <c r="AD162" i="18"/>
  <c r="AH162" i="18" s="1"/>
  <c r="AA159" i="18"/>
  <c r="AF159" i="18" s="1"/>
  <c r="V11" i="14"/>
  <c r="W11" i="14"/>
  <c r="AD81" i="18"/>
  <c r="AH81" i="18" s="1"/>
  <c r="AA78" i="18"/>
  <c r="AF78" i="18" s="1"/>
  <c r="AA205" i="18"/>
  <c r="AF205" i="18" s="1"/>
  <c r="AD208" i="18"/>
  <c r="AH208" i="18" s="1"/>
  <c r="AD218" i="18"/>
  <c r="AH218" i="18" s="1"/>
  <c r="AA215" i="18"/>
  <c r="AF215" i="18" s="1"/>
  <c r="AA237" i="18"/>
  <c r="AF237" i="18" s="1"/>
  <c r="AD240" i="18"/>
  <c r="AH240" i="18" s="1"/>
  <c r="AD250" i="18"/>
  <c r="AH250" i="18" s="1"/>
  <c r="AA247" i="18"/>
  <c r="AF247" i="18" s="1"/>
  <c r="AD99" i="18"/>
  <c r="AH99" i="18" s="1"/>
  <c r="AA96" i="18"/>
  <c r="AF96" i="18" s="1"/>
  <c r="AD186" i="18"/>
  <c r="AH186" i="18" s="1"/>
  <c r="AA183" i="18"/>
  <c r="AF183" i="18" s="1"/>
  <c r="V9" i="14"/>
  <c r="W9" i="14"/>
  <c r="V14" i="14"/>
  <c r="W14" i="14"/>
  <c r="V30" i="14"/>
  <c r="W30" i="14"/>
  <c r="V46" i="14"/>
  <c r="W46" i="14"/>
  <c r="V62" i="14"/>
  <c r="W62" i="14"/>
  <c r="V78" i="14"/>
  <c r="W78" i="14"/>
  <c r="V94" i="14"/>
  <c r="W94" i="14"/>
  <c r="V110" i="14"/>
  <c r="W110" i="14"/>
  <c r="V126" i="14"/>
  <c r="W126" i="14"/>
  <c r="V142" i="14"/>
  <c r="W142" i="14"/>
  <c r="V158" i="14"/>
  <c r="W158" i="14"/>
  <c r="V174" i="14"/>
  <c r="W174" i="14"/>
  <c r="W190" i="14"/>
  <c r="V190" i="14"/>
  <c r="W206" i="14"/>
  <c r="V206" i="14"/>
  <c r="W222" i="14"/>
  <c r="V222" i="14"/>
  <c r="W238" i="14"/>
  <c r="V238" i="14"/>
  <c r="AD124" i="18"/>
  <c r="AH124" i="18" s="1"/>
  <c r="AD222" i="18"/>
  <c r="AH222" i="18" s="1"/>
  <c r="AA219" i="18"/>
  <c r="AF219" i="18" s="1"/>
  <c r="V21" i="14"/>
  <c r="W21" i="14"/>
  <c r="V37" i="14"/>
  <c r="W37" i="14"/>
  <c r="V53" i="14"/>
  <c r="W53" i="14"/>
  <c r="V69" i="14"/>
  <c r="W69" i="14"/>
  <c r="V85" i="14"/>
  <c r="W85" i="14"/>
  <c r="V101" i="14"/>
  <c r="W101" i="14"/>
  <c r="V117" i="14"/>
  <c r="W117" i="14"/>
  <c r="V133" i="14"/>
  <c r="W133" i="14"/>
  <c r="V149" i="14"/>
  <c r="W149" i="14"/>
  <c r="V165" i="14"/>
  <c r="W165" i="14"/>
  <c r="V181" i="14"/>
  <c r="W181" i="14"/>
  <c r="W197" i="14"/>
  <c r="V197" i="14"/>
  <c r="W213" i="14"/>
  <c r="V213" i="14"/>
  <c r="W229" i="14"/>
  <c r="V229" i="14"/>
  <c r="W245" i="14"/>
  <c r="V245" i="14"/>
  <c r="AD214" i="18"/>
  <c r="AH214" i="18" s="1"/>
  <c r="AA211" i="18"/>
  <c r="AF211" i="18" s="1"/>
  <c r="V8" i="14"/>
  <c r="W8" i="14"/>
  <c r="V24" i="14"/>
  <c r="W24" i="14"/>
  <c r="V40" i="14"/>
  <c r="W40" i="14"/>
  <c r="V56" i="14"/>
  <c r="W56" i="14"/>
  <c r="V72" i="14"/>
  <c r="W72" i="14"/>
  <c r="V88" i="14"/>
  <c r="W88" i="14"/>
  <c r="V104" i="14"/>
  <c r="W104" i="14"/>
  <c r="V120" i="14"/>
  <c r="W120" i="14"/>
  <c r="V136" i="14"/>
  <c r="W136" i="14"/>
  <c r="V152" i="14"/>
  <c r="W152" i="14"/>
  <c r="V168" i="14"/>
  <c r="W168" i="14"/>
  <c r="W184" i="14"/>
  <c r="V184" i="14"/>
  <c r="W200" i="14"/>
  <c r="V200" i="14"/>
  <c r="W216" i="14"/>
  <c r="V216" i="14"/>
  <c r="W232" i="14"/>
  <c r="V232" i="14"/>
  <c r="W248" i="14"/>
  <c r="V248" i="14"/>
  <c r="V19" i="14"/>
  <c r="W19" i="14"/>
  <c r="V35" i="14"/>
  <c r="W35" i="14"/>
  <c r="V51" i="14"/>
  <c r="W51" i="14"/>
  <c r="V67" i="14"/>
  <c r="W67" i="14"/>
  <c r="V83" i="14"/>
  <c r="W83" i="14"/>
  <c r="V99" i="14"/>
  <c r="W99" i="14"/>
  <c r="V115" i="14"/>
  <c r="W115" i="14"/>
  <c r="V131" i="14"/>
  <c r="W131" i="14"/>
  <c r="V147" i="14"/>
  <c r="W147" i="14"/>
  <c r="V163" i="14"/>
  <c r="W163" i="14"/>
  <c r="V179" i="14"/>
  <c r="W179" i="14"/>
  <c r="W195" i="14"/>
  <c r="V195" i="14"/>
  <c r="W211" i="14"/>
  <c r="V211" i="14"/>
  <c r="W227" i="14"/>
  <c r="V227" i="14"/>
  <c r="W243" i="14"/>
  <c r="V243" i="14"/>
  <c r="E15" i="17"/>
  <c r="L9" i="17" s="1"/>
  <c r="N9" i="17" s="1"/>
  <c r="W9" i="18"/>
  <c r="AA25" i="18"/>
  <c r="AF25" i="18" s="1"/>
  <c r="W25" i="18"/>
  <c r="W41" i="18"/>
  <c r="W57" i="18"/>
  <c r="W73" i="18"/>
  <c r="AA73" i="18"/>
  <c r="AF73" i="18" s="1"/>
  <c r="W89" i="18"/>
  <c r="AA89" i="18"/>
  <c r="AF89" i="18" s="1"/>
  <c r="W105" i="18"/>
  <c r="AD105" i="18"/>
  <c r="AH105" i="18" s="1"/>
  <c r="AD121" i="18"/>
  <c r="AH121" i="18" s="1"/>
  <c r="W121" i="18"/>
  <c r="W136" i="18"/>
  <c r="W152" i="18"/>
  <c r="W168" i="18"/>
  <c r="W184" i="18"/>
  <c r="W200" i="18"/>
  <c r="W216" i="18"/>
  <c r="W232" i="18"/>
  <c r="AD232" i="18"/>
  <c r="AH232" i="18" s="1"/>
  <c r="W248" i="18"/>
  <c r="AD10" i="18"/>
  <c r="AH10" i="18" s="1"/>
  <c r="AA7" i="18"/>
  <c r="AF7" i="18" s="1"/>
  <c r="U14" i="15"/>
  <c r="V14" i="15"/>
  <c r="U30" i="15"/>
  <c r="V30" i="15"/>
  <c r="U46" i="15"/>
  <c r="V46" i="15"/>
  <c r="U62" i="15"/>
  <c r="V62" i="15"/>
  <c r="U78" i="15"/>
  <c r="V78" i="15"/>
  <c r="U94" i="15"/>
  <c r="V94" i="15"/>
  <c r="U110" i="15"/>
  <c r="V110" i="15"/>
  <c r="U126" i="15"/>
  <c r="V126" i="15"/>
  <c r="U17" i="15"/>
  <c r="V17" i="15"/>
  <c r="U33" i="15"/>
  <c r="V33" i="15"/>
  <c r="U49" i="15"/>
  <c r="V49" i="15"/>
  <c r="U65" i="15"/>
  <c r="V65" i="15"/>
  <c r="U81" i="15"/>
  <c r="V81" i="15"/>
  <c r="U97" i="15"/>
  <c r="V97" i="15"/>
  <c r="U8" i="15"/>
  <c r="V8" i="15"/>
  <c r="U24" i="15"/>
  <c r="V24" i="15"/>
  <c r="U40" i="15"/>
  <c r="V40" i="15"/>
  <c r="U56" i="15"/>
  <c r="V56" i="15"/>
  <c r="U72" i="15"/>
  <c r="V72" i="15"/>
  <c r="U88" i="15"/>
  <c r="V88" i="15"/>
  <c r="U104" i="15"/>
  <c r="V104" i="15"/>
  <c r="V11" i="15"/>
  <c r="U11" i="15"/>
  <c r="V27" i="15"/>
  <c r="U27" i="15"/>
  <c r="V43" i="15"/>
  <c r="U43" i="15"/>
  <c r="V59" i="15"/>
  <c r="U59" i="15"/>
  <c r="V75" i="15"/>
  <c r="U75" i="15"/>
  <c r="V91" i="15"/>
  <c r="U91" i="15"/>
  <c r="V107" i="15"/>
  <c r="U107" i="15"/>
  <c r="V123" i="15"/>
  <c r="U123" i="15"/>
  <c r="O11" i="13"/>
  <c r="A46" i="13" s="1"/>
  <c r="U121" i="15"/>
  <c r="V121" i="15"/>
  <c r="U137" i="15"/>
  <c r="V137" i="15"/>
  <c r="U153" i="15"/>
  <c r="V153" i="15"/>
  <c r="U169" i="15"/>
  <c r="V169" i="15"/>
  <c r="U185" i="15"/>
  <c r="V185" i="15"/>
  <c r="U201" i="15"/>
  <c r="V201" i="15"/>
  <c r="U217" i="15"/>
  <c r="V217" i="15"/>
  <c r="U233" i="15"/>
  <c r="V233" i="15"/>
  <c r="U250" i="15"/>
  <c r="V250" i="15"/>
  <c r="U116" i="15"/>
  <c r="V116" i="15"/>
  <c r="U132" i="15"/>
  <c r="V132" i="15"/>
  <c r="U148" i="15"/>
  <c r="V148" i="15"/>
  <c r="U164" i="15"/>
  <c r="V164" i="15"/>
  <c r="U180" i="15"/>
  <c r="V180" i="15"/>
  <c r="U196" i="15"/>
  <c r="V196" i="15"/>
  <c r="U212" i="15"/>
  <c r="V212" i="15"/>
  <c r="U228" i="15"/>
  <c r="V228" i="15"/>
  <c r="U244" i="15"/>
  <c r="V244" i="15"/>
  <c r="V143" i="15"/>
  <c r="U143" i="15"/>
  <c r="V159" i="15"/>
  <c r="U159" i="15"/>
  <c r="V175" i="15"/>
  <c r="U175" i="15"/>
  <c r="V191" i="15"/>
  <c r="U191" i="15"/>
  <c r="V207" i="15"/>
  <c r="U207" i="15"/>
  <c r="V223" i="15"/>
  <c r="U223" i="15"/>
  <c r="V239" i="15"/>
  <c r="U239" i="15"/>
  <c r="U247" i="15"/>
  <c r="U142" i="15"/>
  <c r="V142" i="15"/>
  <c r="U158" i="15"/>
  <c r="V158" i="15"/>
  <c r="U174" i="15"/>
  <c r="V174" i="15"/>
  <c r="U190" i="15"/>
  <c r="V190" i="15"/>
  <c r="U206" i="15"/>
  <c r="V206" i="15"/>
  <c r="U222" i="15"/>
  <c r="V222" i="15"/>
  <c r="U238" i="15"/>
  <c r="V238" i="15"/>
  <c r="V249" i="15"/>
  <c r="V248" i="15"/>
  <c r="AA248" i="15" s="1"/>
  <c r="U249" i="15"/>
  <c r="R4" i="15"/>
  <c r="D8" i="8"/>
  <c r="E8" i="8" s="1"/>
  <c r="R8" i="14"/>
  <c r="D528" i="6"/>
  <c r="C528" i="6"/>
  <c r="E247" i="21" l="1"/>
  <c r="AA212" i="15"/>
  <c r="X212" i="15"/>
  <c r="X233" i="15"/>
  <c r="AA233" i="15"/>
  <c r="AA123" i="15"/>
  <c r="X123" i="15"/>
  <c r="AA158" i="15"/>
  <c r="X158" i="15"/>
  <c r="AA175" i="15"/>
  <c r="X175" i="15"/>
  <c r="AA249" i="15"/>
  <c r="X249" i="15"/>
  <c r="AA238" i="15"/>
  <c r="X238" i="15"/>
  <c r="AA206" i="15"/>
  <c r="X206" i="15"/>
  <c r="AA174" i="15"/>
  <c r="X174" i="15"/>
  <c r="AA142" i="15"/>
  <c r="X142" i="15"/>
  <c r="AA223" i="15"/>
  <c r="X223" i="15"/>
  <c r="AA191" i="15"/>
  <c r="X191" i="15"/>
  <c r="AA159" i="15"/>
  <c r="X159" i="15"/>
  <c r="AA88" i="15"/>
  <c r="X88" i="15"/>
  <c r="AA56" i="15"/>
  <c r="X56" i="15"/>
  <c r="AA24" i="15"/>
  <c r="X24" i="15"/>
  <c r="X97" i="15"/>
  <c r="AA97" i="15"/>
  <c r="X65" i="15"/>
  <c r="AA65" i="15"/>
  <c r="X33" i="15"/>
  <c r="AA33" i="15"/>
  <c r="AA126" i="15"/>
  <c r="X126" i="15"/>
  <c r="AA94" i="15"/>
  <c r="X94" i="15"/>
  <c r="AA62" i="15"/>
  <c r="X62" i="15"/>
  <c r="AA30" i="15"/>
  <c r="X30" i="15"/>
  <c r="AB200" i="18"/>
  <c r="AC200" i="18" s="1"/>
  <c r="AG200" i="18" s="1"/>
  <c r="Y200" i="18"/>
  <c r="AD200" i="18"/>
  <c r="AH200" i="18" s="1"/>
  <c r="AB168" i="18"/>
  <c r="AC168" i="18" s="1"/>
  <c r="AG168" i="18" s="1"/>
  <c r="Y168" i="18"/>
  <c r="AD168" i="18"/>
  <c r="AH168" i="18" s="1"/>
  <c r="AB136" i="18"/>
  <c r="AC136" i="18" s="1"/>
  <c r="AG136" i="18" s="1"/>
  <c r="Y136" i="18"/>
  <c r="Y41" i="18"/>
  <c r="AB41" i="18"/>
  <c r="AC41" i="18" s="1"/>
  <c r="AG41" i="18" s="1"/>
  <c r="AA41" i="18"/>
  <c r="AF41" i="18" s="1"/>
  <c r="AB9" i="18"/>
  <c r="AC9" i="18" s="1"/>
  <c r="AG9" i="18" s="1"/>
  <c r="AA9" i="18"/>
  <c r="AF9" i="18" s="1"/>
  <c r="Y9" i="18"/>
  <c r="Y227" i="14"/>
  <c r="AB227" i="14"/>
  <c r="Y195" i="14"/>
  <c r="AB195" i="14"/>
  <c r="Y248" i="14"/>
  <c r="AB248" i="14"/>
  <c r="Y216" i="14"/>
  <c r="AB216" i="14"/>
  <c r="Y184" i="14"/>
  <c r="AB184" i="14"/>
  <c r="Y229" i="14"/>
  <c r="AB229" i="14"/>
  <c r="Y197" i="14"/>
  <c r="AB197" i="14"/>
  <c r="Y238" i="14"/>
  <c r="AB238" i="14"/>
  <c r="Y206" i="14"/>
  <c r="AB206" i="14"/>
  <c r="AB199" i="18"/>
  <c r="AC199" i="18" s="1"/>
  <c r="AG199" i="18" s="1"/>
  <c r="Y199" i="18"/>
  <c r="AA199" i="18"/>
  <c r="AF199" i="18" s="1"/>
  <c r="AB167" i="18"/>
  <c r="AC167" i="18" s="1"/>
  <c r="AG167" i="18" s="1"/>
  <c r="Y167" i="18"/>
  <c r="AB44" i="18"/>
  <c r="AC44" i="18" s="1"/>
  <c r="AG44" i="18" s="1"/>
  <c r="Y44" i="18"/>
  <c r="AD44" i="18"/>
  <c r="AH44" i="18" s="1"/>
  <c r="AB46" i="18"/>
  <c r="AC46" i="18" s="1"/>
  <c r="AG46" i="18" s="1"/>
  <c r="Y46" i="18"/>
  <c r="AB14" i="18"/>
  <c r="AC14" i="18" s="1"/>
  <c r="AG14" i="18" s="1"/>
  <c r="Y14" i="18"/>
  <c r="AB47" i="18"/>
  <c r="AC47" i="18" s="1"/>
  <c r="AG47" i="18" s="1"/>
  <c r="Y47" i="18"/>
  <c r="AB15" i="18"/>
  <c r="AC15" i="18" s="1"/>
  <c r="AG15" i="18" s="1"/>
  <c r="AD15" i="18"/>
  <c r="AH15" i="18" s="1"/>
  <c r="Y15" i="18"/>
  <c r="AA218" i="15"/>
  <c r="X218" i="15"/>
  <c r="AA186" i="15"/>
  <c r="X186" i="15"/>
  <c r="AA154" i="15"/>
  <c r="X154" i="15"/>
  <c r="AA219" i="15"/>
  <c r="X219" i="15"/>
  <c r="AA187" i="15"/>
  <c r="X187" i="15"/>
  <c r="AA155" i="15"/>
  <c r="X155" i="15"/>
  <c r="X87" i="15"/>
  <c r="AA87" i="15"/>
  <c r="X39" i="15"/>
  <c r="AA39" i="15"/>
  <c r="AB244" i="18"/>
  <c r="AC244" i="18" s="1"/>
  <c r="AG244" i="18" s="1"/>
  <c r="Y244" i="18"/>
  <c r="AA244" i="18"/>
  <c r="AF244" i="18" s="1"/>
  <c r="AB85" i="18"/>
  <c r="AC85" i="18" s="1"/>
  <c r="AG85" i="18" s="1"/>
  <c r="Y85" i="18"/>
  <c r="Y191" i="14"/>
  <c r="AB191" i="14"/>
  <c r="Y228" i="14"/>
  <c r="AB228" i="14"/>
  <c r="Y225" i="14"/>
  <c r="AB225" i="14"/>
  <c r="Y202" i="14"/>
  <c r="AB202" i="14"/>
  <c r="Y246" i="18"/>
  <c r="AB246" i="18"/>
  <c r="AC246" i="18" s="1"/>
  <c r="AG246" i="18" s="1"/>
  <c r="AA246" i="18"/>
  <c r="AF246" i="18" s="1"/>
  <c r="AB163" i="18"/>
  <c r="AC163" i="18" s="1"/>
  <c r="AG163" i="18" s="1"/>
  <c r="Y163" i="18"/>
  <c r="AA198" i="15"/>
  <c r="X198" i="15"/>
  <c r="AA150" i="15"/>
  <c r="X150" i="15"/>
  <c r="AA220" i="15"/>
  <c r="X220" i="15"/>
  <c r="AA156" i="15"/>
  <c r="X156" i="15"/>
  <c r="AA108" i="15"/>
  <c r="X108" i="15"/>
  <c r="X209" i="15"/>
  <c r="AA209" i="15"/>
  <c r="X161" i="15"/>
  <c r="AA161" i="15"/>
  <c r="X113" i="15"/>
  <c r="AA113" i="15"/>
  <c r="AA96" i="15"/>
  <c r="X96" i="15"/>
  <c r="AA48" i="15"/>
  <c r="X48" i="15"/>
  <c r="X105" i="15"/>
  <c r="AA105" i="15"/>
  <c r="X73" i="15"/>
  <c r="AA73" i="15"/>
  <c r="X25" i="15"/>
  <c r="AA25" i="15"/>
  <c r="AA118" i="15"/>
  <c r="X118" i="15"/>
  <c r="AA70" i="15"/>
  <c r="X70" i="15"/>
  <c r="AA22" i="15"/>
  <c r="X22" i="15"/>
  <c r="AB176" i="18"/>
  <c r="AC176" i="18" s="1"/>
  <c r="AG176" i="18" s="1"/>
  <c r="Y176" i="18"/>
  <c r="AD176" i="18"/>
  <c r="AH176" i="18" s="1"/>
  <c r="AB17" i="18"/>
  <c r="AC17" i="18" s="1"/>
  <c r="AG17" i="18" s="1"/>
  <c r="Y17" i="18"/>
  <c r="Y155" i="14"/>
  <c r="AB155" i="14"/>
  <c r="Y107" i="14"/>
  <c r="AB107" i="14"/>
  <c r="Y75" i="14"/>
  <c r="AB75" i="14"/>
  <c r="Y27" i="14"/>
  <c r="AB27" i="14"/>
  <c r="Y128" i="14"/>
  <c r="AB128" i="14"/>
  <c r="Y48" i="14"/>
  <c r="AB48" i="14"/>
  <c r="Y141" i="14"/>
  <c r="AB141" i="14"/>
  <c r="Y77" i="14"/>
  <c r="AB77" i="14"/>
  <c r="Y150" i="14"/>
  <c r="AB150" i="14"/>
  <c r="Y86" i="14"/>
  <c r="AB86" i="14"/>
  <c r="AA200" i="18"/>
  <c r="AF200" i="18" s="1"/>
  <c r="AB159" i="18"/>
  <c r="AC159" i="18" s="1"/>
  <c r="AG159" i="18" s="1"/>
  <c r="Y159" i="18"/>
  <c r="AB135" i="18"/>
  <c r="AC135" i="18" s="1"/>
  <c r="AG135" i="18" s="1"/>
  <c r="AD135" i="18"/>
  <c r="AH135" i="18" s="1"/>
  <c r="Y135" i="18"/>
  <c r="AB38" i="18"/>
  <c r="AC38" i="18" s="1"/>
  <c r="AG38" i="18" s="1"/>
  <c r="Y38" i="18"/>
  <c r="AB39" i="18"/>
  <c r="AC39" i="18" s="1"/>
  <c r="AG39" i="18" s="1"/>
  <c r="Y39" i="18"/>
  <c r="AB228" i="18"/>
  <c r="AC228" i="18" s="1"/>
  <c r="AG228" i="18" s="1"/>
  <c r="Y228" i="18"/>
  <c r="AA228" i="18"/>
  <c r="AF228" i="18" s="1"/>
  <c r="AB117" i="18"/>
  <c r="AC117" i="18" s="1"/>
  <c r="AG117" i="18" s="1"/>
  <c r="Y117" i="18"/>
  <c r="Y212" i="14"/>
  <c r="AB212" i="14"/>
  <c r="Y241" i="14"/>
  <c r="AB241" i="14"/>
  <c r="Y186" i="14"/>
  <c r="AB186" i="14"/>
  <c r="AA84" i="18"/>
  <c r="AF84" i="18" s="1"/>
  <c r="AA15" i="18"/>
  <c r="AF15" i="18" s="1"/>
  <c r="AB189" i="18"/>
  <c r="AC189" i="18" s="1"/>
  <c r="AG189" i="18" s="1"/>
  <c r="Y189" i="18"/>
  <c r="AA189" i="18"/>
  <c r="AF189" i="18" s="1"/>
  <c r="AB147" i="18"/>
  <c r="AC147" i="18" s="1"/>
  <c r="AG147" i="18" s="1"/>
  <c r="Y147" i="18"/>
  <c r="AB10" i="18"/>
  <c r="AC10" i="18" s="1"/>
  <c r="AG10" i="18" s="1"/>
  <c r="Y10" i="18"/>
  <c r="Y251" i="14"/>
  <c r="AB251" i="14"/>
  <c r="Y224" i="14"/>
  <c r="AB224" i="14"/>
  <c r="Y189" i="14"/>
  <c r="AB189" i="14"/>
  <c r="Y230" i="14"/>
  <c r="AB230" i="14"/>
  <c r="AA151" i="18"/>
  <c r="AF151" i="18" s="1"/>
  <c r="AA92" i="18"/>
  <c r="AF92" i="18" s="1"/>
  <c r="AA39" i="18"/>
  <c r="AF39" i="18" s="1"/>
  <c r="AB201" i="18"/>
  <c r="AC201" i="18" s="1"/>
  <c r="AG201" i="18" s="1"/>
  <c r="Y201" i="18"/>
  <c r="AB175" i="18"/>
  <c r="AC175" i="18" s="1"/>
  <c r="AG175" i="18" s="1"/>
  <c r="Y175" i="18"/>
  <c r="AB130" i="18"/>
  <c r="AC130" i="18" s="1"/>
  <c r="AG130" i="18" s="1"/>
  <c r="Y130" i="18"/>
  <c r="AD130" i="18"/>
  <c r="AH130" i="18" s="1"/>
  <c r="AB23" i="18"/>
  <c r="AC23" i="18" s="1"/>
  <c r="AG23" i="18" s="1"/>
  <c r="AD23" i="18"/>
  <c r="AH23" i="18" s="1"/>
  <c r="Y23" i="18"/>
  <c r="AA227" i="15"/>
  <c r="X227" i="15"/>
  <c r="AA195" i="15"/>
  <c r="X195" i="15"/>
  <c r="AA163" i="15"/>
  <c r="X163" i="15"/>
  <c r="AA251" i="15"/>
  <c r="X251" i="15"/>
  <c r="AA216" i="15"/>
  <c r="X216" i="15"/>
  <c r="AA184" i="15"/>
  <c r="X184" i="15"/>
  <c r="AA152" i="15"/>
  <c r="X152" i="15"/>
  <c r="AA120" i="15"/>
  <c r="X120" i="15"/>
  <c r="X221" i="15"/>
  <c r="AA221" i="15"/>
  <c r="X189" i="15"/>
  <c r="AA189" i="15"/>
  <c r="X157" i="15"/>
  <c r="AA157" i="15"/>
  <c r="X125" i="15"/>
  <c r="AA125" i="15"/>
  <c r="AA92" i="15"/>
  <c r="X92" i="15"/>
  <c r="AA60" i="15"/>
  <c r="X60" i="15"/>
  <c r="AA28" i="15"/>
  <c r="X28" i="15"/>
  <c r="AB252" i="18"/>
  <c r="AC252" i="18" s="1"/>
  <c r="AG252" i="18" s="1"/>
  <c r="Y252" i="18"/>
  <c r="AA252" i="18"/>
  <c r="AF252" i="18" s="1"/>
  <c r="AB172" i="18"/>
  <c r="AC172" i="18" s="1"/>
  <c r="AG172" i="18" s="1"/>
  <c r="Y172" i="18"/>
  <c r="AD172" i="18"/>
  <c r="AH172" i="18" s="1"/>
  <c r="AB140" i="18"/>
  <c r="AC140" i="18" s="1"/>
  <c r="AG140" i="18" s="1"/>
  <c r="Y140" i="18"/>
  <c r="AD140" i="18"/>
  <c r="AH140" i="18" s="1"/>
  <c r="AB45" i="18"/>
  <c r="AC45" i="18" s="1"/>
  <c r="AG45" i="18" s="1"/>
  <c r="AA45" i="18"/>
  <c r="AF45" i="18" s="1"/>
  <c r="Y45" i="18"/>
  <c r="AD45" i="18"/>
  <c r="AH45" i="18" s="1"/>
  <c r="Y13" i="18"/>
  <c r="AB13" i="18"/>
  <c r="AC13" i="18" s="1"/>
  <c r="AG13" i="18" s="1"/>
  <c r="AA13" i="18"/>
  <c r="AF13" i="18" s="1"/>
  <c r="Y167" i="14"/>
  <c r="AB167" i="14"/>
  <c r="Y135" i="14"/>
  <c r="AB135" i="14"/>
  <c r="Y103" i="14"/>
  <c r="AB103" i="14"/>
  <c r="Y71" i="14"/>
  <c r="AB71" i="14"/>
  <c r="Y39" i="14"/>
  <c r="AB39" i="14"/>
  <c r="Y172" i="14"/>
  <c r="AB172" i="14"/>
  <c r="Y140" i="14"/>
  <c r="AB140" i="14"/>
  <c r="Y108" i="14"/>
  <c r="AB108" i="14"/>
  <c r="Y76" i="14"/>
  <c r="AB76" i="14"/>
  <c r="Y44" i="14"/>
  <c r="AB44" i="14"/>
  <c r="Y12" i="14"/>
  <c r="AB12" i="14"/>
  <c r="Y169" i="14"/>
  <c r="AB169" i="14"/>
  <c r="Y137" i="14"/>
  <c r="AB137" i="14"/>
  <c r="Y105" i="14"/>
  <c r="AB105" i="14"/>
  <c r="Y73" i="14"/>
  <c r="AB73" i="14"/>
  <c r="Y41" i="14"/>
  <c r="AB41" i="14"/>
  <c r="AA201" i="18"/>
  <c r="AF201" i="18" s="1"/>
  <c r="Y162" i="14"/>
  <c r="AB162" i="14"/>
  <c r="Y130" i="14"/>
  <c r="AB130" i="14"/>
  <c r="Y98" i="14"/>
  <c r="AB98" i="14"/>
  <c r="Y66" i="14"/>
  <c r="AB66" i="14"/>
  <c r="Y34" i="14"/>
  <c r="AB34" i="14"/>
  <c r="AD147" i="18"/>
  <c r="AH147" i="18" s="1"/>
  <c r="AA104" i="18"/>
  <c r="AF104" i="18" s="1"/>
  <c r="AA23" i="18"/>
  <c r="AF23" i="18" s="1"/>
  <c r="AA105" i="18"/>
  <c r="AF105" i="18" s="1"/>
  <c r="AA46" i="18"/>
  <c r="AF46" i="18" s="1"/>
  <c r="AA38" i="18"/>
  <c r="AF38" i="18" s="1"/>
  <c r="AB171" i="18"/>
  <c r="AC171" i="18" s="1"/>
  <c r="AG171" i="18" s="1"/>
  <c r="Y171" i="18"/>
  <c r="AB139" i="18"/>
  <c r="AC139" i="18" s="1"/>
  <c r="AG139" i="18" s="1"/>
  <c r="Y139" i="18"/>
  <c r="AB18" i="18"/>
  <c r="AC18" i="18" s="1"/>
  <c r="AG18" i="18" s="1"/>
  <c r="Y18" i="18"/>
  <c r="AB19" i="18"/>
  <c r="AC19" i="18" s="1"/>
  <c r="AG19" i="18" s="1"/>
  <c r="AD19" i="18"/>
  <c r="AH19" i="18" s="1"/>
  <c r="Y19" i="18"/>
  <c r="AA235" i="15"/>
  <c r="X235" i="15"/>
  <c r="AA103" i="15"/>
  <c r="X103" i="15"/>
  <c r="X23" i="15"/>
  <c r="AA23" i="15"/>
  <c r="Y209" i="14"/>
  <c r="AB209" i="14"/>
  <c r="Y218" i="14"/>
  <c r="AB218" i="14"/>
  <c r="AA167" i="18"/>
  <c r="AF167" i="18" s="1"/>
  <c r="AA47" i="18"/>
  <c r="AF47" i="18" s="1"/>
  <c r="AB24" i="18"/>
  <c r="AC24" i="18" s="1"/>
  <c r="AG24" i="18" s="1"/>
  <c r="Y24" i="18"/>
  <c r="AD24" i="18"/>
  <c r="AH24" i="18" s="1"/>
  <c r="AA215" i="15"/>
  <c r="X215" i="15"/>
  <c r="AA135" i="15"/>
  <c r="X135" i="15"/>
  <c r="X83" i="15"/>
  <c r="AA83" i="15"/>
  <c r="X3" i="15"/>
  <c r="AA3" i="15"/>
  <c r="X41" i="15"/>
  <c r="AA41" i="15"/>
  <c r="AA38" i="15"/>
  <c r="X38" i="15"/>
  <c r="Y128" i="18"/>
  <c r="AA128" i="18"/>
  <c r="AF128" i="18" s="1"/>
  <c r="AB128" i="18"/>
  <c r="AC128" i="18" s="1"/>
  <c r="AG128" i="18" s="1"/>
  <c r="Y43" i="14"/>
  <c r="AB43" i="14"/>
  <c r="Y80" i="14"/>
  <c r="AB80" i="14"/>
  <c r="Y61" i="14"/>
  <c r="AB61" i="14"/>
  <c r="Y134" i="14"/>
  <c r="AB134" i="14"/>
  <c r="Y22" i="14"/>
  <c r="AB22" i="14"/>
  <c r="Y3" i="14"/>
  <c r="AB3" i="14"/>
  <c r="AB249" i="18"/>
  <c r="AC249" i="18" s="1"/>
  <c r="AG249" i="18" s="1"/>
  <c r="Y249" i="18"/>
  <c r="AD249" i="18"/>
  <c r="AH249" i="18" s="1"/>
  <c r="AA137" i="18"/>
  <c r="AF137" i="18" s="1"/>
  <c r="AB137" i="18"/>
  <c r="AC137" i="18" s="1"/>
  <c r="AG137" i="18" s="1"/>
  <c r="Y137" i="18"/>
  <c r="AB138" i="18"/>
  <c r="AC138" i="18" s="1"/>
  <c r="AG138" i="18" s="1"/>
  <c r="Y138" i="18"/>
  <c r="AB83" i="18"/>
  <c r="AC83" i="18" s="1"/>
  <c r="AG83" i="18" s="1"/>
  <c r="AA83" i="18"/>
  <c r="AF83" i="18" s="1"/>
  <c r="Y83" i="18"/>
  <c r="AB55" i="18"/>
  <c r="AC55" i="18" s="1"/>
  <c r="AG55" i="18" s="1"/>
  <c r="AA55" i="18"/>
  <c r="AF55" i="18" s="1"/>
  <c r="Y55" i="18"/>
  <c r="AA148" i="15"/>
  <c r="X148" i="15"/>
  <c r="X169" i="15"/>
  <c r="AA169" i="15"/>
  <c r="X59" i="15"/>
  <c r="AA59" i="15"/>
  <c r="AB248" i="18"/>
  <c r="AC248" i="18" s="1"/>
  <c r="AG248" i="18" s="1"/>
  <c r="Y248" i="18"/>
  <c r="AA248" i="18"/>
  <c r="AF248" i="18" s="1"/>
  <c r="AB216" i="18"/>
  <c r="AC216" i="18" s="1"/>
  <c r="AG216" i="18" s="1"/>
  <c r="Y216" i="18"/>
  <c r="AA216" i="18"/>
  <c r="AF216" i="18" s="1"/>
  <c r="AB89" i="18"/>
  <c r="AC89" i="18" s="1"/>
  <c r="AG89" i="18" s="1"/>
  <c r="Y89" i="18"/>
  <c r="AB57" i="18"/>
  <c r="AC57" i="18" s="1"/>
  <c r="AG57" i="18" s="1"/>
  <c r="Y57" i="18"/>
  <c r="N12" i="17"/>
  <c r="Y163" i="14"/>
  <c r="AB163" i="14"/>
  <c r="Y131" i="14"/>
  <c r="AB131" i="14"/>
  <c r="Y99" i="14"/>
  <c r="AB99" i="14"/>
  <c r="Y67" i="14"/>
  <c r="AB67" i="14"/>
  <c r="Y35" i="14"/>
  <c r="AB35" i="14"/>
  <c r="Y152" i="14"/>
  <c r="AB152" i="14"/>
  <c r="Y120" i="14"/>
  <c r="AB120" i="14"/>
  <c r="Y88" i="14"/>
  <c r="AB88" i="14"/>
  <c r="Y56" i="14"/>
  <c r="AB56" i="14"/>
  <c r="Y24" i="14"/>
  <c r="AB24" i="14"/>
  <c r="Y165" i="14"/>
  <c r="AB165" i="14"/>
  <c r="Y133" i="14"/>
  <c r="AB133" i="14"/>
  <c r="Y101" i="14"/>
  <c r="AB101" i="14"/>
  <c r="Y69" i="14"/>
  <c r="AB69" i="14"/>
  <c r="Y37" i="14"/>
  <c r="AB37" i="14"/>
  <c r="Y174" i="14"/>
  <c r="AB174" i="14"/>
  <c r="Y142" i="14"/>
  <c r="AB142" i="14"/>
  <c r="Y110" i="14"/>
  <c r="AB110" i="14"/>
  <c r="Y78" i="14"/>
  <c r="AB78" i="14"/>
  <c r="Y46" i="14"/>
  <c r="AB46" i="14"/>
  <c r="Y14" i="14"/>
  <c r="AB14" i="14"/>
  <c r="AD89" i="18"/>
  <c r="AH89" i="18" s="1"/>
  <c r="Y234" i="18"/>
  <c r="AB234" i="18"/>
  <c r="AC234" i="18" s="1"/>
  <c r="AG234" i="18" s="1"/>
  <c r="AA234" i="18"/>
  <c r="AF234" i="18" s="1"/>
  <c r="AB241" i="18"/>
  <c r="AC241" i="18" s="1"/>
  <c r="AG241" i="18" s="1"/>
  <c r="Y241" i="18"/>
  <c r="AD241" i="18"/>
  <c r="AH241" i="18" s="1"/>
  <c r="AB209" i="18"/>
  <c r="AC209" i="18" s="1"/>
  <c r="AG209" i="18" s="1"/>
  <c r="Y209" i="18"/>
  <c r="AD209" i="18"/>
  <c r="AH209" i="18" s="1"/>
  <c r="AA177" i="18"/>
  <c r="AF177" i="18" s="1"/>
  <c r="AB177" i="18"/>
  <c r="AC177" i="18" s="1"/>
  <c r="AG177" i="18" s="1"/>
  <c r="Y177" i="18"/>
  <c r="AA145" i="18"/>
  <c r="AF145" i="18" s="1"/>
  <c r="AB145" i="18"/>
  <c r="AC145" i="18" s="1"/>
  <c r="AG145" i="18" s="1"/>
  <c r="Y145" i="18"/>
  <c r="Y210" i="18"/>
  <c r="AB210" i="18"/>
  <c r="AC210" i="18" s="1"/>
  <c r="AG210" i="18" s="1"/>
  <c r="AA210" i="18"/>
  <c r="AF210" i="18" s="1"/>
  <c r="AB178" i="18"/>
  <c r="AC178" i="18" s="1"/>
  <c r="AG178" i="18" s="1"/>
  <c r="AA178" i="18"/>
  <c r="AF178" i="18" s="1"/>
  <c r="Y178" i="18"/>
  <c r="AB146" i="18"/>
  <c r="AC146" i="18" s="1"/>
  <c r="AG146" i="18" s="1"/>
  <c r="AA146" i="18"/>
  <c r="AF146" i="18" s="1"/>
  <c r="Y146" i="18"/>
  <c r="AB231" i="18"/>
  <c r="AC231" i="18" s="1"/>
  <c r="AG231" i="18" s="1"/>
  <c r="Y231" i="18"/>
  <c r="AD231" i="18"/>
  <c r="AH231" i="18" s="1"/>
  <c r="AB133" i="18"/>
  <c r="AC133" i="18" s="1"/>
  <c r="AG133" i="18" s="1"/>
  <c r="Y133" i="18"/>
  <c r="AB102" i="18"/>
  <c r="AC102" i="18" s="1"/>
  <c r="AG102" i="18" s="1"/>
  <c r="Y102" i="18"/>
  <c r="AD102" i="18"/>
  <c r="AH102" i="18" s="1"/>
  <c r="AB70" i="18"/>
  <c r="AC70" i="18" s="1"/>
  <c r="AG70" i="18" s="1"/>
  <c r="Y70" i="18"/>
  <c r="AD70" i="18"/>
  <c r="AH70" i="18" s="1"/>
  <c r="AB107" i="18"/>
  <c r="AC107" i="18" s="1"/>
  <c r="AG107" i="18" s="1"/>
  <c r="AA107" i="18"/>
  <c r="AF107" i="18" s="1"/>
  <c r="Y107" i="18"/>
  <c r="AB75" i="18"/>
  <c r="AC75" i="18" s="1"/>
  <c r="AG75" i="18" s="1"/>
  <c r="AA75" i="18"/>
  <c r="AF75" i="18" s="1"/>
  <c r="Y75" i="18"/>
  <c r="AB108" i="18"/>
  <c r="AC108" i="18" s="1"/>
  <c r="AG108" i="18" s="1"/>
  <c r="Y108" i="18"/>
  <c r="AB76" i="18"/>
  <c r="AC76" i="18" s="1"/>
  <c r="AG76" i="18" s="1"/>
  <c r="Y76" i="18"/>
  <c r="AB12" i="18"/>
  <c r="AC12" i="18" s="1"/>
  <c r="AG12" i="18" s="1"/>
  <c r="Y12" i="18"/>
  <c r="AA12" i="18"/>
  <c r="AF12" i="18" s="1"/>
  <c r="AD12" i="18"/>
  <c r="AH12" i="18" s="1"/>
  <c r="AA240" i="15"/>
  <c r="X240" i="15"/>
  <c r="AA208" i="15"/>
  <c r="X208" i="15"/>
  <c r="AA176" i="15"/>
  <c r="X176" i="15"/>
  <c r="AA144" i="15"/>
  <c r="X144" i="15"/>
  <c r="X229" i="15"/>
  <c r="AA229" i="15"/>
  <c r="X181" i="15"/>
  <c r="AA181" i="15"/>
  <c r="X133" i="15"/>
  <c r="AA133" i="15"/>
  <c r="AA84" i="15"/>
  <c r="X84" i="15"/>
  <c r="AA20" i="15"/>
  <c r="X20" i="15"/>
  <c r="X29" i="15"/>
  <c r="AA29" i="15"/>
  <c r="AA58" i="15"/>
  <c r="X58" i="15"/>
  <c r="AB148" i="18"/>
  <c r="AC148" i="18" s="1"/>
  <c r="AG148" i="18" s="1"/>
  <c r="Y148" i="18"/>
  <c r="AD148" i="18"/>
  <c r="AH148" i="18" s="1"/>
  <c r="AB21" i="18"/>
  <c r="AC21" i="18" s="1"/>
  <c r="AG21" i="18" s="1"/>
  <c r="AA21" i="18"/>
  <c r="AF21" i="18" s="1"/>
  <c r="Y21" i="18"/>
  <c r="Y127" i="14"/>
  <c r="AB127" i="14"/>
  <c r="Y63" i="14"/>
  <c r="AB63" i="14"/>
  <c r="Y164" i="14"/>
  <c r="AB164" i="14"/>
  <c r="Y100" i="14"/>
  <c r="AB100" i="14"/>
  <c r="Y4" i="14"/>
  <c r="AB4" i="14"/>
  <c r="Y161" i="14"/>
  <c r="AB161" i="14"/>
  <c r="Y65" i="14"/>
  <c r="AB65" i="14"/>
  <c r="Y138" i="14"/>
  <c r="AB138" i="14"/>
  <c r="Y58" i="14"/>
  <c r="AB58" i="14"/>
  <c r="AA209" i="18"/>
  <c r="AF209" i="18" s="1"/>
  <c r="Y7" i="14"/>
  <c r="AB7" i="14"/>
  <c r="AB157" i="18"/>
  <c r="AC157" i="18" s="1"/>
  <c r="AG157" i="18" s="1"/>
  <c r="AA157" i="18"/>
  <c r="AF157" i="18" s="1"/>
  <c r="Y157" i="18"/>
  <c r="AD157" i="18"/>
  <c r="AH157" i="18" s="1"/>
  <c r="AB190" i="18"/>
  <c r="AC190" i="18" s="1"/>
  <c r="AG190" i="18" s="1"/>
  <c r="Y190" i="18"/>
  <c r="AD190" i="18"/>
  <c r="AH190" i="18" s="1"/>
  <c r="AB243" i="18"/>
  <c r="AC243" i="18" s="1"/>
  <c r="AG243" i="18" s="1"/>
  <c r="Y243" i="18"/>
  <c r="AD243" i="18"/>
  <c r="AH243" i="18" s="1"/>
  <c r="AB82" i="18"/>
  <c r="AC82" i="18" s="1"/>
  <c r="AG82" i="18" s="1"/>
  <c r="Y82" i="18"/>
  <c r="AD82" i="18"/>
  <c r="AH82" i="18" s="1"/>
  <c r="AB87" i="18"/>
  <c r="AC87" i="18" s="1"/>
  <c r="AG87" i="18" s="1"/>
  <c r="AA87" i="18"/>
  <c r="AF87" i="18" s="1"/>
  <c r="Y87" i="18"/>
  <c r="AB72" i="18"/>
  <c r="AC72" i="18" s="1"/>
  <c r="AG72" i="18" s="1"/>
  <c r="Y72" i="18"/>
  <c r="AB58" i="18"/>
  <c r="AC58" i="18" s="1"/>
  <c r="AG58" i="18" s="1"/>
  <c r="Y58" i="18"/>
  <c r="AD58" i="18"/>
  <c r="AH58" i="18" s="1"/>
  <c r="AB59" i="18"/>
  <c r="AC59" i="18" s="1"/>
  <c r="AG59" i="18" s="1"/>
  <c r="AA59" i="18"/>
  <c r="AF59" i="18" s="1"/>
  <c r="Y59" i="18"/>
  <c r="AA231" i="15"/>
  <c r="X231" i="15"/>
  <c r="AA167" i="15"/>
  <c r="X167" i="15"/>
  <c r="AA115" i="15"/>
  <c r="X115" i="15"/>
  <c r="X67" i="15"/>
  <c r="AA67" i="15"/>
  <c r="X19" i="15"/>
  <c r="AA19" i="15"/>
  <c r="AB240" i="18"/>
  <c r="AC240" i="18" s="1"/>
  <c r="AG240" i="18" s="1"/>
  <c r="Y240" i="18"/>
  <c r="AA240" i="18"/>
  <c r="AF240" i="18" s="1"/>
  <c r="AB97" i="18"/>
  <c r="AC97" i="18" s="1"/>
  <c r="AG97" i="18" s="1"/>
  <c r="Y97" i="18"/>
  <c r="Y235" i="14"/>
  <c r="AB235" i="14"/>
  <c r="Y203" i="14"/>
  <c r="AB203" i="14"/>
  <c r="Y240" i="14"/>
  <c r="AB240" i="14"/>
  <c r="AA243" i="18"/>
  <c r="AF243" i="18" s="1"/>
  <c r="Y198" i="14"/>
  <c r="AB198" i="14"/>
  <c r="AE2" i="18"/>
  <c r="AB2" i="18"/>
  <c r="AC2" i="18" s="1"/>
  <c r="AG2" i="18" s="1"/>
  <c r="AB233" i="18"/>
  <c r="AC233" i="18" s="1"/>
  <c r="AG233" i="18" s="1"/>
  <c r="Y233" i="18"/>
  <c r="AD233" i="18"/>
  <c r="AH233" i="18" s="1"/>
  <c r="AA169" i="18"/>
  <c r="AF169" i="18" s="1"/>
  <c r="AB169" i="18"/>
  <c r="AC169" i="18" s="1"/>
  <c r="AG169" i="18" s="1"/>
  <c r="Y169" i="18"/>
  <c r="Y202" i="18"/>
  <c r="AB202" i="18"/>
  <c r="AC202" i="18" s="1"/>
  <c r="AG202" i="18" s="1"/>
  <c r="AD202" i="18"/>
  <c r="AH202" i="18" s="1"/>
  <c r="AA202" i="18"/>
  <c r="AF202" i="18" s="1"/>
  <c r="AB223" i="18"/>
  <c r="AC223" i="18" s="1"/>
  <c r="AG223" i="18" s="1"/>
  <c r="Y223" i="18"/>
  <c r="AD223" i="18"/>
  <c r="AH223" i="18" s="1"/>
  <c r="AB94" i="18"/>
  <c r="AC94" i="18" s="1"/>
  <c r="AG94" i="18" s="1"/>
  <c r="Y94" i="18"/>
  <c r="AD94" i="18"/>
  <c r="AH94" i="18" s="1"/>
  <c r="AB68" i="18"/>
  <c r="AC68" i="18" s="1"/>
  <c r="AG68" i="18" s="1"/>
  <c r="Y68" i="18"/>
  <c r="AA68" i="15"/>
  <c r="X68" i="15"/>
  <c r="X93" i="15"/>
  <c r="AA93" i="15"/>
  <c r="AA74" i="15"/>
  <c r="X74" i="15"/>
  <c r="AB5" i="18"/>
  <c r="AC5" i="18" s="1"/>
  <c r="AG5" i="18" s="1"/>
  <c r="Y5" i="18"/>
  <c r="AA5" i="18"/>
  <c r="AF5" i="18" s="1"/>
  <c r="Y143" i="14"/>
  <c r="AB143" i="14"/>
  <c r="Y31" i="14"/>
  <c r="AB31" i="14"/>
  <c r="Y84" i="14"/>
  <c r="AB84" i="14"/>
  <c r="Y129" i="14"/>
  <c r="AB129" i="14"/>
  <c r="Y17" i="14"/>
  <c r="AB17" i="14"/>
  <c r="Y74" i="14"/>
  <c r="AB74" i="14"/>
  <c r="Y10" i="14"/>
  <c r="AB10" i="14"/>
  <c r="AD21" i="18"/>
  <c r="AH21" i="18" s="1"/>
  <c r="AD87" i="18"/>
  <c r="AH87" i="18" s="1"/>
  <c r="AB174" i="18"/>
  <c r="AC174" i="18" s="1"/>
  <c r="AG174" i="18" s="1"/>
  <c r="Y174" i="18"/>
  <c r="AB103" i="18"/>
  <c r="AC103" i="18" s="1"/>
  <c r="AG103" i="18" s="1"/>
  <c r="Y103" i="18"/>
  <c r="AA103" i="18"/>
  <c r="AF103" i="18" s="1"/>
  <c r="AB56" i="18"/>
  <c r="AC56" i="18" s="1"/>
  <c r="AG56" i="18" s="1"/>
  <c r="Y56" i="18"/>
  <c r="Y112" i="14"/>
  <c r="AB112" i="14"/>
  <c r="Y16" i="14"/>
  <c r="AB16" i="14"/>
  <c r="Y93" i="14"/>
  <c r="AB93" i="14"/>
  <c r="Y118" i="14"/>
  <c r="AB118" i="14"/>
  <c r="AD133" i="18"/>
  <c r="AH133" i="18" s="1"/>
  <c r="AB170" i="18"/>
  <c r="AC170" i="18" s="1"/>
  <c r="AG170" i="18" s="1"/>
  <c r="AA170" i="18"/>
  <c r="AF170" i="18" s="1"/>
  <c r="Y170" i="18"/>
  <c r="AB116" i="18"/>
  <c r="AC116" i="18" s="1"/>
  <c r="AG116" i="18" s="1"/>
  <c r="Y116" i="18"/>
  <c r="AB54" i="18"/>
  <c r="AC54" i="18" s="1"/>
  <c r="AG54" i="18" s="1"/>
  <c r="Y54" i="18"/>
  <c r="AD54" i="18"/>
  <c r="AH54" i="18" s="1"/>
  <c r="AA242" i="15"/>
  <c r="X242" i="15"/>
  <c r="AA210" i="15"/>
  <c r="X210" i="15"/>
  <c r="AA178" i="15"/>
  <c r="X178" i="15"/>
  <c r="AA146" i="15"/>
  <c r="X146" i="15"/>
  <c r="AA111" i="15"/>
  <c r="X111" i="15"/>
  <c r="X79" i="15"/>
  <c r="AA79" i="15"/>
  <c r="X47" i="15"/>
  <c r="AA47" i="15"/>
  <c r="X15" i="15"/>
  <c r="AA15" i="15"/>
  <c r="X101" i="15"/>
  <c r="AA101" i="15"/>
  <c r="X69" i="15"/>
  <c r="AA69" i="15"/>
  <c r="X37" i="15"/>
  <c r="AA37" i="15"/>
  <c r="X5" i="15"/>
  <c r="AA5" i="15"/>
  <c r="AA114" i="15"/>
  <c r="X114" i="15"/>
  <c r="AA82" i="15"/>
  <c r="X82" i="15"/>
  <c r="AA50" i="15"/>
  <c r="X50" i="15"/>
  <c r="AA18" i="15"/>
  <c r="X18" i="15"/>
  <c r="AD2" i="18"/>
  <c r="AH2" i="18" s="1"/>
  <c r="AB220" i="18"/>
  <c r="AC220" i="18" s="1"/>
  <c r="AG220" i="18" s="1"/>
  <c r="Y220" i="18"/>
  <c r="AA220" i="18"/>
  <c r="AF220" i="18" s="1"/>
  <c r="AB93" i="18"/>
  <c r="AC93" i="18" s="1"/>
  <c r="AG93" i="18" s="1"/>
  <c r="Y93" i="18"/>
  <c r="AB61" i="18"/>
  <c r="AC61" i="18" s="1"/>
  <c r="AG61" i="18" s="1"/>
  <c r="Y61" i="18"/>
  <c r="Y247" i="14"/>
  <c r="AB247" i="14"/>
  <c r="Y215" i="14"/>
  <c r="AB215" i="14"/>
  <c r="Y183" i="14"/>
  <c r="AB183" i="14"/>
  <c r="AB252" i="14"/>
  <c r="Y220" i="14"/>
  <c r="AB220" i="14"/>
  <c r="Y188" i="14"/>
  <c r="AB188" i="14"/>
  <c r="Y249" i="14"/>
  <c r="AB249" i="14"/>
  <c r="Y217" i="14"/>
  <c r="AB217" i="14"/>
  <c r="Y185" i="14"/>
  <c r="AB185" i="14"/>
  <c r="Y242" i="14"/>
  <c r="AB242" i="14"/>
  <c r="Y210" i="14"/>
  <c r="AB210" i="14"/>
  <c r="AB2" i="14"/>
  <c r="AA176" i="18"/>
  <c r="AF176" i="18" s="1"/>
  <c r="AD107" i="18"/>
  <c r="AH107" i="18" s="1"/>
  <c r="AD201" i="18"/>
  <c r="AH201" i="18" s="1"/>
  <c r="AD174" i="18"/>
  <c r="AH174" i="18" s="1"/>
  <c r="AD136" i="18"/>
  <c r="AH136" i="18" s="1"/>
  <c r="AD108" i="18"/>
  <c r="AH108" i="18" s="1"/>
  <c r="AD117" i="18"/>
  <c r="AH117" i="18" s="1"/>
  <c r="AD85" i="18"/>
  <c r="AH85" i="18" s="1"/>
  <c r="AD41" i="18"/>
  <c r="AH41" i="18" s="1"/>
  <c r="Y238" i="18"/>
  <c r="AB238" i="18"/>
  <c r="AC238" i="18" s="1"/>
  <c r="AG238" i="18" s="1"/>
  <c r="AA238" i="18"/>
  <c r="AF238" i="18" s="1"/>
  <c r="AB245" i="18"/>
  <c r="AC245" i="18" s="1"/>
  <c r="AG245" i="18" s="1"/>
  <c r="Y245" i="18"/>
  <c r="AD245" i="18"/>
  <c r="AH245" i="18" s="1"/>
  <c r="AB213" i="18"/>
  <c r="AC213" i="18" s="1"/>
  <c r="AG213" i="18" s="1"/>
  <c r="Y213" i="18"/>
  <c r="AD213" i="18"/>
  <c r="AH213" i="18" s="1"/>
  <c r="AB181" i="18"/>
  <c r="AC181" i="18" s="1"/>
  <c r="AG181" i="18" s="1"/>
  <c r="AA181" i="18"/>
  <c r="AF181" i="18" s="1"/>
  <c r="Y181" i="18"/>
  <c r="AD181" i="18"/>
  <c r="AH181" i="18" s="1"/>
  <c r="AB149" i="18"/>
  <c r="AC149" i="18" s="1"/>
  <c r="AG149" i="18" s="1"/>
  <c r="AA149" i="18"/>
  <c r="AF149" i="18" s="1"/>
  <c r="Y149" i="18"/>
  <c r="AD149" i="18"/>
  <c r="AH149" i="18" s="1"/>
  <c r="Y214" i="18"/>
  <c r="AB214" i="18"/>
  <c r="AC214" i="18" s="1"/>
  <c r="AG214" i="18" s="1"/>
  <c r="AA214" i="18"/>
  <c r="AF214" i="18" s="1"/>
  <c r="AB182" i="18"/>
  <c r="AC182" i="18" s="1"/>
  <c r="AG182" i="18" s="1"/>
  <c r="Y182" i="18"/>
  <c r="AB150" i="18"/>
  <c r="AC150" i="18" s="1"/>
  <c r="AG150" i="18" s="1"/>
  <c r="Y150" i="18"/>
  <c r="AB235" i="18"/>
  <c r="AC235" i="18" s="1"/>
  <c r="AG235" i="18" s="1"/>
  <c r="Y235" i="18"/>
  <c r="AD235" i="18"/>
  <c r="AH235" i="18" s="1"/>
  <c r="AB203" i="18"/>
  <c r="AC203" i="18" s="1"/>
  <c r="AG203" i="18" s="1"/>
  <c r="Y203" i="18"/>
  <c r="AB106" i="18"/>
  <c r="AC106" i="18" s="1"/>
  <c r="AG106" i="18" s="1"/>
  <c r="Y106" i="18"/>
  <c r="AD106" i="18"/>
  <c r="AH106" i="18" s="1"/>
  <c r="AB74" i="18"/>
  <c r="AC74" i="18" s="1"/>
  <c r="AG74" i="18" s="1"/>
  <c r="Y74" i="18"/>
  <c r="AD74" i="18"/>
  <c r="AH74" i="18" s="1"/>
  <c r="AB111" i="18"/>
  <c r="AC111" i="18" s="1"/>
  <c r="AG111" i="18" s="1"/>
  <c r="AA111" i="18"/>
  <c r="AF111" i="18" s="1"/>
  <c r="Y111" i="18"/>
  <c r="AB79" i="18"/>
  <c r="AC79" i="18" s="1"/>
  <c r="AG79" i="18" s="1"/>
  <c r="AA79" i="18"/>
  <c r="AF79" i="18" s="1"/>
  <c r="Y79" i="18"/>
  <c r="AB112" i="18"/>
  <c r="AC112" i="18" s="1"/>
  <c r="AG112" i="18" s="1"/>
  <c r="Y112" i="18"/>
  <c r="AB80" i="18"/>
  <c r="AC80" i="18" s="1"/>
  <c r="AG80" i="18" s="1"/>
  <c r="Y80" i="18"/>
  <c r="AB48" i="18"/>
  <c r="AC48" i="18" s="1"/>
  <c r="AG48" i="18" s="1"/>
  <c r="Y48" i="18"/>
  <c r="AD48" i="18"/>
  <c r="AH48" i="18" s="1"/>
  <c r="AB16" i="18"/>
  <c r="AC16" i="18" s="1"/>
  <c r="AG16" i="18" s="1"/>
  <c r="Y16" i="18"/>
  <c r="AA16" i="18"/>
  <c r="AF16" i="18" s="1"/>
  <c r="AD16" i="18"/>
  <c r="AH16" i="18" s="1"/>
  <c r="AB50" i="18"/>
  <c r="AC50" i="18" s="1"/>
  <c r="AG50" i="18" s="1"/>
  <c r="Y50" i="18"/>
  <c r="AB51" i="18"/>
  <c r="AC51" i="18" s="1"/>
  <c r="AG51" i="18" s="1"/>
  <c r="AA51" i="18"/>
  <c r="AF51" i="18" s="1"/>
  <c r="Y51" i="18"/>
  <c r="AA246" i="15"/>
  <c r="X246" i="15"/>
  <c r="X165" i="15"/>
  <c r="AA165" i="15"/>
  <c r="X61" i="15"/>
  <c r="AA61" i="15"/>
  <c r="AA122" i="15"/>
  <c r="X122" i="15"/>
  <c r="AA42" i="15"/>
  <c r="X42" i="15"/>
  <c r="AB164" i="18"/>
  <c r="AC164" i="18" s="1"/>
  <c r="AG164" i="18" s="1"/>
  <c r="Y164" i="18"/>
  <c r="AD164" i="18"/>
  <c r="AH164" i="18" s="1"/>
  <c r="AB37" i="18"/>
  <c r="AC37" i="18" s="1"/>
  <c r="AG37" i="18" s="1"/>
  <c r="AA37" i="18"/>
  <c r="AF37" i="18" s="1"/>
  <c r="Y37" i="18"/>
  <c r="AD37" i="18"/>
  <c r="AH37" i="18" s="1"/>
  <c r="Y159" i="14"/>
  <c r="AB159" i="14"/>
  <c r="Y47" i="14"/>
  <c r="AB47" i="14"/>
  <c r="Y180" i="14"/>
  <c r="AB180" i="14"/>
  <c r="Y68" i="14"/>
  <c r="AB68" i="14"/>
  <c r="Y97" i="14"/>
  <c r="AB97" i="14"/>
  <c r="Y106" i="14"/>
  <c r="AB106" i="14"/>
  <c r="AD170" i="18"/>
  <c r="AH170" i="18" s="1"/>
  <c r="AA182" i="18"/>
  <c r="AF182" i="18" s="1"/>
  <c r="AD51" i="18"/>
  <c r="AH51" i="18" s="1"/>
  <c r="AD50" i="18"/>
  <c r="AH50" i="18" s="1"/>
  <c r="AB221" i="18"/>
  <c r="AC221" i="18" s="1"/>
  <c r="AG221" i="18" s="1"/>
  <c r="Y221" i="18"/>
  <c r="AD221" i="18"/>
  <c r="AH221" i="18" s="1"/>
  <c r="Y206" i="18"/>
  <c r="AB206" i="18"/>
  <c r="AC206" i="18" s="1"/>
  <c r="AG206" i="18" s="1"/>
  <c r="AA206" i="18"/>
  <c r="AF206" i="18" s="1"/>
  <c r="AB227" i="18"/>
  <c r="AC227" i="18" s="1"/>
  <c r="AG227" i="18" s="1"/>
  <c r="Y227" i="18"/>
  <c r="AD227" i="18"/>
  <c r="AH227" i="18" s="1"/>
  <c r="AB114" i="18"/>
  <c r="AC114" i="18" s="1"/>
  <c r="AG114" i="18" s="1"/>
  <c r="Y114" i="18"/>
  <c r="AD114" i="18"/>
  <c r="AH114" i="18" s="1"/>
  <c r="AB71" i="18"/>
  <c r="AC71" i="18" s="1"/>
  <c r="AG71" i="18" s="1"/>
  <c r="Y71" i="18"/>
  <c r="AA71" i="18"/>
  <c r="AF71" i="18" s="1"/>
  <c r="AB27" i="18"/>
  <c r="AC27" i="18" s="1"/>
  <c r="AG27" i="18" s="1"/>
  <c r="Y27" i="18"/>
  <c r="X245" i="15"/>
  <c r="AA245" i="15"/>
  <c r="AA182" i="15"/>
  <c r="X182" i="15"/>
  <c r="AA172" i="15"/>
  <c r="X172" i="15"/>
  <c r="X225" i="15"/>
  <c r="AA225" i="15"/>
  <c r="X129" i="15"/>
  <c r="AA129" i="15"/>
  <c r="AA32" i="15"/>
  <c r="X32" i="15"/>
  <c r="AB81" i="18"/>
  <c r="AC81" i="18" s="1"/>
  <c r="AG81" i="18" s="1"/>
  <c r="Y81" i="18"/>
  <c r="AA203" i="18"/>
  <c r="AF203" i="18" s="1"/>
  <c r="AD171" i="18"/>
  <c r="AH171" i="18" s="1"/>
  <c r="AA81" i="18"/>
  <c r="AF81" i="18" s="1"/>
  <c r="AA74" i="18"/>
  <c r="AF74" i="18" s="1"/>
  <c r="AA10" i="18"/>
  <c r="AF10" i="18" s="1"/>
  <c r="AA247" i="15"/>
  <c r="X247" i="15"/>
  <c r="AA244" i="15"/>
  <c r="X244" i="15"/>
  <c r="AA116" i="15"/>
  <c r="X116" i="15"/>
  <c r="X137" i="15"/>
  <c r="AA137" i="15"/>
  <c r="X27" i="15"/>
  <c r="AA27" i="15"/>
  <c r="AA222" i="15"/>
  <c r="X222" i="15"/>
  <c r="AA207" i="15"/>
  <c r="X207" i="15"/>
  <c r="AA104" i="15"/>
  <c r="X104" i="15"/>
  <c r="AA72" i="15"/>
  <c r="X72" i="15"/>
  <c r="AA40" i="15"/>
  <c r="X40" i="15"/>
  <c r="AA8" i="15"/>
  <c r="X8" i="15"/>
  <c r="X81" i="15"/>
  <c r="AA81" i="15"/>
  <c r="X49" i="15"/>
  <c r="AA49" i="15"/>
  <c r="X17" i="15"/>
  <c r="AA17" i="15"/>
  <c r="AA110" i="15"/>
  <c r="X110" i="15"/>
  <c r="AA78" i="15"/>
  <c r="X78" i="15"/>
  <c r="AA46" i="15"/>
  <c r="X46" i="15"/>
  <c r="AA14" i="15"/>
  <c r="X14" i="15"/>
  <c r="AB184" i="18"/>
  <c r="AC184" i="18" s="1"/>
  <c r="AG184" i="18" s="1"/>
  <c r="Y184" i="18"/>
  <c r="AD184" i="18"/>
  <c r="AH184" i="18" s="1"/>
  <c r="AB152" i="18"/>
  <c r="AC152" i="18" s="1"/>
  <c r="AG152" i="18" s="1"/>
  <c r="Y152" i="18"/>
  <c r="AD152" i="18"/>
  <c r="AH152" i="18" s="1"/>
  <c r="AB121" i="18"/>
  <c r="AC121" i="18" s="1"/>
  <c r="AG121" i="18" s="1"/>
  <c r="Y121" i="18"/>
  <c r="AB25" i="18"/>
  <c r="AC25" i="18" s="1"/>
  <c r="AG25" i="18" s="1"/>
  <c r="Y25" i="18"/>
  <c r="Y243" i="14"/>
  <c r="AB243" i="14"/>
  <c r="Y211" i="14"/>
  <c r="AB211" i="14"/>
  <c r="Y232" i="14"/>
  <c r="AB232" i="14"/>
  <c r="Y200" i="14"/>
  <c r="AB200" i="14"/>
  <c r="Y245" i="14"/>
  <c r="AB245" i="14"/>
  <c r="Y213" i="14"/>
  <c r="AB213" i="14"/>
  <c r="AA121" i="18"/>
  <c r="AF121" i="18" s="1"/>
  <c r="Y222" i="14"/>
  <c r="AB222" i="14"/>
  <c r="Y190" i="14"/>
  <c r="AB190" i="14"/>
  <c r="AA184" i="18"/>
  <c r="AF184" i="18" s="1"/>
  <c r="AA108" i="18"/>
  <c r="AF108" i="18" s="1"/>
  <c r="AA76" i="18"/>
  <c r="AF76" i="18" s="1"/>
  <c r="AB193" i="18"/>
  <c r="AC193" i="18" s="1"/>
  <c r="AG193" i="18" s="1"/>
  <c r="Y193" i="18"/>
  <c r="AA193" i="18"/>
  <c r="AF193" i="18" s="1"/>
  <c r="AB183" i="18"/>
  <c r="AC183" i="18" s="1"/>
  <c r="AG183" i="18" s="1"/>
  <c r="Y183" i="18"/>
  <c r="AB151" i="18"/>
  <c r="AC151" i="18" s="1"/>
  <c r="AG151" i="18" s="1"/>
  <c r="Y151" i="18"/>
  <c r="AB28" i="18"/>
  <c r="AC28" i="18" s="1"/>
  <c r="AG28" i="18" s="1"/>
  <c r="Y28" i="18"/>
  <c r="AB30" i="18"/>
  <c r="AC30" i="18" s="1"/>
  <c r="AG30" i="18" s="1"/>
  <c r="Y30" i="18"/>
  <c r="AB31" i="18"/>
  <c r="AC31" i="18" s="1"/>
  <c r="AG31" i="18" s="1"/>
  <c r="Y31" i="18"/>
  <c r="AA234" i="15"/>
  <c r="X234" i="15"/>
  <c r="AA202" i="15"/>
  <c r="X202" i="15"/>
  <c r="AA170" i="15"/>
  <c r="X170" i="15"/>
  <c r="AA138" i="15"/>
  <c r="X138" i="15"/>
  <c r="AA203" i="15"/>
  <c r="X203" i="15"/>
  <c r="AA171" i="15"/>
  <c r="X171" i="15"/>
  <c r="AA139" i="15"/>
  <c r="X139" i="15"/>
  <c r="AA119" i="15"/>
  <c r="X119" i="15"/>
  <c r="X55" i="15"/>
  <c r="AA55" i="15"/>
  <c r="AB53" i="18"/>
  <c r="AC53" i="18" s="1"/>
  <c r="AG53" i="18" s="1"/>
  <c r="Y53" i="18"/>
  <c r="Y239" i="14"/>
  <c r="AB239" i="14"/>
  <c r="Y196" i="14"/>
  <c r="AB196" i="14"/>
  <c r="Y193" i="14"/>
  <c r="AB193" i="14"/>
  <c r="Y234" i="14"/>
  <c r="AB234" i="14"/>
  <c r="AA57" i="18"/>
  <c r="AF57" i="18" s="1"/>
  <c r="AB195" i="18"/>
  <c r="AC195" i="18" s="1"/>
  <c r="AG195" i="18" s="1"/>
  <c r="Y195" i="18"/>
  <c r="AA195" i="18"/>
  <c r="AF195" i="18" s="1"/>
  <c r="AB40" i="18"/>
  <c r="AC40" i="18" s="1"/>
  <c r="AG40" i="18" s="1"/>
  <c r="Y40" i="18"/>
  <c r="AA40" i="18"/>
  <c r="AF40" i="18" s="1"/>
  <c r="AD40" i="18"/>
  <c r="AH40" i="18" s="1"/>
  <c r="AB11" i="18"/>
  <c r="AC11" i="18" s="1"/>
  <c r="AG11" i="18" s="1"/>
  <c r="AD11" i="18"/>
  <c r="AH11" i="18" s="1"/>
  <c r="Y11" i="18"/>
  <c r="AA230" i="15"/>
  <c r="X230" i="15"/>
  <c r="AA166" i="15"/>
  <c r="X166" i="15"/>
  <c r="AA236" i="15"/>
  <c r="X236" i="15"/>
  <c r="AA188" i="15"/>
  <c r="X188" i="15"/>
  <c r="AA140" i="15"/>
  <c r="X140" i="15"/>
  <c r="X241" i="15"/>
  <c r="AA241" i="15"/>
  <c r="X193" i="15"/>
  <c r="AA193" i="15"/>
  <c r="X145" i="15"/>
  <c r="AA145" i="15"/>
  <c r="AA64" i="15"/>
  <c r="X64" i="15"/>
  <c r="AA16" i="15"/>
  <c r="X16" i="15"/>
  <c r="X89" i="15"/>
  <c r="AA89" i="15"/>
  <c r="X57" i="15"/>
  <c r="AA57" i="15"/>
  <c r="X9" i="15"/>
  <c r="AA9" i="15"/>
  <c r="AA102" i="15"/>
  <c r="X102" i="15"/>
  <c r="AA54" i="15"/>
  <c r="X54" i="15"/>
  <c r="AB192" i="18"/>
  <c r="AC192" i="18" s="1"/>
  <c r="AG192" i="18" s="1"/>
  <c r="Y192" i="18"/>
  <c r="AD192" i="18"/>
  <c r="AH192" i="18" s="1"/>
  <c r="AB144" i="18"/>
  <c r="AC144" i="18" s="1"/>
  <c r="AG144" i="18" s="1"/>
  <c r="Y144" i="18"/>
  <c r="AD144" i="18"/>
  <c r="AH144" i="18" s="1"/>
  <c r="AB33" i="18"/>
  <c r="AC33" i="18" s="1"/>
  <c r="AG33" i="18" s="1"/>
  <c r="AA33" i="18"/>
  <c r="AF33" i="18" s="1"/>
  <c r="Y33" i="18"/>
  <c r="Y171" i="14"/>
  <c r="AB171" i="14"/>
  <c r="Y139" i="14"/>
  <c r="AB139" i="14"/>
  <c r="Y91" i="14"/>
  <c r="AB91" i="14"/>
  <c r="Y59" i="14"/>
  <c r="AB59" i="14"/>
  <c r="S9" i="18"/>
  <c r="Y160" i="14"/>
  <c r="AB160" i="14"/>
  <c r="Y96" i="14"/>
  <c r="AB96" i="14"/>
  <c r="AD246" i="18"/>
  <c r="AH246" i="18" s="1"/>
  <c r="Y173" i="14"/>
  <c r="AB173" i="14"/>
  <c r="Y109" i="14"/>
  <c r="AB109" i="14"/>
  <c r="Y45" i="14"/>
  <c r="AB45" i="14"/>
  <c r="Y102" i="14"/>
  <c r="AB102" i="14"/>
  <c r="Y38" i="14"/>
  <c r="AB38" i="14"/>
  <c r="AA231" i="18"/>
  <c r="AF231" i="18" s="1"/>
  <c r="AB191" i="18"/>
  <c r="AC191" i="18" s="1"/>
  <c r="AG191" i="18" s="1"/>
  <c r="Y191" i="18"/>
  <c r="AA191" i="18"/>
  <c r="AF191" i="18" s="1"/>
  <c r="AB126" i="18"/>
  <c r="AC126" i="18" s="1"/>
  <c r="AG126" i="18" s="1"/>
  <c r="Y126" i="18"/>
  <c r="AD126" i="18"/>
  <c r="AH126" i="18" s="1"/>
  <c r="AB22" i="18"/>
  <c r="AC22" i="18" s="1"/>
  <c r="AG22" i="18" s="1"/>
  <c r="Y22" i="18"/>
  <c r="AB7" i="18"/>
  <c r="AC7" i="18" s="1"/>
  <c r="AG7" i="18" s="1"/>
  <c r="Y7" i="18"/>
  <c r="X7" i="15"/>
  <c r="AA7" i="15"/>
  <c r="AB69" i="18"/>
  <c r="AC69" i="18" s="1"/>
  <c r="AG69" i="18" s="1"/>
  <c r="Y69" i="18"/>
  <c r="Y207" i="14"/>
  <c r="AB207" i="14"/>
  <c r="Y250" i="14"/>
  <c r="AB250" i="14"/>
  <c r="AA70" i="18"/>
  <c r="AF70" i="18" s="1"/>
  <c r="AA53" i="18"/>
  <c r="AF53" i="18" s="1"/>
  <c r="Y237" i="14"/>
  <c r="AB237" i="14"/>
  <c r="AA72" i="18"/>
  <c r="AF72" i="18" s="1"/>
  <c r="AA11" i="18"/>
  <c r="AF11" i="18" s="1"/>
  <c r="AB6" i="18"/>
  <c r="AC6" i="18" s="1"/>
  <c r="AG6" i="18" s="1"/>
  <c r="Y6" i="18"/>
  <c r="R9" i="14"/>
  <c r="AA243" i="15"/>
  <c r="X243" i="15"/>
  <c r="AA211" i="15"/>
  <c r="X211" i="15"/>
  <c r="AA179" i="15"/>
  <c r="X179" i="15"/>
  <c r="AA147" i="15"/>
  <c r="X147" i="15"/>
  <c r="AA232" i="15"/>
  <c r="X232" i="15"/>
  <c r="AA200" i="15"/>
  <c r="X200" i="15"/>
  <c r="AA168" i="15"/>
  <c r="X168" i="15"/>
  <c r="AA136" i="15"/>
  <c r="X136" i="15"/>
  <c r="X237" i="15"/>
  <c r="AA237" i="15"/>
  <c r="X205" i="15"/>
  <c r="AA205" i="15"/>
  <c r="X173" i="15"/>
  <c r="AA173" i="15"/>
  <c r="X141" i="15"/>
  <c r="AA141" i="15"/>
  <c r="X109" i="15"/>
  <c r="AA109" i="15"/>
  <c r="AA76" i="15"/>
  <c r="X76" i="15"/>
  <c r="AA44" i="15"/>
  <c r="X44" i="15"/>
  <c r="AA12" i="15"/>
  <c r="X12" i="15"/>
  <c r="AA2" i="15"/>
  <c r="X2" i="15"/>
  <c r="AB188" i="18"/>
  <c r="AC188" i="18" s="1"/>
  <c r="AG188" i="18" s="1"/>
  <c r="Y188" i="18"/>
  <c r="AD188" i="18"/>
  <c r="AH188" i="18" s="1"/>
  <c r="AB156" i="18"/>
  <c r="AC156" i="18" s="1"/>
  <c r="AG156" i="18" s="1"/>
  <c r="Y156" i="18"/>
  <c r="AD156" i="18"/>
  <c r="AH156" i="18" s="1"/>
  <c r="AB125" i="18"/>
  <c r="AC125" i="18" s="1"/>
  <c r="AG125" i="18" s="1"/>
  <c r="Y125" i="18"/>
  <c r="AB29" i="18"/>
  <c r="AC29" i="18" s="1"/>
  <c r="AG29" i="18" s="1"/>
  <c r="AA29" i="18"/>
  <c r="AF29" i="18" s="1"/>
  <c r="Y29" i="18"/>
  <c r="Y151" i="14"/>
  <c r="AB151" i="14"/>
  <c r="Y119" i="14"/>
  <c r="AB119" i="14"/>
  <c r="Y87" i="14"/>
  <c r="AB87" i="14"/>
  <c r="Y55" i="14"/>
  <c r="AB55" i="14"/>
  <c r="Y23" i="14"/>
  <c r="AB23" i="14"/>
  <c r="Y156" i="14"/>
  <c r="AB156" i="14"/>
  <c r="Y124" i="14"/>
  <c r="AB124" i="14"/>
  <c r="Y92" i="14"/>
  <c r="AB92" i="14"/>
  <c r="Y60" i="14"/>
  <c r="AB60" i="14"/>
  <c r="Y28" i="14"/>
  <c r="AB28" i="14"/>
  <c r="Y153" i="14"/>
  <c r="AB153" i="14"/>
  <c r="Y121" i="14"/>
  <c r="AB121" i="14"/>
  <c r="Y89" i="14"/>
  <c r="AB89" i="14"/>
  <c r="Y57" i="14"/>
  <c r="AB57" i="14"/>
  <c r="Y25" i="14"/>
  <c r="AB25" i="14"/>
  <c r="Y178" i="14"/>
  <c r="AB178" i="14"/>
  <c r="Y146" i="14"/>
  <c r="AB146" i="14"/>
  <c r="Y114" i="14"/>
  <c r="AB114" i="14"/>
  <c r="Y82" i="14"/>
  <c r="AB82" i="14"/>
  <c r="Y50" i="14"/>
  <c r="AB50" i="14"/>
  <c r="Y18" i="14"/>
  <c r="AB18" i="14"/>
  <c r="AA135" i="18"/>
  <c r="AF135" i="18" s="1"/>
  <c r="AD248" i="18"/>
  <c r="AH248" i="18" s="1"/>
  <c r="AD216" i="18"/>
  <c r="AH216" i="18" s="1"/>
  <c r="AA175" i="18"/>
  <c r="AF175" i="18" s="1"/>
  <c r="AA54" i="18"/>
  <c r="AF54" i="18" s="1"/>
  <c r="AD193" i="18"/>
  <c r="AH193" i="18" s="1"/>
  <c r="AA156" i="18"/>
  <c r="AF156" i="18" s="1"/>
  <c r="AA56" i="18"/>
  <c r="AF56" i="18" s="1"/>
  <c r="AA28" i="18"/>
  <c r="AF28" i="18" s="1"/>
  <c r="AA68" i="18"/>
  <c r="AF68" i="18" s="1"/>
  <c r="AA17" i="18"/>
  <c r="AF17" i="18" s="1"/>
  <c r="AA69" i="18"/>
  <c r="AF69" i="18" s="1"/>
  <c r="AA14" i="18"/>
  <c r="AF14" i="18" s="1"/>
  <c r="AA6" i="18"/>
  <c r="AF6" i="18" s="1"/>
  <c r="AB197" i="18"/>
  <c r="AC197" i="18" s="1"/>
  <c r="AG197" i="18" s="1"/>
  <c r="Y197" i="18"/>
  <c r="AA197" i="18"/>
  <c r="AF197" i="18" s="1"/>
  <c r="AB187" i="18"/>
  <c r="AC187" i="18" s="1"/>
  <c r="AG187" i="18" s="1"/>
  <c r="Y187" i="18"/>
  <c r="AA187" i="18"/>
  <c r="AF187" i="18" s="1"/>
  <c r="AB155" i="18"/>
  <c r="AC155" i="18" s="1"/>
  <c r="AG155" i="18" s="1"/>
  <c r="Y155" i="18"/>
  <c r="AB122" i="18"/>
  <c r="AC122" i="18" s="1"/>
  <c r="AG122" i="18" s="1"/>
  <c r="AD122" i="18"/>
  <c r="AH122" i="18" s="1"/>
  <c r="Y122" i="18"/>
  <c r="AB32" i="18"/>
  <c r="AC32" i="18" s="1"/>
  <c r="AG32" i="18" s="1"/>
  <c r="Y32" i="18"/>
  <c r="AA32" i="18"/>
  <c r="AF32" i="18" s="1"/>
  <c r="AD32" i="18"/>
  <c r="AH32" i="18" s="1"/>
  <c r="X71" i="15"/>
  <c r="AA71" i="15"/>
  <c r="AB212" i="18"/>
  <c r="AC212" i="18" s="1"/>
  <c r="AG212" i="18" s="1"/>
  <c r="Y212" i="18"/>
  <c r="AA212" i="18"/>
  <c r="AF212" i="18" s="1"/>
  <c r="AB101" i="18"/>
  <c r="AC101" i="18" s="1"/>
  <c r="AG101" i="18" s="1"/>
  <c r="Y101" i="18"/>
  <c r="Y223" i="14"/>
  <c r="AB223" i="14"/>
  <c r="Y244" i="14"/>
  <c r="AB244" i="14"/>
  <c r="AD163" i="18"/>
  <c r="AH163" i="18" s="1"/>
  <c r="AD189" i="18"/>
  <c r="AH189" i="18" s="1"/>
  <c r="AA140" i="18"/>
  <c r="AF140" i="18" s="1"/>
  <c r="AA117" i="18"/>
  <c r="AF117" i="18" s="1"/>
  <c r="AA22" i="18"/>
  <c r="AF22" i="18" s="1"/>
  <c r="AB179" i="18"/>
  <c r="AC179" i="18" s="1"/>
  <c r="AG179" i="18" s="1"/>
  <c r="Y179" i="18"/>
  <c r="AB134" i="18"/>
  <c r="AC134" i="18" s="1"/>
  <c r="AG134" i="18" s="1"/>
  <c r="Y134" i="18"/>
  <c r="AD134" i="18"/>
  <c r="AH134" i="18" s="1"/>
  <c r="AB26" i="18"/>
  <c r="AC26" i="18" s="1"/>
  <c r="AG26" i="18" s="1"/>
  <c r="Y26" i="18"/>
  <c r="AA183" i="15"/>
  <c r="X183" i="15"/>
  <c r="AA131" i="15"/>
  <c r="X131" i="15"/>
  <c r="X35" i="15"/>
  <c r="AA35" i="15"/>
  <c r="AA86" i="15"/>
  <c r="X86" i="15"/>
  <c r="AA6" i="15"/>
  <c r="X6" i="15"/>
  <c r="AB160" i="18"/>
  <c r="AC160" i="18" s="1"/>
  <c r="AG160" i="18" s="1"/>
  <c r="Y160" i="18"/>
  <c r="AD160" i="18"/>
  <c r="AH160" i="18" s="1"/>
  <c r="Y123" i="14"/>
  <c r="AB123" i="14"/>
  <c r="AD206" i="18"/>
  <c r="AH206" i="18" s="1"/>
  <c r="Y144" i="14"/>
  <c r="AB144" i="14"/>
  <c r="Y32" i="14"/>
  <c r="AB32" i="14"/>
  <c r="Y125" i="14"/>
  <c r="AB125" i="14"/>
  <c r="Y13" i="14"/>
  <c r="AB13" i="14"/>
  <c r="Y182" i="14"/>
  <c r="AB182" i="14"/>
  <c r="Y70" i="14"/>
  <c r="AB70" i="14"/>
  <c r="Y6" i="14"/>
  <c r="AB6" i="14"/>
  <c r="AA168" i="18"/>
  <c r="AF168" i="18" s="1"/>
  <c r="AD183" i="18"/>
  <c r="AH183" i="18" s="1"/>
  <c r="AD13" i="18"/>
  <c r="AH13" i="18" s="1"/>
  <c r="AB185" i="18"/>
  <c r="AC185" i="18" s="1"/>
  <c r="AG185" i="18" s="1"/>
  <c r="Y185" i="18"/>
  <c r="AA185" i="18"/>
  <c r="AF185" i="18" s="1"/>
  <c r="AB186" i="18"/>
  <c r="AC186" i="18" s="1"/>
  <c r="AG186" i="18" s="1"/>
  <c r="Y186" i="18"/>
  <c r="AB207" i="18"/>
  <c r="AC207" i="18" s="1"/>
  <c r="AG207" i="18" s="1"/>
  <c r="Y207" i="18"/>
  <c r="AD207" i="18"/>
  <c r="AH207" i="18" s="1"/>
  <c r="AB78" i="18"/>
  <c r="AC78" i="18" s="1"/>
  <c r="AG78" i="18" s="1"/>
  <c r="Y78" i="18"/>
  <c r="AD78" i="18"/>
  <c r="AH78" i="18" s="1"/>
  <c r="AB100" i="18"/>
  <c r="AC100" i="18" s="1"/>
  <c r="AG100" i="18" s="1"/>
  <c r="Y100" i="18"/>
  <c r="AB4" i="18"/>
  <c r="AC4" i="18" s="1"/>
  <c r="AG4" i="18" s="1"/>
  <c r="Y4" i="18"/>
  <c r="X248" i="15"/>
  <c r="AA180" i="15"/>
  <c r="X180" i="15"/>
  <c r="X201" i="15"/>
  <c r="AA201" i="15"/>
  <c r="AA91" i="15"/>
  <c r="X91" i="15"/>
  <c r="AA190" i="15"/>
  <c r="X190" i="15"/>
  <c r="AA239" i="15"/>
  <c r="X239" i="15"/>
  <c r="AA143" i="15"/>
  <c r="X143" i="15"/>
  <c r="AA228" i="15"/>
  <c r="X228" i="15"/>
  <c r="AA196" i="15"/>
  <c r="X196" i="15"/>
  <c r="AA164" i="15"/>
  <c r="X164" i="15"/>
  <c r="AA132" i="15"/>
  <c r="X132" i="15"/>
  <c r="AA250" i="15"/>
  <c r="X250" i="15"/>
  <c r="X217" i="15"/>
  <c r="AA217" i="15"/>
  <c r="X185" i="15"/>
  <c r="AA185" i="15"/>
  <c r="X153" i="15"/>
  <c r="AA153" i="15"/>
  <c r="X121" i="15"/>
  <c r="AA121" i="15"/>
  <c r="AA107" i="15"/>
  <c r="X107" i="15"/>
  <c r="X75" i="15"/>
  <c r="AA75" i="15"/>
  <c r="X43" i="15"/>
  <c r="AA43" i="15"/>
  <c r="X11" i="15"/>
  <c r="AA11" i="15"/>
  <c r="AB232" i="18"/>
  <c r="AC232" i="18" s="1"/>
  <c r="AG232" i="18" s="1"/>
  <c r="Y232" i="18"/>
  <c r="AA232" i="18"/>
  <c r="AF232" i="18" s="1"/>
  <c r="AB105" i="18"/>
  <c r="AC105" i="18" s="1"/>
  <c r="AG105" i="18" s="1"/>
  <c r="Y105" i="18"/>
  <c r="AB73" i="18"/>
  <c r="AC73" i="18" s="1"/>
  <c r="AG73" i="18" s="1"/>
  <c r="Y73" i="18"/>
  <c r="Y179" i="14"/>
  <c r="AB179" i="14"/>
  <c r="Y147" i="14"/>
  <c r="AB147" i="14"/>
  <c r="Y115" i="14"/>
  <c r="AB115" i="14"/>
  <c r="Y83" i="14"/>
  <c r="AB83" i="14"/>
  <c r="Y51" i="14"/>
  <c r="AB51" i="14"/>
  <c r="Y19" i="14"/>
  <c r="AB19" i="14"/>
  <c r="Y168" i="14"/>
  <c r="AB168" i="14"/>
  <c r="Y136" i="14"/>
  <c r="AB136" i="14"/>
  <c r="Y104" i="14"/>
  <c r="AB104" i="14"/>
  <c r="Y72" i="14"/>
  <c r="AB72" i="14"/>
  <c r="Y40" i="14"/>
  <c r="AB40" i="14"/>
  <c r="Y8" i="14"/>
  <c r="AB8" i="14"/>
  <c r="Y181" i="14"/>
  <c r="AB181" i="14"/>
  <c r="Y149" i="14"/>
  <c r="AB149" i="14"/>
  <c r="Y117" i="14"/>
  <c r="AB117" i="14"/>
  <c r="Y85" i="14"/>
  <c r="AB85" i="14"/>
  <c r="Y53" i="14"/>
  <c r="AB53" i="14"/>
  <c r="Y21" i="14"/>
  <c r="AB21" i="14"/>
  <c r="Y158" i="14"/>
  <c r="AB158" i="14"/>
  <c r="Y126" i="14"/>
  <c r="AB126" i="14"/>
  <c r="Y94" i="14"/>
  <c r="AB94" i="14"/>
  <c r="Y62" i="14"/>
  <c r="AB62" i="14"/>
  <c r="Y30" i="14"/>
  <c r="AB30" i="14"/>
  <c r="Y9" i="14"/>
  <c r="AB9" i="14"/>
  <c r="Y11" i="14"/>
  <c r="AB11" i="14"/>
  <c r="AA152" i="18"/>
  <c r="AF152" i="18" s="1"/>
  <c r="AA250" i="18"/>
  <c r="AF250" i="18" s="1"/>
  <c r="Y250" i="18"/>
  <c r="AB250" i="18"/>
  <c r="AC250" i="18" s="1"/>
  <c r="AG250" i="18" s="1"/>
  <c r="AB225" i="18"/>
  <c r="AC225" i="18" s="1"/>
  <c r="AG225" i="18" s="1"/>
  <c r="Y225" i="18"/>
  <c r="AD225" i="18"/>
  <c r="AH225" i="18" s="1"/>
  <c r="AA161" i="18"/>
  <c r="AF161" i="18" s="1"/>
  <c r="AB161" i="18"/>
  <c r="AC161" i="18" s="1"/>
  <c r="AG161" i="18" s="1"/>
  <c r="Y161" i="18"/>
  <c r="Y226" i="18"/>
  <c r="AB226" i="18"/>
  <c r="AC226" i="18" s="1"/>
  <c r="AG226" i="18" s="1"/>
  <c r="AA226" i="18"/>
  <c r="AF226" i="18" s="1"/>
  <c r="AB194" i="18"/>
  <c r="AC194" i="18" s="1"/>
  <c r="AG194" i="18" s="1"/>
  <c r="Y194" i="18"/>
  <c r="AD194" i="18"/>
  <c r="AH194" i="18" s="1"/>
  <c r="AB162" i="18"/>
  <c r="AC162" i="18" s="1"/>
  <c r="AG162" i="18" s="1"/>
  <c r="AA162" i="18"/>
  <c r="AF162" i="18" s="1"/>
  <c r="Y162" i="18"/>
  <c r="AB247" i="18"/>
  <c r="AC247" i="18" s="1"/>
  <c r="AG247" i="18" s="1"/>
  <c r="Y247" i="18"/>
  <c r="AD247" i="18"/>
  <c r="AH247" i="18" s="1"/>
  <c r="AB215" i="18"/>
  <c r="AC215" i="18" s="1"/>
  <c r="AG215" i="18" s="1"/>
  <c r="Y215" i="18"/>
  <c r="AD215" i="18"/>
  <c r="AH215" i="18" s="1"/>
  <c r="AB118" i="18"/>
  <c r="AC118" i="18" s="1"/>
  <c r="AG118" i="18" s="1"/>
  <c r="AD118" i="18"/>
  <c r="AH118" i="18" s="1"/>
  <c r="Y118" i="18"/>
  <c r="AB86" i="18"/>
  <c r="AC86" i="18" s="1"/>
  <c r="AG86" i="18" s="1"/>
  <c r="Y86" i="18"/>
  <c r="AD86" i="18"/>
  <c r="AH86" i="18" s="1"/>
  <c r="AB123" i="18"/>
  <c r="AC123" i="18" s="1"/>
  <c r="AG123" i="18" s="1"/>
  <c r="AA123" i="18"/>
  <c r="AF123" i="18" s="1"/>
  <c r="Y123" i="18"/>
  <c r="AD123" i="18"/>
  <c r="AH123" i="18" s="1"/>
  <c r="AB91" i="18"/>
  <c r="AC91" i="18" s="1"/>
  <c r="AG91" i="18" s="1"/>
  <c r="AA91" i="18"/>
  <c r="AF91" i="18" s="1"/>
  <c r="Y91" i="18"/>
  <c r="AB124" i="18"/>
  <c r="AC124" i="18" s="1"/>
  <c r="AG124" i="18" s="1"/>
  <c r="Y124" i="18"/>
  <c r="AA124" i="18"/>
  <c r="AF124" i="18" s="1"/>
  <c r="AB92" i="18"/>
  <c r="AC92" i="18" s="1"/>
  <c r="AG92" i="18" s="1"/>
  <c r="Y92" i="18"/>
  <c r="AB60" i="18"/>
  <c r="AC60" i="18" s="1"/>
  <c r="AG60" i="18" s="1"/>
  <c r="Y60" i="18"/>
  <c r="AB62" i="18"/>
  <c r="AC62" i="18" s="1"/>
  <c r="AG62" i="18" s="1"/>
  <c r="Y62" i="18"/>
  <c r="AD62" i="18"/>
  <c r="AH62" i="18" s="1"/>
  <c r="AB63" i="18"/>
  <c r="AC63" i="18" s="1"/>
  <c r="AG63" i="18" s="1"/>
  <c r="AA63" i="18"/>
  <c r="AF63" i="18" s="1"/>
  <c r="Y63" i="18"/>
  <c r="AA252" i="15"/>
  <c r="X252" i="15"/>
  <c r="AA224" i="15"/>
  <c r="X224" i="15"/>
  <c r="AA192" i="15"/>
  <c r="X192" i="15"/>
  <c r="AA160" i="15"/>
  <c r="X160" i="15"/>
  <c r="AA112" i="15"/>
  <c r="X112" i="15"/>
  <c r="X213" i="15"/>
  <c r="AA213" i="15"/>
  <c r="X149" i="15"/>
  <c r="AA149" i="15"/>
  <c r="AA100" i="15"/>
  <c r="X100" i="15"/>
  <c r="AA36" i="15"/>
  <c r="X36" i="15"/>
  <c r="X77" i="15"/>
  <c r="AA77" i="15"/>
  <c r="AA106" i="15"/>
  <c r="X106" i="15"/>
  <c r="AA26" i="15"/>
  <c r="X26" i="15"/>
  <c r="AB196" i="18"/>
  <c r="AC196" i="18" s="1"/>
  <c r="AG196" i="18" s="1"/>
  <c r="Y196" i="18"/>
  <c r="AD196" i="18"/>
  <c r="AH196" i="18" s="1"/>
  <c r="Y132" i="18"/>
  <c r="AB132" i="18"/>
  <c r="AC132" i="18" s="1"/>
  <c r="AG132" i="18" s="1"/>
  <c r="AA132" i="18"/>
  <c r="AF132" i="18" s="1"/>
  <c r="Y175" i="14"/>
  <c r="AB175" i="14"/>
  <c r="Y79" i="14"/>
  <c r="AB79" i="14"/>
  <c r="Y15" i="14"/>
  <c r="AB15" i="14"/>
  <c r="Y116" i="14"/>
  <c r="AB116" i="14"/>
  <c r="Y52" i="14"/>
  <c r="AB52" i="14"/>
  <c r="AA225" i="18"/>
  <c r="AF225" i="18" s="1"/>
  <c r="Y113" i="14"/>
  <c r="AB113" i="14"/>
  <c r="Y49" i="14"/>
  <c r="AB49" i="14"/>
  <c r="Y170" i="14"/>
  <c r="AB170" i="14"/>
  <c r="Y90" i="14"/>
  <c r="AB90" i="14"/>
  <c r="Y26" i="14"/>
  <c r="AB26" i="14"/>
  <c r="AD210" i="18"/>
  <c r="AH210" i="18" s="1"/>
  <c r="AD60" i="18"/>
  <c r="AH60" i="18" s="1"/>
  <c r="AA85" i="18"/>
  <c r="AF85" i="18" s="1"/>
  <c r="AB205" i="18"/>
  <c r="AC205" i="18" s="1"/>
  <c r="AG205" i="18" s="1"/>
  <c r="Y205" i="18"/>
  <c r="AD205" i="18"/>
  <c r="AH205" i="18" s="1"/>
  <c r="Y222" i="18"/>
  <c r="AB222" i="18"/>
  <c r="AC222" i="18" s="1"/>
  <c r="AG222" i="18" s="1"/>
  <c r="AA222" i="18"/>
  <c r="AF222" i="18" s="1"/>
  <c r="AB142" i="18"/>
  <c r="AC142" i="18" s="1"/>
  <c r="AG142" i="18" s="1"/>
  <c r="Y142" i="18"/>
  <c r="AB129" i="18"/>
  <c r="AC129" i="18" s="1"/>
  <c r="AG129" i="18" s="1"/>
  <c r="Y129" i="18"/>
  <c r="AB119" i="18"/>
  <c r="AC119" i="18" s="1"/>
  <c r="AG119" i="18" s="1"/>
  <c r="AA119" i="18"/>
  <c r="AF119" i="18" s="1"/>
  <c r="Y119" i="18"/>
  <c r="AB104" i="18"/>
  <c r="AC104" i="18" s="1"/>
  <c r="AG104" i="18" s="1"/>
  <c r="Y104" i="18"/>
  <c r="AB42" i="18"/>
  <c r="AC42" i="18" s="1"/>
  <c r="AG42" i="18" s="1"/>
  <c r="AA42" i="18"/>
  <c r="AF42" i="18" s="1"/>
  <c r="Y42" i="18"/>
  <c r="AA199" i="15"/>
  <c r="X199" i="15"/>
  <c r="AA151" i="15"/>
  <c r="X151" i="15"/>
  <c r="AA99" i="15"/>
  <c r="X99" i="15"/>
  <c r="X51" i="15"/>
  <c r="AA51" i="15"/>
  <c r="AB224" i="18"/>
  <c r="AC224" i="18" s="1"/>
  <c r="AG224" i="18" s="1"/>
  <c r="Y224" i="18"/>
  <c r="AA224" i="18"/>
  <c r="AF224" i="18" s="1"/>
  <c r="AB113" i="18"/>
  <c r="AC113" i="18" s="1"/>
  <c r="AG113" i="18" s="1"/>
  <c r="Y113" i="18"/>
  <c r="AB65" i="18"/>
  <c r="AC65" i="18" s="1"/>
  <c r="AG65" i="18" s="1"/>
  <c r="Y65" i="18"/>
  <c r="Y219" i="14"/>
  <c r="AB219" i="14"/>
  <c r="Y187" i="14"/>
  <c r="AB187" i="14"/>
  <c r="S16" i="18"/>
  <c r="Y192" i="14"/>
  <c r="AB192" i="14"/>
  <c r="Y221" i="14"/>
  <c r="AB221" i="14"/>
  <c r="Y214" i="14"/>
  <c r="AB214" i="14"/>
  <c r="AD234" i="18"/>
  <c r="AH234" i="18" s="1"/>
  <c r="AA136" i="18"/>
  <c r="AF136" i="18" s="1"/>
  <c r="AD30" i="18"/>
  <c r="AH30" i="18" s="1"/>
  <c r="Y242" i="18"/>
  <c r="AB242" i="18"/>
  <c r="AC242" i="18" s="1"/>
  <c r="AG242" i="18" s="1"/>
  <c r="AA242" i="18"/>
  <c r="AF242" i="18" s="1"/>
  <c r="AB217" i="18"/>
  <c r="AC217" i="18" s="1"/>
  <c r="AG217" i="18" s="1"/>
  <c r="Y217" i="18"/>
  <c r="AD217" i="18"/>
  <c r="AH217" i="18" s="1"/>
  <c r="Y218" i="18"/>
  <c r="AB218" i="18"/>
  <c r="AC218" i="18" s="1"/>
  <c r="AG218" i="18" s="1"/>
  <c r="AA218" i="18"/>
  <c r="AF218" i="18" s="1"/>
  <c r="AB154" i="18"/>
  <c r="AC154" i="18" s="1"/>
  <c r="AG154" i="18" s="1"/>
  <c r="AA154" i="18"/>
  <c r="AF154" i="18" s="1"/>
  <c r="Y154" i="18"/>
  <c r="AB115" i="18"/>
  <c r="AC115" i="18" s="1"/>
  <c r="AG115" i="18" s="1"/>
  <c r="AA115" i="18"/>
  <c r="AF115" i="18" s="1"/>
  <c r="Y115" i="18"/>
  <c r="AB84" i="18"/>
  <c r="AC84" i="18" s="1"/>
  <c r="AG84" i="18" s="1"/>
  <c r="Y84" i="18"/>
  <c r="AB20" i="18"/>
  <c r="AC20" i="18" s="1"/>
  <c r="AG20" i="18" s="1"/>
  <c r="Y20" i="18"/>
  <c r="AA20" i="18"/>
  <c r="AF20" i="18" s="1"/>
  <c r="AA4" i="15"/>
  <c r="X4" i="15"/>
  <c r="X45" i="15"/>
  <c r="AA45" i="15"/>
  <c r="AA10" i="15"/>
  <c r="X10" i="15"/>
  <c r="AB180" i="18"/>
  <c r="AC180" i="18" s="1"/>
  <c r="AG180" i="18" s="1"/>
  <c r="Y180" i="18"/>
  <c r="AD180" i="18"/>
  <c r="AH180" i="18" s="1"/>
  <c r="Y95" i="14"/>
  <c r="AB95" i="14"/>
  <c r="Y148" i="14"/>
  <c r="AB148" i="14"/>
  <c r="Y36" i="14"/>
  <c r="AB36" i="14"/>
  <c r="Y177" i="14"/>
  <c r="AB177" i="14"/>
  <c r="Y81" i="14"/>
  <c r="AB81" i="14"/>
  <c r="Y122" i="14"/>
  <c r="AB122" i="14"/>
  <c r="Y5" i="14"/>
  <c r="AB5" i="14"/>
  <c r="AD146" i="18"/>
  <c r="AH146" i="18" s="1"/>
  <c r="AD73" i="18"/>
  <c r="AH73" i="18" s="1"/>
  <c r="AB237" i="18"/>
  <c r="AC237" i="18" s="1"/>
  <c r="AG237" i="18" s="1"/>
  <c r="Y237" i="18"/>
  <c r="AD237" i="18"/>
  <c r="AH237" i="18" s="1"/>
  <c r="AB141" i="18"/>
  <c r="AC141" i="18" s="1"/>
  <c r="AG141" i="18" s="1"/>
  <c r="AA141" i="18"/>
  <c r="AF141" i="18" s="1"/>
  <c r="Y141" i="18"/>
  <c r="AB211" i="18"/>
  <c r="AC211" i="18" s="1"/>
  <c r="AG211" i="18" s="1"/>
  <c r="Y211" i="18"/>
  <c r="AD211" i="18"/>
  <c r="AH211" i="18" s="1"/>
  <c r="AB98" i="18"/>
  <c r="AC98" i="18" s="1"/>
  <c r="AG98" i="18" s="1"/>
  <c r="Y98" i="18"/>
  <c r="AD98" i="18"/>
  <c r="AH98" i="18" s="1"/>
  <c r="AB120" i="18"/>
  <c r="AC120" i="18" s="1"/>
  <c r="AG120" i="18" s="1"/>
  <c r="Y120" i="18"/>
  <c r="AA120" i="18"/>
  <c r="AF120" i="18" s="1"/>
  <c r="AB8" i="18"/>
  <c r="AC8" i="18" s="1"/>
  <c r="AG8" i="18" s="1"/>
  <c r="Y8" i="18"/>
  <c r="AA8" i="18"/>
  <c r="AF8" i="18" s="1"/>
  <c r="AD8" i="18"/>
  <c r="AH8" i="18" s="1"/>
  <c r="AB43" i="18"/>
  <c r="AC43" i="18" s="1"/>
  <c r="AG43" i="18" s="1"/>
  <c r="Y43" i="18"/>
  <c r="AD43" i="18"/>
  <c r="AH43" i="18" s="1"/>
  <c r="Y176" i="14"/>
  <c r="AB176" i="14"/>
  <c r="Y64" i="14"/>
  <c r="AB64" i="14"/>
  <c r="Y157" i="14"/>
  <c r="AB157" i="14"/>
  <c r="Y29" i="14"/>
  <c r="AB29" i="14"/>
  <c r="Y166" i="14"/>
  <c r="AB166" i="14"/>
  <c r="Y54" i="14"/>
  <c r="AB54" i="14"/>
  <c r="AD75" i="18"/>
  <c r="AH75" i="18" s="1"/>
  <c r="AD14" i="18"/>
  <c r="AH14" i="18" s="1"/>
  <c r="AA153" i="18"/>
  <c r="AF153" i="18" s="1"/>
  <c r="AB153" i="18"/>
  <c r="AC153" i="18" s="1"/>
  <c r="AG153" i="18" s="1"/>
  <c r="Y153" i="18"/>
  <c r="AB239" i="18"/>
  <c r="AC239" i="18" s="1"/>
  <c r="AG239" i="18" s="1"/>
  <c r="Y239" i="18"/>
  <c r="AD239" i="18"/>
  <c r="AH239" i="18" s="1"/>
  <c r="AB110" i="18"/>
  <c r="AC110" i="18" s="1"/>
  <c r="AG110" i="18" s="1"/>
  <c r="Y110" i="18"/>
  <c r="AD110" i="18"/>
  <c r="AH110" i="18" s="1"/>
  <c r="AB99" i="18"/>
  <c r="AC99" i="18" s="1"/>
  <c r="AG99" i="18" s="1"/>
  <c r="AA99" i="18"/>
  <c r="AF99" i="18" s="1"/>
  <c r="Y99" i="18"/>
  <c r="AB52" i="18"/>
  <c r="AC52" i="18" s="1"/>
  <c r="AG52" i="18" s="1"/>
  <c r="Y52" i="18"/>
  <c r="AA226" i="15"/>
  <c r="X226" i="15"/>
  <c r="AA194" i="15"/>
  <c r="X194" i="15"/>
  <c r="AA162" i="15"/>
  <c r="X162" i="15"/>
  <c r="AA127" i="15"/>
  <c r="X127" i="15"/>
  <c r="AA95" i="15"/>
  <c r="X95" i="15"/>
  <c r="X63" i="15"/>
  <c r="AA63" i="15"/>
  <c r="X31" i="15"/>
  <c r="AA31" i="15"/>
  <c r="O7" i="13"/>
  <c r="A42" i="13" s="1"/>
  <c r="O8" i="13"/>
  <c r="A43" i="13" s="1"/>
  <c r="O9" i="13"/>
  <c r="A44" i="13" s="1"/>
  <c r="X85" i="15"/>
  <c r="AA85" i="15"/>
  <c r="X53" i="15"/>
  <c r="AA53" i="15"/>
  <c r="X21" i="15"/>
  <c r="AA21" i="15"/>
  <c r="AA130" i="15"/>
  <c r="X130" i="15"/>
  <c r="AA98" i="15"/>
  <c r="X98" i="15"/>
  <c r="AA66" i="15"/>
  <c r="X66" i="15"/>
  <c r="AA34" i="15"/>
  <c r="X34" i="15"/>
  <c r="AB236" i="18"/>
  <c r="AC236" i="18" s="1"/>
  <c r="AG236" i="18" s="1"/>
  <c r="Y236" i="18"/>
  <c r="AA236" i="18"/>
  <c r="AF236" i="18" s="1"/>
  <c r="AB204" i="18"/>
  <c r="AC204" i="18" s="1"/>
  <c r="AG204" i="18" s="1"/>
  <c r="Y204" i="18"/>
  <c r="AA204" i="18"/>
  <c r="AF204" i="18" s="1"/>
  <c r="AB109" i="18"/>
  <c r="AC109" i="18" s="1"/>
  <c r="AG109" i="18" s="1"/>
  <c r="Y109" i="18"/>
  <c r="AB77" i="18"/>
  <c r="AC77" i="18" s="1"/>
  <c r="AG77" i="18" s="1"/>
  <c r="Y77" i="18"/>
  <c r="Y231" i="14"/>
  <c r="AB231" i="14"/>
  <c r="Y199" i="14"/>
  <c r="AB199" i="14"/>
  <c r="AD220" i="18"/>
  <c r="AH220" i="18" s="1"/>
  <c r="Y236" i="14"/>
  <c r="AB236" i="14"/>
  <c r="Y204" i="14"/>
  <c r="AB204" i="14"/>
  <c r="Y233" i="14"/>
  <c r="AB233" i="14"/>
  <c r="Y201" i="14"/>
  <c r="AB201" i="14"/>
  <c r="AD204" i="18"/>
  <c r="AH204" i="18" s="1"/>
  <c r="Y226" i="14"/>
  <c r="AB226" i="14"/>
  <c r="Y194" i="14"/>
  <c r="AB194" i="14"/>
  <c r="AD244" i="18"/>
  <c r="AH244" i="18" s="1"/>
  <c r="AD178" i="18"/>
  <c r="AH178" i="18" s="1"/>
  <c r="AD169" i="18"/>
  <c r="AH169" i="18" s="1"/>
  <c r="AD57" i="18"/>
  <c r="AH57" i="18" s="1"/>
  <c r="AA190" i="18"/>
  <c r="AF190" i="18" s="1"/>
  <c r="AD142" i="18"/>
  <c r="AH142" i="18" s="1"/>
  <c r="AD65" i="18"/>
  <c r="AH65" i="18" s="1"/>
  <c r="AD159" i="18"/>
  <c r="AH159" i="18" s="1"/>
  <c r="AD59" i="18"/>
  <c r="AH59" i="18" s="1"/>
  <c r="AD76" i="18"/>
  <c r="AH76" i="18" s="1"/>
  <c r="AD31" i="18"/>
  <c r="AH31" i="18" s="1"/>
  <c r="AD103" i="18"/>
  <c r="AH103" i="18" s="1"/>
  <c r="AD20" i="18"/>
  <c r="AH20" i="18" s="1"/>
  <c r="AD72" i="18"/>
  <c r="AH72" i="18" s="1"/>
  <c r="AD17" i="18"/>
  <c r="AH17" i="18" s="1"/>
  <c r="AD7" i="18"/>
  <c r="AH7" i="18" s="1"/>
  <c r="AD9" i="18"/>
  <c r="AH9" i="18" s="1"/>
  <c r="AB229" i="18"/>
  <c r="AC229" i="18" s="1"/>
  <c r="AG229" i="18" s="1"/>
  <c r="Y229" i="18"/>
  <c r="AD229" i="18"/>
  <c r="AH229" i="18" s="1"/>
  <c r="AB165" i="18"/>
  <c r="AC165" i="18" s="1"/>
  <c r="AG165" i="18" s="1"/>
  <c r="AA165" i="18"/>
  <c r="AF165" i="18" s="1"/>
  <c r="Y165" i="18"/>
  <c r="AD165" i="18"/>
  <c r="AH165" i="18" s="1"/>
  <c r="Y230" i="18"/>
  <c r="AB230" i="18"/>
  <c r="AC230" i="18" s="1"/>
  <c r="AG230" i="18" s="1"/>
  <c r="AA230" i="18"/>
  <c r="AF230" i="18" s="1"/>
  <c r="AB198" i="18"/>
  <c r="AC198" i="18" s="1"/>
  <c r="AG198" i="18" s="1"/>
  <c r="Y198" i="18"/>
  <c r="AD198" i="18"/>
  <c r="AH198" i="18" s="1"/>
  <c r="AB166" i="18"/>
  <c r="AC166" i="18" s="1"/>
  <c r="AG166" i="18" s="1"/>
  <c r="Y166" i="18"/>
  <c r="AB251" i="18"/>
  <c r="AC251" i="18" s="1"/>
  <c r="AG251" i="18" s="1"/>
  <c r="AA251" i="18"/>
  <c r="AF251" i="18" s="1"/>
  <c r="Y251" i="18"/>
  <c r="AD251" i="18"/>
  <c r="AH251" i="18" s="1"/>
  <c r="AB219" i="18"/>
  <c r="AC219" i="18" s="1"/>
  <c r="AG219" i="18" s="1"/>
  <c r="Y219" i="18"/>
  <c r="AD219" i="18"/>
  <c r="AH219" i="18" s="1"/>
  <c r="AB90" i="18"/>
  <c r="AC90" i="18" s="1"/>
  <c r="AG90" i="18" s="1"/>
  <c r="Y90" i="18"/>
  <c r="AD90" i="18"/>
  <c r="AH90" i="18" s="1"/>
  <c r="AB127" i="18"/>
  <c r="AC127" i="18" s="1"/>
  <c r="AG127" i="18" s="1"/>
  <c r="AA127" i="18"/>
  <c r="AF127" i="18" s="1"/>
  <c r="Y127" i="18"/>
  <c r="AD127" i="18"/>
  <c r="AH127" i="18" s="1"/>
  <c r="AB95" i="18"/>
  <c r="AC95" i="18" s="1"/>
  <c r="AG95" i="18" s="1"/>
  <c r="AA95" i="18"/>
  <c r="AF95" i="18" s="1"/>
  <c r="Y95" i="18"/>
  <c r="AB131" i="18"/>
  <c r="AC131" i="18" s="1"/>
  <c r="AG131" i="18" s="1"/>
  <c r="Y131" i="18"/>
  <c r="AD131" i="18"/>
  <c r="AH131" i="18" s="1"/>
  <c r="AA131" i="18"/>
  <c r="AF131" i="18" s="1"/>
  <c r="AB96" i="18"/>
  <c r="AC96" i="18" s="1"/>
  <c r="AG96" i="18" s="1"/>
  <c r="Y96" i="18"/>
  <c r="AB64" i="18"/>
  <c r="AC64" i="18" s="1"/>
  <c r="AG64" i="18" s="1"/>
  <c r="Y64" i="18"/>
  <c r="AB66" i="18"/>
  <c r="AC66" i="18" s="1"/>
  <c r="AG66" i="18" s="1"/>
  <c r="Y66" i="18"/>
  <c r="AD66" i="18"/>
  <c r="AH66" i="18" s="1"/>
  <c r="AB34" i="18"/>
  <c r="AC34" i="18" s="1"/>
  <c r="AG34" i="18" s="1"/>
  <c r="AA34" i="18"/>
  <c r="AF34" i="18" s="1"/>
  <c r="Y34" i="18"/>
  <c r="AB67" i="18"/>
  <c r="AC67" i="18" s="1"/>
  <c r="AG67" i="18" s="1"/>
  <c r="AA67" i="18"/>
  <c r="AF67" i="18" s="1"/>
  <c r="Y67" i="18"/>
  <c r="AB35" i="18"/>
  <c r="AC35" i="18" s="1"/>
  <c r="AG35" i="18" s="1"/>
  <c r="AD35" i="18"/>
  <c r="AH35" i="18" s="1"/>
  <c r="Y35" i="18"/>
  <c r="AB3" i="18"/>
  <c r="AC3" i="18" s="1"/>
  <c r="AG3" i="18" s="1"/>
  <c r="Y3" i="18"/>
  <c r="AA128" i="15"/>
  <c r="X128" i="15"/>
  <c r="X197" i="15"/>
  <c r="AA197" i="15"/>
  <c r="X117" i="15"/>
  <c r="AA117" i="15"/>
  <c r="AA52" i="15"/>
  <c r="X52" i="15"/>
  <c r="X13" i="15"/>
  <c r="AA13" i="15"/>
  <c r="AA90" i="15"/>
  <c r="X90" i="15"/>
  <c r="Y111" i="14"/>
  <c r="AB111" i="14"/>
  <c r="Y132" i="14"/>
  <c r="AB132" i="14"/>
  <c r="Y20" i="14"/>
  <c r="AB20" i="14"/>
  <c r="Y145" i="14"/>
  <c r="AB145" i="14"/>
  <c r="Y33" i="14"/>
  <c r="AB33" i="14"/>
  <c r="Y154" i="14"/>
  <c r="AB154" i="14"/>
  <c r="Y42" i="14"/>
  <c r="AB42" i="14"/>
  <c r="AD242" i="18"/>
  <c r="AH242" i="18" s="1"/>
  <c r="AD101" i="18"/>
  <c r="AH101" i="18" s="1"/>
  <c r="AD120" i="18"/>
  <c r="AH120" i="18" s="1"/>
  <c r="AD25" i="18"/>
  <c r="AH25" i="18" s="1"/>
  <c r="AB173" i="18"/>
  <c r="AC173" i="18" s="1"/>
  <c r="AG173" i="18" s="1"/>
  <c r="AA173" i="18"/>
  <c r="AF173" i="18" s="1"/>
  <c r="Y173" i="18"/>
  <c r="AD173" i="18"/>
  <c r="AH173" i="18" s="1"/>
  <c r="AB158" i="18"/>
  <c r="AC158" i="18" s="1"/>
  <c r="AG158" i="18" s="1"/>
  <c r="Y158" i="18"/>
  <c r="AB88" i="18"/>
  <c r="AC88" i="18" s="1"/>
  <c r="AG88" i="18" s="1"/>
  <c r="Y88" i="18"/>
  <c r="R5" i="15"/>
  <c r="AA214" i="15"/>
  <c r="X214" i="15"/>
  <c r="AA134" i="15"/>
  <c r="X134" i="15"/>
  <c r="AA204" i="15"/>
  <c r="X204" i="15"/>
  <c r="AA124" i="15"/>
  <c r="X124" i="15"/>
  <c r="X177" i="15"/>
  <c r="AA177" i="15"/>
  <c r="AA80" i="15"/>
  <c r="X80" i="15"/>
  <c r="AB208" i="18"/>
  <c r="AC208" i="18" s="1"/>
  <c r="AG208" i="18" s="1"/>
  <c r="Y208" i="18"/>
  <c r="AA208" i="18"/>
  <c r="AF208" i="18" s="1"/>
  <c r="AB49" i="18"/>
  <c r="AC49" i="18" s="1"/>
  <c r="AG49" i="18" s="1"/>
  <c r="Y49" i="18"/>
  <c r="Y208" i="14"/>
  <c r="AB208" i="14"/>
  <c r="Y205" i="14"/>
  <c r="AB205" i="14"/>
  <c r="Y246" i="14"/>
  <c r="AB246" i="14"/>
  <c r="AD195" i="18"/>
  <c r="AH195" i="18" s="1"/>
  <c r="AA116" i="18"/>
  <c r="AF116" i="18" s="1"/>
  <c r="AA109" i="18"/>
  <c r="AF109" i="18" s="1"/>
  <c r="AB143" i="18"/>
  <c r="AC143" i="18" s="1"/>
  <c r="AG143" i="18" s="1"/>
  <c r="Y143" i="18"/>
  <c r="AB36" i="18"/>
  <c r="AC36" i="18" s="1"/>
  <c r="AG36" i="18" s="1"/>
  <c r="Y36" i="18"/>
  <c r="AD36" i="18"/>
  <c r="AH36" i="18" s="1"/>
  <c r="Z35" i="18" l="1"/>
  <c r="D290" i="19" s="1"/>
  <c r="E290" i="19" s="1"/>
  <c r="Z129" i="18"/>
  <c r="Z194" i="18"/>
  <c r="D449" i="19" s="1"/>
  <c r="E449" i="19" s="1"/>
  <c r="Z250" i="18"/>
  <c r="Z125" i="18"/>
  <c r="D380" i="19" s="1"/>
  <c r="E380" i="19" s="1"/>
  <c r="Z126" i="18"/>
  <c r="Z53" i="18"/>
  <c r="D308" i="19" s="1"/>
  <c r="E308" i="19" s="1"/>
  <c r="Z28" i="18"/>
  <c r="Z37" i="18"/>
  <c r="D292" i="19" s="1"/>
  <c r="E292" i="19" s="1"/>
  <c r="Z51" i="18"/>
  <c r="Z80" i="18"/>
  <c r="D335" i="19" s="1"/>
  <c r="E335" i="19" s="1"/>
  <c r="Z238" i="18"/>
  <c r="Z21" i="18"/>
  <c r="D276" i="19" s="1"/>
  <c r="E276" i="19" s="1"/>
  <c r="Z75" i="18"/>
  <c r="Z83" i="18"/>
  <c r="D338" i="19" s="1"/>
  <c r="E338" i="19" s="1"/>
  <c r="Z171" i="18"/>
  <c r="Z147" i="18"/>
  <c r="D402" i="19" s="1"/>
  <c r="E402" i="19" s="1"/>
  <c r="Z228" i="18"/>
  <c r="Z136" i="18"/>
  <c r="D391" i="19" s="1"/>
  <c r="E391" i="19" s="1"/>
  <c r="Z49" i="18"/>
  <c r="Z158" i="18"/>
  <c r="D413" i="19" s="1"/>
  <c r="E413" i="19" s="1"/>
  <c r="Z3" i="18"/>
  <c r="Z34" i="18"/>
  <c r="D289" i="19" s="1"/>
  <c r="E289" i="19" s="1"/>
  <c r="Z66" i="18"/>
  <c r="Z96" i="18"/>
  <c r="D351" i="19" s="1"/>
  <c r="E351" i="19" s="1"/>
  <c r="Z131" i="18"/>
  <c r="Z251" i="18"/>
  <c r="D506" i="19" s="1"/>
  <c r="E506" i="19" s="1"/>
  <c r="Z165" i="18"/>
  <c r="Z229" i="18"/>
  <c r="Z99" i="18"/>
  <c r="Z110" i="18"/>
  <c r="Z211" i="18"/>
  <c r="Z84" i="18"/>
  <c r="Z217" i="18"/>
  <c r="Z242" i="18"/>
  <c r="Z224" i="18"/>
  <c r="Z142" i="18"/>
  <c r="Z222" i="18"/>
  <c r="Z196" i="18"/>
  <c r="Z60" i="18"/>
  <c r="Z247" i="18"/>
  <c r="Z232" i="18"/>
  <c r="Z134" i="18"/>
  <c r="Z212" i="18"/>
  <c r="Z122" i="18"/>
  <c r="Z188" i="18"/>
  <c r="Z33" i="18"/>
  <c r="Z144" i="18"/>
  <c r="Z40" i="18"/>
  <c r="Z30" i="18"/>
  <c r="Z151" i="18"/>
  <c r="Z152" i="18"/>
  <c r="Z27" i="18"/>
  <c r="Z48" i="18"/>
  <c r="Z112" i="18"/>
  <c r="Z106" i="18"/>
  <c r="Z61" i="18"/>
  <c r="Z103" i="18"/>
  <c r="Z94" i="18"/>
  <c r="Z202" i="18"/>
  <c r="Z243" i="18"/>
  <c r="Z12" i="18"/>
  <c r="Z108" i="18"/>
  <c r="Z102" i="18"/>
  <c r="Z145" i="18"/>
  <c r="Z216" i="18"/>
  <c r="Z139" i="18"/>
  <c r="Z172" i="18"/>
  <c r="Z10" i="18"/>
  <c r="Z39" i="18"/>
  <c r="Z135" i="18"/>
  <c r="Z85" i="18"/>
  <c r="Z47" i="18"/>
  <c r="Z46" i="18"/>
  <c r="Z199" i="18"/>
  <c r="Z9" i="18"/>
  <c r="Z200" i="18"/>
  <c r="Z88" i="18"/>
  <c r="Z95" i="18"/>
  <c r="Z230" i="18"/>
  <c r="Z204" i="18"/>
  <c r="Z52" i="18"/>
  <c r="Z141" i="18"/>
  <c r="Z20" i="18"/>
  <c r="Z205" i="18"/>
  <c r="Z63" i="18"/>
  <c r="Z92" i="18"/>
  <c r="Z226" i="18"/>
  <c r="Z78" i="18"/>
  <c r="Z179" i="18"/>
  <c r="Z31" i="18"/>
  <c r="Z183" i="18"/>
  <c r="Z164" i="18"/>
  <c r="Z79" i="18"/>
  <c r="Z203" i="18"/>
  <c r="Z245" i="18"/>
  <c r="Z97" i="18"/>
  <c r="Z157" i="18"/>
  <c r="Z241" i="18"/>
  <c r="Z18" i="18"/>
  <c r="Z17" i="18"/>
  <c r="Z143" i="18"/>
  <c r="Z67" i="18"/>
  <c r="Z219" i="18"/>
  <c r="Z77" i="18"/>
  <c r="Z236" i="18"/>
  <c r="Z153" i="18"/>
  <c r="Z98" i="18"/>
  <c r="Z180" i="18"/>
  <c r="Z154" i="18"/>
  <c r="Z113" i="18"/>
  <c r="Z104" i="18"/>
  <c r="Z124" i="18"/>
  <c r="Z118" i="18"/>
  <c r="Z215" i="18"/>
  <c r="Z105" i="18"/>
  <c r="Z4" i="18"/>
  <c r="Z207" i="18"/>
  <c r="Z160" i="18"/>
  <c r="Z26" i="18"/>
  <c r="Z101" i="18"/>
  <c r="Z197" i="18"/>
  <c r="Z156" i="18"/>
  <c r="Z6" i="18"/>
  <c r="Z69" i="18"/>
  <c r="Z7" i="18"/>
  <c r="Z191" i="18"/>
  <c r="Z193" i="18"/>
  <c r="Z121" i="18"/>
  <c r="Z227" i="18"/>
  <c r="Z206" i="18"/>
  <c r="Z50" i="18"/>
  <c r="Z16" i="18"/>
  <c r="Z111" i="18"/>
  <c r="Z74" i="18"/>
  <c r="Z235" i="18"/>
  <c r="Z182" i="18"/>
  <c r="Z214" i="18"/>
  <c r="Z220" i="18"/>
  <c r="Z54" i="18"/>
  <c r="Z170" i="18"/>
  <c r="Z56" i="18"/>
  <c r="Z5" i="18"/>
  <c r="Z68" i="18"/>
  <c r="Z169" i="18"/>
  <c r="Z233" i="18"/>
  <c r="Z240" i="18"/>
  <c r="Z59" i="18"/>
  <c r="Z58" i="18"/>
  <c r="Z87" i="18"/>
  <c r="Z82" i="18"/>
  <c r="Z107" i="18"/>
  <c r="Z70" i="18"/>
  <c r="Z231" i="18"/>
  <c r="Z89" i="18"/>
  <c r="Z138" i="18"/>
  <c r="Z24" i="18"/>
  <c r="Z45" i="18"/>
  <c r="Z140" i="18"/>
  <c r="Z175" i="18"/>
  <c r="Z189" i="18"/>
  <c r="Z176" i="18"/>
  <c r="Z15" i="18"/>
  <c r="Z167" i="18"/>
  <c r="Z41" i="18"/>
  <c r="Z168" i="18"/>
  <c r="Z64" i="18"/>
  <c r="Z127" i="18"/>
  <c r="Z90" i="18"/>
  <c r="Z198" i="18"/>
  <c r="Z120" i="18"/>
  <c r="Z237" i="18"/>
  <c r="D492" i="19" s="1"/>
  <c r="E492" i="19" s="1"/>
  <c r="Z115" i="18"/>
  <c r="Z218" i="18"/>
  <c r="D473" i="19" s="1"/>
  <c r="E473" i="19" s="1"/>
  <c r="Z42" i="18"/>
  <c r="Z132" i="18"/>
  <c r="D387" i="19" s="1"/>
  <c r="E387" i="19" s="1"/>
  <c r="Z62" i="18"/>
  <c r="Z162" i="18"/>
  <c r="D417" i="19" s="1"/>
  <c r="E417" i="19" s="1"/>
  <c r="Z185" i="18"/>
  <c r="Z32" i="18"/>
  <c r="D287" i="19" s="1"/>
  <c r="E287" i="19" s="1"/>
  <c r="Z187" i="18"/>
  <c r="Z81" i="18"/>
  <c r="D336" i="19" s="1"/>
  <c r="E336" i="19" s="1"/>
  <c r="Z114" i="18"/>
  <c r="Z93" i="18"/>
  <c r="D348" i="19" s="1"/>
  <c r="E348" i="19" s="1"/>
  <c r="Z174" i="18"/>
  <c r="Z148" i="18"/>
  <c r="D403" i="19" s="1"/>
  <c r="E403" i="19" s="1"/>
  <c r="Z76" i="18"/>
  <c r="Z133" i="18"/>
  <c r="D388" i="19" s="1"/>
  <c r="E388" i="19" s="1"/>
  <c r="Z178" i="18"/>
  <c r="D433" i="19" s="1"/>
  <c r="E433" i="19" s="1"/>
  <c r="Z234" i="18"/>
  <c r="D489" i="19" s="1"/>
  <c r="E489" i="19" s="1"/>
  <c r="Z38" i="18"/>
  <c r="D293" i="19" s="1"/>
  <c r="E293" i="19" s="1"/>
  <c r="Z14" i="18"/>
  <c r="D269" i="19" s="1"/>
  <c r="E269" i="19" s="1"/>
  <c r="Z36" i="18"/>
  <c r="D291" i="19" s="1"/>
  <c r="E291" i="19" s="1"/>
  <c r="Z208" i="18"/>
  <c r="D463" i="19" s="1"/>
  <c r="E463" i="19" s="1"/>
  <c r="Z173" i="18"/>
  <c r="D428" i="19" s="1"/>
  <c r="E428" i="19" s="1"/>
  <c r="Z166" i="18"/>
  <c r="D421" i="19" s="1"/>
  <c r="E421" i="19" s="1"/>
  <c r="Z109" i="18"/>
  <c r="D364" i="19" s="1"/>
  <c r="E364" i="19" s="1"/>
  <c r="Z239" i="18"/>
  <c r="D494" i="19" s="1"/>
  <c r="E494" i="19" s="1"/>
  <c r="Z43" i="18"/>
  <c r="D298" i="19" s="1"/>
  <c r="E298" i="19" s="1"/>
  <c r="Z8" i="18"/>
  <c r="D263" i="19" s="1"/>
  <c r="E263" i="19" s="1"/>
  <c r="Z65" i="18"/>
  <c r="D320" i="19" s="1"/>
  <c r="E320" i="19" s="1"/>
  <c r="Z119" i="18"/>
  <c r="D374" i="19" s="1"/>
  <c r="E374" i="19" s="1"/>
  <c r="Z91" i="18"/>
  <c r="D346" i="19" s="1"/>
  <c r="E346" i="19" s="1"/>
  <c r="Z123" i="18"/>
  <c r="D378" i="19" s="1"/>
  <c r="E378" i="19" s="1"/>
  <c r="Z86" i="18"/>
  <c r="D341" i="19" s="1"/>
  <c r="E341" i="19" s="1"/>
  <c r="Z161" i="18"/>
  <c r="D416" i="19" s="1"/>
  <c r="E416" i="19" s="1"/>
  <c r="Z225" i="18"/>
  <c r="D480" i="19" s="1"/>
  <c r="E480" i="19" s="1"/>
  <c r="Z73" i="18"/>
  <c r="D328" i="19" s="1"/>
  <c r="E328" i="19" s="1"/>
  <c r="Z100" i="18"/>
  <c r="D355" i="19" s="1"/>
  <c r="E355" i="19" s="1"/>
  <c r="Z186" i="18"/>
  <c r="D441" i="19" s="1"/>
  <c r="E441" i="19" s="1"/>
  <c r="AE155" i="18"/>
  <c r="Z155" i="18"/>
  <c r="D410" i="19" s="1"/>
  <c r="E410" i="19" s="1"/>
  <c r="Z29" i="18"/>
  <c r="D284" i="19" s="1"/>
  <c r="E284" i="19" s="1"/>
  <c r="Z22" i="18"/>
  <c r="D277" i="19" s="1"/>
  <c r="E277" i="19" s="1"/>
  <c r="Z192" i="18"/>
  <c r="D447" i="19" s="1"/>
  <c r="E447" i="19" s="1"/>
  <c r="Z11" i="18"/>
  <c r="D266" i="19" s="1"/>
  <c r="E266" i="19" s="1"/>
  <c r="Z195" i="18"/>
  <c r="D450" i="19" s="1"/>
  <c r="E450" i="19" s="1"/>
  <c r="Z25" i="18"/>
  <c r="D280" i="19" s="1"/>
  <c r="E280" i="19" s="1"/>
  <c r="Z184" i="18"/>
  <c r="D439" i="19" s="1"/>
  <c r="E439" i="19" s="1"/>
  <c r="Z71" i="18"/>
  <c r="D326" i="19" s="1"/>
  <c r="E326" i="19" s="1"/>
  <c r="Z221" i="18"/>
  <c r="D476" i="19" s="1"/>
  <c r="E476" i="19" s="1"/>
  <c r="Z150" i="18"/>
  <c r="D405" i="19" s="1"/>
  <c r="E405" i="19" s="1"/>
  <c r="Z149" i="18"/>
  <c r="D404" i="19" s="1"/>
  <c r="E404" i="19" s="1"/>
  <c r="Z181" i="18"/>
  <c r="D436" i="19" s="1"/>
  <c r="E436" i="19" s="1"/>
  <c r="Z213" i="18"/>
  <c r="D468" i="19" s="1"/>
  <c r="E468" i="19" s="1"/>
  <c r="Z116" i="18"/>
  <c r="D371" i="19" s="1"/>
  <c r="E371" i="19" s="1"/>
  <c r="Z223" i="18"/>
  <c r="D478" i="19" s="1"/>
  <c r="E478" i="19" s="1"/>
  <c r="AE72" i="18"/>
  <c r="Z72" i="18"/>
  <c r="D327" i="19" s="1"/>
  <c r="E327" i="19" s="1"/>
  <c r="Z190" i="18"/>
  <c r="D445" i="19" s="1"/>
  <c r="E445" i="19" s="1"/>
  <c r="Z146" i="18"/>
  <c r="D401" i="19" s="1"/>
  <c r="E401" i="19" s="1"/>
  <c r="Z210" i="18"/>
  <c r="D465" i="19" s="1"/>
  <c r="E465" i="19" s="1"/>
  <c r="Z177" i="18"/>
  <c r="D432" i="19" s="1"/>
  <c r="E432" i="19" s="1"/>
  <c r="Z209" i="18"/>
  <c r="D464" i="19" s="1"/>
  <c r="E464" i="19" s="1"/>
  <c r="Z57" i="18"/>
  <c r="D312" i="19" s="1"/>
  <c r="E312" i="19" s="1"/>
  <c r="Z248" i="18"/>
  <c r="D503" i="19" s="1"/>
  <c r="E503" i="19" s="1"/>
  <c r="Z55" i="18"/>
  <c r="D310" i="19" s="1"/>
  <c r="E310" i="19" s="1"/>
  <c r="Z137" i="18"/>
  <c r="D392" i="19" s="1"/>
  <c r="E392" i="19" s="1"/>
  <c r="Z249" i="18"/>
  <c r="D504" i="19" s="1"/>
  <c r="E504" i="19" s="1"/>
  <c r="Z128" i="18"/>
  <c r="D383" i="19" s="1"/>
  <c r="E383" i="19" s="1"/>
  <c r="Z19" i="18"/>
  <c r="D274" i="19" s="1"/>
  <c r="E274" i="19" s="1"/>
  <c r="Z13" i="18"/>
  <c r="D268" i="19" s="1"/>
  <c r="E268" i="19" s="1"/>
  <c r="Z252" i="18"/>
  <c r="D507" i="19" s="1"/>
  <c r="E507" i="19" s="1"/>
  <c r="Z23" i="18"/>
  <c r="D278" i="19" s="1"/>
  <c r="E278" i="19" s="1"/>
  <c r="Z130" i="18"/>
  <c r="D385" i="19" s="1"/>
  <c r="E385" i="19" s="1"/>
  <c r="Z201" i="18"/>
  <c r="D456" i="19" s="1"/>
  <c r="E456" i="19" s="1"/>
  <c r="Z117" i="18"/>
  <c r="D372" i="19" s="1"/>
  <c r="E372" i="19" s="1"/>
  <c r="Z159" i="18"/>
  <c r="D414" i="19" s="1"/>
  <c r="E414" i="19" s="1"/>
  <c r="Z163" i="18"/>
  <c r="D418" i="19" s="1"/>
  <c r="E418" i="19" s="1"/>
  <c r="Z246" i="18"/>
  <c r="D501" i="19" s="1"/>
  <c r="E501" i="19" s="1"/>
  <c r="Z244" i="18"/>
  <c r="D499" i="19" s="1"/>
  <c r="E499" i="19" s="1"/>
  <c r="Z44" i="18"/>
  <c r="D299" i="19" s="1"/>
  <c r="E299" i="19" s="1"/>
  <c r="O7" i="17"/>
  <c r="A42" i="17" s="1"/>
  <c r="O11" i="17"/>
  <c r="A46" i="17" s="1"/>
  <c r="O8" i="17"/>
  <c r="A43" i="17" s="1"/>
  <c r="O10" i="17"/>
  <c r="A45" i="17" s="1"/>
  <c r="O9" i="17"/>
  <c r="A44" i="17" s="1"/>
  <c r="B50" i="13"/>
  <c r="D50" i="13"/>
  <c r="F50" i="13"/>
  <c r="H50" i="13"/>
  <c r="J50" i="13"/>
  <c r="L50" i="13"/>
  <c r="N50" i="13"/>
  <c r="P50" i="13"/>
  <c r="R50" i="13"/>
  <c r="T50" i="13"/>
  <c r="C50" i="13"/>
  <c r="E50" i="13"/>
  <c r="G50" i="13"/>
  <c r="I50" i="13"/>
  <c r="K50" i="13"/>
  <c r="M50" i="13"/>
  <c r="O50" i="13"/>
  <c r="Q50" i="13"/>
  <c r="S50" i="13"/>
  <c r="U50" i="13"/>
  <c r="AE55" i="18" l="1"/>
  <c r="AE91" i="18"/>
  <c r="AE32" i="18"/>
  <c r="AE71" i="18"/>
  <c r="AE19" i="18"/>
  <c r="AE181" i="18"/>
  <c r="AE225" i="18"/>
  <c r="AE177" i="18"/>
  <c r="AE11" i="18"/>
  <c r="AE43" i="18"/>
  <c r="AE93" i="18"/>
  <c r="AE218" i="18"/>
  <c r="AE249" i="18"/>
  <c r="AE146" i="18"/>
  <c r="AE150" i="18"/>
  <c r="AE22" i="18"/>
  <c r="AE86" i="18"/>
  <c r="AE109" i="18"/>
  <c r="AE173" i="18"/>
  <c r="AE36" i="18"/>
  <c r="AE38" i="18"/>
  <c r="AE178" i="18"/>
  <c r="AE237" i="18"/>
  <c r="AE252" i="18"/>
  <c r="AE57" i="18"/>
  <c r="AE116" i="18"/>
  <c r="AE25" i="18"/>
  <c r="AE100" i="18"/>
  <c r="AE65" i="18"/>
  <c r="AE166" i="18"/>
  <c r="AE208" i="18"/>
  <c r="AE14" i="18"/>
  <c r="AE234" i="18"/>
  <c r="AE133" i="18"/>
  <c r="AE81" i="18"/>
  <c r="AE132" i="18"/>
  <c r="AE244" i="18"/>
  <c r="AE117" i="18"/>
  <c r="D370" i="19"/>
  <c r="E370" i="19" s="1"/>
  <c r="AE115" i="18"/>
  <c r="D431" i="19"/>
  <c r="E431" i="19" s="1"/>
  <c r="AE176" i="18"/>
  <c r="D486" i="19"/>
  <c r="E486" i="19" s="1"/>
  <c r="AE231" i="18"/>
  <c r="D488" i="19"/>
  <c r="E488" i="19" s="1"/>
  <c r="AE233" i="18"/>
  <c r="D469" i="19"/>
  <c r="E469" i="19" s="1"/>
  <c r="AE214" i="18"/>
  <c r="D482" i="19"/>
  <c r="E482" i="19" s="1"/>
  <c r="AE227" i="18"/>
  <c r="D452" i="19"/>
  <c r="E452" i="19" s="1"/>
  <c r="AE197" i="18"/>
  <c r="D373" i="19"/>
  <c r="E373" i="19" s="1"/>
  <c r="AE118" i="18"/>
  <c r="D491" i="19"/>
  <c r="E491" i="19" s="1"/>
  <c r="AE236" i="18"/>
  <c r="D412" i="19"/>
  <c r="E412" i="19" s="1"/>
  <c r="AE157" i="18"/>
  <c r="D434" i="19"/>
  <c r="E434" i="19" s="1"/>
  <c r="AE179" i="18"/>
  <c r="D307" i="19"/>
  <c r="E307" i="19" s="1"/>
  <c r="AE52" i="18"/>
  <c r="D301" i="19"/>
  <c r="E301" i="19" s="1"/>
  <c r="AE46" i="18"/>
  <c r="D471" i="19"/>
  <c r="E471" i="19" s="1"/>
  <c r="AE216" i="18"/>
  <c r="D358" i="19"/>
  <c r="E358" i="19" s="1"/>
  <c r="AE103" i="18"/>
  <c r="D303" i="19"/>
  <c r="E303" i="19" s="1"/>
  <c r="AE48" i="18"/>
  <c r="D443" i="19"/>
  <c r="E443" i="19" s="1"/>
  <c r="AE188" i="18"/>
  <c r="D477" i="19"/>
  <c r="E477" i="19" s="1"/>
  <c r="AE222" i="18"/>
  <c r="D354" i="19"/>
  <c r="E354" i="19" s="1"/>
  <c r="AE99" i="18"/>
  <c r="D386" i="19"/>
  <c r="E386" i="19" s="1"/>
  <c r="AE131" i="18"/>
  <c r="D483" i="19"/>
  <c r="E483" i="19" s="1"/>
  <c r="AE228" i="18"/>
  <c r="D306" i="19"/>
  <c r="E306" i="19" s="1"/>
  <c r="AE51" i="18"/>
  <c r="D381" i="19"/>
  <c r="E381" i="19" s="1"/>
  <c r="AE126" i="18"/>
  <c r="AE44" i="18"/>
  <c r="AE246" i="18"/>
  <c r="AE159" i="18"/>
  <c r="AE201" i="18"/>
  <c r="AE23" i="18"/>
  <c r="AE13" i="18"/>
  <c r="AE128" i="18"/>
  <c r="AE137" i="18"/>
  <c r="AE248" i="18"/>
  <c r="AE209" i="18"/>
  <c r="AE210" i="18"/>
  <c r="AE190" i="18"/>
  <c r="AE223" i="18"/>
  <c r="AE213" i="18"/>
  <c r="AE149" i="18"/>
  <c r="AE221" i="18"/>
  <c r="AE184" i="18"/>
  <c r="AE195" i="18"/>
  <c r="AE192" i="18"/>
  <c r="AE29" i="18"/>
  <c r="AE186" i="18"/>
  <c r="AE73" i="18"/>
  <c r="AE161" i="18"/>
  <c r="AE123" i="18"/>
  <c r="AE119" i="18"/>
  <c r="AE8" i="18"/>
  <c r="AE239" i="18"/>
  <c r="D429" i="19"/>
  <c r="E429" i="19" s="1"/>
  <c r="AE174" i="18"/>
  <c r="D317" i="19"/>
  <c r="E317" i="19" s="1"/>
  <c r="AE62" i="18"/>
  <c r="D382" i="19"/>
  <c r="E382" i="19" s="1"/>
  <c r="AE127" i="18"/>
  <c r="D422" i="19"/>
  <c r="E422" i="19" s="1"/>
  <c r="AE167" i="18"/>
  <c r="D430" i="19"/>
  <c r="E430" i="19" s="1"/>
  <c r="AE175" i="18"/>
  <c r="D393" i="19"/>
  <c r="E393" i="19" s="1"/>
  <c r="AE138" i="18"/>
  <c r="D362" i="19"/>
  <c r="E362" i="19" s="1"/>
  <c r="AE107" i="18"/>
  <c r="D314" i="19"/>
  <c r="E314" i="19" s="1"/>
  <c r="AE59" i="18"/>
  <c r="D323" i="19"/>
  <c r="E323" i="19" s="1"/>
  <c r="AE68" i="18"/>
  <c r="D309" i="19"/>
  <c r="E309" i="19" s="1"/>
  <c r="AE54" i="18"/>
  <c r="D490" i="19"/>
  <c r="E490" i="19" s="1"/>
  <c r="AE235" i="18"/>
  <c r="D305" i="19"/>
  <c r="E305" i="19" s="1"/>
  <c r="AE50" i="18"/>
  <c r="D448" i="19"/>
  <c r="E448" i="19" s="1"/>
  <c r="AE193" i="18"/>
  <c r="D261" i="19"/>
  <c r="E261" i="19" s="1"/>
  <c r="AE6" i="18"/>
  <c r="D281" i="19"/>
  <c r="E281" i="19" s="1"/>
  <c r="AE26" i="18"/>
  <c r="D360" i="19"/>
  <c r="E360" i="19" s="1"/>
  <c r="AE105" i="18"/>
  <c r="D359" i="19"/>
  <c r="E359" i="19" s="1"/>
  <c r="AE104" i="18"/>
  <c r="D353" i="19"/>
  <c r="E353" i="19" s="1"/>
  <c r="AE98" i="18"/>
  <c r="D474" i="19"/>
  <c r="E474" i="19" s="1"/>
  <c r="AE219" i="18"/>
  <c r="D273" i="19"/>
  <c r="E273" i="19" s="1"/>
  <c r="AE18" i="18"/>
  <c r="D500" i="19"/>
  <c r="E500" i="19" s="1"/>
  <c r="AE245" i="18"/>
  <c r="D438" i="19"/>
  <c r="E438" i="19" s="1"/>
  <c r="AE183" i="18"/>
  <c r="D481" i="19"/>
  <c r="E481" i="19" s="1"/>
  <c r="AE226" i="18"/>
  <c r="D275" i="19"/>
  <c r="E275" i="19" s="1"/>
  <c r="AE20" i="18"/>
  <c r="D485" i="19"/>
  <c r="E485" i="19" s="1"/>
  <c r="AE230" i="18"/>
  <c r="D264" i="19"/>
  <c r="E264" i="19" s="1"/>
  <c r="AE9" i="18"/>
  <c r="D340" i="19"/>
  <c r="E340" i="19" s="1"/>
  <c r="AE85" i="18"/>
  <c r="D427" i="19"/>
  <c r="E427" i="19" s="1"/>
  <c r="AE172" i="18"/>
  <c r="D357" i="19"/>
  <c r="E357" i="19" s="1"/>
  <c r="AE102" i="18"/>
  <c r="D457" i="19"/>
  <c r="E457" i="19" s="1"/>
  <c r="AE202" i="18"/>
  <c r="D361" i="19"/>
  <c r="E361" i="19" s="1"/>
  <c r="AE106" i="18"/>
  <c r="D407" i="19"/>
  <c r="E407" i="19" s="1"/>
  <c r="AE152" i="18"/>
  <c r="D399" i="19"/>
  <c r="E399" i="19" s="1"/>
  <c r="AE144" i="18"/>
  <c r="D467" i="19"/>
  <c r="E467" i="19" s="1"/>
  <c r="AE212" i="18"/>
  <c r="D315" i="19"/>
  <c r="E315" i="19" s="1"/>
  <c r="AE60" i="18"/>
  <c r="D479" i="19"/>
  <c r="E479" i="19" s="1"/>
  <c r="AE224" i="18"/>
  <c r="D466" i="19"/>
  <c r="E466" i="19" s="1"/>
  <c r="AE211" i="18"/>
  <c r="D420" i="19"/>
  <c r="E420" i="19" s="1"/>
  <c r="AE165" i="18"/>
  <c r="D321" i="19"/>
  <c r="E321" i="19" s="1"/>
  <c r="AE66" i="18"/>
  <c r="D304" i="19"/>
  <c r="E304" i="19" s="1"/>
  <c r="AE49" i="18"/>
  <c r="D426" i="19"/>
  <c r="E426" i="19" s="1"/>
  <c r="AE171" i="18"/>
  <c r="D493" i="19"/>
  <c r="E493" i="19" s="1"/>
  <c r="AE238" i="18"/>
  <c r="D283" i="19"/>
  <c r="E283" i="19" s="1"/>
  <c r="AE28" i="18"/>
  <c r="D505" i="19"/>
  <c r="E505" i="19" s="1"/>
  <c r="AE250" i="18"/>
  <c r="D331" i="19"/>
  <c r="E331" i="19" s="1"/>
  <c r="AE76" i="18"/>
  <c r="D440" i="19"/>
  <c r="E440" i="19" s="1"/>
  <c r="AE185" i="18"/>
  <c r="D375" i="19"/>
  <c r="E375" i="19" s="1"/>
  <c r="AE120" i="18"/>
  <c r="D319" i="19"/>
  <c r="E319" i="19" s="1"/>
  <c r="AE64" i="18"/>
  <c r="D270" i="19"/>
  <c r="E270" i="19" s="1"/>
  <c r="AE15" i="18"/>
  <c r="D395" i="19"/>
  <c r="E395" i="19" s="1"/>
  <c r="AE140" i="18"/>
  <c r="D344" i="19"/>
  <c r="E344" i="19" s="1"/>
  <c r="AE89" i="18"/>
  <c r="D337" i="19"/>
  <c r="E337" i="19" s="1"/>
  <c r="AE82" i="18"/>
  <c r="D495" i="19"/>
  <c r="E495" i="19" s="1"/>
  <c r="AE240" i="18"/>
  <c r="D260" i="19"/>
  <c r="E260" i="19" s="1"/>
  <c r="AE5" i="18"/>
  <c r="D475" i="19"/>
  <c r="E475" i="19" s="1"/>
  <c r="AE220" i="18"/>
  <c r="D329" i="19"/>
  <c r="E329" i="19" s="1"/>
  <c r="AE74" i="18"/>
  <c r="D461" i="19"/>
  <c r="E461" i="19" s="1"/>
  <c r="AE206" i="18"/>
  <c r="D446" i="19"/>
  <c r="E446" i="19" s="1"/>
  <c r="AE191" i="18"/>
  <c r="D411" i="19"/>
  <c r="E411" i="19" s="1"/>
  <c r="AE156" i="18"/>
  <c r="D415" i="19"/>
  <c r="E415" i="19" s="1"/>
  <c r="AE160" i="18"/>
  <c r="D470" i="19"/>
  <c r="E470" i="19" s="1"/>
  <c r="AE215" i="18"/>
  <c r="D368" i="19"/>
  <c r="E368" i="19" s="1"/>
  <c r="AE113" i="18"/>
  <c r="D408" i="19"/>
  <c r="E408" i="19" s="1"/>
  <c r="AE153" i="18"/>
  <c r="D322" i="19"/>
  <c r="E322" i="19" s="1"/>
  <c r="AE67" i="18"/>
  <c r="D496" i="19"/>
  <c r="E496" i="19" s="1"/>
  <c r="AE241" i="18"/>
  <c r="D458" i="19"/>
  <c r="E458" i="19" s="1"/>
  <c r="AE203" i="18"/>
  <c r="D286" i="19"/>
  <c r="E286" i="19" s="1"/>
  <c r="AE31" i="18"/>
  <c r="D347" i="19"/>
  <c r="E347" i="19" s="1"/>
  <c r="AE92" i="18"/>
  <c r="D396" i="19"/>
  <c r="E396" i="19" s="1"/>
  <c r="AE141" i="18"/>
  <c r="D350" i="19"/>
  <c r="E350" i="19" s="1"/>
  <c r="AE95" i="18"/>
  <c r="D454" i="19"/>
  <c r="E454" i="19" s="1"/>
  <c r="AE199" i="18"/>
  <c r="D390" i="19"/>
  <c r="E390" i="19" s="1"/>
  <c r="AE135" i="18"/>
  <c r="D394" i="19"/>
  <c r="E394" i="19" s="1"/>
  <c r="AE139" i="18"/>
  <c r="D363" i="19"/>
  <c r="E363" i="19" s="1"/>
  <c r="AE108" i="18"/>
  <c r="D349" i="19"/>
  <c r="E349" i="19" s="1"/>
  <c r="AE94" i="18"/>
  <c r="D367" i="19"/>
  <c r="E367" i="19" s="1"/>
  <c r="AE112" i="18"/>
  <c r="D406" i="19"/>
  <c r="E406" i="19" s="1"/>
  <c r="AE151" i="18"/>
  <c r="D288" i="19"/>
  <c r="E288" i="19" s="1"/>
  <c r="AE33" i="18"/>
  <c r="D389" i="19"/>
  <c r="E389" i="19" s="1"/>
  <c r="AE134" i="18"/>
  <c r="D451" i="19"/>
  <c r="E451" i="19" s="1"/>
  <c r="AE196" i="18"/>
  <c r="D497" i="19"/>
  <c r="E497" i="19" s="1"/>
  <c r="AE242" i="18"/>
  <c r="D365" i="19"/>
  <c r="E365" i="19" s="1"/>
  <c r="AE110" i="18"/>
  <c r="AE163" i="18"/>
  <c r="AE130" i="18"/>
  <c r="D442" i="19"/>
  <c r="E442" i="19" s="1"/>
  <c r="AE187" i="18"/>
  <c r="D453" i="19"/>
  <c r="E453" i="19" s="1"/>
  <c r="AE198" i="18"/>
  <c r="D423" i="19"/>
  <c r="E423" i="19" s="1"/>
  <c r="AE168" i="18"/>
  <c r="D300" i="19"/>
  <c r="E300" i="19" s="1"/>
  <c r="AE45" i="18"/>
  <c r="D342" i="19"/>
  <c r="E342" i="19" s="1"/>
  <c r="AE87" i="18"/>
  <c r="D311" i="19"/>
  <c r="E311" i="19" s="1"/>
  <c r="AE56" i="18"/>
  <c r="D366" i="19"/>
  <c r="E366" i="19" s="1"/>
  <c r="AE111" i="18"/>
  <c r="D262" i="19"/>
  <c r="E262" i="19" s="1"/>
  <c r="AE7" i="18"/>
  <c r="D462" i="19"/>
  <c r="E462" i="19" s="1"/>
  <c r="AE207" i="18"/>
  <c r="D409" i="19"/>
  <c r="E409" i="19" s="1"/>
  <c r="AE154" i="18"/>
  <c r="D398" i="19"/>
  <c r="E398" i="19" s="1"/>
  <c r="AE143" i="18"/>
  <c r="D334" i="19"/>
  <c r="E334" i="19" s="1"/>
  <c r="AE79" i="18"/>
  <c r="D318" i="19"/>
  <c r="E318" i="19" s="1"/>
  <c r="AE63" i="18"/>
  <c r="D343" i="19"/>
  <c r="E343" i="19" s="1"/>
  <c r="AE88" i="18"/>
  <c r="D294" i="19"/>
  <c r="E294" i="19" s="1"/>
  <c r="AE39" i="18"/>
  <c r="D267" i="19"/>
  <c r="E267" i="19" s="1"/>
  <c r="AE12" i="18"/>
  <c r="D285" i="19"/>
  <c r="E285" i="19" s="1"/>
  <c r="AE30" i="18"/>
  <c r="D487" i="19"/>
  <c r="E487" i="19" s="1"/>
  <c r="AE232" i="18"/>
  <c r="D472" i="19"/>
  <c r="E472" i="19" s="1"/>
  <c r="AE217" i="18"/>
  <c r="D258" i="19"/>
  <c r="E258" i="19" s="1"/>
  <c r="AE3" i="18"/>
  <c r="D330" i="19"/>
  <c r="E330" i="19" s="1"/>
  <c r="AE75" i="18"/>
  <c r="D384" i="19"/>
  <c r="E384" i="19" s="1"/>
  <c r="AE129" i="18"/>
  <c r="AE148" i="18"/>
  <c r="D369" i="19"/>
  <c r="E369" i="19" s="1"/>
  <c r="AE114" i="18"/>
  <c r="AE162" i="18"/>
  <c r="D297" i="19"/>
  <c r="E297" i="19" s="1"/>
  <c r="AE42" i="18"/>
  <c r="D345" i="19"/>
  <c r="E345" i="19" s="1"/>
  <c r="AE90" i="18"/>
  <c r="D296" i="19"/>
  <c r="E296" i="19" s="1"/>
  <c r="AE41" i="18"/>
  <c r="D444" i="19"/>
  <c r="E444" i="19" s="1"/>
  <c r="AE189" i="18"/>
  <c r="D279" i="19"/>
  <c r="E279" i="19" s="1"/>
  <c r="AE24" i="18"/>
  <c r="D325" i="19"/>
  <c r="E325" i="19" s="1"/>
  <c r="AE70" i="18"/>
  <c r="D313" i="19"/>
  <c r="E313" i="19" s="1"/>
  <c r="AE58" i="18"/>
  <c r="D424" i="19"/>
  <c r="E424" i="19" s="1"/>
  <c r="AE169" i="18"/>
  <c r="D425" i="19"/>
  <c r="E425" i="19" s="1"/>
  <c r="AE170" i="18"/>
  <c r="D437" i="19"/>
  <c r="E437" i="19" s="1"/>
  <c r="AE182" i="18"/>
  <c r="D271" i="19"/>
  <c r="E271" i="19" s="1"/>
  <c r="AE16" i="18"/>
  <c r="D376" i="19"/>
  <c r="E376" i="19" s="1"/>
  <c r="AE121" i="18"/>
  <c r="D324" i="19"/>
  <c r="E324" i="19" s="1"/>
  <c r="AE69" i="18"/>
  <c r="D356" i="19"/>
  <c r="E356" i="19" s="1"/>
  <c r="AE101" i="18"/>
  <c r="D259" i="19"/>
  <c r="E259" i="19" s="1"/>
  <c r="AE4" i="18"/>
  <c r="D379" i="19"/>
  <c r="E379" i="19" s="1"/>
  <c r="AE124" i="18"/>
  <c r="D435" i="19"/>
  <c r="E435" i="19" s="1"/>
  <c r="AE180" i="18"/>
  <c r="D332" i="19"/>
  <c r="E332" i="19" s="1"/>
  <c r="AE77" i="18"/>
  <c r="D272" i="19"/>
  <c r="E272" i="19" s="1"/>
  <c r="AE17" i="18"/>
  <c r="D352" i="19"/>
  <c r="E352" i="19" s="1"/>
  <c r="AE97" i="18"/>
  <c r="D419" i="19"/>
  <c r="E419" i="19" s="1"/>
  <c r="AE164" i="18"/>
  <c r="D333" i="19"/>
  <c r="E333" i="19" s="1"/>
  <c r="AE78" i="18"/>
  <c r="D460" i="19"/>
  <c r="E460" i="19" s="1"/>
  <c r="AE205" i="18"/>
  <c r="D459" i="19"/>
  <c r="E459" i="19" s="1"/>
  <c r="AE204" i="18"/>
  <c r="D455" i="19"/>
  <c r="E455" i="19" s="1"/>
  <c r="AE200" i="18"/>
  <c r="D302" i="19"/>
  <c r="E302" i="19" s="1"/>
  <c r="AE47" i="18"/>
  <c r="D265" i="19"/>
  <c r="E265" i="19" s="1"/>
  <c r="AE10" i="18"/>
  <c r="D400" i="19"/>
  <c r="E400" i="19" s="1"/>
  <c r="AE145" i="18"/>
  <c r="D498" i="19"/>
  <c r="E498" i="19" s="1"/>
  <c r="AE243" i="18"/>
  <c r="D316" i="19"/>
  <c r="E316" i="19" s="1"/>
  <c r="AE61" i="18"/>
  <c r="D282" i="19"/>
  <c r="E282" i="19" s="1"/>
  <c r="AE27" i="18"/>
  <c r="D295" i="19"/>
  <c r="E295" i="19" s="1"/>
  <c r="AE40" i="18"/>
  <c r="D377" i="19"/>
  <c r="E377" i="19" s="1"/>
  <c r="AE122" i="18"/>
  <c r="D502" i="19"/>
  <c r="E502" i="19" s="1"/>
  <c r="AE247" i="18"/>
  <c r="D397" i="19"/>
  <c r="E397" i="19" s="1"/>
  <c r="AE142" i="18"/>
  <c r="D339" i="19"/>
  <c r="E339" i="19" s="1"/>
  <c r="AE84" i="18"/>
  <c r="D484" i="19"/>
  <c r="E484" i="19" s="1"/>
  <c r="AE229" i="18"/>
  <c r="AE251" i="18"/>
  <c r="AE96" i="18"/>
  <c r="AE34" i="18"/>
  <c r="AE158" i="18"/>
  <c r="AE136" i="18"/>
  <c r="AE147" i="18"/>
  <c r="AE83" i="18"/>
  <c r="AE21" i="18"/>
  <c r="AE80" i="18"/>
  <c r="AE37" i="18"/>
  <c r="AE53" i="18"/>
  <c r="AE125" i="18"/>
  <c r="AE194" i="18"/>
  <c r="AE35" i="18"/>
  <c r="K61" i="13"/>
  <c r="K65" i="13"/>
  <c r="K69" i="13"/>
  <c r="K73" i="13"/>
  <c r="K77" i="13"/>
  <c r="K81" i="13"/>
  <c r="K85" i="13"/>
  <c r="K89" i="13"/>
  <c r="K93" i="13"/>
  <c r="K97" i="13"/>
  <c r="K101" i="13"/>
  <c r="K105" i="13"/>
  <c r="K109" i="13"/>
  <c r="K113" i="13"/>
  <c r="K117" i="13"/>
  <c r="K121" i="13"/>
  <c r="K125" i="13"/>
  <c r="K129" i="13"/>
  <c r="K133" i="13"/>
  <c r="K137" i="13"/>
  <c r="K141" i="13"/>
  <c r="K145" i="13"/>
  <c r="K149" i="13"/>
  <c r="K153" i="13"/>
  <c r="K157" i="13"/>
  <c r="K161" i="13"/>
  <c r="K165" i="13"/>
  <c r="K169" i="13"/>
  <c r="K173" i="13"/>
  <c r="K177" i="13"/>
  <c r="K181" i="13"/>
  <c r="K185" i="13"/>
  <c r="K189" i="13"/>
  <c r="K193" i="13"/>
  <c r="K197" i="13"/>
  <c r="K201" i="13"/>
  <c r="K205" i="13"/>
  <c r="K209" i="13"/>
  <c r="K213" i="13"/>
  <c r="K217" i="13"/>
  <c r="K221" i="13"/>
  <c r="K225" i="13"/>
  <c r="K229" i="13"/>
  <c r="K233" i="13"/>
  <c r="K237" i="13"/>
  <c r="K241" i="13"/>
  <c r="K245" i="13"/>
  <c r="K249" i="13"/>
  <c r="K253" i="13"/>
  <c r="K257" i="13"/>
  <c r="K261" i="13"/>
  <c r="K265" i="13"/>
  <c r="K269" i="13"/>
  <c r="K63" i="13"/>
  <c r="K67" i="13"/>
  <c r="K71" i="13"/>
  <c r="K75" i="13"/>
  <c r="K79" i="13"/>
  <c r="K83" i="13"/>
  <c r="K60" i="13"/>
  <c r="K62" i="13"/>
  <c r="K70" i="13"/>
  <c r="K78" i="13"/>
  <c r="K86" i="13"/>
  <c r="K87" i="13"/>
  <c r="K90" i="13"/>
  <c r="K100" i="13"/>
  <c r="K103" i="13"/>
  <c r="K106" i="13"/>
  <c r="K116" i="13"/>
  <c r="K119" i="13"/>
  <c r="K122" i="13"/>
  <c r="K132" i="13"/>
  <c r="K135" i="13"/>
  <c r="K138" i="13"/>
  <c r="K148" i="13"/>
  <c r="K151" i="13"/>
  <c r="K154" i="13"/>
  <c r="K164" i="13"/>
  <c r="K167" i="13"/>
  <c r="K170" i="13"/>
  <c r="K180" i="13"/>
  <c r="K183" i="13"/>
  <c r="K186" i="13"/>
  <c r="K196" i="13"/>
  <c r="K199" i="13"/>
  <c r="K202" i="13"/>
  <c r="K212" i="13"/>
  <c r="K215" i="13"/>
  <c r="K218" i="13"/>
  <c r="K68" i="13"/>
  <c r="K76" i="13"/>
  <c r="K84" i="13"/>
  <c r="K88" i="13"/>
  <c r="K91" i="13"/>
  <c r="K94" i="13"/>
  <c r="K104" i="13"/>
  <c r="K107" i="13"/>
  <c r="K110" i="13"/>
  <c r="K120" i="13"/>
  <c r="K123" i="13"/>
  <c r="K126" i="13"/>
  <c r="K136" i="13"/>
  <c r="K139" i="13"/>
  <c r="K142" i="13"/>
  <c r="K152" i="13"/>
  <c r="K155" i="13"/>
  <c r="K158" i="13"/>
  <c r="K168" i="13"/>
  <c r="K171" i="13"/>
  <c r="K174" i="13"/>
  <c r="K184" i="13"/>
  <c r="K187" i="13"/>
  <c r="K190" i="13"/>
  <c r="K200" i="13"/>
  <c r="K203" i="13"/>
  <c r="K206" i="13"/>
  <c r="K216" i="13"/>
  <c r="K219" i="13"/>
  <c r="K222" i="13"/>
  <c r="K232" i="13"/>
  <c r="K235" i="13"/>
  <c r="K238" i="13"/>
  <c r="K248" i="13"/>
  <c r="K251" i="13"/>
  <c r="K254" i="13"/>
  <c r="K264" i="13"/>
  <c r="K267" i="13"/>
  <c r="K270" i="13"/>
  <c r="K274" i="13"/>
  <c r="K278" i="13"/>
  <c r="K282" i="13"/>
  <c r="K286" i="13"/>
  <c r="K290" i="13"/>
  <c r="K294" i="13"/>
  <c r="K298" i="13"/>
  <c r="K302" i="13"/>
  <c r="K306" i="13"/>
  <c r="K310" i="13"/>
  <c r="K314" i="13"/>
  <c r="K318" i="13"/>
  <c r="K66" i="13"/>
  <c r="K82" i="13"/>
  <c r="K92" i="13"/>
  <c r="K98" i="13"/>
  <c r="K111" i="13"/>
  <c r="K124" i="13"/>
  <c r="K130" i="13"/>
  <c r="K143" i="13"/>
  <c r="K156" i="13"/>
  <c r="K162" i="13"/>
  <c r="K175" i="13"/>
  <c r="K188" i="13"/>
  <c r="K194" i="13"/>
  <c r="K207" i="13"/>
  <c r="K220" i="13"/>
  <c r="K226" i="13"/>
  <c r="K230" i="13"/>
  <c r="K234" i="13"/>
  <c r="K239" i="13"/>
  <c r="K243" i="13"/>
  <c r="K247" i="13"/>
  <c r="K252" i="13"/>
  <c r="K256" i="13"/>
  <c r="K260" i="13"/>
  <c r="K74" i="13"/>
  <c r="K95" i="13"/>
  <c r="K108" i="13"/>
  <c r="K114" i="13"/>
  <c r="K127" i="13"/>
  <c r="K140" i="13"/>
  <c r="K146" i="13"/>
  <c r="K159" i="13"/>
  <c r="K172" i="13"/>
  <c r="K178" i="13"/>
  <c r="K191" i="13"/>
  <c r="K204" i="13"/>
  <c r="K210" i="13"/>
  <c r="K224" i="13"/>
  <c r="K228" i="13"/>
  <c r="K258" i="13"/>
  <c r="K262" i="13"/>
  <c r="K266" i="13"/>
  <c r="K271" i="13"/>
  <c r="K272" i="13"/>
  <c r="K275" i="13"/>
  <c r="K285" i="13"/>
  <c r="K288" i="13"/>
  <c r="K291" i="13"/>
  <c r="K301" i="13"/>
  <c r="K304" i="13"/>
  <c r="K307" i="13"/>
  <c r="K64" i="13"/>
  <c r="K118" i="13"/>
  <c r="K131" i="13"/>
  <c r="K144" i="13"/>
  <c r="K182" i="13"/>
  <c r="K195" i="13"/>
  <c r="K208" i="13"/>
  <c r="K227" i="13"/>
  <c r="K240" i="13"/>
  <c r="K279" i="13"/>
  <c r="K283" i="13"/>
  <c r="K287" i="13"/>
  <c r="K292" i="13"/>
  <c r="K296" i="13"/>
  <c r="K300" i="13"/>
  <c r="K305" i="13"/>
  <c r="K309" i="13"/>
  <c r="K313" i="13"/>
  <c r="K320" i="13"/>
  <c r="K324" i="13"/>
  <c r="K328" i="13"/>
  <c r="K332" i="13"/>
  <c r="K336" i="13"/>
  <c r="K340" i="13"/>
  <c r="K344" i="13"/>
  <c r="K348" i="13"/>
  <c r="K352" i="13"/>
  <c r="K356" i="13"/>
  <c r="K360" i="13"/>
  <c r="K364" i="13"/>
  <c r="K368" i="13"/>
  <c r="K372" i="13"/>
  <c r="K376" i="13"/>
  <c r="K380" i="13"/>
  <c r="K384" i="13"/>
  <c r="K388" i="13"/>
  <c r="K392" i="13"/>
  <c r="K396" i="13"/>
  <c r="K400" i="13"/>
  <c r="K404" i="13"/>
  <c r="K408" i="13"/>
  <c r="K412" i="13"/>
  <c r="K416" i="13"/>
  <c r="K420" i="13"/>
  <c r="K424" i="13"/>
  <c r="K428" i="13"/>
  <c r="K432" i="13"/>
  <c r="K436" i="13"/>
  <c r="K440" i="13"/>
  <c r="K444" i="13"/>
  <c r="K448" i="13"/>
  <c r="K452" i="13"/>
  <c r="K456" i="13"/>
  <c r="K460" i="13"/>
  <c r="K464" i="13"/>
  <c r="K468" i="13"/>
  <c r="K96" i="13"/>
  <c r="K134" i="13"/>
  <c r="K147" i="13"/>
  <c r="K160" i="13"/>
  <c r="K198" i="13"/>
  <c r="K211" i="13"/>
  <c r="K242" i="13"/>
  <c r="K250" i="13"/>
  <c r="K255" i="13"/>
  <c r="K263" i="13"/>
  <c r="K268" i="13"/>
  <c r="K273" i="13"/>
  <c r="K276" i="13"/>
  <c r="K280" i="13"/>
  <c r="K284" i="13"/>
  <c r="K289" i="13"/>
  <c r="K293" i="13"/>
  <c r="K297" i="13"/>
  <c r="K315" i="13"/>
  <c r="K319" i="13"/>
  <c r="K323" i="13"/>
  <c r="K327" i="13"/>
  <c r="K331" i="13"/>
  <c r="K335" i="13"/>
  <c r="K339" i="13"/>
  <c r="K343" i="13"/>
  <c r="K347" i="13"/>
  <c r="K351" i="13"/>
  <c r="K355" i="13"/>
  <c r="K359" i="13"/>
  <c r="K363" i="13"/>
  <c r="K367" i="13"/>
  <c r="K371" i="13"/>
  <c r="K375" i="13"/>
  <c r="K379" i="13"/>
  <c r="K383" i="13"/>
  <c r="K387" i="13"/>
  <c r="K391" i="13"/>
  <c r="K395" i="13"/>
  <c r="K399" i="13"/>
  <c r="K403" i="13"/>
  <c r="K407" i="13"/>
  <c r="K411" i="13"/>
  <c r="K415" i="13"/>
  <c r="K419" i="13"/>
  <c r="K423" i="13"/>
  <c r="K427" i="13"/>
  <c r="K431" i="13"/>
  <c r="K435" i="13"/>
  <c r="K439" i="13"/>
  <c r="K443" i="13"/>
  <c r="K447" i="13"/>
  <c r="K451" i="13"/>
  <c r="K455" i="13"/>
  <c r="K459" i="13"/>
  <c r="K463" i="13"/>
  <c r="K467" i="13"/>
  <c r="K471" i="13"/>
  <c r="K475" i="13"/>
  <c r="K479" i="13"/>
  <c r="K483" i="13"/>
  <c r="K80" i="13"/>
  <c r="K99" i="13"/>
  <c r="K112" i="13"/>
  <c r="K150" i="13"/>
  <c r="K163" i="13"/>
  <c r="K176" i="13"/>
  <c r="K214" i="13"/>
  <c r="K223" i="13"/>
  <c r="K231" i="13"/>
  <c r="K236" i="13"/>
  <c r="K244" i="13"/>
  <c r="K277" i="13"/>
  <c r="K281" i="13"/>
  <c r="K311" i="13"/>
  <c r="K316" i="13"/>
  <c r="K322" i="13"/>
  <c r="K326" i="13"/>
  <c r="K330" i="13"/>
  <c r="K334" i="13"/>
  <c r="K338" i="13"/>
  <c r="K342" i="13"/>
  <c r="K346" i="13"/>
  <c r="K350" i="13"/>
  <c r="K354" i="13"/>
  <c r="K358" i="13"/>
  <c r="K362" i="13"/>
  <c r="K366" i="13"/>
  <c r="K370" i="13"/>
  <c r="K374" i="13"/>
  <c r="K378" i="13"/>
  <c r="K382" i="13"/>
  <c r="K386" i="13"/>
  <c r="K390" i="13"/>
  <c r="K394" i="13"/>
  <c r="K398" i="13"/>
  <c r="K402" i="13"/>
  <c r="K406" i="13"/>
  <c r="K410" i="13"/>
  <c r="K414" i="13"/>
  <c r="K418" i="13"/>
  <c r="K422" i="13"/>
  <c r="K426" i="13"/>
  <c r="K430" i="13"/>
  <c r="K434" i="13"/>
  <c r="K438" i="13"/>
  <c r="K442" i="13"/>
  <c r="K446" i="13"/>
  <c r="K450" i="13"/>
  <c r="K454" i="13"/>
  <c r="K458" i="13"/>
  <c r="K462" i="13"/>
  <c r="K466" i="13"/>
  <c r="K470" i="13"/>
  <c r="K474" i="13"/>
  <c r="K478" i="13"/>
  <c r="K482" i="13"/>
  <c r="K102" i="13"/>
  <c r="K128" i="13"/>
  <c r="K295" i="13"/>
  <c r="K321" i="13"/>
  <c r="K337" i="13"/>
  <c r="K353" i="13"/>
  <c r="K369" i="13"/>
  <c r="K385" i="13"/>
  <c r="K401" i="13"/>
  <c r="K417" i="13"/>
  <c r="K433" i="13"/>
  <c r="K449" i="13"/>
  <c r="K465" i="13"/>
  <c r="K472" i="13"/>
  <c r="K480" i="13"/>
  <c r="K486" i="13"/>
  <c r="K490" i="13"/>
  <c r="K494" i="13"/>
  <c r="K498" i="13"/>
  <c r="K502" i="13"/>
  <c r="K506" i="13"/>
  <c r="K510" i="13"/>
  <c r="K514" i="13"/>
  <c r="K518" i="13"/>
  <c r="K522" i="13"/>
  <c r="K526" i="13"/>
  <c r="K530" i="13"/>
  <c r="K534" i="13"/>
  <c r="K538" i="13"/>
  <c r="K542" i="13"/>
  <c r="K546" i="13"/>
  <c r="K550" i="13"/>
  <c r="K554" i="13"/>
  <c r="K72" i="13"/>
  <c r="K166" i="13"/>
  <c r="K192" i="13"/>
  <c r="K246" i="13"/>
  <c r="K299" i="13"/>
  <c r="K333" i="13"/>
  <c r="K349" i="13"/>
  <c r="K365" i="13"/>
  <c r="K381" i="13"/>
  <c r="K397" i="13"/>
  <c r="K413" i="13"/>
  <c r="K429" i="13"/>
  <c r="K445" i="13"/>
  <c r="K461" i="13"/>
  <c r="K477" i="13"/>
  <c r="K485" i="13"/>
  <c r="K489" i="13"/>
  <c r="K493" i="13"/>
  <c r="K497" i="13"/>
  <c r="K501" i="13"/>
  <c r="K505" i="13"/>
  <c r="K509" i="13"/>
  <c r="K513" i="13"/>
  <c r="K517" i="13"/>
  <c r="K521" i="13"/>
  <c r="K525" i="13"/>
  <c r="K529" i="13"/>
  <c r="K533" i="13"/>
  <c r="K537" i="13"/>
  <c r="K541" i="13"/>
  <c r="K545" i="13"/>
  <c r="K549" i="13"/>
  <c r="K553" i="13"/>
  <c r="K115" i="13"/>
  <c r="K259" i="13"/>
  <c r="K303" i="13"/>
  <c r="K308" i="13"/>
  <c r="K329" i="13"/>
  <c r="K345" i="13"/>
  <c r="K361" i="13"/>
  <c r="K377" i="13"/>
  <c r="K393" i="13"/>
  <c r="K409" i="13"/>
  <c r="K425" i="13"/>
  <c r="K441" i="13"/>
  <c r="K457" i="13"/>
  <c r="K476" i="13"/>
  <c r="K484" i="13"/>
  <c r="K488" i="13"/>
  <c r="K492" i="13"/>
  <c r="K496" i="13"/>
  <c r="K500" i="13"/>
  <c r="K504" i="13"/>
  <c r="K508" i="13"/>
  <c r="K512" i="13"/>
  <c r="K516" i="13"/>
  <c r="K520" i="13"/>
  <c r="K524" i="13"/>
  <c r="K528" i="13"/>
  <c r="K532" i="13"/>
  <c r="K536" i="13"/>
  <c r="K540" i="13"/>
  <c r="K544" i="13"/>
  <c r="K548" i="13"/>
  <c r="K552" i="13"/>
  <c r="K179" i="13"/>
  <c r="K312" i="13"/>
  <c r="K317" i="13"/>
  <c r="K325" i="13"/>
  <c r="K341" i="13"/>
  <c r="K357" i="13"/>
  <c r="K373" i="13"/>
  <c r="K389" i="13"/>
  <c r="K405" i="13"/>
  <c r="K421" i="13"/>
  <c r="K437" i="13"/>
  <c r="K453" i="13"/>
  <c r="K469" i="13"/>
  <c r="K473" i="13"/>
  <c r="K481" i="13"/>
  <c r="K487" i="13"/>
  <c r="K491" i="13"/>
  <c r="K495" i="13"/>
  <c r="K499" i="13"/>
  <c r="K503" i="13"/>
  <c r="K507" i="13"/>
  <c r="K511" i="13"/>
  <c r="K515" i="13"/>
  <c r="K519" i="13"/>
  <c r="K523" i="13"/>
  <c r="K527" i="13"/>
  <c r="K531" i="13"/>
  <c r="K535" i="13"/>
  <c r="K539" i="13"/>
  <c r="K543" i="13"/>
  <c r="K556" i="13"/>
  <c r="K558" i="13"/>
  <c r="K560" i="13"/>
  <c r="K54" i="13"/>
  <c r="K59" i="13"/>
  <c r="K551" i="13"/>
  <c r="K555" i="13"/>
  <c r="K557" i="13"/>
  <c r="K559" i="13"/>
  <c r="K561" i="13"/>
  <c r="K547" i="13"/>
  <c r="F64" i="13"/>
  <c r="F68" i="13"/>
  <c r="F72" i="13"/>
  <c r="F76" i="13"/>
  <c r="F80" i="13"/>
  <c r="F84" i="13"/>
  <c r="F88" i="13"/>
  <c r="F92" i="13"/>
  <c r="F96" i="13"/>
  <c r="F100" i="13"/>
  <c r="F104" i="13"/>
  <c r="F108" i="13"/>
  <c r="F112" i="13"/>
  <c r="F116" i="13"/>
  <c r="F120" i="13"/>
  <c r="F124" i="13"/>
  <c r="F128" i="13"/>
  <c r="F132" i="13"/>
  <c r="F136" i="13"/>
  <c r="F140" i="13"/>
  <c r="F144" i="13"/>
  <c r="F148" i="13"/>
  <c r="F152" i="13"/>
  <c r="F156" i="13"/>
  <c r="F160" i="13"/>
  <c r="F164" i="13"/>
  <c r="F168" i="13"/>
  <c r="F172" i="13"/>
  <c r="F176" i="13"/>
  <c r="F180" i="13"/>
  <c r="F184" i="13"/>
  <c r="F188" i="13"/>
  <c r="F192" i="13"/>
  <c r="F196" i="13"/>
  <c r="F200" i="13"/>
  <c r="F204" i="13"/>
  <c r="F208" i="13"/>
  <c r="F212" i="13"/>
  <c r="F216" i="13"/>
  <c r="F220" i="13"/>
  <c r="F224" i="13"/>
  <c r="F228" i="13"/>
  <c r="F232" i="13"/>
  <c r="F236" i="13"/>
  <c r="F240" i="13"/>
  <c r="F244" i="13"/>
  <c r="F248" i="13"/>
  <c r="F252" i="13"/>
  <c r="F256" i="13"/>
  <c r="F260" i="13"/>
  <c r="F264" i="13"/>
  <c r="F268" i="13"/>
  <c r="F62" i="13"/>
  <c r="F66" i="13"/>
  <c r="F70" i="13"/>
  <c r="F74" i="13"/>
  <c r="F78" i="13"/>
  <c r="F82" i="13"/>
  <c r="F86" i="13"/>
  <c r="F65" i="13"/>
  <c r="F73" i="13"/>
  <c r="F81" i="13"/>
  <c r="F90" i="13"/>
  <c r="F93" i="13"/>
  <c r="F103" i="13"/>
  <c r="F106" i="13"/>
  <c r="F109" i="13"/>
  <c r="F119" i="13"/>
  <c r="F122" i="13"/>
  <c r="F125" i="13"/>
  <c r="F135" i="13"/>
  <c r="F138" i="13"/>
  <c r="F141" i="13"/>
  <c r="F151" i="13"/>
  <c r="F154" i="13"/>
  <c r="F157" i="13"/>
  <c r="F167" i="13"/>
  <c r="F170" i="13"/>
  <c r="F173" i="13"/>
  <c r="F183" i="13"/>
  <c r="F186" i="13"/>
  <c r="F189" i="13"/>
  <c r="F199" i="13"/>
  <c r="F202" i="13"/>
  <c r="F205" i="13"/>
  <c r="F215" i="13"/>
  <c r="F218" i="13"/>
  <c r="F63" i="13"/>
  <c r="F71" i="13"/>
  <c r="F79" i="13"/>
  <c r="F87" i="13"/>
  <c r="F91" i="13"/>
  <c r="F94" i="13"/>
  <c r="F97" i="13"/>
  <c r="F107" i="13"/>
  <c r="F110" i="13"/>
  <c r="F113" i="13"/>
  <c r="F123" i="13"/>
  <c r="F126" i="13"/>
  <c r="F129" i="13"/>
  <c r="F139" i="13"/>
  <c r="F142" i="13"/>
  <c r="F145" i="13"/>
  <c r="F155" i="13"/>
  <c r="F158" i="13"/>
  <c r="F161" i="13"/>
  <c r="F171" i="13"/>
  <c r="F174" i="13"/>
  <c r="F177" i="13"/>
  <c r="F187" i="13"/>
  <c r="F190" i="13"/>
  <c r="F193" i="13"/>
  <c r="F203" i="13"/>
  <c r="F206" i="13"/>
  <c r="F209" i="13"/>
  <c r="F219" i="13"/>
  <c r="F222" i="13"/>
  <c r="F225" i="13"/>
  <c r="F235" i="13"/>
  <c r="F238" i="13"/>
  <c r="F241" i="13"/>
  <c r="F251" i="13"/>
  <c r="F254" i="13"/>
  <c r="F257" i="13"/>
  <c r="F267" i="13"/>
  <c r="F270" i="13"/>
  <c r="F273" i="13"/>
  <c r="F277" i="13"/>
  <c r="F281" i="13"/>
  <c r="F285" i="13"/>
  <c r="F289" i="13"/>
  <c r="F293" i="13"/>
  <c r="F297" i="13"/>
  <c r="F301" i="13"/>
  <c r="F305" i="13"/>
  <c r="F309" i="13"/>
  <c r="F313" i="13"/>
  <c r="F317" i="13"/>
  <c r="F69" i="13"/>
  <c r="F85" i="13"/>
  <c r="F95" i="13"/>
  <c r="F101" i="13"/>
  <c r="F114" i="13"/>
  <c r="F127" i="13"/>
  <c r="F133" i="13"/>
  <c r="F146" i="13"/>
  <c r="F159" i="13"/>
  <c r="F165" i="13"/>
  <c r="F178" i="13"/>
  <c r="F191" i="13"/>
  <c r="F197" i="13"/>
  <c r="F210" i="13"/>
  <c r="F229" i="13"/>
  <c r="F233" i="13"/>
  <c r="F237" i="13"/>
  <c r="F242" i="13"/>
  <c r="F246" i="13"/>
  <c r="F250" i="13"/>
  <c r="F255" i="13"/>
  <c r="F259" i="13"/>
  <c r="F263" i="13"/>
  <c r="F61" i="13"/>
  <c r="F77" i="13"/>
  <c r="F98" i="13"/>
  <c r="F111" i="13"/>
  <c r="F117" i="13"/>
  <c r="F130" i="13"/>
  <c r="F143" i="13"/>
  <c r="F149" i="13"/>
  <c r="F162" i="13"/>
  <c r="F175" i="13"/>
  <c r="F181" i="13"/>
  <c r="F194" i="13"/>
  <c r="F207" i="13"/>
  <c r="F213" i="13"/>
  <c r="F223" i="13"/>
  <c r="F227" i="13"/>
  <c r="F231" i="13"/>
  <c r="F261" i="13"/>
  <c r="F265" i="13"/>
  <c r="F269" i="13"/>
  <c r="F272" i="13"/>
  <c r="F275" i="13"/>
  <c r="F278" i="13"/>
  <c r="F288" i="13"/>
  <c r="F291" i="13"/>
  <c r="F294" i="13"/>
  <c r="F304" i="13"/>
  <c r="F307" i="13"/>
  <c r="F310" i="13"/>
  <c r="F67" i="13"/>
  <c r="F121" i="13"/>
  <c r="F134" i="13"/>
  <c r="F147" i="13"/>
  <c r="F185" i="13"/>
  <c r="F198" i="13"/>
  <c r="F211" i="13"/>
  <c r="F221" i="13"/>
  <c r="F226" i="13"/>
  <c r="F234" i="13"/>
  <c r="F239" i="13"/>
  <c r="F247" i="13"/>
  <c r="F282" i="13"/>
  <c r="F286" i="13"/>
  <c r="F290" i="13"/>
  <c r="F295" i="13"/>
  <c r="F299" i="13"/>
  <c r="F303" i="13"/>
  <c r="F308" i="13"/>
  <c r="F312" i="13"/>
  <c r="F314" i="13"/>
  <c r="F319" i="13"/>
  <c r="F323" i="13"/>
  <c r="F327" i="13"/>
  <c r="F331" i="13"/>
  <c r="F335" i="13"/>
  <c r="F339" i="13"/>
  <c r="F343" i="13"/>
  <c r="F347" i="13"/>
  <c r="F351" i="13"/>
  <c r="F355" i="13"/>
  <c r="F359" i="13"/>
  <c r="F363" i="13"/>
  <c r="F367" i="13"/>
  <c r="F371" i="13"/>
  <c r="F375" i="13"/>
  <c r="F379" i="13"/>
  <c r="F383" i="13"/>
  <c r="F387" i="13"/>
  <c r="F391" i="13"/>
  <c r="F395" i="13"/>
  <c r="F399" i="13"/>
  <c r="F403" i="13"/>
  <c r="F407" i="13"/>
  <c r="F411" i="13"/>
  <c r="F415" i="13"/>
  <c r="F419" i="13"/>
  <c r="F423" i="13"/>
  <c r="F427" i="13"/>
  <c r="F431" i="13"/>
  <c r="F435" i="13"/>
  <c r="F439" i="13"/>
  <c r="F443" i="13"/>
  <c r="F447" i="13"/>
  <c r="F451" i="13"/>
  <c r="F455" i="13"/>
  <c r="F459" i="13"/>
  <c r="F463" i="13"/>
  <c r="F467" i="13"/>
  <c r="F471" i="13"/>
  <c r="F99" i="13"/>
  <c r="F137" i="13"/>
  <c r="F150" i="13"/>
  <c r="F163" i="13"/>
  <c r="F201" i="13"/>
  <c r="F214" i="13"/>
  <c r="F249" i="13"/>
  <c r="F262" i="13"/>
  <c r="F274" i="13"/>
  <c r="F279" i="13"/>
  <c r="F283" i="13"/>
  <c r="F287" i="13"/>
  <c r="F292" i="13"/>
  <c r="F296" i="13"/>
  <c r="F300" i="13"/>
  <c r="F315" i="13"/>
  <c r="F318" i="13"/>
  <c r="F322" i="13"/>
  <c r="F326" i="13"/>
  <c r="F330" i="13"/>
  <c r="F334" i="13"/>
  <c r="F338" i="13"/>
  <c r="F342" i="13"/>
  <c r="F346" i="13"/>
  <c r="F350" i="13"/>
  <c r="F354" i="13"/>
  <c r="F358" i="13"/>
  <c r="F362" i="13"/>
  <c r="F366" i="13"/>
  <c r="F370" i="13"/>
  <c r="F374" i="13"/>
  <c r="F378" i="13"/>
  <c r="F382" i="13"/>
  <c r="F386" i="13"/>
  <c r="F390" i="13"/>
  <c r="F394" i="13"/>
  <c r="F398" i="13"/>
  <c r="F402" i="13"/>
  <c r="F406" i="13"/>
  <c r="F410" i="13"/>
  <c r="F414" i="13"/>
  <c r="F418" i="13"/>
  <c r="F422" i="13"/>
  <c r="F426" i="13"/>
  <c r="F430" i="13"/>
  <c r="F434" i="13"/>
  <c r="F438" i="13"/>
  <c r="F442" i="13"/>
  <c r="F446" i="13"/>
  <c r="F450" i="13"/>
  <c r="F454" i="13"/>
  <c r="F458" i="13"/>
  <c r="F462" i="13"/>
  <c r="F466" i="13"/>
  <c r="F470" i="13"/>
  <c r="F474" i="13"/>
  <c r="F478" i="13"/>
  <c r="F482" i="13"/>
  <c r="F60" i="13"/>
  <c r="F83" i="13"/>
  <c r="F89" i="13"/>
  <c r="F102" i="13"/>
  <c r="F115" i="13"/>
  <c r="F153" i="13"/>
  <c r="F166" i="13"/>
  <c r="F179" i="13"/>
  <c r="F217" i="13"/>
  <c r="F230" i="13"/>
  <c r="F243" i="13"/>
  <c r="F276" i="13"/>
  <c r="F280" i="13"/>
  <c r="F284" i="13"/>
  <c r="F316" i="13"/>
  <c r="F321" i="13"/>
  <c r="F325" i="13"/>
  <c r="F329" i="13"/>
  <c r="F333" i="13"/>
  <c r="F337" i="13"/>
  <c r="F341" i="13"/>
  <c r="F345" i="13"/>
  <c r="F349" i="13"/>
  <c r="F353" i="13"/>
  <c r="F357" i="13"/>
  <c r="F361" i="13"/>
  <c r="F365" i="13"/>
  <c r="F369" i="13"/>
  <c r="F373" i="13"/>
  <c r="F377" i="13"/>
  <c r="F381" i="13"/>
  <c r="F385" i="13"/>
  <c r="F389" i="13"/>
  <c r="F393" i="13"/>
  <c r="F397" i="13"/>
  <c r="F401" i="13"/>
  <c r="F405" i="13"/>
  <c r="F409" i="13"/>
  <c r="F413" i="13"/>
  <c r="F417" i="13"/>
  <c r="F421" i="13"/>
  <c r="F425" i="13"/>
  <c r="F429" i="13"/>
  <c r="F433" i="13"/>
  <c r="F437" i="13"/>
  <c r="F441" i="13"/>
  <c r="F445" i="13"/>
  <c r="F449" i="13"/>
  <c r="F453" i="13"/>
  <c r="F457" i="13"/>
  <c r="F461" i="13"/>
  <c r="F465" i="13"/>
  <c r="F469" i="13"/>
  <c r="F473" i="13"/>
  <c r="F477" i="13"/>
  <c r="F481" i="13"/>
  <c r="F485" i="13"/>
  <c r="F169" i="13"/>
  <c r="F195" i="13"/>
  <c r="F253" i="13"/>
  <c r="F258" i="13"/>
  <c r="F324" i="13"/>
  <c r="F340" i="13"/>
  <c r="F356" i="13"/>
  <c r="F372" i="13"/>
  <c r="F388" i="13"/>
  <c r="F404" i="13"/>
  <c r="F420" i="13"/>
  <c r="F436" i="13"/>
  <c r="F452" i="13"/>
  <c r="F468" i="13"/>
  <c r="F475" i="13"/>
  <c r="F483" i="13"/>
  <c r="F489" i="13"/>
  <c r="F493" i="13"/>
  <c r="F497" i="13"/>
  <c r="F501" i="13"/>
  <c r="F505" i="13"/>
  <c r="F509" i="13"/>
  <c r="F513" i="13"/>
  <c r="F517" i="13"/>
  <c r="F521" i="13"/>
  <c r="F525" i="13"/>
  <c r="F529" i="13"/>
  <c r="F533" i="13"/>
  <c r="F537" i="13"/>
  <c r="F541" i="13"/>
  <c r="F545" i="13"/>
  <c r="F549" i="13"/>
  <c r="F553" i="13"/>
  <c r="F118" i="13"/>
  <c r="F266" i="13"/>
  <c r="F271" i="13"/>
  <c r="F298" i="13"/>
  <c r="F320" i="13"/>
  <c r="F336" i="13"/>
  <c r="F352" i="13"/>
  <c r="F368" i="13"/>
  <c r="F384" i="13"/>
  <c r="F400" i="13"/>
  <c r="F416" i="13"/>
  <c r="F432" i="13"/>
  <c r="F448" i="13"/>
  <c r="F464" i="13"/>
  <c r="F472" i="13"/>
  <c r="F480" i="13"/>
  <c r="F488" i="13"/>
  <c r="F492" i="13"/>
  <c r="F496" i="13"/>
  <c r="F500" i="13"/>
  <c r="F504" i="13"/>
  <c r="F508" i="13"/>
  <c r="F512" i="13"/>
  <c r="F516" i="13"/>
  <c r="F520" i="13"/>
  <c r="F524" i="13"/>
  <c r="F528" i="13"/>
  <c r="F532" i="13"/>
  <c r="F536" i="13"/>
  <c r="F540" i="13"/>
  <c r="F544" i="13"/>
  <c r="F548" i="13"/>
  <c r="F552" i="13"/>
  <c r="F182" i="13"/>
  <c r="F302" i="13"/>
  <c r="F332" i="13"/>
  <c r="F348" i="13"/>
  <c r="F364" i="13"/>
  <c r="F380" i="13"/>
  <c r="F396" i="13"/>
  <c r="F412" i="13"/>
  <c r="F428" i="13"/>
  <c r="F444" i="13"/>
  <c r="F460" i="13"/>
  <c r="F479" i="13"/>
  <c r="F487" i="13"/>
  <c r="F491" i="13"/>
  <c r="F495" i="13"/>
  <c r="F499" i="13"/>
  <c r="F503" i="13"/>
  <c r="F507" i="13"/>
  <c r="F511" i="13"/>
  <c r="F515" i="13"/>
  <c r="F519" i="13"/>
  <c r="F523" i="13"/>
  <c r="F527" i="13"/>
  <c r="F531" i="13"/>
  <c r="F535" i="13"/>
  <c r="F539" i="13"/>
  <c r="F543" i="13"/>
  <c r="F547" i="13"/>
  <c r="F551" i="13"/>
  <c r="F59" i="13"/>
  <c r="F75" i="13"/>
  <c r="F105" i="13"/>
  <c r="F131" i="13"/>
  <c r="F245" i="13"/>
  <c r="F306" i="13"/>
  <c r="F311" i="13"/>
  <c r="F328" i="13"/>
  <c r="F344" i="13"/>
  <c r="F360" i="13"/>
  <c r="F376" i="13"/>
  <c r="F392" i="13"/>
  <c r="F408" i="13"/>
  <c r="F424" i="13"/>
  <c r="F440" i="13"/>
  <c r="F456" i="13"/>
  <c r="F476" i="13"/>
  <c r="F484" i="13"/>
  <c r="F486" i="13"/>
  <c r="F490" i="13"/>
  <c r="F494" i="13"/>
  <c r="F498" i="13"/>
  <c r="F502" i="13"/>
  <c r="F506" i="13"/>
  <c r="F510" i="13"/>
  <c r="F514" i="13"/>
  <c r="F518" i="13"/>
  <c r="F522" i="13"/>
  <c r="F526" i="13"/>
  <c r="F530" i="13"/>
  <c r="F534" i="13"/>
  <c r="F538" i="13"/>
  <c r="F546" i="13"/>
  <c r="F542" i="13"/>
  <c r="F555" i="13"/>
  <c r="F557" i="13"/>
  <c r="F559" i="13"/>
  <c r="F561" i="13"/>
  <c r="F554" i="13"/>
  <c r="F550" i="13"/>
  <c r="F556" i="13"/>
  <c r="F558" i="13"/>
  <c r="F560" i="13"/>
  <c r="F54" i="13"/>
  <c r="O61" i="13"/>
  <c r="O65" i="13"/>
  <c r="O69" i="13"/>
  <c r="O73" i="13"/>
  <c r="O77" i="13"/>
  <c r="O81" i="13"/>
  <c r="O85" i="13"/>
  <c r="O89" i="13"/>
  <c r="O93" i="13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O229" i="13"/>
  <c r="O233" i="13"/>
  <c r="O237" i="13"/>
  <c r="O241" i="13"/>
  <c r="O245" i="13"/>
  <c r="O249" i="13"/>
  <c r="O253" i="13"/>
  <c r="O257" i="13"/>
  <c r="O261" i="13"/>
  <c r="O265" i="13"/>
  <c r="O269" i="13"/>
  <c r="O63" i="13"/>
  <c r="O67" i="13"/>
  <c r="O71" i="13"/>
  <c r="O75" i="13"/>
  <c r="O79" i="13"/>
  <c r="O83" i="13"/>
  <c r="O60" i="13"/>
  <c r="O66" i="13"/>
  <c r="O74" i="13"/>
  <c r="O82" i="13"/>
  <c r="O88" i="13"/>
  <c r="O91" i="13"/>
  <c r="O94" i="13"/>
  <c r="O104" i="13"/>
  <c r="O107" i="13"/>
  <c r="O110" i="13"/>
  <c r="O120" i="13"/>
  <c r="O123" i="13"/>
  <c r="O126" i="13"/>
  <c r="O136" i="13"/>
  <c r="O139" i="13"/>
  <c r="O142" i="13"/>
  <c r="O152" i="13"/>
  <c r="O155" i="13"/>
  <c r="O158" i="13"/>
  <c r="O168" i="13"/>
  <c r="O171" i="13"/>
  <c r="O174" i="13"/>
  <c r="O184" i="13"/>
  <c r="O187" i="13"/>
  <c r="O190" i="13"/>
  <c r="O200" i="13"/>
  <c r="O203" i="13"/>
  <c r="O206" i="13"/>
  <c r="O216" i="13"/>
  <c r="O219" i="13"/>
  <c r="O64" i="13"/>
  <c r="O72" i="13"/>
  <c r="O80" i="13"/>
  <c r="O92" i="13"/>
  <c r="O95" i="13"/>
  <c r="O98" i="13"/>
  <c r="O108" i="13"/>
  <c r="O111" i="13"/>
  <c r="O114" i="13"/>
  <c r="O124" i="13"/>
  <c r="O127" i="13"/>
  <c r="O130" i="13"/>
  <c r="O140" i="13"/>
  <c r="O143" i="13"/>
  <c r="O146" i="13"/>
  <c r="O156" i="13"/>
  <c r="O159" i="13"/>
  <c r="O162" i="13"/>
  <c r="O172" i="13"/>
  <c r="O175" i="13"/>
  <c r="O178" i="13"/>
  <c r="O188" i="13"/>
  <c r="O191" i="13"/>
  <c r="O194" i="13"/>
  <c r="O204" i="13"/>
  <c r="O207" i="13"/>
  <c r="O210" i="13"/>
  <c r="O220" i="13"/>
  <c r="O223" i="13"/>
  <c r="O226" i="13"/>
  <c r="O236" i="13"/>
  <c r="O239" i="13"/>
  <c r="O242" i="13"/>
  <c r="O252" i="13"/>
  <c r="O255" i="13"/>
  <c r="O258" i="13"/>
  <c r="O268" i="13"/>
  <c r="O271" i="13"/>
  <c r="O274" i="13"/>
  <c r="O278" i="13"/>
  <c r="O282" i="13"/>
  <c r="O286" i="13"/>
  <c r="O290" i="13"/>
  <c r="O294" i="13"/>
  <c r="O298" i="13"/>
  <c r="O302" i="13"/>
  <c r="O306" i="13"/>
  <c r="O310" i="13"/>
  <c r="O314" i="13"/>
  <c r="O318" i="13"/>
  <c r="O70" i="13"/>
  <c r="O86" i="13"/>
  <c r="O96" i="13"/>
  <c r="O102" i="13"/>
  <c r="O115" i="13"/>
  <c r="O128" i="13"/>
  <c r="O134" i="13"/>
  <c r="O147" i="13"/>
  <c r="O160" i="13"/>
  <c r="O166" i="13"/>
  <c r="O179" i="13"/>
  <c r="O192" i="13"/>
  <c r="O198" i="13"/>
  <c r="O211" i="13"/>
  <c r="O224" i="13"/>
  <c r="O228" i="13"/>
  <c r="O232" i="13"/>
  <c r="O262" i="13"/>
  <c r="O266" i="13"/>
  <c r="O270" i="13"/>
  <c r="O62" i="13"/>
  <c r="O78" i="13"/>
  <c r="O99" i="13"/>
  <c r="O112" i="13"/>
  <c r="O118" i="13"/>
  <c r="O131" i="13"/>
  <c r="O144" i="13"/>
  <c r="O150" i="13"/>
  <c r="O163" i="13"/>
  <c r="O176" i="13"/>
  <c r="O182" i="13"/>
  <c r="O195" i="13"/>
  <c r="O208" i="13"/>
  <c r="O214" i="13"/>
  <c r="O230" i="13"/>
  <c r="O234" i="13"/>
  <c r="O238" i="13"/>
  <c r="O243" i="13"/>
  <c r="O247" i="13"/>
  <c r="O251" i="13"/>
  <c r="O256" i="13"/>
  <c r="O260" i="13"/>
  <c r="O264" i="13"/>
  <c r="O273" i="13"/>
  <c r="O276" i="13"/>
  <c r="O279" i="13"/>
  <c r="O289" i="13"/>
  <c r="O292" i="13"/>
  <c r="O295" i="13"/>
  <c r="O305" i="13"/>
  <c r="O308" i="13"/>
  <c r="O311" i="13"/>
  <c r="O68" i="13"/>
  <c r="O90" i="13"/>
  <c r="O103" i="13"/>
  <c r="O116" i="13"/>
  <c r="O154" i="13"/>
  <c r="O167" i="13"/>
  <c r="O180" i="13"/>
  <c r="O218" i="13"/>
  <c r="O246" i="13"/>
  <c r="O254" i="13"/>
  <c r="O259" i="13"/>
  <c r="O267" i="13"/>
  <c r="O277" i="13"/>
  <c r="O281" i="13"/>
  <c r="O285" i="13"/>
  <c r="O315" i="13"/>
  <c r="O320" i="13"/>
  <c r="O324" i="13"/>
  <c r="O328" i="13"/>
  <c r="O332" i="13"/>
  <c r="O336" i="13"/>
  <c r="O340" i="13"/>
  <c r="O344" i="13"/>
  <c r="O348" i="13"/>
  <c r="O352" i="13"/>
  <c r="O356" i="13"/>
  <c r="O360" i="13"/>
  <c r="O364" i="13"/>
  <c r="O368" i="13"/>
  <c r="O372" i="13"/>
  <c r="O376" i="13"/>
  <c r="O380" i="13"/>
  <c r="O384" i="13"/>
  <c r="O388" i="13"/>
  <c r="O392" i="13"/>
  <c r="O396" i="13"/>
  <c r="O400" i="13"/>
  <c r="O404" i="13"/>
  <c r="O408" i="13"/>
  <c r="O412" i="13"/>
  <c r="O416" i="13"/>
  <c r="O420" i="13"/>
  <c r="O424" i="13"/>
  <c r="O428" i="13"/>
  <c r="O432" i="13"/>
  <c r="O436" i="13"/>
  <c r="O440" i="13"/>
  <c r="O444" i="13"/>
  <c r="O448" i="13"/>
  <c r="O452" i="13"/>
  <c r="O456" i="13"/>
  <c r="O460" i="13"/>
  <c r="O464" i="13"/>
  <c r="O468" i="13"/>
  <c r="O106" i="13"/>
  <c r="O119" i="13"/>
  <c r="O132" i="13"/>
  <c r="O170" i="13"/>
  <c r="O183" i="13"/>
  <c r="O196" i="13"/>
  <c r="O222" i="13"/>
  <c r="O227" i="13"/>
  <c r="O235" i="13"/>
  <c r="O240" i="13"/>
  <c r="O248" i="13"/>
  <c r="O299" i="13"/>
  <c r="O303" i="13"/>
  <c r="O307" i="13"/>
  <c r="O312" i="13"/>
  <c r="O316" i="13"/>
  <c r="O319" i="13"/>
  <c r="O323" i="13"/>
  <c r="O327" i="13"/>
  <c r="O331" i="13"/>
  <c r="O335" i="13"/>
  <c r="O339" i="13"/>
  <c r="O343" i="13"/>
  <c r="O347" i="13"/>
  <c r="O351" i="13"/>
  <c r="O355" i="13"/>
  <c r="O359" i="13"/>
  <c r="O363" i="13"/>
  <c r="O367" i="13"/>
  <c r="O371" i="13"/>
  <c r="O375" i="13"/>
  <c r="O379" i="13"/>
  <c r="O383" i="13"/>
  <c r="O387" i="13"/>
  <c r="O391" i="13"/>
  <c r="O395" i="13"/>
  <c r="O399" i="13"/>
  <c r="O403" i="13"/>
  <c r="O407" i="13"/>
  <c r="O411" i="13"/>
  <c r="O415" i="13"/>
  <c r="O419" i="13"/>
  <c r="O423" i="13"/>
  <c r="O427" i="13"/>
  <c r="O431" i="13"/>
  <c r="O435" i="13"/>
  <c r="O439" i="13"/>
  <c r="O443" i="13"/>
  <c r="O447" i="13"/>
  <c r="O451" i="13"/>
  <c r="O455" i="13"/>
  <c r="O459" i="13"/>
  <c r="O463" i="13"/>
  <c r="O467" i="13"/>
  <c r="O471" i="13"/>
  <c r="O475" i="13"/>
  <c r="O479" i="13"/>
  <c r="O483" i="13"/>
  <c r="O84" i="13"/>
  <c r="O122" i="13"/>
  <c r="O135" i="13"/>
  <c r="O148" i="13"/>
  <c r="O186" i="13"/>
  <c r="O199" i="13"/>
  <c r="O212" i="13"/>
  <c r="O250" i="13"/>
  <c r="O263" i="13"/>
  <c r="O272" i="13"/>
  <c r="O283" i="13"/>
  <c r="O287" i="13"/>
  <c r="O291" i="13"/>
  <c r="O296" i="13"/>
  <c r="O300" i="13"/>
  <c r="O304" i="13"/>
  <c r="O309" i="13"/>
  <c r="O313" i="13"/>
  <c r="O317" i="13"/>
  <c r="O322" i="13"/>
  <c r="O326" i="13"/>
  <c r="O330" i="13"/>
  <c r="O334" i="13"/>
  <c r="O338" i="13"/>
  <c r="O342" i="13"/>
  <c r="O346" i="13"/>
  <c r="O350" i="13"/>
  <c r="O354" i="13"/>
  <c r="O358" i="13"/>
  <c r="O362" i="13"/>
  <c r="O366" i="13"/>
  <c r="O370" i="13"/>
  <c r="O374" i="13"/>
  <c r="O378" i="13"/>
  <c r="O382" i="13"/>
  <c r="O386" i="13"/>
  <c r="O390" i="13"/>
  <c r="O394" i="13"/>
  <c r="O398" i="13"/>
  <c r="O402" i="13"/>
  <c r="O406" i="13"/>
  <c r="O410" i="13"/>
  <c r="O414" i="13"/>
  <c r="O418" i="13"/>
  <c r="O422" i="13"/>
  <c r="O426" i="13"/>
  <c r="O430" i="13"/>
  <c r="O434" i="13"/>
  <c r="O438" i="13"/>
  <c r="O442" i="13"/>
  <c r="O446" i="13"/>
  <c r="O450" i="13"/>
  <c r="O454" i="13"/>
  <c r="O458" i="13"/>
  <c r="O462" i="13"/>
  <c r="O466" i="13"/>
  <c r="O470" i="13"/>
  <c r="O474" i="13"/>
  <c r="O478" i="13"/>
  <c r="O482" i="13"/>
  <c r="O76" i="13"/>
  <c r="O87" i="13"/>
  <c r="O202" i="13"/>
  <c r="O275" i="13"/>
  <c r="O280" i="13"/>
  <c r="O301" i="13"/>
  <c r="O325" i="13"/>
  <c r="O341" i="13"/>
  <c r="O357" i="13"/>
  <c r="O373" i="13"/>
  <c r="O389" i="13"/>
  <c r="O405" i="13"/>
  <c r="O421" i="13"/>
  <c r="O437" i="13"/>
  <c r="O453" i="13"/>
  <c r="O469" i="13"/>
  <c r="O476" i="13"/>
  <c r="O484" i="13"/>
  <c r="O486" i="13"/>
  <c r="O490" i="13"/>
  <c r="O494" i="13"/>
  <c r="O498" i="13"/>
  <c r="O502" i="13"/>
  <c r="O506" i="13"/>
  <c r="O510" i="13"/>
  <c r="O514" i="13"/>
  <c r="O518" i="13"/>
  <c r="O522" i="13"/>
  <c r="O526" i="13"/>
  <c r="O530" i="13"/>
  <c r="O534" i="13"/>
  <c r="O538" i="13"/>
  <c r="O542" i="13"/>
  <c r="O546" i="13"/>
  <c r="O550" i="13"/>
  <c r="O554" i="13"/>
  <c r="O151" i="13"/>
  <c r="O231" i="13"/>
  <c r="O284" i="13"/>
  <c r="O321" i="13"/>
  <c r="O337" i="13"/>
  <c r="O353" i="13"/>
  <c r="O369" i="13"/>
  <c r="O385" i="13"/>
  <c r="O401" i="13"/>
  <c r="O417" i="13"/>
  <c r="O433" i="13"/>
  <c r="O449" i="13"/>
  <c r="O465" i="13"/>
  <c r="O473" i="13"/>
  <c r="O481" i="13"/>
  <c r="O489" i="13"/>
  <c r="O493" i="13"/>
  <c r="O497" i="13"/>
  <c r="O501" i="13"/>
  <c r="O505" i="13"/>
  <c r="O509" i="13"/>
  <c r="O513" i="13"/>
  <c r="O517" i="13"/>
  <c r="O521" i="13"/>
  <c r="O525" i="13"/>
  <c r="O529" i="13"/>
  <c r="O533" i="13"/>
  <c r="O537" i="13"/>
  <c r="O541" i="13"/>
  <c r="O545" i="13"/>
  <c r="O549" i="13"/>
  <c r="O553" i="13"/>
  <c r="O100" i="13"/>
  <c r="O215" i="13"/>
  <c r="O244" i="13"/>
  <c r="O288" i="13"/>
  <c r="O293" i="13"/>
  <c r="O333" i="13"/>
  <c r="O349" i="13"/>
  <c r="O365" i="13"/>
  <c r="O381" i="13"/>
  <c r="O397" i="13"/>
  <c r="O413" i="13"/>
  <c r="O429" i="13"/>
  <c r="O445" i="13"/>
  <c r="O461" i="13"/>
  <c r="O472" i="13"/>
  <c r="O480" i="13"/>
  <c r="O488" i="13"/>
  <c r="O492" i="13"/>
  <c r="O496" i="13"/>
  <c r="O500" i="13"/>
  <c r="O504" i="13"/>
  <c r="O508" i="13"/>
  <c r="O512" i="13"/>
  <c r="O516" i="13"/>
  <c r="O520" i="13"/>
  <c r="O524" i="13"/>
  <c r="O528" i="13"/>
  <c r="O532" i="13"/>
  <c r="O536" i="13"/>
  <c r="O540" i="13"/>
  <c r="O544" i="13"/>
  <c r="O548" i="13"/>
  <c r="O552" i="13"/>
  <c r="O138" i="13"/>
  <c r="O164" i="13"/>
  <c r="O297" i="13"/>
  <c r="O329" i="13"/>
  <c r="O345" i="13"/>
  <c r="O361" i="13"/>
  <c r="O377" i="13"/>
  <c r="O393" i="13"/>
  <c r="O409" i="13"/>
  <c r="O425" i="13"/>
  <c r="O441" i="13"/>
  <c r="O457" i="13"/>
  <c r="O477" i="13"/>
  <c r="O485" i="13"/>
  <c r="O487" i="13"/>
  <c r="O491" i="13"/>
  <c r="O495" i="13"/>
  <c r="O499" i="13"/>
  <c r="O503" i="13"/>
  <c r="O507" i="13"/>
  <c r="O511" i="13"/>
  <c r="O515" i="13"/>
  <c r="O519" i="13"/>
  <c r="O523" i="13"/>
  <c r="O527" i="13"/>
  <c r="O531" i="13"/>
  <c r="O535" i="13"/>
  <c r="O539" i="13"/>
  <c r="O547" i="13"/>
  <c r="O556" i="13"/>
  <c r="O558" i="13"/>
  <c r="O560" i="13"/>
  <c r="O54" i="13"/>
  <c r="O543" i="13"/>
  <c r="O59" i="13"/>
  <c r="O555" i="13"/>
  <c r="O557" i="13"/>
  <c r="O559" i="13"/>
  <c r="O561" i="13"/>
  <c r="O551" i="13"/>
  <c r="G61" i="13"/>
  <c r="G65" i="13"/>
  <c r="G69" i="13"/>
  <c r="G73" i="13"/>
  <c r="G77" i="13"/>
  <c r="G81" i="13"/>
  <c r="G85" i="13"/>
  <c r="G89" i="13"/>
  <c r="G93" i="13"/>
  <c r="G97" i="13"/>
  <c r="G101" i="13"/>
  <c r="G105" i="13"/>
  <c r="G109" i="13"/>
  <c r="G113" i="13"/>
  <c r="G117" i="13"/>
  <c r="G121" i="13"/>
  <c r="G125" i="13"/>
  <c r="G129" i="13"/>
  <c r="G133" i="13"/>
  <c r="G137" i="13"/>
  <c r="G141" i="13"/>
  <c r="G145" i="13"/>
  <c r="G149" i="13"/>
  <c r="G153" i="13"/>
  <c r="G157" i="13"/>
  <c r="G161" i="13"/>
  <c r="G165" i="13"/>
  <c r="G169" i="13"/>
  <c r="G173" i="13"/>
  <c r="G177" i="13"/>
  <c r="G181" i="13"/>
  <c r="G185" i="13"/>
  <c r="G189" i="13"/>
  <c r="G193" i="13"/>
  <c r="G197" i="13"/>
  <c r="G201" i="13"/>
  <c r="G205" i="13"/>
  <c r="G209" i="13"/>
  <c r="G213" i="13"/>
  <c r="G217" i="13"/>
  <c r="G221" i="13"/>
  <c r="G225" i="13"/>
  <c r="G229" i="13"/>
  <c r="G233" i="13"/>
  <c r="G237" i="13"/>
  <c r="G241" i="13"/>
  <c r="G245" i="13"/>
  <c r="G249" i="13"/>
  <c r="G253" i="13"/>
  <c r="G257" i="13"/>
  <c r="G261" i="13"/>
  <c r="G265" i="13"/>
  <c r="G269" i="13"/>
  <c r="G63" i="13"/>
  <c r="G67" i="13"/>
  <c r="G71" i="13"/>
  <c r="G75" i="13"/>
  <c r="G79" i="13"/>
  <c r="G83" i="13"/>
  <c r="G87" i="13"/>
  <c r="G60" i="13"/>
  <c r="G66" i="13"/>
  <c r="G74" i="13"/>
  <c r="G82" i="13"/>
  <c r="G96" i="13"/>
  <c r="G99" i="13"/>
  <c r="G102" i="13"/>
  <c r="G112" i="13"/>
  <c r="G115" i="13"/>
  <c r="G118" i="13"/>
  <c r="G128" i="13"/>
  <c r="G131" i="13"/>
  <c r="G134" i="13"/>
  <c r="G144" i="13"/>
  <c r="G147" i="13"/>
  <c r="G150" i="13"/>
  <c r="G160" i="13"/>
  <c r="G163" i="13"/>
  <c r="G166" i="13"/>
  <c r="G176" i="13"/>
  <c r="G179" i="13"/>
  <c r="G182" i="13"/>
  <c r="G192" i="13"/>
  <c r="G195" i="13"/>
  <c r="G198" i="13"/>
  <c r="G208" i="13"/>
  <c r="G211" i="13"/>
  <c r="G214" i="13"/>
  <c r="G64" i="13"/>
  <c r="G72" i="13"/>
  <c r="G80" i="13"/>
  <c r="G90" i="13"/>
  <c r="G100" i="13"/>
  <c r="G103" i="13"/>
  <c r="G106" i="13"/>
  <c r="G116" i="13"/>
  <c r="G119" i="13"/>
  <c r="G122" i="13"/>
  <c r="G132" i="13"/>
  <c r="G135" i="13"/>
  <c r="G138" i="13"/>
  <c r="G148" i="13"/>
  <c r="G151" i="13"/>
  <c r="G154" i="13"/>
  <c r="G164" i="13"/>
  <c r="G167" i="13"/>
  <c r="G170" i="13"/>
  <c r="G180" i="13"/>
  <c r="G183" i="13"/>
  <c r="G186" i="13"/>
  <c r="G196" i="13"/>
  <c r="G199" i="13"/>
  <c r="G202" i="13"/>
  <c r="G212" i="13"/>
  <c r="G215" i="13"/>
  <c r="G218" i="13"/>
  <c r="G228" i="13"/>
  <c r="G231" i="13"/>
  <c r="G234" i="13"/>
  <c r="G244" i="13"/>
  <c r="G247" i="13"/>
  <c r="G250" i="13"/>
  <c r="G260" i="13"/>
  <c r="G263" i="13"/>
  <c r="G266" i="13"/>
  <c r="G274" i="13"/>
  <c r="G278" i="13"/>
  <c r="G282" i="13"/>
  <c r="G286" i="13"/>
  <c r="G290" i="13"/>
  <c r="G294" i="13"/>
  <c r="G298" i="13"/>
  <c r="G302" i="13"/>
  <c r="G306" i="13"/>
  <c r="G310" i="13"/>
  <c r="G314" i="13"/>
  <c r="G318" i="13"/>
  <c r="G62" i="13"/>
  <c r="G78" i="13"/>
  <c r="G88" i="13"/>
  <c r="G94" i="13"/>
  <c r="G107" i="13"/>
  <c r="G120" i="13"/>
  <c r="G126" i="13"/>
  <c r="G139" i="13"/>
  <c r="G152" i="13"/>
  <c r="G158" i="13"/>
  <c r="G171" i="13"/>
  <c r="G184" i="13"/>
  <c r="G190" i="13"/>
  <c r="G203" i="13"/>
  <c r="G216" i="13"/>
  <c r="G224" i="13"/>
  <c r="G254" i="13"/>
  <c r="G258" i="13"/>
  <c r="G262" i="13"/>
  <c r="G267" i="13"/>
  <c r="G271" i="13"/>
  <c r="G273" i="13"/>
  <c r="G70" i="13"/>
  <c r="G86" i="13"/>
  <c r="G91" i="13"/>
  <c r="G104" i="13"/>
  <c r="G110" i="13"/>
  <c r="G123" i="13"/>
  <c r="G136" i="13"/>
  <c r="G142" i="13"/>
  <c r="G155" i="13"/>
  <c r="G168" i="13"/>
  <c r="G174" i="13"/>
  <c r="G187" i="13"/>
  <c r="G200" i="13"/>
  <c r="G206" i="13"/>
  <c r="G219" i="13"/>
  <c r="G222" i="13"/>
  <c r="G226" i="13"/>
  <c r="G230" i="13"/>
  <c r="G235" i="13"/>
  <c r="G239" i="13"/>
  <c r="G243" i="13"/>
  <c r="G248" i="13"/>
  <c r="G252" i="13"/>
  <c r="G256" i="13"/>
  <c r="G281" i="13"/>
  <c r="G284" i="13"/>
  <c r="G287" i="13"/>
  <c r="G297" i="13"/>
  <c r="G300" i="13"/>
  <c r="G303" i="13"/>
  <c r="G313" i="13"/>
  <c r="G95" i="13"/>
  <c r="G108" i="13"/>
  <c r="G146" i="13"/>
  <c r="G159" i="13"/>
  <c r="G172" i="13"/>
  <c r="G210" i="13"/>
  <c r="G242" i="13"/>
  <c r="G255" i="13"/>
  <c r="G268" i="13"/>
  <c r="G277" i="13"/>
  <c r="G307" i="13"/>
  <c r="G311" i="13"/>
  <c r="G317" i="13"/>
  <c r="G320" i="13"/>
  <c r="G324" i="13"/>
  <c r="G328" i="13"/>
  <c r="G332" i="13"/>
  <c r="G336" i="13"/>
  <c r="G340" i="13"/>
  <c r="G344" i="13"/>
  <c r="G348" i="13"/>
  <c r="G352" i="13"/>
  <c r="G356" i="13"/>
  <c r="G360" i="13"/>
  <c r="G364" i="13"/>
  <c r="G368" i="13"/>
  <c r="G372" i="13"/>
  <c r="G376" i="13"/>
  <c r="G380" i="13"/>
  <c r="G384" i="13"/>
  <c r="G388" i="13"/>
  <c r="G392" i="13"/>
  <c r="G396" i="13"/>
  <c r="G400" i="13"/>
  <c r="G404" i="13"/>
  <c r="G408" i="13"/>
  <c r="G412" i="13"/>
  <c r="G416" i="13"/>
  <c r="G420" i="13"/>
  <c r="G424" i="13"/>
  <c r="G428" i="13"/>
  <c r="G432" i="13"/>
  <c r="G436" i="13"/>
  <c r="G440" i="13"/>
  <c r="G444" i="13"/>
  <c r="G448" i="13"/>
  <c r="G452" i="13"/>
  <c r="G456" i="13"/>
  <c r="G460" i="13"/>
  <c r="G464" i="13"/>
  <c r="G468" i="13"/>
  <c r="G84" i="13"/>
  <c r="G98" i="13"/>
  <c r="G111" i="13"/>
  <c r="G124" i="13"/>
  <c r="G162" i="13"/>
  <c r="G175" i="13"/>
  <c r="G188" i="13"/>
  <c r="G223" i="13"/>
  <c r="G236" i="13"/>
  <c r="G270" i="13"/>
  <c r="G291" i="13"/>
  <c r="G295" i="13"/>
  <c r="G299" i="13"/>
  <c r="G304" i="13"/>
  <c r="G308" i="13"/>
  <c r="G312" i="13"/>
  <c r="G319" i="13"/>
  <c r="G323" i="13"/>
  <c r="G327" i="13"/>
  <c r="G331" i="13"/>
  <c r="G335" i="13"/>
  <c r="G339" i="13"/>
  <c r="G343" i="13"/>
  <c r="G347" i="13"/>
  <c r="G351" i="13"/>
  <c r="G355" i="13"/>
  <c r="G359" i="13"/>
  <c r="G363" i="13"/>
  <c r="G367" i="13"/>
  <c r="G371" i="13"/>
  <c r="G375" i="13"/>
  <c r="G379" i="13"/>
  <c r="G383" i="13"/>
  <c r="G387" i="13"/>
  <c r="G391" i="13"/>
  <c r="G395" i="13"/>
  <c r="G399" i="13"/>
  <c r="G403" i="13"/>
  <c r="G407" i="13"/>
  <c r="G411" i="13"/>
  <c r="G415" i="13"/>
  <c r="G419" i="13"/>
  <c r="G423" i="13"/>
  <c r="G427" i="13"/>
  <c r="G431" i="13"/>
  <c r="G435" i="13"/>
  <c r="G439" i="13"/>
  <c r="G443" i="13"/>
  <c r="G447" i="13"/>
  <c r="G451" i="13"/>
  <c r="G455" i="13"/>
  <c r="G459" i="13"/>
  <c r="G463" i="13"/>
  <c r="G467" i="13"/>
  <c r="G471" i="13"/>
  <c r="G475" i="13"/>
  <c r="G479" i="13"/>
  <c r="G483" i="13"/>
  <c r="G76" i="13"/>
  <c r="G114" i="13"/>
  <c r="G127" i="13"/>
  <c r="G140" i="13"/>
  <c r="G178" i="13"/>
  <c r="G191" i="13"/>
  <c r="G204" i="13"/>
  <c r="G238" i="13"/>
  <c r="G246" i="13"/>
  <c r="G251" i="13"/>
  <c r="G259" i="13"/>
  <c r="G264" i="13"/>
  <c r="G275" i="13"/>
  <c r="G279" i="13"/>
  <c r="G283" i="13"/>
  <c r="G288" i="13"/>
  <c r="G292" i="13"/>
  <c r="G296" i="13"/>
  <c r="G301" i="13"/>
  <c r="G305" i="13"/>
  <c r="G309" i="13"/>
  <c r="G315" i="13"/>
  <c r="G322" i="13"/>
  <c r="G326" i="13"/>
  <c r="G330" i="13"/>
  <c r="G334" i="13"/>
  <c r="G338" i="13"/>
  <c r="G342" i="13"/>
  <c r="G346" i="13"/>
  <c r="G350" i="13"/>
  <c r="G354" i="13"/>
  <c r="G358" i="13"/>
  <c r="G362" i="13"/>
  <c r="G366" i="13"/>
  <c r="G370" i="13"/>
  <c r="G374" i="13"/>
  <c r="G378" i="13"/>
  <c r="G382" i="13"/>
  <c r="G386" i="13"/>
  <c r="G390" i="13"/>
  <c r="G394" i="13"/>
  <c r="G398" i="13"/>
  <c r="G402" i="13"/>
  <c r="G406" i="13"/>
  <c r="G410" i="13"/>
  <c r="G414" i="13"/>
  <c r="G418" i="13"/>
  <c r="G422" i="13"/>
  <c r="G426" i="13"/>
  <c r="G430" i="13"/>
  <c r="G434" i="13"/>
  <c r="G438" i="13"/>
  <c r="G442" i="13"/>
  <c r="G446" i="13"/>
  <c r="G450" i="13"/>
  <c r="G454" i="13"/>
  <c r="G458" i="13"/>
  <c r="G462" i="13"/>
  <c r="G466" i="13"/>
  <c r="G470" i="13"/>
  <c r="G474" i="13"/>
  <c r="G478" i="13"/>
  <c r="G482" i="13"/>
  <c r="G143" i="13"/>
  <c r="G289" i="13"/>
  <c r="G333" i="13"/>
  <c r="G349" i="13"/>
  <c r="G365" i="13"/>
  <c r="G381" i="13"/>
  <c r="G397" i="13"/>
  <c r="G413" i="13"/>
  <c r="G429" i="13"/>
  <c r="G445" i="13"/>
  <c r="G461" i="13"/>
  <c r="G476" i="13"/>
  <c r="G484" i="13"/>
  <c r="G486" i="13"/>
  <c r="G490" i="13"/>
  <c r="G494" i="13"/>
  <c r="G498" i="13"/>
  <c r="G502" i="13"/>
  <c r="G506" i="13"/>
  <c r="G510" i="13"/>
  <c r="G514" i="13"/>
  <c r="G518" i="13"/>
  <c r="G522" i="13"/>
  <c r="G526" i="13"/>
  <c r="G530" i="13"/>
  <c r="G534" i="13"/>
  <c r="G538" i="13"/>
  <c r="G542" i="13"/>
  <c r="G546" i="13"/>
  <c r="G550" i="13"/>
  <c r="G554" i="13"/>
  <c r="G92" i="13"/>
  <c r="G207" i="13"/>
  <c r="G293" i="13"/>
  <c r="G329" i="13"/>
  <c r="G345" i="13"/>
  <c r="G361" i="13"/>
  <c r="G377" i="13"/>
  <c r="G393" i="13"/>
  <c r="G409" i="13"/>
  <c r="G425" i="13"/>
  <c r="G441" i="13"/>
  <c r="G457" i="13"/>
  <c r="G473" i="13"/>
  <c r="G481" i="13"/>
  <c r="G489" i="13"/>
  <c r="G493" i="13"/>
  <c r="G497" i="13"/>
  <c r="G501" i="13"/>
  <c r="G505" i="13"/>
  <c r="G509" i="13"/>
  <c r="G513" i="13"/>
  <c r="G517" i="13"/>
  <c r="G521" i="13"/>
  <c r="G525" i="13"/>
  <c r="G529" i="13"/>
  <c r="G533" i="13"/>
  <c r="G537" i="13"/>
  <c r="G541" i="13"/>
  <c r="G545" i="13"/>
  <c r="G549" i="13"/>
  <c r="G553" i="13"/>
  <c r="G68" i="13"/>
  <c r="G130" i="13"/>
  <c r="G156" i="13"/>
  <c r="G227" i="13"/>
  <c r="G232" i="13"/>
  <c r="G276" i="13"/>
  <c r="G316" i="13"/>
  <c r="G325" i="13"/>
  <c r="G341" i="13"/>
  <c r="G357" i="13"/>
  <c r="G373" i="13"/>
  <c r="G389" i="13"/>
  <c r="G405" i="13"/>
  <c r="G421" i="13"/>
  <c r="G437" i="13"/>
  <c r="G453" i="13"/>
  <c r="G469" i="13"/>
  <c r="G472" i="13"/>
  <c r="G480" i="13"/>
  <c r="G488" i="13"/>
  <c r="G492" i="13"/>
  <c r="G496" i="13"/>
  <c r="G500" i="13"/>
  <c r="G504" i="13"/>
  <c r="G508" i="13"/>
  <c r="G512" i="13"/>
  <c r="G516" i="13"/>
  <c r="G520" i="13"/>
  <c r="G524" i="13"/>
  <c r="G528" i="13"/>
  <c r="G532" i="13"/>
  <c r="G536" i="13"/>
  <c r="G540" i="13"/>
  <c r="G544" i="13"/>
  <c r="G548" i="13"/>
  <c r="G552" i="13"/>
  <c r="G194" i="13"/>
  <c r="G220" i="13"/>
  <c r="G240" i="13"/>
  <c r="G272" i="13"/>
  <c r="G280" i="13"/>
  <c r="G285" i="13"/>
  <c r="G321" i="13"/>
  <c r="G337" i="13"/>
  <c r="G353" i="13"/>
  <c r="G369" i="13"/>
  <c r="G385" i="13"/>
  <c r="G401" i="13"/>
  <c r="G417" i="13"/>
  <c r="G433" i="13"/>
  <c r="G449" i="13"/>
  <c r="G465" i="13"/>
  <c r="G477" i="13"/>
  <c r="G485" i="13"/>
  <c r="G487" i="13"/>
  <c r="G491" i="13"/>
  <c r="G495" i="13"/>
  <c r="G499" i="13"/>
  <c r="G503" i="13"/>
  <c r="G507" i="13"/>
  <c r="G511" i="13"/>
  <c r="G515" i="13"/>
  <c r="G519" i="13"/>
  <c r="G523" i="13"/>
  <c r="G527" i="13"/>
  <c r="G531" i="13"/>
  <c r="G535" i="13"/>
  <c r="G539" i="13"/>
  <c r="G59" i="13"/>
  <c r="G556" i="13"/>
  <c r="G558" i="13"/>
  <c r="G560" i="13"/>
  <c r="G54" i="13"/>
  <c r="G551" i="13"/>
  <c r="G547" i="13"/>
  <c r="G555" i="13"/>
  <c r="G557" i="13"/>
  <c r="G559" i="13"/>
  <c r="G561" i="13"/>
  <c r="G543" i="13"/>
  <c r="R64" i="13"/>
  <c r="R68" i="13"/>
  <c r="R72" i="13"/>
  <c r="R76" i="13"/>
  <c r="R80" i="13"/>
  <c r="R84" i="13"/>
  <c r="R88" i="13"/>
  <c r="R92" i="13"/>
  <c r="R96" i="13"/>
  <c r="R100" i="13"/>
  <c r="R104" i="13"/>
  <c r="R108" i="13"/>
  <c r="R112" i="13"/>
  <c r="R116" i="13"/>
  <c r="R120" i="13"/>
  <c r="R124" i="13"/>
  <c r="R128" i="13"/>
  <c r="R132" i="13"/>
  <c r="R136" i="13"/>
  <c r="R140" i="13"/>
  <c r="R144" i="13"/>
  <c r="R148" i="13"/>
  <c r="R152" i="13"/>
  <c r="R156" i="13"/>
  <c r="R160" i="13"/>
  <c r="R164" i="13"/>
  <c r="R168" i="13"/>
  <c r="R172" i="13"/>
  <c r="R176" i="13"/>
  <c r="R180" i="13"/>
  <c r="R184" i="13"/>
  <c r="R188" i="13"/>
  <c r="R192" i="13"/>
  <c r="R196" i="13"/>
  <c r="R200" i="13"/>
  <c r="R204" i="13"/>
  <c r="R208" i="13"/>
  <c r="R212" i="13"/>
  <c r="R216" i="13"/>
  <c r="R220" i="13"/>
  <c r="R224" i="13"/>
  <c r="R228" i="13"/>
  <c r="R232" i="13"/>
  <c r="R236" i="13"/>
  <c r="R240" i="13"/>
  <c r="R244" i="13"/>
  <c r="R248" i="13"/>
  <c r="R252" i="13"/>
  <c r="R256" i="13"/>
  <c r="R260" i="13"/>
  <c r="R264" i="13"/>
  <c r="R268" i="13"/>
  <c r="R62" i="13"/>
  <c r="R66" i="13"/>
  <c r="R70" i="13"/>
  <c r="R74" i="13"/>
  <c r="R78" i="13"/>
  <c r="R82" i="13"/>
  <c r="R86" i="13"/>
  <c r="R61" i="13"/>
  <c r="R69" i="13"/>
  <c r="R77" i="13"/>
  <c r="R85" i="13"/>
  <c r="R89" i="13"/>
  <c r="R99" i="13"/>
  <c r="R102" i="13"/>
  <c r="R105" i="13"/>
  <c r="R115" i="13"/>
  <c r="R118" i="13"/>
  <c r="R121" i="13"/>
  <c r="R131" i="13"/>
  <c r="R134" i="13"/>
  <c r="R137" i="13"/>
  <c r="R147" i="13"/>
  <c r="R150" i="13"/>
  <c r="R153" i="13"/>
  <c r="R163" i="13"/>
  <c r="R166" i="13"/>
  <c r="R169" i="13"/>
  <c r="R179" i="13"/>
  <c r="R182" i="13"/>
  <c r="R185" i="13"/>
  <c r="R195" i="13"/>
  <c r="R198" i="13"/>
  <c r="R201" i="13"/>
  <c r="R211" i="13"/>
  <c r="R214" i="13"/>
  <c r="R217" i="13"/>
  <c r="R67" i="13"/>
  <c r="R75" i="13"/>
  <c r="R83" i="13"/>
  <c r="R87" i="13"/>
  <c r="R90" i="13"/>
  <c r="R93" i="13"/>
  <c r="R103" i="13"/>
  <c r="R106" i="13"/>
  <c r="R109" i="13"/>
  <c r="R119" i="13"/>
  <c r="R122" i="13"/>
  <c r="R125" i="13"/>
  <c r="R135" i="13"/>
  <c r="R138" i="13"/>
  <c r="R141" i="13"/>
  <c r="R151" i="13"/>
  <c r="R154" i="13"/>
  <c r="R157" i="13"/>
  <c r="R167" i="13"/>
  <c r="R170" i="13"/>
  <c r="R173" i="13"/>
  <c r="R183" i="13"/>
  <c r="R186" i="13"/>
  <c r="R189" i="13"/>
  <c r="R199" i="13"/>
  <c r="R202" i="13"/>
  <c r="R205" i="13"/>
  <c r="R215" i="13"/>
  <c r="R218" i="13"/>
  <c r="R221" i="13"/>
  <c r="R231" i="13"/>
  <c r="R234" i="13"/>
  <c r="R237" i="13"/>
  <c r="R247" i="13"/>
  <c r="R250" i="13"/>
  <c r="R253" i="13"/>
  <c r="R263" i="13"/>
  <c r="R266" i="13"/>
  <c r="R269" i="13"/>
  <c r="R273" i="13"/>
  <c r="R277" i="13"/>
  <c r="R281" i="13"/>
  <c r="R285" i="13"/>
  <c r="R289" i="13"/>
  <c r="R293" i="13"/>
  <c r="R297" i="13"/>
  <c r="R301" i="13"/>
  <c r="R305" i="13"/>
  <c r="R309" i="13"/>
  <c r="R313" i="13"/>
  <c r="R317" i="13"/>
  <c r="R65" i="13"/>
  <c r="R81" i="13"/>
  <c r="R94" i="13"/>
  <c r="R107" i="13"/>
  <c r="R113" i="13"/>
  <c r="R126" i="13"/>
  <c r="R139" i="13"/>
  <c r="R145" i="13"/>
  <c r="R158" i="13"/>
  <c r="R171" i="13"/>
  <c r="R177" i="13"/>
  <c r="R190" i="13"/>
  <c r="R203" i="13"/>
  <c r="R209" i="13"/>
  <c r="R222" i="13"/>
  <c r="R226" i="13"/>
  <c r="R230" i="13"/>
  <c r="R235" i="13"/>
  <c r="R239" i="13"/>
  <c r="R243" i="13"/>
  <c r="R73" i="13"/>
  <c r="R91" i="13"/>
  <c r="R97" i="13"/>
  <c r="R110" i="13"/>
  <c r="R123" i="13"/>
  <c r="R129" i="13"/>
  <c r="R142" i="13"/>
  <c r="R155" i="13"/>
  <c r="R161" i="13"/>
  <c r="R174" i="13"/>
  <c r="R187" i="13"/>
  <c r="R193" i="13"/>
  <c r="R206" i="13"/>
  <c r="R219" i="13"/>
  <c r="R241" i="13"/>
  <c r="R245" i="13"/>
  <c r="R249" i="13"/>
  <c r="R254" i="13"/>
  <c r="R258" i="13"/>
  <c r="R262" i="13"/>
  <c r="R267" i="13"/>
  <c r="R271" i="13"/>
  <c r="R274" i="13"/>
  <c r="R284" i="13"/>
  <c r="R287" i="13"/>
  <c r="R290" i="13"/>
  <c r="R300" i="13"/>
  <c r="R303" i="13"/>
  <c r="R306" i="13"/>
  <c r="R79" i="13"/>
  <c r="R101" i="13"/>
  <c r="R114" i="13"/>
  <c r="R127" i="13"/>
  <c r="R165" i="13"/>
  <c r="R178" i="13"/>
  <c r="R191" i="13"/>
  <c r="R223" i="13"/>
  <c r="R257" i="13"/>
  <c r="R265" i="13"/>
  <c r="R270" i="13"/>
  <c r="R275" i="13"/>
  <c r="R279" i="13"/>
  <c r="R283" i="13"/>
  <c r="R288" i="13"/>
  <c r="R292" i="13"/>
  <c r="R296" i="13"/>
  <c r="R319" i="13"/>
  <c r="R323" i="13"/>
  <c r="R327" i="13"/>
  <c r="R331" i="13"/>
  <c r="R335" i="13"/>
  <c r="R339" i="13"/>
  <c r="R343" i="13"/>
  <c r="R347" i="13"/>
  <c r="R351" i="13"/>
  <c r="R355" i="13"/>
  <c r="R359" i="13"/>
  <c r="R363" i="13"/>
  <c r="R367" i="13"/>
  <c r="R371" i="13"/>
  <c r="R375" i="13"/>
  <c r="R379" i="13"/>
  <c r="R383" i="13"/>
  <c r="R387" i="13"/>
  <c r="R391" i="13"/>
  <c r="R395" i="13"/>
  <c r="R399" i="13"/>
  <c r="R403" i="13"/>
  <c r="R407" i="13"/>
  <c r="R411" i="13"/>
  <c r="R415" i="13"/>
  <c r="R419" i="13"/>
  <c r="R423" i="13"/>
  <c r="R427" i="13"/>
  <c r="R431" i="13"/>
  <c r="R435" i="13"/>
  <c r="R439" i="13"/>
  <c r="R443" i="13"/>
  <c r="R447" i="13"/>
  <c r="R451" i="13"/>
  <c r="R455" i="13"/>
  <c r="R459" i="13"/>
  <c r="R463" i="13"/>
  <c r="R467" i="13"/>
  <c r="R471" i="13"/>
  <c r="R60" i="13"/>
  <c r="R71" i="13"/>
  <c r="R117" i="13"/>
  <c r="R130" i="13"/>
  <c r="R143" i="13"/>
  <c r="R181" i="13"/>
  <c r="R194" i="13"/>
  <c r="R207" i="13"/>
  <c r="R225" i="13"/>
  <c r="R233" i="13"/>
  <c r="R238" i="13"/>
  <c r="R246" i="13"/>
  <c r="R251" i="13"/>
  <c r="R259" i="13"/>
  <c r="R276" i="13"/>
  <c r="R280" i="13"/>
  <c r="R310" i="13"/>
  <c r="R314" i="13"/>
  <c r="R322" i="13"/>
  <c r="R326" i="13"/>
  <c r="R330" i="13"/>
  <c r="R334" i="13"/>
  <c r="R338" i="13"/>
  <c r="R342" i="13"/>
  <c r="R346" i="13"/>
  <c r="R350" i="13"/>
  <c r="R354" i="13"/>
  <c r="R358" i="13"/>
  <c r="R362" i="13"/>
  <c r="R366" i="13"/>
  <c r="R370" i="13"/>
  <c r="R374" i="13"/>
  <c r="R378" i="13"/>
  <c r="R382" i="13"/>
  <c r="R386" i="13"/>
  <c r="R390" i="13"/>
  <c r="R394" i="13"/>
  <c r="R398" i="13"/>
  <c r="R402" i="13"/>
  <c r="R406" i="13"/>
  <c r="R410" i="13"/>
  <c r="R414" i="13"/>
  <c r="R418" i="13"/>
  <c r="R422" i="13"/>
  <c r="R426" i="13"/>
  <c r="R430" i="13"/>
  <c r="R434" i="13"/>
  <c r="R438" i="13"/>
  <c r="R442" i="13"/>
  <c r="R446" i="13"/>
  <c r="R450" i="13"/>
  <c r="R454" i="13"/>
  <c r="R458" i="13"/>
  <c r="R462" i="13"/>
  <c r="R466" i="13"/>
  <c r="R470" i="13"/>
  <c r="R474" i="13"/>
  <c r="R478" i="13"/>
  <c r="R482" i="13"/>
  <c r="R63" i="13"/>
  <c r="R95" i="13"/>
  <c r="R133" i="13"/>
  <c r="R146" i="13"/>
  <c r="R159" i="13"/>
  <c r="R197" i="13"/>
  <c r="R210" i="13"/>
  <c r="R227" i="13"/>
  <c r="R261" i="13"/>
  <c r="R294" i="13"/>
  <c r="R298" i="13"/>
  <c r="R302" i="13"/>
  <c r="R307" i="13"/>
  <c r="R311" i="13"/>
  <c r="R315" i="13"/>
  <c r="R318" i="13"/>
  <c r="R321" i="13"/>
  <c r="R325" i="13"/>
  <c r="R329" i="13"/>
  <c r="R333" i="13"/>
  <c r="R337" i="13"/>
  <c r="R341" i="13"/>
  <c r="R345" i="13"/>
  <c r="R349" i="13"/>
  <c r="R353" i="13"/>
  <c r="R357" i="13"/>
  <c r="R361" i="13"/>
  <c r="R365" i="13"/>
  <c r="R369" i="13"/>
  <c r="R373" i="13"/>
  <c r="R377" i="13"/>
  <c r="R381" i="13"/>
  <c r="R385" i="13"/>
  <c r="R389" i="13"/>
  <c r="R393" i="13"/>
  <c r="R397" i="13"/>
  <c r="R401" i="13"/>
  <c r="R405" i="13"/>
  <c r="R409" i="13"/>
  <c r="R413" i="13"/>
  <c r="R417" i="13"/>
  <c r="R421" i="13"/>
  <c r="R425" i="13"/>
  <c r="R429" i="13"/>
  <c r="R433" i="13"/>
  <c r="R437" i="13"/>
  <c r="R441" i="13"/>
  <c r="R445" i="13"/>
  <c r="R449" i="13"/>
  <c r="R453" i="13"/>
  <c r="R457" i="13"/>
  <c r="R461" i="13"/>
  <c r="R465" i="13"/>
  <c r="R469" i="13"/>
  <c r="R473" i="13"/>
  <c r="R477" i="13"/>
  <c r="R481" i="13"/>
  <c r="R485" i="13"/>
  <c r="R98" i="13"/>
  <c r="R213" i="13"/>
  <c r="R255" i="13"/>
  <c r="R272" i="13"/>
  <c r="R286" i="13"/>
  <c r="R291" i="13"/>
  <c r="R312" i="13"/>
  <c r="R316" i="13"/>
  <c r="R320" i="13"/>
  <c r="R336" i="13"/>
  <c r="R352" i="13"/>
  <c r="R368" i="13"/>
  <c r="R384" i="13"/>
  <c r="R400" i="13"/>
  <c r="R416" i="13"/>
  <c r="R432" i="13"/>
  <c r="R448" i="13"/>
  <c r="R464" i="13"/>
  <c r="R479" i="13"/>
  <c r="R489" i="13"/>
  <c r="R493" i="13"/>
  <c r="R497" i="13"/>
  <c r="R501" i="13"/>
  <c r="R505" i="13"/>
  <c r="R509" i="13"/>
  <c r="R513" i="13"/>
  <c r="R517" i="13"/>
  <c r="R521" i="13"/>
  <c r="R525" i="13"/>
  <c r="R529" i="13"/>
  <c r="R533" i="13"/>
  <c r="R537" i="13"/>
  <c r="R541" i="13"/>
  <c r="R545" i="13"/>
  <c r="R549" i="13"/>
  <c r="R553" i="13"/>
  <c r="R162" i="13"/>
  <c r="R295" i="13"/>
  <c r="R332" i="13"/>
  <c r="R348" i="13"/>
  <c r="R364" i="13"/>
  <c r="R380" i="13"/>
  <c r="R396" i="13"/>
  <c r="R412" i="13"/>
  <c r="R428" i="13"/>
  <c r="R444" i="13"/>
  <c r="R460" i="13"/>
  <c r="R476" i="13"/>
  <c r="R484" i="13"/>
  <c r="R488" i="13"/>
  <c r="R492" i="13"/>
  <c r="R496" i="13"/>
  <c r="R500" i="13"/>
  <c r="R504" i="13"/>
  <c r="R508" i="13"/>
  <c r="R512" i="13"/>
  <c r="R516" i="13"/>
  <c r="R520" i="13"/>
  <c r="R524" i="13"/>
  <c r="R528" i="13"/>
  <c r="R532" i="13"/>
  <c r="R536" i="13"/>
  <c r="R540" i="13"/>
  <c r="R544" i="13"/>
  <c r="R548" i="13"/>
  <c r="R552" i="13"/>
  <c r="R111" i="13"/>
  <c r="R229" i="13"/>
  <c r="R278" i="13"/>
  <c r="R299" i="13"/>
  <c r="R304" i="13"/>
  <c r="R328" i="13"/>
  <c r="R344" i="13"/>
  <c r="R360" i="13"/>
  <c r="R376" i="13"/>
  <c r="R392" i="13"/>
  <c r="R408" i="13"/>
  <c r="R424" i="13"/>
  <c r="R440" i="13"/>
  <c r="R456" i="13"/>
  <c r="R475" i="13"/>
  <c r="R483" i="13"/>
  <c r="R487" i="13"/>
  <c r="R491" i="13"/>
  <c r="R495" i="13"/>
  <c r="R499" i="13"/>
  <c r="R503" i="13"/>
  <c r="R507" i="13"/>
  <c r="R511" i="13"/>
  <c r="R515" i="13"/>
  <c r="R519" i="13"/>
  <c r="R523" i="13"/>
  <c r="R527" i="13"/>
  <c r="R531" i="13"/>
  <c r="R535" i="13"/>
  <c r="R539" i="13"/>
  <c r="R543" i="13"/>
  <c r="R547" i="13"/>
  <c r="R551" i="13"/>
  <c r="R59" i="13"/>
  <c r="R149" i="13"/>
  <c r="R175" i="13"/>
  <c r="R242" i="13"/>
  <c r="R282" i="13"/>
  <c r="R308" i="13"/>
  <c r="R324" i="13"/>
  <c r="R340" i="13"/>
  <c r="R356" i="13"/>
  <c r="R372" i="13"/>
  <c r="R388" i="13"/>
  <c r="R404" i="13"/>
  <c r="R420" i="13"/>
  <c r="R436" i="13"/>
  <c r="R452" i="13"/>
  <c r="R468" i="13"/>
  <c r="R472" i="13"/>
  <c r="R480" i="13"/>
  <c r="R486" i="13"/>
  <c r="R490" i="13"/>
  <c r="R494" i="13"/>
  <c r="R498" i="13"/>
  <c r="R502" i="13"/>
  <c r="R506" i="13"/>
  <c r="R510" i="13"/>
  <c r="R514" i="13"/>
  <c r="R518" i="13"/>
  <c r="R522" i="13"/>
  <c r="R526" i="13"/>
  <c r="R530" i="13"/>
  <c r="R534" i="13"/>
  <c r="R538" i="13"/>
  <c r="R542" i="13"/>
  <c r="R554" i="13"/>
  <c r="R555" i="13"/>
  <c r="R557" i="13"/>
  <c r="R559" i="13"/>
  <c r="R561" i="13"/>
  <c r="R550" i="13"/>
  <c r="R546" i="13"/>
  <c r="R556" i="13"/>
  <c r="R558" i="13"/>
  <c r="R560" i="13"/>
  <c r="R54" i="13"/>
  <c r="J64" i="13"/>
  <c r="J68" i="13"/>
  <c r="J72" i="13"/>
  <c r="J76" i="13"/>
  <c r="J80" i="13"/>
  <c r="J84" i="13"/>
  <c r="J88" i="13"/>
  <c r="J92" i="13"/>
  <c r="J96" i="13"/>
  <c r="J100" i="13"/>
  <c r="J104" i="13"/>
  <c r="J108" i="13"/>
  <c r="J112" i="13"/>
  <c r="J116" i="13"/>
  <c r="J120" i="13"/>
  <c r="J124" i="13"/>
  <c r="J128" i="13"/>
  <c r="J132" i="13"/>
  <c r="J136" i="13"/>
  <c r="J140" i="13"/>
  <c r="J144" i="13"/>
  <c r="J148" i="13"/>
  <c r="J152" i="13"/>
  <c r="J156" i="13"/>
  <c r="J160" i="13"/>
  <c r="J164" i="13"/>
  <c r="J168" i="13"/>
  <c r="J172" i="13"/>
  <c r="J176" i="13"/>
  <c r="J180" i="13"/>
  <c r="J184" i="13"/>
  <c r="J188" i="13"/>
  <c r="J192" i="13"/>
  <c r="J196" i="13"/>
  <c r="J200" i="13"/>
  <c r="J204" i="13"/>
  <c r="J208" i="13"/>
  <c r="J212" i="13"/>
  <c r="J216" i="13"/>
  <c r="J220" i="13"/>
  <c r="J224" i="13"/>
  <c r="J228" i="13"/>
  <c r="J232" i="13"/>
  <c r="J236" i="13"/>
  <c r="J240" i="13"/>
  <c r="J244" i="13"/>
  <c r="J248" i="13"/>
  <c r="J252" i="13"/>
  <c r="J256" i="13"/>
  <c r="J260" i="13"/>
  <c r="J264" i="13"/>
  <c r="J268" i="13"/>
  <c r="J62" i="13"/>
  <c r="J66" i="13"/>
  <c r="J70" i="13"/>
  <c r="J74" i="13"/>
  <c r="J78" i="13"/>
  <c r="J82" i="13"/>
  <c r="J86" i="13"/>
  <c r="J61" i="13"/>
  <c r="J69" i="13"/>
  <c r="J77" i="13"/>
  <c r="J85" i="13"/>
  <c r="J91" i="13"/>
  <c r="J94" i="13"/>
  <c r="J97" i="13"/>
  <c r="J107" i="13"/>
  <c r="J110" i="13"/>
  <c r="J113" i="13"/>
  <c r="J123" i="13"/>
  <c r="J126" i="13"/>
  <c r="J129" i="13"/>
  <c r="J139" i="13"/>
  <c r="J142" i="13"/>
  <c r="J145" i="13"/>
  <c r="J155" i="13"/>
  <c r="J158" i="13"/>
  <c r="J161" i="13"/>
  <c r="J171" i="13"/>
  <c r="J174" i="13"/>
  <c r="J177" i="13"/>
  <c r="J187" i="13"/>
  <c r="J190" i="13"/>
  <c r="J193" i="13"/>
  <c r="J203" i="13"/>
  <c r="J206" i="13"/>
  <c r="J209" i="13"/>
  <c r="J219" i="13"/>
  <c r="J67" i="13"/>
  <c r="J75" i="13"/>
  <c r="J83" i="13"/>
  <c r="J95" i="13"/>
  <c r="J98" i="13"/>
  <c r="J101" i="13"/>
  <c r="J111" i="13"/>
  <c r="J114" i="13"/>
  <c r="J117" i="13"/>
  <c r="J127" i="13"/>
  <c r="J130" i="13"/>
  <c r="J133" i="13"/>
  <c r="J143" i="13"/>
  <c r="J146" i="13"/>
  <c r="J149" i="13"/>
  <c r="J159" i="13"/>
  <c r="J162" i="13"/>
  <c r="J165" i="13"/>
  <c r="J175" i="13"/>
  <c r="J178" i="13"/>
  <c r="J181" i="13"/>
  <c r="J191" i="13"/>
  <c r="J194" i="13"/>
  <c r="J197" i="13"/>
  <c r="J207" i="13"/>
  <c r="J210" i="13"/>
  <c r="J213" i="13"/>
  <c r="J223" i="13"/>
  <c r="J226" i="13"/>
  <c r="J229" i="13"/>
  <c r="J239" i="13"/>
  <c r="J242" i="13"/>
  <c r="J245" i="13"/>
  <c r="J255" i="13"/>
  <c r="J258" i="13"/>
  <c r="J261" i="13"/>
  <c r="J271" i="13"/>
  <c r="J273" i="13"/>
  <c r="J277" i="13"/>
  <c r="J281" i="13"/>
  <c r="J285" i="13"/>
  <c r="J289" i="13"/>
  <c r="J293" i="13"/>
  <c r="J297" i="13"/>
  <c r="J301" i="13"/>
  <c r="J305" i="13"/>
  <c r="J309" i="13"/>
  <c r="J313" i="13"/>
  <c r="J317" i="13"/>
  <c r="J73" i="13"/>
  <c r="J99" i="13"/>
  <c r="J105" i="13"/>
  <c r="J118" i="13"/>
  <c r="J131" i="13"/>
  <c r="J137" i="13"/>
  <c r="J150" i="13"/>
  <c r="J163" i="13"/>
  <c r="J169" i="13"/>
  <c r="J182" i="13"/>
  <c r="J195" i="13"/>
  <c r="J201" i="13"/>
  <c r="J214" i="13"/>
  <c r="J222" i="13"/>
  <c r="J227" i="13"/>
  <c r="J231" i="13"/>
  <c r="J235" i="13"/>
  <c r="J265" i="13"/>
  <c r="J269" i="13"/>
  <c r="J65" i="13"/>
  <c r="J81" i="13"/>
  <c r="J89" i="13"/>
  <c r="J102" i="13"/>
  <c r="J115" i="13"/>
  <c r="J121" i="13"/>
  <c r="J134" i="13"/>
  <c r="J147" i="13"/>
  <c r="J153" i="13"/>
  <c r="J166" i="13"/>
  <c r="J179" i="13"/>
  <c r="J185" i="13"/>
  <c r="J198" i="13"/>
  <c r="J211" i="13"/>
  <c r="J217" i="13"/>
  <c r="J233" i="13"/>
  <c r="J237" i="13"/>
  <c r="J241" i="13"/>
  <c r="J246" i="13"/>
  <c r="J250" i="13"/>
  <c r="J254" i="13"/>
  <c r="J259" i="13"/>
  <c r="J263" i="13"/>
  <c r="J267" i="13"/>
  <c r="J276" i="13"/>
  <c r="J279" i="13"/>
  <c r="J282" i="13"/>
  <c r="J292" i="13"/>
  <c r="J295" i="13"/>
  <c r="J298" i="13"/>
  <c r="J308" i="13"/>
  <c r="J311" i="13"/>
  <c r="J71" i="13"/>
  <c r="J93" i="13"/>
  <c r="J106" i="13"/>
  <c r="J119" i="13"/>
  <c r="J157" i="13"/>
  <c r="J170" i="13"/>
  <c r="J183" i="13"/>
  <c r="J253" i="13"/>
  <c r="J266" i="13"/>
  <c r="J272" i="13"/>
  <c r="J275" i="13"/>
  <c r="J280" i="13"/>
  <c r="J284" i="13"/>
  <c r="J288" i="13"/>
  <c r="J315" i="13"/>
  <c r="J318" i="13"/>
  <c r="J319" i="13"/>
  <c r="J323" i="13"/>
  <c r="J327" i="13"/>
  <c r="J331" i="13"/>
  <c r="J335" i="13"/>
  <c r="J339" i="13"/>
  <c r="J343" i="13"/>
  <c r="J347" i="13"/>
  <c r="J351" i="13"/>
  <c r="J355" i="13"/>
  <c r="J359" i="13"/>
  <c r="J363" i="13"/>
  <c r="J367" i="13"/>
  <c r="J371" i="13"/>
  <c r="J375" i="13"/>
  <c r="J379" i="13"/>
  <c r="J383" i="13"/>
  <c r="J387" i="13"/>
  <c r="J391" i="13"/>
  <c r="J395" i="13"/>
  <c r="J399" i="13"/>
  <c r="J403" i="13"/>
  <c r="J407" i="13"/>
  <c r="J411" i="13"/>
  <c r="J415" i="13"/>
  <c r="J419" i="13"/>
  <c r="J423" i="13"/>
  <c r="J427" i="13"/>
  <c r="J431" i="13"/>
  <c r="J435" i="13"/>
  <c r="J439" i="13"/>
  <c r="J443" i="13"/>
  <c r="J447" i="13"/>
  <c r="J451" i="13"/>
  <c r="J455" i="13"/>
  <c r="J459" i="13"/>
  <c r="J463" i="13"/>
  <c r="J467" i="13"/>
  <c r="J471" i="13"/>
  <c r="J63" i="13"/>
  <c r="J109" i="13"/>
  <c r="J122" i="13"/>
  <c r="J135" i="13"/>
  <c r="J173" i="13"/>
  <c r="J186" i="13"/>
  <c r="J199" i="13"/>
  <c r="J221" i="13"/>
  <c r="J234" i="13"/>
  <c r="J247" i="13"/>
  <c r="J302" i="13"/>
  <c r="J306" i="13"/>
  <c r="J310" i="13"/>
  <c r="J316" i="13"/>
  <c r="J322" i="13"/>
  <c r="J326" i="13"/>
  <c r="J330" i="13"/>
  <c r="J334" i="13"/>
  <c r="J338" i="13"/>
  <c r="J342" i="13"/>
  <c r="J346" i="13"/>
  <c r="J350" i="13"/>
  <c r="J354" i="13"/>
  <c r="J358" i="13"/>
  <c r="J362" i="13"/>
  <c r="J366" i="13"/>
  <c r="J370" i="13"/>
  <c r="J374" i="13"/>
  <c r="J378" i="13"/>
  <c r="J382" i="13"/>
  <c r="J386" i="13"/>
  <c r="J390" i="13"/>
  <c r="J394" i="13"/>
  <c r="J398" i="13"/>
  <c r="J402" i="13"/>
  <c r="J406" i="13"/>
  <c r="J410" i="13"/>
  <c r="J414" i="13"/>
  <c r="J418" i="13"/>
  <c r="J422" i="13"/>
  <c r="J426" i="13"/>
  <c r="J430" i="13"/>
  <c r="J434" i="13"/>
  <c r="J438" i="13"/>
  <c r="J442" i="13"/>
  <c r="J446" i="13"/>
  <c r="J450" i="13"/>
  <c r="J454" i="13"/>
  <c r="J458" i="13"/>
  <c r="J462" i="13"/>
  <c r="J466" i="13"/>
  <c r="J470" i="13"/>
  <c r="J474" i="13"/>
  <c r="J478" i="13"/>
  <c r="J482" i="13"/>
  <c r="J87" i="13"/>
  <c r="J125" i="13"/>
  <c r="J138" i="13"/>
  <c r="J151" i="13"/>
  <c r="J189" i="13"/>
  <c r="J202" i="13"/>
  <c r="J215" i="13"/>
  <c r="J249" i="13"/>
  <c r="J257" i="13"/>
  <c r="J262" i="13"/>
  <c r="J270" i="13"/>
  <c r="J286" i="13"/>
  <c r="J290" i="13"/>
  <c r="J294" i="13"/>
  <c r="J299" i="13"/>
  <c r="J303" i="13"/>
  <c r="J307" i="13"/>
  <c r="J312" i="13"/>
  <c r="J321" i="13"/>
  <c r="J325" i="13"/>
  <c r="J329" i="13"/>
  <c r="J333" i="13"/>
  <c r="J337" i="13"/>
  <c r="J341" i="13"/>
  <c r="J345" i="13"/>
  <c r="J349" i="13"/>
  <c r="J353" i="13"/>
  <c r="J357" i="13"/>
  <c r="J361" i="13"/>
  <c r="J365" i="13"/>
  <c r="J369" i="13"/>
  <c r="J373" i="13"/>
  <c r="J377" i="13"/>
  <c r="J381" i="13"/>
  <c r="J385" i="13"/>
  <c r="J389" i="13"/>
  <c r="J393" i="13"/>
  <c r="J397" i="13"/>
  <c r="J401" i="13"/>
  <c r="J405" i="13"/>
  <c r="J409" i="13"/>
  <c r="J413" i="13"/>
  <c r="J417" i="13"/>
  <c r="J421" i="13"/>
  <c r="J425" i="13"/>
  <c r="J429" i="13"/>
  <c r="J433" i="13"/>
  <c r="J437" i="13"/>
  <c r="J441" i="13"/>
  <c r="J445" i="13"/>
  <c r="J449" i="13"/>
  <c r="J453" i="13"/>
  <c r="J457" i="13"/>
  <c r="J461" i="13"/>
  <c r="J465" i="13"/>
  <c r="J469" i="13"/>
  <c r="J473" i="13"/>
  <c r="J477" i="13"/>
  <c r="J481" i="13"/>
  <c r="J485" i="13"/>
  <c r="J60" i="13"/>
  <c r="J154" i="13"/>
  <c r="J238" i="13"/>
  <c r="J243" i="13"/>
  <c r="J274" i="13"/>
  <c r="J300" i="13"/>
  <c r="J328" i="13"/>
  <c r="J344" i="13"/>
  <c r="J360" i="13"/>
  <c r="J376" i="13"/>
  <c r="J392" i="13"/>
  <c r="J408" i="13"/>
  <c r="J424" i="13"/>
  <c r="J440" i="13"/>
  <c r="J456" i="13"/>
  <c r="J479" i="13"/>
  <c r="J489" i="13"/>
  <c r="J493" i="13"/>
  <c r="J497" i="13"/>
  <c r="J501" i="13"/>
  <c r="J505" i="13"/>
  <c r="J509" i="13"/>
  <c r="J513" i="13"/>
  <c r="J517" i="13"/>
  <c r="J521" i="13"/>
  <c r="J525" i="13"/>
  <c r="J529" i="13"/>
  <c r="J533" i="13"/>
  <c r="J537" i="13"/>
  <c r="J541" i="13"/>
  <c r="J545" i="13"/>
  <c r="J549" i="13"/>
  <c r="J553" i="13"/>
  <c r="J103" i="13"/>
  <c r="J218" i="13"/>
  <c r="J251" i="13"/>
  <c r="J278" i="13"/>
  <c r="J283" i="13"/>
  <c r="J304" i="13"/>
  <c r="J324" i="13"/>
  <c r="J340" i="13"/>
  <c r="J356" i="13"/>
  <c r="J372" i="13"/>
  <c r="J388" i="13"/>
  <c r="J404" i="13"/>
  <c r="J420" i="13"/>
  <c r="J436" i="13"/>
  <c r="J452" i="13"/>
  <c r="J468" i="13"/>
  <c r="J476" i="13"/>
  <c r="J484" i="13"/>
  <c r="J488" i="13"/>
  <c r="J492" i="13"/>
  <c r="J496" i="13"/>
  <c r="J500" i="13"/>
  <c r="J504" i="13"/>
  <c r="J508" i="13"/>
  <c r="J512" i="13"/>
  <c r="J516" i="13"/>
  <c r="J520" i="13"/>
  <c r="J524" i="13"/>
  <c r="J528" i="13"/>
  <c r="J532" i="13"/>
  <c r="J536" i="13"/>
  <c r="J540" i="13"/>
  <c r="J544" i="13"/>
  <c r="J548" i="13"/>
  <c r="J552" i="13"/>
  <c r="J79" i="13"/>
  <c r="J141" i="13"/>
  <c r="J167" i="13"/>
  <c r="J287" i="13"/>
  <c r="J314" i="13"/>
  <c r="J320" i="13"/>
  <c r="J336" i="13"/>
  <c r="J352" i="13"/>
  <c r="J368" i="13"/>
  <c r="J384" i="13"/>
  <c r="J400" i="13"/>
  <c r="J416" i="13"/>
  <c r="J432" i="13"/>
  <c r="J448" i="13"/>
  <c r="J464" i="13"/>
  <c r="J475" i="13"/>
  <c r="J483" i="13"/>
  <c r="J487" i="13"/>
  <c r="J491" i="13"/>
  <c r="J495" i="13"/>
  <c r="J499" i="13"/>
  <c r="J503" i="13"/>
  <c r="J507" i="13"/>
  <c r="J511" i="13"/>
  <c r="J515" i="13"/>
  <c r="J519" i="13"/>
  <c r="J523" i="13"/>
  <c r="J527" i="13"/>
  <c r="J531" i="13"/>
  <c r="J535" i="13"/>
  <c r="J539" i="13"/>
  <c r="J543" i="13"/>
  <c r="J547" i="13"/>
  <c r="J551" i="13"/>
  <c r="J59" i="13"/>
  <c r="J90" i="13"/>
  <c r="J205" i="13"/>
  <c r="J225" i="13"/>
  <c r="J230" i="13"/>
  <c r="J291" i="13"/>
  <c r="J296" i="13"/>
  <c r="J332" i="13"/>
  <c r="J348" i="13"/>
  <c r="J364" i="13"/>
  <c r="J380" i="13"/>
  <c r="J396" i="13"/>
  <c r="J412" i="13"/>
  <c r="J428" i="13"/>
  <c r="J444" i="13"/>
  <c r="J460" i="13"/>
  <c r="J472" i="13"/>
  <c r="J480" i="13"/>
  <c r="J486" i="13"/>
  <c r="J490" i="13"/>
  <c r="J494" i="13"/>
  <c r="J498" i="13"/>
  <c r="J502" i="13"/>
  <c r="J506" i="13"/>
  <c r="J510" i="13"/>
  <c r="J514" i="13"/>
  <c r="J518" i="13"/>
  <c r="J522" i="13"/>
  <c r="J526" i="13"/>
  <c r="J530" i="13"/>
  <c r="J534" i="13"/>
  <c r="J538" i="13"/>
  <c r="J550" i="13"/>
  <c r="J546" i="13"/>
  <c r="J555" i="13"/>
  <c r="J557" i="13"/>
  <c r="J559" i="13"/>
  <c r="J561" i="13"/>
  <c r="J542" i="13"/>
  <c r="J554" i="13"/>
  <c r="J556" i="13"/>
  <c r="J558" i="13"/>
  <c r="J560" i="13"/>
  <c r="J54" i="13"/>
  <c r="B64" i="13"/>
  <c r="B68" i="13"/>
  <c r="B72" i="13"/>
  <c r="B76" i="13"/>
  <c r="B80" i="13"/>
  <c r="B84" i="13"/>
  <c r="B88" i="13"/>
  <c r="B92" i="13"/>
  <c r="B96" i="13"/>
  <c r="B100" i="13"/>
  <c r="B104" i="13"/>
  <c r="B108" i="13"/>
  <c r="B112" i="13"/>
  <c r="B116" i="13"/>
  <c r="B120" i="13"/>
  <c r="B124" i="13"/>
  <c r="B128" i="13"/>
  <c r="B132" i="13"/>
  <c r="B136" i="13"/>
  <c r="B140" i="13"/>
  <c r="B144" i="13"/>
  <c r="B148" i="13"/>
  <c r="B152" i="13"/>
  <c r="B156" i="13"/>
  <c r="B160" i="13"/>
  <c r="B164" i="13"/>
  <c r="B168" i="13"/>
  <c r="B172" i="13"/>
  <c r="B176" i="13"/>
  <c r="B180" i="13"/>
  <c r="B184" i="13"/>
  <c r="B188" i="13"/>
  <c r="B192" i="13"/>
  <c r="B196" i="13"/>
  <c r="B200" i="13"/>
  <c r="B204" i="13"/>
  <c r="B208" i="13"/>
  <c r="B212" i="13"/>
  <c r="B216" i="13"/>
  <c r="B220" i="13"/>
  <c r="B224" i="13"/>
  <c r="B228" i="13"/>
  <c r="B232" i="13"/>
  <c r="B236" i="13"/>
  <c r="B240" i="13"/>
  <c r="B244" i="13"/>
  <c r="B248" i="13"/>
  <c r="B252" i="13"/>
  <c r="B256" i="13"/>
  <c r="B260" i="13"/>
  <c r="B264" i="13"/>
  <c r="B268" i="13"/>
  <c r="B62" i="13"/>
  <c r="B66" i="13"/>
  <c r="B70" i="13"/>
  <c r="B74" i="13"/>
  <c r="B78" i="13"/>
  <c r="B82" i="13"/>
  <c r="B86" i="13"/>
  <c r="B61" i="13"/>
  <c r="B69" i="13"/>
  <c r="B77" i="13"/>
  <c r="B85" i="13"/>
  <c r="B89" i="13"/>
  <c r="B99" i="13"/>
  <c r="B102" i="13"/>
  <c r="B105" i="13"/>
  <c r="B115" i="13"/>
  <c r="B118" i="13"/>
  <c r="B121" i="13"/>
  <c r="B131" i="13"/>
  <c r="B134" i="13"/>
  <c r="B137" i="13"/>
  <c r="B147" i="13"/>
  <c r="B150" i="13"/>
  <c r="B153" i="13"/>
  <c r="B163" i="13"/>
  <c r="B166" i="13"/>
  <c r="B169" i="13"/>
  <c r="B179" i="13"/>
  <c r="B182" i="13"/>
  <c r="B185" i="13"/>
  <c r="B195" i="13"/>
  <c r="B198" i="13"/>
  <c r="B201" i="13"/>
  <c r="B211" i="13"/>
  <c r="B214" i="13"/>
  <c r="B217" i="13"/>
  <c r="B67" i="13"/>
  <c r="B75" i="13"/>
  <c r="B83" i="13"/>
  <c r="B90" i="13"/>
  <c r="B93" i="13"/>
  <c r="B103" i="13"/>
  <c r="B106" i="13"/>
  <c r="B109" i="13"/>
  <c r="B119" i="13"/>
  <c r="B122" i="13"/>
  <c r="B125" i="13"/>
  <c r="B135" i="13"/>
  <c r="B138" i="13"/>
  <c r="B141" i="13"/>
  <c r="B151" i="13"/>
  <c r="B154" i="13"/>
  <c r="B157" i="13"/>
  <c r="B167" i="13"/>
  <c r="B170" i="13"/>
  <c r="B173" i="13"/>
  <c r="B183" i="13"/>
  <c r="B186" i="13"/>
  <c r="B189" i="13"/>
  <c r="B199" i="13"/>
  <c r="B202" i="13"/>
  <c r="B205" i="13"/>
  <c r="B215" i="13"/>
  <c r="B218" i="13"/>
  <c r="B221" i="13"/>
  <c r="B231" i="13"/>
  <c r="B234" i="13"/>
  <c r="B237" i="13"/>
  <c r="B247" i="13"/>
  <c r="B250" i="13"/>
  <c r="B253" i="13"/>
  <c r="B263" i="13"/>
  <c r="B266" i="13"/>
  <c r="B269" i="13"/>
  <c r="B273" i="13"/>
  <c r="B277" i="13"/>
  <c r="B281" i="13"/>
  <c r="B285" i="13"/>
  <c r="B289" i="13"/>
  <c r="B293" i="13"/>
  <c r="B297" i="13"/>
  <c r="B301" i="13"/>
  <c r="B305" i="13"/>
  <c r="B309" i="13"/>
  <c r="B313" i="13"/>
  <c r="B317" i="13"/>
  <c r="B65" i="13"/>
  <c r="B81" i="13"/>
  <c r="B91" i="13"/>
  <c r="B97" i="13"/>
  <c r="B110" i="13"/>
  <c r="B123" i="13"/>
  <c r="B129" i="13"/>
  <c r="B142" i="13"/>
  <c r="B155" i="13"/>
  <c r="B161" i="13"/>
  <c r="B174" i="13"/>
  <c r="B187" i="13"/>
  <c r="B193" i="13"/>
  <c r="B206" i="13"/>
  <c r="B219" i="13"/>
  <c r="B223" i="13"/>
  <c r="B227" i="13"/>
  <c r="B257" i="13"/>
  <c r="B261" i="13"/>
  <c r="B265" i="13"/>
  <c r="B270" i="13"/>
  <c r="B73" i="13"/>
  <c r="B94" i="13"/>
  <c r="B107" i="13"/>
  <c r="B113" i="13"/>
  <c r="B126" i="13"/>
  <c r="B139" i="13"/>
  <c r="B145" i="13"/>
  <c r="B158" i="13"/>
  <c r="B171" i="13"/>
  <c r="B177" i="13"/>
  <c r="B190" i="13"/>
  <c r="B203" i="13"/>
  <c r="B209" i="13"/>
  <c r="B225" i="13"/>
  <c r="B229" i="13"/>
  <c r="B233" i="13"/>
  <c r="B238" i="13"/>
  <c r="B242" i="13"/>
  <c r="B246" i="13"/>
  <c r="B251" i="13"/>
  <c r="B255" i="13"/>
  <c r="B259" i="13"/>
  <c r="B274" i="13"/>
  <c r="B284" i="13"/>
  <c r="B287" i="13"/>
  <c r="B290" i="13"/>
  <c r="B300" i="13"/>
  <c r="B303" i="13"/>
  <c r="B306" i="13"/>
  <c r="B63" i="13"/>
  <c r="B98" i="13"/>
  <c r="B111" i="13"/>
  <c r="B149" i="13"/>
  <c r="B162" i="13"/>
  <c r="B175" i="13"/>
  <c r="B213" i="13"/>
  <c r="B241" i="13"/>
  <c r="B249" i="13"/>
  <c r="B254" i="13"/>
  <c r="B262" i="13"/>
  <c r="B267" i="13"/>
  <c r="B276" i="13"/>
  <c r="B280" i="13"/>
  <c r="B310" i="13"/>
  <c r="B319" i="13"/>
  <c r="B323" i="13"/>
  <c r="B327" i="13"/>
  <c r="B331" i="13"/>
  <c r="B335" i="13"/>
  <c r="B339" i="13"/>
  <c r="B343" i="13"/>
  <c r="B347" i="13"/>
  <c r="B351" i="13"/>
  <c r="B355" i="13"/>
  <c r="B359" i="13"/>
  <c r="B363" i="13"/>
  <c r="B367" i="13"/>
  <c r="B371" i="13"/>
  <c r="B375" i="13"/>
  <c r="B379" i="13"/>
  <c r="B383" i="13"/>
  <c r="B387" i="13"/>
  <c r="B391" i="13"/>
  <c r="B395" i="13"/>
  <c r="B399" i="13"/>
  <c r="B403" i="13"/>
  <c r="B407" i="13"/>
  <c r="B411" i="13"/>
  <c r="B415" i="13"/>
  <c r="B419" i="13"/>
  <c r="B423" i="13"/>
  <c r="B427" i="13"/>
  <c r="B431" i="13"/>
  <c r="B435" i="13"/>
  <c r="B439" i="13"/>
  <c r="B443" i="13"/>
  <c r="B447" i="13"/>
  <c r="B451" i="13"/>
  <c r="B455" i="13"/>
  <c r="B459" i="13"/>
  <c r="B463" i="13"/>
  <c r="B467" i="13"/>
  <c r="B471" i="13"/>
  <c r="B60" i="13"/>
  <c r="B87" i="13"/>
  <c r="B101" i="13"/>
  <c r="B114" i="13"/>
  <c r="B127" i="13"/>
  <c r="B165" i="13"/>
  <c r="B178" i="13"/>
  <c r="B191" i="13"/>
  <c r="B222" i="13"/>
  <c r="B230" i="13"/>
  <c r="B235" i="13"/>
  <c r="B243" i="13"/>
  <c r="B272" i="13"/>
  <c r="B294" i="13"/>
  <c r="B298" i="13"/>
  <c r="B302" i="13"/>
  <c r="B307" i="13"/>
  <c r="B311" i="13"/>
  <c r="B314" i="13"/>
  <c r="B322" i="13"/>
  <c r="B326" i="13"/>
  <c r="B330" i="13"/>
  <c r="B334" i="13"/>
  <c r="B338" i="13"/>
  <c r="B342" i="13"/>
  <c r="B346" i="13"/>
  <c r="B350" i="13"/>
  <c r="B354" i="13"/>
  <c r="B358" i="13"/>
  <c r="B362" i="13"/>
  <c r="B366" i="13"/>
  <c r="B370" i="13"/>
  <c r="B374" i="13"/>
  <c r="B378" i="13"/>
  <c r="B382" i="13"/>
  <c r="B386" i="13"/>
  <c r="B390" i="13"/>
  <c r="B394" i="13"/>
  <c r="B398" i="13"/>
  <c r="B402" i="13"/>
  <c r="B406" i="13"/>
  <c r="B410" i="13"/>
  <c r="B414" i="13"/>
  <c r="B418" i="13"/>
  <c r="B422" i="13"/>
  <c r="B426" i="13"/>
  <c r="B430" i="13"/>
  <c r="B434" i="13"/>
  <c r="B438" i="13"/>
  <c r="B442" i="13"/>
  <c r="B446" i="13"/>
  <c r="B450" i="13"/>
  <c r="B454" i="13"/>
  <c r="B458" i="13"/>
  <c r="B462" i="13"/>
  <c r="B466" i="13"/>
  <c r="B470" i="13"/>
  <c r="B474" i="13"/>
  <c r="B478" i="13"/>
  <c r="B482" i="13"/>
  <c r="B79" i="13"/>
  <c r="B117" i="13"/>
  <c r="B130" i="13"/>
  <c r="B143" i="13"/>
  <c r="B181" i="13"/>
  <c r="B194" i="13"/>
  <c r="B207" i="13"/>
  <c r="B245" i="13"/>
  <c r="B258" i="13"/>
  <c r="B271" i="13"/>
  <c r="B278" i="13"/>
  <c r="B282" i="13"/>
  <c r="B286" i="13"/>
  <c r="B291" i="13"/>
  <c r="B295" i="13"/>
  <c r="B299" i="13"/>
  <c r="B304" i="13"/>
  <c r="B308" i="13"/>
  <c r="B312" i="13"/>
  <c r="B315" i="13"/>
  <c r="B318" i="13"/>
  <c r="B321" i="13"/>
  <c r="B325" i="13"/>
  <c r="B329" i="13"/>
  <c r="B333" i="13"/>
  <c r="B337" i="13"/>
  <c r="B341" i="13"/>
  <c r="B345" i="13"/>
  <c r="B349" i="13"/>
  <c r="B353" i="13"/>
  <c r="B357" i="13"/>
  <c r="B361" i="13"/>
  <c r="B365" i="13"/>
  <c r="B369" i="13"/>
  <c r="B373" i="13"/>
  <c r="B377" i="13"/>
  <c r="B381" i="13"/>
  <c r="B385" i="13"/>
  <c r="B389" i="13"/>
  <c r="B393" i="13"/>
  <c r="B397" i="13"/>
  <c r="B401" i="13"/>
  <c r="B405" i="13"/>
  <c r="B409" i="13"/>
  <c r="B413" i="13"/>
  <c r="B417" i="13"/>
  <c r="B421" i="13"/>
  <c r="B425" i="13"/>
  <c r="B429" i="13"/>
  <c r="B433" i="13"/>
  <c r="B437" i="13"/>
  <c r="B441" i="13"/>
  <c r="B445" i="13"/>
  <c r="B449" i="13"/>
  <c r="B453" i="13"/>
  <c r="B457" i="13"/>
  <c r="B461" i="13"/>
  <c r="B465" i="13"/>
  <c r="B469" i="13"/>
  <c r="B473" i="13"/>
  <c r="B477" i="13"/>
  <c r="B481" i="13"/>
  <c r="B485" i="13"/>
  <c r="B71" i="13"/>
  <c r="B95" i="13"/>
  <c r="B210" i="13"/>
  <c r="B226" i="13"/>
  <c r="B283" i="13"/>
  <c r="B288" i="13"/>
  <c r="B320" i="13"/>
  <c r="B336" i="13"/>
  <c r="B352" i="13"/>
  <c r="B368" i="13"/>
  <c r="B384" i="13"/>
  <c r="B400" i="13"/>
  <c r="B416" i="13"/>
  <c r="B432" i="13"/>
  <c r="B448" i="13"/>
  <c r="B464" i="13"/>
  <c r="B479" i="13"/>
  <c r="B489" i="13"/>
  <c r="B493" i="13"/>
  <c r="B497" i="13"/>
  <c r="B501" i="13"/>
  <c r="B505" i="13"/>
  <c r="B509" i="13"/>
  <c r="B513" i="13"/>
  <c r="B517" i="13"/>
  <c r="B521" i="13"/>
  <c r="B525" i="13"/>
  <c r="B529" i="13"/>
  <c r="B533" i="13"/>
  <c r="B537" i="13"/>
  <c r="B541" i="13"/>
  <c r="B545" i="13"/>
  <c r="B549" i="13"/>
  <c r="B553" i="13"/>
  <c r="B133" i="13"/>
  <c r="B159" i="13"/>
  <c r="B239" i="13"/>
  <c r="B292" i="13"/>
  <c r="B316" i="13"/>
  <c r="B332" i="13"/>
  <c r="B348" i="13"/>
  <c r="B364" i="13"/>
  <c r="B380" i="13"/>
  <c r="B396" i="13"/>
  <c r="B412" i="13"/>
  <c r="B428" i="13"/>
  <c r="B444" i="13"/>
  <c r="B460" i="13"/>
  <c r="B476" i="13"/>
  <c r="B484" i="13"/>
  <c r="B488" i="13"/>
  <c r="B492" i="13"/>
  <c r="B496" i="13"/>
  <c r="B500" i="13"/>
  <c r="B504" i="13"/>
  <c r="B508" i="13"/>
  <c r="B512" i="13"/>
  <c r="B516" i="13"/>
  <c r="B520" i="13"/>
  <c r="B524" i="13"/>
  <c r="B528" i="13"/>
  <c r="B532" i="13"/>
  <c r="B536" i="13"/>
  <c r="B540" i="13"/>
  <c r="B544" i="13"/>
  <c r="B548" i="13"/>
  <c r="B552" i="13"/>
  <c r="B197" i="13"/>
  <c r="B275" i="13"/>
  <c r="B296" i="13"/>
  <c r="B328" i="13"/>
  <c r="B344" i="13"/>
  <c r="B360" i="13"/>
  <c r="B376" i="13"/>
  <c r="B392" i="13"/>
  <c r="B408" i="13"/>
  <c r="B424" i="13"/>
  <c r="B440" i="13"/>
  <c r="B456" i="13"/>
  <c r="B475" i="13"/>
  <c r="B483" i="13"/>
  <c r="B487" i="13"/>
  <c r="B491" i="13"/>
  <c r="B495" i="13"/>
  <c r="B499" i="13"/>
  <c r="B503" i="13"/>
  <c r="B507" i="13"/>
  <c r="B511" i="13"/>
  <c r="B515" i="13"/>
  <c r="B519" i="13"/>
  <c r="B523" i="13"/>
  <c r="B527" i="13"/>
  <c r="B531" i="13"/>
  <c r="B535" i="13"/>
  <c r="B539" i="13"/>
  <c r="B543" i="13"/>
  <c r="B547" i="13"/>
  <c r="B551" i="13"/>
  <c r="B59" i="13"/>
  <c r="B146" i="13"/>
  <c r="B279" i="13"/>
  <c r="B324" i="13"/>
  <c r="B340" i="13"/>
  <c r="B356" i="13"/>
  <c r="B372" i="13"/>
  <c r="B388" i="13"/>
  <c r="B404" i="13"/>
  <c r="B420" i="13"/>
  <c r="B436" i="13"/>
  <c r="B452" i="13"/>
  <c r="B468" i="13"/>
  <c r="B472" i="13"/>
  <c r="B480" i="13"/>
  <c r="B486" i="13"/>
  <c r="B490" i="13"/>
  <c r="B494" i="13"/>
  <c r="B498" i="13"/>
  <c r="B502" i="13"/>
  <c r="B506" i="13"/>
  <c r="B510" i="13"/>
  <c r="B514" i="13"/>
  <c r="B518" i="13"/>
  <c r="B522" i="13"/>
  <c r="B526" i="13"/>
  <c r="B530" i="13"/>
  <c r="B534" i="13"/>
  <c r="B538" i="13"/>
  <c r="B542" i="13"/>
  <c r="B554" i="13"/>
  <c r="B555" i="13"/>
  <c r="B557" i="13"/>
  <c r="B559" i="13"/>
  <c r="B561" i="13"/>
  <c r="B550" i="13"/>
  <c r="B546" i="13"/>
  <c r="B556" i="13"/>
  <c r="B558" i="13"/>
  <c r="B560" i="13"/>
  <c r="B54" i="13"/>
  <c r="S61" i="13"/>
  <c r="S65" i="13"/>
  <c r="S69" i="13"/>
  <c r="S73" i="13"/>
  <c r="S77" i="13"/>
  <c r="S81" i="13"/>
  <c r="S85" i="13"/>
  <c r="S89" i="13"/>
  <c r="S93" i="13"/>
  <c r="S97" i="13"/>
  <c r="S101" i="13"/>
  <c r="S105" i="13"/>
  <c r="S109" i="13"/>
  <c r="S113" i="13"/>
  <c r="S117" i="13"/>
  <c r="S121" i="13"/>
  <c r="S125" i="13"/>
  <c r="S129" i="13"/>
  <c r="S133" i="13"/>
  <c r="S137" i="13"/>
  <c r="S141" i="13"/>
  <c r="S145" i="13"/>
  <c r="S149" i="13"/>
  <c r="S153" i="13"/>
  <c r="S157" i="13"/>
  <c r="S161" i="13"/>
  <c r="S165" i="13"/>
  <c r="S169" i="13"/>
  <c r="S173" i="13"/>
  <c r="S177" i="13"/>
  <c r="S181" i="13"/>
  <c r="S185" i="13"/>
  <c r="S189" i="13"/>
  <c r="S193" i="13"/>
  <c r="S197" i="13"/>
  <c r="S201" i="13"/>
  <c r="S205" i="13"/>
  <c r="S209" i="13"/>
  <c r="S213" i="13"/>
  <c r="S217" i="13"/>
  <c r="S221" i="13"/>
  <c r="S225" i="13"/>
  <c r="S229" i="13"/>
  <c r="S233" i="13"/>
  <c r="S237" i="13"/>
  <c r="S241" i="13"/>
  <c r="S245" i="13"/>
  <c r="S249" i="13"/>
  <c r="S253" i="13"/>
  <c r="S257" i="13"/>
  <c r="S261" i="13"/>
  <c r="S265" i="13"/>
  <c r="S269" i="13"/>
  <c r="S63" i="13"/>
  <c r="S67" i="13"/>
  <c r="S71" i="13"/>
  <c r="S75" i="13"/>
  <c r="S79" i="13"/>
  <c r="S83" i="13"/>
  <c r="S60" i="13"/>
  <c r="S62" i="13"/>
  <c r="S70" i="13"/>
  <c r="S78" i="13"/>
  <c r="S86" i="13"/>
  <c r="S92" i="13"/>
  <c r="S95" i="13"/>
  <c r="S98" i="13"/>
  <c r="S108" i="13"/>
  <c r="S111" i="13"/>
  <c r="S114" i="13"/>
  <c r="S124" i="13"/>
  <c r="S127" i="13"/>
  <c r="S130" i="13"/>
  <c r="S140" i="13"/>
  <c r="S143" i="13"/>
  <c r="S146" i="13"/>
  <c r="S156" i="13"/>
  <c r="S159" i="13"/>
  <c r="S162" i="13"/>
  <c r="S172" i="13"/>
  <c r="S175" i="13"/>
  <c r="S178" i="13"/>
  <c r="S188" i="13"/>
  <c r="S191" i="13"/>
  <c r="S194" i="13"/>
  <c r="S204" i="13"/>
  <c r="S207" i="13"/>
  <c r="S210" i="13"/>
  <c r="S220" i="13"/>
  <c r="S68" i="13"/>
  <c r="S76" i="13"/>
  <c r="S84" i="13"/>
  <c r="S96" i="13"/>
  <c r="S99" i="13"/>
  <c r="S102" i="13"/>
  <c r="S112" i="13"/>
  <c r="S115" i="13"/>
  <c r="S118" i="13"/>
  <c r="S128" i="13"/>
  <c r="S131" i="13"/>
  <c r="S134" i="13"/>
  <c r="S144" i="13"/>
  <c r="S147" i="13"/>
  <c r="S150" i="13"/>
  <c r="S160" i="13"/>
  <c r="S163" i="13"/>
  <c r="S166" i="13"/>
  <c r="S176" i="13"/>
  <c r="S179" i="13"/>
  <c r="S182" i="13"/>
  <c r="S192" i="13"/>
  <c r="S195" i="13"/>
  <c r="S198" i="13"/>
  <c r="S208" i="13"/>
  <c r="S211" i="13"/>
  <c r="S214" i="13"/>
  <c r="S224" i="13"/>
  <c r="S227" i="13"/>
  <c r="S230" i="13"/>
  <c r="S240" i="13"/>
  <c r="S243" i="13"/>
  <c r="S246" i="13"/>
  <c r="S256" i="13"/>
  <c r="S259" i="13"/>
  <c r="S262" i="13"/>
  <c r="S274" i="13"/>
  <c r="S278" i="13"/>
  <c r="S282" i="13"/>
  <c r="S286" i="13"/>
  <c r="S290" i="13"/>
  <c r="S294" i="13"/>
  <c r="S298" i="13"/>
  <c r="S302" i="13"/>
  <c r="S306" i="13"/>
  <c r="S310" i="13"/>
  <c r="S314" i="13"/>
  <c r="S318" i="13"/>
  <c r="S74" i="13"/>
  <c r="S87" i="13"/>
  <c r="S100" i="13"/>
  <c r="S106" i="13"/>
  <c r="S119" i="13"/>
  <c r="S132" i="13"/>
  <c r="S138" i="13"/>
  <c r="S151" i="13"/>
  <c r="S164" i="13"/>
  <c r="S170" i="13"/>
  <c r="S183" i="13"/>
  <c r="S196" i="13"/>
  <c r="S202" i="13"/>
  <c r="S215" i="13"/>
  <c r="S234" i="13"/>
  <c r="S238" i="13"/>
  <c r="S242" i="13"/>
  <c r="S247" i="13"/>
  <c r="S251" i="13"/>
  <c r="S255" i="13"/>
  <c r="S260" i="13"/>
  <c r="S264" i="13"/>
  <c r="S268" i="13"/>
  <c r="S272" i="13"/>
  <c r="S66" i="13"/>
  <c r="S82" i="13"/>
  <c r="S90" i="13"/>
  <c r="S103" i="13"/>
  <c r="S116" i="13"/>
  <c r="S122" i="13"/>
  <c r="S135" i="13"/>
  <c r="S148" i="13"/>
  <c r="S154" i="13"/>
  <c r="S167" i="13"/>
  <c r="S180" i="13"/>
  <c r="S186" i="13"/>
  <c r="S199" i="13"/>
  <c r="S212" i="13"/>
  <c r="S218" i="13"/>
  <c r="S223" i="13"/>
  <c r="S228" i="13"/>
  <c r="S232" i="13"/>
  <c r="S236" i="13"/>
  <c r="S266" i="13"/>
  <c r="S270" i="13"/>
  <c r="S277" i="13"/>
  <c r="S280" i="13"/>
  <c r="S283" i="13"/>
  <c r="S293" i="13"/>
  <c r="S296" i="13"/>
  <c r="S299" i="13"/>
  <c r="S309" i="13"/>
  <c r="S312" i="13"/>
  <c r="S72" i="13"/>
  <c r="S88" i="13"/>
  <c r="S126" i="13"/>
  <c r="S139" i="13"/>
  <c r="S152" i="13"/>
  <c r="S190" i="13"/>
  <c r="S203" i="13"/>
  <c r="S216" i="13"/>
  <c r="S226" i="13"/>
  <c r="S231" i="13"/>
  <c r="S239" i="13"/>
  <c r="S244" i="13"/>
  <c r="S252" i="13"/>
  <c r="S273" i="13"/>
  <c r="S287" i="13"/>
  <c r="S291" i="13"/>
  <c r="S295" i="13"/>
  <c r="S300" i="13"/>
  <c r="S304" i="13"/>
  <c r="S308" i="13"/>
  <c r="S313" i="13"/>
  <c r="S316" i="13"/>
  <c r="S320" i="13"/>
  <c r="S324" i="13"/>
  <c r="S328" i="13"/>
  <c r="S332" i="13"/>
  <c r="S336" i="13"/>
  <c r="S340" i="13"/>
  <c r="S344" i="13"/>
  <c r="S348" i="13"/>
  <c r="S352" i="13"/>
  <c r="S356" i="13"/>
  <c r="S360" i="13"/>
  <c r="S364" i="13"/>
  <c r="S368" i="13"/>
  <c r="S372" i="13"/>
  <c r="S376" i="13"/>
  <c r="S380" i="13"/>
  <c r="S384" i="13"/>
  <c r="S388" i="13"/>
  <c r="S392" i="13"/>
  <c r="S396" i="13"/>
  <c r="S400" i="13"/>
  <c r="S404" i="13"/>
  <c r="S408" i="13"/>
  <c r="S412" i="13"/>
  <c r="S416" i="13"/>
  <c r="S420" i="13"/>
  <c r="S424" i="13"/>
  <c r="S428" i="13"/>
  <c r="S432" i="13"/>
  <c r="S436" i="13"/>
  <c r="S440" i="13"/>
  <c r="S444" i="13"/>
  <c r="S448" i="13"/>
  <c r="S452" i="13"/>
  <c r="S456" i="13"/>
  <c r="S460" i="13"/>
  <c r="S464" i="13"/>
  <c r="S468" i="13"/>
  <c r="S64" i="13"/>
  <c r="S91" i="13"/>
  <c r="S104" i="13"/>
  <c r="S142" i="13"/>
  <c r="S155" i="13"/>
  <c r="S168" i="13"/>
  <c r="S206" i="13"/>
  <c r="S219" i="13"/>
  <c r="S254" i="13"/>
  <c r="S267" i="13"/>
  <c r="S275" i="13"/>
  <c r="S279" i="13"/>
  <c r="S284" i="13"/>
  <c r="S288" i="13"/>
  <c r="S292" i="13"/>
  <c r="S297" i="13"/>
  <c r="S301" i="13"/>
  <c r="S305" i="13"/>
  <c r="S317" i="13"/>
  <c r="S319" i="13"/>
  <c r="S323" i="13"/>
  <c r="S327" i="13"/>
  <c r="S331" i="13"/>
  <c r="S335" i="13"/>
  <c r="S339" i="13"/>
  <c r="S343" i="13"/>
  <c r="S347" i="13"/>
  <c r="S351" i="13"/>
  <c r="S355" i="13"/>
  <c r="S359" i="13"/>
  <c r="S363" i="13"/>
  <c r="S367" i="13"/>
  <c r="S371" i="13"/>
  <c r="S375" i="13"/>
  <c r="S379" i="13"/>
  <c r="S383" i="13"/>
  <c r="S387" i="13"/>
  <c r="S391" i="13"/>
  <c r="S395" i="13"/>
  <c r="S399" i="13"/>
  <c r="S403" i="13"/>
  <c r="S407" i="13"/>
  <c r="S411" i="13"/>
  <c r="S415" i="13"/>
  <c r="S419" i="13"/>
  <c r="S423" i="13"/>
  <c r="S427" i="13"/>
  <c r="S431" i="13"/>
  <c r="S435" i="13"/>
  <c r="S439" i="13"/>
  <c r="S443" i="13"/>
  <c r="S447" i="13"/>
  <c r="S451" i="13"/>
  <c r="S455" i="13"/>
  <c r="S459" i="13"/>
  <c r="S463" i="13"/>
  <c r="S467" i="13"/>
  <c r="S471" i="13"/>
  <c r="S475" i="13"/>
  <c r="S479" i="13"/>
  <c r="S483" i="13"/>
  <c r="S94" i="13"/>
  <c r="S107" i="13"/>
  <c r="S120" i="13"/>
  <c r="S158" i="13"/>
  <c r="S171" i="13"/>
  <c r="S184" i="13"/>
  <c r="S222" i="13"/>
  <c r="S235" i="13"/>
  <c r="S248" i="13"/>
  <c r="S276" i="13"/>
  <c r="S281" i="13"/>
  <c r="S285" i="13"/>
  <c r="S289" i="13"/>
  <c r="S322" i="13"/>
  <c r="S326" i="13"/>
  <c r="S330" i="13"/>
  <c r="S334" i="13"/>
  <c r="S338" i="13"/>
  <c r="S342" i="13"/>
  <c r="S346" i="13"/>
  <c r="S350" i="13"/>
  <c r="S354" i="13"/>
  <c r="S358" i="13"/>
  <c r="S362" i="13"/>
  <c r="S366" i="13"/>
  <c r="S370" i="13"/>
  <c r="S374" i="13"/>
  <c r="S378" i="13"/>
  <c r="S382" i="13"/>
  <c r="S386" i="13"/>
  <c r="S390" i="13"/>
  <c r="S394" i="13"/>
  <c r="S398" i="13"/>
  <c r="S402" i="13"/>
  <c r="S406" i="13"/>
  <c r="S410" i="13"/>
  <c r="S414" i="13"/>
  <c r="S418" i="13"/>
  <c r="S422" i="13"/>
  <c r="S426" i="13"/>
  <c r="S430" i="13"/>
  <c r="S434" i="13"/>
  <c r="S438" i="13"/>
  <c r="S442" i="13"/>
  <c r="S446" i="13"/>
  <c r="S450" i="13"/>
  <c r="S454" i="13"/>
  <c r="S458" i="13"/>
  <c r="S462" i="13"/>
  <c r="S466" i="13"/>
  <c r="S470" i="13"/>
  <c r="S474" i="13"/>
  <c r="S478" i="13"/>
  <c r="S482" i="13"/>
  <c r="S187" i="13"/>
  <c r="S250" i="13"/>
  <c r="S307" i="13"/>
  <c r="S315" i="13"/>
  <c r="S329" i="13"/>
  <c r="S345" i="13"/>
  <c r="S361" i="13"/>
  <c r="S377" i="13"/>
  <c r="S393" i="13"/>
  <c r="S409" i="13"/>
  <c r="S425" i="13"/>
  <c r="S441" i="13"/>
  <c r="S457" i="13"/>
  <c r="S472" i="13"/>
  <c r="S480" i="13"/>
  <c r="S486" i="13"/>
  <c r="S490" i="13"/>
  <c r="S494" i="13"/>
  <c r="S498" i="13"/>
  <c r="S502" i="13"/>
  <c r="S506" i="13"/>
  <c r="S510" i="13"/>
  <c r="S514" i="13"/>
  <c r="S518" i="13"/>
  <c r="S522" i="13"/>
  <c r="S526" i="13"/>
  <c r="S530" i="13"/>
  <c r="S534" i="13"/>
  <c r="S538" i="13"/>
  <c r="S542" i="13"/>
  <c r="S546" i="13"/>
  <c r="S550" i="13"/>
  <c r="S554" i="13"/>
  <c r="S110" i="13"/>
  <c r="S136" i="13"/>
  <c r="S258" i="13"/>
  <c r="S263" i="13"/>
  <c r="S311" i="13"/>
  <c r="S325" i="13"/>
  <c r="S341" i="13"/>
  <c r="S357" i="13"/>
  <c r="S373" i="13"/>
  <c r="S389" i="13"/>
  <c r="S405" i="13"/>
  <c r="S421" i="13"/>
  <c r="S437" i="13"/>
  <c r="S453" i="13"/>
  <c r="S469" i="13"/>
  <c r="S477" i="13"/>
  <c r="S485" i="13"/>
  <c r="S489" i="13"/>
  <c r="S493" i="13"/>
  <c r="S497" i="13"/>
  <c r="S501" i="13"/>
  <c r="S505" i="13"/>
  <c r="S509" i="13"/>
  <c r="S513" i="13"/>
  <c r="S517" i="13"/>
  <c r="S521" i="13"/>
  <c r="S525" i="13"/>
  <c r="S529" i="13"/>
  <c r="S533" i="13"/>
  <c r="S537" i="13"/>
  <c r="S541" i="13"/>
  <c r="S545" i="13"/>
  <c r="S549" i="13"/>
  <c r="S553" i="13"/>
  <c r="S174" i="13"/>
  <c r="S200" i="13"/>
  <c r="S271" i="13"/>
  <c r="S321" i="13"/>
  <c r="S337" i="13"/>
  <c r="S353" i="13"/>
  <c r="S369" i="13"/>
  <c r="S385" i="13"/>
  <c r="S401" i="13"/>
  <c r="S417" i="13"/>
  <c r="S433" i="13"/>
  <c r="S449" i="13"/>
  <c r="S465" i="13"/>
  <c r="S476" i="13"/>
  <c r="S484" i="13"/>
  <c r="S488" i="13"/>
  <c r="S492" i="13"/>
  <c r="S496" i="13"/>
  <c r="S500" i="13"/>
  <c r="S504" i="13"/>
  <c r="S508" i="13"/>
  <c r="S512" i="13"/>
  <c r="S516" i="13"/>
  <c r="S520" i="13"/>
  <c r="S524" i="13"/>
  <c r="S528" i="13"/>
  <c r="S532" i="13"/>
  <c r="S536" i="13"/>
  <c r="S540" i="13"/>
  <c r="S544" i="13"/>
  <c r="S548" i="13"/>
  <c r="S552" i="13"/>
  <c r="S80" i="13"/>
  <c r="S123" i="13"/>
  <c r="S303" i="13"/>
  <c r="S333" i="13"/>
  <c r="S349" i="13"/>
  <c r="S365" i="13"/>
  <c r="S381" i="13"/>
  <c r="S397" i="13"/>
  <c r="S413" i="13"/>
  <c r="S429" i="13"/>
  <c r="S445" i="13"/>
  <c r="S461" i="13"/>
  <c r="S473" i="13"/>
  <c r="S481" i="13"/>
  <c r="S487" i="13"/>
  <c r="S491" i="13"/>
  <c r="S495" i="13"/>
  <c r="S499" i="13"/>
  <c r="S503" i="13"/>
  <c r="S507" i="13"/>
  <c r="S511" i="13"/>
  <c r="S515" i="13"/>
  <c r="S519" i="13"/>
  <c r="S523" i="13"/>
  <c r="S527" i="13"/>
  <c r="S531" i="13"/>
  <c r="S535" i="13"/>
  <c r="S539" i="13"/>
  <c r="S551" i="13"/>
  <c r="S556" i="13"/>
  <c r="S558" i="13"/>
  <c r="S560" i="13"/>
  <c r="S54" i="13"/>
  <c r="S547" i="13"/>
  <c r="S543" i="13"/>
  <c r="S555" i="13"/>
  <c r="S557" i="13"/>
  <c r="S559" i="13"/>
  <c r="S561" i="13"/>
  <c r="S59" i="13"/>
  <c r="N64" i="13"/>
  <c r="N68" i="13"/>
  <c r="N72" i="13"/>
  <c r="N76" i="13"/>
  <c r="N80" i="13"/>
  <c r="N84" i="13"/>
  <c r="N88" i="13"/>
  <c r="N92" i="13"/>
  <c r="N96" i="13"/>
  <c r="N100" i="13"/>
  <c r="N104" i="13"/>
  <c r="N108" i="13"/>
  <c r="N112" i="13"/>
  <c r="N116" i="13"/>
  <c r="N120" i="13"/>
  <c r="N124" i="13"/>
  <c r="N128" i="13"/>
  <c r="N132" i="13"/>
  <c r="N136" i="13"/>
  <c r="N140" i="13"/>
  <c r="N144" i="13"/>
  <c r="N148" i="13"/>
  <c r="N152" i="13"/>
  <c r="N156" i="13"/>
  <c r="N160" i="13"/>
  <c r="N164" i="13"/>
  <c r="N168" i="13"/>
  <c r="N172" i="13"/>
  <c r="N176" i="13"/>
  <c r="N180" i="13"/>
  <c r="N184" i="13"/>
  <c r="N188" i="13"/>
  <c r="N192" i="13"/>
  <c r="N196" i="13"/>
  <c r="N200" i="13"/>
  <c r="N204" i="13"/>
  <c r="N208" i="13"/>
  <c r="N212" i="13"/>
  <c r="N216" i="13"/>
  <c r="N220" i="13"/>
  <c r="N224" i="13"/>
  <c r="N228" i="13"/>
  <c r="N232" i="13"/>
  <c r="N236" i="13"/>
  <c r="N240" i="13"/>
  <c r="N244" i="13"/>
  <c r="N248" i="13"/>
  <c r="N252" i="13"/>
  <c r="N256" i="13"/>
  <c r="N260" i="13"/>
  <c r="N264" i="13"/>
  <c r="N268" i="13"/>
  <c r="N62" i="13"/>
  <c r="N66" i="13"/>
  <c r="N70" i="13"/>
  <c r="N74" i="13"/>
  <c r="N78" i="13"/>
  <c r="N82" i="13"/>
  <c r="N86" i="13"/>
  <c r="N65" i="13"/>
  <c r="N73" i="13"/>
  <c r="N81" i="13"/>
  <c r="N95" i="13"/>
  <c r="N98" i="13"/>
  <c r="N101" i="13"/>
  <c r="N111" i="13"/>
  <c r="N114" i="13"/>
  <c r="N117" i="13"/>
  <c r="N127" i="13"/>
  <c r="N130" i="13"/>
  <c r="N133" i="13"/>
  <c r="N143" i="13"/>
  <c r="N146" i="13"/>
  <c r="N149" i="13"/>
  <c r="N159" i="13"/>
  <c r="N162" i="13"/>
  <c r="N165" i="13"/>
  <c r="N175" i="13"/>
  <c r="N178" i="13"/>
  <c r="N181" i="13"/>
  <c r="N191" i="13"/>
  <c r="N194" i="13"/>
  <c r="N197" i="13"/>
  <c r="N207" i="13"/>
  <c r="N210" i="13"/>
  <c r="N213" i="13"/>
  <c r="N63" i="13"/>
  <c r="N71" i="13"/>
  <c r="N79" i="13"/>
  <c r="N89" i="13"/>
  <c r="N99" i="13"/>
  <c r="N102" i="13"/>
  <c r="N105" i="13"/>
  <c r="N115" i="13"/>
  <c r="N118" i="13"/>
  <c r="N121" i="13"/>
  <c r="N131" i="13"/>
  <c r="N134" i="13"/>
  <c r="N137" i="13"/>
  <c r="N147" i="13"/>
  <c r="N150" i="13"/>
  <c r="N153" i="13"/>
  <c r="N163" i="13"/>
  <c r="N166" i="13"/>
  <c r="N169" i="13"/>
  <c r="N179" i="13"/>
  <c r="N182" i="13"/>
  <c r="N185" i="13"/>
  <c r="N195" i="13"/>
  <c r="N198" i="13"/>
  <c r="N201" i="13"/>
  <c r="N211" i="13"/>
  <c r="N214" i="13"/>
  <c r="N217" i="13"/>
  <c r="N227" i="13"/>
  <c r="N230" i="13"/>
  <c r="N233" i="13"/>
  <c r="N243" i="13"/>
  <c r="N246" i="13"/>
  <c r="N249" i="13"/>
  <c r="N259" i="13"/>
  <c r="N262" i="13"/>
  <c r="N265" i="13"/>
  <c r="N273" i="13"/>
  <c r="N277" i="13"/>
  <c r="N281" i="13"/>
  <c r="N285" i="13"/>
  <c r="N289" i="13"/>
  <c r="N293" i="13"/>
  <c r="N297" i="13"/>
  <c r="N301" i="13"/>
  <c r="N305" i="13"/>
  <c r="N309" i="13"/>
  <c r="N313" i="13"/>
  <c r="N317" i="13"/>
  <c r="N61" i="13"/>
  <c r="N77" i="13"/>
  <c r="N90" i="13"/>
  <c r="N103" i="13"/>
  <c r="N109" i="13"/>
  <c r="N122" i="13"/>
  <c r="N135" i="13"/>
  <c r="N141" i="13"/>
  <c r="N154" i="13"/>
  <c r="N167" i="13"/>
  <c r="N173" i="13"/>
  <c r="N186" i="13"/>
  <c r="N199" i="13"/>
  <c r="N205" i="13"/>
  <c r="N218" i="13"/>
  <c r="N237" i="13"/>
  <c r="N241" i="13"/>
  <c r="N245" i="13"/>
  <c r="N250" i="13"/>
  <c r="N254" i="13"/>
  <c r="N258" i="13"/>
  <c r="N263" i="13"/>
  <c r="N267" i="13"/>
  <c r="N271" i="13"/>
  <c r="N272" i="13"/>
  <c r="N69" i="13"/>
  <c r="N85" i="13"/>
  <c r="N87" i="13"/>
  <c r="N93" i="13"/>
  <c r="N106" i="13"/>
  <c r="N119" i="13"/>
  <c r="N125" i="13"/>
  <c r="N138" i="13"/>
  <c r="N151" i="13"/>
  <c r="N157" i="13"/>
  <c r="N170" i="13"/>
  <c r="N183" i="13"/>
  <c r="N189" i="13"/>
  <c r="N202" i="13"/>
  <c r="N215" i="13"/>
  <c r="N222" i="13"/>
  <c r="N226" i="13"/>
  <c r="N231" i="13"/>
  <c r="N235" i="13"/>
  <c r="N239" i="13"/>
  <c r="N269" i="13"/>
  <c r="N280" i="13"/>
  <c r="N283" i="13"/>
  <c r="N286" i="13"/>
  <c r="N296" i="13"/>
  <c r="N299" i="13"/>
  <c r="N302" i="13"/>
  <c r="N312" i="13"/>
  <c r="N60" i="13"/>
  <c r="N75" i="13"/>
  <c r="N91" i="13"/>
  <c r="N129" i="13"/>
  <c r="N142" i="13"/>
  <c r="N155" i="13"/>
  <c r="N193" i="13"/>
  <c r="N206" i="13"/>
  <c r="N219" i="13"/>
  <c r="N225" i="13"/>
  <c r="N238" i="13"/>
  <c r="N251" i="13"/>
  <c r="N290" i="13"/>
  <c r="N294" i="13"/>
  <c r="N298" i="13"/>
  <c r="N303" i="13"/>
  <c r="N307" i="13"/>
  <c r="N311" i="13"/>
  <c r="N316" i="13"/>
  <c r="N319" i="13"/>
  <c r="N323" i="13"/>
  <c r="N327" i="13"/>
  <c r="N331" i="13"/>
  <c r="N335" i="13"/>
  <c r="N339" i="13"/>
  <c r="N343" i="13"/>
  <c r="N347" i="13"/>
  <c r="N351" i="13"/>
  <c r="N355" i="13"/>
  <c r="N359" i="13"/>
  <c r="N363" i="13"/>
  <c r="N367" i="13"/>
  <c r="N371" i="13"/>
  <c r="N375" i="13"/>
  <c r="N379" i="13"/>
  <c r="N383" i="13"/>
  <c r="N387" i="13"/>
  <c r="N391" i="13"/>
  <c r="N395" i="13"/>
  <c r="N399" i="13"/>
  <c r="N403" i="13"/>
  <c r="N407" i="13"/>
  <c r="N411" i="13"/>
  <c r="N415" i="13"/>
  <c r="N419" i="13"/>
  <c r="N423" i="13"/>
  <c r="N427" i="13"/>
  <c r="N431" i="13"/>
  <c r="N435" i="13"/>
  <c r="N439" i="13"/>
  <c r="N443" i="13"/>
  <c r="N447" i="13"/>
  <c r="N451" i="13"/>
  <c r="N455" i="13"/>
  <c r="N459" i="13"/>
  <c r="N463" i="13"/>
  <c r="N467" i="13"/>
  <c r="N471" i="13"/>
  <c r="N67" i="13"/>
  <c r="N94" i="13"/>
  <c r="N107" i="13"/>
  <c r="N145" i="13"/>
  <c r="N158" i="13"/>
  <c r="N171" i="13"/>
  <c r="N209" i="13"/>
  <c r="N253" i="13"/>
  <c r="N261" i="13"/>
  <c r="N266" i="13"/>
  <c r="N274" i="13"/>
  <c r="N278" i="13"/>
  <c r="N282" i="13"/>
  <c r="N287" i="13"/>
  <c r="N291" i="13"/>
  <c r="N295" i="13"/>
  <c r="N300" i="13"/>
  <c r="N304" i="13"/>
  <c r="N308" i="13"/>
  <c r="N322" i="13"/>
  <c r="N326" i="13"/>
  <c r="N330" i="13"/>
  <c r="N334" i="13"/>
  <c r="N338" i="13"/>
  <c r="N342" i="13"/>
  <c r="N346" i="13"/>
  <c r="N350" i="13"/>
  <c r="N354" i="13"/>
  <c r="N358" i="13"/>
  <c r="N362" i="13"/>
  <c r="N366" i="13"/>
  <c r="N370" i="13"/>
  <c r="N374" i="13"/>
  <c r="N378" i="13"/>
  <c r="N382" i="13"/>
  <c r="N386" i="13"/>
  <c r="N390" i="13"/>
  <c r="N394" i="13"/>
  <c r="N398" i="13"/>
  <c r="N402" i="13"/>
  <c r="N406" i="13"/>
  <c r="N410" i="13"/>
  <c r="N414" i="13"/>
  <c r="N418" i="13"/>
  <c r="N422" i="13"/>
  <c r="N426" i="13"/>
  <c r="N430" i="13"/>
  <c r="N434" i="13"/>
  <c r="N438" i="13"/>
  <c r="N442" i="13"/>
  <c r="N446" i="13"/>
  <c r="N450" i="13"/>
  <c r="N454" i="13"/>
  <c r="N458" i="13"/>
  <c r="N462" i="13"/>
  <c r="N466" i="13"/>
  <c r="N470" i="13"/>
  <c r="N474" i="13"/>
  <c r="N478" i="13"/>
  <c r="N482" i="13"/>
  <c r="N97" i="13"/>
  <c r="N110" i="13"/>
  <c r="N123" i="13"/>
  <c r="N161" i="13"/>
  <c r="N174" i="13"/>
  <c r="N187" i="13"/>
  <c r="N221" i="13"/>
  <c r="N229" i="13"/>
  <c r="N234" i="13"/>
  <c r="N242" i="13"/>
  <c r="N247" i="13"/>
  <c r="N255" i="13"/>
  <c r="N275" i="13"/>
  <c r="N279" i="13"/>
  <c r="N284" i="13"/>
  <c r="N288" i="13"/>
  <c r="N292" i="13"/>
  <c r="N314" i="13"/>
  <c r="N321" i="13"/>
  <c r="N325" i="13"/>
  <c r="N329" i="13"/>
  <c r="N333" i="13"/>
  <c r="N337" i="13"/>
  <c r="N341" i="13"/>
  <c r="N345" i="13"/>
  <c r="N349" i="13"/>
  <c r="N353" i="13"/>
  <c r="N357" i="13"/>
  <c r="N361" i="13"/>
  <c r="N365" i="13"/>
  <c r="N369" i="13"/>
  <c r="N373" i="13"/>
  <c r="N377" i="13"/>
  <c r="N381" i="13"/>
  <c r="N385" i="13"/>
  <c r="N389" i="13"/>
  <c r="N393" i="13"/>
  <c r="N397" i="13"/>
  <c r="N401" i="13"/>
  <c r="N405" i="13"/>
  <c r="N409" i="13"/>
  <c r="N413" i="13"/>
  <c r="N417" i="13"/>
  <c r="N421" i="13"/>
  <c r="N425" i="13"/>
  <c r="N429" i="13"/>
  <c r="N433" i="13"/>
  <c r="N437" i="13"/>
  <c r="N441" i="13"/>
  <c r="N445" i="13"/>
  <c r="N449" i="13"/>
  <c r="N453" i="13"/>
  <c r="N457" i="13"/>
  <c r="N461" i="13"/>
  <c r="N465" i="13"/>
  <c r="N469" i="13"/>
  <c r="N473" i="13"/>
  <c r="N477" i="13"/>
  <c r="N481" i="13"/>
  <c r="N485" i="13"/>
  <c r="N113" i="13"/>
  <c r="N139" i="13"/>
  <c r="N223" i="13"/>
  <c r="N270" i="13"/>
  <c r="N306" i="13"/>
  <c r="N318" i="13"/>
  <c r="N332" i="13"/>
  <c r="N348" i="13"/>
  <c r="N364" i="13"/>
  <c r="N380" i="13"/>
  <c r="N396" i="13"/>
  <c r="N412" i="13"/>
  <c r="N428" i="13"/>
  <c r="N444" i="13"/>
  <c r="N460" i="13"/>
  <c r="N475" i="13"/>
  <c r="N483" i="13"/>
  <c r="N489" i="13"/>
  <c r="N493" i="13"/>
  <c r="N497" i="13"/>
  <c r="N501" i="13"/>
  <c r="N505" i="13"/>
  <c r="N509" i="13"/>
  <c r="N513" i="13"/>
  <c r="N517" i="13"/>
  <c r="N521" i="13"/>
  <c r="N525" i="13"/>
  <c r="N529" i="13"/>
  <c r="N533" i="13"/>
  <c r="N537" i="13"/>
  <c r="N541" i="13"/>
  <c r="N545" i="13"/>
  <c r="N549" i="13"/>
  <c r="N553" i="13"/>
  <c r="N83" i="13"/>
  <c r="N177" i="13"/>
  <c r="N203" i="13"/>
  <c r="N310" i="13"/>
  <c r="N328" i="13"/>
  <c r="N344" i="13"/>
  <c r="N360" i="13"/>
  <c r="N376" i="13"/>
  <c r="N392" i="13"/>
  <c r="N408" i="13"/>
  <c r="N424" i="13"/>
  <c r="N440" i="13"/>
  <c r="N456" i="13"/>
  <c r="N472" i="13"/>
  <c r="N480" i="13"/>
  <c r="N488" i="13"/>
  <c r="N492" i="13"/>
  <c r="N496" i="13"/>
  <c r="N500" i="13"/>
  <c r="N504" i="13"/>
  <c r="N508" i="13"/>
  <c r="N512" i="13"/>
  <c r="N516" i="13"/>
  <c r="N520" i="13"/>
  <c r="N524" i="13"/>
  <c r="N528" i="13"/>
  <c r="N532" i="13"/>
  <c r="N536" i="13"/>
  <c r="N540" i="13"/>
  <c r="N544" i="13"/>
  <c r="N548" i="13"/>
  <c r="N552" i="13"/>
  <c r="N126" i="13"/>
  <c r="N324" i="13"/>
  <c r="N340" i="13"/>
  <c r="N356" i="13"/>
  <c r="N372" i="13"/>
  <c r="N388" i="13"/>
  <c r="N404" i="13"/>
  <c r="N420" i="13"/>
  <c r="N436" i="13"/>
  <c r="N452" i="13"/>
  <c r="N468" i="13"/>
  <c r="N479" i="13"/>
  <c r="N487" i="13"/>
  <c r="N491" i="13"/>
  <c r="N495" i="13"/>
  <c r="N499" i="13"/>
  <c r="N503" i="13"/>
  <c r="N507" i="13"/>
  <c r="N511" i="13"/>
  <c r="N515" i="13"/>
  <c r="N519" i="13"/>
  <c r="N523" i="13"/>
  <c r="N527" i="13"/>
  <c r="N531" i="13"/>
  <c r="N535" i="13"/>
  <c r="N539" i="13"/>
  <c r="N543" i="13"/>
  <c r="N547" i="13"/>
  <c r="N551" i="13"/>
  <c r="N59" i="13"/>
  <c r="N190" i="13"/>
  <c r="N257" i="13"/>
  <c r="N276" i="13"/>
  <c r="N315" i="13"/>
  <c r="N320" i="13"/>
  <c r="N336" i="13"/>
  <c r="N352" i="13"/>
  <c r="N368" i="13"/>
  <c r="N384" i="13"/>
  <c r="N400" i="13"/>
  <c r="N416" i="13"/>
  <c r="N432" i="13"/>
  <c r="N448" i="13"/>
  <c r="N464" i="13"/>
  <c r="N476" i="13"/>
  <c r="N484" i="13"/>
  <c r="N486" i="13"/>
  <c r="N490" i="13"/>
  <c r="N494" i="13"/>
  <c r="N498" i="13"/>
  <c r="N502" i="13"/>
  <c r="N506" i="13"/>
  <c r="N510" i="13"/>
  <c r="N514" i="13"/>
  <c r="N518" i="13"/>
  <c r="N522" i="13"/>
  <c r="N526" i="13"/>
  <c r="N530" i="13"/>
  <c r="N534" i="13"/>
  <c r="N538" i="13"/>
  <c r="N554" i="13"/>
  <c r="N550" i="13"/>
  <c r="N555" i="13"/>
  <c r="N557" i="13"/>
  <c r="N559" i="13"/>
  <c r="N561" i="13"/>
  <c r="N546" i="13"/>
  <c r="N542" i="13"/>
  <c r="N556" i="13"/>
  <c r="N558" i="13"/>
  <c r="N560" i="13"/>
  <c r="N54" i="13"/>
  <c r="U63" i="13"/>
  <c r="U67" i="13"/>
  <c r="U71" i="13"/>
  <c r="U75" i="13"/>
  <c r="U79" i="13"/>
  <c r="U83" i="13"/>
  <c r="U87" i="13"/>
  <c r="U91" i="13"/>
  <c r="U95" i="13"/>
  <c r="U99" i="13"/>
  <c r="U103" i="13"/>
  <c r="U107" i="13"/>
  <c r="U111" i="13"/>
  <c r="U115" i="13"/>
  <c r="U119" i="13"/>
  <c r="U123" i="13"/>
  <c r="U127" i="13"/>
  <c r="U131" i="13"/>
  <c r="U135" i="13"/>
  <c r="U139" i="13"/>
  <c r="U143" i="13"/>
  <c r="U147" i="13"/>
  <c r="U151" i="13"/>
  <c r="U155" i="13"/>
  <c r="U159" i="13"/>
  <c r="U163" i="13"/>
  <c r="U167" i="13"/>
  <c r="U171" i="13"/>
  <c r="U175" i="13"/>
  <c r="U179" i="13"/>
  <c r="U183" i="13"/>
  <c r="U187" i="13"/>
  <c r="U191" i="13"/>
  <c r="U195" i="13"/>
  <c r="U199" i="13"/>
  <c r="U203" i="13"/>
  <c r="U207" i="13"/>
  <c r="U211" i="13"/>
  <c r="U215" i="13"/>
  <c r="U219" i="13"/>
  <c r="U223" i="13"/>
  <c r="U227" i="13"/>
  <c r="U231" i="13"/>
  <c r="U235" i="13"/>
  <c r="U239" i="13"/>
  <c r="U243" i="13"/>
  <c r="U247" i="13"/>
  <c r="U251" i="13"/>
  <c r="U255" i="13"/>
  <c r="U259" i="13"/>
  <c r="U263" i="13"/>
  <c r="U267" i="13"/>
  <c r="U61" i="13"/>
  <c r="U65" i="13"/>
  <c r="U69" i="13"/>
  <c r="U73" i="13"/>
  <c r="U77" i="13"/>
  <c r="U81" i="13"/>
  <c r="U85" i="13"/>
  <c r="U64" i="13"/>
  <c r="U72" i="13"/>
  <c r="U80" i="13"/>
  <c r="U94" i="13"/>
  <c r="U97" i="13"/>
  <c r="U100" i="13"/>
  <c r="U110" i="13"/>
  <c r="U113" i="13"/>
  <c r="U116" i="13"/>
  <c r="U126" i="13"/>
  <c r="U129" i="13"/>
  <c r="U132" i="13"/>
  <c r="U142" i="13"/>
  <c r="U145" i="13"/>
  <c r="U148" i="13"/>
  <c r="U158" i="13"/>
  <c r="U161" i="13"/>
  <c r="U164" i="13"/>
  <c r="U174" i="13"/>
  <c r="U177" i="13"/>
  <c r="U180" i="13"/>
  <c r="U190" i="13"/>
  <c r="U193" i="13"/>
  <c r="U196" i="13"/>
  <c r="U206" i="13"/>
  <c r="U209" i="13"/>
  <c r="U212" i="13"/>
  <c r="U62" i="13"/>
  <c r="U70" i="13"/>
  <c r="U78" i="13"/>
  <c r="U86" i="13"/>
  <c r="U88" i="13"/>
  <c r="U98" i="13"/>
  <c r="U101" i="13"/>
  <c r="U104" i="13"/>
  <c r="U114" i="13"/>
  <c r="U117" i="13"/>
  <c r="U120" i="13"/>
  <c r="U130" i="13"/>
  <c r="U133" i="13"/>
  <c r="U136" i="13"/>
  <c r="U146" i="13"/>
  <c r="U149" i="13"/>
  <c r="U152" i="13"/>
  <c r="U162" i="13"/>
  <c r="U165" i="13"/>
  <c r="U168" i="13"/>
  <c r="U178" i="13"/>
  <c r="U181" i="13"/>
  <c r="U184" i="13"/>
  <c r="U194" i="13"/>
  <c r="U197" i="13"/>
  <c r="U200" i="13"/>
  <c r="U210" i="13"/>
  <c r="U213" i="13"/>
  <c r="U216" i="13"/>
  <c r="U226" i="13"/>
  <c r="U229" i="13"/>
  <c r="U232" i="13"/>
  <c r="U242" i="13"/>
  <c r="U245" i="13"/>
  <c r="U248" i="13"/>
  <c r="U258" i="13"/>
  <c r="U261" i="13"/>
  <c r="U264" i="13"/>
  <c r="U272" i="13"/>
  <c r="U276" i="13"/>
  <c r="U280" i="13"/>
  <c r="U284" i="13"/>
  <c r="U288" i="13"/>
  <c r="U292" i="13"/>
  <c r="U296" i="13"/>
  <c r="U300" i="13"/>
  <c r="U304" i="13"/>
  <c r="U308" i="13"/>
  <c r="U312" i="13"/>
  <c r="U316" i="13"/>
  <c r="U60" i="13"/>
  <c r="U76" i="13"/>
  <c r="U92" i="13"/>
  <c r="U105" i="13"/>
  <c r="U118" i="13"/>
  <c r="U124" i="13"/>
  <c r="U137" i="13"/>
  <c r="U150" i="13"/>
  <c r="U156" i="13"/>
  <c r="U169" i="13"/>
  <c r="U182" i="13"/>
  <c r="U188" i="13"/>
  <c r="U201" i="13"/>
  <c r="U214" i="13"/>
  <c r="U220" i="13"/>
  <c r="U224" i="13"/>
  <c r="U228" i="13"/>
  <c r="U233" i="13"/>
  <c r="U237" i="13"/>
  <c r="U241" i="13"/>
  <c r="U246" i="13"/>
  <c r="U250" i="13"/>
  <c r="U254" i="13"/>
  <c r="U271" i="13"/>
  <c r="U68" i="13"/>
  <c r="U84" i="13"/>
  <c r="U89" i="13"/>
  <c r="U102" i="13"/>
  <c r="U108" i="13"/>
  <c r="U121" i="13"/>
  <c r="U134" i="13"/>
  <c r="U140" i="13"/>
  <c r="U153" i="13"/>
  <c r="U166" i="13"/>
  <c r="U172" i="13"/>
  <c r="U185" i="13"/>
  <c r="U198" i="13"/>
  <c r="U204" i="13"/>
  <c r="U217" i="13"/>
  <c r="U222" i="13"/>
  <c r="U252" i="13"/>
  <c r="U256" i="13"/>
  <c r="U260" i="13"/>
  <c r="U265" i="13"/>
  <c r="U269" i="13"/>
  <c r="U279" i="13"/>
  <c r="U282" i="13"/>
  <c r="U285" i="13"/>
  <c r="U295" i="13"/>
  <c r="U298" i="13"/>
  <c r="U301" i="13"/>
  <c r="U311" i="13"/>
  <c r="U112" i="13"/>
  <c r="U125" i="13"/>
  <c r="U138" i="13"/>
  <c r="U176" i="13"/>
  <c r="U189" i="13"/>
  <c r="U202" i="13"/>
  <c r="U221" i="13"/>
  <c r="U234" i="13"/>
  <c r="U268" i="13"/>
  <c r="U277" i="13"/>
  <c r="U281" i="13"/>
  <c r="U286" i="13"/>
  <c r="U290" i="13"/>
  <c r="U294" i="13"/>
  <c r="U299" i="13"/>
  <c r="U303" i="13"/>
  <c r="U307" i="13"/>
  <c r="U315" i="13"/>
  <c r="U318" i="13"/>
  <c r="U322" i="13"/>
  <c r="U326" i="13"/>
  <c r="U330" i="13"/>
  <c r="U334" i="13"/>
  <c r="U338" i="13"/>
  <c r="U342" i="13"/>
  <c r="U346" i="13"/>
  <c r="U350" i="13"/>
  <c r="U354" i="13"/>
  <c r="U358" i="13"/>
  <c r="U362" i="13"/>
  <c r="U366" i="13"/>
  <c r="U370" i="13"/>
  <c r="U374" i="13"/>
  <c r="U378" i="13"/>
  <c r="U382" i="13"/>
  <c r="U386" i="13"/>
  <c r="U390" i="13"/>
  <c r="U394" i="13"/>
  <c r="U398" i="13"/>
  <c r="U402" i="13"/>
  <c r="U406" i="13"/>
  <c r="U410" i="13"/>
  <c r="U414" i="13"/>
  <c r="U418" i="13"/>
  <c r="U422" i="13"/>
  <c r="U426" i="13"/>
  <c r="U430" i="13"/>
  <c r="U434" i="13"/>
  <c r="U438" i="13"/>
  <c r="U442" i="13"/>
  <c r="U446" i="13"/>
  <c r="U450" i="13"/>
  <c r="U454" i="13"/>
  <c r="U458" i="13"/>
  <c r="U462" i="13"/>
  <c r="U466" i="13"/>
  <c r="U470" i="13"/>
  <c r="U82" i="13"/>
  <c r="U90" i="13"/>
  <c r="U128" i="13"/>
  <c r="U141" i="13"/>
  <c r="U154" i="13"/>
  <c r="U192" i="13"/>
  <c r="U205" i="13"/>
  <c r="U218" i="13"/>
  <c r="U236" i="13"/>
  <c r="U244" i="13"/>
  <c r="U249" i="13"/>
  <c r="U257" i="13"/>
  <c r="U262" i="13"/>
  <c r="U270" i="13"/>
  <c r="U273" i="13"/>
  <c r="U274" i="13"/>
  <c r="U278" i="13"/>
  <c r="U283" i="13"/>
  <c r="U287" i="13"/>
  <c r="U291" i="13"/>
  <c r="U321" i="13"/>
  <c r="U325" i="13"/>
  <c r="U329" i="13"/>
  <c r="U333" i="13"/>
  <c r="U337" i="13"/>
  <c r="U341" i="13"/>
  <c r="U345" i="13"/>
  <c r="U349" i="13"/>
  <c r="U353" i="13"/>
  <c r="U357" i="13"/>
  <c r="U361" i="13"/>
  <c r="U365" i="13"/>
  <c r="U369" i="13"/>
  <c r="U373" i="13"/>
  <c r="U377" i="13"/>
  <c r="U381" i="13"/>
  <c r="U385" i="13"/>
  <c r="U389" i="13"/>
  <c r="U393" i="13"/>
  <c r="U397" i="13"/>
  <c r="U401" i="13"/>
  <c r="U405" i="13"/>
  <c r="U409" i="13"/>
  <c r="U413" i="13"/>
  <c r="U417" i="13"/>
  <c r="U421" i="13"/>
  <c r="U425" i="13"/>
  <c r="U429" i="13"/>
  <c r="U433" i="13"/>
  <c r="U437" i="13"/>
  <c r="U441" i="13"/>
  <c r="U445" i="13"/>
  <c r="U449" i="13"/>
  <c r="U453" i="13"/>
  <c r="U457" i="13"/>
  <c r="U461" i="13"/>
  <c r="U465" i="13"/>
  <c r="U469" i="13"/>
  <c r="U473" i="13"/>
  <c r="U477" i="13"/>
  <c r="U481" i="13"/>
  <c r="U74" i="13"/>
  <c r="U93" i="13"/>
  <c r="U106" i="13"/>
  <c r="U144" i="13"/>
  <c r="U157" i="13"/>
  <c r="U170" i="13"/>
  <c r="U208" i="13"/>
  <c r="U225" i="13"/>
  <c r="U230" i="13"/>
  <c r="U238" i="13"/>
  <c r="U275" i="13"/>
  <c r="U305" i="13"/>
  <c r="U309" i="13"/>
  <c r="U313" i="13"/>
  <c r="U320" i="13"/>
  <c r="U324" i="13"/>
  <c r="U328" i="13"/>
  <c r="U332" i="13"/>
  <c r="U336" i="13"/>
  <c r="U340" i="13"/>
  <c r="U344" i="13"/>
  <c r="U348" i="13"/>
  <c r="U352" i="13"/>
  <c r="U356" i="13"/>
  <c r="U360" i="13"/>
  <c r="U364" i="13"/>
  <c r="U368" i="13"/>
  <c r="U372" i="13"/>
  <c r="U376" i="13"/>
  <c r="U380" i="13"/>
  <c r="U384" i="13"/>
  <c r="U388" i="13"/>
  <c r="U392" i="13"/>
  <c r="U396" i="13"/>
  <c r="U400" i="13"/>
  <c r="U404" i="13"/>
  <c r="U408" i="13"/>
  <c r="U412" i="13"/>
  <c r="U416" i="13"/>
  <c r="U420" i="13"/>
  <c r="U424" i="13"/>
  <c r="U428" i="13"/>
  <c r="U432" i="13"/>
  <c r="U436" i="13"/>
  <c r="U440" i="13"/>
  <c r="U444" i="13"/>
  <c r="U448" i="13"/>
  <c r="U452" i="13"/>
  <c r="U456" i="13"/>
  <c r="U460" i="13"/>
  <c r="U464" i="13"/>
  <c r="U468" i="13"/>
  <c r="U472" i="13"/>
  <c r="U476" i="13"/>
  <c r="U480" i="13"/>
  <c r="U484" i="13"/>
  <c r="U109" i="13"/>
  <c r="U240" i="13"/>
  <c r="U297" i="13"/>
  <c r="U302" i="13"/>
  <c r="U314" i="13"/>
  <c r="U331" i="13"/>
  <c r="U347" i="13"/>
  <c r="U363" i="13"/>
  <c r="U379" i="13"/>
  <c r="U395" i="13"/>
  <c r="U411" i="13"/>
  <c r="U427" i="13"/>
  <c r="U443" i="13"/>
  <c r="U459" i="13"/>
  <c r="U474" i="13"/>
  <c r="U482" i="13"/>
  <c r="U488" i="13"/>
  <c r="U492" i="13"/>
  <c r="U496" i="13"/>
  <c r="U500" i="13"/>
  <c r="U504" i="13"/>
  <c r="U508" i="13"/>
  <c r="U512" i="13"/>
  <c r="U516" i="13"/>
  <c r="U520" i="13"/>
  <c r="U524" i="13"/>
  <c r="U528" i="13"/>
  <c r="U532" i="13"/>
  <c r="U536" i="13"/>
  <c r="U540" i="13"/>
  <c r="U544" i="13"/>
  <c r="U548" i="13"/>
  <c r="U552" i="13"/>
  <c r="U66" i="13"/>
  <c r="U173" i="13"/>
  <c r="U253" i="13"/>
  <c r="U306" i="13"/>
  <c r="U317" i="13"/>
  <c r="U327" i="13"/>
  <c r="U343" i="13"/>
  <c r="U359" i="13"/>
  <c r="U375" i="13"/>
  <c r="U391" i="13"/>
  <c r="U407" i="13"/>
  <c r="U423" i="13"/>
  <c r="U439" i="13"/>
  <c r="U455" i="13"/>
  <c r="U471" i="13"/>
  <c r="U479" i="13"/>
  <c r="U487" i="13"/>
  <c r="U491" i="13"/>
  <c r="U495" i="13"/>
  <c r="U499" i="13"/>
  <c r="U503" i="13"/>
  <c r="U507" i="13"/>
  <c r="U511" i="13"/>
  <c r="U515" i="13"/>
  <c r="U519" i="13"/>
  <c r="U523" i="13"/>
  <c r="U527" i="13"/>
  <c r="U531" i="13"/>
  <c r="U535" i="13"/>
  <c r="U539" i="13"/>
  <c r="U543" i="13"/>
  <c r="U547" i="13"/>
  <c r="U551" i="13"/>
  <c r="U59" i="13"/>
  <c r="U96" i="13"/>
  <c r="U122" i="13"/>
  <c r="U266" i="13"/>
  <c r="U289" i="13"/>
  <c r="U310" i="13"/>
  <c r="U323" i="13"/>
  <c r="U339" i="13"/>
  <c r="U355" i="13"/>
  <c r="U371" i="13"/>
  <c r="U387" i="13"/>
  <c r="U403" i="13"/>
  <c r="U419" i="13"/>
  <c r="U435" i="13"/>
  <c r="U451" i="13"/>
  <c r="U467" i="13"/>
  <c r="U478" i="13"/>
  <c r="U486" i="13"/>
  <c r="U490" i="13"/>
  <c r="U494" i="13"/>
  <c r="U498" i="13"/>
  <c r="U502" i="13"/>
  <c r="U506" i="13"/>
  <c r="U510" i="13"/>
  <c r="U514" i="13"/>
  <c r="U518" i="13"/>
  <c r="U522" i="13"/>
  <c r="U526" i="13"/>
  <c r="U530" i="13"/>
  <c r="U534" i="13"/>
  <c r="U538" i="13"/>
  <c r="U542" i="13"/>
  <c r="U546" i="13"/>
  <c r="U550" i="13"/>
  <c r="U554" i="13"/>
  <c r="U160" i="13"/>
  <c r="U186" i="13"/>
  <c r="U293" i="13"/>
  <c r="U319" i="13"/>
  <c r="U335" i="13"/>
  <c r="U351" i="13"/>
  <c r="U367" i="13"/>
  <c r="U383" i="13"/>
  <c r="U399" i="13"/>
  <c r="U415" i="13"/>
  <c r="U431" i="13"/>
  <c r="U447" i="13"/>
  <c r="U463" i="13"/>
  <c r="U475" i="13"/>
  <c r="U483" i="13"/>
  <c r="U485" i="13"/>
  <c r="U489" i="13"/>
  <c r="U493" i="13"/>
  <c r="U497" i="13"/>
  <c r="U501" i="13"/>
  <c r="U505" i="13"/>
  <c r="U509" i="13"/>
  <c r="U513" i="13"/>
  <c r="U517" i="13"/>
  <c r="U521" i="13"/>
  <c r="U525" i="13"/>
  <c r="U529" i="13"/>
  <c r="U533" i="13"/>
  <c r="U537" i="13"/>
  <c r="U553" i="13"/>
  <c r="U555" i="13"/>
  <c r="U557" i="13"/>
  <c r="U559" i="13"/>
  <c r="U561" i="13"/>
  <c r="U549" i="13"/>
  <c r="U545" i="13"/>
  <c r="U556" i="13"/>
  <c r="U558" i="13"/>
  <c r="U560" i="13"/>
  <c r="U54" i="13"/>
  <c r="U541" i="13"/>
  <c r="M63" i="13"/>
  <c r="M67" i="13"/>
  <c r="M71" i="13"/>
  <c r="M75" i="13"/>
  <c r="M79" i="13"/>
  <c r="M83" i="13"/>
  <c r="M87" i="13"/>
  <c r="M91" i="13"/>
  <c r="M95" i="13"/>
  <c r="M99" i="13"/>
  <c r="M103" i="13"/>
  <c r="M107" i="13"/>
  <c r="M111" i="13"/>
  <c r="M115" i="13"/>
  <c r="M119" i="13"/>
  <c r="M123" i="13"/>
  <c r="M127" i="13"/>
  <c r="M131" i="13"/>
  <c r="M135" i="13"/>
  <c r="M139" i="13"/>
  <c r="M143" i="13"/>
  <c r="M147" i="13"/>
  <c r="M151" i="13"/>
  <c r="M155" i="13"/>
  <c r="M159" i="13"/>
  <c r="M163" i="13"/>
  <c r="M167" i="13"/>
  <c r="M171" i="13"/>
  <c r="M175" i="13"/>
  <c r="M179" i="13"/>
  <c r="M183" i="13"/>
  <c r="M187" i="13"/>
  <c r="M191" i="13"/>
  <c r="M195" i="13"/>
  <c r="M199" i="13"/>
  <c r="M203" i="13"/>
  <c r="M207" i="13"/>
  <c r="M211" i="13"/>
  <c r="M215" i="13"/>
  <c r="M219" i="13"/>
  <c r="M223" i="13"/>
  <c r="M227" i="13"/>
  <c r="M231" i="13"/>
  <c r="M235" i="13"/>
  <c r="M239" i="13"/>
  <c r="M243" i="13"/>
  <c r="M247" i="13"/>
  <c r="M251" i="13"/>
  <c r="M255" i="13"/>
  <c r="M259" i="13"/>
  <c r="M263" i="13"/>
  <c r="M267" i="13"/>
  <c r="M271" i="13"/>
  <c r="M61" i="13"/>
  <c r="M65" i="13"/>
  <c r="M69" i="13"/>
  <c r="M73" i="13"/>
  <c r="M77" i="13"/>
  <c r="M81" i="13"/>
  <c r="M85" i="13"/>
  <c r="M64" i="13"/>
  <c r="M72" i="13"/>
  <c r="M80" i="13"/>
  <c r="M89" i="13"/>
  <c r="M92" i="13"/>
  <c r="M102" i="13"/>
  <c r="M105" i="13"/>
  <c r="M108" i="13"/>
  <c r="M118" i="13"/>
  <c r="M121" i="13"/>
  <c r="M124" i="13"/>
  <c r="M134" i="13"/>
  <c r="M137" i="13"/>
  <c r="M140" i="13"/>
  <c r="M150" i="13"/>
  <c r="M153" i="13"/>
  <c r="M156" i="13"/>
  <c r="M166" i="13"/>
  <c r="M169" i="13"/>
  <c r="M172" i="13"/>
  <c r="M182" i="13"/>
  <c r="M185" i="13"/>
  <c r="M188" i="13"/>
  <c r="M198" i="13"/>
  <c r="M201" i="13"/>
  <c r="M204" i="13"/>
  <c r="M214" i="13"/>
  <c r="M217" i="13"/>
  <c r="M220" i="13"/>
  <c r="M62" i="13"/>
  <c r="M70" i="13"/>
  <c r="M78" i="13"/>
  <c r="M86" i="13"/>
  <c r="M90" i="13"/>
  <c r="M93" i="13"/>
  <c r="M96" i="13"/>
  <c r="M106" i="13"/>
  <c r="M109" i="13"/>
  <c r="M112" i="13"/>
  <c r="M122" i="13"/>
  <c r="M125" i="13"/>
  <c r="M128" i="13"/>
  <c r="M138" i="13"/>
  <c r="M141" i="13"/>
  <c r="M144" i="13"/>
  <c r="M154" i="13"/>
  <c r="M157" i="13"/>
  <c r="M160" i="13"/>
  <c r="M170" i="13"/>
  <c r="M173" i="13"/>
  <c r="M176" i="13"/>
  <c r="M186" i="13"/>
  <c r="M189" i="13"/>
  <c r="M192" i="13"/>
  <c r="M202" i="13"/>
  <c r="M205" i="13"/>
  <c r="M208" i="13"/>
  <c r="M218" i="13"/>
  <c r="M221" i="13"/>
  <c r="M224" i="13"/>
  <c r="M234" i="13"/>
  <c r="M237" i="13"/>
  <c r="M240" i="13"/>
  <c r="M250" i="13"/>
  <c r="M253" i="13"/>
  <c r="M256" i="13"/>
  <c r="M266" i="13"/>
  <c r="M269" i="13"/>
  <c r="M272" i="13"/>
  <c r="M276" i="13"/>
  <c r="M280" i="13"/>
  <c r="M284" i="13"/>
  <c r="M288" i="13"/>
  <c r="M292" i="13"/>
  <c r="M296" i="13"/>
  <c r="M300" i="13"/>
  <c r="M304" i="13"/>
  <c r="M308" i="13"/>
  <c r="M312" i="13"/>
  <c r="M316" i="13"/>
  <c r="M60" i="13"/>
  <c r="M68" i="13"/>
  <c r="M84" i="13"/>
  <c r="M97" i="13"/>
  <c r="M110" i="13"/>
  <c r="M116" i="13"/>
  <c r="M129" i="13"/>
  <c r="M142" i="13"/>
  <c r="M148" i="13"/>
  <c r="M161" i="13"/>
  <c r="M174" i="13"/>
  <c r="M180" i="13"/>
  <c r="M193" i="13"/>
  <c r="M206" i="13"/>
  <c r="M212" i="13"/>
  <c r="M225" i="13"/>
  <c r="M229" i="13"/>
  <c r="M233" i="13"/>
  <c r="M238" i="13"/>
  <c r="M242" i="13"/>
  <c r="M246" i="13"/>
  <c r="M76" i="13"/>
  <c r="M94" i="13"/>
  <c r="M100" i="13"/>
  <c r="M113" i="13"/>
  <c r="M126" i="13"/>
  <c r="M132" i="13"/>
  <c r="M145" i="13"/>
  <c r="M158" i="13"/>
  <c r="M164" i="13"/>
  <c r="M177" i="13"/>
  <c r="M190" i="13"/>
  <c r="M196" i="13"/>
  <c r="M209" i="13"/>
  <c r="M244" i="13"/>
  <c r="M248" i="13"/>
  <c r="M252" i="13"/>
  <c r="M257" i="13"/>
  <c r="M261" i="13"/>
  <c r="M265" i="13"/>
  <c r="M270" i="13"/>
  <c r="M274" i="13"/>
  <c r="M277" i="13"/>
  <c r="M287" i="13"/>
  <c r="M290" i="13"/>
  <c r="M293" i="13"/>
  <c r="M303" i="13"/>
  <c r="M306" i="13"/>
  <c r="M309" i="13"/>
  <c r="M82" i="13"/>
  <c r="M104" i="13"/>
  <c r="M117" i="13"/>
  <c r="M130" i="13"/>
  <c r="M168" i="13"/>
  <c r="M181" i="13"/>
  <c r="M194" i="13"/>
  <c r="M222" i="13"/>
  <c r="M230" i="13"/>
  <c r="M264" i="13"/>
  <c r="M278" i="13"/>
  <c r="M282" i="13"/>
  <c r="M286" i="13"/>
  <c r="M291" i="13"/>
  <c r="M295" i="13"/>
  <c r="M299" i="13"/>
  <c r="M322" i="13"/>
  <c r="M326" i="13"/>
  <c r="M330" i="13"/>
  <c r="M334" i="13"/>
  <c r="M338" i="13"/>
  <c r="M342" i="13"/>
  <c r="M346" i="13"/>
  <c r="M350" i="13"/>
  <c r="M354" i="13"/>
  <c r="M358" i="13"/>
  <c r="M362" i="13"/>
  <c r="M366" i="13"/>
  <c r="M370" i="13"/>
  <c r="M374" i="13"/>
  <c r="M378" i="13"/>
  <c r="M382" i="13"/>
  <c r="M386" i="13"/>
  <c r="M390" i="13"/>
  <c r="M394" i="13"/>
  <c r="M398" i="13"/>
  <c r="M402" i="13"/>
  <c r="M406" i="13"/>
  <c r="M410" i="13"/>
  <c r="M414" i="13"/>
  <c r="M418" i="13"/>
  <c r="M422" i="13"/>
  <c r="M426" i="13"/>
  <c r="M430" i="13"/>
  <c r="M434" i="13"/>
  <c r="M438" i="13"/>
  <c r="M442" i="13"/>
  <c r="M446" i="13"/>
  <c r="M450" i="13"/>
  <c r="M454" i="13"/>
  <c r="M458" i="13"/>
  <c r="M462" i="13"/>
  <c r="M466" i="13"/>
  <c r="M470" i="13"/>
  <c r="M74" i="13"/>
  <c r="M120" i="13"/>
  <c r="M133" i="13"/>
  <c r="M146" i="13"/>
  <c r="M184" i="13"/>
  <c r="M197" i="13"/>
  <c r="M210" i="13"/>
  <c r="M232" i="13"/>
  <c r="M245" i="13"/>
  <c r="M258" i="13"/>
  <c r="M275" i="13"/>
  <c r="M279" i="13"/>
  <c r="M283" i="13"/>
  <c r="M313" i="13"/>
  <c r="M314" i="13"/>
  <c r="M317" i="13"/>
  <c r="M321" i="13"/>
  <c r="M325" i="13"/>
  <c r="M329" i="13"/>
  <c r="M333" i="13"/>
  <c r="M337" i="13"/>
  <c r="M341" i="13"/>
  <c r="M345" i="13"/>
  <c r="M349" i="13"/>
  <c r="M353" i="13"/>
  <c r="M357" i="13"/>
  <c r="M361" i="13"/>
  <c r="M365" i="13"/>
  <c r="M369" i="13"/>
  <c r="M373" i="13"/>
  <c r="M377" i="13"/>
  <c r="M381" i="13"/>
  <c r="M385" i="13"/>
  <c r="M389" i="13"/>
  <c r="M393" i="13"/>
  <c r="M397" i="13"/>
  <c r="M401" i="13"/>
  <c r="M405" i="13"/>
  <c r="M409" i="13"/>
  <c r="M413" i="13"/>
  <c r="M417" i="13"/>
  <c r="M421" i="13"/>
  <c r="M425" i="13"/>
  <c r="M429" i="13"/>
  <c r="M433" i="13"/>
  <c r="M437" i="13"/>
  <c r="M441" i="13"/>
  <c r="M445" i="13"/>
  <c r="M449" i="13"/>
  <c r="M453" i="13"/>
  <c r="M457" i="13"/>
  <c r="M461" i="13"/>
  <c r="M465" i="13"/>
  <c r="M469" i="13"/>
  <c r="M473" i="13"/>
  <c r="M477" i="13"/>
  <c r="M481" i="13"/>
  <c r="M485" i="13"/>
  <c r="M66" i="13"/>
  <c r="M98" i="13"/>
  <c r="M136" i="13"/>
  <c r="M149" i="13"/>
  <c r="M162" i="13"/>
  <c r="M200" i="13"/>
  <c r="M213" i="13"/>
  <c r="M226" i="13"/>
  <c r="M260" i="13"/>
  <c r="M268" i="13"/>
  <c r="M273" i="13"/>
  <c r="M297" i="13"/>
  <c r="M301" i="13"/>
  <c r="M305" i="13"/>
  <c r="M310" i="13"/>
  <c r="M315" i="13"/>
  <c r="M318" i="13"/>
  <c r="M320" i="13"/>
  <c r="M324" i="13"/>
  <c r="M328" i="13"/>
  <c r="M332" i="13"/>
  <c r="M336" i="13"/>
  <c r="M340" i="13"/>
  <c r="M344" i="13"/>
  <c r="M348" i="13"/>
  <c r="M352" i="13"/>
  <c r="M356" i="13"/>
  <c r="M360" i="13"/>
  <c r="M364" i="13"/>
  <c r="M368" i="13"/>
  <c r="M372" i="13"/>
  <c r="M376" i="13"/>
  <c r="M380" i="13"/>
  <c r="M384" i="13"/>
  <c r="M388" i="13"/>
  <c r="M392" i="13"/>
  <c r="M396" i="13"/>
  <c r="M400" i="13"/>
  <c r="M404" i="13"/>
  <c r="M408" i="13"/>
  <c r="M412" i="13"/>
  <c r="M416" i="13"/>
  <c r="M420" i="13"/>
  <c r="M424" i="13"/>
  <c r="M428" i="13"/>
  <c r="M432" i="13"/>
  <c r="M436" i="13"/>
  <c r="M440" i="13"/>
  <c r="M444" i="13"/>
  <c r="M448" i="13"/>
  <c r="M452" i="13"/>
  <c r="M456" i="13"/>
  <c r="M460" i="13"/>
  <c r="M464" i="13"/>
  <c r="M468" i="13"/>
  <c r="M472" i="13"/>
  <c r="M476" i="13"/>
  <c r="M480" i="13"/>
  <c r="M484" i="13"/>
  <c r="M165" i="13"/>
  <c r="M228" i="13"/>
  <c r="M285" i="13"/>
  <c r="M311" i="13"/>
  <c r="M323" i="13"/>
  <c r="M339" i="13"/>
  <c r="M355" i="13"/>
  <c r="M371" i="13"/>
  <c r="M387" i="13"/>
  <c r="M403" i="13"/>
  <c r="M419" i="13"/>
  <c r="M435" i="13"/>
  <c r="M451" i="13"/>
  <c r="M467" i="13"/>
  <c r="M474" i="13"/>
  <c r="M482" i="13"/>
  <c r="M488" i="13"/>
  <c r="M492" i="13"/>
  <c r="M496" i="13"/>
  <c r="M500" i="13"/>
  <c r="M504" i="13"/>
  <c r="M508" i="13"/>
  <c r="M512" i="13"/>
  <c r="M516" i="13"/>
  <c r="M520" i="13"/>
  <c r="M524" i="13"/>
  <c r="M528" i="13"/>
  <c r="M532" i="13"/>
  <c r="M536" i="13"/>
  <c r="M540" i="13"/>
  <c r="M544" i="13"/>
  <c r="M548" i="13"/>
  <c r="M552" i="13"/>
  <c r="M88" i="13"/>
  <c r="M114" i="13"/>
  <c r="M236" i="13"/>
  <c r="M241" i="13"/>
  <c r="M289" i="13"/>
  <c r="M294" i="13"/>
  <c r="M319" i="13"/>
  <c r="M335" i="13"/>
  <c r="M351" i="13"/>
  <c r="M367" i="13"/>
  <c r="M383" i="13"/>
  <c r="M399" i="13"/>
  <c r="M415" i="13"/>
  <c r="M431" i="13"/>
  <c r="M447" i="13"/>
  <c r="M463" i="13"/>
  <c r="M479" i="13"/>
  <c r="M487" i="13"/>
  <c r="M491" i="13"/>
  <c r="M495" i="13"/>
  <c r="M499" i="13"/>
  <c r="M503" i="13"/>
  <c r="M507" i="13"/>
  <c r="M511" i="13"/>
  <c r="M515" i="13"/>
  <c r="M519" i="13"/>
  <c r="M523" i="13"/>
  <c r="M527" i="13"/>
  <c r="M531" i="13"/>
  <c r="M535" i="13"/>
  <c r="M539" i="13"/>
  <c r="M543" i="13"/>
  <c r="M547" i="13"/>
  <c r="M551" i="13"/>
  <c r="M59" i="13"/>
  <c r="M152" i="13"/>
  <c r="M178" i="13"/>
  <c r="M249" i="13"/>
  <c r="M254" i="13"/>
  <c r="M298" i="13"/>
  <c r="M331" i="13"/>
  <c r="M347" i="13"/>
  <c r="M363" i="13"/>
  <c r="M379" i="13"/>
  <c r="M395" i="13"/>
  <c r="M411" i="13"/>
  <c r="M427" i="13"/>
  <c r="M443" i="13"/>
  <c r="M459" i="13"/>
  <c r="M478" i="13"/>
  <c r="M486" i="13"/>
  <c r="M490" i="13"/>
  <c r="M494" i="13"/>
  <c r="M498" i="13"/>
  <c r="M502" i="13"/>
  <c r="M506" i="13"/>
  <c r="M510" i="13"/>
  <c r="M514" i="13"/>
  <c r="M518" i="13"/>
  <c r="M522" i="13"/>
  <c r="M526" i="13"/>
  <c r="M530" i="13"/>
  <c r="M534" i="13"/>
  <c r="M538" i="13"/>
  <c r="M542" i="13"/>
  <c r="M546" i="13"/>
  <c r="M550" i="13"/>
  <c r="M554" i="13"/>
  <c r="M101" i="13"/>
  <c r="M216" i="13"/>
  <c r="M262" i="13"/>
  <c r="M281" i="13"/>
  <c r="M302" i="13"/>
  <c r="M307" i="13"/>
  <c r="M327" i="13"/>
  <c r="M343" i="13"/>
  <c r="M359" i="13"/>
  <c r="M375" i="13"/>
  <c r="M391" i="13"/>
  <c r="M407" i="13"/>
  <c r="M423" i="13"/>
  <c r="M439" i="13"/>
  <c r="M455" i="13"/>
  <c r="M471" i="13"/>
  <c r="M475" i="13"/>
  <c r="M483" i="13"/>
  <c r="M489" i="13"/>
  <c r="M493" i="13"/>
  <c r="M497" i="13"/>
  <c r="M501" i="13"/>
  <c r="M505" i="13"/>
  <c r="M509" i="13"/>
  <c r="M513" i="13"/>
  <c r="M517" i="13"/>
  <c r="M521" i="13"/>
  <c r="M525" i="13"/>
  <c r="M529" i="13"/>
  <c r="M533" i="13"/>
  <c r="M537" i="13"/>
  <c r="M541" i="13"/>
  <c r="M545" i="13"/>
  <c r="M555" i="13"/>
  <c r="M557" i="13"/>
  <c r="M559" i="13"/>
  <c r="M561" i="13"/>
  <c r="M553" i="13"/>
  <c r="M556" i="13"/>
  <c r="M558" i="13"/>
  <c r="M560" i="13"/>
  <c r="M54" i="13"/>
  <c r="M549" i="13"/>
  <c r="E63" i="13"/>
  <c r="E67" i="13"/>
  <c r="E71" i="13"/>
  <c r="E75" i="13"/>
  <c r="E79" i="13"/>
  <c r="E83" i="13"/>
  <c r="E87" i="13"/>
  <c r="E91" i="13"/>
  <c r="E95" i="13"/>
  <c r="E99" i="13"/>
  <c r="E103" i="13"/>
  <c r="E107" i="13"/>
  <c r="E111" i="13"/>
  <c r="E115" i="13"/>
  <c r="E119" i="13"/>
  <c r="E123" i="13"/>
  <c r="E127" i="13"/>
  <c r="E131" i="13"/>
  <c r="E135" i="13"/>
  <c r="E139" i="13"/>
  <c r="E143" i="13"/>
  <c r="E147" i="13"/>
  <c r="E151" i="13"/>
  <c r="E155" i="13"/>
  <c r="E159" i="13"/>
  <c r="E163" i="13"/>
  <c r="E167" i="13"/>
  <c r="E171" i="13"/>
  <c r="E175" i="13"/>
  <c r="E179" i="13"/>
  <c r="E183" i="13"/>
  <c r="E187" i="13"/>
  <c r="E191" i="13"/>
  <c r="E195" i="13"/>
  <c r="E199" i="13"/>
  <c r="E203" i="13"/>
  <c r="E207" i="13"/>
  <c r="E211" i="13"/>
  <c r="E215" i="13"/>
  <c r="E219" i="13"/>
  <c r="E223" i="13"/>
  <c r="E227" i="13"/>
  <c r="E231" i="13"/>
  <c r="E235" i="13"/>
  <c r="E239" i="13"/>
  <c r="E243" i="13"/>
  <c r="E247" i="13"/>
  <c r="E251" i="13"/>
  <c r="E255" i="13"/>
  <c r="E259" i="13"/>
  <c r="E263" i="13"/>
  <c r="E267" i="13"/>
  <c r="E271" i="13"/>
  <c r="E61" i="13"/>
  <c r="E65" i="13"/>
  <c r="E69" i="13"/>
  <c r="E73" i="13"/>
  <c r="E77" i="13"/>
  <c r="E81" i="13"/>
  <c r="E85" i="13"/>
  <c r="E64" i="13"/>
  <c r="E72" i="13"/>
  <c r="E80" i="13"/>
  <c r="E94" i="13"/>
  <c r="E97" i="13"/>
  <c r="E100" i="13"/>
  <c r="E110" i="13"/>
  <c r="E113" i="13"/>
  <c r="E116" i="13"/>
  <c r="E126" i="13"/>
  <c r="E129" i="13"/>
  <c r="E132" i="13"/>
  <c r="E142" i="13"/>
  <c r="E145" i="13"/>
  <c r="E148" i="13"/>
  <c r="E158" i="13"/>
  <c r="E161" i="13"/>
  <c r="E164" i="13"/>
  <c r="E174" i="13"/>
  <c r="E177" i="13"/>
  <c r="E180" i="13"/>
  <c r="E190" i="13"/>
  <c r="E193" i="13"/>
  <c r="E196" i="13"/>
  <c r="E206" i="13"/>
  <c r="E209" i="13"/>
  <c r="E212" i="13"/>
  <c r="E62" i="13"/>
  <c r="E70" i="13"/>
  <c r="E78" i="13"/>
  <c r="E86" i="13"/>
  <c r="E88" i="13"/>
  <c r="E98" i="13"/>
  <c r="E101" i="13"/>
  <c r="E104" i="13"/>
  <c r="E114" i="13"/>
  <c r="E117" i="13"/>
  <c r="E120" i="13"/>
  <c r="E130" i="13"/>
  <c r="E133" i="13"/>
  <c r="E136" i="13"/>
  <c r="E146" i="13"/>
  <c r="E149" i="13"/>
  <c r="E152" i="13"/>
  <c r="E162" i="13"/>
  <c r="E165" i="13"/>
  <c r="E168" i="13"/>
  <c r="E178" i="13"/>
  <c r="E181" i="13"/>
  <c r="E184" i="13"/>
  <c r="E194" i="13"/>
  <c r="E197" i="13"/>
  <c r="E200" i="13"/>
  <c r="E210" i="13"/>
  <c r="E213" i="13"/>
  <c r="E216" i="13"/>
  <c r="E226" i="13"/>
  <c r="E229" i="13"/>
  <c r="E232" i="13"/>
  <c r="E242" i="13"/>
  <c r="E245" i="13"/>
  <c r="E248" i="13"/>
  <c r="E258" i="13"/>
  <c r="E261" i="13"/>
  <c r="E264" i="13"/>
  <c r="E272" i="13"/>
  <c r="E276" i="13"/>
  <c r="E280" i="13"/>
  <c r="E284" i="13"/>
  <c r="E288" i="13"/>
  <c r="E292" i="13"/>
  <c r="E296" i="13"/>
  <c r="E300" i="13"/>
  <c r="E304" i="13"/>
  <c r="E308" i="13"/>
  <c r="E312" i="13"/>
  <c r="E316" i="13"/>
  <c r="E60" i="13"/>
  <c r="E76" i="13"/>
  <c r="E89" i="13"/>
  <c r="E102" i="13"/>
  <c r="E108" i="13"/>
  <c r="E121" i="13"/>
  <c r="E134" i="13"/>
  <c r="E140" i="13"/>
  <c r="E153" i="13"/>
  <c r="E166" i="13"/>
  <c r="E172" i="13"/>
  <c r="E185" i="13"/>
  <c r="E198" i="13"/>
  <c r="E204" i="13"/>
  <c r="E217" i="13"/>
  <c r="E221" i="13"/>
  <c r="E225" i="13"/>
  <c r="E230" i="13"/>
  <c r="E234" i="13"/>
  <c r="E238" i="13"/>
  <c r="E268" i="13"/>
  <c r="E68" i="13"/>
  <c r="E84" i="13"/>
  <c r="E92" i="13"/>
  <c r="E105" i="13"/>
  <c r="E118" i="13"/>
  <c r="E124" i="13"/>
  <c r="E137" i="13"/>
  <c r="E150" i="13"/>
  <c r="E156" i="13"/>
  <c r="E169" i="13"/>
  <c r="E182" i="13"/>
  <c r="E188" i="13"/>
  <c r="E201" i="13"/>
  <c r="E214" i="13"/>
  <c r="E220" i="13"/>
  <c r="E236" i="13"/>
  <c r="E240" i="13"/>
  <c r="E244" i="13"/>
  <c r="E249" i="13"/>
  <c r="E253" i="13"/>
  <c r="E257" i="13"/>
  <c r="E262" i="13"/>
  <c r="E266" i="13"/>
  <c r="E270" i="13"/>
  <c r="E279" i="13"/>
  <c r="E282" i="13"/>
  <c r="E285" i="13"/>
  <c r="E295" i="13"/>
  <c r="E298" i="13"/>
  <c r="E301" i="13"/>
  <c r="E311" i="13"/>
  <c r="E74" i="13"/>
  <c r="E96" i="13"/>
  <c r="E109" i="13"/>
  <c r="E122" i="13"/>
  <c r="E160" i="13"/>
  <c r="E173" i="13"/>
  <c r="E186" i="13"/>
  <c r="E252" i="13"/>
  <c r="E260" i="13"/>
  <c r="E265" i="13"/>
  <c r="E274" i="13"/>
  <c r="E278" i="13"/>
  <c r="E283" i="13"/>
  <c r="E287" i="13"/>
  <c r="E291" i="13"/>
  <c r="E315" i="13"/>
  <c r="E318" i="13"/>
  <c r="E322" i="13"/>
  <c r="E326" i="13"/>
  <c r="E330" i="13"/>
  <c r="E334" i="13"/>
  <c r="E338" i="13"/>
  <c r="E342" i="13"/>
  <c r="E346" i="13"/>
  <c r="E350" i="13"/>
  <c r="E354" i="13"/>
  <c r="E358" i="13"/>
  <c r="E362" i="13"/>
  <c r="E366" i="13"/>
  <c r="E370" i="13"/>
  <c r="E374" i="13"/>
  <c r="E378" i="13"/>
  <c r="E382" i="13"/>
  <c r="E386" i="13"/>
  <c r="E390" i="13"/>
  <c r="E394" i="13"/>
  <c r="E398" i="13"/>
  <c r="E402" i="13"/>
  <c r="E406" i="13"/>
  <c r="E410" i="13"/>
  <c r="E414" i="13"/>
  <c r="E418" i="13"/>
  <c r="E422" i="13"/>
  <c r="E426" i="13"/>
  <c r="E430" i="13"/>
  <c r="E434" i="13"/>
  <c r="E438" i="13"/>
  <c r="E442" i="13"/>
  <c r="E446" i="13"/>
  <c r="E450" i="13"/>
  <c r="E454" i="13"/>
  <c r="E458" i="13"/>
  <c r="E462" i="13"/>
  <c r="E466" i="13"/>
  <c r="E470" i="13"/>
  <c r="E66" i="13"/>
  <c r="E112" i="13"/>
  <c r="E125" i="13"/>
  <c r="E138" i="13"/>
  <c r="E176" i="13"/>
  <c r="E189" i="13"/>
  <c r="E202" i="13"/>
  <c r="E228" i="13"/>
  <c r="E233" i="13"/>
  <c r="E241" i="13"/>
  <c r="E246" i="13"/>
  <c r="E254" i="13"/>
  <c r="E275" i="13"/>
  <c r="E305" i="13"/>
  <c r="E309" i="13"/>
  <c r="E313" i="13"/>
  <c r="E321" i="13"/>
  <c r="E325" i="13"/>
  <c r="E329" i="13"/>
  <c r="E333" i="13"/>
  <c r="E337" i="13"/>
  <c r="E341" i="13"/>
  <c r="E345" i="13"/>
  <c r="E349" i="13"/>
  <c r="E353" i="13"/>
  <c r="E357" i="13"/>
  <c r="E361" i="13"/>
  <c r="E365" i="13"/>
  <c r="E369" i="13"/>
  <c r="E373" i="13"/>
  <c r="E377" i="13"/>
  <c r="E381" i="13"/>
  <c r="E385" i="13"/>
  <c r="E389" i="13"/>
  <c r="E393" i="13"/>
  <c r="E397" i="13"/>
  <c r="E401" i="13"/>
  <c r="E405" i="13"/>
  <c r="E409" i="13"/>
  <c r="E413" i="13"/>
  <c r="E417" i="13"/>
  <c r="E421" i="13"/>
  <c r="E425" i="13"/>
  <c r="E429" i="13"/>
  <c r="E433" i="13"/>
  <c r="E437" i="13"/>
  <c r="E441" i="13"/>
  <c r="E445" i="13"/>
  <c r="E449" i="13"/>
  <c r="E453" i="13"/>
  <c r="E457" i="13"/>
  <c r="E461" i="13"/>
  <c r="E465" i="13"/>
  <c r="E469" i="13"/>
  <c r="E473" i="13"/>
  <c r="E477" i="13"/>
  <c r="E481" i="13"/>
  <c r="E485" i="13"/>
  <c r="E90" i="13"/>
  <c r="E128" i="13"/>
  <c r="E141" i="13"/>
  <c r="E154" i="13"/>
  <c r="E192" i="13"/>
  <c r="E205" i="13"/>
  <c r="E218" i="13"/>
  <c r="E222" i="13"/>
  <c r="E256" i="13"/>
  <c r="E269" i="13"/>
  <c r="E289" i="13"/>
  <c r="E293" i="13"/>
  <c r="E297" i="13"/>
  <c r="E302" i="13"/>
  <c r="E306" i="13"/>
  <c r="E310" i="13"/>
  <c r="E320" i="13"/>
  <c r="E324" i="13"/>
  <c r="E328" i="13"/>
  <c r="E332" i="13"/>
  <c r="E336" i="13"/>
  <c r="E340" i="13"/>
  <c r="E344" i="13"/>
  <c r="E348" i="13"/>
  <c r="E352" i="13"/>
  <c r="E356" i="13"/>
  <c r="E360" i="13"/>
  <c r="E364" i="13"/>
  <c r="E368" i="13"/>
  <c r="E372" i="13"/>
  <c r="E376" i="13"/>
  <c r="E380" i="13"/>
  <c r="E384" i="13"/>
  <c r="E388" i="13"/>
  <c r="E392" i="13"/>
  <c r="E396" i="13"/>
  <c r="E400" i="13"/>
  <c r="E404" i="13"/>
  <c r="E408" i="13"/>
  <c r="E412" i="13"/>
  <c r="E416" i="13"/>
  <c r="E420" i="13"/>
  <c r="E424" i="13"/>
  <c r="E428" i="13"/>
  <c r="E432" i="13"/>
  <c r="E436" i="13"/>
  <c r="E440" i="13"/>
  <c r="E444" i="13"/>
  <c r="E448" i="13"/>
  <c r="E452" i="13"/>
  <c r="E456" i="13"/>
  <c r="E460" i="13"/>
  <c r="E464" i="13"/>
  <c r="E468" i="13"/>
  <c r="E472" i="13"/>
  <c r="E476" i="13"/>
  <c r="E480" i="13"/>
  <c r="E484" i="13"/>
  <c r="E82" i="13"/>
  <c r="E106" i="13"/>
  <c r="E294" i="13"/>
  <c r="E299" i="13"/>
  <c r="E331" i="13"/>
  <c r="E347" i="13"/>
  <c r="E363" i="13"/>
  <c r="E379" i="13"/>
  <c r="E395" i="13"/>
  <c r="E411" i="13"/>
  <c r="E427" i="13"/>
  <c r="E443" i="13"/>
  <c r="E459" i="13"/>
  <c r="E474" i="13"/>
  <c r="E482" i="13"/>
  <c r="E488" i="13"/>
  <c r="E492" i="13"/>
  <c r="E496" i="13"/>
  <c r="E500" i="13"/>
  <c r="E504" i="13"/>
  <c r="E508" i="13"/>
  <c r="E512" i="13"/>
  <c r="E516" i="13"/>
  <c r="E520" i="13"/>
  <c r="E524" i="13"/>
  <c r="E528" i="13"/>
  <c r="E532" i="13"/>
  <c r="E536" i="13"/>
  <c r="E540" i="13"/>
  <c r="E544" i="13"/>
  <c r="E548" i="13"/>
  <c r="E552" i="13"/>
  <c r="E144" i="13"/>
  <c r="E170" i="13"/>
  <c r="E224" i="13"/>
  <c r="E273" i="13"/>
  <c r="E277" i="13"/>
  <c r="E303" i="13"/>
  <c r="E314" i="13"/>
  <c r="E327" i="13"/>
  <c r="E343" i="13"/>
  <c r="E359" i="13"/>
  <c r="E375" i="13"/>
  <c r="E391" i="13"/>
  <c r="E407" i="13"/>
  <c r="E423" i="13"/>
  <c r="E439" i="13"/>
  <c r="E455" i="13"/>
  <c r="E471" i="13"/>
  <c r="E479" i="13"/>
  <c r="E487" i="13"/>
  <c r="E491" i="13"/>
  <c r="E495" i="13"/>
  <c r="E499" i="13"/>
  <c r="E503" i="13"/>
  <c r="E507" i="13"/>
  <c r="E511" i="13"/>
  <c r="E515" i="13"/>
  <c r="E519" i="13"/>
  <c r="E523" i="13"/>
  <c r="E527" i="13"/>
  <c r="E531" i="13"/>
  <c r="E535" i="13"/>
  <c r="E539" i="13"/>
  <c r="E543" i="13"/>
  <c r="E547" i="13"/>
  <c r="E551" i="13"/>
  <c r="E59" i="13"/>
  <c r="E93" i="13"/>
  <c r="E208" i="13"/>
  <c r="E237" i="13"/>
  <c r="E281" i="13"/>
  <c r="E286" i="13"/>
  <c r="E307" i="13"/>
  <c r="E317" i="13"/>
  <c r="E323" i="13"/>
  <c r="E339" i="13"/>
  <c r="E355" i="13"/>
  <c r="E371" i="13"/>
  <c r="E387" i="13"/>
  <c r="E403" i="13"/>
  <c r="E419" i="13"/>
  <c r="E435" i="13"/>
  <c r="E451" i="13"/>
  <c r="E467" i="13"/>
  <c r="E478" i="13"/>
  <c r="E486" i="13"/>
  <c r="E490" i="13"/>
  <c r="E494" i="13"/>
  <c r="E498" i="13"/>
  <c r="E502" i="13"/>
  <c r="E506" i="13"/>
  <c r="E510" i="13"/>
  <c r="E514" i="13"/>
  <c r="E518" i="13"/>
  <c r="E522" i="13"/>
  <c r="E526" i="13"/>
  <c r="E530" i="13"/>
  <c r="E534" i="13"/>
  <c r="E538" i="13"/>
  <c r="E542" i="13"/>
  <c r="E546" i="13"/>
  <c r="E550" i="13"/>
  <c r="E554" i="13"/>
  <c r="E157" i="13"/>
  <c r="E250" i="13"/>
  <c r="E290" i="13"/>
  <c r="E319" i="13"/>
  <c r="E335" i="13"/>
  <c r="E351" i="13"/>
  <c r="E367" i="13"/>
  <c r="E383" i="13"/>
  <c r="E399" i="13"/>
  <c r="E415" i="13"/>
  <c r="E431" i="13"/>
  <c r="E447" i="13"/>
  <c r="E463" i="13"/>
  <c r="E475" i="13"/>
  <c r="E483" i="13"/>
  <c r="E489" i="13"/>
  <c r="E493" i="13"/>
  <c r="E497" i="13"/>
  <c r="E501" i="13"/>
  <c r="E505" i="13"/>
  <c r="E509" i="13"/>
  <c r="E513" i="13"/>
  <c r="E517" i="13"/>
  <c r="E521" i="13"/>
  <c r="E525" i="13"/>
  <c r="E529" i="13"/>
  <c r="E533" i="13"/>
  <c r="E537" i="13"/>
  <c r="E541" i="13"/>
  <c r="E553" i="13"/>
  <c r="E555" i="13"/>
  <c r="E557" i="13"/>
  <c r="E559" i="13"/>
  <c r="E561" i="13"/>
  <c r="E549" i="13"/>
  <c r="E545" i="13"/>
  <c r="E556" i="13"/>
  <c r="E558" i="13"/>
  <c r="E560" i="13"/>
  <c r="E54" i="13"/>
  <c r="P62" i="13"/>
  <c r="P66" i="13"/>
  <c r="P70" i="13"/>
  <c r="P74" i="13"/>
  <c r="P78" i="13"/>
  <c r="P82" i="13"/>
  <c r="P86" i="13"/>
  <c r="P90" i="13"/>
  <c r="P94" i="13"/>
  <c r="P98" i="13"/>
  <c r="P102" i="13"/>
  <c r="P106" i="13"/>
  <c r="P110" i="13"/>
  <c r="P114" i="13"/>
  <c r="P118" i="13"/>
  <c r="P122" i="13"/>
  <c r="P126" i="13"/>
  <c r="P130" i="13"/>
  <c r="P134" i="13"/>
  <c r="P138" i="13"/>
  <c r="P142" i="13"/>
  <c r="P146" i="13"/>
  <c r="P150" i="13"/>
  <c r="P154" i="13"/>
  <c r="P158" i="13"/>
  <c r="P162" i="13"/>
  <c r="P166" i="13"/>
  <c r="P170" i="13"/>
  <c r="P174" i="13"/>
  <c r="P178" i="13"/>
  <c r="P182" i="13"/>
  <c r="P186" i="13"/>
  <c r="P190" i="13"/>
  <c r="P194" i="13"/>
  <c r="P198" i="13"/>
  <c r="P202" i="13"/>
  <c r="P206" i="13"/>
  <c r="P210" i="13"/>
  <c r="P214" i="13"/>
  <c r="P218" i="13"/>
  <c r="P222" i="13"/>
  <c r="P226" i="13"/>
  <c r="P230" i="13"/>
  <c r="P234" i="13"/>
  <c r="P238" i="13"/>
  <c r="P242" i="13"/>
  <c r="P246" i="13"/>
  <c r="P250" i="13"/>
  <c r="P254" i="13"/>
  <c r="P258" i="13"/>
  <c r="P262" i="13"/>
  <c r="P266" i="13"/>
  <c r="P270" i="13"/>
  <c r="P64" i="13"/>
  <c r="P68" i="13"/>
  <c r="P72" i="13"/>
  <c r="P76" i="13"/>
  <c r="P80" i="13"/>
  <c r="P84" i="13"/>
  <c r="P67" i="13"/>
  <c r="P75" i="13"/>
  <c r="P83" i="13"/>
  <c r="P87" i="13"/>
  <c r="P97" i="13"/>
  <c r="P100" i="13"/>
  <c r="P103" i="13"/>
  <c r="P113" i="13"/>
  <c r="P116" i="13"/>
  <c r="P119" i="13"/>
  <c r="P129" i="13"/>
  <c r="P132" i="13"/>
  <c r="P135" i="13"/>
  <c r="P145" i="13"/>
  <c r="P148" i="13"/>
  <c r="P151" i="13"/>
  <c r="P161" i="13"/>
  <c r="P164" i="13"/>
  <c r="P167" i="13"/>
  <c r="P177" i="13"/>
  <c r="P180" i="13"/>
  <c r="P183" i="13"/>
  <c r="P193" i="13"/>
  <c r="P196" i="13"/>
  <c r="P199" i="13"/>
  <c r="P209" i="13"/>
  <c r="P212" i="13"/>
  <c r="P215" i="13"/>
  <c r="P60" i="13"/>
  <c r="P65" i="13"/>
  <c r="P73" i="13"/>
  <c r="P81" i="13"/>
  <c r="P88" i="13"/>
  <c r="P91" i="13"/>
  <c r="P101" i="13"/>
  <c r="P104" i="13"/>
  <c r="P107" i="13"/>
  <c r="P117" i="13"/>
  <c r="P120" i="13"/>
  <c r="P123" i="13"/>
  <c r="P133" i="13"/>
  <c r="P136" i="13"/>
  <c r="P139" i="13"/>
  <c r="P149" i="13"/>
  <c r="P152" i="13"/>
  <c r="P155" i="13"/>
  <c r="P165" i="13"/>
  <c r="P168" i="13"/>
  <c r="P171" i="13"/>
  <c r="P181" i="13"/>
  <c r="P184" i="13"/>
  <c r="P187" i="13"/>
  <c r="P197" i="13"/>
  <c r="P200" i="13"/>
  <c r="P203" i="13"/>
  <c r="P213" i="13"/>
  <c r="P216" i="13"/>
  <c r="P219" i="13"/>
  <c r="P229" i="13"/>
  <c r="P232" i="13"/>
  <c r="P235" i="13"/>
  <c r="P245" i="13"/>
  <c r="P248" i="13"/>
  <c r="P251" i="13"/>
  <c r="P261" i="13"/>
  <c r="P264" i="13"/>
  <c r="P267" i="13"/>
  <c r="P275" i="13"/>
  <c r="P279" i="13"/>
  <c r="P283" i="13"/>
  <c r="P287" i="13"/>
  <c r="P291" i="13"/>
  <c r="P295" i="13"/>
  <c r="P299" i="13"/>
  <c r="P303" i="13"/>
  <c r="P307" i="13"/>
  <c r="P311" i="13"/>
  <c r="P315" i="13"/>
  <c r="P63" i="13"/>
  <c r="P79" i="13"/>
  <c r="P89" i="13"/>
  <c r="P95" i="13"/>
  <c r="P108" i="13"/>
  <c r="P121" i="13"/>
  <c r="P127" i="13"/>
  <c r="P140" i="13"/>
  <c r="P153" i="13"/>
  <c r="P159" i="13"/>
  <c r="P172" i="13"/>
  <c r="P185" i="13"/>
  <c r="P191" i="13"/>
  <c r="P204" i="13"/>
  <c r="P217" i="13"/>
  <c r="P223" i="13"/>
  <c r="P227" i="13"/>
  <c r="P231" i="13"/>
  <c r="P236" i="13"/>
  <c r="P240" i="13"/>
  <c r="P244" i="13"/>
  <c r="P249" i="13"/>
  <c r="P253" i="13"/>
  <c r="P257" i="13"/>
  <c r="P71" i="13"/>
  <c r="P92" i="13"/>
  <c r="P105" i="13"/>
  <c r="P111" i="13"/>
  <c r="P124" i="13"/>
  <c r="P137" i="13"/>
  <c r="P143" i="13"/>
  <c r="P156" i="13"/>
  <c r="P169" i="13"/>
  <c r="P175" i="13"/>
  <c r="P188" i="13"/>
  <c r="P201" i="13"/>
  <c r="P207" i="13"/>
  <c r="P220" i="13"/>
  <c r="P221" i="13"/>
  <c r="P225" i="13"/>
  <c r="P255" i="13"/>
  <c r="P259" i="13"/>
  <c r="P263" i="13"/>
  <c r="P268" i="13"/>
  <c r="P272" i="13"/>
  <c r="P282" i="13"/>
  <c r="P285" i="13"/>
  <c r="P288" i="13"/>
  <c r="P298" i="13"/>
  <c r="P301" i="13"/>
  <c r="P304" i="13"/>
  <c r="P61" i="13"/>
  <c r="P115" i="13"/>
  <c r="P128" i="13"/>
  <c r="P141" i="13"/>
  <c r="P179" i="13"/>
  <c r="P192" i="13"/>
  <c r="P205" i="13"/>
  <c r="P228" i="13"/>
  <c r="P233" i="13"/>
  <c r="P241" i="13"/>
  <c r="P276" i="13"/>
  <c r="P280" i="13"/>
  <c r="P284" i="13"/>
  <c r="P289" i="13"/>
  <c r="P293" i="13"/>
  <c r="P297" i="13"/>
  <c r="P302" i="13"/>
  <c r="P306" i="13"/>
  <c r="P310" i="13"/>
  <c r="P318" i="13"/>
  <c r="P321" i="13"/>
  <c r="P325" i="13"/>
  <c r="P329" i="13"/>
  <c r="P333" i="13"/>
  <c r="P337" i="13"/>
  <c r="P341" i="13"/>
  <c r="P345" i="13"/>
  <c r="P349" i="13"/>
  <c r="P353" i="13"/>
  <c r="P357" i="13"/>
  <c r="P361" i="13"/>
  <c r="P365" i="13"/>
  <c r="P369" i="13"/>
  <c r="P373" i="13"/>
  <c r="P377" i="13"/>
  <c r="P381" i="13"/>
  <c r="P385" i="13"/>
  <c r="P389" i="13"/>
  <c r="P393" i="13"/>
  <c r="P397" i="13"/>
  <c r="P401" i="13"/>
  <c r="P405" i="13"/>
  <c r="P409" i="13"/>
  <c r="P413" i="13"/>
  <c r="P417" i="13"/>
  <c r="P421" i="13"/>
  <c r="P425" i="13"/>
  <c r="P429" i="13"/>
  <c r="P433" i="13"/>
  <c r="P437" i="13"/>
  <c r="P441" i="13"/>
  <c r="P445" i="13"/>
  <c r="P449" i="13"/>
  <c r="P453" i="13"/>
  <c r="P457" i="13"/>
  <c r="P461" i="13"/>
  <c r="P465" i="13"/>
  <c r="P469" i="13"/>
  <c r="P85" i="13"/>
  <c r="P93" i="13"/>
  <c r="P131" i="13"/>
  <c r="P144" i="13"/>
  <c r="P157" i="13"/>
  <c r="P195" i="13"/>
  <c r="P208" i="13"/>
  <c r="P243" i="13"/>
  <c r="P256" i="13"/>
  <c r="P269" i="13"/>
  <c r="P277" i="13"/>
  <c r="P281" i="13"/>
  <c r="P286" i="13"/>
  <c r="P290" i="13"/>
  <c r="P294" i="13"/>
  <c r="P320" i="13"/>
  <c r="P324" i="13"/>
  <c r="P328" i="13"/>
  <c r="P332" i="13"/>
  <c r="P336" i="13"/>
  <c r="P340" i="13"/>
  <c r="P344" i="13"/>
  <c r="P348" i="13"/>
  <c r="P352" i="13"/>
  <c r="P356" i="13"/>
  <c r="P360" i="13"/>
  <c r="P364" i="13"/>
  <c r="P368" i="13"/>
  <c r="P372" i="13"/>
  <c r="P376" i="13"/>
  <c r="P380" i="13"/>
  <c r="P384" i="13"/>
  <c r="P388" i="13"/>
  <c r="P392" i="13"/>
  <c r="P396" i="13"/>
  <c r="P400" i="13"/>
  <c r="P404" i="13"/>
  <c r="P408" i="13"/>
  <c r="P412" i="13"/>
  <c r="P416" i="13"/>
  <c r="P420" i="13"/>
  <c r="P424" i="13"/>
  <c r="P428" i="13"/>
  <c r="P432" i="13"/>
  <c r="P436" i="13"/>
  <c r="P440" i="13"/>
  <c r="P444" i="13"/>
  <c r="P448" i="13"/>
  <c r="P452" i="13"/>
  <c r="P456" i="13"/>
  <c r="P460" i="13"/>
  <c r="P464" i="13"/>
  <c r="P468" i="13"/>
  <c r="P472" i="13"/>
  <c r="P476" i="13"/>
  <c r="P480" i="13"/>
  <c r="P484" i="13"/>
  <c r="P77" i="13"/>
  <c r="P96" i="13"/>
  <c r="P109" i="13"/>
  <c r="P147" i="13"/>
  <c r="P160" i="13"/>
  <c r="P173" i="13"/>
  <c r="P211" i="13"/>
  <c r="P224" i="13"/>
  <c r="P237" i="13"/>
  <c r="P271" i="13"/>
  <c r="P274" i="13"/>
  <c r="P278" i="13"/>
  <c r="P308" i="13"/>
  <c r="P312" i="13"/>
  <c r="P316" i="13"/>
  <c r="P319" i="13"/>
  <c r="P323" i="13"/>
  <c r="P327" i="13"/>
  <c r="P331" i="13"/>
  <c r="P335" i="13"/>
  <c r="P339" i="13"/>
  <c r="P343" i="13"/>
  <c r="P347" i="13"/>
  <c r="P351" i="13"/>
  <c r="P355" i="13"/>
  <c r="P359" i="13"/>
  <c r="P363" i="13"/>
  <c r="P367" i="13"/>
  <c r="P371" i="13"/>
  <c r="P375" i="13"/>
  <c r="P379" i="13"/>
  <c r="P383" i="13"/>
  <c r="P387" i="13"/>
  <c r="P391" i="13"/>
  <c r="P395" i="13"/>
  <c r="P399" i="13"/>
  <c r="P403" i="13"/>
  <c r="P407" i="13"/>
  <c r="P411" i="13"/>
  <c r="P415" i="13"/>
  <c r="P419" i="13"/>
  <c r="P423" i="13"/>
  <c r="P427" i="13"/>
  <c r="P431" i="13"/>
  <c r="P435" i="13"/>
  <c r="P439" i="13"/>
  <c r="P443" i="13"/>
  <c r="P447" i="13"/>
  <c r="P451" i="13"/>
  <c r="P455" i="13"/>
  <c r="P459" i="13"/>
  <c r="P463" i="13"/>
  <c r="P467" i="13"/>
  <c r="P471" i="13"/>
  <c r="P475" i="13"/>
  <c r="P479" i="13"/>
  <c r="P483" i="13"/>
  <c r="P176" i="13"/>
  <c r="P260" i="13"/>
  <c r="P265" i="13"/>
  <c r="P296" i="13"/>
  <c r="P317" i="13"/>
  <c r="P334" i="13"/>
  <c r="P350" i="13"/>
  <c r="P366" i="13"/>
  <c r="P382" i="13"/>
  <c r="P398" i="13"/>
  <c r="P414" i="13"/>
  <c r="P430" i="13"/>
  <c r="P446" i="13"/>
  <c r="P462" i="13"/>
  <c r="P477" i="13"/>
  <c r="P485" i="13"/>
  <c r="P487" i="13"/>
  <c r="P491" i="13"/>
  <c r="P495" i="13"/>
  <c r="P499" i="13"/>
  <c r="P503" i="13"/>
  <c r="P507" i="13"/>
  <c r="P511" i="13"/>
  <c r="P515" i="13"/>
  <c r="P519" i="13"/>
  <c r="P523" i="13"/>
  <c r="P527" i="13"/>
  <c r="P531" i="13"/>
  <c r="P535" i="13"/>
  <c r="P539" i="13"/>
  <c r="P543" i="13"/>
  <c r="P547" i="13"/>
  <c r="P551" i="13"/>
  <c r="P59" i="13"/>
  <c r="P99" i="13"/>
  <c r="P125" i="13"/>
  <c r="P300" i="13"/>
  <c r="P305" i="13"/>
  <c r="P330" i="13"/>
  <c r="P346" i="13"/>
  <c r="P362" i="13"/>
  <c r="P378" i="13"/>
  <c r="P394" i="13"/>
  <c r="P410" i="13"/>
  <c r="P426" i="13"/>
  <c r="P442" i="13"/>
  <c r="P458" i="13"/>
  <c r="P474" i="13"/>
  <c r="P482" i="13"/>
  <c r="P486" i="13"/>
  <c r="P490" i="13"/>
  <c r="P494" i="13"/>
  <c r="P498" i="13"/>
  <c r="P502" i="13"/>
  <c r="P506" i="13"/>
  <c r="P510" i="13"/>
  <c r="P514" i="13"/>
  <c r="P518" i="13"/>
  <c r="P522" i="13"/>
  <c r="P526" i="13"/>
  <c r="P530" i="13"/>
  <c r="P534" i="13"/>
  <c r="P538" i="13"/>
  <c r="P542" i="13"/>
  <c r="P546" i="13"/>
  <c r="P550" i="13"/>
  <c r="P554" i="13"/>
  <c r="P163" i="13"/>
  <c r="P189" i="13"/>
  <c r="P239" i="13"/>
  <c r="P273" i="13"/>
  <c r="P309" i="13"/>
  <c r="P326" i="13"/>
  <c r="P342" i="13"/>
  <c r="P358" i="13"/>
  <c r="P374" i="13"/>
  <c r="P390" i="13"/>
  <c r="P406" i="13"/>
  <c r="P422" i="13"/>
  <c r="P438" i="13"/>
  <c r="P454" i="13"/>
  <c r="P470" i="13"/>
  <c r="P473" i="13"/>
  <c r="P481" i="13"/>
  <c r="P489" i="13"/>
  <c r="P493" i="13"/>
  <c r="P497" i="13"/>
  <c r="P501" i="13"/>
  <c r="P505" i="13"/>
  <c r="P509" i="13"/>
  <c r="P513" i="13"/>
  <c r="P517" i="13"/>
  <c r="P521" i="13"/>
  <c r="P525" i="13"/>
  <c r="P529" i="13"/>
  <c r="P533" i="13"/>
  <c r="P537" i="13"/>
  <c r="P541" i="13"/>
  <c r="P545" i="13"/>
  <c r="P549" i="13"/>
  <c r="P553" i="13"/>
  <c r="P69" i="13"/>
  <c r="P112" i="13"/>
  <c r="P247" i="13"/>
  <c r="P252" i="13"/>
  <c r="P292" i="13"/>
  <c r="P313" i="13"/>
  <c r="P314" i="13"/>
  <c r="P322" i="13"/>
  <c r="P338" i="13"/>
  <c r="P354" i="13"/>
  <c r="P370" i="13"/>
  <c r="P386" i="13"/>
  <c r="P402" i="13"/>
  <c r="P418" i="13"/>
  <c r="P434" i="13"/>
  <c r="P450" i="13"/>
  <c r="P466" i="13"/>
  <c r="P478" i="13"/>
  <c r="P488" i="13"/>
  <c r="P492" i="13"/>
  <c r="P496" i="13"/>
  <c r="P500" i="13"/>
  <c r="P504" i="13"/>
  <c r="P508" i="13"/>
  <c r="P512" i="13"/>
  <c r="P516" i="13"/>
  <c r="P520" i="13"/>
  <c r="P524" i="13"/>
  <c r="P528" i="13"/>
  <c r="P532" i="13"/>
  <c r="P536" i="13"/>
  <c r="P540" i="13"/>
  <c r="P552" i="13"/>
  <c r="P556" i="13"/>
  <c r="P558" i="13"/>
  <c r="P560" i="13"/>
  <c r="P54" i="13"/>
  <c r="P548" i="13"/>
  <c r="P544" i="13"/>
  <c r="P555" i="13"/>
  <c r="P557" i="13"/>
  <c r="P559" i="13"/>
  <c r="P561" i="13"/>
  <c r="H62" i="13"/>
  <c r="H66" i="13"/>
  <c r="H70" i="13"/>
  <c r="H74" i="13"/>
  <c r="H78" i="13"/>
  <c r="H82" i="13"/>
  <c r="H86" i="13"/>
  <c r="H90" i="13"/>
  <c r="H94" i="13"/>
  <c r="H98" i="13"/>
  <c r="H102" i="13"/>
  <c r="H106" i="13"/>
  <c r="H110" i="13"/>
  <c r="H114" i="13"/>
  <c r="H118" i="13"/>
  <c r="H122" i="13"/>
  <c r="H126" i="13"/>
  <c r="H130" i="13"/>
  <c r="H134" i="13"/>
  <c r="H138" i="13"/>
  <c r="H142" i="13"/>
  <c r="H146" i="13"/>
  <c r="H150" i="13"/>
  <c r="H154" i="13"/>
  <c r="H158" i="13"/>
  <c r="H162" i="13"/>
  <c r="H166" i="13"/>
  <c r="H170" i="13"/>
  <c r="H174" i="13"/>
  <c r="H178" i="13"/>
  <c r="H182" i="13"/>
  <c r="H186" i="13"/>
  <c r="H190" i="13"/>
  <c r="H194" i="13"/>
  <c r="H198" i="13"/>
  <c r="H202" i="13"/>
  <c r="H206" i="13"/>
  <c r="H210" i="13"/>
  <c r="H214" i="13"/>
  <c r="H218" i="13"/>
  <c r="H222" i="13"/>
  <c r="H226" i="13"/>
  <c r="H230" i="13"/>
  <c r="H234" i="13"/>
  <c r="H238" i="13"/>
  <c r="H242" i="13"/>
  <c r="H246" i="13"/>
  <c r="H250" i="13"/>
  <c r="H254" i="13"/>
  <c r="H258" i="13"/>
  <c r="H262" i="13"/>
  <c r="H266" i="13"/>
  <c r="H270" i="13"/>
  <c r="H64" i="13"/>
  <c r="H68" i="13"/>
  <c r="H72" i="13"/>
  <c r="H76" i="13"/>
  <c r="H80" i="13"/>
  <c r="H84" i="13"/>
  <c r="H67" i="13"/>
  <c r="H75" i="13"/>
  <c r="H83" i="13"/>
  <c r="H89" i="13"/>
  <c r="H92" i="13"/>
  <c r="H95" i="13"/>
  <c r="H105" i="13"/>
  <c r="H108" i="13"/>
  <c r="H111" i="13"/>
  <c r="H121" i="13"/>
  <c r="H124" i="13"/>
  <c r="H127" i="13"/>
  <c r="H137" i="13"/>
  <c r="H140" i="13"/>
  <c r="H143" i="13"/>
  <c r="H153" i="13"/>
  <c r="H156" i="13"/>
  <c r="H159" i="13"/>
  <c r="H169" i="13"/>
  <c r="H172" i="13"/>
  <c r="H175" i="13"/>
  <c r="H185" i="13"/>
  <c r="H188" i="13"/>
  <c r="H191" i="13"/>
  <c r="H201" i="13"/>
  <c r="H204" i="13"/>
  <c r="H207" i="13"/>
  <c r="H217" i="13"/>
  <c r="H220" i="13"/>
  <c r="H60" i="13"/>
  <c r="H65" i="13"/>
  <c r="H73" i="13"/>
  <c r="H81" i="13"/>
  <c r="H93" i="13"/>
  <c r="H96" i="13"/>
  <c r="H99" i="13"/>
  <c r="H109" i="13"/>
  <c r="H112" i="13"/>
  <c r="H115" i="13"/>
  <c r="H125" i="13"/>
  <c r="H128" i="13"/>
  <c r="H131" i="13"/>
  <c r="H141" i="13"/>
  <c r="H144" i="13"/>
  <c r="H147" i="13"/>
  <c r="H157" i="13"/>
  <c r="H160" i="13"/>
  <c r="H163" i="13"/>
  <c r="H173" i="13"/>
  <c r="H176" i="13"/>
  <c r="H179" i="13"/>
  <c r="H189" i="13"/>
  <c r="H192" i="13"/>
  <c r="H195" i="13"/>
  <c r="H205" i="13"/>
  <c r="H208" i="13"/>
  <c r="H211" i="13"/>
  <c r="H221" i="13"/>
  <c r="H224" i="13"/>
  <c r="H227" i="13"/>
  <c r="H237" i="13"/>
  <c r="H240" i="13"/>
  <c r="H243" i="13"/>
  <c r="H253" i="13"/>
  <c r="H256" i="13"/>
  <c r="H259" i="13"/>
  <c r="H269" i="13"/>
  <c r="H275" i="13"/>
  <c r="H279" i="13"/>
  <c r="H283" i="13"/>
  <c r="H287" i="13"/>
  <c r="H291" i="13"/>
  <c r="H295" i="13"/>
  <c r="H299" i="13"/>
  <c r="H303" i="13"/>
  <c r="H307" i="13"/>
  <c r="H311" i="13"/>
  <c r="H315" i="13"/>
  <c r="H71" i="13"/>
  <c r="H87" i="13"/>
  <c r="H100" i="13"/>
  <c r="H113" i="13"/>
  <c r="H119" i="13"/>
  <c r="H132" i="13"/>
  <c r="H145" i="13"/>
  <c r="H151" i="13"/>
  <c r="H164" i="13"/>
  <c r="H177" i="13"/>
  <c r="H183" i="13"/>
  <c r="H196" i="13"/>
  <c r="H209" i="13"/>
  <c r="H215" i="13"/>
  <c r="H223" i="13"/>
  <c r="H228" i="13"/>
  <c r="H232" i="13"/>
  <c r="H236" i="13"/>
  <c r="H241" i="13"/>
  <c r="H245" i="13"/>
  <c r="H249" i="13"/>
  <c r="H272" i="13"/>
  <c r="H63" i="13"/>
  <c r="H79" i="13"/>
  <c r="H97" i="13"/>
  <c r="H103" i="13"/>
  <c r="H116" i="13"/>
  <c r="H129" i="13"/>
  <c r="H135" i="13"/>
  <c r="H148" i="13"/>
  <c r="H161" i="13"/>
  <c r="H167" i="13"/>
  <c r="H180" i="13"/>
  <c r="H193" i="13"/>
  <c r="H199" i="13"/>
  <c r="H212" i="13"/>
  <c r="H247" i="13"/>
  <c r="H251" i="13"/>
  <c r="H255" i="13"/>
  <c r="H260" i="13"/>
  <c r="H264" i="13"/>
  <c r="H268" i="13"/>
  <c r="H274" i="13"/>
  <c r="H277" i="13"/>
  <c r="H280" i="13"/>
  <c r="H290" i="13"/>
  <c r="H293" i="13"/>
  <c r="H296" i="13"/>
  <c r="H306" i="13"/>
  <c r="H309" i="13"/>
  <c r="H312" i="13"/>
  <c r="H85" i="13"/>
  <c r="H107" i="13"/>
  <c r="H120" i="13"/>
  <c r="H133" i="13"/>
  <c r="H171" i="13"/>
  <c r="H184" i="13"/>
  <c r="H197" i="13"/>
  <c r="H229" i="13"/>
  <c r="H263" i="13"/>
  <c r="H271" i="13"/>
  <c r="H273" i="13"/>
  <c r="H276" i="13"/>
  <c r="H281" i="13"/>
  <c r="H285" i="13"/>
  <c r="H289" i="13"/>
  <c r="H294" i="13"/>
  <c r="H298" i="13"/>
  <c r="H302" i="13"/>
  <c r="H316" i="13"/>
  <c r="H321" i="13"/>
  <c r="H325" i="13"/>
  <c r="H329" i="13"/>
  <c r="H333" i="13"/>
  <c r="H337" i="13"/>
  <c r="H341" i="13"/>
  <c r="H345" i="13"/>
  <c r="H349" i="13"/>
  <c r="H353" i="13"/>
  <c r="H357" i="13"/>
  <c r="H361" i="13"/>
  <c r="H365" i="13"/>
  <c r="H369" i="13"/>
  <c r="H373" i="13"/>
  <c r="H377" i="13"/>
  <c r="H381" i="13"/>
  <c r="H385" i="13"/>
  <c r="H389" i="13"/>
  <c r="H393" i="13"/>
  <c r="H397" i="13"/>
  <c r="H401" i="13"/>
  <c r="H405" i="13"/>
  <c r="H409" i="13"/>
  <c r="H413" i="13"/>
  <c r="H417" i="13"/>
  <c r="H421" i="13"/>
  <c r="H425" i="13"/>
  <c r="H429" i="13"/>
  <c r="H433" i="13"/>
  <c r="H437" i="13"/>
  <c r="H441" i="13"/>
  <c r="H445" i="13"/>
  <c r="H449" i="13"/>
  <c r="H453" i="13"/>
  <c r="H457" i="13"/>
  <c r="H461" i="13"/>
  <c r="H465" i="13"/>
  <c r="H469" i="13"/>
  <c r="H77" i="13"/>
  <c r="H123" i="13"/>
  <c r="H136" i="13"/>
  <c r="H149" i="13"/>
  <c r="H187" i="13"/>
  <c r="H200" i="13"/>
  <c r="H213" i="13"/>
  <c r="H231" i="13"/>
  <c r="H239" i="13"/>
  <c r="H244" i="13"/>
  <c r="H252" i="13"/>
  <c r="H257" i="13"/>
  <c r="H265" i="13"/>
  <c r="H278" i="13"/>
  <c r="H282" i="13"/>
  <c r="H286" i="13"/>
  <c r="H314" i="13"/>
  <c r="H317" i="13"/>
  <c r="H320" i="13"/>
  <c r="H324" i="13"/>
  <c r="H328" i="13"/>
  <c r="H332" i="13"/>
  <c r="H336" i="13"/>
  <c r="H340" i="13"/>
  <c r="H344" i="13"/>
  <c r="H348" i="13"/>
  <c r="H352" i="13"/>
  <c r="H356" i="13"/>
  <c r="H360" i="13"/>
  <c r="H364" i="13"/>
  <c r="H368" i="13"/>
  <c r="H372" i="13"/>
  <c r="H376" i="13"/>
  <c r="H380" i="13"/>
  <c r="H384" i="13"/>
  <c r="H388" i="13"/>
  <c r="H392" i="13"/>
  <c r="H396" i="13"/>
  <c r="H400" i="13"/>
  <c r="H404" i="13"/>
  <c r="H408" i="13"/>
  <c r="H412" i="13"/>
  <c r="H416" i="13"/>
  <c r="H420" i="13"/>
  <c r="H424" i="13"/>
  <c r="H428" i="13"/>
  <c r="H432" i="13"/>
  <c r="H436" i="13"/>
  <c r="H440" i="13"/>
  <c r="H444" i="13"/>
  <c r="H448" i="13"/>
  <c r="H452" i="13"/>
  <c r="H456" i="13"/>
  <c r="H460" i="13"/>
  <c r="H464" i="13"/>
  <c r="H468" i="13"/>
  <c r="H472" i="13"/>
  <c r="H476" i="13"/>
  <c r="H480" i="13"/>
  <c r="H484" i="13"/>
  <c r="H69" i="13"/>
  <c r="H88" i="13"/>
  <c r="H101" i="13"/>
  <c r="H139" i="13"/>
  <c r="H152" i="13"/>
  <c r="H165" i="13"/>
  <c r="H203" i="13"/>
  <c r="H216" i="13"/>
  <c r="H225" i="13"/>
  <c r="H233" i="13"/>
  <c r="H267" i="13"/>
  <c r="H300" i="13"/>
  <c r="H304" i="13"/>
  <c r="H308" i="13"/>
  <c r="H313" i="13"/>
  <c r="H318" i="13"/>
  <c r="H319" i="13"/>
  <c r="H323" i="13"/>
  <c r="H327" i="13"/>
  <c r="H331" i="13"/>
  <c r="H335" i="13"/>
  <c r="H339" i="13"/>
  <c r="H343" i="13"/>
  <c r="H347" i="13"/>
  <c r="H351" i="13"/>
  <c r="H355" i="13"/>
  <c r="H359" i="13"/>
  <c r="H363" i="13"/>
  <c r="H367" i="13"/>
  <c r="H371" i="13"/>
  <c r="H375" i="13"/>
  <c r="H379" i="13"/>
  <c r="H383" i="13"/>
  <c r="H387" i="13"/>
  <c r="H391" i="13"/>
  <c r="H395" i="13"/>
  <c r="H399" i="13"/>
  <c r="H403" i="13"/>
  <c r="H407" i="13"/>
  <c r="H411" i="13"/>
  <c r="H415" i="13"/>
  <c r="H419" i="13"/>
  <c r="H423" i="13"/>
  <c r="H427" i="13"/>
  <c r="H431" i="13"/>
  <c r="H435" i="13"/>
  <c r="H439" i="13"/>
  <c r="H443" i="13"/>
  <c r="H447" i="13"/>
  <c r="H451" i="13"/>
  <c r="H455" i="13"/>
  <c r="H459" i="13"/>
  <c r="H463" i="13"/>
  <c r="H467" i="13"/>
  <c r="H471" i="13"/>
  <c r="H475" i="13"/>
  <c r="H479" i="13"/>
  <c r="H483" i="13"/>
  <c r="H91" i="13"/>
  <c r="H117" i="13"/>
  <c r="H248" i="13"/>
  <c r="H284" i="13"/>
  <c r="H305" i="13"/>
  <c r="H310" i="13"/>
  <c r="H326" i="13"/>
  <c r="H342" i="13"/>
  <c r="H358" i="13"/>
  <c r="H374" i="13"/>
  <c r="H390" i="13"/>
  <c r="H406" i="13"/>
  <c r="H422" i="13"/>
  <c r="H438" i="13"/>
  <c r="H454" i="13"/>
  <c r="H470" i="13"/>
  <c r="H477" i="13"/>
  <c r="H485" i="13"/>
  <c r="H487" i="13"/>
  <c r="H491" i="13"/>
  <c r="H495" i="13"/>
  <c r="H499" i="13"/>
  <c r="H503" i="13"/>
  <c r="H507" i="13"/>
  <c r="H511" i="13"/>
  <c r="H515" i="13"/>
  <c r="H519" i="13"/>
  <c r="H523" i="13"/>
  <c r="H527" i="13"/>
  <c r="H531" i="13"/>
  <c r="H535" i="13"/>
  <c r="H539" i="13"/>
  <c r="H543" i="13"/>
  <c r="H547" i="13"/>
  <c r="H551" i="13"/>
  <c r="H59" i="13"/>
  <c r="H61" i="13"/>
  <c r="H155" i="13"/>
  <c r="H181" i="13"/>
  <c r="H261" i="13"/>
  <c r="H288" i="13"/>
  <c r="H322" i="13"/>
  <c r="H338" i="13"/>
  <c r="H354" i="13"/>
  <c r="H370" i="13"/>
  <c r="H386" i="13"/>
  <c r="H402" i="13"/>
  <c r="H418" i="13"/>
  <c r="H434" i="13"/>
  <c r="H450" i="13"/>
  <c r="H466" i="13"/>
  <c r="H474" i="13"/>
  <c r="H482" i="13"/>
  <c r="H486" i="13"/>
  <c r="H490" i="13"/>
  <c r="H494" i="13"/>
  <c r="H498" i="13"/>
  <c r="H502" i="13"/>
  <c r="H506" i="13"/>
  <c r="H510" i="13"/>
  <c r="H514" i="13"/>
  <c r="H518" i="13"/>
  <c r="H522" i="13"/>
  <c r="H526" i="13"/>
  <c r="H530" i="13"/>
  <c r="H534" i="13"/>
  <c r="H538" i="13"/>
  <c r="H542" i="13"/>
  <c r="H546" i="13"/>
  <c r="H550" i="13"/>
  <c r="H554" i="13"/>
  <c r="H104" i="13"/>
  <c r="H219" i="13"/>
  <c r="H292" i="13"/>
  <c r="H297" i="13"/>
  <c r="H334" i="13"/>
  <c r="H350" i="13"/>
  <c r="H366" i="13"/>
  <c r="H382" i="13"/>
  <c r="H398" i="13"/>
  <c r="H414" i="13"/>
  <c r="H430" i="13"/>
  <c r="H446" i="13"/>
  <c r="H462" i="13"/>
  <c r="H473" i="13"/>
  <c r="H481" i="13"/>
  <c r="H489" i="13"/>
  <c r="H493" i="13"/>
  <c r="H497" i="13"/>
  <c r="H501" i="13"/>
  <c r="H505" i="13"/>
  <c r="H509" i="13"/>
  <c r="H513" i="13"/>
  <c r="H517" i="13"/>
  <c r="H521" i="13"/>
  <c r="H525" i="13"/>
  <c r="H529" i="13"/>
  <c r="H533" i="13"/>
  <c r="H537" i="13"/>
  <c r="H541" i="13"/>
  <c r="H545" i="13"/>
  <c r="H549" i="13"/>
  <c r="H553" i="13"/>
  <c r="H168" i="13"/>
  <c r="H235" i="13"/>
  <c r="H301" i="13"/>
  <c r="H330" i="13"/>
  <c r="H346" i="13"/>
  <c r="H362" i="13"/>
  <c r="H378" i="13"/>
  <c r="H394" i="13"/>
  <c r="H410" i="13"/>
  <c r="H426" i="13"/>
  <c r="H442" i="13"/>
  <c r="H458" i="13"/>
  <c r="H478" i="13"/>
  <c r="H488" i="13"/>
  <c r="H492" i="13"/>
  <c r="H496" i="13"/>
  <c r="H500" i="13"/>
  <c r="H504" i="13"/>
  <c r="H508" i="13"/>
  <c r="H512" i="13"/>
  <c r="H516" i="13"/>
  <c r="H520" i="13"/>
  <c r="H524" i="13"/>
  <c r="H528" i="13"/>
  <c r="H532" i="13"/>
  <c r="H536" i="13"/>
  <c r="H540" i="13"/>
  <c r="H548" i="13"/>
  <c r="H544" i="13"/>
  <c r="H556" i="13"/>
  <c r="H558" i="13"/>
  <c r="H560" i="13"/>
  <c r="H54" i="13"/>
  <c r="H552" i="13"/>
  <c r="H555" i="13"/>
  <c r="H557" i="13"/>
  <c r="H559" i="13"/>
  <c r="H561" i="13"/>
  <c r="C61" i="13"/>
  <c r="C65" i="13"/>
  <c r="C69" i="13"/>
  <c r="C73" i="13"/>
  <c r="C77" i="13"/>
  <c r="C81" i="13"/>
  <c r="C85" i="13"/>
  <c r="C89" i="13"/>
  <c r="C93" i="13"/>
  <c r="C97" i="13"/>
  <c r="C101" i="13"/>
  <c r="C105" i="13"/>
  <c r="C109" i="13"/>
  <c r="C113" i="13"/>
  <c r="C117" i="13"/>
  <c r="C121" i="13"/>
  <c r="C125" i="13"/>
  <c r="C129" i="13"/>
  <c r="C133" i="13"/>
  <c r="C137" i="13"/>
  <c r="C141" i="13"/>
  <c r="C145" i="13"/>
  <c r="C149" i="13"/>
  <c r="C153" i="13"/>
  <c r="C157" i="13"/>
  <c r="C161" i="13"/>
  <c r="C165" i="13"/>
  <c r="C169" i="13"/>
  <c r="C173" i="13"/>
  <c r="C177" i="13"/>
  <c r="C181" i="13"/>
  <c r="C185" i="13"/>
  <c r="C189" i="13"/>
  <c r="C193" i="13"/>
  <c r="C197" i="13"/>
  <c r="C201" i="13"/>
  <c r="C205" i="13"/>
  <c r="C209" i="13"/>
  <c r="C213" i="13"/>
  <c r="C217" i="13"/>
  <c r="C221" i="13"/>
  <c r="C225" i="13"/>
  <c r="C229" i="13"/>
  <c r="C233" i="13"/>
  <c r="C237" i="13"/>
  <c r="C241" i="13"/>
  <c r="C245" i="13"/>
  <c r="C249" i="13"/>
  <c r="C253" i="13"/>
  <c r="C257" i="13"/>
  <c r="C261" i="13"/>
  <c r="C265" i="13"/>
  <c r="C269" i="13"/>
  <c r="C63" i="13"/>
  <c r="C67" i="13"/>
  <c r="C71" i="13"/>
  <c r="C75" i="13"/>
  <c r="C79" i="13"/>
  <c r="C83" i="13"/>
  <c r="C87" i="13"/>
  <c r="C60" i="13"/>
  <c r="C62" i="13"/>
  <c r="C70" i="13"/>
  <c r="C78" i="13"/>
  <c r="C86" i="13"/>
  <c r="C92" i="13"/>
  <c r="C95" i="13"/>
  <c r="C98" i="13"/>
  <c r="C108" i="13"/>
  <c r="C111" i="13"/>
  <c r="C114" i="13"/>
  <c r="C124" i="13"/>
  <c r="C127" i="13"/>
  <c r="C130" i="13"/>
  <c r="C140" i="13"/>
  <c r="C143" i="13"/>
  <c r="C146" i="13"/>
  <c r="C156" i="13"/>
  <c r="C159" i="13"/>
  <c r="C162" i="13"/>
  <c r="C172" i="13"/>
  <c r="C175" i="13"/>
  <c r="C178" i="13"/>
  <c r="C188" i="13"/>
  <c r="C191" i="13"/>
  <c r="C194" i="13"/>
  <c r="C204" i="13"/>
  <c r="C207" i="13"/>
  <c r="C210" i="13"/>
  <c r="C220" i="13"/>
  <c r="C68" i="13"/>
  <c r="C76" i="13"/>
  <c r="C84" i="13"/>
  <c r="C96" i="13"/>
  <c r="C99" i="13"/>
  <c r="C102" i="13"/>
  <c r="C112" i="13"/>
  <c r="C115" i="13"/>
  <c r="C118" i="13"/>
  <c r="C128" i="13"/>
  <c r="C131" i="13"/>
  <c r="C134" i="13"/>
  <c r="C144" i="13"/>
  <c r="C147" i="13"/>
  <c r="C150" i="13"/>
  <c r="C160" i="13"/>
  <c r="C163" i="13"/>
  <c r="C166" i="13"/>
  <c r="C176" i="13"/>
  <c r="C179" i="13"/>
  <c r="C182" i="13"/>
  <c r="C192" i="13"/>
  <c r="C195" i="13"/>
  <c r="C198" i="13"/>
  <c r="C208" i="13"/>
  <c r="C211" i="13"/>
  <c r="C214" i="13"/>
  <c r="C224" i="13"/>
  <c r="C227" i="13"/>
  <c r="C230" i="13"/>
  <c r="C240" i="13"/>
  <c r="C243" i="13"/>
  <c r="C246" i="13"/>
  <c r="C256" i="13"/>
  <c r="C259" i="13"/>
  <c r="C262" i="13"/>
  <c r="C274" i="13"/>
  <c r="C278" i="13"/>
  <c r="C282" i="13"/>
  <c r="C286" i="13"/>
  <c r="C290" i="13"/>
  <c r="C294" i="13"/>
  <c r="C298" i="13"/>
  <c r="C302" i="13"/>
  <c r="C306" i="13"/>
  <c r="C310" i="13"/>
  <c r="C314" i="13"/>
  <c r="C318" i="13"/>
  <c r="C74" i="13"/>
  <c r="C90" i="13"/>
  <c r="C103" i="13"/>
  <c r="C116" i="13"/>
  <c r="C122" i="13"/>
  <c r="C135" i="13"/>
  <c r="C148" i="13"/>
  <c r="C154" i="13"/>
  <c r="C167" i="13"/>
  <c r="C180" i="13"/>
  <c r="C186" i="13"/>
  <c r="C199" i="13"/>
  <c r="C212" i="13"/>
  <c r="C218" i="13"/>
  <c r="C222" i="13"/>
  <c r="C226" i="13"/>
  <c r="C231" i="13"/>
  <c r="C235" i="13"/>
  <c r="C239" i="13"/>
  <c r="C244" i="13"/>
  <c r="C248" i="13"/>
  <c r="C252" i="13"/>
  <c r="C272" i="13"/>
  <c r="C66" i="13"/>
  <c r="C82" i="13"/>
  <c r="C100" i="13"/>
  <c r="C106" i="13"/>
  <c r="C119" i="13"/>
  <c r="C132" i="13"/>
  <c r="C138" i="13"/>
  <c r="C151" i="13"/>
  <c r="C164" i="13"/>
  <c r="C170" i="13"/>
  <c r="C183" i="13"/>
  <c r="C196" i="13"/>
  <c r="C202" i="13"/>
  <c r="C215" i="13"/>
  <c r="C250" i="13"/>
  <c r="C254" i="13"/>
  <c r="C258" i="13"/>
  <c r="C263" i="13"/>
  <c r="C267" i="13"/>
  <c r="C271" i="13"/>
  <c r="C277" i="13"/>
  <c r="C280" i="13"/>
  <c r="C283" i="13"/>
  <c r="C293" i="13"/>
  <c r="C296" i="13"/>
  <c r="C299" i="13"/>
  <c r="C309" i="13"/>
  <c r="C312" i="13"/>
  <c r="C110" i="13"/>
  <c r="C123" i="13"/>
  <c r="C136" i="13"/>
  <c r="C174" i="13"/>
  <c r="C187" i="13"/>
  <c r="C200" i="13"/>
  <c r="C223" i="13"/>
  <c r="C228" i="13"/>
  <c r="C236" i="13"/>
  <c r="C270" i="13"/>
  <c r="C275" i="13"/>
  <c r="C279" i="13"/>
  <c r="C284" i="13"/>
  <c r="C288" i="13"/>
  <c r="C292" i="13"/>
  <c r="C297" i="13"/>
  <c r="C301" i="13"/>
  <c r="C305" i="13"/>
  <c r="C316" i="13"/>
  <c r="C320" i="13"/>
  <c r="C324" i="13"/>
  <c r="C328" i="13"/>
  <c r="C332" i="13"/>
  <c r="C336" i="13"/>
  <c r="C340" i="13"/>
  <c r="C344" i="13"/>
  <c r="C348" i="13"/>
  <c r="C352" i="13"/>
  <c r="C356" i="13"/>
  <c r="C360" i="13"/>
  <c r="C364" i="13"/>
  <c r="C368" i="13"/>
  <c r="C372" i="13"/>
  <c r="C376" i="13"/>
  <c r="C380" i="13"/>
  <c r="C384" i="13"/>
  <c r="C388" i="13"/>
  <c r="C392" i="13"/>
  <c r="C396" i="13"/>
  <c r="C400" i="13"/>
  <c r="C404" i="13"/>
  <c r="C408" i="13"/>
  <c r="C412" i="13"/>
  <c r="C416" i="13"/>
  <c r="C420" i="13"/>
  <c r="C424" i="13"/>
  <c r="C428" i="13"/>
  <c r="C432" i="13"/>
  <c r="C436" i="13"/>
  <c r="C440" i="13"/>
  <c r="C444" i="13"/>
  <c r="C448" i="13"/>
  <c r="C452" i="13"/>
  <c r="C456" i="13"/>
  <c r="C460" i="13"/>
  <c r="C464" i="13"/>
  <c r="C468" i="13"/>
  <c r="C80" i="13"/>
  <c r="C88" i="13"/>
  <c r="C126" i="13"/>
  <c r="C139" i="13"/>
  <c r="C152" i="13"/>
  <c r="C190" i="13"/>
  <c r="C203" i="13"/>
  <c r="C216" i="13"/>
  <c r="C238" i="13"/>
  <c r="C251" i="13"/>
  <c r="C264" i="13"/>
  <c r="C276" i="13"/>
  <c r="C281" i="13"/>
  <c r="C285" i="13"/>
  <c r="C289" i="13"/>
  <c r="C317" i="13"/>
  <c r="C319" i="13"/>
  <c r="C323" i="13"/>
  <c r="C327" i="13"/>
  <c r="C331" i="13"/>
  <c r="C335" i="13"/>
  <c r="C339" i="13"/>
  <c r="C343" i="13"/>
  <c r="C347" i="13"/>
  <c r="C351" i="13"/>
  <c r="C355" i="13"/>
  <c r="C359" i="13"/>
  <c r="C363" i="13"/>
  <c r="C367" i="13"/>
  <c r="C371" i="13"/>
  <c r="C375" i="13"/>
  <c r="C379" i="13"/>
  <c r="C383" i="13"/>
  <c r="C387" i="13"/>
  <c r="C391" i="13"/>
  <c r="C395" i="13"/>
  <c r="C399" i="13"/>
  <c r="C403" i="13"/>
  <c r="C407" i="13"/>
  <c r="C411" i="13"/>
  <c r="C415" i="13"/>
  <c r="C419" i="13"/>
  <c r="C423" i="13"/>
  <c r="C427" i="13"/>
  <c r="C431" i="13"/>
  <c r="C435" i="13"/>
  <c r="C439" i="13"/>
  <c r="C443" i="13"/>
  <c r="C447" i="13"/>
  <c r="C451" i="13"/>
  <c r="C455" i="13"/>
  <c r="C459" i="13"/>
  <c r="C463" i="13"/>
  <c r="C467" i="13"/>
  <c r="C471" i="13"/>
  <c r="C475" i="13"/>
  <c r="C479" i="13"/>
  <c r="C483" i="13"/>
  <c r="C72" i="13"/>
  <c r="C91" i="13"/>
  <c r="C104" i="13"/>
  <c r="C142" i="13"/>
  <c r="C155" i="13"/>
  <c r="C168" i="13"/>
  <c r="C206" i="13"/>
  <c r="C219" i="13"/>
  <c r="C232" i="13"/>
  <c r="C266" i="13"/>
  <c r="C273" i="13"/>
  <c r="C303" i="13"/>
  <c r="C307" i="13"/>
  <c r="C311" i="13"/>
  <c r="C322" i="13"/>
  <c r="C326" i="13"/>
  <c r="C330" i="13"/>
  <c r="C334" i="13"/>
  <c r="C338" i="13"/>
  <c r="C342" i="13"/>
  <c r="C346" i="13"/>
  <c r="C350" i="13"/>
  <c r="C354" i="13"/>
  <c r="C358" i="13"/>
  <c r="C362" i="13"/>
  <c r="C366" i="13"/>
  <c r="C370" i="13"/>
  <c r="C374" i="13"/>
  <c r="C378" i="13"/>
  <c r="C382" i="13"/>
  <c r="C386" i="13"/>
  <c r="C390" i="13"/>
  <c r="C394" i="13"/>
  <c r="C398" i="13"/>
  <c r="C402" i="13"/>
  <c r="C406" i="13"/>
  <c r="C410" i="13"/>
  <c r="C414" i="13"/>
  <c r="C418" i="13"/>
  <c r="C422" i="13"/>
  <c r="C426" i="13"/>
  <c r="C430" i="13"/>
  <c r="C434" i="13"/>
  <c r="C438" i="13"/>
  <c r="C442" i="13"/>
  <c r="C446" i="13"/>
  <c r="C450" i="13"/>
  <c r="C454" i="13"/>
  <c r="C458" i="13"/>
  <c r="C462" i="13"/>
  <c r="C466" i="13"/>
  <c r="C470" i="13"/>
  <c r="C474" i="13"/>
  <c r="C478" i="13"/>
  <c r="C482" i="13"/>
  <c r="C158" i="13"/>
  <c r="C184" i="13"/>
  <c r="C268" i="13"/>
  <c r="C304" i="13"/>
  <c r="C329" i="13"/>
  <c r="C345" i="13"/>
  <c r="C361" i="13"/>
  <c r="C377" i="13"/>
  <c r="C393" i="13"/>
  <c r="C409" i="13"/>
  <c r="C425" i="13"/>
  <c r="C441" i="13"/>
  <c r="C457" i="13"/>
  <c r="C472" i="13"/>
  <c r="C480" i="13"/>
  <c r="C486" i="13"/>
  <c r="C490" i="13"/>
  <c r="C494" i="13"/>
  <c r="C498" i="13"/>
  <c r="C502" i="13"/>
  <c r="C506" i="13"/>
  <c r="C510" i="13"/>
  <c r="C514" i="13"/>
  <c r="C518" i="13"/>
  <c r="C522" i="13"/>
  <c r="C526" i="13"/>
  <c r="C530" i="13"/>
  <c r="C534" i="13"/>
  <c r="C538" i="13"/>
  <c r="C542" i="13"/>
  <c r="C546" i="13"/>
  <c r="C550" i="13"/>
  <c r="C554" i="13"/>
  <c r="C107" i="13"/>
  <c r="C234" i="13"/>
  <c r="C287" i="13"/>
  <c r="C308" i="13"/>
  <c r="C313" i="13"/>
  <c r="C315" i="13"/>
  <c r="C325" i="13"/>
  <c r="C341" i="13"/>
  <c r="C357" i="13"/>
  <c r="C373" i="13"/>
  <c r="C389" i="13"/>
  <c r="C405" i="13"/>
  <c r="C421" i="13"/>
  <c r="C437" i="13"/>
  <c r="C453" i="13"/>
  <c r="C469" i="13"/>
  <c r="C477" i="13"/>
  <c r="C485" i="13"/>
  <c r="C489" i="13"/>
  <c r="C493" i="13"/>
  <c r="C497" i="13"/>
  <c r="C501" i="13"/>
  <c r="C505" i="13"/>
  <c r="C509" i="13"/>
  <c r="C513" i="13"/>
  <c r="C517" i="13"/>
  <c r="C521" i="13"/>
  <c r="C525" i="13"/>
  <c r="C529" i="13"/>
  <c r="C533" i="13"/>
  <c r="C537" i="13"/>
  <c r="C541" i="13"/>
  <c r="C545" i="13"/>
  <c r="C549" i="13"/>
  <c r="C553" i="13"/>
  <c r="C171" i="13"/>
  <c r="C242" i="13"/>
  <c r="C247" i="13"/>
  <c r="C291" i="13"/>
  <c r="C321" i="13"/>
  <c r="C337" i="13"/>
  <c r="C353" i="13"/>
  <c r="C369" i="13"/>
  <c r="C385" i="13"/>
  <c r="C401" i="13"/>
  <c r="C417" i="13"/>
  <c r="C433" i="13"/>
  <c r="C449" i="13"/>
  <c r="C465" i="13"/>
  <c r="C476" i="13"/>
  <c r="C484" i="13"/>
  <c r="C488" i="13"/>
  <c r="C492" i="13"/>
  <c r="C496" i="13"/>
  <c r="C500" i="13"/>
  <c r="C504" i="13"/>
  <c r="C508" i="13"/>
  <c r="C512" i="13"/>
  <c r="C516" i="13"/>
  <c r="C520" i="13"/>
  <c r="C524" i="13"/>
  <c r="C528" i="13"/>
  <c r="C532" i="13"/>
  <c r="C536" i="13"/>
  <c r="C540" i="13"/>
  <c r="C544" i="13"/>
  <c r="C548" i="13"/>
  <c r="C552" i="13"/>
  <c r="C64" i="13"/>
  <c r="C94" i="13"/>
  <c r="C120" i="13"/>
  <c r="C255" i="13"/>
  <c r="C260" i="13"/>
  <c r="C295" i="13"/>
  <c r="C300" i="13"/>
  <c r="C333" i="13"/>
  <c r="C349" i="13"/>
  <c r="C365" i="13"/>
  <c r="C381" i="13"/>
  <c r="C397" i="13"/>
  <c r="C413" i="13"/>
  <c r="C429" i="13"/>
  <c r="C445" i="13"/>
  <c r="C461" i="13"/>
  <c r="C473" i="13"/>
  <c r="C481" i="13"/>
  <c r="C487" i="13"/>
  <c r="C491" i="13"/>
  <c r="C495" i="13"/>
  <c r="C499" i="13"/>
  <c r="C503" i="13"/>
  <c r="C507" i="13"/>
  <c r="C511" i="13"/>
  <c r="C515" i="13"/>
  <c r="C519" i="13"/>
  <c r="C523" i="13"/>
  <c r="C527" i="13"/>
  <c r="C531" i="13"/>
  <c r="C535" i="13"/>
  <c r="C539" i="13"/>
  <c r="C551" i="13"/>
  <c r="C556" i="13"/>
  <c r="C558" i="13"/>
  <c r="C560" i="13"/>
  <c r="C54" i="13"/>
  <c r="C547" i="13"/>
  <c r="C543" i="13"/>
  <c r="C555" i="13"/>
  <c r="C557" i="13"/>
  <c r="C559" i="13"/>
  <c r="C561" i="13"/>
  <c r="C59" i="13"/>
  <c r="Q63" i="13"/>
  <c r="Q67" i="13"/>
  <c r="Q71" i="13"/>
  <c r="Q75" i="13"/>
  <c r="Q79" i="13"/>
  <c r="Q83" i="13"/>
  <c r="Q87" i="13"/>
  <c r="Q91" i="13"/>
  <c r="Q95" i="13"/>
  <c r="Q99" i="13"/>
  <c r="Q103" i="13"/>
  <c r="Q107" i="13"/>
  <c r="Q111" i="13"/>
  <c r="Q115" i="13"/>
  <c r="Q119" i="13"/>
  <c r="Q123" i="13"/>
  <c r="Q127" i="13"/>
  <c r="Q131" i="13"/>
  <c r="Q135" i="13"/>
  <c r="Q139" i="13"/>
  <c r="Q143" i="13"/>
  <c r="Q147" i="13"/>
  <c r="Q151" i="13"/>
  <c r="Q155" i="13"/>
  <c r="Q159" i="13"/>
  <c r="Q163" i="13"/>
  <c r="Q167" i="13"/>
  <c r="Q171" i="13"/>
  <c r="Q175" i="13"/>
  <c r="Q179" i="13"/>
  <c r="Q183" i="13"/>
  <c r="Q187" i="13"/>
  <c r="Q191" i="13"/>
  <c r="Q195" i="13"/>
  <c r="Q199" i="13"/>
  <c r="Q203" i="13"/>
  <c r="Q207" i="13"/>
  <c r="Q211" i="13"/>
  <c r="Q215" i="13"/>
  <c r="Q219" i="13"/>
  <c r="Q223" i="13"/>
  <c r="Q227" i="13"/>
  <c r="Q231" i="13"/>
  <c r="Q235" i="13"/>
  <c r="Q239" i="13"/>
  <c r="Q243" i="13"/>
  <c r="Q247" i="13"/>
  <c r="Q251" i="13"/>
  <c r="Q255" i="13"/>
  <c r="Q259" i="13"/>
  <c r="Q263" i="13"/>
  <c r="Q267" i="13"/>
  <c r="Q271" i="13"/>
  <c r="Q61" i="13"/>
  <c r="Q65" i="13"/>
  <c r="Q69" i="13"/>
  <c r="Q73" i="13"/>
  <c r="Q77" i="13"/>
  <c r="Q81" i="13"/>
  <c r="Q85" i="13"/>
  <c r="Q68" i="13"/>
  <c r="Q76" i="13"/>
  <c r="Q84" i="13"/>
  <c r="Q90" i="13"/>
  <c r="Q93" i="13"/>
  <c r="Q96" i="13"/>
  <c r="Q106" i="13"/>
  <c r="Q109" i="13"/>
  <c r="Q112" i="13"/>
  <c r="Q122" i="13"/>
  <c r="Q125" i="13"/>
  <c r="Q128" i="13"/>
  <c r="Q138" i="13"/>
  <c r="Q141" i="13"/>
  <c r="Q144" i="13"/>
  <c r="Q154" i="13"/>
  <c r="Q157" i="13"/>
  <c r="Q160" i="13"/>
  <c r="Q170" i="13"/>
  <c r="Q173" i="13"/>
  <c r="Q176" i="13"/>
  <c r="Q186" i="13"/>
  <c r="Q189" i="13"/>
  <c r="Q192" i="13"/>
  <c r="Q202" i="13"/>
  <c r="Q205" i="13"/>
  <c r="Q208" i="13"/>
  <c r="Q218" i="13"/>
  <c r="Q66" i="13"/>
  <c r="Q74" i="13"/>
  <c r="Q82" i="13"/>
  <c r="Q94" i="13"/>
  <c r="Q97" i="13"/>
  <c r="Q100" i="13"/>
  <c r="Q110" i="13"/>
  <c r="Q113" i="13"/>
  <c r="Q116" i="13"/>
  <c r="Q126" i="13"/>
  <c r="Q129" i="13"/>
  <c r="Q132" i="13"/>
  <c r="Q142" i="13"/>
  <c r="Q145" i="13"/>
  <c r="Q148" i="13"/>
  <c r="Q158" i="13"/>
  <c r="Q161" i="13"/>
  <c r="Q164" i="13"/>
  <c r="Q174" i="13"/>
  <c r="Q177" i="13"/>
  <c r="Q180" i="13"/>
  <c r="Q190" i="13"/>
  <c r="Q193" i="13"/>
  <c r="Q196" i="13"/>
  <c r="Q206" i="13"/>
  <c r="Q209" i="13"/>
  <c r="Q212" i="13"/>
  <c r="Q222" i="13"/>
  <c r="Q225" i="13"/>
  <c r="Q228" i="13"/>
  <c r="Q238" i="13"/>
  <c r="Q241" i="13"/>
  <c r="Q244" i="13"/>
  <c r="Q254" i="13"/>
  <c r="Q257" i="13"/>
  <c r="Q260" i="13"/>
  <c r="Q270" i="13"/>
  <c r="Q272" i="13"/>
  <c r="Q276" i="13"/>
  <c r="Q280" i="13"/>
  <c r="Q284" i="13"/>
  <c r="Q288" i="13"/>
  <c r="Q292" i="13"/>
  <c r="Q296" i="13"/>
  <c r="Q300" i="13"/>
  <c r="Q304" i="13"/>
  <c r="Q308" i="13"/>
  <c r="Q312" i="13"/>
  <c r="Q316" i="13"/>
  <c r="Q72" i="13"/>
  <c r="Q88" i="13"/>
  <c r="Q101" i="13"/>
  <c r="Q114" i="13"/>
  <c r="Q120" i="13"/>
  <c r="Q133" i="13"/>
  <c r="Q146" i="13"/>
  <c r="Q152" i="13"/>
  <c r="Q165" i="13"/>
  <c r="Q178" i="13"/>
  <c r="Q184" i="13"/>
  <c r="Q197" i="13"/>
  <c r="Q210" i="13"/>
  <c r="Q216" i="13"/>
  <c r="Q248" i="13"/>
  <c r="Q252" i="13"/>
  <c r="Q256" i="13"/>
  <c r="Q261" i="13"/>
  <c r="Q265" i="13"/>
  <c r="Q269" i="13"/>
  <c r="Q273" i="13"/>
  <c r="Q60" i="13"/>
  <c r="Q64" i="13"/>
  <c r="Q80" i="13"/>
  <c r="Q98" i="13"/>
  <c r="Q104" i="13"/>
  <c r="Q117" i="13"/>
  <c r="Q130" i="13"/>
  <c r="Q136" i="13"/>
  <c r="Q149" i="13"/>
  <c r="Q162" i="13"/>
  <c r="Q168" i="13"/>
  <c r="Q181" i="13"/>
  <c r="Q194" i="13"/>
  <c r="Q200" i="13"/>
  <c r="Q213" i="13"/>
  <c r="Q224" i="13"/>
  <c r="Q229" i="13"/>
  <c r="Q233" i="13"/>
  <c r="Q237" i="13"/>
  <c r="Q242" i="13"/>
  <c r="Q246" i="13"/>
  <c r="Q250" i="13"/>
  <c r="Q275" i="13"/>
  <c r="Q278" i="13"/>
  <c r="Q281" i="13"/>
  <c r="Q291" i="13"/>
  <c r="Q294" i="13"/>
  <c r="Q297" i="13"/>
  <c r="Q307" i="13"/>
  <c r="Q310" i="13"/>
  <c r="Q313" i="13"/>
  <c r="Q86" i="13"/>
  <c r="Q89" i="13"/>
  <c r="Q102" i="13"/>
  <c r="Q140" i="13"/>
  <c r="Q153" i="13"/>
  <c r="Q166" i="13"/>
  <c r="Q204" i="13"/>
  <c r="Q217" i="13"/>
  <c r="Q236" i="13"/>
  <c r="Q249" i="13"/>
  <c r="Q262" i="13"/>
  <c r="Q301" i="13"/>
  <c r="Q305" i="13"/>
  <c r="Q309" i="13"/>
  <c r="Q314" i="13"/>
  <c r="Q317" i="13"/>
  <c r="Q322" i="13"/>
  <c r="Q326" i="13"/>
  <c r="Q330" i="13"/>
  <c r="Q334" i="13"/>
  <c r="Q338" i="13"/>
  <c r="Q342" i="13"/>
  <c r="Q346" i="13"/>
  <c r="Q350" i="13"/>
  <c r="Q354" i="13"/>
  <c r="Q358" i="13"/>
  <c r="Q362" i="13"/>
  <c r="Q366" i="13"/>
  <c r="Q370" i="13"/>
  <c r="Q374" i="13"/>
  <c r="Q378" i="13"/>
  <c r="Q382" i="13"/>
  <c r="Q386" i="13"/>
  <c r="Q390" i="13"/>
  <c r="Q394" i="13"/>
  <c r="Q398" i="13"/>
  <c r="Q402" i="13"/>
  <c r="Q406" i="13"/>
  <c r="Q410" i="13"/>
  <c r="Q414" i="13"/>
  <c r="Q418" i="13"/>
  <c r="Q422" i="13"/>
  <c r="Q426" i="13"/>
  <c r="Q430" i="13"/>
  <c r="Q434" i="13"/>
  <c r="Q438" i="13"/>
  <c r="Q442" i="13"/>
  <c r="Q446" i="13"/>
  <c r="Q450" i="13"/>
  <c r="Q454" i="13"/>
  <c r="Q458" i="13"/>
  <c r="Q462" i="13"/>
  <c r="Q466" i="13"/>
  <c r="Q470" i="13"/>
  <c r="Q78" i="13"/>
  <c r="Q92" i="13"/>
  <c r="Q105" i="13"/>
  <c r="Q118" i="13"/>
  <c r="Q156" i="13"/>
  <c r="Q169" i="13"/>
  <c r="Q182" i="13"/>
  <c r="Q220" i="13"/>
  <c r="Q230" i="13"/>
  <c r="Q264" i="13"/>
  <c r="Q285" i="13"/>
  <c r="Q289" i="13"/>
  <c r="Q293" i="13"/>
  <c r="Q298" i="13"/>
  <c r="Q302" i="13"/>
  <c r="Q306" i="13"/>
  <c r="Q311" i="13"/>
  <c r="Q315" i="13"/>
  <c r="Q318" i="13"/>
  <c r="Q321" i="13"/>
  <c r="Q325" i="13"/>
  <c r="Q329" i="13"/>
  <c r="Q333" i="13"/>
  <c r="Q337" i="13"/>
  <c r="Q341" i="13"/>
  <c r="Q345" i="13"/>
  <c r="Q349" i="13"/>
  <c r="Q353" i="13"/>
  <c r="Q357" i="13"/>
  <c r="Q361" i="13"/>
  <c r="Q365" i="13"/>
  <c r="Q369" i="13"/>
  <c r="Q373" i="13"/>
  <c r="Q377" i="13"/>
  <c r="Q381" i="13"/>
  <c r="Q385" i="13"/>
  <c r="Q389" i="13"/>
  <c r="Q393" i="13"/>
  <c r="Q397" i="13"/>
  <c r="Q401" i="13"/>
  <c r="Q405" i="13"/>
  <c r="Q409" i="13"/>
  <c r="Q413" i="13"/>
  <c r="Q417" i="13"/>
  <c r="Q421" i="13"/>
  <c r="Q425" i="13"/>
  <c r="Q429" i="13"/>
  <c r="Q433" i="13"/>
  <c r="Q437" i="13"/>
  <c r="Q441" i="13"/>
  <c r="Q445" i="13"/>
  <c r="Q449" i="13"/>
  <c r="Q453" i="13"/>
  <c r="Q457" i="13"/>
  <c r="Q461" i="13"/>
  <c r="Q465" i="13"/>
  <c r="Q469" i="13"/>
  <c r="Q473" i="13"/>
  <c r="Q477" i="13"/>
  <c r="Q481" i="13"/>
  <c r="Q485" i="13"/>
  <c r="Q70" i="13"/>
  <c r="Q108" i="13"/>
  <c r="Q121" i="13"/>
  <c r="Q134" i="13"/>
  <c r="Q172" i="13"/>
  <c r="Q185" i="13"/>
  <c r="Q198" i="13"/>
  <c r="Q232" i="13"/>
  <c r="Q240" i="13"/>
  <c r="Q245" i="13"/>
  <c r="Q253" i="13"/>
  <c r="Q258" i="13"/>
  <c r="Q266" i="13"/>
  <c r="Q277" i="13"/>
  <c r="Q282" i="13"/>
  <c r="Q286" i="13"/>
  <c r="Q290" i="13"/>
  <c r="Q295" i="13"/>
  <c r="Q299" i="13"/>
  <c r="Q303" i="13"/>
  <c r="Q320" i="13"/>
  <c r="Q324" i="13"/>
  <c r="Q328" i="13"/>
  <c r="Q332" i="13"/>
  <c r="Q336" i="13"/>
  <c r="Q340" i="13"/>
  <c r="Q344" i="13"/>
  <c r="Q348" i="13"/>
  <c r="Q352" i="13"/>
  <c r="Q356" i="13"/>
  <c r="Q360" i="13"/>
  <c r="Q364" i="13"/>
  <c r="Q368" i="13"/>
  <c r="Q372" i="13"/>
  <c r="Q376" i="13"/>
  <c r="Q380" i="13"/>
  <c r="Q384" i="13"/>
  <c r="Q388" i="13"/>
  <c r="Q392" i="13"/>
  <c r="Q396" i="13"/>
  <c r="Q400" i="13"/>
  <c r="Q404" i="13"/>
  <c r="Q408" i="13"/>
  <c r="Q412" i="13"/>
  <c r="Q416" i="13"/>
  <c r="Q420" i="13"/>
  <c r="Q424" i="13"/>
  <c r="Q428" i="13"/>
  <c r="Q432" i="13"/>
  <c r="Q436" i="13"/>
  <c r="Q440" i="13"/>
  <c r="Q444" i="13"/>
  <c r="Q448" i="13"/>
  <c r="Q452" i="13"/>
  <c r="Q456" i="13"/>
  <c r="Q460" i="13"/>
  <c r="Q464" i="13"/>
  <c r="Q468" i="13"/>
  <c r="Q472" i="13"/>
  <c r="Q476" i="13"/>
  <c r="Q480" i="13"/>
  <c r="Q484" i="13"/>
  <c r="Q124" i="13"/>
  <c r="Q150" i="13"/>
  <c r="Q327" i="13"/>
  <c r="Q343" i="13"/>
  <c r="Q359" i="13"/>
  <c r="Q375" i="13"/>
  <c r="Q391" i="13"/>
  <c r="Q407" i="13"/>
  <c r="Q423" i="13"/>
  <c r="Q439" i="13"/>
  <c r="Q455" i="13"/>
  <c r="Q471" i="13"/>
  <c r="Q478" i="13"/>
  <c r="Q488" i="13"/>
  <c r="Q492" i="13"/>
  <c r="Q496" i="13"/>
  <c r="Q500" i="13"/>
  <c r="Q504" i="13"/>
  <c r="Q508" i="13"/>
  <c r="Q512" i="13"/>
  <c r="Q516" i="13"/>
  <c r="Q520" i="13"/>
  <c r="Q524" i="13"/>
  <c r="Q528" i="13"/>
  <c r="Q532" i="13"/>
  <c r="Q536" i="13"/>
  <c r="Q540" i="13"/>
  <c r="Q544" i="13"/>
  <c r="Q548" i="13"/>
  <c r="Q552" i="13"/>
  <c r="Q188" i="13"/>
  <c r="Q214" i="13"/>
  <c r="Q221" i="13"/>
  <c r="Q226" i="13"/>
  <c r="Q268" i="13"/>
  <c r="Q274" i="13"/>
  <c r="Q279" i="13"/>
  <c r="Q323" i="13"/>
  <c r="Q339" i="13"/>
  <c r="Q355" i="13"/>
  <c r="Q371" i="13"/>
  <c r="Q387" i="13"/>
  <c r="Q403" i="13"/>
  <c r="Q419" i="13"/>
  <c r="Q435" i="13"/>
  <c r="Q451" i="13"/>
  <c r="Q467" i="13"/>
  <c r="Q475" i="13"/>
  <c r="Q483" i="13"/>
  <c r="Q487" i="13"/>
  <c r="Q491" i="13"/>
  <c r="Q495" i="13"/>
  <c r="Q499" i="13"/>
  <c r="Q503" i="13"/>
  <c r="Q507" i="13"/>
  <c r="Q511" i="13"/>
  <c r="Q515" i="13"/>
  <c r="Q519" i="13"/>
  <c r="Q523" i="13"/>
  <c r="Q527" i="13"/>
  <c r="Q531" i="13"/>
  <c r="Q535" i="13"/>
  <c r="Q539" i="13"/>
  <c r="Q543" i="13"/>
  <c r="Q547" i="13"/>
  <c r="Q551" i="13"/>
  <c r="Q59" i="13"/>
  <c r="Q62" i="13"/>
  <c r="Q137" i="13"/>
  <c r="Q234" i="13"/>
  <c r="Q283" i="13"/>
  <c r="Q319" i="13"/>
  <c r="Q335" i="13"/>
  <c r="Q351" i="13"/>
  <c r="Q367" i="13"/>
  <c r="Q383" i="13"/>
  <c r="Q399" i="13"/>
  <c r="Q415" i="13"/>
  <c r="Q431" i="13"/>
  <c r="Q447" i="13"/>
  <c r="Q463" i="13"/>
  <c r="Q474" i="13"/>
  <c r="Q482" i="13"/>
  <c r="Q486" i="13"/>
  <c r="Q490" i="13"/>
  <c r="Q494" i="13"/>
  <c r="Q498" i="13"/>
  <c r="Q502" i="13"/>
  <c r="Q506" i="13"/>
  <c r="Q510" i="13"/>
  <c r="Q514" i="13"/>
  <c r="Q518" i="13"/>
  <c r="Q522" i="13"/>
  <c r="Q526" i="13"/>
  <c r="Q530" i="13"/>
  <c r="Q534" i="13"/>
  <c r="Q538" i="13"/>
  <c r="Q542" i="13"/>
  <c r="Q546" i="13"/>
  <c r="Q550" i="13"/>
  <c r="Q554" i="13"/>
  <c r="Q201" i="13"/>
  <c r="Q287" i="13"/>
  <c r="Q331" i="13"/>
  <c r="Q347" i="13"/>
  <c r="Q363" i="13"/>
  <c r="Q379" i="13"/>
  <c r="Q395" i="13"/>
  <c r="Q411" i="13"/>
  <c r="Q427" i="13"/>
  <c r="Q443" i="13"/>
  <c r="Q459" i="13"/>
  <c r="Q479" i="13"/>
  <c r="Q489" i="13"/>
  <c r="Q493" i="13"/>
  <c r="Q497" i="13"/>
  <c r="Q501" i="13"/>
  <c r="Q505" i="13"/>
  <c r="Q509" i="13"/>
  <c r="Q513" i="13"/>
  <c r="Q517" i="13"/>
  <c r="Q521" i="13"/>
  <c r="Q525" i="13"/>
  <c r="Q529" i="13"/>
  <c r="Q533" i="13"/>
  <c r="Q537" i="13"/>
  <c r="Q549" i="13"/>
  <c r="Q555" i="13"/>
  <c r="Q557" i="13"/>
  <c r="Q559" i="13"/>
  <c r="Q561" i="13"/>
  <c r="Q545" i="13"/>
  <c r="Q541" i="13"/>
  <c r="Q556" i="13"/>
  <c r="Q558" i="13"/>
  <c r="Q560" i="13"/>
  <c r="Q54" i="13"/>
  <c r="Q553" i="13"/>
  <c r="I63" i="13"/>
  <c r="I67" i="13"/>
  <c r="I71" i="13"/>
  <c r="I75" i="13"/>
  <c r="I79" i="13"/>
  <c r="I83" i="13"/>
  <c r="I87" i="13"/>
  <c r="I91" i="13"/>
  <c r="I95" i="13"/>
  <c r="I99" i="13"/>
  <c r="I103" i="13"/>
  <c r="I107" i="13"/>
  <c r="I111" i="13"/>
  <c r="I115" i="13"/>
  <c r="I119" i="13"/>
  <c r="I123" i="13"/>
  <c r="I127" i="13"/>
  <c r="I131" i="13"/>
  <c r="I135" i="13"/>
  <c r="I139" i="13"/>
  <c r="I143" i="13"/>
  <c r="I147" i="13"/>
  <c r="I151" i="13"/>
  <c r="I155" i="13"/>
  <c r="I159" i="13"/>
  <c r="I163" i="13"/>
  <c r="I167" i="13"/>
  <c r="I171" i="13"/>
  <c r="I175" i="13"/>
  <c r="I179" i="13"/>
  <c r="I183" i="13"/>
  <c r="I187" i="13"/>
  <c r="I191" i="13"/>
  <c r="I195" i="13"/>
  <c r="I199" i="13"/>
  <c r="I203" i="13"/>
  <c r="I207" i="13"/>
  <c r="I211" i="13"/>
  <c r="I215" i="13"/>
  <c r="I219" i="13"/>
  <c r="I223" i="13"/>
  <c r="I227" i="13"/>
  <c r="I231" i="13"/>
  <c r="I235" i="13"/>
  <c r="I239" i="13"/>
  <c r="I243" i="13"/>
  <c r="I247" i="13"/>
  <c r="I251" i="13"/>
  <c r="I255" i="13"/>
  <c r="I259" i="13"/>
  <c r="I263" i="13"/>
  <c r="I267" i="13"/>
  <c r="I271" i="13"/>
  <c r="I61" i="13"/>
  <c r="I65" i="13"/>
  <c r="I69" i="13"/>
  <c r="I73" i="13"/>
  <c r="I77" i="13"/>
  <c r="I81" i="13"/>
  <c r="I85" i="13"/>
  <c r="I68" i="13"/>
  <c r="I76" i="13"/>
  <c r="I84" i="13"/>
  <c r="I88" i="13"/>
  <c r="I98" i="13"/>
  <c r="I101" i="13"/>
  <c r="I104" i="13"/>
  <c r="I114" i="13"/>
  <c r="I117" i="13"/>
  <c r="I120" i="13"/>
  <c r="I130" i="13"/>
  <c r="I133" i="13"/>
  <c r="I136" i="13"/>
  <c r="I146" i="13"/>
  <c r="I149" i="13"/>
  <c r="I152" i="13"/>
  <c r="I162" i="13"/>
  <c r="I165" i="13"/>
  <c r="I168" i="13"/>
  <c r="I178" i="13"/>
  <c r="I181" i="13"/>
  <c r="I184" i="13"/>
  <c r="I194" i="13"/>
  <c r="I197" i="13"/>
  <c r="I200" i="13"/>
  <c r="I210" i="13"/>
  <c r="I213" i="13"/>
  <c r="I216" i="13"/>
  <c r="I66" i="13"/>
  <c r="I74" i="13"/>
  <c r="I82" i="13"/>
  <c r="I89" i="13"/>
  <c r="I92" i="13"/>
  <c r="I102" i="13"/>
  <c r="I105" i="13"/>
  <c r="I108" i="13"/>
  <c r="I118" i="13"/>
  <c r="I121" i="13"/>
  <c r="I124" i="13"/>
  <c r="I134" i="13"/>
  <c r="I137" i="13"/>
  <c r="I140" i="13"/>
  <c r="I150" i="13"/>
  <c r="I153" i="13"/>
  <c r="I156" i="13"/>
  <c r="I166" i="13"/>
  <c r="I169" i="13"/>
  <c r="I172" i="13"/>
  <c r="I182" i="13"/>
  <c r="I185" i="13"/>
  <c r="I188" i="13"/>
  <c r="I198" i="13"/>
  <c r="I201" i="13"/>
  <c r="I204" i="13"/>
  <c r="I214" i="13"/>
  <c r="I217" i="13"/>
  <c r="I220" i="13"/>
  <c r="I230" i="13"/>
  <c r="I233" i="13"/>
  <c r="I236" i="13"/>
  <c r="I246" i="13"/>
  <c r="I249" i="13"/>
  <c r="I252" i="13"/>
  <c r="I262" i="13"/>
  <c r="I265" i="13"/>
  <c r="I268" i="13"/>
  <c r="I272" i="13"/>
  <c r="I276" i="13"/>
  <c r="I280" i="13"/>
  <c r="I284" i="13"/>
  <c r="I288" i="13"/>
  <c r="I292" i="13"/>
  <c r="I296" i="13"/>
  <c r="I300" i="13"/>
  <c r="I304" i="13"/>
  <c r="I308" i="13"/>
  <c r="I312" i="13"/>
  <c r="I316" i="13"/>
  <c r="I64" i="13"/>
  <c r="I80" i="13"/>
  <c r="I93" i="13"/>
  <c r="I106" i="13"/>
  <c r="I112" i="13"/>
  <c r="I125" i="13"/>
  <c r="I138" i="13"/>
  <c r="I144" i="13"/>
  <c r="I157" i="13"/>
  <c r="I170" i="13"/>
  <c r="I176" i="13"/>
  <c r="I189" i="13"/>
  <c r="I202" i="13"/>
  <c r="I208" i="13"/>
  <c r="I240" i="13"/>
  <c r="I244" i="13"/>
  <c r="I248" i="13"/>
  <c r="I253" i="13"/>
  <c r="I257" i="13"/>
  <c r="I261" i="13"/>
  <c r="I266" i="13"/>
  <c r="I270" i="13"/>
  <c r="I60" i="13"/>
  <c r="I72" i="13"/>
  <c r="I90" i="13"/>
  <c r="I96" i="13"/>
  <c r="I109" i="13"/>
  <c r="I122" i="13"/>
  <c r="I128" i="13"/>
  <c r="I141" i="13"/>
  <c r="I154" i="13"/>
  <c r="I160" i="13"/>
  <c r="I173" i="13"/>
  <c r="I186" i="13"/>
  <c r="I192" i="13"/>
  <c r="I205" i="13"/>
  <c r="I218" i="13"/>
  <c r="I221" i="13"/>
  <c r="I225" i="13"/>
  <c r="I229" i="13"/>
  <c r="I234" i="13"/>
  <c r="I238" i="13"/>
  <c r="I242" i="13"/>
  <c r="I273" i="13"/>
  <c r="I283" i="13"/>
  <c r="I286" i="13"/>
  <c r="I289" i="13"/>
  <c r="I299" i="13"/>
  <c r="I302" i="13"/>
  <c r="I305" i="13"/>
  <c r="I78" i="13"/>
  <c r="I94" i="13"/>
  <c r="I132" i="13"/>
  <c r="I145" i="13"/>
  <c r="I158" i="13"/>
  <c r="I196" i="13"/>
  <c r="I209" i="13"/>
  <c r="I224" i="13"/>
  <c r="I232" i="13"/>
  <c r="I237" i="13"/>
  <c r="I245" i="13"/>
  <c r="I250" i="13"/>
  <c r="I258" i="13"/>
  <c r="I293" i="13"/>
  <c r="I297" i="13"/>
  <c r="I301" i="13"/>
  <c r="I306" i="13"/>
  <c r="I310" i="13"/>
  <c r="I322" i="13"/>
  <c r="I326" i="13"/>
  <c r="I330" i="13"/>
  <c r="I334" i="13"/>
  <c r="I338" i="13"/>
  <c r="I342" i="13"/>
  <c r="I346" i="13"/>
  <c r="I350" i="13"/>
  <c r="I354" i="13"/>
  <c r="I358" i="13"/>
  <c r="I362" i="13"/>
  <c r="I366" i="13"/>
  <c r="I370" i="13"/>
  <c r="I374" i="13"/>
  <c r="I378" i="13"/>
  <c r="I382" i="13"/>
  <c r="I386" i="13"/>
  <c r="I390" i="13"/>
  <c r="I394" i="13"/>
  <c r="I398" i="13"/>
  <c r="I402" i="13"/>
  <c r="I406" i="13"/>
  <c r="I410" i="13"/>
  <c r="I414" i="13"/>
  <c r="I418" i="13"/>
  <c r="I422" i="13"/>
  <c r="I426" i="13"/>
  <c r="I430" i="13"/>
  <c r="I434" i="13"/>
  <c r="I438" i="13"/>
  <c r="I442" i="13"/>
  <c r="I446" i="13"/>
  <c r="I450" i="13"/>
  <c r="I454" i="13"/>
  <c r="I458" i="13"/>
  <c r="I462" i="13"/>
  <c r="I466" i="13"/>
  <c r="I470" i="13"/>
  <c r="I70" i="13"/>
  <c r="I97" i="13"/>
  <c r="I110" i="13"/>
  <c r="I148" i="13"/>
  <c r="I161" i="13"/>
  <c r="I174" i="13"/>
  <c r="I212" i="13"/>
  <c r="I226" i="13"/>
  <c r="I260" i="13"/>
  <c r="I277" i="13"/>
  <c r="I281" i="13"/>
  <c r="I285" i="13"/>
  <c r="I290" i="13"/>
  <c r="I294" i="13"/>
  <c r="I298" i="13"/>
  <c r="I303" i="13"/>
  <c r="I307" i="13"/>
  <c r="I311" i="13"/>
  <c r="I321" i="13"/>
  <c r="I325" i="13"/>
  <c r="I329" i="13"/>
  <c r="I333" i="13"/>
  <c r="I337" i="13"/>
  <c r="I341" i="13"/>
  <c r="I345" i="13"/>
  <c r="I349" i="13"/>
  <c r="I353" i="13"/>
  <c r="I357" i="13"/>
  <c r="I361" i="13"/>
  <c r="I365" i="13"/>
  <c r="I369" i="13"/>
  <c r="I373" i="13"/>
  <c r="I377" i="13"/>
  <c r="I381" i="13"/>
  <c r="I385" i="13"/>
  <c r="I389" i="13"/>
  <c r="I393" i="13"/>
  <c r="I397" i="13"/>
  <c r="I401" i="13"/>
  <c r="I405" i="13"/>
  <c r="I409" i="13"/>
  <c r="I413" i="13"/>
  <c r="I417" i="13"/>
  <c r="I421" i="13"/>
  <c r="I425" i="13"/>
  <c r="I429" i="13"/>
  <c r="I433" i="13"/>
  <c r="I437" i="13"/>
  <c r="I441" i="13"/>
  <c r="I445" i="13"/>
  <c r="I449" i="13"/>
  <c r="I453" i="13"/>
  <c r="I457" i="13"/>
  <c r="I461" i="13"/>
  <c r="I465" i="13"/>
  <c r="I469" i="13"/>
  <c r="I473" i="13"/>
  <c r="I477" i="13"/>
  <c r="I481" i="13"/>
  <c r="I485" i="13"/>
  <c r="I62" i="13"/>
  <c r="I100" i="13"/>
  <c r="I113" i="13"/>
  <c r="I126" i="13"/>
  <c r="I164" i="13"/>
  <c r="I177" i="13"/>
  <c r="I190" i="13"/>
  <c r="I228" i="13"/>
  <c r="I241" i="13"/>
  <c r="I254" i="13"/>
  <c r="I274" i="13"/>
  <c r="I278" i="13"/>
  <c r="I282" i="13"/>
  <c r="I287" i="13"/>
  <c r="I291" i="13"/>
  <c r="I295" i="13"/>
  <c r="I314" i="13"/>
  <c r="I317" i="13"/>
  <c r="I320" i="13"/>
  <c r="I324" i="13"/>
  <c r="I328" i="13"/>
  <c r="I332" i="13"/>
  <c r="I336" i="13"/>
  <c r="I340" i="13"/>
  <c r="I344" i="13"/>
  <c r="I348" i="13"/>
  <c r="I352" i="13"/>
  <c r="I356" i="13"/>
  <c r="I360" i="13"/>
  <c r="I364" i="13"/>
  <c r="I368" i="13"/>
  <c r="I372" i="13"/>
  <c r="I376" i="13"/>
  <c r="I380" i="13"/>
  <c r="I384" i="13"/>
  <c r="I388" i="13"/>
  <c r="I392" i="13"/>
  <c r="I396" i="13"/>
  <c r="I400" i="13"/>
  <c r="I404" i="13"/>
  <c r="I408" i="13"/>
  <c r="I412" i="13"/>
  <c r="I416" i="13"/>
  <c r="I420" i="13"/>
  <c r="I424" i="13"/>
  <c r="I428" i="13"/>
  <c r="I432" i="13"/>
  <c r="I436" i="13"/>
  <c r="I440" i="13"/>
  <c r="I444" i="13"/>
  <c r="I448" i="13"/>
  <c r="I452" i="13"/>
  <c r="I456" i="13"/>
  <c r="I460" i="13"/>
  <c r="I464" i="13"/>
  <c r="I468" i="13"/>
  <c r="I472" i="13"/>
  <c r="I476" i="13"/>
  <c r="I480" i="13"/>
  <c r="I484" i="13"/>
  <c r="I180" i="13"/>
  <c r="I206" i="13"/>
  <c r="I279" i="13"/>
  <c r="I319" i="13"/>
  <c r="I335" i="13"/>
  <c r="I351" i="13"/>
  <c r="I367" i="13"/>
  <c r="I383" i="13"/>
  <c r="I399" i="13"/>
  <c r="I415" i="13"/>
  <c r="I431" i="13"/>
  <c r="I447" i="13"/>
  <c r="I463" i="13"/>
  <c r="I478" i="13"/>
  <c r="I488" i="13"/>
  <c r="I492" i="13"/>
  <c r="I496" i="13"/>
  <c r="I500" i="13"/>
  <c r="I504" i="13"/>
  <c r="I508" i="13"/>
  <c r="I512" i="13"/>
  <c r="I516" i="13"/>
  <c r="I520" i="13"/>
  <c r="I524" i="13"/>
  <c r="I528" i="13"/>
  <c r="I532" i="13"/>
  <c r="I536" i="13"/>
  <c r="I540" i="13"/>
  <c r="I544" i="13"/>
  <c r="I548" i="13"/>
  <c r="I552" i="13"/>
  <c r="I129" i="13"/>
  <c r="I256" i="13"/>
  <c r="I309" i="13"/>
  <c r="I331" i="13"/>
  <c r="I347" i="13"/>
  <c r="I363" i="13"/>
  <c r="I379" i="13"/>
  <c r="I395" i="13"/>
  <c r="I411" i="13"/>
  <c r="I427" i="13"/>
  <c r="I443" i="13"/>
  <c r="I459" i="13"/>
  <c r="I475" i="13"/>
  <c r="I483" i="13"/>
  <c r="I487" i="13"/>
  <c r="I491" i="13"/>
  <c r="I495" i="13"/>
  <c r="I499" i="13"/>
  <c r="I503" i="13"/>
  <c r="I507" i="13"/>
  <c r="I511" i="13"/>
  <c r="I515" i="13"/>
  <c r="I519" i="13"/>
  <c r="I523" i="13"/>
  <c r="I527" i="13"/>
  <c r="I531" i="13"/>
  <c r="I535" i="13"/>
  <c r="I539" i="13"/>
  <c r="I543" i="13"/>
  <c r="I547" i="13"/>
  <c r="I551" i="13"/>
  <c r="I59" i="13"/>
  <c r="I193" i="13"/>
  <c r="I222" i="13"/>
  <c r="I264" i="13"/>
  <c r="I269" i="13"/>
  <c r="I313" i="13"/>
  <c r="I315" i="13"/>
  <c r="I327" i="13"/>
  <c r="I343" i="13"/>
  <c r="I359" i="13"/>
  <c r="I375" i="13"/>
  <c r="I391" i="13"/>
  <c r="I407" i="13"/>
  <c r="I423" i="13"/>
  <c r="I439" i="13"/>
  <c r="I455" i="13"/>
  <c r="I471" i="13"/>
  <c r="I474" i="13"/>
  <c r="I482" i="13"/>
  <c r="I486" i="13"/>
  <c r="I490" i="13"/>
  <c r="I494" i="13"/>
  <c r="I498" i="13"/>
  <c r="I502" i="13"/>
  <c r="I506" i="13"/>
  <c r="I510" i="13"/>
  <c r="I514" i="13"/>
  <c r="I518" i="13"/>
  <c r="I522" i="13"/>
  <c r="I526" i="13"/>
  <c r="I530" i="13"/>
  <c r="I534" i="13"/>
  <c r="I538" i="13"/>
  <c r="I542" i="13"/>
  <c r="I546" i="13"/>
  <c r="I550" i="13"/>
  <c r="I554" i="13"/>
  <c r="I86" i="13"/>
  <c r="I116" i="13"/>
  <c r="I142" i="13"/>
  <c r="I275" i="13"/>
  <c r="I318" i="13"/>
  <c r="I323" i="13"/>
  <c r="I339" i="13"/>
  <c r="I355" i="13"/>
  <c r="I371" i="13"/>
  <c r="I387" i="13"/>
  <c r="I403" i="13"/>
  <c r="I419" i="13"/>
  <c r="I435" i="13"/>
  <c r="I451" i="13"/>
  <c r="I467" i="13"/>
  <c r="I479" i="13"/>
  <c r="I489" i="13"/>
  <c r="I493" i="13"/>
  <c r="I497" i="13"/>
  <c r="I501" i="13"/>
  <c r="I505" i="13"/>
  <c r="I509" i="13"/>
  <c r="I513" i="13"/>
  <c r="I517" i="13"/>
  <c r="I521" i="13"/>
  <c r="I525" i="13"/>
  <c r="I529" i="13"/>
  <c r="I533" i="13"/>
  <c r="I537" i="13"/>
  <c r="I541" i="13"/>
  <c r="I555" i="13"/>
  <c r="I557" i="13"/>
  <c r="I559" i="13"/>
  <c r="I561" i="13"/>
  <c r="I553" i="13"/>
  <c r="I549" i="13"/>
  <c r="I556" i="13"/>
  <c r="I558" i="13"/>
  <c r="I560" i="13"/>
  <c r="I54" i="13"/>
  <c r="I545" i="13"/>
  <c r="T62" i="13"/>
  <c r="T66" i="13"/>
  <c r="T70" i="13"/>
  <c r="T74" i="13"/>
  <c r="T78" i="13"/>
  <c r="T82" i="13"/>
  <c r="T86" i="13"/>
  <c r="T90" i="13"/>
  <c r="T94" i="13"/>
  <c r="T98" i="13"/>
  <c r="T102" i="13"/>
  <c r="T106" i="13"/>
  <c r="T110" i="13"/>
  <c r="T114" i="13"/>
  <c r="T118" i="13"/>
  <c r="T122" i="13"/>
  <c r="T126" i="13"/>
  <c r="T130" i="13"/>
  <c r="T134" i="13"/>
  <c r="T138" i="13"/>
  <c r="T142" i="13"/>
  <c r="T146" i="13"/>
  <c r="T150" i="13"/>
  <c r="T154" i="13"/>
  <c r="T158" i="13"/>
  <c r="T162" i="13"/>
  <c r="T166" i="13"/>
  <c r="T170" i="13"/>
  <c r="T174" i="13"/>
  <c r="T178" i="13"/>
  <c r="T182" i="13"/>
  <c r="T186" i="13"/>
  <c r="T190" i="13"/>
  <c r="T194" i="13"/>
  <c r="T198" i="13"/>
  <c r="T202" i="13"/>
  <c r="T206" i="13"/>
  <c r="T210" i="13"/>
  <c r="T214" i="13"/>
  <c r="T218" i="13"/>
  <c r="T222" i="13"/>
  <c r="T226" i="13"/>
  <c r="T230" i="13"/>
  <c r="T234" i="13"/>
  <c r="T238" i="13"/>
  <c r="T242" i="13"/>
  <c r="T246" i="13"/>
  <c r="T250" i="13"/>
  <c r="T254" i="13"/>
  <c r="T258" i="13"/>
  <c r="T262" i="13"/>
  <c r="T266" i="13"/>
  <c r="T270" i="13"/>
  <c r="T64" i="13"/>
  <c r="T68" i="13"/>
  <c r="T72" i="13"/>
  <c r="T76" i="13"/>
  <c r="T80" i="13"/>
  <c r="T84" i="13"/>
  <c r="T63" i="13"/>
  <c r="T71" i="13"/>
  <c r="T79" i="13"/>
  <c r="T88" i="13"/>
  <c r="T91" i="13"/>
  <c r="T101" i="13"/>
  <c r="T104" i="13"/>
  <c r="T107" i="13"/>
  <c r="T117" i="13"/>
  <c r="T120" i="13"/>
  <c r="T123" i="13"/>
  <c r="T133" i="13"/>
  <c r="T136" i="13"/>
  <c r="T139" i="13"/>
  <c r="T149" i="13"/>
  <c r="T152" i="13"/>
  <c r="T155" i="13"/>
  <c r="T165" i="13"/>
  <c r="T168" i="13"/>
  <c r="T171" i="13"/>
  <c r="T181" i="13"/>
  <c r="T184" i="13"/>
  <c r="T187" i="13"/>
  <c r="T197" i="13"/>
  <c r="T200" i="13"/>
  <c r="T203" i="13"/>
  <c r="T213" i="13"/>
  <c r="T216" i="13"/>
  <c r="T219" i="13"/>
  <c r="T60" i="13"/>
  <c r="T61" i="13"/>
  <c r="T69" i="13"/>
  <c r="T77" i="13"/>
  <c r="T85" i="13"/>
  <c r="T89" i="13"/>
  <c r="T92" i="13"/>
  <c r="T95" i="13"/>
  <c r="T105" i="13"/>
  <c r="T108" i="13"/>
  <c r="T111" i="13"/>
  <c r="T121" i="13"/>
  <c r="T124" i="13"/>
  <c r="T127" i="13"/>
  <c r="T137" i="13"/>
  <c r="T140" i="13"/>
  <c r="T143" i="13"/>
  <c r="T153" i="13"/>
  <c r="T156" i="13"/>
  <c r="T159" i="13"/>
  <c r="T169" i="13"/>
  <c r="T172" i="13"/>
  <c r="T175" i="13"/>
  <c r="T185" i="13"/>
  <c r="T188" i="13"/>
  <c r="T191" i="13"/>
  <c r="T201" i="13"/>
  <c r="T204" i="13"/>
  <c r="T207" i="13"/>
  <c r="T217" i="13"/>
  <c r="T220" i="13"/>
  <c r="T223" i="13"/>
  <c r="T233" i="13"/>
  <c r="T236" i="13"/>
  <c r="T239" i="13"/>
  <c r="T249" i="13"/>
  <c r="T252" i="13"/>
  <c r="T255" i="13"/>
  <c r="T265" i="13"/>
  <c r="T268" i="13"/>
  <c r="T271" i="13"/>
  <c r="T275" i="13"/>
  <c r="T279" i="13"/>
  <c r="T283" i="13"/>
  <c r="T287" i="13"/>
  <c r="T291" i="13"/>
  <c r="T295" i="13"/>
  <c r="T299" i="13"/>
  <c r="T303" i="13"/>
  <c r="T307" i="13"/>
  <c r="T311" i="13"/>
  <c r="T315" i="13"/>
  <c r="T67" i="13"/>
  <c r="T83" i="13"/>
  <c r="T93" i="13"/>
  <c r="T99" i="13"/>
  <c r="T112" i="13"/>
  <c r="T125" i="13"/>
  <c r="T131" i="13"/>
  <c r="T144" i="13"/>
  <c r="T157" i="13"/>
  <c r="T163" i="13"/>
  <c r="T176" i="13"/>
  <c r="T189" i="13"/>
  <c r="T195" i="13"/>
  <c r="T208" i="13"/>
  <c r="T221" i="13"/>
  <c r="T225" i="13"/>
  <c r="T229" i="13"/>
  <c r="T259" i="13"/>
  <c r="T263" i="13"/>
  <c r="T267" i="13"/>
  <c r="T75" i="13"/>
  <c r="T96" i="13"/>
  <c r="T109" i="13"/>
  <c r="T115" i="13"/>
  <c r="T128" i="13"/>
  <c r="T141" i="13"/>
  <c r="T147" i="13"/>
  <c r="T160" i="13"/>
  <c r="T173" i="13"/>
  <c r="T179" i="13"/>
  <c r="T192" i="13"/>
  <c r="T205" i="13"/>
  <c r="T211" i="13"/>
  <c r="T227" i="13"/>
  <c r="T231" i="13"/>
  <c r="T235" i="13"/>
  <c r="T240" i="13"/>
  <c r="T244" i="13"/>
  <c r="T248" i="13"/>
  <c r="T253" i="13"/>
  <c r="T257" i="13"/>
  <c r="T261" i="13"/>
  <c r="T273" i="13"/>
  <c r="T276" i="13"/>
  <c r="T286" i="13"/>
  <c r="T289" i="13"/>
  <c r="T292" i="13"/>
  <c r="T302" i="13"/>
  <c r="T305" i="13"/>
  <c r="T308" i="13"/>
  <c r="T65" i="13"/>
  <c r="T87" i="13"/>
  <c r="T100" i="13"/>
  <c r="T113" i="13"/>
  <c r="T151" i="13"/>
  <c r="T164" i="13"/>
  <c r="T177" i="13"/>
  <c r="T215" i="13"/>
  <c r="T247" i="13"/>
  <c r="T260" i="13"/>
  <c r="T272" i="13"/>
  <c r="T274" i="13"/>
  <c r="T278" i="13"/>
  <c r="T282" i="13"/>
  <c r="T312" i="13"/>
  <c r="T321" i="13"/>
  <c r="T325" i="13"/>
  <c r="T329" i="13"/>
  <c r="T333" i="13"/>
  <c r="T337" i="13"/>
  <c r="T341" i="13"/>
  <c r="T345" i="13"/>
  <c r="T349" i="13"/>
  <c r="T353" i="13"/>
  <c r="T357" i="13"/>
  <c r="T361" i="13"/>
  <c r="T365" i="13"/>
  <c r="T369" i="13"/>
  <c r="T373" i="13"/>
  <c r="T377" i="13"/>
  <c r="T381" i="13"/>
  <c r="T385" i="13"/>
  <c r="T389" i="13"/>
  <c r="T393" i="13"/>
  <c r="T397" i="13"/>
  <c r="T401" i="13"/>
  <c r="T405" i="13"/>
  <c r="T409" i="13"/>
  <c r="T413" i="13"/>
  <c r="T417" i="13"/>
  <c r="T421" i="13"/>
  <c r="T425" i="13"/>
  <c r="T429" i="13"/>
  <c r="T433" i="13"/>
  <c r="T437" i="13"/>
  <c r="T441" i="13"/>
  <c r="T445" i="13"/>
  <c r="T449" i="13"/>
  <c r="T453" i="13"/>
  <c r="T457" i="13"/>
  <c r="T461" i="13"/>
  <c r="T465" i="13"/>
  <c r="T469" i="13"/>
  <c r="T103" i="13"/>
  <c r="T116" i="13"/>
  <c r="T129" i="13"/>
  <c r="T167" i="13"/>
  <c r="T180" i="13"/>
  <c r="T193" i="13"/>
  <c r="T228" i="13"/>
  <c r="T241" i="13"/>
  <c r="T296" i="13"/>
  <c r="T300" i="13"/>
  <c r="T304" i="13"/>
  <c r="T309" i="13"/>
  <c r="T313" i="13"/>
  <c r="T316" i="13"/>
  <c r="T320" i="13"/>
  <c r="T324" i="13"/>
  <c r="T328" i="13"/>
  <c r="T332" i="13"/>
  <c r="T336" i="13"/>
  <c r="T340" i="13"/>
  <c r="T344" i="13"/>
  <c r="T348" i="13"/>
  <c r="T352" i="13"/>
  <c r="T356" i="13"/>
  <c r="T360" i="13"/>
  <c r="T364" i="13"/>
  <c r="T368" i="13"/>
  <c r="T372" i="13"/>
  <c r="T376" i="13"/>
  <c r="T380" i="13"/>
  <c r="T384" i="13"/>
  <c r="T388" i="13"/>
  <c r="T392" i="13"/>
  <c r="T396" i="13"/>
  <c r="T400" i="13"/>
  <c r="T404" i="13"/>
  <c r="T408" i="13"/>
  <c r="T412" i="13"/>
  <c r="T416" i="13"/>
  <c r="T420" i="13"/>
  <c r="T424" i="13"/>
  <c r="T428" i="13"/>
  <c r="T432" i="13"/>
  <c r="T436" i="13"/>
  <c r="T440" i="13"/>
  <c r="T444" i="13"/>
  <c r="T448" i="13"/>
  <c r="T452" i="13"/>
  <c r="T456" i="13"/>
  <c r="T460" i="13"/>
  <c r="T464" i="13"/>
  <c r="T468" i="13"/>
  <c r="T472" i="13"/>
  <c r="T476" i="13"/>
  <c r="T480" i="13"/>
  <c r="T484" i="13"/>
  <c r="T81" i="13"/>
  <c r="T119" i="13"/>
  <c r="T132" i="13"/>
  <c r="T145" i="13"/>
  <c r="T183" i="13"/>
  <c r="T196" i="13"/>
  <c r="T209" i="13"/>
  <c r="T243" i="13"/>
  <c r="T251" i="13"/>
  <c r="T256" i="13"/>
  <c r="T264" i="13"/>
  <c r="T269" i="13"/>
  <c r="T280" i="13"/>
  <c r="T284" i="13"/>
  <c r="T288" i="13"/>
  <c r="T293" i="13"/>
  <c r="T297" i="13"/>
  <c r="T301" i="13"/>
  <c r="T306" i="13"/>
  <c r="T310" i="13"/>
  <c r="T314" i="13"/>
  <c r="T317" i="13"/>
  <c r="T319" i="13"/>
  <c r="T323" i="13"/>
  <c r="T327" i="13"/>
  <c r="T331" i="13"/>
  <c r="T335" i="13"/>
  <c r="T339" i="13"/>
  <c r="T343" i="13"/>
  <c r="T347" i="13"/>
  <c r="T351" i="13"/>
  <c r="T355" i="13"/>
  <c r="T359" i="13"/>
  <c r="T363" i="13"/>
  <c r="T367" i="13"/>
  <c r="T371" i="13"/>
  <c r="T375" i="13"/>
  <c r="T379" i="13"/>
  <c r="T383" i="13"/>
  <c r="T387" i="13"/>
  <c r="T391" i="13"/>
  <c r="T395" i="13"/>
  <c r="T399" i="13"/>
  <c r="T403" i="13"/>
  <c r="T407" i="13"/>
  <c r="T411" i="13"/>
  <c r="T415" i="13"/>
  <c r="T419" i="13"/>
  <c r="T423" i="13"/>
  <c r="T427" i="13"/>
  <c r="T431" i="13"/>
  <c r="T435" i="13"/>
  <c r="T439" i="13"/>
  <c r="T443" i="13"/>
  <c r="T447" i="13"/>
  <c r="T451" i="13"/>
  <c r="T455" i="13"/>
  <c r="T459" i="13"/>
  <c r="T463" i="13"/>
  <c r="T467" i="13"/>
  <c r="T471" i="13"/>
  <c r="T475" i="13"/>
  <c r="T479" i="13"/>
  <c r="T483" i="13"/>
  <c r="T135" i="13"/>
  <c r="T161" i="13"/>
  <c r="T245" i="13"/>
  <c r="T281" i="13"/>
  <c r="T322" i="13"/>
  <c r="T338" i="13"/>
  <c r="T354" i="13"/>
  <c r="T370" i="13"/>
  <c r="T386" i="13"/>
  <c r="T402" i="13"/>
  <c r="T418" i="13"/>
  <c r="T434" i="13"/>
  <c r="T450" i="13"/>
  <c r="T466" i="13"/>
  <c r="T473" i="13"/>
  <c r="T481" i="13"/>
  <c r="T487" i="13"/>
  <c r="T491" i="13"/>
  <c r="T495" i="13"/>
  <c r="T499" i="13"/>
  <c r="T503" i="13"/>
  <c r="T507" i="13"/>
  <c r="T511" i="13"/>
  <c r="T515" i="13"/>
  <c r="T519" i="13"/>
  <c r="T523" i="13"/>
  <c r="T527" i="13"/>
  <c r="T531" i="13"/>
  <c r="T535" i="13"/>
  <c r="T539" i="13"/>
  <c r="T543" i="13"/>
  <c r="T547" i="13"/>
  <c r="T551" i="13"/>
  <c r="T59" i="13"/>
  <c r="T199" i="13"/>
  <c r="T285" i="13"/>
  <c r="T290" i="13"/>
  <c r="T318" i="13"/>
  <c r="T334" i="13"/>
  <c r="T350" i="13"/>
  <c r="T366" i="13"/>
  <c r="T382" i="13"/>
  <c r="T398" i="13"/>
  <c r="T414" i="13"/>
  <c r="T430" i="13"/>
  <c r="T446" i="13"/>
  <c r="T462" i="13"/>
  <c r="T478" i="13"/>
  <c r="T486" i="13"/>
  <c r="T490" i="13"/>
  <c r="T494" i="13"/>
  <c r="T498" i="13"/>
  <c r="T502" i="13"/>
  <c r="T506" i="13"/>
  <c r="T510" i="13"/>
  <c r="T514" i="13"/>
  <c r="T518" i="13"/>
  <c r="T522" i="13"/>
  <c r="T526" i="13"/>
  <c r="T530" i="13"/>
  <c r="T534" i="13"/>
  <c r="T538" i="13"/>
  <c r="T542" i="13"/>
  <c r="T546" i="13"/>
  <c r="T550" i="13"/>
  <c r="T554" i="13"/>
  <c r="T73" i="13"/>
  <c r="T148" i="13"/>
  <c r="T224" i="13"/>
  <c r="T294" i="13"/>
  <c r="T330" i="13"/>
  <c r="T346" i="13"/>
  <c r="T362" i="13"/>
  <c r="T378" i="13"/>
  <c r="T394" i="13"/>
  <c r="T410" i="13"/>
  <c r="T426" i="13"/>
  <c r="T442" i="13"/>
  <c r="T458" i="13"/>
  <c r="T477" i="13"/>
  <c r="T485" i="13"/>
  <c r="T489" i="13"/>
  <c r="T493" i="13"/>
  <c r="T497" i="13"/>
  <c r="T501" i="13"/>
  <c r="T505" i="13"/>
  <c r="T509" i="13"/>
  <c r="T513" i="13"/>
  <c r="T517" i="13"/>
  <c r="T521" i="13"/>
  <c r="T525" i="13"/>
  <c r="T529" i="13"/>
  <c r="T533" i="13"/>
  <c r="T537" i="13"/>
  <c r="T541" i="13"/>
  <c r="T545" i="13"/>
  <c r="T549" i="13"/>
  <c r="T553" i="13"/>
  <c r="T97" i="13"/>
  <c r="T212" i="13"/>
  <c r="T232" i="13"/>
  <c r="T237" i="13"/>
  <c r="T277" i="13"/>
  <c r="T298" i="13"/>
  <c r="T326" i="13"/>
  <c r="T342" i="13"/>
  <c r="T358" i="13"/>
  <c r="T374" i="13"/>
  <c r="T390" i="13"/>
  <c r="T406" i="13"/>
  <c r="T422" i="13"/>
  <c r="T438" i="13"/>
  <c r="T454" i="13"/>
  <c r="T470" i="13"/>
  <c r="T474" i="13"/>
  <c r="T482" i="13"/>
  <c r="T488" i="13"/>
  <c r="T492" i="13"/>
  <c r="T496" i="13"/>
  <c r="T500" i="13"/>
  <c r="T504" i="13"/>
  <c r="T508" i="13"/>
  <c r="T512" i="13"/>
  <c r="T516" i="13"/>
  <c r="T520" i="13"/>
  <c r="T524" i="13"/>
  <c r="T528" i="13"/>
  <c r="T532" i="13"/>
  <c r="T536" i="13"/>
  <c r="T540" i="13"/>
  <c r="T544" i="13"/>
  <c r="T556" i="13"/>
  <c r="T558" i="13"/>
  <c r="T560" i="13"/>
  <c r="T54" i="13"/>
  <c r="T552" i="13"/>
  <c r="T548" i="13"/>
  <c r="T555" i="13"/>
  <c r="T557" i="13"/>
  <c r="T559" i="13"/>
  <c r="T561" i="13"/>
  <c r="L62" i="13"/>
  <c r="L66" i="13"/>
  <c r="L70" i="13"/>
  <c r="L74" i="13"/>
  <c r="L78" i="13"/>
  <c r="L82" i="13"/>
  <c r="L86" i="13"/>
  <c r="L90" i="13"/>
  <c r="L94" i="13"/>
  <c r="L98" i="13"/>
  <c r="L102" i="13"/>
  <c r="L106" i="13"/>
  <c r="L110" i="13"/>
  <c r="L114" i="13"/>
  <c r="L118" i="13"/>
  <c r="L122" i="13"/>
  <c r="L126" i="13"/>
  <c r="L130" i="13"/>
  <c r="L134" i="13"/>
  <c r="L138" i="13"/>
  <c r="L142" i="13"/>
  <c r="L146" i="13"/>
  <c r="L150" i="13"/>
  <c r="L154" i="13"/>
  <c r="L158" i="13"/>
  <c r="L162" i="13"/>
  <c r="L166" i="13"/>
  <c r="L170" i="13"/>
  <c r="L174" i="13"/>
  <c r="L178" i="13"/>
  <c r="L182" i="13"/>
  <c r="L186" i="13"/>
  <c r="L190" i="13"/>
  <c r="L194" i="13"/>
  <c r="L198" i="13"/>
  <c r="L202" i="13"/>
  <c r="L206" i="13"/>
  <c r="L210" i="13"/>
  <c r="L214" i="13"/>
  <c r="L218" i="13"/>
  <c r="L222" i="13"/>
  <c r="L226" i="13"/>
  <c r="L230" i="13"/>
  <c r="L234" i="13"/>
  <c r="L238" i="13"/>
  <c r="L242" i="13"/>
  <c r="L246" i="13"/>
  <c r="L250" i="13"/>
  <c r="L254" i="13"/>
  <c r="L258" i="13"/>
  <c r="L262" i="13"/>
  <c r="L266" i="13"/>
  <c r="L270" i="13"/>
  <c r="L64" i="13"/>
  <c r="L68" i="13"/>
  <c r="L72" i="13"/>
  <c r="L76" i="13"/>
  <c r="L80" i="13"/>
  <c r="L84" i="13"/>
  <c r="L63" i="13"/>
  <c r="L71" i="13"/>
  <c r="L79" i="13"/>
  <c r="L93" i="13"/>
  <c r="L96" i="13"/>
  <c r="L99" i="13"/>
  <c r="L109" i="13"/>
  <c r="L112" i="13"/>
  <c r="L115" i="13"/>
  <c r="L125" i="13"/>
  <c r="L128" i="13"/>
  <c r="L131" i="13"/>
  <c r="L141" i="13"/>
  <c r="L144" i="13"/>
  <c r="L147" i="13"/>
  <c r="L157" i="13"/>
  <c r="L160" i="13"/>
  <c r="L163" i="13"/>
  <c r="L173" i="13"/>
  <c r="L176" i="13"/>
  <c r="L179" i="13"/>
  <c r="L189" i="13"/>
  <c r="L192" i="13"/>
  <c r="L195" i="13"/>
  <c r="L205" i="13"/>
  <c r="L208" i="13"/>
  <c r="L211" i="13"/>
  <c r="L60" i="13"/>
  <c r="L61" i="13"/>
  <c r="L69" i="13"/>
  <c r="L77" i="13"/>
  <c r="L85" i="13"/>
  <c r="L87" i="13"/>
  <c r="L97" i="13"/>
  <c r="L100" i="13"/>
  <c r="L103" i="13"/>
  <c r="L113" i="13"/>
  <c r="L116" i="13"/>
  <c r="L119" i="13"/>
  <c r="L129" i="13"/>
  <c r="L132" i="13"/>
  <c r="L135" i="13"/>
  <c r="L145" i="13"/>
  <c r="L148" i="13"/>
  <c r="L151" i="13"/>
  <c r="L161" i="13"/>
  <c r="L164" i="13"/>
  <c r="L167" i="13"/>
  <c r="L177" i="13"/>
  <c r="L180" i="13"/>
  <c r="L183" i="13"/>
  <c r="L193" i="13"/>
  <c r="L196" i="13"/>
  <c r="L199" i="13"/>
  <c r="L209" i="13"/>
  <c r="L212" i="13"/>
  <c r="L215" i="13"/>
  <c r="L225" i="13"/>
  <c r="L228" i="13"/>
  <c r="L231" i="13"/>
  <c r="L241" i="13"/>
  <c r="L244" i="13"/>
  <c r="L247" i="13"/>
  <c r="L257" i="13"/>
  <c r="L260" i="13"/>
  <c r="L263" i="13"/>
  <c r="L275" i="13"/>
  <c r="L279" i="13"/>
  <c r="L283" i="13"/>
  <c r="L287" i="13"/>
  <c r="L291" i="13"/>
  <c r="L295" i="13"/>
  <c r="L299" i="13"/>
  <c r="L303" i="13"/>
  <c r="L307" i="13"/>
  <c r="L311" i="13"/>
  <c r="L315" i="13"/>
  <c r="L75" i="13"/>
  <c r="L91" i="13"/>
  <c r="L104" i="13"/>
  <c r="L117" i="13"/>
  <c r="L123" i="13"/>
  <c r="L136" i="13"/>
  <c r="L149" i="13"/>
  <c r="L155" i="13"/>
  <c r="L168" i="13"/>
  <c r="L181" i="13"/>
  <c r="L187" i="13"/>
  <c r="L200" i="13"/>
  <c r="L213" i="13"/>
  <c r="L219" i="13"/>
  <c r="L221" i="13"/>
  <c r="L251" i="13"/>
  <c r="L255" i="13"/>
  <c r="L259" i="13"/>
  <c r="L264" i="13"/>
  <c r="L268" i="13"/>
  <c r="L273" i="13"/>
  <c r="L67" i="13"/>
  <c r="L83" i="13"/>
  <c r="L88" i="13"/>
  <c r="L101" i="13"/>
  <c r="L107" i="13"/>
  <c r="L120" i="13"/>
  <c r="L133" i="13"/>
  <c r="L139" i="13"/>
  <c r="L152" i="13"/>
  <c r="L165" i="13"/>
  <c r="L171" i="13"/>
  <c r="L184" i="13"/>
  <c r="L197" i="13"/>
  <c r="L203" i="13"/>
  <c r="L216" i="13"/>
  <c r="L223" i="13"/>
  <c r="L227" i="13"/>
  <c r="L232" i="13"/>
  <c r="L236" i="13"/>
  <c r="L240" i="13"/>
  <c r="L245" i="13"/>
  <c r="L249" i="13"/>
  <c r="L253" i="13"/>
  <c r="L278" i="13"/>
  <c r="L281" i="13"/>
  <c r="L284" i="13"/>
  <c r="L294" i="13"/>
  <c r="L297" i="13"/>
  <c r="L300" i="13"/>
  <c r="L310" i="13"/>
  <c r="L313" i="13"/>
  <c r="L92" i="13"/>
  <c r="L105" i="13"/>
  <c r="L143" i="13"/>
  <c r="L156" i="13"/>
  <c r="L169" i="13"/>
  <c r="L207" i="13"/>
  <c r="L220" i="13"/>
  <c r="L235" i="13"/>
  <c r="L243" i="13"/>
  <c r="L248" i="13"/>
  <c r="L256" i="13"/>
  <c r="L261" i="13"/>
  <c r="L269" i="13"/>
  <c r="L274" i="13"/>
  <c r="L304" i="13"/>
  <c r="L308" i="13"/>
  <c r="L312" i="13"/>
  <c r="L314" i="13"/>
  <c r="L317" i="13"/>
  <c r="L321" i="13"/>
  <c r="L325" i="13"/>
  <c r="L329" i="13"/>
  <c r="L333" i="13"/>
  <c r="L337" i="13"/>
  <c r="L341" i="13"/>
  <c r="L345" i="13"/>
  <c r="L349" i="13"/>
  <c r="L353" i="13"/>
  <c r="L357" i="13"/>
  <c r="L361" i="13"/>
  <c r="L365" i="13"/>
  <c r="L369" i="13"/>
  <c r="L373" i="13"/>
  <c r="L377" i="13"/>
  <c r="L381" i="13"/>
  <c r="L385" i="13"/>
  <c r="L389" i="13"/>
  <c r="L393" i="13"/>
  <c r="L397" i="13"/>
  <c r="L401" i="13"/>
  <c r="L405" i="13"/>
  <c r="L409" i="13"/>
  <c r="L413" i="13"/>
  <c r="L417" i="13"/>
  <c r="L421" i="13"/>
  <c r="L425" i="13"/>
  <c r="L429" i="13"/>
  <c r="L433" i="13"/>
  <c r="L437" i="13"/>
  <c r="L441" i="13"/>
  <c r="L445" i="13"/>
  <c r="L449" i="13"/>
  <c r="L453" i="13"/>
  <c r="L457" i="13"/>
  <c r="L461" i="13"/>
  <c r="L465" i="13"/>
  <c r="L469" i="13"/>
  <c r="L81" i="13"/>
  <c r="L95" i="13"/>
  <c r="L108" i="13"/>
  <c r="L121" i="13"/>
  <c r="L159" i="13"/>
  <c r="L172" i="13"/>
  <c r="L185" i="13"/>
  <c r="L224" i="13"/>
  <c r="L229" i="13"/>
  <c r="L237" i="13"/>
  <c r="L271" i="13"/>
  <c r="L272" i="13"/>
  <c r="L288" i="13"/>
  <c r="L292" i="13"/>
  <c r="L296" i="13"/>
  <c r="L301" i="13"/>
  <c r="L305" i="13"/>
  <c r="L309" i="13"/>
  <c r="L318" i="13"/>
  <c r="L320" i="13"/>
  <c r="L324" i="13"/>
  <c r="L328" i="13"/>
  <c r="L332" i="13"/>
  <c r="L336" i="13"/>
  <c r="L340" i="13"/>
  <c r="L344" i="13"/>
  <c r="L348" i="13"/>
  <c r="L352" i="13"/>
  <c r="L356" i="13"/>
  <c r="L360" i="13"/>
  <c r="L364" i="13"/>
  <c r="L368" i="13"/>
  <c r="L372" i="13"/>
  <c r="L376" i="13"/>
  <c r="L380" i="13"/>
  <c r="L384" i="13"/>
  <c r="L388" i="13"/>
  <c r="L392" i="13"/>
  <c r="L396" i="13"/>
  <c r="L400" i="13"/>
  <c r="L404" i="13"/>
  <c r="L408" i="13"/>
  <c r="L412" i="13"/>
  <c r="L416" i="13"/>
  <c r="L420" i="13"/>
  <c r="L424" i="13"/>
  <c r="L428" i="13"/>
  <c r="L432" i="13"/>
  <c r="L436" i="13"/>
  <c r="L440" i="13"/>
  <c r="L444" i="13"/>
  <c r="L448" i="13"/>
  <c r="L452" i="13"/>
  <c r="L456" i="13"/>
  <c r="L460" i="13"/>
  <c r="L464" i="13"/>
  <c r="L468" i="13"/>
  <c r="L472" i="13"/>
  <c r="L476" i="13"/>
  <c r="L480" i="13"/>
  <c r="L484" i="13"/>
  <c r="L73" i="13"/>
  <c r="L111" i="13"/>
  <c r="L124" i="13"/>
  <c r="L137" i="13"/>
  <c r="L175" i="13"/>
  <c r="L188" i="13"/>
  <c r="L201" i="13"/>
  <c r="L239" i="13"/>
  <c r="L252" i="13"/>
  <c r="L265" i="13"/>
  <c r="L276" i="13"/>
  <c r="L280" i="13"/>
  <c r="L285" i="13"/>
  <c r="L289" i="13"/>
  <c r="L293" i="13"/>
  <c r="L298" i="13"/>
  <c r="L302" i="13"/>
  <c r="L306" i="13"/>
  <c r="L319" i="13"/>
  <c r="L323" i="13"/>
  <c r="L327" i="13"/>
  <c r="L331" i="13"/>
  <c r="L335" i="13"/>
  <c r="L339" i="13"/>
  <c r="L343" i="13"/>
  <c r="L347" i="13"/>
  <c r="L351" i="13"/>
  <c r="L355" i="13"/>
  <c r="L359" i="13"/>
  <c r="L363" i="13"/>
  <c r="L367" i="13"/>
  <c r="L371" i="13"/>
  <c r="L375" i="13"/>
  <c r="L379" i="13"/>
  <c r="L383" i="13"/>
  <c r="L387" i="13"/>
  <c r="L391" i="13"/>
  <c r="L395" i="13"/>
  <c r="L399" i="13"/>
  <c r="L403" i="13"/>
  <c r="L407" i="13"/>
  <c r="L411" i="13"/>
  <c r="L415" i="13"/>
  <c r="L419" i="13"/>
  <c r="L423" i="13"/>
  <c r="L427" i="13"/>
  <c r="L431" i="13"/>
  <c r="L435" i="13"/>
  <c r="L439" i="13"/>
  <c r="L443" i="13"/>
  <c r="L447" i="13"/>
  <c r="L451" i="13"/>
  <c r="L455" i="13"/>
  <c r="L459" i="13"/>
  <c r="L463" i="13"/>
  <c r="L467" i="13"/>
  <c r="L471" i="13"/>
  <c r="L475" i="13"/>
  <c r="L479" i="13"/>
  <c r="L483" i="13"/>
  <c r="L65" i="13"/>
  <c r="L191" i="13"/>
  <c r="L217" i="13"/>
  <c r="L233" i="13"/>
  <c r="L290" i="13"/>
  <c r="L330" i="13"/>
  <c r="L346" i="13"/>
  <c r="L362" i="13"/>
  <c r="L378" i="13"/>
  <c r="L394" i="13"/>
  <c r="L410" i="13"/>
  <c r="L426" i="13"/>
  <c r="L442" i="13"/>
  <c r="L458" i="13"/>
  <c r="L473" i="13"/>
  <c r="L481" i="13"/>
  <c r="L487" i="13"/>
  <c r="L491" i="13"/>
  <c r="L495" i="13"/>
  <c r="L499" i="13"/>
  <c r="L503" i="13"/>
  <c r="L507" i="13"/>
  <c r="L511" i="13"/>
  <c r="L515" i="13"/>
  <c r="L519" i="13"/>
  <c r="L523" i="13"/>
  <c r="L527" i="13"/>
  <c r="L531" i="13"/>
  <c r="L535" i="13"/>
  <c r="L539" i="13"/>
  <c r="L543" i="13"/>
  <c r="L547" i="13"/>
  <c r="L551" i="13"/>
  <c r="L59" i="13"/>
  <c r="L140" i="13"/>
  <c r="L326" i="13"/>
  <c r="L342" i="13"/>
  <c r="L358" i="13"/>
  <c r="L374" i="13"/>
  <c r="L390" i="13"/>
  <c r="L406" i="13"/>
  <c r="L422" i="13"/>
  <c r="L438" i="13"/>
  <c r="L454" i="13"/>
  <c r="L470" i="13"/>
  <c r="L478" i="13"/>
  <c r="L486" i="13"/>
  <c r="L490" i="13"/>
  <c r="L494" i="13"/>
  <c r="L498" i="13"/>
  <c r="L502" i="13"/>
  <c r="L506" i="13"/>
  <c r="L510" i="13"/>
  <c r="L514" i="13"/>
  <c r="L518" i="13"/>
  <c r="L522" i="13"/>
  <c r="L526" i="13"/>
  <c r="L530" i="13"/>
  <c r="L534" i="13"/>
  <c r="L538" i="13"/>
  <c r="L542" i="13"/>
  <c r="L546" i="13"/>
  <c r="L550" i="13"/>
  <c r="L554" i="13"/>
  <c r="L89" i="13"/>
  <c r="L204" i="13"/>
  <c r="L277" i="13"/>
  <c r="L282" i="13"/>
  <c r="L322" i="13"/>
  <c r="L338" i="13"/>
  <c r="L354" i="13"/>
  <c r="L370" i="13"/>
  <c r="L386" i="13"/>
  <c r="L402" i="13"/>
  <c r="L418" i="13"/>
  <c r="L434" i="13"/>
  <c r="L450" i="13"/>
  <c r="L466" i="13"/>
  <c r="L477" i="13"/>
  <c r="L485" i="13"/>
  <c r="L489" i="13"/>
  <c r="L493" i="13"/>
  <c r="L497" i="13"/>
  <c r="L501" i="13"/>
  <c r="L505" i="13"/>
  <c r="L509" i="13"/>
  <c r="L513" i="13"/>
  <c r="L517" i="13"/>
  <c r="L521" i="13"/>
  <c r="L525" i="13"/>
  <c r="L529" i="13"/>
  <c r="L533" i="13"/>
  <c r="L537" i="13"/>
  <c r="L541" i="13"/>
  <c r="L545" i="13"/>
  <c r="L549" i="13"/>
  <c r="L553" i="13"/>
  <c r="L127" i="13"/>
  <c r="L153" i="13"/>
  <c r="L267" i="13"/>
  <c r="L286" i="13"/>
  <c r="L316" i="13"/>
  <c r="L334" i="13"/>
  <c r="L350" i="13"/>
  <c r="L366" i="13"/>
  <c r="L382" i="13"/>
  <c r="L398" i="13"/>
  <c r="L414" i="13"/>
  <c r="L430" i="13"/>
  <c r="L446" i="13"/>
  <c r="L462" i="13"/>
  <c r="L474" i="13"/>
  <c r="L482" i="13"/>
  <c r="L488" i="13"/>
  <c r="L492" i="13"/>
  <c r="L496" i="13"/>
  <c r="L500" i="13"/>
  <c r="L504" i="13"/>
  <c r="L508" i="13"/>
  <c r="L512" i="13"/>
  <c r="L516" i="13"/>
  <c r="L520" i="13"/>
  <c r="L524" i="13"/>
  <c r="L528" i="13"/>
  <c r="L532" i="13"/>
  <c r="L536" i="13"/>
  <c r="L540" i="13"/>
  <c r="L552" i="13"/>
  <c r="L548" i="13"/>
  <c r="L556" i="13"/>
  <c r="L558" i="13"/>
  <c r="L560" i="13"/>
  <c r="L54" i="13"/>
  <c r="L544" i="13"/>
  <c r="L555" i="13"/>
  <c r="L557" i="13"/>
  <c r="L559" i="13"/>
  <c r="L561" i="13"/>
  <c r="D62" i="13"/>
  <c r="D66" i="13"/>
  <c r="D70" i="13"/>
  <c r="D74" i="13"/>
  <c r="D78" i="13"/>
  <c r="D82" i="13"/>
  <c r="D86" i="13"/>
  <c r="D90" i="13"/>
  <c r="D94" i="13"/>
  <c r="D98" i="13"/>
  <c r="D102" i="13"/>
  <c r="D106" i="13"/>
  <c r="D110" i="13"/>
  <c r="D114" i="13"/>
  <c r="D118" i="13"/>
  <c r="D122" i="13"/>
  <c r="D126" i="13"/>
  <c r="D130" i="13"/>
  <c r="D134" i="13"/>
  <c r="D138" i="13"/>
  <c r="D142" i="13"/>
  <c r="D146" i="13"/>
  <c r="D150" i="13"/>
  <c r="D154" i="13"/>
  <c r="D158" i="13"/>
  <c r="D162" i="13"/>
  <c r="D166" i="13"/>
  <c r="D170" i="13"/>
  <c r="D174" i="13"/>
  <c r="D178" i="13"/>
  <c r="D182" i="13"/>
  <c r="D186" i="13"/>
  <c r="D190" i="13"/>
  <c r="D194" i="13"/>
  <c r="D198" i="13"/>
  <c r="D202" i="13"/>
  <c r="D206" i="13"/>
  <c r="D210" i="13"/>
  <c r="D214" i="13"/>
  <c r="D218" i="13"/>
  <c r="D222" i="13"/>
  <c r="D226" i="13"/>
  <c r="D230" i="13"/>
  <c r="D234" i="13"/>
  <c r="D238" i="13"/>
  <c r="D242" i="13"/>
  <c r="D246" i="13"/>
  <c r="D250" i="13"/>
  <c r="D254" i="13"/>
  <c r="D258" i="13"/>
  <c r="D262" i="13"/>
  <c r="D266" i="13"/>
  <c r="D270" i="13"/>
  <c r="D64" i="13"/>
  <c r="D68" i="13"/>
  <c r="D72" i="13"/>
  <c r="D76" i="13"/>
  <c r="D80" i="13"/>
  <c r="D84" i="13"/>
  <c r="D63" i="13"/>
  <c r="D71" i="13"/>
  <c r="D79" i="13"/>
  <c r="D87" i="13"/>
  <c r="D88" i="13"/>
  <c r="D91" i="13"/>
  <c r="D101" i="13"/>
  <c r="D104" i="13"/>
  <c r="D107" i="13"/>
  <c r="D117" i="13"/>
  <c r="D120" i="13"/>
  <c r="D123" i="13"/>
  <c r="D133" i="13"/>
  <c r="D136" i="13"/>
  <c r="D139" i="13"/>
  <c r="D149" i="13"/>
  <c r="D152" i="13"/>
  <c r="D155" i="13"/>
  <c r="D165" i="13"/>
  <c r="D168" i="13"/>
  <c r="D171" i="13"/>
  <c r="D181" i="13"/>
  <c r="D184" i="13"/>
  <c r="D187" i="13"/>
  <c r="D197" i="13"/>
  <c r="D200" i="13"/>
  <c r="D203" i="13"/>
  <c r="D213" i="13"/>
  <c r="D216" i="13"/>
  <c r="D219" i="13"/>
  <c r="D60" i="13"/>
  <c r="D61" i="13"/>
  <c r="D69" i="13"/>
  <c r="D77" i="13"/>
  <c r="D85" i="13"/>
  <c r="D89" i="13"/>
  <c r="D92" i="13"/>
  <c r="D95" i="13"/>
  <c r="D105" i="13"/>
  <c r="D108" i="13"/>
  <c r="D111" i="13"/>
  <c r="D121" i="13"/>
  <c r="D124" i="13"/>
  <c r="D127" i="13"/>
  <c r="D137" i="13"/>
  <c r="D140" i="13"/>
  <c r="D143" i="13"/>
  <c r="D153" i="13"/>
  <c r="D156" i="13"/>
  <c r="D159" i="13"/>
  <c r="D169" i="13"/>
  <c r="D172" i="13"/>
  <c r="D175" i="13"/>
  <c r="D185" i="13"/>
  <c r="D188" i="13"/>
  <c r="D191" i="13"/>
  <c r="D201" i="13"/>
  <c r="D204" i="13"/>
  <c r="D207" i="13"/>
  <c r="D217" i="13"/>
  <c r="D220" i="13"/>
  <c r="D223" i="13"/>
  <c r="D233" i="13"/>
  <c r="D236" i="13"/>
  <c r="D239" i="13"/>
  <c r="D249" i="13"/>
  <c r="D252" i="13"/>
  <c r="D255" i="13"/>
  <c r="D265" i="13"/>
  <c r="D268" i="13"/>
  <c r="D271" i="13"/>
  <c r="D275" i="13"/>
  <c r="D279" i="13"/>
  <c r="D283" i="13"/>
  <c r="D287" i="13"/>
  <c r="D291" i="13"/>
  <c r="D295" i="13"/>
  <c r="D299" i="13"/>
  <c r="D303" i="13"/>
  <c r="D307" i="13"/>
  <c r="D311" i="13"/>
  <c r="D315" i="13"/>
  <c r="D67" i="13"/>
  <c r="D83" i="13"/>
  <c r="D96" i="13"/>
  <c r="D109" i="13"/>
  <c r="D115" i="13"/>
  <c r="D128" i="13"/>
  <c r="D141" i="13"/>
  <c r="D147" i="13"/>
  <c r="D160" i="13"/>
  <c r="D173" i="13"/>
  <c r="D179" i="13"/>
  <c r="D192" i="13"/>
  <c r="D205" i="13"/>
  <c r="D211" i="13"/>
  <c r="D243" i="13"/>
  <c r="D247" i="13"/>
  <c r="D251" i="13"/>
  <c r="D256" i="13"/>
  <c r="D260" i="13"/>
  <c r="D264" i="13"/>
  <c r="D269" i="13"/>
  <c r="D75" i="13"/>
  <c r="D93" i="13"/>
  <c r="D99" i="13"/>
  <c r="D112" i="13"/>
  <c r="D125" i="13"/>
  <c r="D131" i="13"/>
  <c r="D144" i="13"/>
  <c r="D157" i="13"/>
  <c r="D163" i="13"/>
  <c r="D176" i="13"/>
  <c r="D189" i="13"/>
  <c r="D195" i="13"/>
  <c r="D208" i="13"/>
  <c r="D224" i="13"/>
  <c r="D228" i="13"/>
  <c r="D232" i="13"/>
  <c r="D237" i="13"/>
  <c r="D241" i="13"/>
  <c r="D245" i="13"/>
  <c r="D273" i="13"/>
  <c r="D276" i="13"/>
  <c r="D286" i="13"/>
  <c r="D289" i="13"/>
  <c r="D292" i="13"/>
  <c r="D302" i="13"/>
  <c r="D305" i="13"/>
  <c r="D308" i="13"/>
  <c r="D81" i="13"/>
  <c r="D97" i="13"/>
  <c r="D135" i="13"/>
  <c r="D148" i="13"/>
  <c r="D161" i="13"/>
  <c r="D199" i="13"/>
  <c r="D212" i="13"/>
  <c r="D231" i="13"/>
  <c r="D244" i="13"/>
  <c r="D257" i="13"/>
  <c r="D296" i="13"/>
  <c r="D300" i="13"/>
  <c r="D304" i="13"/>
  <c r="D309" i="13"/>
  <c r="D313" i="13"/>
  <c r="D321" i="13"/>
  <c r="D325" i="13"/>
  <c r="D329" i="13"/>
  <c r="D333" i="13"/>
  <c r="D337" i="13"/>
  <c r="D341" i="13"/>
  <c r="D345" i="13"/>
  <c r="D349" i="13"/>
  <c r="D353" i="13"/>
  <c r="D357" i="13"/>
  <c r="D361" i="13"/>
  <c r="D365" i="13"/>
  <c r="D369" i="13"/>
  <c r="D373" i="13"/>
  <c r="D377" i="13"/>
  <c r="D381" i="13"/>
  <c r="D385" i="13"/>
  <c r="D389" i="13"/>
  <c r="D393" i="13"/>
  <c r="D397" i="13"/>
  <c r="D401" i="13"/>
  <c r="D405" i="13"/>
  <c r="D409" i="13"/>
  <c r="D413" i="13"/>
  <c r="D417" i="13"/>
  <c r="D421" i="13"/>
  <c r="D425" i="13"/>
  <c r="D429" i="13"/>
  <c r="D433" i="13"/>
  <c r="D437" i="13"/>
  <c r="D441" i="13"/>
  <c r="D445" i="13"/>
  <c r="D449" i="13"/>
  <c r="D453" i="13"/>
  <c r="D457" i="13"/>
  <c r="D461" i="13"/>
  <c r="D465" i="13"/>
  <c r="D469" i="13"/>
  <c r="D73" i="13"/>
  <c r="D100" i="13"/>
  <c r="D113" i="13"/>
  <c r="D151" i="13"/>
  <c r="D164" i="13"/>
  <c r="D177" i="13"/>
  <c r="D215" i="13"/>
  <c r="D225" i="13"/>
  <c r="D259" i="13"/>
  <c r="D267" i="13"/>
  <c r="D280" i="13"/>
  <c r="D284" i="13"/>
  <c r="D288" i="13"/>
  <c r="D293" i="13"/>
  <c r="D297" i="13"/>
  <c r="D301" i="13"/>
  <c r="D306" i="13"/>
  <c r="D310" i="13"/>
  <c r="D316" i="13"/>
  <c r="D320" i="13"/>
  <c r="D324" i="13"/>
  <c r="D328" i="13"/>
  <c r="D332" i="13"/>
  <c r="D336" i="13"/>
  <c r="D340" i="13"/>
  <c r="D344" i="13"/>
  <c r="D348" i="13"/>
  <c r="D352" i="13"/>
  <c r="D356" i="13"/>
  <c r="D360" i="13"/>
  <c r="D364" i="13"/>
  <c r="D368" i="13"/>
  <c r="D372" i="13"/>
  <c r="D376" i="13"/>
  <c r="D380" i="13"/>
  <c r="D384" i="13"/>
  <c r="D388" i="13"/>
  <c r="D392" i="13"/>
  <c r="D396" i="13"/>
  <c r="D400" i="13"/>
  <c r="D404" i="13"/>
  <c r="D408" i="13"/>
  <c r="D412" i="13"/>
  <c r="D416" i="13"/>
  <c r="D420" i="13"/>
  <c r="D424" i="13"/>
  <c r="D428" i="13"/>
  <c r="D432" i="13"/>
  <c r="D436" i="13"/>
  <c r="D440" i="13"/>
  <c r="D444" i="13"/>
  <c r="D448" i="13"/>
  <c r="D452" i="13"/>
  <c r="D456" i="13"/>
  <c r="D460" i="13"/>
  <c r="D464" i="13"/>
  <c r="D468" i="13"/>
  <c r="D472" i="13"/>
  <c r="D476" i="13"/>
  <c r="D480" i="13"/>
  <c r="D484" i="13"/>
  <c r="D65" i="13"/>
  <c r="D103" i="13"/>
  <c r="D116" i="13"/>
  <c r="D129" i="13"/>
  <c r="D167" i="13"/>
  <c r="D180" i="13"/>
  <c r="D193" i="13"/>
  <c r="D227" i="13"/>
  <c r="D235" i="13"/>
  <c r="D240" i="13"/>
  <c r="D248" i="13"/>
  <c r="D253" i="13"/>
  <c r="D261" i="13"/>
  <c r="D272" i="13"/>
  <c r="D277" i="13"/>
  <c r="D281" i="13"/>
  <c r="D285" i="13"/>
  <c r="D290" i="13"/>
  <c r="D294" i="13"/>
  <c r="D298" i="13"/>
  <c r="D314" i="13"/>
  <c r="D317" i="13"/>
  <c r="D319" i="13"/>
  <c r="D323" i="13"/>
  <c r="D327" i="13"/>
  <c r="D331" i="13"/>
  <c r="D335" i="13"/>
  <c r="D339" i="13"/>
  <c r="D343" i="13"/>
  <c r="D347" i="13"/>
  <c r="D351" i="13"/>
  <c r="D355" i="13"/>
  <c r="D359" i="13"/>
  <c r="D363" i="13"/>
  <c r="D367" i="13"/>
  <c r="D371" i="13"/>
  <c r="D375" i="13"/>
  <c r="D379" i="13"/>
  <c r="D383" i="13"/>
  <c r="D387" i="13"/>
  <c r="D391" i="13"/>
  <c r="D395" i="13"/>
  <c r="D399" i="13"/>
  <c r="D403" i="13"/>
  <c r="D407" i="13"/>
  <c r="D411" i="13"/>
  <c r="D415" i="13"/>
  <c r="D419" i="13"/>
  <c r="D423" i="13"/>
  <c r="D427" i="13"/>
  <c r="D431" i="13"/>
  <c r="D435" i="13"/>
  <c r="D439" i="13"/>
  <c r="D443" i="13"/>
  <c r="D447" i="13"/>
  <c r="D451" i="13"/>
  <c r="D455" i="13"/>
  <c r="D459" i="13"/>
  <c r="D463" i="13"/>
  <c r="D467" i="13"/>
  <c r="D471" i="13"/>
  <c r="D475" i="13"/>
  <c r="D479" i="13"/>
  <c r="D483" i="13"/>
  <c r="D132" i="13"/>
  <c r="D221" i="13"/>
  <c r="D263" i="13"/>
  <c r="D278" i="13"/>
  <c r="D322" i="13"/>
  <c r="D338" i="13"/>
  <c r="D354" i="13"/>
  <c r="D370" i="13"/>
  <c r="D386" i="13"/>
  <c r="D402" i="13"/>
  <c r="D418" i="13"/>
  <c r="D434" i="13"/>
  <c r="D450" i="13"/>
  <c r="D466" i="13"/>
  <c r="D473" i="13"/>
  <c r="D481" i="13"/>
  <c r="D487" i="13"/>
  <c r="D491" i="13"/>
  <c r="D495" i="13"/>
  <c r="D499" i="13"/>
  <c r="D503" i="13"/>
  <c r="D507" i="13"/>
  <c r="D511" i="13"/>
  <c r="D515" i="13"/>
  <c r="D519" i="13"/>
  <c r="D523" i="13"/>
  <c r="D527" i="13"/>
  <c r="D531" i="13"/>
  <c r="D535" i="13"/>
  <c r="D539" i="13"/>
  <c r="D543" i="13"/>
  <c r="D547" i="13"/>
  <c r="D551" i="13"/>
  <c r="D59" i="13"/>
  <c r="D196" i="13"/>
  <c r="D229" i="13"/>
  <c r="D282" i="13"/>
  <c r="D334" i="13"/>
  <c r="D350" i="13"/>
  <c r="D366" i="13"/>
  <c r="D382" i="13"/>
  <c r="D398" i="13"/>
  <c r="D414" i="13"/>
  <c r="D430" i="13"/>
  <c r="D446" i="13"/>
  <c r="D462" i="13"/>
  <c r="D478" i="13"/>
  <c r="D486" i="13"/>
  <c r="D490" i="13"/>
  <c r="D494" i="13"/>
  <c r="D498" i="13"/>
  <c r="D502" i="13"/>
  <c r="D506" i="13"/>
  <c r="D510" i="13"/>
  <c r="D514" i="13"/>
  <c r="D518" i="13"/>
  <c r="D522" i="13"/>
  <c r="D526" i="13"/>
  <c r="D530" i="13"/>
  <c r="D534" i="13"/>
  <c r="D538" i="13"/>
  <c r="D542" i="13"/>
  <c r="D546" i="13"/>
  <c r="D550" i="13"/>
  <c r="D554" i="13"/>
  <c r="D119" i="13"/>
  <c r="D145" i="13"/>
  <c r="D312" i="13"/>
  <c r="D318" i="13"/>
  <c r="D330" i="13"/>
  <c r="D346" i="13"/>
  <c r="D362" i="13"/>
  <c r="D378" i="13"/>
  <c r="D394" i="13"/>
  <c r="D410" i="13"/>
  <c r="D426" i="13"/>
  <c r="D442" i="13"/>
  <c r="D458" i="13"/>
  <c r="D477" i="13"/>
  <c r="D485" i="13"/>
  <c r="D489" i="13"/>
  <c r="D493" i="13"/>
  <c r="D497" i="13"/>
  <c r="D501" i="13"/>
  <c r="D505" i="13"/>
  <c r="D509" i="13"/>
  <c r="D513" i="13"/>
  <c r="D517" i="13"/>
  <c r="D521" i="13"/>
  <c r="D525" i="13"/>
  <c r="D529" i="13"/>
  <c r="D533" i="13"/>
  <c r="D537" i="13"/>
  <c r="D541" i="13"/>
  <c r="D545" i="13"/>
  <c r="D549" i="13"/>
  <c r="D553" i="13"/>
  <c r="D183" i="13"/>
  <c r="D209" i="13"/>
  <c r="D274" i="13"/>
  <c r="D326" i="13"/>
  <c r="D342" i="13"/>
  <c r="D358" i="13"/>
  <c r="D374" i="13"/>
  <c r="D390" i="13"/>
  <c r="D406" i="13"/>
  <c r="D422" i="13"/>
  <c r="D438" i="13"/>
  <c r="D454" i="13"/>
  <c r="D470" i="13"/>
  <c r="D474" i="13"/>
  <c r="D482" i="13"/>
  <c r="D488" i="13"/>
  <c r="D492" i="13"/>
  <c r="D496" i="13"/>
  <c r="D500" i="13"/>
  <c r="D504" i="13"/>
  <c r="D508" i="13"/>
  <c r="D512" i="13"/>
  <c r="D516" i="13"/>
  <c r="D520" i="13"/>
  <c r="D524" i="13"/>
  <c r="D528" i="13"/>
  <c r="D532" i="13"/>
  <c r="D536" i="13"/>
  <c r="D540" i="13"/>
  <c r="D544" i="13"/>
  <c r="D556" i="13"/>
  <c r="D558" i="13"/>
  <c r="D560" i="13"/>
  <c r="D54" i="13"/>
  <c r="D552" i="13"/>
  <c r="D548" i="13"/>
  <c r="D555" i="13"/>
  <c r="D557" i="13"/>
  <c r="D559" i="13"/>
  <c r="D561" i="13"/>
  <c r="D50" i="17"/>
  <c r="H50" i="17"/>
  <c r="L50" i="17"/>
  <c r="P50" i="17"/>
  <c r="T50" i="17"/>
  <c r="E50" i="17"/>
  <c r="I50" i="17"/>
  <c r="M50" i="17"/>
  <c r="Q50" i="17"/>
  <c r="U50" i="17"/>
  <c r="B50" i="17"/>
  <c r="J50" i="17"/>
  <c r="R50" i="17"/>
  <c r="F50" i="17"/>
  <c r="N50" i="17"/>
  <c r="C50" i="17"/>
  <c r="S50" i="17"/>
  <c r="G50" i="17"/>
  <c r="K50" i="17"/>
  <c r="O50" i="17"/>
  <c r="E509" i="19" l="1"/>
  <c r="B55" i="13"/>
  <c r="B56" i="13"/>
  <c r="W546" i="13"/>
  <c r="X546" i="13"/>
  <c r="W557" i="13"/>
  <c r="X557" i="13" s="1"/>
  <c r="W538" i="13"/>
  <c r="W522" i="13"/>
  <c r="X522" i="13"/>
  <c r="W506" i="13"/>
  <c r="X506" i="13" s="1"/>
  <c r="W490" i="13"/>
  <c r="X490" i="13"/>
  <c r="W468" i="13"/>
  <c r="W404" i="13"/>
  <c r="X404" i="13"/>
  <c r="W340" i="13"/>
  <c r="X340" i="13" s="1"/>
  <c r="W59" i="13"/>
  <c r="C2" i="5" s="1"/>
  <c r="D2" i="5" s="1"/>
  <c r="F2" i="5" s="1"/>
  <c r="X59" i="13"/>
  <c r="E2" i="5" s="1"/>
  <c r="W539" i="13"/>
  <c r="W523" i="13"/>
  <c r="X523" i="13"/>
  <c r="W507" i="13"/>
  <c r="X507" i="13" s="1"/>
  <c r="W491" i="13"/>
  <c r="X491" i="13"/>
  <c r="W456" i="13"/>
  <c r="W392" i="13"/>
  <c r="X392" i="13"/>
  <c r="W328" i="13"/>
  <c r="X328" i="13" s="1"/>
  <c r="W552" i="13"/>
  <c r="X552" i="13"/>
  <c r="W536" i="13"/>
  <c r="W520" i="13"/>
  <c r="X520" i="13"/>
  <c r="W504" i="13"/>
  <c r="X504" i="13" s="1"/>
  <c r="W488" i="13"/>
  <c r="X488" i="13"/>
  <c r="W444" i="13"/>
  <c r="W380" i="13"/>
  <c r="X380" i="13"/>
  <c r="W316" i="13"/>
  <c r="X316" i="13" s="1"/>
  <c r="W133" i="13"/>
  <c r="X133" i="13"/>
  <c r="W541" i="13"/>
  <c r="W525" i="13"/>
  <c r="X525" i="13"/>
  <c r="W509" i="13"/>
  <c r="X509" i="13" s="1"/>
  <c r="W493" i="13"/>
  <c r="X493" i="13"/>
  <c r="W448" i="13"/>
  <c r="W384" i="13"/>
  <c r="X384" i="13"/>
  <c r="W320" i="13"/>
  <c r="X320" i="13" s="1"/>
  <c r="W210" i="13"/>
  <c r="X210" i="13"/>
  <c r="W481" i="13"/>
  <c r="W465" i="13"/>
  <c r="X465" i="13"/>
  <c r="W449" i="13"/>
  <c r="X449" i="13" s="1"/>
  <c r="W433" i="13"/>
  <c r="X433" i="13"/>
  <c r="W417" i="13"/>
  <c r="W401" i="13"/>
  <c r="X401" i="13"/>
  <c r="W385" i="13"/>
  <c r="X385" i="13" s="1"/>
  <c r="W369" i="13"/>
  <c r="X369" i="13"/>
  <c r="W353" i="13"/>
  <c r="W337" i="13"/>
  <c r="X337" i="13"/>
  <c r="W321" i="13"/>
  <c r="X321" i="13" s="1"/>
  <c r="W308" i="13"/>
  <c r="X308" i="13"/>
  <c r="W291" i="13"/>
  <c r="W271" i="13"/>
  <c r="X271" i="13"/>
  <c r="W194" i="13"/>
  <c r="X194" i="13" s="1"/>
  <c r="W117" i="13"/>
  <c r="X117" i="13" s="1"/>
  <c r="W474" i="13"/>
  <c r="W458" i="13"/>
  <c r="X458" i="13"/>
  <c r="W442" i="13"/>
  <c r="X442" i="13" s="1"/>
  <c r="W426" i="13"/>
  <c r="X426" i="13"/>
  <c r="W410" i="13"/>
  <c r="W394" i="13"/>
  <c r="X394" i="13"/>
  <c r="W378" i="13"/>
  <c r="X378" i="13" s="1"/>
  <c r="W362" i="13"/>
  <c r="X362" i="13"/>
  <c r="W346" i="13"/>
  <c r="W330" i="13"/>
  <c r="X330" i="13"/>
  <c r="W311" i="13"/>
  <c r="X311" i="13" s="1"/>
  <c r="W294" i="13"/>
  <c r="X294" i="13"/>
  <c r="W230" i="13"/>
  <c r="W165" i="13"/>
  <c r="X165" i="13"/>
  <c r="W87" i="13"/>
  <c r="X87" i="13" s="1"/>
  <c r="W463" i="13"/>
  <c r="X463" i="13"/>
  <c r="W447" i="13"/>
  <c r="W431" i="13"/>
  <c r="X431" i="13"/>
  <c r="W415" i="13"/>
  <c r="X415" i="13" s="1"/>
  <c r="W399" i="13"/>
  <c r="X399" i="13"/>
  <c r="W383" i="13"/>
  <c r="W367" i="13"/>
  <c r="X367" i="13"/>
  <c r="W351" i="13"/>
  <c r="X351" i="13" s="1"/>
  <c r="W335" i="13"/>
  <c r="X335" i="13"/>
  <c r="W319" i="13"/>
  <c r="W267" i="13"/>
  <c r="X267" i="13"/>
  <c r="W241" i="13"/>
  <c r="X241" i="13"/>
  <c r="W149" i="13"/>
  <c r="X149" i="13" s="1"/>
  <c r="W306" i="13"/>
  <c r="W287" i="13"/>
  <c r="X287" i="13"/>
  <c r="W255" i="13"/>
  <c r="X255" i="13"/>
  <c r="W238" i="13"/>
  <c r="X238" i="13"/>
  <c r="W209" i="13"/>
  <c r="W171" i="13"/>
  <c r="X171" i="13"/>
  <c r="W126" i="13"/>
  <c r="X126" i="13" s="1"/>
  <c r="W73" i="13"/>
  <c r="X73" i="13" s="1"/>
  <c r="W257" i="13"/>
  <c r="W206" i="13"/>
  <c r="X206" i="13"/>
  <c r="W161" i="13"/>
  <c r="X161" i="13"/>
  <c r="W123" i="13"/>
  <c r="X123" i="13"/>
  <c r="W81" i="13"/>
  <c r="W309" i="13"/>
  <c r="X309" i="13"/>
  <c r="W293" i="13"/>
  <c r="X293" i="13"/>
  <c r="W277" i="13"/>
  <c r="X277" i="13" s="1"/>
  <c r="W263" i="13"/>
  <c r="W237" i="13"/>
  <c r="X237" i="13"/>
  <c r="W218" i="13"/>
  <c r="X218" i="13" s="1"/>
  <c r="W199" i="13"/>
  <c r="X199" i="13" s="1"/>
  <c r="W173" i="13"/>
  <c r="W154" i="13"/>
  <c r="X154" i="13"/>
  <c r="W135" i="13"/>
  <c r="X135" i="13" s="1"/>
  <c r="W109" i="13"/>
  <c r="X109" i="13" s="1"/>
  <c r="W90" i="13"/>
  <c r="W217" i="13"/>
  <c r="X217" i="13"/>
  <c r="W198" i="13"/>
  <c r="X198" i="13" s="1"/>
  <c r="W179" i="13"/>
  <c r="X179" i="13" s="1"/>
  <c r="W153" i="13"/>
  <c r="W134" i="13"/>
  <c r="X134" i="13"/>
  <c r="W115" i="13"/>
  <c r="X115" i="13" s="1"/>
  <c r="W89" i="13"/>
  <c r="X89" i="13" s="1"/>
  <c r="W61" i="13"/>
  <c r="W74" i="13"/>
  <c r="X74" i="13"/>
  <c r="W268" i="13"/>
  <c r="X268" i="13" s="1"/>
  <c r="W252" i="13"/>
  <c r="X252" i="13" s="1"/>
  <c r="W236" i="13"/>
  <c r="W220" i="13"/>
  <c r="X220" i="13"/>
  <c r="W204" i="13"/>
  <c r="X204" i="13" s="1"/>
  <c r="W188" i="13"/>
  <c r="X188" i="13" s="1"/>
  <c r="W172" i="13"/>
  <c r="W156" i="13"/>
  <c r="X156" i="13"/>
  <c r="W140" i="13"/>
  <c r="X140" i="13" s="1"/>
  <c r="W124" i="13"/>
  <c r="X124" i="13" s="1"/>
  <c r="W108" i="13"/>
  <c r="W92" i="13"/>
  <c r="X92" i="13"/>
  <c r="W76" i="13"/>
  <c r="X76" i="13" s="1"/>
  <c r="O54" i="17"/>
  <c r="O60" i="17"/>
  <c r="O59" i="17"/>
  <c r="O62" i="17"/>
  <c r="O64" i="17"/>
  <c r="O66" i="17"/>
  <c r="O68" i="17"/>
  <c r="O70" i="17"/>
  <c r="O72" i="17"/>
  <c r="O74" i="17"/>
  <c r="O76" i="17"/>
  <c r="O78" i="17"/>
  <c r="O80" i="17"/>
  <c r="O82" i="17"/>
  <c r="O84" i="17"/>
  <c r="O86" i="17"/>
  <c r="O88" i="17"/>
  <c r="O90" i="17"/>
  <c r="O92" i="17"/>
  <c r="O94" i="17"/>
  <c r="O96" i="17"/>
  <c r="O98" i="17"/>
  <c r="O100" i="17"/>
  <c r="O102" i="17"/>
  <c r="O104" i="17"/>
  <c r="O106" i="17"/>
  <c r="O108" i="17"/>
  <c r="O110" i="17"/>
  <c r="O112" i="17"/>
  <c r="O114" i="17"/>
  <c r="O116" i="17"/>
  <c r="O118" i="17"/>
  <c r="O120" i="17"/>
  <c r="O122" i="17"/>
  <c r="O124" i="17"/>
  <c r="O126" i="17"/>
  <c r="O128" i="17"/>
  <c r="O130" i="17"/>
  <c r="O132" i="17"/>
  <c r="O134" i="17"/>
  <c r="O136" i="17"/>
  <c r="O138" i="17"/>
  <c r="O140" i="17"/>
  <c r="O142" i="17"/>
  <c r="O144" i="17"/>
  <c r="O146" i="17"/>
  <c r="O148" i="17"/>
  <c r="O150" i="17"/>
  <c r="O152" i="17"/>
  <c r="O154" i="17"/>
  <c r="O156" i="17"/>
  <c r="O158" i="17"/>
  <c r="O160" i="17"/>
  <c r="O162" i="17"/>
  <c r="O164" i="17"/>
  <c r="O166" i="17"/>
  <c r="O168" i="17"/>
  <c r="O170" i="17"/>
  <c r="O172" i="17"/>
  <c r="O174" i="17"/>
  <c r="O176" i="17"/>
  <c r="O178" i="17"/>
  <c r="O180" i="17"/>
  <c r="O182" i="17"/>
  <c r="O184" i="17"/>
  <c r="O186" i="17"/>
  <c r="O188" i="17"/>
  <c r="O190" i="17"/>
  <c r="O192" i="17"/>
  <c r="O194" i="17"/>
  <c r="O196" i="17"/>
  <c r="O198" i="17"/>
  <c r="O200" i="17"/>
  <c r="O202" i="17"/>
  <c r="O204" i="17"/>
  <c r="O206" i="17"/>
  <c r="O208" i="17"/>
  <c r="O210" i="17"/>
  <c r="O212" i="17"/>
  <c r="O214" i="17"/>
  <c r="O216" i="17"/>
  <c r="O218" i="17"/>
  <c r="O220" i="17"/>
  <c r="O222" i="17"/>
  <c r="O224" i="17"/>
  <c r="O226" i="17"/>
  <c r="O228" i="17"/>
  <c r="O230" i="17"/>
  <c r="O232" i="17"/>
  <c r="O234" i="17"/>
  <c r="O236" i="17"/>
  <c r="O238" i="17"/>
  <c r="O240" i="17"/>
  <c r="O242" i="17"/>
  <c r="O244" i="17"/>
  <c r="O246" i="17"/>
  <c r="O248" i="17"/>
  <c r="O250" i="17"/>
  <c r="O252" i="17"/>
  <c r="O61" i="17"/>
  <c r="O63" i="17"/>
  <c r="O65" i="17"/>
  <c r="O67" i="17"/>
  <c r="O69" i="17"/>
  <c r="O71" i="17"/>
  <c r="O73" i="17"/>
  <c r="O75" i="17"/>
  <c r="O77" i="17"/>
  <c r="O79" i="17"/>
  <c r="O81" i="17"/>
  <c r="O83" i="17"/>
  <c r="O85" i="17"/>
  <c r="O87" i="17"/>
  <c r="O89" i="17"/>
  <c r="O91" i="17"/>
  <c r="O93" i="17"/>
  <c r="O95" i="17"/>
  <c r="O97" i="17"/>
  <c r="O99" i="17"/>
  <c r="O101" i="17"/>
  <c r="O103" i="17"/>
  <c r="O105" i="17"/>
  <c r="O107" i="17"/>
  <c r="O109" i="17"/>
  <c r="O111" i="17"/>
  <c r="O113" i="17"/>
  <c r="O115" i="17"/>
  <c r="O117" i="17"/>
  <c r="O119" i="17"/>
  <c r="O121" i="17"/>
  <c r="O123" i="17"/>
  <c r="O125" i="17"/>
  <c r="O127" i="17"/>
  <c r="O129" i="17"/>
  <c r="O131" i="17"/>
  <c r="O133" i="17"/>
  <c r="O135" i="17"/>
  <c r="O137" i="17"/>
  <c r="O139" i="17"/>
  <c r="O141" i="17"/>
  <c r="O143" i="17"/>
  <c r="O145" i="17"/>
  <c r="O147" i="17"/>
  <c r="O149" i="17"/>
  <c r="O151" i="17"/>
  <c r="O153" i="17"/>
  <c r="O155" i="17"/>
  <c r="O157" i="17"/>
  <c r="O159" i="17"/>
  <c r="O161" i="17"/>
  <c r="O163" i="17"/>
  <c r="O165" i="17"/>
  <c r="O167" i="17"/>
  <c r="O169" i="17"/>
  <c r="O171" i="17"/>
  <c r="O173" i="17"/>
  <c r="O175" i="17"/>
  <c r="O177" i="17"/>
  <c r="O179" i="17"/>
  <c r="O181" i="17"/>
  <c r="O183" i="17"/>
  <c r="O185" i="17"/>
  <c r="O187" i="17"/>
  <c r="O189" i="17"/>
  <c r="O191" i="17"/>
  <c r="O193" i="17"/>
  <c r="O195" i="17"/>
  <c r="O197" i="17"/>
  <c r="O199" i="17"/>
  <c r="O201" i="17"/>
  <c r="O203" i="17"/>
  <c r="O205" i="17"/>
  <c r="O207" i="17"/>
  <c r="O209" i="17"/>
  <c r="O211" i="17"/>
  <c r="O213" i="17"/>
  <c r="O215" i="17"/>
  <c r="O217" i="17"/>
  <c r="O219" i="17"/>
  <c r="O221" i="17"/>
  <c r="O223" i="17"/>
  <c r="O225" i="17"/>
  <c r="O227" i="17"/>
  <c r="O229" i="17"/>
  <c r="O231" i="17"/>
  <c r="O233" i="17"/>
  <c r="O235" i="17"/>
  <c r="O237" i="17"/>
  <c r="O239" i="17"/>
  <c r="O241" i="17"/>
  <c r="O243" i="17"/>
  <c r="O245" i="17"/>
  <c r="O247" i="17"/>
  <c r="O253" i="17"/>
  <c r="O255" i="17"/>
  <c r="O257" i="17"/>
  <c r="O259" i="17"/>
  <c r="O261" i="17"/>
  <c r="O263" i="17"/>
  <c r="O265" i="17"/>
  <c r="O267" i="17"/>
  <c r="O269" i="17"/>
  <c r="O271" i="17"/>
  <c r="O273" i="17"/>
  <c r="O275" i="17"/>
  <c r="O277" i="17"/>
  <c r="O279" i="17"/>
  <c r="O281" i="17"/>
  <c r="O283" i="17"/>
  <c r="O285" i="17"/>
  <c r="O287" i="17"/>
  <c r="O289" i="17"/>
  <c r="O291" i="17"/>
  <c r="O293" i="17"/>
  <c r="O295" i="17"/>
  <c r="O297" i="17"/>
  <c r="O299" i="17"/>
  <c r="O301" i="17"/>
  <c r="O303" i="17"/>
  <c r="O305" i="17"/>
  <c r="O307" i="17"/>
  <c r="O309" i="17"/>
  <c r="O311" i="17"/>
  <c r="O313" i="17"/>
  <c r="O315" i="17"/>
  <c r="O317" i="17"/>
  <c r="O319" i="17"/>
  <c r="O321" i="17"/>
  <c r="O323" i="17"/>
  <c r="O325" i="17"/>
  <c r="O327" i="17"/>
  <c r="O329" i="17"/>
  <c r="O331" i="17"/>
  <c r="O333" i="17"/>
  <c r="O335" i="17"/>
  <c r="O337" i="17"/>
  <c r="O339" i="17"/>
  <c r="O341" i="17"/>
  <c r="O343" i="17"/>
  <c r="O345" i="17"/>
  <c r="O347" i="17"/>
  <c r="O349" i="17"/>
  <c r="O351" i="17"/>
  <c r="O353" i="17"/>
  <c r="O355" i="17"/>
  <c r="O357" i="17"/>
  <c r="O359" i="17"/>
  <c r="O361" i="17"/>
  <c r="O363" i="17"/>
  <c r="O365" i="17"/>
  <c r="O367" i="17"/>
  <c r="O369" i="17"/>
  <c r="O371" i="17"/>
  <c r="O373" i="17"/>
  <c r="O375" i="17"/>
  <c r="O377" i="17"/>
  <c r="O379" i="17"/>
  <c r="O381" i="17"/>
  <c r="O383" i="17"/>
  <c r="O385" i="17"/>
  <c r="O387" i="17"/>
  <c r="O389" i="17"/>
  <c r="O391" i="17"/>
  <c r="O393" i="17"/>
  <c r="O395" i="17"/>
  <c r="O397" i="17"/>
  <c r="O399" i="17"/>
  <c r="O401" i="17"/>
  <c r="O403" i="17"/>
  <c r="O405" i="17"/>
  <c r="O407" i="17"/>
  <c r="O409" i="17"/>
  <c r="O411" i="17"/>
  <c r="O413" i="17"/>
  <c r="O415" i="17"/>
  <c r="O417" i="17"/>
  <c r="O419" i="17"/>
  <c r="O421" i="17"/>
  <c r="O423" i="17"/>
  <c r="O425" i="17"/>
  <c r="O427" i="17"/>
  <c r="O429" i="17"/>
  <c r="O431" i="17"/>
  <c r="O433" i="17"/>
  <c r="O435" i="17"/>
  <c r="O437" i="17"/>
  <c r="O439" i="17"/>
  <c r="O441" i="17"/>
  <c r="O443" i="17"/>
  <c r="O445" i="17"/>
  <c r="O447" i="17"/>
  <c r="O449" i="17"/>
  <c r="O451" i="17"/>
  <c r="O453" i="17"/>
  <c r="O455" i="17"/>
  <c r="O457" i="17"/>
  <c r="O459" i="17"/>
  <c r="O461" i="17"/>
  <c r="O463" i="17"/>
  <c r="O465" i="17"/>
  <c r="O467" i="17"/>
  <c r="O469" i="17"/>
  <c r="O471" i="17"/>
  <c r="O473" i="17"/>
  <c r="O475" i="17"/>
  <c r="O477" i="17"/>
  <c r="O479" i="17"/>
  <c r="O481" i="17"/>
  <c r="O483" i="17"/>
  <c r="O485" i="17"/>
  <c r="O487" i="17"/>
  <c r="O489" i="17"/>
  <c r="O491" i="17"/>
  <c r="O493" i="17"/>
  <c r="O495" i="17"/>
  <c r="O249" i="17"/>
  <c r="O251" i="17"/>
  <c r="O254" i="17"/>
  <c r="O256" i="17"/>
  <c r="O258" i="17"/>
  <c r="O260" i="17"/>
  <c r="O262" i="17"/>
  <c r="O264" i="17"/>
  <c r="O266" i="17"/>
  <c r="O268" i="17"/>
  <c r="O270" i="17"/>
  <c r="O272" i="17"/>
  <c r="O274" i="17"/>
  <c r="O276" i="17"/>
  <c r="O278" i="17"/>
  <c r="O280" i="17"/>
  <c r="O282" i="17"/>
  <c r="O284" i="17"/>
  <c r="O286" i="17"/>
  <c r="O288" i="17"/>
  <c r="O290" i="17"/>
  <c r="O292" i="17"/>
  <c r="O294" i="17"/>
  <c r="O296" i="17"/>
  <c r="O298" i="17"/>
  <c r="O300" i="17"/>
  <c r="O302" i="17"/>
  <c r="O304" i="17"/>
  <c r="O306" i="17"/>
  <c r="O308" i="17"/>
  <c r="O310" i="17"/>
  <c r="O312" i="17"/>
  <c r="O314" i="17"/>
  <c r="O316" i="17"/>
  <c r="O318" i="17"/>
  <c r="O320" i="17"/>
  <c r="O322" i="17"/>
  <c r="O324" i="17"/>
  <c r="O326" i="17"/>
  <c r="O328" i="17"/>
  <c r="O330" i="17"/>
  <c r="O332" i="17"/>
  <c r="O334" i="17"/>
  <c r="O336" i="17"/>
  <c r="O338" i="17"/>
  <c r="O340" i="17"/>
  <c r="O342" i="17"/>
  <c r="O344" i="17"/>
  <c r="O346" i="17"/>
  <c r="O348" i="17"/>
  <c r="O350" i="17"/>
  <c r="O352" i="17"/>
  <c r="O354" i="17"/>
  <c r="O356" i="17"/>
  <c r="O358" i="17"/>
  <c r="O360" i="17"/>
  <c r="O362" i="17"/>
  <c r="O364" i="17"/>
  <c r="O366" i="17"/>
  <c r="O368" i="17"/>
  <c r="O370" i="17"/>
  <c r="O372" i="17"/>
  <c r="O374" i="17"/>
  <c r="O376" i="17"/>
  <c r="O378" i="17"/>
  <c r="O380" i="17"/>
  <c r="O382" i="17"/>
  <c r="O384" i="17"/>
  <c r="O386" i="17"/>
  <c r="O388" i="17"/>
  <c r="O390" i="17"/>
  <c r="O392" i="17"/>
  <c r="O394" i="17"/>
  <c r="O396" i="17"/>
  <c r="O398" i="17"/>
  <c r="O400" i="17"/>
  <c r="O402" i="17"/>
  <c r="O404" i="17"/>
  <c r="O406" i="17"/>
  <c r="O408" i="17"/>
  <c r="O410" i="17"/>
  <c r="O412" i="17"/>
  <c r="O414" i="17"/>
  <c r="O416" i="17"/>
  <c r="O418" i="17"/>
  <c r="O420" i="17"/>
  <c r="O422" i="17"/>
  <c r="O424" i="17"/>
  <c r="O426" i="17"/>
  <c r="O428" i="17"/>
  <c r="O430" i="17"/>
  <c r="O432" i="17"/>
  <c r="O434" i="17"/>
  <c r="O436" i="17"/>
  <c r="O438" i="17"/>
  <c r="O440" i="17"/>
  <c r="O442" i="17"/>
  <c r="O444" i="17"/>
  <c r="O446" i="17"/>
  <c r="O448" i="17"/>
  <c r="O450" i="17"/>
  <c r="O452" i="17"/>
  <c r="O454" i="17"/>
  <c r="O456" i="17"/>
  <c r="O458" i="17"/>
  <c r="O460" i="17"/>
  <c r="O462" i="17"/>
  <c r="O464" i="17"/>
  <c r="O466" i="17"/>
  <c r="O468" i="17"/>
  <c r="O470" i="17"/>
  <c r="O472" i="17"/>
  <c r="O474" i="17"/>
  <c r="O476" i="17"/>
  <c r="O478" i="17"/>
  <c r="O480" i="17"/>
  <c r="O482" i="17"/>
  <c r="O484" i="17"/>
  <c r="O486" i="17"/>
  <c r="O488" i="17"/>
  <c r="O490" i="17"/>
  <c r="O492" i="17"/>
  <c r="O494" i="17"/>
  <c r="O496" i="17"/>
  <c r="O498" i="17"/>
  <c r="O499" i="17"/>
  <c r="O501" i="17"/>
  <c r="O503" i="17"/>
  <c r="O505" i="17"/>
  <c r="O507" i="17"/>
  <c r="O509" i="17"/>
  <c r="O511" i="17"/>
  <c r="O513" i="17"/>
  <c r="O515" i="17"/>
  <c r="O517" i="17"/>
  <c r="O519" i="17"/>
  <c r="O521" i="17"/>
  <c r="O523" i="17"/>
  <c r="O525" i="17"/>
  <c r="O527" i="17"/>
  <c r="O529" i="17"/>
  <c r="O531" i="17"/>
  <c r="O533" i="17"/>
  <c r="O535" i="17"/>
  <c r="O537" i="17"/>
  <c r="O539" i="17"/>
  <c r="O541" i="17"/>
  <c r="O543" i="17"/>
  <c r="O545" i="17"/>
  <c r="O547" i="17"/>
  <c r="O549" i="17"/>
  <c r="O551" i="17"/>
  <c r="O553" i="17"/>
  <c r="O555" i="17"/>
  <c r="O557" i="17"/>
  <c r="O559" i="17"/>
  <c r="O561" i="17"/>
  <c r="O562" i="17"/>
  <c r="O563" i="17"/>
  <c r="O497" i="17"/>
  <c r="O500" i="17"/>
  <c r="O502" i="17"/>
  <c r="O504" i="17"/>
  <c r="O506" i="17"/>
  <c r="O508" i="17"/>
  <c r="O510" i="17"/>
  <c r="O512" i="17"/>
  <c r="O514" i="17"/>
  <c r="O516" i="17"/>
  <c r="O518" i="17"/>
  <c r="O520" i="17"/>
  <c r="O522" i="17"/>
  <c r="O524" i="17"/>
  <c r="O526" i="17"/>
  <c r="O528" i="17"/>
  <c r="O530" i="17"/>
  <c r="O532" i="17"/>
  <c r="O534" i="17"/>
  <c r="O536" i="17"/>
  <c r="O538" i="17"/>
  <c r="O540" i="17"/>
  <c r="O542" i="17"/>
  <c r="O544" i="17"/>
  <c r="O546" i="17"/>
  <c r="O548" i="17"/>
  <c r="O550" i="17"/>
  <c r="O552" i="17"/>
  <c r="O554" i="17"/>
  <c r="O556" i="17"/>
  <c r="O558" i="17"/>
  <c r="O560" i="17"/>
  <c r="O564" i="17"/>
  <c r="C54" i="17"/>
  <c r="C60" i="17"/>
  <c r="C59" i="17"/>
  <c r="C62" i="17"/>
  <c r="C64" i="17"/>
  <c r="C66" i="17"/>
  <c r="C68" i="17"/>
  <c r="C70" i="17"/>
  <c r="C72" i="17"/>
  <c r="C74" i="17"/>
  <c r="C76" i="17"/>
  <c r="C78" i="17"/>
  <c r="C80" i="17"/>
  <c r="C82" i="17"/>
  <c r="C84" i="17"/>
  <c r="C86" i="17"/>
  <c r="C88" i="17"/>
  <c r="C90" i="17"/>
  <c r="C92" i="17"/>
  <c r="C94" i="17"/>
  <c r="C96" i="17"/>
  <c r="C98" i="17"/>
  <c r="C100" i="17"/>
  <c r="C102" i="17"/>
  <c r="C104" i="17"/>
  <c r="C106" i="17"/>
  <c r="C108" i="17"/>
  <c r="C110" i="17"/>
  <c r="C112" i="17"/>
  <c r="C114" i="17"/>
  <c r="C116" i="17"/>
  <c r="C118" i="17"/>
  <c r="C120" i="17"/>
  <c r="C122" i="17"/>
  <c r="C124" i="17"/>
  <c r="C126" i="17"/>
  <c r="C128" i="17"/>
  <c r="C130" i="17"/>
  <c r="C132" i="17"/>
  <c r="C134" i="17"/>
  <c r="C136" i="17"/>
  <c r="C138" i="17"/>
  <c r="C140" i="17"/>
  <c r="C142" i="17"/>
  <c r="C144" i="17"/>
  <c r="C146" i="17"/>
  <c r="C148" i="17"/>
  <c r="C150" i="17"/>
  <c r="C152" i="17"/>
  <c r="C154" i="17"/>
  <c r="C156" i="17"/>
  <c r="C158" i="17"/>
  <c r="C160" i="17"/>
  <c r="C162" i="17"/>
  <c r="C164" i="17"/>
  <c r="C166" i="17"/>
  <c r="C168" i="17"/>
  <c r="C170" i="17"/>
  <c r="C172" i="17"/>
  <c r="C174" i="17"/>
  <c r="C176" i="17"/>
  <c r="C178" i="17"/>
  <c r="C180" i="17"/>
  <c r="C182" i="17"/>
  <c r="C184" i="17"/>
  <c r="C186" i="17"/>
  <c r="C188" i="17"/>
  <c r="C190" i="17"/>
  <c r="C192" i="17"/>
  <c r="C194" i="17"/>
  <c r="C196" i="17"/>
  <c r="C198" i="17"/>
  <c r="C200" i="17"/>
  <c r="C202" i="17"/>
  <c r="C204" i="17"/>
  <c r="C206" i="17"/>
  <c r="C208" i="17"/>
  <c r="C210" i="17"/>
  <c r="C212" i="17"/>
  <c r="C214" i="17"/>
  <c r="C216" i="17"/>
  <c r="C218" i="17"/>
  <c r="C220" i="17"/>
  <c r="C222" i="17"/>
  <c r="C224" i="17"/>
  <c r="C226" i="17"/>
  <c r="C228" i="17"/>
  <c r="C230" i="17"/>
  <c r="C232" i="17"/>
  <c r="C234" i="17"/>
  <c r="C236" i="17"/>
  <c r="C238" i="17"/>
  <c r="C240" i="17"/>
  <c r="C242" i="17"/>
  <c r="C244" i="17"/>
  <c r="C246" i="17"/>
  <c r="C248" i="17"/>
  <c r="C250" i="17"/>
  <c r="C252" i="17"/>
  <c r="C61" i="17"/>
  <c r="C63" i="17"/>
  <c r="C65" i="17"/>
  <c r="C67" i="17"/>
  <c r="C69" i="17"/>
  <c r="C71" i="17"/>
  <c r="C73" i="17"/>
  <c r="C75" i="17"/>
  <c r="C77" i="17"/>
  <c r="C79" i="17"/>
  <c r="C81" i="17"/>
  <c r="C83" i="17"/>
  <c r="C85" i="17"/>
  <c r="C87" i="17"/>
  <c r="C89" i="17"/>
  <c r="C91" i="17"/>
  <c r="C93" i="17"/>
  <c r="C95" i="17"/>
  <c r="C97" i="17"/>
  <c r="C99" i="17"/>
  <c r="C101" i="17"/>
  <c r="C103" i="17"/>
  <c r="C105" i="17"/>
  <c r="C107" i="17"/>
  <c r="C109" i="17"/>
  <c r="C111" i="17"/>
  <c r="C113" i="17"/>
  <c r="C115" i="17"/>
  <c r="C117" i="17"/>
  <c r="C119" i="17"/>
  <c r="C121" i="17"/>
  <c r="C123" i="17"/>
  <c r="C125" i="17"/>
  <c r="C127" i="17"/>
  <c r="C129" i="17"/>
  <c r="C131" i="17"/>
  <c r="C133" i="17"/>
  <c r="C135" i="17"/>
  <c r="C137" i="17"/>
  <c r="C139" i="17"/>
  <c r="C141" i="17"/>
  <c r="C143" i="17"/>
  <c r="C145" i="17"/>
  <c r="C147" i="17"/>
  <c r="C149" i="17"/>
  <c r="C151" i="17"/>
  <c r="C153" i="17"/>
  <c r="C155" i="17"/>
  <c r="C157" i="17"/>
  <c r="C159" i="17"/>
  <c r="C161" i="17"/>
  <c r="C163" i="17"/>
  <c r="C165" i="17"/>
  <c r="C167" i="17"/>
  <c r="C169" i="17"/>
  <c r="C171" i="17"/>
  <c r="C173" i="17"/>
  <c r="C175" i="17"/>
  <c r="C177" i="17"/>
  <c r="C179" i="17"/>
  <c r="C181" i="17"/>
  <c r="C183" i="17"/>
  <c r="C185" i="17"/>
  <c r="C187" i="17"/>
  <c r="C189" i="17"/>
  <c r="C191" i="17"/>
  <c r="C193" i="17"/>
  <c r="C195" i="17"/>
  <c r="C197" i="17"/>
  <c r="C199" i="17"/>
  <c r="C201" i="17"/>
  <c r="C203" i="17"/>
  <c r="C205" i="17"/>
  <c r="C207" i="17"/>
  <c r="C209" i="17"/>
  <c r="C211" i="17"/>
  <c r="C213" i="17"/>
  <c r="C215" i="17"/>
  <c r="C217" i="17"/>
  <c r="C219" i="17"/>
  <c r="C221" i="17"/>
  <c r="C223" i="17"/>
  <c r="C225" i="17"/>
  <c r="C227" i="17"/>
  <c r="C229" i="17"/>
  <c r="C231" i="17"/>
  <c r="C233" i="17"/>
  <c r="C235" i="17"/>
  <c r="C237" i="17"/>
  <c r="C239" i="17"/>
  <c r="C241" i="17"/>
  <c r="C243" i="17"/>
  <c r="C245" i="17"/>
  <c r="C247" i="17"/>
  <c r="C249" i="17"/>
  <c r="C253" i="17"/>
  <c r="C255" i="17"/>
  <c r="C257" i="17"/>
  <c r="C259" i="17"/>
  <c r="C261" i="17"/>
  <c r="C263" i="17"/>
  <c r="C265" i="17"/>
  <c r="C267" i="17"/>
  <c r="C269" i="17"/>
  <c r="C271" i="17"/>
  <c r="C273" i="17"/>
  <c r="C275" i="17"/>
  <c r="C277" i="17"/>
  <c r="C279" i="17"/>
  <c r="C281" i="17"/>
  <c r="C283" i="17"/>
  <c r="C285" i="17"/>
  <c r="C287" i="17"/>
  <c r="C289" i="17"/>
  <c r="C291" i="17"/>
  <c r="C293" i="17"/>
  <c r="C295" i="17"/>
  <c r="C297" i="17"/>
  <c r="C299" i="17"/>
  <c r="C301" i="17"/>
  <c r="C303" i="17"/>
  <c r="C305" i="17"/>
  <c r="C307" i="17"/>
  <c r="C309" i="17"/>
  <c r="C311" i="17"/>
  <c r="C313" i="17"/>
  <c r="C315" i="17"/>
  <c r="C317" i="17"/>
  <c r="C319" i="17"/>
  <c r="C321" i="17"/>
  <c r="C323" i="17"/>
  <c r="C325" i="17"/>
  <c r="C327" i="17"/>
  <c r="C329" i="17"/>
  <c r="C331" i="17"/>
  <c r="C333" i="17"/>
  <c r="C335" i="17"/>
  <c r="C337" i="17"/>
  <c r="C339" i="17"/>
  <c r="C341" i="17"/>
  <c r="C343" i="17"/>
  <c r="C345" i="17"/>
  <c r="C347" i="17"/>
  <c r="C349" i="17"/>
  <c r="C351" i="17"/>
  <c r="C353" i="17"/>
  <c r="C355" i="17"/>
  <c r="C357" i="17"/>
  <c r="C359" i="17"/>
  <c r="C361" i="17"/>
  <c r="C363" i="17"/>
  <c r="C365" i="17"/>
  <c r="C367" i="17"/>
  <c r="C369" i="17"/>
  <c r="C371" i="17"/>
  <c r="C373" i="17"/>
  <c r="C375" i="17"/>
  <c r="C377" i="17"/>
  <c r="C379" i="17"/>
  <c r="C381" i="17"/>
  <c r="C383" i="17"/>
  <c r="C385" i="17"/>
  <c r="C387" i="17"/>
  <c r="C389" i="17"/>
  <c r="C391" i="17"/>
  <c r="C393" i="17"/>
  <c r="C395" i="17"/>
  <c r="C397" i="17"/>
  <c r="C399" i="17"/>
  <c r="C401" i="17"/>
  <c r="C403" i="17"/>
  <c r="C405" i="17"/>
  <c r="C407" i="17"/>
  <c r="C409" i="17"/>
  <c r="C411" i="17"/>
  <c r="C413" i="17"/>
  <c r="C415" i="17"/>
  <c r="C417" i="17"/>
  <c r="C419" i="17"/>
  <c r="C421" i="17"/>
  <c r="C423" i="17"/>
  <c r="C425" i="17"/>
  <c r="C427" i="17"/>
  <c r="C429" i="17"/>
  <c r="C431" i="17"/>
  <c r="C433" i="17"/>
  <c r="C435" i="17"/>
  <c r="C437" i="17"/>
  <c r="C439" i="17"/>
  <c r="C441" i="17"/>
  <c r="C443" i="17"/>
  <c r="C445" i="17"/>
  <c r="C447" i="17"/>
  <c r="C449" i="17"/>
  <c r="C451" i="17"/>
  <c r="C453" i="17"/>
  <c r="C455" i="17"/>
  <c r="C457" i="17"/>
  <c r="C459" i="17"/>
  <c r="C461" i="17"/>
  <c r="C463" i="17"/>
  <c r="C465" i="17"/>
  <c r="C467" i="17"/>
  <c r="C469" i="17"/>
  <c r="C471" i="17"/>
  <c r="C473" i="17"/>
  <c r="C475" i="17"/>
  <c r="C477" i="17"/>
  <c r="C479" i="17"/>
  <c r="C481" i="17"/>
  <c r="C483" i="17"/>
  <c r="C485" i="17"/>
  <c r="C487" i="17"/>
  <c r="C489" i="17"/>
  <c r="C491" i="17"/>
  <c r="C493" i="17"/>
  <c r="C495" i="17"/>
  <c r="C251" i="17"/>
  <c r="C254" i="17"/>
  <c r="C256" i="17"/>
  <c r="C258" i="17"/>
  <c r="C260" i="17"/>
  <c r="C262" i="17"/>
  <c r="C264" i="17"/>
  <c r="C266" i="17"/>
  <c r="C268" i="17"/>
  <c r="C270" i="17"/>
  <c r="C272" i="17"/>
  <c r="C274" i="17"/>
  <c r="C276" i="17"/>
  <c r="C278" i="17"/>
  <c r="C280" i="17"/>
  <c r="C282" i="17"/>
  <c r="C284" i="17"/>
  <c r="C286" i="17"/>
  <c r="C288" i="17"/>
  <c r="C290" i="17"/>
  <c r="C292" i="17"/>
  <c r="C294" i="17"/>
  <c r="C296" i="17"/>
  <c r="C298" i="17"/>
  <c r="C300" i="17"/>
  <c r="C302" i="17"/>
  <c r="C304" i="17"/>
  <c r="C306" i="17"/>
  <c r="C308" i="17"/>
  <c r="C310" i="17"/>
  <c r="C312" i="17"/>
  <c r="C314" i="17"/>
  <c r="C316" i="17"/>
  <c r="C318" i="17"/>
  <c r="C320" i="17"/>
  <c r="C322" i="17"/>
  <c r="C324" i="17"/>
  <c r="C326" i="17"/>
  <c r="C328" i="17"/>
  <c r="C330" i="17"/>
  <c r="C332" i="17"/>
  <c r="C334" i="17"/>
  <c r="C336" i="17"/>
  <c r="C338" i="17"/>
  <c r="C340" i="17"/>
  <c r="C342" i="17"/>
  <c r="C344" i="17"/>
  <c r="C346" i="17"/>
  <c r="C348" i="17"/>
  <c r="C350" i="17"/>
  <c r="C352" i="17"/>
  <c r="C354" i="17"/>
  <c r="C356" i="17"/>
  <c r="C358" i="17"/>
  <c r="C360" i="17"/>
  <c r="C362" i="17"/>
  <c r="C364" i="17"/>
  <c r="C366" i="17"/>
  <c r="C368" i="17"/>
  <c r="C370" i="17"/>
  <c r="C372" i="17"/>
  <c r="C374" i="17"/>
  <c r="C376" i="17"/>
  <c r="C378" i="17"/>
  <c r="C380" i="17"/>
  <c r="C382" i="17"/>
  <c r="C384" i="17"/>
  <c r="C386" i="17"/>
  <c r="C388" i="17"/>
  <c r="C390" i="17"/>
  <c r="C392" i="17"/>
  <c r="C394" i="17"/>
  <c r="C396" i="17"/>
  <c r="C398" i="17"/>
  <c r="C400" i="17"/>
  <c r="C402" i="17"/>
  <c r="C404" i="17"/>
  <c r="C406" i="17"/>
  <c r="C408" i="17"/>
  <c r="C410" i="17"/>
  <c r="C412" i="17"/>
  <c r="C414" i="17"/>
  <c r="C416" i="17"/>
  <c r="C418" i="17"/>
  <c r="C420" i="17"/>
  <c r="C422" i="17"/>
  <c r="C424" i="17"/>
  <c r="C426" i="17"/>
  <c r="C428" i="17"/>
  <c r="C430" i="17"/>
  <c r="C432" i="17"/>
  <c r="C434" i="17"/>
  <c r="C436" i="17"/>
  <c r="C438" i="17"/>
  <c r="C440" i="17"/>
  <c r="C442" i="17"/>
  <c r="C444" i="17"/>
  <c r="C446" i="17"/>
  <c r="C448" i="17"/>
  <c r="C450" i="17"/>
  <c r="C452" i="17"/>
  <c r="C454" i="17"/>
  <c r="C456" i="17"/>
  <c r="C458" i="17"/>
  <c r="C460" i="17"/>
  <c r="C462" i="17"/>
  <c r="C464" i="17"/>
  <c r="C466" i="17"/>
  <c r="C468" i="17"/>
  <c r="C470" i="17"/>
  <c r="C472" i="17"/>
  <c r="C474" i="17"/>
  <c r="C476" i="17"/>
  <c r="C478" i="17"/>
  <c r="C480" i="17"/>
  <c r="C482" i="17"/>
  <c r="C484" i="17"/>
  <c r="C486" i="17"/>
  <c r="C488" i="17"/>
  <c r="C490" i="17"/>
  <c r="C492" i="17"/>
  <c r="C494" i="17"/>
  <c r="C496" i="17"/>
  <c r="C498" i="17"/>
  <c r="C497" i="17"/>
  <c r="C501" i="17"/>
  <c r="C503" i="17"/>
  <c r="C505" i="17"/>
  <c r="C507" i="17"/>
  <c r="C509" i="17"/>
  <c r="C511" i="17"/>
  <c r="C513" i="17"/>
  <c r="C515" i="17"/>
  <c r="C517" i="17"/>
  <c r="C519" i="17"/>
  <c r="C521" i="17"/>
  <c r="C523" i="17"/>
  <c r="C525" i="17"/>
  <c r="C527" i="17"/>
  <c r="C529" i="17"/>
  <c r="C531" i="17"/>
  <c r="C533" i="17"/>
  <c r="C535" i="17"/>
  <c r="C537" i="17"/>
  <c r="C539" i="17"/>
  <c r="C541" i="17"/>
  <c r="C543" i="17"/>
  <c r="C545" i="17"/>
  <c r="C547" i="17"/>
  <c r="C549" i="17"/>
  <c r="C551" i="17"/>
  <c r="C553" i="17"/>
  <c r="C555" i="17"/>
  <c r="C557" i="17"/>
  <c r="C559" i="17"/>
  <c r="C561" i="17"/>
  <c r="C562" i="17"/>
  <c r="C563" i="17"/>
  <c r="C499" i="17"/>
  <c r="C500" i="17"/>
  <c r="C502" i="17"/>
  <c r="C504" i="17"/>
  <c r="C506" i="17"/>
  <c r="C508" i="17"/>
  <c r="C510" i="17"/>
  <c r="C512" i="17"/>
  <c r="C514" i="17"/>
  <c r="C516" i="17"/>
  <c r="C518" i="17"/>
  <c r="C520" i="17"/>
  <c r="C522" i="17"/>
  <c r="C524" i="17"/>
  <c r="C526" i="17"/>
  <c r="C528" i="17"/>
  <c r="C530" i="17"/>
  <c r="C532" i="17"/>
  <c r="C534" i="17"/>
  <c r="C536" i="17"/>
  <c r="C538" i="17"/>
  <c r="C540" i="17"/>
  <c r="C542" i="17"/>
  <c r="C544" i="17"/>
  <c r="C546" i="17"/>
  <c r="C548" i="17"/>
  <c r="C550" i="17"/>
  <c r="C552" i="17"/>
  <c r="C554" i="17"/>
  <c r="C556" i="17"/>
  <c r="C558" i="17"/>
  <c r="C560" i="17"/>
  <c r="C564" i="17"/>
  <c r="J54" i="17"/>
  <c r="J59" i="17"/>
  <c r="J62" i="17"/>
  <c r="J64" i="17"/>
  <c r="J66" i="17"/>
  <c r="J68" i="17"/>
  <c r="J70" i="17"/>
  <c r="J72" i="17"/>
  <c r="J74" i="17"/>
  <c r="J76" i="17"/>
  <c r="J78" i="17"/>
  <c r="J80" i="17"/>
  <c r="J82" i="17"/>
  <c r="J84" i="17"/>
  <c r="J86" i="17"/>
  <c r="J88" i="17"/>
  <c r="J90" i="17"/>
  <c r="J92" i="17"/>
  <c r="J94" i="17"/>
  <c r="J96" i="17"/>
  <c r="J98" i="17"/>
  <c r="J100" i="17"/>
  <c r="J102" i="17"/>
  <c r="J104" i="17"/>
  <c r="J106" i="17"/>
  <c r="J108" i="17"/>
  <c r="J110" i="17"/>
  <c r="J112" i="17"/>
  <c r="J114" i="17"/>
  <c r="J116" i="17"/>
  <c r="J118" i="17"/>
  <c r="J120" i="17"/>
  <c r="J122" i="17"/>
  <c r="J124" i="17"/>
  <c r="J126" i="17"/>
  <c r="J128" i="17"/>
  <c r="J130" i="17"/>
  <c r="J132" i="17"/>
  <c r="J134" i="17"/>
  <c r="J136" i="17"/>
  <c r="J138" i="17"/>
  <c r="J140" i="17"/>
  <c r="J142" i="17"/>
  <c r="J144" i="17"/>
  <c r="J146" i="17"/>
  <c r="J148" i="17"/>
  <c r="J150" i="17"/>
  <c r="J152" i="17"/>
  <c r="J154" i="17"/>
  <c r="J156" i="17"/>
  <c r="J158" i="17"/>
  <c r="J160" i="17"/>
  <c r="J162" i="17"/>
  <c r="J164" i="17"/>
  <c r="J166" i="17"/>
  <c r="J168" i="17"/>
  <c r="J170" i="17"/>
  <c r="J172" i="17"/>
  <c r="J174" i="17"/>
  <c r="J176" i="17"/>
  <c r="J178" i="17"/>
  <c r="J180" i="17"/>
  <c r="J182" i="17"/>
  <c r="J184" i="17"/>
  <c r="J186" i="17"/>
  <c r="J188" i="17"/>
  <c r="J190" i="17"/>
  <c r="J192" i="17"/>
  <c r="J194" i="17"/>
  <c r="J196" i="17"/>
  <c r="J198" i="17"/>
  <c r="J200" i="17"/>
  <c r="J202" i="17"/>
  <c r="J204" i="17"/>
  <c r="J206" i="17"/>
  <c r="J208" i="17"/>
  <c r="J210" i="17"/>
  <c r="J212" i="17"/>
  <c r="J214" i="17"/>
  <c r="J216" i="17"/>
  <c r="J218" i="17"/>
  <c r="J220" i="17"/>
  <c r="J222" i="17"/>
  <c r="J224" i="17"/>
  <c r="J226" i="17"/>
  <c r="J228" i="17"/>
  <c r="J230" i="17"/>
  <c r="J232" i="17"/>
  <c r="J234" i="17"/>
  <c r="J236" i="17"/>
  <c r="J238" i="17"/>
  <c r="J240" i="17"/>
  <c r="J242" i="17"/>
  <c r="J244" i="17"/>
  <c r="J246" i="17"/>
  <c r="J248" i="17"/>
  <c r="J61" i="17"/>
  <c r="J63" i="17"/>
  <c r="J65" i="17"/>
  <c r="J67" i="17"/>
  <c r="J69" i="17"/>
  <c r="J71" i="17"/>
  <c r="J73" i="17"/>
  <c r="J75" i="17"/>
  <c r="J77" i="17"/>
  <c r="J79" i="17"/>
  <c r="J81" i="17"/>
  <c r="J83" i="17"/>
  <c r="J85" i="17"/>
  <c r="J87" i="17"/>
  <c r="J89" i="17"/>
  <c r="J91" i="17"/>
  <c r="J93" i="17"/>
  <c r="J95" i="17"/>
  <c r="J97" i="17"/>
  <c r="J99" i="17"/>
  <c r="J101" i="17"/>
  <c r="J103" i="17"/>
  <c r="J105" i="17"/>
  <c r="J107" i="17"/>
  <c r="J109" i="17"/>
  <c r="J111" i="17"/>
  <c r="J113" i="17"/>
  <c r="J115" i="17"/>
  <c r="J117" i="17"/>
  <c r="J119" i="17"/>
  <c r="J121" i="17"/>
  <c r="J123" i="17"/>
  <c r="J125" i="17"/>
  <c r="J127" i="17"/>
  <c r="J129" i="17"/>
  <c r="J131" i="17"/>
  <c r="J133" i="17"/>
  <c r="J135" i="17"/>
  <c r="J137" i="17"/>
  <c r="J139" i="17"/>
  <c r="J141" i="17"/>
  <c r="J143" i="17"/>
  <c r="J145" i="17"/>
  <c r="J147" i="17"/>
  <c r="J149" i="17"/>
  <c r="J151" i="17"/>
  <c r="J153" i="17"/>
  <c r="J155" i="17"/>
  <c r="J157" i="17"/>
  <c r="J159" i="17"/>
  <c r="J161" i="17"/>
  <c r="J163" i="17"/>
  <c r="J165" i="17"/>
  <c r="J167" i="17"/>
  <c r="J169" i="17"/>
  <c r="J171" i="17"/>
  <c r="J173" i="17"/>
  <c r="J175" i="17"/>
  <c r="J177" i="17"/>
  <c r="J179" i="17"/>
  <c r="J181" i="17"/>
  <c r="J183" i="17"/>
  <c r="J185" i="17"/>
  <c r="J187" i="17"/>
  <c r="J189" i="17"/>
  <c r="J191" i="17"/>
  <c r="J193" i="17"/>
  <c r="J195" i="17"/>
  <c r="J197" i="17"/>
  <c r="J199" i="17"/>
  <c r="J201" i="17"/>
  <c r="J203" i="17"/>
  <c r="J205" i="17"/>
  <c r="J207" i="17"/>
  <c r="J209" i="17"/>
  <c r="J211" i="17"/>
  <c r="J213" i="17"/>
  <c r="J215" i="17"/>
  <c r="J217" i="17"/>
  <c r="J219" i="17"/>
  <c r="J221" i="17"/>
  <c r="J223" i="17"/>
  <c r="J225" i="17"/>
  <c r="J227" i="17"/>
  <c r="J229" i="17"/>
  <c r="J231" i="17"/>
  <c r="J233" i="17"/>
  <c r="J235" i="17"/>
  <c r="J237" i="17"/>
  <c r="J239" i="17"/>
  <c r="J241" i="17"/>
  <c r="J243" i="17"/>
  <c r="J245" i="17"/>
  <c r="J247" i="17"/>
  <c r="J249" i="17"/>
  <c r="J60" i="17"/>
  <c r="J254" i="17"/>
  <c r="J256" i="17"/>
  <c r="J258" i="17"/>
  <c r="J260" i="17"/>
  <c r="J262" i="17"/>
  <c r="J264" i="17"/>
  <c r="J266" i="17"/>
  <c r="J268" i="17"/>
  <c r="J270" i="17"/>
  <c r="J272" i="17"/>
  <c r="J274" i="17"/>
  <c r="J276" i="17"/>
  <c r="J278" i="17"/>
  <c r="J280" i="17"/>
  <c r="J282" i="17"/>
  <c r="J284" i="17"/>
  <c r="J286" i="17"/>
  <c r="J288" i="17"/>
  <c r="J290" i="17"/>
  <c r="J292" i="17"/>
  <c r="J294" i="17"/>
  <c r="J296" i="17"/>
  <c r="J298" i="17"/>
  <c r="J300" i="17"/>
  <c r="J302" i="17"/>
  <c r="J304" i="17"/>
  <c r="J306" i="17"/>
  <c r="J308" i="17"/>
  <c r="J310" i="17"/>
  <c r="J312" i="17"/>
  <c r="J314" i="17"/>
  <c r="J316" i="17"/>
  <c r="J318" i="17"/>
  <c r="J320" i="17"/>
  <c r="J322" i="17"/>
  <c r="J324" i="17"/>
  <c r="J326" i="17"/>
  <c r="J328" i="17"/>
  <c r="J330" i="17"/>
  <c r="J332" i="17"/>
  <c r="J334" i="17"/>
  <c r="J336" i="17"/>
  <c r="J338" i="17"/>
  <c r="J340" i="17"/>
  <c r="J342" i="17"/>
  <c r="J344" i="17"/>
  <c r="J346" i="17"/>
  <c r="J348" i="17"/>
  <c r="J350" i="17"/>
  <c r="J352" i="17"/>
  <c r="J354" i="17"/>
  <c r="J356" i="17"/>
  <c r="J358" i="17"/>
  <c r="J360" i="17"/>
  <c r="J362" i="17"/>
  <c r="J364" i="17"/>
  <c r="J366" i="17"/>
  <c r="J368" i="17"/>
  <c r="J370" i="17"/>
  <c r="J372" i="17"/>
  <c r="J374" i="17"/>
  <c r="J376" i="17"/>
  <c r="J378" i="17"/>
  <c r="J380" i="17"/>
  <c r="J382" i="17"/>
  <c r="J384" i="17"/>
  <c r="J386" i="17"/>
  <c r="J388" i="17"/>
  <c r="J390" i="17"/>
  <c r="J392" i="17"/>
  <c r="J394" i="17"/>
  <c r="J396" i="17"/>
  <c r="J398" i="17"/>
  <c r="J400" i="17"/>
  <c r="J402" i="17"/>
  <c r="J404" i="17"/>
  <c r="J406" i="17"/>
  <c r="J408" i="17"/>
  <c r="J410" i="17"/>
  <c r="J412" i="17"/>
  <c r="J414" i="17"/>
  <c r="J416" i="17"/>
  <c r="J418" i="17"/>
  <c r="J420" i="17"/>
  <c r="J422" i="17"/>
  <c r="J424" i="17"/>
  <c r="J426" i="17"/>
  <c r="J428" i="17"/>
  <c r="J430" i="17"/>
  <c r="J432" i="17"/>
  <c r="J434" i="17"/>
  <c r="J436" i="17"/>
  <c r="J438" i="17"/>
  <c r="J440" i="17"/>
  <c r="J442" i="17"/>
  <c r="J444" i="17"/>
  <c r="J446" i="17"/>
  <c r="J448" i="17"/>
  <c r="J450" i="17"/>
  <c r="J452" i="17"/>
  <c r="J454" i="17"/>
  <c r="J456" i="17"/>
  <c r="J458" i="17"/>
  <c r="J460" i="17"/>
  <c r="J462" i="17"/>
  <c r="J464" i="17"/>
  <c r="J466" i="17"/>
  <c r="J468" i="17"/>
  <c r="J470" i="17"/>
  <c r="J472" i="17"/>
  <c r="J474" i="17"/>
  <c r="J476" i="17"/>
  <c r="J478" i="17"/>
  <c r="J480" i="17"/>
  <c r="J482" i="17"/>
  <c r="J484" i="17"/>
  <c r="J250" i="17"/>
  <c r="J251" i="17"/>
  <c r="J252" i="17"/>
  <c r="J253" i="17"/>
  <c r="J255" i="17"/>
  <c r="J257" i="17"/>
  <c r="J259" i="17"/>
  <c r="J261" i="17"/>
  <c r="J263" i="17"/>
  <c r="J265" i="17"/>
  <c r="J267" i="17"/>
  <c r="J269" i="17"/>
  <c r="J271" i="17"/>
  <c r="J273" i="17"/>
  <c r="J275" i="17"/>
  <c r="J277" i="17"/>
  <c r="J279" i="17"/>
  <c r="J281" i="17"/>
  <c r="J283" i="17"/>
  <c r="J285" i="17"/>
  <c r="J287" i="17"/>
  <c r="J289" i="17"/>
  <c r="J291" i="17"/>
  <c r="J293" i="17"/>
  <c r="J295" i="17"/>
  <c r="J297" i="17"/>
  <c r="J299" i="17"/>
  <c r="J301" i="17"/>
  <c r="J303" i="17"/>
  <c r="J305" i="17"/>
  <c r="J307" i="17"/>
  <c r="J309" i="17"/>
  <c r="J311" i="17"/>
  <c r="J313" i="17"/>
  <c r="J315" i="17"/>
  <c r="J317" i="17"/>
  <c r="J319" i="17"/>
  <c r="J321" i="17"/>
  <c r="J323" i="17"/>
  <c r="J325" i="17"/>
  <c r="J327" i="17"/>
  <c r="J329" i="17"/>
  <c r="J331" i="17"/>
  <c r="J333" i="17"/>
  <c r="J335" i="17"/>
  <c r="J337" i="17"/>
  <c r="J339" i="17"/>
  <c r="J341" i="17"/>
  <c r="J343" i="17"/>
  <c r="J345" i="17"/>
  <c r="J347" i="17"/>
  <c r="J349" i="17"/>
  <c r="J351" i="17"/>
  <c r="J353" i="17"/>
  <c r="J355" i="17"/>
  <c r="J357" i="17"/>
  <c r="J359" i="17"/>
  <c r="J361" i="17"/>
  <c r="J363" i="17"/>
  <c r="J365" i="17"/>
  <c r="J367" i="17"/>
  <c r="J369" i="17"/>
  <c r="J371" i="17"/>
  <c r="J373" i="17"/>
  <c r="J375" i="17"/>
  <c r="J377" i="17"/>
  <c r="J379" i="17"/>
  <c r="J381" i="17"/>
  <c r="J383" i="17"/>
  <c r="J385" i="17"/>
  <c r="J387" i="17"/>
  <c r="J389" i="17"/>
  <c r="J391" i="17"/>
  <c r="J393" i="17"/>
  <c r="J395" i="17"/>
  <c r="J397" i="17"/>
  <c r="J399" i="17"/>
  <c r="J401" i="17"/>
  <c r="J403" i="17"/>
  <c r="J405" i="17"/>
  <c r="J407" i="17"/>
  <c r="J409" i="17"/>
  <c r="J411" i="17"/>
  <c r="J413" i="17"/>
  <c r="J415" i="17"/>
  <c r="J417" i="17"/>
  <c r="J419" i="17"/>
  <c r="J421" i="17"/>
  <c r="J423" i="17"/>
  <c r="J425" i="17"/>
  <c r="J427" i="17"/>
  <c r="J429" i="17"/>
  <c r="J431" i="17"/>
  <c r="J433" i="17"/>
  <c r="J435" i="17"/>
  <c r="J437" i="17"/>
  <c r="J439" i="17"/>
  <c r="J441" i="17"/>
  <c r="J443" i="17"/>
  <c r="J445" i="17"/>
  <c r="J447" i="17"/>
  <c r="J449" i="17"/>
  <c r="J451" i="17"/>
  <c r="J453" i="17"/>
  <c r="J455" i="17"/>
  <c r="J457" i="17"/>
  <c r="J459" i="17"/>
  <c r="J461" i="17"/>
  <c r="J463" i="17"/>
  <c r="J465" i="17"/>
  <c r="J467" i="17"/>
  <c r="J469" i="17"/>
  <c r="J471" i="17"/>
  <c r="J473" i="17"/>
  <c r="J475" i="17"/>
  <c r="J477" i="17"/>
  <c r="J479" i="17"/>
  <c r="J481" i="17"/>
  <c r="J483" i="17"/>
  <c r="J485" i="17"/>
  <c r="J487" i="17"/>
  <c r="J489" i="17"/>
  <c r="J491" i="17"/>
  <c r="J493" i="17"/>
  <c r="J495" i="17"/>
  <c r="J497" i="17"/>
  <c r="J486" i="17"/>
  <c r="J494" i="17"/>
  <c r="J492" i="17"/>
  <c r="J496" i="17"/>
  <c r="J500" i="17"/>
  <c r="J502" i="17"/>
  <c r="J504" i="17"/>
  <c r="J506" i="17"/>
  <c r="J508" i="17"/>
  <c r="J510" i="17"/>
  <c r="J512" i="17"/>
  <c r="J514" i="17"/>
  <c r="J516" i="17"/>
  <c r="J518" i="17"/>
  <c r="J520" i="17"/>
  <c r="J522" i="17"/>
  <c r="J524" i="17"/>
  <c r="J526" i="17"/>
  <c r="J528" i="17"/>
  <c r="J530" i="17"/>
  <c r="J532" i="17"/>
  <c r="J534" i="17"/>
  <c r="J536" i="17"/>
  <c r="J538" i="17"/>
  <c r="J540" i="17"/>
  <c r="J542" i="17"/>
  <c r="J544" i="17"/>
  <c r="J546" i="17"/>
  <c r="J548" i="17"/>
  <c r="J550" i="17"/>
  <c r="J552" i="17"/>
  <c r="J554" i="17"/>
  <c r="J556" i="17"/>
  <c r="J558" i="17"/>
  <c r="J560" i="17"/>
  <c r="J562" i="17"/>
  <c r="J490" i="17"/>
  <c r="J563" i="17"/>
  <c r="J488" i="17"/>
  <c r="J498" i="17"/>
  <c r="J499" i="17"/>
  <c r="J501" i="17"/>
  <c r="J503" i="17"/>
  <c r="J505" i="17"/>
  <c r="J507" i="17"/>
  <c r="J509" i="17"/>
  <c r="J511" i="17"/>
  <c r="J513" i="17"/>
  <c r="J515" i="17"/>
  <c r="J517" i="17"/>
  <c r="J519" i="17"/>
  <c r="J521" i="17"/>
  <c r="J523" i="17"/>
  <c r="J525" i="17"/>
  <c r="J527" i="17"/>
  <c r="J529" i="17"/>
  <c r="J531" i="17"/>
  <c r="J533" i="17"/>
  <c r="J535" i="17"/>
  <c r="J537" i="17"/>
  <c r="J539" i="17"/>
  <c r="J541" i="17"/>
  <c r="J543" i="17"/>
  <c r="J545" i="17"/>
  <c r="J547" i="17"/>
  <c r="J549" i="17"/>
  <c r="J551" i="17"/>
  <c r="J553" i="17"/>
  <c r="J555" i="17"/>
  <c r="J557" i="17"/>
  <c r="J559" i="17"/>
  <c r="J561" i="17"/>
  <c r="J564" i="17"/>
  <c r="M54" i="17"/>
  <c r="M61" i="17"/>
  <c r="M63" i="17"/>
  <c r="M65" i="17"/>
  <c r="M67" i="17"/>
  <c r="M69" i="17"/>
  <c r="M71" i="17"/>
  <c r="M73" i="17"/>
  <c r="M75" i="17"/>
  <c r="M77" i="17"/>
  <c r="M79" i="17"/>
  <c r="M81" i="17"/>
  <c r="M83" i="17"/>
  <c r="M85" i="17"/>
  <c r="M87" i="17"/>
  <c r="M89" i="17"/>
  <c r="M91" i="17"/>
  <c r="M93" i="17"/>
  <c r="M95" i="17"/>
  <c r="M97" i="17"/>
  <c r="M99" i="17"/>
  <c r="M101" i="17"/>
  <c r="M103" i="17"/>
  <c r="M105" i="17"/>
  <c r="M107" i="17"/>
  <c r="M109" i="17"/>
  <c r="M111" i="17"/>
  <c r="M113" i="17"/>
  <c r="M115" i="17"/>
  <c r="M117" i="17"/>
  <c r="M119" i="17"/>
  <c r="M121" i="17"/>
  <c r="M123" i="17"/>
  <c r="M125" i="17"/>
  <c r="M127" i="17"/>
  <c r="M129" i="17"/>
  <c r="M131" i="17"/>
  <c r="M133" i="17"/>
  <c r="M135" i="17"/>
  <c r="M137" i="17"/>
  <c r="M139" i="17"/>
  <c r="M141" i="17"/>
  <c r="M143" i="17"/>
  <c r="M145" i="17"/>
  <c r="M147" i="17"/>
  <c r="M149" i="17"/>
  <c r="M151" i="17"/>
  <c r="M153" i="17"/>
  <c r="M155" i="17"/>
  <c r="M157" i="17"/>
  <c r="M159" i="17"/>
  <c r="M161" i="17"/>
  <c r="M163" i="17"/>
  <c r="M165" i="17"/>
  <c r="M167" i="17"/>
  <c r="M169" i="17"/>
  <c r="M171" i="17"/>
  <c r="M173" i="17"/>
  <c r="M175" i="17"/>
  <c r="M177" i="17"/>
  <c r="M179" i="17"/>
  <c r="M181" i="17"/>
  <c r="M183" i="17"/>
  <c r="M185" i="17"/>
  <c r="M187" i="17"/>
  <c r="M189" i="17"/>
  <c r="M191" i="17"/>
  <c r="M193" i="17"/>
  <c r="M195" i="17"/>
  <c r="M197" i="17"/>
  <c r="M199" i="17"/>
  <c r="M201" i="17"/>
  <c r="M203" i="17"/>
  <c r="M205" i="17"/>
  <c r="M207" i="17"/>
  <c r="M209" i="17"/>
  <c r="M211" i="17"/>
  <c r="M213" i="17"/>
  <c r="M215" i="17"/>
  <c r="M217" i="17"/>
  <c r="M219" i="17"/>
  <c r="M221" i="17"/>
  <c r="M223" i="17"/>
  <c r="M225" i="17"/>
  <c r="M227" i="17"/>
  <c r="M229" i="17"/>
  <c r="M231" i="17"/>
  <c r="M233" i="17"/>
  <c r="M235" i="17"/>
  <c r="M237" i="17"/>
  <c r="M239" i="17"/>
  <c r="M241" i="17"/>
  <c r="M243" i="17"/>
  <c r="M245" i="17"/>
  <c r="M247" i="17"/>
  <c r="M249" i="17"/>
  <c r="M251" i="17"/>
  <c r="M60" i="17"/>
  <c r="M59" i="17"/>
  <c r="M62" i="17"/>
  <c r="M64" i="17"/>
  <c r="M66" i="17"/>
  <c r="M68" i="17"/>
  <c r="M70" i="17"/>
  <c r="M72" i="17"/>
  <c r="M74" i="17"/>
  <c r="M76" i="17"/>
  <c r="M78" i="17"/>
  <c r="M80" i="17"/>
  <c r="M82" i="17"/>
  <c r="M84" i="17"/>
  <c r="M86" i="17"/>
  <c r="M88" i="17"/>
  <c r="M90" i="17"/>
  <c r="M92" i="17"/>
  <c r="M94" i="17"/>
  <c r="M96" i="17"/>
  <c r="M98" i="17"/>
  <c r="M100" i="17"/>
  <c r="M102" i="17"/>
  <c r="M104" i="17"/>
  <c r="M106" i="17"/>
  <c r="M108" i="17"/>
  <c r="M110" i="17"/>
  <c r="M112" i="17"/>
  <c r="M114" i="17"/>
  <c r="M116" i="17"/>
  <c r="M118" i="17"/>
  <c r="M120" i="17"/>
  <c r="M122" i="17"/>
  <c r="M124" i="17"/>
  <c r="M126" i="17"/>
  <c r="M128" i="17"/>
  <c r="M130" i="17"/>
  <c r="M132" i="17"/>
  <c r="M134" i="17"/>
  <c r="M136" i="17"/>
  <c r="M138" i="17"/>
  <c r="M140" i="17"/>
  <c r="M142" i="17"/>
  <c r="M144" i="17"/>
  <c r="M146" i="17"/>
  <c r="M148" i="17"/>
  <c r="M150" i="17"/>
  <c r="M152" i="17"/>
  <c r="M154" i="17"/>
  <c r="M156" i="17"/>
  <c r="M158" i="17"/>
  <c r="M160" i="17"/>
  <c r="M162" i="17"/>
  <c r="M164" i="17"/>
  <c r="M166" i="17"/>
  <c r="M168" i="17"/>
  <c r="M170" i="17"/>
  <c r="M172" i="17"/>
  <c r="M174" i="17"/>
  <c r="M176" i="17"/>
  <c r="M178" i="17"/>
  <c r="M180" i="17"/>
  <c r="M182" i="17"/>
  <c r="M184" i="17"/>
  <c r="M186" i="17"/>
  <c r="M188" i="17"/>
  <c r="M190" i="17"/>
  <c r="M192" i="17"/>
  <c r="M194" i="17"/>
  <c r="M196" i="17"/>
  <c r="M198" i="17"/>
  <c r="M200" i="17"/>
  <c r="M202" i="17"/>
  <c r="M204" i="17"/>
  <c r="M206" i="17"/>
  <c r="M208" i="17"/>
  <c r="M210" i="17"/>
  <c r="M212" i="17"/>
  <c r="M214" i="17"/>
  <c r="M216" i="17"/>
  <c r="M218" i="17"/>
  <c r="M220" i="17"/>
  <c r="M222" i="17"/>
  <c r="M224" i="17"/>
  <c r="M226" i="17"/>
  <c r="M228" i="17"/>
  <c r="M230" i="17"/>
  <c r="M232" i="17"/>
  <c r="M234" i="17"/>
  <c r="M236" i="17"/>
  <c r="M238" i="17"/>
  <c r="M240" i="17"/>
  <c r="M242" i="17"/>
  <c r="M244" i="17"/>
  <c r="M246" i="17"/>
  <c r="M248" i="17"/>
  <c r="M250" i="17"/>
  <c r="M254" i="17"/>
  <c r="M256" i="17"/>
  <c r="M258" i="17"/>
  <c r="M260" i="17"/>
  <c r="M262" i="17"/>
  <c r="M264" i="17"/>
  <c r="M266" i="17"/>
  <c r="M268" i="17"/>
  <c r="M270" i="17"/>
  <c r="M272" i="17"/>
  <c r="M274" i="17"/>
  <c r="M276" i="17"/>
  <c r="M278" i="17"/>
  <c r="M280" i="17"/>
  <c r="M282" i="17"/>
  <c r="M284" i="17"/>
  <c r="M286" i="17"/>
  <c r="M288" i="17"/>
  <c r="M290" i="17"/>
  <c r="M292" i="17"/>
  <c r="M294" i="17"/>
  <c r="M296" i="17"/>
  <c r="M298" i="17"/>
  <c r="M300" i="17"/>
  <c r="M302" i="17"/>
  <c r="M304" i="17"/>
  <c r="M306" i="17"/>
  <c r="M308" i="17"/>
  <c r="M310" i="17"/>
  <c r="M312" i="17"/>
  <c r="M314" i="17"/>
  <c r="M316" i="17"/>
  <c r="M318" i="17"/>
  <c r="M320" i="17"/>
  <c r="M322" i="17"/>
  <c r="M324" i="17"/>
  <c r="M326" i="17"/>
  <c r="M328" i="17"/>
  <c r="M330" i="17"/>
  <c r="M332" i="17"/>
  <c r="M334" i="17"/>
  <c r="M336" i="17"/>
  <c r="M338" i="17"/>
  <c r="M340" i="17"/>
  <c r="M342" i="17"/>
  <c r="M344" i="17"/>
  <c r="M346" i="17"/>
  <c r="M348" i="17"/>
  <c r="M350" i="17"/>
  <c r="M352" i="17"/>
  <c r="M354" i="17"/>
  <c r="M356" i="17"/>
  <c r="M358" i="17"/>
  <c r="M360" i="17"/>
  <c r="M362" i="17"/>
  <c r="M364" i="17"/>
  <c r="M366" i="17"/>
  <c r="M368" i="17"/>
  <c r="M370" i="17"/>
  <c r="M372" i="17"/>
  <c r="M374" i="17"/>
  <c r="M376" i="17"/>
  <c r="M378" i="17"/>
  <c r="M380" i="17"/>
  <c r="M382" i="17"/>
  <c r="M384" i="17"/>
  <c r="M386" i="17"/>
  <c r="M388" i="17"/>
  <c r="M390" i="17"/>
  <c r="M392" i="17"/>
  <c r="M394" i="17"/>
  <c r="M396" i="17"/>
  <c r="M398" i="17"/>
  <c r="M400" i="17"/>
  <c r="M402" i="17"/>
  <c r="M404" i="17"/>
  <c r="M406" i="17"/>
  <c r="M408" i="17"/>
  <c r="M410" i="17"/>
  <c r="M412" i="17"/>
  <c r="M414" i="17"/>
  <c r="M416" i="17"/>
  <c r="M418" i="17"/>
  <c r="M420" i="17"/>
  <c r="M422" i="17"/>
  <c r="M424" i="17"/>
  <c r="M426" i="17"/>
  <c r="M428" i="17"/>
  <c r="M430" i="17"/>
  <c r="M432" i="17"/>
  <c r="M434" i="17"/>
  <c r="M436" i="17"/>
  <c r="M438" i="17"/>
  <c r="M440" i="17"/>
  <c r="M442" i="17"/>
  <c r="M444" i="17"/>
  <c r="M446" i="17"/>
  <c r="M448" i="17"/>
  <c r="M450" i="17"/>
  <c r="M452" i="17"/>
  <c r="M454" i="17"/>
  <c r="M456" i="17"/>
  <c r="M458" i="17"/>
  <c r="M460" i="17"/>
  <c r="M462" i="17"/>
  <c r="M464" i="17"/>
  <c r="M466" i="17"/>
  <c r="M468" i="17"/>
  <c r="M470" i="17"/>
  <c r="M472" i="17"/>
  <c r="M474" i="17"/>
  <c r="M476" i="17"/>
  <c r="M478" i="17"/>
  <c r="M480" i="17"/>
  <c r="M482" i="17"/>
  <c r="M484" i="17"/>
  <c r="M486" i="17"/>
  <c r="M488" i="17"/>
  <c r="M490" i="17"/>
  <c r="M492" i="17"/>
  <c r="M494" i="17"/>
  <c r="M252" i="17"/>
  <c r="M253" i="17"/>
  <c r="M255" i="17"/>
  <c r="M257" i="17"/>
  <c r="M259" i="17"/>
  <c r="M261" i="17"/>
  <c r="M263" i="17"/>
  <c r="M265" i="17"/>
  <c r="M267" i="17"/>
  <c r="M269" i="17"/>
  <c r="M271" i="17"/>
  <c r="M273" i="17"/>
  <c r="M275" i="17"/>
  <c r="M277" i="17"/>
  <c r="M279" i="17"/>
  <c r="M281" i="17"/>
  <c r="M283" i="17"/>
  <c r="M285" i="17"/>
  <c r="M287" i="17"/>
  <c r="M289" i="17"/>
  <c r="M291" i="17"/>
  <c r="M293" i="17"/>
  <c r="M295" i="17"/>
  <c r="M297" i="17"/>
  <c r="M299" i="17"/>
  <c r="M301" i="17"/>
  <c r="M303" i="17"/>
  <c r="M305" i="17"/>
  <c r="M307" i="17"/>
  <c r="M309" i="17"/>
  <c r="M311" i="17"/>
  <c r="M313" i="17"/>
  <c r="M315" i="17"/>
  <c r="M317" i="17"/>
  <c r="M319" i="17"/>
  <c r="M321" i="17"/>
  <c r="M323" i="17"/>
  <c r="M325" i="17"/>
  <c r="M327" i="17"/>
  <c r="M329" i="17"/>
  <c r="M331" i="17"/>
  <c r="M333" i="17"/>
  <c r="M335" i="17"/>
  <c r="M337" i="17"/>
  <c r="M339" i="17"/>
  <c r="M341" i="17"/>
  <c r="M343" i="17"/>
  <c r="M345" i="17"/>
  <c r="M347" i="17"/>
  <c r="M349" i="17"/>
  <c r="M351" i="17"/>
  <c r="M353" i="17"/>
  <c r="M355" i="17"/>
  <c r="M357" i="17"/>
  <c r="M359" i="17"/>
  <c r="M361" i="17"/>
  <c r="M363" i="17"/>
  <c r="M365" i="17"/>
  <c r="M367" i="17"/>
  <c r="M369" i="17"/>
  <c r="M371" i="17"/>
  <c r="M373" i="17"/>
  <c r="M375" i="17"/>
  <c r="M377" i="17"/>
  <c r="M379" i="17"/>
  <c r="M381" i="17"/>
  <c r="M383" i="17"/>
  <c r="M385" i="17"/>
  <c r="M387" i="17"/>
  <c r="M389" i="17"/>
  <c r="M391" i="17"/>
  <c r="M393" i="17"/>
  <c r="M395" i="17"/>
  <c r="M397" i="17"/>
  <c r="M399" i="17"/>
  <c r="M401" i="17"/>
  <c r="M403" i="17"/>
  <c r="M405" i="17"/>
  <c r="M407" i="17"/>
  <c r="M409" i="17"/>
  <c r="M411" i="17"/>
  <c r="M413" i="17"/>
  <c r="M415" i="17"/>
  <c r="M417" i="17"/>
  <c r="M419" i="17"/>
  <c r="M421" i="17"/>
  <c r="M423" i="17"/>
  <c r="M425" i="17"/>
  <c r="M427" i="17"/>
  <c r="M429" i="17"/>
  <c r="M431" i="17"/>
  <c r="M433" i="17"/>
  <c r="M435" i="17"/>
  <c r="M437" i="17"/>
  <c r="M439" i="17"/>
  <c r="M441" i="17"/>
  <c r="M443" i="17"/>
  <c r="M445" i="17"/>
  <c r="M447" i="17"/>
  <c r="M449" i="17"/>
  <c r="M451" i="17"/>
  <c r="M453" i="17"/>
  <c r="M455" i="17"/>
  <c r="M457" i="17"/>
  <c r="M459" i="17"/>
  <c r="M461" i="17"/>
  <c r="M463" i="17"/>
  <c r="M465" i="17"/>
  <c r="M467" i="17"/>
  <c r="M469" i="17"/>
  <c r="M471" i="17"/>
  <c r="M473" i="17"/>
  <c r="M475" i="17"/>
  <c r="M477" i="17"/>
  <c r="M479" i="17"/>
  <c r="M481" i="17"/>
  <c r="M483" i="17"/>
  <c r="M485" i="17"/>
  <c r="M487" i="17"/>
  <c r="M489" i="17"/>
  <c r="M491" i="17"/>
  <c r="M493" i="17"/>
  <c r="M495" i="17"/>
  <c r="M497" i="17"/>
  <c r="M500" i="17"/>
  <c r="M502" i="17"/>
  <c r="M504" i="17"/>
  <c r="M506" i="17"/>
  <c r="M508" i="17"/>
  <c r="M510" i="17"/>
  <c r="M512" i="17"/>
  <c r="M514" i="17"/>
  <c r="M516" i="17"/>
  <c r="M518" i="17"/>
  <c r="M520" i="17"/>
  <c r="M522" i="17"/>
  <c r="M524" i="17"/>
  <c r="M526" i="17"/>
  <c r="M528" i="17"/>
  <c r="M530" i="17"/>
  <c r="M532" i="17"/>
  <c r="M534" i="17"/>
  <c r="M536" i="17"/>
  <c r="M538" i="17"/>
  <c r="M540" i="17"/>
  <c r="M542" i="17"/>
  <c r="M544" i="17"/>
  <c r="M546" i="17"/>
  <c r="M548" i="17"/>
  <c r="M550" i="17"/>
  <c r="M552" i="17"/>
  <c r="M554" i="17"/>
  <c r="M556" i="17"/>
  <c r="M558" i="17"/>
  <c r="M560" i="17"/>
  <c r="M564" i="17"/>
  <c r="M498" i="17"/>
  <c r="M496" i="17"/>
  <c r="M499" i="17"/>
  <c r="M501" i="17"/>
  <c r="M503" i="17"/>
  <c r="M505" i="17"/>
  <c r="M507" i="17"/>
  <c r="M509" i="17"/>
  <c r="M511" i="17"/>
  <c r="M513" i="17"/>
  <c r="M515" i="17"/>
  <c r="M517" i="17"/>
  <c r="M519" i="17"/>
  <c r="M521" i="17"/>
  <c r="M523" i="17"/>
  <c r="M525" i="17"/>
  <c r="M527" i="17"/>
  <c r="M529" i="17"/>
  <c r="M531" i="17"/>
  <c r="M533" i="17"/>
  <c r="M535" i="17"/>
  <c r="M537" i="17"/>
  <c r="M539" i="17"/>
  <c r="M541" i="17"/>
  <c r="M543" i="17"/>
  <c r="M545" i="17"/>
  <c r="M547" i="17"/>
  <c r="M549" i="17"/>
  <c r="M551" i="17"/>
  <c r="M553" i="17"/>
  <c r="M555" i="17"/>
  <c r="M557" i="17"/>
  <c r="M559" i="17"/>
  <c r="M561" i="17"/>
  <c r="M562" i="17"/>
  <c r="M563" i="17"/>
  <c r="P54" i="17"/>
  <c r="P61" i="17"/>
  <c r="P63" i="17"/>
  <c r="P65" i="17"/>
  <c r="P67" i="17"/>
  <c r="P69" i="17"/>
  <c r="P71" i="17"/>
  <c r="P73" i="17"/>
  <c r="P75" i="17"/>
  <c r="P77" i="17"/>
  <c r="P79" i="17"/>
  <c r="P81" i="17"/>
  <c r="P83" i="17"/>
  <c r="P85" i="17"/>
  <c r="P87" i="17"/>
  <c r="P89" i="17"/>
  <c r="P91" i="17"/>
  <c r="P93" i="17"/>
  <c r="P95" i="17"/>
  <c r="P97" i="17"/>
  <c r="P99" i="17"/>
  <c r="P101" i="17"/>
  <c r="P103" i="17"/>
  <c r="P105" i="17"/>
  <c r="P107" i="17"/>
  <c r="P109" i="17"/>
  <c r="P111" i="17"/>
  <c r="P113" i="17"/>
  <c r="P115" i="17"/>
  <c r="P117" i="17"/>
  <c r="P119" i="17"/>
  <c r="P121" i="17"/>
  <c r="P123" i="17"/>
  <c r="P125" i="17"/>
  <c r="P127" i="17"/>
  <c r="P129" i="17"/>
  <c r="P131" i="17"/>
  <c r="P133" i="17"/>
  <c r="P135" i="17"/>
  <c r="P137" i="17"/>
  <c r="P139" i="17"/>
  <c r="P141" i="17"/>
  <c r="P143" i="17"/>
  <c r="P145" i="17"/>
  <c r="P147" i="17"/>
  <c r="P149" i="17"/>
  <c r="P151" i="17"/>
  <c r="P153" i="17"/>
  <c r="P155" i="17"/>
  <c r="P157" i="17"/>
  <c r="P159" i="17"/>
  <c r="P161" i="17"/>
  <c r="P163" i="17"/>
  <c r="P165" i="17"/>
  <c r="P167" i="17"/>
  <c r="P169" i="17"/>
  <c r="P171" i="17"/>
  <c r="P173" i="17"/>
  <c r="P175" i="17"/>
  <c r="P177" i="17"/>
  <c r="P179" i="17"/>
  <c r="P181" i="17"/>
  <c r="P183" i="17"/>
  <c r="P185" i="17"/>
  <c r="P187" i="17"/>
  <c r="P189" i="17"/>
  <c r="P191" i="17"/>
  <c r="P193" i="17"/>
  <c r="P195" i="17"/>
  <c r="P197" i="17"/>
  <c r="P199" i="17"/>
  <c r="P201" i="17"/>
  <c r="P203" i="17"/>
  <c r="P205" i="17"/>
  <c r="P207" i="17"/>
  <c r="P209" i="17"/>
  <c r="P211" i="17"/>
  <c r="P213" i="17"/>
  <c r="P215" i="17"/>
  <c r="P217" i="17"/>
  <c r="P219" i="17"/>
  <c r="P221" i="17"/>
  <c r="P223" i="17"/>
  <c r="P225" i="17"/>
  <c r="P227" i="17"/>
  <c r="P229" i="17"/>
  <c r="P231" i="17"/>
  <c r="P233" i="17"/>
  <c r="P235" i="17"/>
  <c r="P237" i="17"/>
  <c r="P239" i="17"/>
  <c r="P241" i="17"/>
  <c r="P243" i="17"/>
  <c r="P245" i="17"/>
  <c r="P247" i="17"/>
  <c r="P60" i="17"/>
  <c r="P59" i="17"/>
  <c r="P62" i="17"/>
  <c r="P64" i="17"/>
  <c r="P66" i="17"/>
  <c r="P68" i="17"/>
  <c r="P70" i="17"/>
  <c r="P72" i="17"/>
  <c r="P74" i="17"/>
  <c r="P76" i="17"/>
  <c r="P78" i="17"/>
  <c r="P80" i="17"/>
  <c r="P82" i="17"/>
  <c r="P84" i="17"/>
  <c r="P86" i="17"/>
  <c r="P88" i="17"/>
  <c r="P90" i="17"/>
  <c r="P92" i="17"/>
  <c r="P94" i="17"/>
  <c r="P96" i="17"/>
  <c r="P98" i="17"/>
  <c r="P100" i="17"/>
  <c r="P102" i="17"/>
  <c r="P104" i="17"/>
  <c r="P106" i="17"/>
  <c r="P108" i="17"/>
  <c r="P110" i="17"/>
  <c r="P112" i="17"/>
  <c r="P114" i="17"/>
  <c r="P116" i="17"/>
  <c r="P118" i="17"/>
  <c r="P120" i="17"/>
  <c r="P122" i="17"/>
  <c r="P124" i="17"/>
  <c r="P126" i="17"/>
  <c r="P128" i="17"/>
  <c r="P130" i="17"/>
  <c r="P132" i="17"/>
  <c r="P134" i="17"/>
  <c r="P136" i="17"/>
  <c r="P138" i="17"/>
  <c r="P140" i="17"/>
  <c r="P142" i="17"/>
  <c r="P144" i="17"/>
  <c r="P146" i="17"/>
  <c r="P148" i="17"/>
  <c r="P150" i="17"/>
  <c r="P152" i="17"/>
  <c r="P154" i="17"/>
  <c r="P156" i="17"/>
  <c r="P158" i="17"/>
  <c r="P160" i="17"/>
  <c r="P162" i="17"/>
  <c r="P164" i="17"/>
  <c r="P166" i="17"/>
  <c r="P168" i="17"/>
  <c r="P170" i="17"/>
  <c r="P172" i="17"/>
  <c r="P174" i="17"/>
  <c r="P176" i="17"/>
  <c r="P178" i="17"/>
  <c r="P180" i="17"/>
  <c r="P182" i="17"/>
  <c r="P184" i="17"/>
  <c r="P186" i="17"/>
  <c r="P188" i="17"/>
  <c r="P190" i="17"/>
  <c r="P192" i="17"/>
  <c r="P194" i="17"/>
  <c r="P196" i="17"/>
  <c r="P198" i="17"/>
  <c r="P200" i="17"/>
  <c r="P202" i="17"/>
  <c r="P204" i="17"/>
  <c r="P206" i="17"/>
  <c r="P208" i="17"/>
  <c r="P210" i="17"/>
  <c r="P212" i="17"/>
  <c r="P214" i="17"/>
  <c r="P216" i="17"/>
  <c r="P218" i="17"/>
  <c r="P220" i="17"/>
  <c r="P222" i="17"/>
  <c r="P224" i="17"/>
  <c r="P226" i="17"/>
  <c r="P228" i="17"/>
  <c r="P230" i="17"/>
  <c r="P232" i="17"/>
  <c r="P234" i="17"/>
  <c r="P236" i="17"/>
  <c r="P238" i="17"/>
  <c r="P240" i="17"/>
  <c r="P242" i="17"/>
  <c r="P244" i="17"/>
  <c r="P246" i="17"/>
  <c r="P248" i="17"/>
  <c r="P253" i="17"/>
  <c r="P255" i="17"/>
  <c r="P257" i="17"/>
  <c r="P259" i="17"/>
  <c r="P261" i="17"/>
  <c r="P263" i="17"/>
  <c r="P265" i="17"/>
  <c r="P267" i="17"/>
  <c r="P269" i="17"/>
  <c r="P271" i="17"/>
  <c r="P273" i="17"/>
  <c r="P275" i="17"/>
  <c r="P277" i="17"/>
  <c r="P279" i="17"/>
  <c r="P281" i="17"/>
  <c r="P283" i="17"/>
  <c r="P285" i="17"/>
  <c r="P287" i="17"/>
  <c r="P289" i="17"/>
  <c r="P291" i="17"/>
  <c r="P293" i="17"/>
  <c r="P295" i="17"/>
  <c r="P297" i="17"/>
  <c r="P299" i="17"/>
  <c r="P301" i="17"/>
  <c r="P303" i="17"/>
  <c r="P305" i="17"/>
  <c r="P307" i="17"/>
  <c r="P309" i="17"/>
  <c r="P311" i="17"/>
  <c r="P313" i="17"/>
  <c r="P315" i="17"/>
  <c r="P317" i="17"/>
  <c r="P319" i="17"/>
  <c r="P321" i="17"/>
  <c r="P323" i="17"/>
  <c r="P325" i="17"/>
  <c r="P327" i="17"/>
  <c r="P329" i="17"/>
  <c r="P331" i="17"/>
  <c r="P333" i="17"/>
  <c r="P335" i="17"/>
  <c r="P337" i="17"/>
  <c r="P339" i="17"/>
  <c r="P341" i="17"/>
  <c r="P343" i="17"/>
  <c r="P345" i="17"/>
  <c r="P347" i="17"/>
  <c r="P349" i="17"/>
  <c r="P351" i="17"/>
  <c r="P353" i="17"/>
  <c r="P355" i="17"/>
  <c r="P357" i="17"/>
  <c r="P359" i="17"/>
  <c r="P361" i="17"/>
  <c r="P363" i="17"/>
  <c r="P365" i="17"/>
  <c r="P367" i="17"/>
  <c r="P369" i="17"/>
  <c r="P371" i="17"/>
  <c r="P373" i="17"/>
  <c r="P375" i="17"/>
  <c r="P377" i="17"/>
  <c r="P379" i="17"/>
  <c r="P381" i="17"/>
  <c r="P383" i="17"/>
  <c r="P385" i="17"/>
  <c r="P387" i="17"/>
  <c r="P389" i="17"/>
  <c r="P391" i="17"/>
  <c r="P393" i="17"/>
  <c r="P395" i="17"/>
  <c r="P397" i="17"/>
  <c r="P399" i="17"/>
  <c r="P401" i="17"/>
  <c r="P403" i="17"/>
  <c r="P405" i="17"/>
  <c r="P407" i="17"/>
  <c r="P409" i="17"/>
  <c r="P411" i="17"/>
  <c r="P413" i="17"/>
  <c r="P415" i="17"/>
  <c r="P417" i="17"/>
  <c r="P419" i="17"/>
  <c r="P421" i="17"/>
  <c r="P423" i="17"/>
  <c r="P425" i="17"/>
  <c r="P427" i="17"/>
  <c r="P429" i="17"/>
  <c r="P431" i="17"/>
  <c r="P433" i="17"/>
  <c r="P435" i="17"/>
  <c r="P437" i="17"/>
  <c r="P439" i="17"/>
  <c r="P441" i="17"/>
  <c r="P443" i="17"/>
  <c r="P445" i="17"/>
  <c r="P447" i="17"/>
  <c r="P449" i="17"/>
  <c r="P451" i="17"/>
  <c r="P453" i="17"/>
  <c r="P455" i="17"/>
  <c r="P457" i="17"/>
  <c r="P459" i="17"/>
  <c r="P461" i="17"/>
  <c r="P463" i="17"/>
  <c r="P465" i="17"/>
  <c r="P467" i="17"/>
  <c r="P469" i="17"/>
  <c r="P471" i="17"/>
  <c r="P473" i="17"/>
  <c r="P475" i="17"/>
  <c r="P477" i="17"/>
  <c r="P479" i="17"/>
  <c r="P481" i="17"/>
  <c r="P483" i="17"/>
  <c r="P485" i="17"/>
  <c r="P250" i="17"/>
  <c r="P249" i="17"/>
  <c r="P251" i="17"/>
  <c r="P252" i="17"/>
  <c r="P254" i="17"/>
  <c r="P256" i="17"/>
  <c r="P258" i="17"/>
  <c r="P260" i="17"/>
  <c r="P262" i="17"/>
  <c r="P264" i="17"/>
  <c r="P266" i="17"/>
  <c r="P268" i="17"/>
  <c r="P270" i="17"/>
  <c r="P272" i="17"/>
  <c r="P274" i="17"/>
  <c r="P276" i="17"/>
  <c r="P278" i="17"/>
  <c r="P280" i="17"/>
  <c r="P282" i="17"/>
  <c r="P284" i="17"/>
  <c r="P286" i="17"/>
  <c r="P288" i="17"/>
  <c r="P290" i="17"/>
  <c r="P292" i="17"/>
  <c r="P294" i="17"/>
  <c r="P296" i="17"/>
  <c r="P298" i="17"/>
  <c r="P300" i="17"/>
  <c r="P302" i="17"/>
  <c r="P304" i="17"/>
  <c r="P306" i="17"/>
  <c r="P308" i="17"/>
  <c r="P310" i="17"/>
  <c r="P312" i="17"/>
  <c r="P314" i="17"/>
  <c r="P316" i="17"/>
  <c r="P318" i="17"/>
  <c r="P320" i="17"/>
  <c r="P322" i="17"/>
  <c r="P324" i="17"/>
  <c r="P326" i="17"/>
  <c r="P328" i="17"/>
  <c r="P330" i="17"/>
  <c r="P332" i="17"/>
  <c r="P334" i="17"/>
  <c r="P336" i="17"/>
  <c r="P338" i="17"/>
  <c r="P340" i="17"/>
  <c r="P342" i="17"/>
  <c r="P344" i="17"/>
  <c r="P346" i="17"/>
  <c r="P348" i="17"/>
  <c r="P350" i="17"/>
  <c r="P352" i="17"/>
  <c r="P354" i="17"/>
  <c r="P356" i="17"/>
  <c r="P358" i="17"/>
  <c r="P360" i="17"/>
  <c r="P362" i="17"/>
  <c r="P364" i="17"/>
  <c r="P366" i="17"/>
  <c r="P368" i="17"/>
  <c r="P370" i="17"/>
  <c r="P372" i="17"/>
  <c r="P374" i="17"/>
  <c r="P376" i="17"/>
  <c r="P378" i="17"/>
  <c r="P380" i="17"/>
  <c r="P382" i="17"/>
  <c r="P384" i="17"/>
  <c r="P386" i="17"/>
  <c r="P388" i="17"/>
  <c r="P390" i="17"/>
  <c r="P392" i="17"/>
  <c r="P394" i="17"/>
  <c r="P396" i="17"/>
  <c r="P398" i="17"/>
  <c r="P400" i="17"/>
  <c r="P402" i="17"/>
  <c r="P404" i="17"/>
  <c r="P406" i="17"/>
  <c r="P408" i="17"/>
  <c r="P410" i="17"/>
  <c r="P412" i="17"/>
  <c r="P414" i="17"/>
  <c r="P416" i="17"/>
  <c r="P418" i="17"/>
  <c r="P420" i="17"/>
  <c r="P422" i="17"/>
  <c r="P424" i="17"/>
  <c r="P426" i="17"/>
  <c r="P428" i="17"/>
  <c r="P430" i="17"/>
  <c r="P432" i="17"/>
  <c r="P434" i="17"/>
  <c r="P436" i="17"/>
  <c r="P438" i="17"/>
  <c r="P440" i="17"/>
  <c r="P442" i="17"/>
  <c r="P444" i="17"/>
  <c r="P446" i="17"/>
  <c r="P448" i="17"/>
  <c r="P450" i="17"/>
  <c r="P452" i="17"/>
  <c r="P454" i="17"/>
  <c r="P456" i="17"/>
  <c r="P458" i="17"/>
  <c r="P460" i="17"/>
  <c r="P462" i="17"/>
  <c r="P464" i="17"/>
  <c r="P466" i="17"/>
  <c r="P468" i="17"/>
  <c r="P470" i="17"/>
  <c r="P472" i="17"/>
  <c r="P474" i="17"/>
  <c r="P476" i="17"/>
  <c r="P478" i="17"/>
  <c r="P480" i="17"/>
  <c r="P482" i="17"/>
  <c r="P484" i="17"/>
  <c r="P486" i="17"/>
  <c r="P488" i="17"/>
  <c r="P490" i="17"/>
  <c r="P492" i="17"/>
  <c r="P494" i="17"/>
  <c r="P496" i="17"/>
  <c r="P493" i="17"/>
  <c r="P563" i="17"/>
  <c r="P491" i="17"/>
  <c r="P499" i="17"/>
  <c r="P501" i="17"/>
  <c r="P503" i="17"/>
  <c r="P505" i="17"/>
  <c r="P507" i="17"/>
  <c r="P509" i="17"/>
  <c r="P511" i="17"/>
  <c r="P513" i="17"/>
  <c r="P515" i="17"/>
  <c r="P517" i="17"/>
  <c r="P519" i="17"/>
  <c r="P521" i="17"/>
  <c r="P523" i="17"/>
  <c r="P525" i="17"/>
  <c r="P527" i="17"/>
  <c r="P529" i="17"/>
  <c r="P531" i="17"/>
  <c r="P533" i="17"/>
  <c r="P535" i="17"/>
  <c r="P537" i="17"/>
  <c r="P539" i="17"/>
  <c r="P541" i="17"/>
  <c r="P543" i="17"/>
  <c r="P545" i="17"/>
  <c r="P547" i="17"/>
  <c r="P549" i="17"/>
  <c r="P551" i="17"/>
  <c r="P553" i="17"/>
  <c r="P555" i="17"/>
  <c r="P557" i="17"/>
  <c r="P559" i="17"/>
  <c r="P561" i="17"/>
  <c r="P564" i="17"/>
  <c r="P489" i="17"/>
  <c r="P487" i="17"/>
  <c r="P495" i="17"/>
  <c r="P497" i="17"/>
  <c r="P498" i="17"/>
  <c r="P500" i="17"/>
  <c r="P502" i="17"/>
  <c r="P504" i="17"/>
  <c r="P506" i="17"/>
  <c r="P508" i="17"/>
  <c r="P510" i="17"/>
  <c r="P512" i="17"/>
  <c r="P514" i="17"/>
  <c r="P516" i="17"/>
  <c r="P518" i="17"/>
  <c r="P520" i="17"/>
  <c r="P522" i="17"/>
  <c r="P524" i="17"/>
  <c r="P526" i="17"/>
  <c r="P528" i="17"/>
  <c r="P530" i="17"/>
  <c r="P532" i="17"/>
  <c r="P534" i="17"/>
  <c r="P536" i="17"/>
  <c r="P538" i="17"/>
  <c r="P540" i="17"/>
  <c r="P542" i="17"/>
  <c r="P544" i="17"/>
  <c r="P546" i="17"/>
  <c r="P548" i="17"/>
  <c r="P550" i="17"/>
  <c r="P552" i="17"/>
  <c r="P554" i="17"/>
  <c r="P556" i="17"/>
  <c r="P558" i="17"/>
  <c r="P560" i="17"/>
  <c r="P562" i="17"/>
  <c r="I54" i="17"/>
  <c r="I61" i="17"/>
  <c r="I63" i="17"/>
  <c r="I65" i="17"/>
  <c r="I67" i="17"/>
  <c r="I69" i="17"/>
  <c r="I71" i="17"/>
  <c r="I73" i="17"/>
  <c r="I75" i="17"/>
  <c r="I77" i="17"/>
  <c r="I79" i="17"/>
  <c r="I81" i="17"/>
  <c r="I83" i="17"/>
  <c r="I85" i="17"/>
  <c r="I87" i="17"/>
  <c r="I89" i="17"/>
  <c r="I91" i="17"/>
  <c r="I93" i="17"/>
  <c r="I95" i="17"/>
  <c r="I97" i="17"/>
  <c r="I99" i="17"/>
  <c r="I101" i="17"/>
  <c r="I103" i="17"/>
  <c r="I105" i="17"/>
  <c r="I107" i="17"/>
  <c r="I109" i="17"/>
  <c r="I111" i="17"/>
  <c r="I113" i="17"/>
  <c r="I115" i="17"/>
  <c r="I117" i="17"/>
  <c r="I119" i="17"/>
  <c r="I121" i="17"/>
  <c r="I123" i="17"/>
  <c r="I125" i="17"/>
  <c r="I127" i="17"/>
  <c r="I129" i="17"/>
  <c r="I131" i="17"/>
  <c r="I133" i="17"/>
  <c r="I135" i="17"/>
  <c r="I137" i="17"/>
  <c r="I139" i="17"/>
  <c r="I141" i="17"/>
  <c r="I143" i="17"/>
  <c r="I145" i="17"/>
  <c r="I147" i="17"/>
  <c r="I149" i="17"/>
  <c r="I151" i="17"/>
  <c r="I153" i="17"/>
  <c r="I155" i="17"/>
  <c r="I157" i="17"/>
  <c r="I159" i="17"/>
  <c r="I161" i="17"/>
  <c r="I163" i="17"/>
  <c r="I165" i="17"/>
  <c r="I167" i="17"/>
  <c r="I169" i="17"/>
  <c r="I171" i="17"/>
  <c r="I173" i="17"/>
  <c r="I175" i="17"/>
  <c r="I177" i="17"/>
  <c r="I179" i="17"/>
  <c r="I181" i="17"/>
  <c r="I183" i="17"/>
  <c r="I185" i="17"/>
  <c r="I187" i="17"/>
  <c r="I189" i="17"/>
  <c r="I191" i="17"/>
  <c r="I193" i="17"/>
  <c r="I195" i="17"/>
  <c r="I197" i="17"/>
  <c r="I199" i="17"/>
  <c r="I201" i="17"/>
  <c r="I203" i="17"/>
  <c r="I205" i="17"/>
  <c r="I207" i="17"/>
  <c r="I209" i="17"/>
  <c r="I211" i="17"/>
  <c r="I213" i="17"/>
  <c r="I215" i="17"/>
  <c r="I217" i="17"/>
  <c r="I219" i="17"/>
  <c r="I221" i="17"/>
  <c r="I223" i="17"/>
  <c r="I225" i="17"/>
  <c r="I227" i="17"/>
  <c r="I229" i="17"/>
  <c r="I231" i="17"/>
  <c r="I233" i="17"/>
  <c r="I235" i="17"/>
  <c r="I237" i="17"/>
  <c r="I239" i="17"/>
  <c r="I241" i="17"/>
  <c r="I243" i="17"/>
  <c r="I245" i="17"/>
  <c r="I247" i="17"/>
  <c r="I249" i="17"/>
  <c r="I251" i="17"/>
  <c r="I60" i="17"/>
  <c r="I59" i="17"/>
  <c r="I62" i="17"/>
  <c r="I64" i="17"/>
  <c r="I66" i="17"/>
  <c r="I68" i="17"/>
  <c r="I70" i="17"/>
  <c r="I72" i="17"/>
  <c r="I74" i="17"/>
  <c r="I76" i="17"/>
  <c r="I78" i="17"/>
  <c r="I80" i="17"/>
  <c r="I82" i="17"/>
  <c r="I84" i="17"/>
  <c r="I86" i="17"/>
  <c r="I88" i="17"/>
  <c r="I90" i="17"/>
  <c r="I92" i="17"/>
  <c r="I94" i="17"/>
  <c r="I96" i="17"/>
  <c r="I98" i="17"/>
  <c r="I100" i="17"/>
  <c r="I102" i="17"/>
  <c r="I104" i="17"/>
  <c r="I106" i="17"/>
  <c r="I108" i="17"/>
  <c r="I110" i="17"/>
  <c r="I112" i="17"/>
  <c r="I114" i="17"/>
  <c r="I116" i="17"/>
  <c r="I118" i="17"/>
  <c r="I120" i="17"/>
  <c r="I122" i="17"/>
  <c r="I124" i="17"/>
  <c r="I126" i="17"/>
  <c r="I128" i="17"/>
  <c r="I130" i="17"/>
  <c r="I132" i="17"/>
  <c r="I134" i="17"/>
  <c r="I136" i="17"/>
  <c r="I138" i="17"/>
  <c r="I140" i="17"/>
  <c r="I142" i="17"/>
  <c r="I144" i="17"/>
  <c r="I146" i="17"/>
  <c r="I148" i="17"/>
  <c r="I150" i="17"/>
  <c r="I152" i="17"/>
  <c r="I154" i="17"/>
  <c r="I156" i="17"/>
  <c r="I158" i="17"/>
  <c r="I160" i="17"/>
  <c r="I162" i="17"/>
  <c r="I164" i="17"/>
  <c r="I166" i="17"/>
  <c r="I168" i="17"/>
  <c r="I170" i="17"/>
  <c r="I172" i="17"/>
  <c r="I174" i="17"/>
  <c r="I176" i="17"/>
  <c r="I178" i="17"/>
  <c r="I180" i="17"/>
  <c r="I182" i="17"/>
  <c r="I184" i="17"/>
  <c r="I186" i="17"/>
  <c r="I188" i="17"/>
  <c r="I190" i="17"/>
  <c r="I192" i="17"/>
  <c r="I194" i="17"/>
  <c r="I196" i="17"/>
  <c r="I198" i="17"/>
  <c r="I200" i="17"/>
  <c r="I202" i="17"/>
  <c r="I204" i="17"/>
  <c r="I206" i="17"/>
  <c r="I208" i="17"/>
  <c r="I210" i="17"/>
  <c r="I212" i="17"/>
  <c r="I214" i="17"/>
  <c r="I216" i="17"/>
  <c r="I218" i="17"/>
  <c r="I220" i="17"/>
  <c r="I222" i="17"/>
  <c r="I224" i="17"/>
  <c r="I226" i="17"/>
  <c r="I228" i="17"/>
  <c r="I230" i="17"/>
  <c r="I232" i="17"/>
  <c r="I234" i="17"/>
  <c r="I236" i="17"/>
  <c r="I238" i="17"/>
  <c r="I240" i="17"/>
  <c r="I242" i="17"/>
  <c r="I244" i="17"/>
  <c r="I246" i="17"/>
  <c r="I248" i="17"/>
  <c r="I254" i="17"/>
  <c r="I256" i="17"/>
  <c r="I258" i="17"/>
  <c r="I260" i="17"/>
  <c r="I262" i="17"/>
  <c r="I264" i="17"/>
  <c r="I266" i="17"/>
  <c r="I268" i="17"/>
  <c r="I270" i="17"/>
  <c r="I272" i="17"/>
  <c r="I274" i="17"/>
  <c r="I276" i="17"/>
  <c r="I278" i="17"/>
  <c r="I280" i="17"/>
  <c r="I282" i="17"/>
  <c r="I284" i="17"/>
  <c r="I286" i="17"/>
  <c r="I288" i="17"/>
  <c r="I290" i="17"/>
  <c r="I292" i="17"/>
  <c r="I294" i="17"/>
  <c r="I296" i="17"/>
  <c r="I298" i="17"/>
  <c r="I300" i="17"/>
  <c r="I302" i="17"/>
  <c r="I304" i="17"/>
  <c r="I306" i="17"/>
  <c r="I308" i="17"/>
  <c r="I310" i="17"/>
  <c r="I312" i="17"/>
  <c r="I314" i="17"/>
  <c r="I316" i="17"/>
  <c r="I318" i="17"/>
  <c r="I320" i="17"/>
  <c r="I322" i="17"/>
  <c r="I324" i="17"/>
  <c r="I326" i="17"/>
  <c r="I328" i="17"/>
  <c r="I330" i="17"/>
  <c r="I332" i="17"/>
  <c r="I334" i="17"/>
  <c r="I336" i="17"/>
  <c r="I338" i="17"/>
  <c r="I340" i="17"/>
  <c r="I342" i="17"/>
  <c r="I344" i="17"/>
  <c r="I346" i="17"/>
  <c r="I348" i="17"/>
  <c r="I350" i="17"/>
  <c r="I352" i="17"/>
  <c r="I354" i="17"/>
  <c r="I356" i="17"/>
  <c r="I358" i="17"/>
  <c r="I360" i="17"/>
  <c r="I362" i="17"/>
  <c r="I364" i="17"/>
  <c r="I366" i="17"/>
  <c r="I368" i="17"/>
  <c r="I370" i="17"/>
  <c r="I372" i="17"/>
  <c r="I374" i="17"/>
  <c r="I376" i="17"/>
  <c r="I378" i="17"/>
  <c r="I380" i="17"/>
  <c r="I382" i="17"/>
  <c r="I384" i="17"/>
  <c r="I386" i="17"/>
  <c r="I388" i="17"/>
  <c r="I390" i="17"/>
  <c r="I392" i="17"/>
  <c r="I394" i="17"/>
  <c r="I396" i="17"/>
  <c r="I398" i="17"/>
  <c r="I400" i="17"/>
  <c r="I402" i="17"/>
  <c r="I404" i="17"/>
  <c r="I406" i="17"/>
  <c r="I408" i="17"/>
  <c r="I410" i="17"/>
  <c r="I412" i="17"/>
  <c r="I414" i="17"/>
  <c r="I416" i="17"/>
  <c r="I418" i="17"/>
  <c r="I420" i="17"/>
  <c r="I422" i="17"/>
  <c r="I424" i="17"/>
  <c r="I426" i="17"/>
  <c r="I428" i="17"/>
  <c r="I430" i="17"/>
  <c r="I432" i="17"/>
  <c r="I434" i="17"/>
  <c r="I436" i="17"/>
  <c r="I438" i="17"/>
  <c r="I440" i="17"/>
  <c r="I442" i="17"/>
  <c r="I444" i="17"/>
  <c r="I446" i="17"/>
  <c r="I448" i="17"/>
  <c r="I450" i="17"/>
  <c r="I452" i="17"/>
  <c r="I454" i="17"/>
  <c r="I456" i="17"/>
  <c r="I458" i="17"/>
  <c r="I460" i="17"/>
  <c r="I462" i="17"/>
  <c r="I464" i="17"/>
  <c r="I466" i="17"/>
  <c r="I468" i="17"/>
  <c r="I470" i="17"/>
  <c r="I472" i="17"/>
  <c r="I474" i="17"/>
  <c r="I476" i="17"/>
  <c r="I478" i="17"/>
  <c r="I480" i="17"/>
  <c r="I482" i="17"/>
  <c r="I484" i="17"/>
  <c r="I486" i="17"/>
  <c r="I488" i="17"/>
  <c r="I490" i="17"/>
  <c r="I492" i="17"/>
  <c r="I494" i="17"/>
  <c r="I250" i="17"/>
  <c r="I252" i="17"/>
  <c r="I253" i="17"/>
  <c r="I255" i="17"/>
  <c r="I257" i="17"/>
  <c r="I259" i="17"/>
  <c r="I261" i="17"/>
  <c r="I263" i="17"/>
  <c r="I265" i="17"/>
  <c r="I267" i="17"/>
  <c r="I269" i="17"/>
  <c r="I271" i="17"/>
  <c r="I273" i="17"/>
  <c r="I275" i="17"/>
  <c r="I277" i="17"/>
  <c r="I279" i="17"/>
  <c r="I281" i="17"/>
  <c r="I283" i="17"/>
  <c r="I285" i="17"/>
  <c r="I287" i="17"/>
  <c r="I289" i="17"/>
  <c r="I291" i="17"/>
  <c r="I293" i="17"/>
  <c r="I295" i="17"/>
  <c r="I297" i="17"/>
  <c r="I299" i="17"/>
  <c r="I301" i="17"/>
  <c r="I303" i="17"/>
  <c r="I305" i="17"/>
  <c r="I307" i="17"/>
  <c r="I309" i="17"/>
  <c r="I311" i="17"/>
  <c r="I313" i="17"/>
  <c r="I315" i="17"/>
  <c r="I317" i="17"/>
  <c r="I319" i="17"/>
  <c r="I321" i="17"/>
  <c r="I323" i="17"/>
  <c r="I325" i="17"/>
  <c r="I327" i="17"/>
  <c r="I329" i="17"/>
  <c r="I331" i="17"/>
  <c r="I333" i="17"/>
  <c r="I335" i="17"/>
  <c r="I337" i="17"/>
  <c r="I339" i="17"/>
  <c r="I341" i="17"/>
  <c r="I343" i="17"/>
  <c r="I345" i="17"/>
  <c r="I347" i="17"/>
  <c r="I349" i="17"/>
  <c r="I351" i="17"/>
  <c r="I353" i="17"/>
  <c r="I355" i="17"/>
  <c r="I357" i="17"/>
  <c r="I359" i="17"/>
  <c r="I361" i="17"/>
  <c r="I363" i="17"/>
  <c r="I365" i="17"/>
  <c r="I367" i="17"/>
  <c r="I369" i="17"/>
  <c r="I371" i="17"/>
  <c r="I373" i="17"/>
  <c r="I375" i="17"/>
  <c r="I377" i="17"/>
  <c r="I379" i="17"/>
  <c r="I381" i="17"/>
  <c r="I383" i="17"/>
  <c r="I385" i="17"/>
  <c r="I387" i="17"/>
  <c r="I389" i="17"/>
  <c r="I391" i="17"/>
  <c r="I393" i="17"/>
  <c r="I395" i="17"/>
  <c r="I397" i="17"/>
  <c r="I399" i="17"/>
  <c r="I401" i="17"/>
  <c r="I403" i="17"/>
  <c r="I405" i="17"/>
  <c r="I407" i="17"/>
  <c r="I409" i="17"/>
  <c r="I411" i="17"/>
  <c r="I413" i="17"/>
  <c r="I415" i="17"/>
  <c r="I417" i="17"/>
  <c r="I419" i="17"/>
  <c r="I421" i="17"/>
  <c r="I423" i="17"/>
  <c r="I425" i="17"/>
  <c r="I427" i="17"/>
  <c r="I429" i="17"/>
  <c r="I431" i="17"/>
  <c r="I433" i="17"/>
  <c r="I435" i="17"/>
  <c r="I437" i="17"/>
  <c r="I439" i="17"/>
  <c r="I441" i="17"/>
  <c r="I443" i="17"/>
  <c r="I445" i="17"/>
  <c r="I447" i="17"/>
  <c r="I449" i="17"/>
  <c r="I451" i="17"/>
  <c r="I453" i="17"/>
  <c r="I455" i="17"/>
  <c r="I457" i="17"/>
  <c r="I459" i="17"/>
  <c r="I461" i="17"/>
  <c r="I463" i="17"/>
  <c r="I465" i="17"/>
  <c r="I467" i="17"/>
  <c r="I469" i="17"/>
  <c r="I471" i="17"/>
  <c r="I473" i="17"/>
  <c r="I475" i="17"/>
  <c r="I477" i="17"/>
  <c r="I479" i="17"/>
  <c r="I481" i="17"/>
  <c r="I483" i="17"/>
  <c r="I485" i="17"/>
  <c r="I487" i="17"/>
  <c r="I489" i="17"/>
  <c r="I491" i="17"/>
  <c r="I493" i="17"/>
  <c r="I495" i="17"/>
  <c r="I497" i="17"/>
  <c r="I499" i="17"/>
  <c r="I496" i="17"/>
  <c r="I500" i="17"/>
  <c r="I502" i="17"/>
  <c r="I504" i="17"/>
  <c r="I506" i="17"/>
  <c r="I508" i="17"/>
  <c r="I510" i="17"/>
  <c r="I512" i="17"/>
  <c r="I514" i="17"/>
  <c r="I516" i="17"/>
  <c r="I518" i="17"/>
  <c r="I520" i="17"/>
  <c r="I522" i="17"/>
  <c r="I524" i="17"/>
  <c r="I526" i="17"/>
  <c r="I528" i="17"/>
  <c r="I530" i="17"/>
  <c r="I532" i="17"/>
  <c r="I534" i="17"/>
  <c r="I536" i="17"/>
  <c r="I538" i="17"/>
  <c r="I540" i="17"/>
  <c r="I542" i="17"/>
  <c r="I544" i="17"/>
  <c r="I546" i="17"/>
  <c r="I548" i="17"/>
  <c r="I550" i="17"/>
  <c r="I552" i="17"/>
  <c r="I554" i="17"/>
  <c r="I556" i="17"/>
  <c r="I558" i="17"/>
  <c r="I560" i="17"/>
  <c r="I564" i="17"/>
  <c r="I498" i="17"/>
  <c r="I501" i="17"/>
  <c r="I503" i="17"/>
  <c r="I505" i="17"/>
  <c r="I507" i="17"/>
  <c r="I509" i="17"/>
  <c r="I511" i="17"/>
  <c r="I513" i="17"/>
  <c r="I515" i="17"/>
  <c r="I517" i="17"/>
  <c r="I519" i="17"/>
  <c r="I521" i="17"/>
  <c r="I523" i="17"/>
  <c r="I525" i="17"/>
  <c r="I527" i="17"/>
  <c r="I529" i="17"/>
  <c r="I531" i="17"/>
  <c r="I533" i="17"/>
  <c r="I535" i="17"/>
  <c r="I537" i="17"/>
  <c r="I539" i="17"/>
  <c r="I541" i="17"/>
  <c r="I543" i="17"/>
  <c r="I545" i="17"/>
  <c r="I547" i="17"/>
  <c r="I549" i="17"/>
  <c r="I551" i="17"/>
  <c r="I553" i="17"/>
  <c r="I555" i="17"/>
  <c r="I557" i="17"/>
  <c r="I559" i="17"/>
  <c r="I561" i="17"/>
  <c r="I562" i="17"/>
  <c r="I563" i="17"/>
  <c r="W560" i="13"/>
  <c r="X560" i="13" s="1"/>
  <c r="W550" i="13"/>
  <c r="X550" i="13"/>
  <c r="W555" i="13"/>
  <c r="X555" i="13"/>
  <c r="W534" i="13"/>
  <c r="X534" i="13" s="1"/>
  <c r="W518" i="13"/>
  <c r="X518" i="13"/>
  <c r="W502" i="13"/>
  <c r="X502" i="13"/>
  <c r="W486" i="13"/>
  <c r="X486" i="13" s="1"/>
  <c r="W452" i="13"/>
  <c r="X452" i="13" s="1"/>
  <c r="W388" i="13"/>
  <c r="X388" i="13"/>
  <c r="W324" i="13"/>
  <c r="X324" i="13"/>
  <c r="W551" i="13"/>
  <c r="X551" i="13" s="1"/>
  <c r="W535" i="13"/>
  <c r="X535" i="13" s="1"/>
  <c r="W519" i="13"/>
  <c r="X519" i="13"/>
  <c r="W503" i="13"/>
  <c r="X503" i="13"/>
  <c r="W487" i="13"/>
  <c r="X487" i="13" s="1"/>
  <c r="W440" i="13"/>
  <c r="X440" i="13" s="1"/>
  <c r="W376" i="13"/>
  <c r="X376" i="13"/>
  <c r="W296" i="13"/>
  <c r="X296" i="13"/>
  <c r="W548" i="13"/>
  <c r="X548" i="13" s="1"/>
  <c r="W532" i="13"/>
  <c r="X532" i="13" s="1"/>
  <c r="W516" i="13"/>
  <c r="X516" i="13"/>
  <c r="W500" i="13"/>
  <c r="X500" i="13"/>
  <c r="W484" i="13"/>
  <c r="X484" i="13" s="1"/>
  <c r="W428" i="13"/>
  <c r="X428" i="13" s="1"/>
  <c r="W364" i="13"/>
  <c r="X364" i="13"/>
  <c r="W292" i="13"/>
  <c r="X292" i="13"/>
  <c r="W553" i="13"/>
  <c r="X553" i="13" s="1"/>
  <c r="W537" i="13"/>
  <c r="X537" i="13" s="1"/>
  <c r="W521" i="13"/>
  <c r="X521" i="13"/>
  <c r="W505" i="13"/>
  <c r="X505" i="13"/>
  <c r="W489" i="13"/>
  <c r="X489" i="13" s="1"/>
  <c r="W432" i="13"/>
  <c r="X432" i="13" s="1"/>
  <c r="W368" i="13"/>
  <c r="X368" i="13"/>
  <c r="W288" i="13"/>
  <c r="X288" i="13"/>
  <c r="W95" i="13"/>
  <c r="X95" i="13" s="1"/>
  <c r="W477" i="13"/>
  <c r="X477" i="13" s="1"/>
  <c r="W461" i="13"/>
  <c r="X461" i="13"/>
  <c r="W445" i="13"/>
  <c r="X445" i="13"/>
  <c r="W429" i="13"/>
  <c r="X429" i="13" s="1"/>
  <c r="W413" i="13"/>
  <c r="X413" i="13" s="1"/>
  <c r="W397" i="13"/>
  <c r="X397" i="13"/>
  <c r="W381" i="13"/>
  <c r="X381" i="13"/>
  <c r="W365" i="13"/>
  <c r="X365" i="13" s="1"/>
  <c r="W349" i="13"/>
  <c r="X349" i="13" s="1"/>
  <c r="W333" i="13"/>
  <c r="X333" i="13"/>
  <c r="W318" i="13"/>
  <c r="X318" i="13"/>
  <c r="W304" i="13"/>
  <c r="X304" i="13" s="1"/>
  <c r="W286" i="13"/>
  <c r="X286" i="13" s="1"/>
  <c r="W258" i="13"/>
  <c r="X258" i="13"/>
  <c r="W181" i="13"/>
  <c r="X181" i="13"/>
  <c r="W79" i="13"/>
  <c r="X79" i="13" s="1"/>
  <c r="W470" i="13"/>
  <c r="X470" i="13" s="1"/>
  <c r="W454" i="13"/>
  <c r="X454" i="13"/>
  <c r="W438" i="13"/>
  <c r="X438" i="13"/>
  <c r="W422" i="13"/>
  <c r="X422" i="13" s="1"/>
  <c r="W406" i="13"/>
  <c r="X406" i="13" s="1"/>
  <c r="W390" i="13"/>
  <c r="X390" i="13"/>
  <c r="W374" i="13"/>
  <c r="X374" i="13"/>
  <c r="W358" i="13"/>
  <c r="X358" i="13" s="1"/>
  <c r="W342" i="13"/>
  <c r="X342" i="13" s="1"/>
  <c r="W326" i="13"/>
  <c r="X326" i="13"/>
  <c r="W307" i="13"/>
  <c r="X307" i="13"/>
  <c r="W272" i="13"/>
  <c r="X272" i="13" s="1"/>
  <c r="W222" i="13"/>
  <c r="X222" i="13" s="1"/>
  <c r="W127" i="13"/>
  <c r="X127" i="13"/>
  <c r="W60" i="13"/>
  <c r="X60" i="13"/>
  <c r="W459" i="13"/>
  <c r="X459" i="13" s="1"/>
  <c r="W443" i="13"/>
  <c r="X443" i="13" s="1"/>
  <c r="W427" i="13"/>
  <c r="X427" i="13"/>
  <c r="W411" i="13"/>
  <c r="X411" i="13"/>
  <c r="W395" i="13"/>
  <c r="X395" i="13" s="1"/>
  <c r="W379" i="13"/>
  <c r="X379" i="13" s="1"/>
  <c r="W363" i="13"/>
  <c r="X363" i="13"/>
  <c r="W347" i="13"/>
  <c r="X347" i="13"/>
  <c r="W331" i="13"/>
  <c r="X331" i="13" s="1"/>
  <c r="W310" i="13"/>
  <c r="X310" i="13" s="1"/>
  <c r="W262" i="13"/>
  <c r="X262" i="13"/>
  <c r="W213" i="13"/>
  <c r="X213" i="13"/>
  <c r="W111" i="13"/>
  <c r="X111" i="13" s="1"/>
  <c r="W303" i="13"/>
  <c r="X303" i="13" s="1"/>
  <c r="W284" i="13"/>
  <c r="X284" i="13"/>
  <c r="W251" i="13"/>
  <c r="X251" i="13"/>
  <c r="W233" i="13"/>
  <c r="X233" i="13"/>
  <c r="W203" i="13"/>
  <c r="X203" i="13" s="1"/>
  <c r="W158" i="13"/>
  <c r="X158" i="13"/>
  <c r="W113" i="13"/>
  <c r="X113" i="13"/>
  <c r="W270" i="13"/>
  <c r="X270" i="13" s="1"/>
  <c r="W227" i="13"/>
  <c r="X227" i="13" s="1"/>
  <c r="W193" i="13"/>
  <c r="X193" i="13" s="1"/>
  <c r="W155" i="13"/>
  <c r="X155" i="13"/>
  <c r="W110" i="13"/>
  <c r="X110" i="13" s="1"/>
  <c r="W65" i="13"/>
  <c r="X65" i="13" s="1"/>
  <c r="W305" i="13"/>
  <c r="X305" i="13" s="1"/>
  <c r="W289" i="13"/>
  <c r="X289" i="13"/>
  <c r="W273" i="13"/>
  <c r="X273" i="13"/>
  <c r="W253" i="13"/>
  <c r="X253" i="13" s="1"/>
  <c r="W234" i="13"/>
  <c r="X234" i="13"/>
  <c r="W215" i="13"/>
  <c r="X215" i="13"/>
  <c r="W189" i="13"/>
  <c r="X189" i="13"/>
  <c r="W170" i="13"/>
  <c r="X170" i="13" s="1"/>
  <c r="W151" i="13"/>
  <c r="X151" i="13" s="1"/>
  <c r="W125" i="13"/>
  <c r="X125" i="13"/>
  <c r="W106" i="13"/>
  <c r="X106" i="13" s="1"/>
  <c r="W83" i="13"/>
  <c r="X83" i="13" s="1"/>
  <c r="W214" i="13"/>
  <c r="X214" i="13"/>
  <c r="W195" i="13"/>
  <c r="X195" i="13"/>
  <c r="W169" i="13"/>
  <c r="X169" i="13"/>
  <c r="W150" i="13"/>
  <c r="X150" i="13" s="1"/>
  <c r="W131" i="13"/>
  <c r="X131" i="13"/>
  <c r="W105" i="13"/>
  <c r="X105" i="13"/>
  <c r="W85" i="13"/>
  <c r="X85" i="13"/>
  <c r="W86" i="13"/>
  <c r="X86" i="13" s="1"/>
  <c r="W70" i="13"/>
  <c r="X70" i="13"/>
  <c r="W264" i="13"/>
  <c r="X264" i="13"/>
  <c r="W248" i="13"/>
  <c r="X248" i="13" s="1"/>
  <c r="W232" i="13"/>
  <c r="X232" i="13" s="1"/>
  <c r="W216" i="13"/>
  <c r="X216" i="13"/>
  <c r="W200" i="13"/>
  <c r="X200" i="13"/>
  <c r="W184" i="13"/>
  <c r="X184" i="13"/>
  <c r="W168" i="13"/>
  <c r="X168" i="13" s="1"/>
  <c r="W152" i="13"/>
  <c r="X152" i="13"/>
  <c r="W136" i="13"/>
  <c r="X136" i="13"/>
  <c r="W120" i="13"/>
  <c r="X120" i="13"/>
  <c r="W104" i="13"/>
  <c r="X104" i="13" s="1"/>
  <c r="W88" i="13"/>
  <c r="X88" i="13"/>
  <c r="W72" i="13"/>
  <c r="X72" i="13"/>
  <c r="K54" i="17"/>
  <c r="K60" i="17"/>
  <c r="K59" i="17"/>
  <c r="K62" i="17"/>
  <c r="K64" i="17"/>
  <c r="K66" i="17"/>
  <c r="K68" i="17"/>
  <c r="K70" i="17"/>
  <c r="K72" i="17"/>
  <c r="K74" i="17"/>
  <c r="K76" i="17"/>
  <c r="K78" i="17"/>
  <c r="K80" i="17"/>
  <c r="K82" i="17"/>
  <c r="K84" i="17"/>
  <c r="K86" i="17"/>
  <c r="K88" i="17"/>
  <c r="K90" i="17"/>
  <c r="K92" i="17"/>
  <c r="K94" i="17"/>
  <c r="K96" i="17"/>
  <c r="K98" i="17"/>
  <c r="K100" i="17"/>
  <c r="K102" i="17"/>
  <c r="K104" i="17"/>
  <c r="K106" i="17"/>
  <c r="K108" i="17"/>
  <c r="K110" i="17"/>
  <c r="K112" i="17"/>
  <c r="K114" i="17"/>
  <c r="K116" i="17"/>
  <c r="K118" i="17"/>
  <c r="K120" i="17"/>
  <c r="K122" i="17"/>
  <c r="K124" i="17"/>
  <c r="K126" i="17"/>
  <c r="K128" i="17"/>
  <c r="K130" i="17"/>
  <c r="K132" i="17"/>
  <c r="K134" i="17"/>
  <c r="K136" i="17"/>
  <c r="K138" i="17"/>
  <c r="K140" i="17"/>
  <c r="K142" i="17"/>
  <c r="K144" i="17"/>
  <c r="K146" i="17"/>
  <c r="K148" i="17"/>
  <c r="K150" i="17"/>
  <c r="K152" i="17"/>
  <c r="K154" i="17"/>
  <c r="K156" i="17"/>
  <c r="K158" i="17"/>
  <c r="K160" i="17"/>
  <c r="K162" i="17"/>
  <c r="K164" i="17"/>
  <c r="K166" i="17"/>
  <c r="K168" i="17"/>
  <c r="K170" i="17"/>
  <c r="K172" i="17"/>
  <c r="K174" i="17"/>
  <c r="K176" i="17"/>
  <c r="K178" i="17"/>
  <c r="K180" i="17"/>
  <c r="K182" i="17"/>
  <c r="K184" i="17"/>
  <c r="K186" i="17"/>
  <c r="K188" i="17"/>
  <c r="K190" i="17"/>
  <c r="K192" i="17"/>
  <c r="K194" i="17"/>
  <c r="K196" i="17"/>
  <c r="K198" i="17"/>
  <c r="K200" i="17"/>
  <c r="K202" i="17"/>
  <c r="K204" i="17"/>
  <c r="K206" i="17"/>
  <c r="K208" i="17"/>
  <c r="K210" i="17"/>
  <c r="K212" i="17"/>
  <c r="K214" i="17"/>
  <c r="K216" i="17"/>
  <c r="K218" i="17"/>
  <c r="K220" i="17"/>
  <c r="K222" i="17"/>
  <c r="K224" i="17"/>
  <c r="K226" i="17"/>
  <c r="K228" i="17"/>
  <c r="K230" i="17"/>
  <c r="K232" i="17"/>
  <c r="K234" i="17"/>
  <c r="K236" i="17"/>
  <c r="K238" i="17"/>
  <c r="K240" i="17"/>
  <c r="K242" i="17"/>
  <c r="K244" i="17"/>
  <c r="K246" i="17"/>
  <c r="K248" i="17"/>
  <c r="K250" i="17"/>
  <c r="K252" i="17"/>
  <c r="K61" i="17"/>
  <c r="K63" i="17"/>
  <c r="K65" i="17"/>
  <c r="K67" i="17"/>
  <c r="K69" i="17"/>
  <c r="K71" i="17"/>
  <c r="K73" i="17"/>
  <c r="K75" i="17"/>
  <c r="K77" i="17"/>
  <c r="K79" i="17"/>
  <c r="K81" i="17"/>
  <c r="K83" i="17"/>
  <c r="K85" i="17"/>
  <c r="K87" i="17"/>
  <c r="K89" i="17"/>
  <c r="K91" i="17"/>
  <c r="K93" i="17"/>
  <c r="K95" i="17"/>
  <c r="K97" i="17"/>
  <c r="K99" i="17"/>
  <c r="K101" i="17"/>
  <c r="K103" i="17"/>
  <c r="K105" i="17"/>
  <c r="K107" i="17"/>
  <c r="K109" i="17"/>
  <c r="K111" i="17"/>
  <c r="K113" i="17"/>
  <c r="K115" i="17"/>
  <c r="K117" i="17"/>
  <c r="K119" i="17"/>
  <c r="K121" i="17"/>
  <c r="K123" i="17"/>
  <c r="K125" i="17"/>
  <c r="K127" i="17"/>
  <c r="K129" i="17"/>
  <c r="K131" i="17"/>
  <c r="K133" i="17"/>
  <c r="K135" i="17"/>
  <c r="K137" i="17"/>
  <c r="K139" i="17"/>
  <c r="K141" i="17"/>
  <c r="K143" i="17"/>
  <c r="K145" i="17"/>
  <c r="K147" i="17"/>
  <c r="K149" i="17"/>
  <c r="K151" i="17"/>
  <c r="K153" i="17"/>
  <c r="K155" i="17"/>
  <c r="K157" i="17"/>
  <c r="K159" i="17"/>
  <c r="K161" i="17"/>
  <c r="K163" i="17"/>
  <c r="K165" i="17"/>
  <c r="K167" i="17"/>
  <c r="K169" i="17"/>
  <c r="K171" i="17"/>
  <c r="K173" i="17"/>
  <c r="K175" i="17"/>
  <c r="K177" i="17"/>
  <c r="K179" i="17"/>
  <c r="K181" i="17"/>
  <c r="K183" i="17"/>
  <c r="K185" i="17"/>
  <c r="K187" i="17"/>
  <c r="K189" i="17"/>
  <c r="K191" i="17"/>
  <c r="K193" i="17"/>
  <c r="K195" i="17"/>
  <c r="K197" i="17"/>
  <c r="K199" i="17"/>
  <c r="K201" i="17"/>
  <c r="K203" i="17"/>
  <c r="K205" i="17"/>
  <c r="K207" i="17"/>
  <c r="K209" i="17"/>
  <c r="K211" i="17"/>
  <c r="K213" i="17"/>
  <c r="K215" i="17"/>
  <c r="K217" i="17"/>
  <c r="K219" i="17"/>
  <c r="K221" i="17"/>
  <c r="K223" i="17"/>
  <c r="K225" i="17"/>
  <c r="K227" i="17"/>
  <c r="K229" i="17"/>
  <c r="K231" i="17"/>
  <c r="K233" i="17"/>
  <c r="K235" i="17"/>
  <c r="K237" i="17"/>
  <c r="K239" i="17"/>
  <c r="K241" i="17"/>
  <c r="K243" i="17"/>
  <c r="K245" i="17"/>
  <c r="K247" i="17"/>
  <c r="K249" i="17"/>
  <c r="K253" i="17"/>
  <c r="K255" i="17"/>
  <c r="K257" i="17"/>
  <c r="K259" i="17"/>
  <c r="K261" i="17"/>
  <c r="K263" i="17"/>
  <c r="K265" i="17"/>
  <c r="K267" i="17"/>
  <c r="K269" i="17"/>
  <c r="K271" i="17"/>
  <c r="K273" i="17"/>
  <c r="K275" i="17"/>
  <c r="K277" i="17"/>
  <c r="K279" i="17"/>
  <c r="K281" i="17"/>
  <c r="K283" i="17"/>
  <c r="K285" i="17"/>
  <c r="K287" i="17"/>
  <c r="K289" i="17"/>
  <c r="K291" i="17"/>
  <c r="K293" i="17"/>
  <c r="K295" i="17"/>
  <c r="K297" i="17"/>
  <c r="K299" i="17"/>
  <c r="K301" i="17"/>
  <c r="K303" i="17"/>
  <c r="K305" i="17"/>
  <c r="K307" i="17"/>
  <c r="K309" i="17"/>
  <c r="K311" i="17"/>
  <c r="K313" i="17"/>
  <c r="K315" i="17"/>
  <c r="K317" i="17"/>
  <c r="K319" i="17"/>
  <c r="K321" i="17"/>
  <c r="K323" i="17"/>
  <c r="K325" i="17"/>
  <c r="K327" i="17"/>
  <c r="K329" i="17"/>
  <c r="K331" i="17"/>
  <c r="K333" i="17"/>
  <c r="K335" i="17"/>
  <c r="K337" i="17"/>
  <c r="K339" i="17"/>
  <c r="K341" i="17"/>
  <c r="K343" i="17"/>
  <c r="K345" i="17"/>
  <c r="K347" i="17"/>
  <c r="K349" i="17"/>
  <c r="K351" i="17"/>
  <c r="K353" i="17"/>
  <c r="K355" i="17"/>
  <c r="K357" i="17"/>
  <c r="K359" i="17"/>
  <c r="K361" i="17"/>
  <c r="K363" i="17"/>
  <c r="K365" i="17"/>
  <c r="K367" i="17"/>
  <c r="K369" i="17"/>
  <c r="K371" i="17"/>
  <c r="K373" i="17"/>
  <c r="K375" i="17"/>
  <c r="K377" i="17"/>
  <c r="K379" i="17"/>
  <c r="K381" i="17"/>
  <c r="K383" i="17"/>
  <c r="K385" i="17"/>
  <c r="K387" i="17"/>
  <c r="K389" i="17"/>
  <c r="K391" i="17"/>
  <c r="K393" i="17"/>
  <c r="K395" i="17"/>
  <c r="K397" i="17"/>
  <c r="K399" i="17"/>
  <c r="K401" i="17"/>
  <c r="K403" i="17"/>
  <c r="K405" i="17"/>
  <c r="K407" i="17"/>
  <c r="K409" i="17"/>
  <c r="K411" i="17"/>
  <c r="K413" i="17"/>
  <c r="K415" i="17"/>
  <c r="K417" i="17"/>
  <c r="K419" i="17"/>
  <c r="K421" i="17"/>
  <c r="K423" i="17"/>
  <c r="K425" i="17"/>
  <c r="K427" i="17"/>
  <c r="K429" i="17"/>
  <c r="K431" i="17"/>
  <c r="K433" i="17"/>
  <c r="K435" i="17"/>
  <c r="K437" i="17"/>
  <c r="K439" i="17"/>
  <c r="K441" i="17"/>
  <c r="K443" i="17"/>
  <c r="K445" i="17"/>
  <c r="K447" i="17"/>
  <c r="K449" i="17"/>
  <c r="K451" i="17"/>
  <c r="K453" i="17"/>
  <c r="K455" i="17"/>
  <c r="K457" i="17"/>
  <c r="K459" i="17"/>
  <c r="K461" i="17"/>
  <c r="K463" i="17"/>
  <c r="K465" i="17"/>
  <c r="K467" i="17"/>
  <c r="K469" i="17"/>
  <c r="K471" i="17"/>
  <c r="K473" i="17"/>
  <c r="K475" i="17"/>
  <c r="K477" i="17"/>
  <c r="K479" i="17"/>
  <c r="K481" i="17"/>
  <c r="K483" i="17"/>
  <c r="K485" i="17"/>
  <c r="K487" i="17"/>
  <c r="K489" i="17"/>
  <c r="K491" i="17"/>
  <c r="K493" i="17"/>
  <c r="K495" i="17"/>
  <c r="K254" i="17"/>
  <c r="K256" i="17"/>
  <c r="K258" i="17"/>
  <c r="K260" i="17"/>
  <c r="K262" i="17"/>
  <c r="K264" i="17"/>
  <c r="K266" i="17"/>
  <c r="K268" i="17"/>
  <c r="K270" i="17"/>
  <c r="K272" i="17"/>
  <c r="K274" i="17"/>
  <c r="K276" i="17"/>
  <c r="K278" i="17"/>
  <c r="K280" i="17"/>
  <c r="K282" i="17"/>
  <c r="K284" i="17"/>
  <c r="K286" i="17"/>
  <c r="K288" i="17"/>
  <c r="K290" i="17"/>
  <c r="K292" i="17"/>
  <c r="K294" i="17"/>
  <c r="K296" i="17"/>
  <c r="K298" i="17"/>
  <c r="K300" i="17"/>
  <c r="K302" i="17"/>
  <c r="K304" i="17"/>
  <c r="K306" i="17"/>
  <c r="K308" i="17"/>
  <c r="K310" i="17"/>
  <c r="K312" i="17"/>
  <c r="K314" i="17"/>
  <c r="K316" i="17"/>
  <c r="K318" i="17"/>
  <c r="K320" i="17"/>
  <c r="K322" i="17"/>
  <c r="K324" i="17"/>
  <c r="K326" i="17"/>
  <c r="K328" i="17"/>
  <c r="K330" i="17"/>
  <c r="K332" i="17"/>
  <c r="K334" i="17"/>
  <c r="K336" i="17"/>
  <c r="K338" i="17"/>
  <c r="K340" i="17"/>
  <c r="K342" i="17"/>
  <c r="K344" i="17"/>
  <c r="K346" i="17"/>
  <c r="K348" i="17"/>
  <c r="K350" i="17"/>
  <c r="K352" i="17"/>
  <c r="K354" i="17"/>
  <c r="K356" i="17"/>
  <c r="K358" i="17"/>
  <c r="K360" i="17"/>
  <c r="K362" i="17"/>
  <c r="K364" i="17"/>
  <c r="K366" i="17"/>
  <c r="K368" i="17"/>
  <c r="K370" i="17"/>
  <c r="K372" i="17"/>
  <c r="K374" i="17"/>
  <c r="K376" i="17"/>
  <c r="K378" i="17"/>
  <c r="K380" i="17"/>
  <c r="K382" i="17"/>
  <c r="K384" i="17"/>
  <c r="K386" i="17"/>
  <c r="K388" i="17"/>
  <c r="K390" i="17"/>
  <c r="K392" i="17"/>
  <c r="K394" i="17"/>
  <c r="K396" i="17"/>
  <c r="K398" i="17"/>
  <c r="K400" i="17"/>
  <c r="K402" i="17"/>
  <c r="K404" i="17"/>
  <c r="K406" i="17"/>
  <c r="K408" i="17"/>
  <c r="K410" i="17"/>
  <c r="K412" i="17"/>
  <c r="K414" i="17"/>
  <c r="K416" i="17"/>
  <c r="K418" i="17"/>
  <c r="K420" i="17"/>
  <c r="K422" i="17"/>
  <c r="K424" i="17"/>
  <c r="K426" i="17"/>
  <c r="K428" i="17"/>
  <c r="K430" i="17"/>
  <c r="K432" i="17"/>
  <c r="K434" i="17"/>
  <c r="K436" i="17"/>
  <c r="K438" i="17"/>
  <c r="K440" i="17"/>
  <c r="K442" i="17"/>
  <c r="K444" i="17"/>
  <c r="K446" i="17"/>
  <c r="K448" i="17"/>
  <c r="K450" i="17"/>
  <c r="K452" i="17"/>
  <c r="K454" i="17"/>
  <c r="K456" i="17"/>
  <c r="K458" i="17"/>
  <c r="K460" i="17"/>
  <c r="K462" i="17"/>
  <c r="K464" i="17"/>
  <c r="K466" i="17"/>
  <c r="K468" i="17"/>
  <c r="K470" i="17"/>
  <c r="K472" i="17"/>
  <c r="K474" i="17"/>
  <c r="K476" i="17"/>
  <c r="K478" i="17"/>
  <c r="K480" i="17"/>
  <c r="K482" i="17"/>
  <c r="K484" i="17"/>
  <c r="K486" i="17"/>
  <c r="K488" i="17"/>
  <c r="K490" i="17"/>
  <c r="K492" i="17"/>
  <c r="K494" i="17"/>
  <c r="K496" i="17"/>
  <c r="K498" i="17"/>
  <c r="K251" i="17"/>
  <c r="K497" i="17"/>
  <c r="K499" i="17"/>
  <c r="K501" i="17"/>
  <c r="K503" i="17"/>
  <c r="K505" i="17"/>
  <c r="K507" i="17"/>
  <c r="K509" i="17"/>
  <c r="K511" i="17"/>
  <c r="K513" i="17"/>
  <c r="K515" i="17"/>
  <c r="K517" i="17"/>
  <c r="K519" i="17"/>
  <c r="K521" i="17"/>
  <c r="K523" i="17"/>
  <c r="K525" i="17"/>
  <c r="K527" i="17"/>
  <c r="K529" i="17"/>
  <c r="K531" i="17"/>
  <c r="K533" i="17"/>
  <c r="K535" i="17"/>
  <c r="K537" i="17"/>
  <c r="K539" i="17"/>
  <c r="K541" i="17"/>
  <c r="K543" i="17"/>
  <c r="K545" i="17"/>
  <c r="K547" i="17"/>
  <c r="K549" i="17"/>
  <c r="K551" i="17"/>
  <c r="K553" i="17"/>
  <c r="K555" i="17"/>
  <c r="K557" i="17"/>
  <c r="K559" i="17"/>
  <c r="K561" i="17"/>
  <c r="K562" i="17"/>
  <c r="K563" i="17"/>
  <c r="K500" i="17"/>
  <c r="K502" i="17"/>
  <c r="K504" i="17"/>
  <c r="K506" i="17"/>
  <c r="K508" i="17"/>
  <c r="K510" i="17"/>
  <c r="K512" i="17"/>
  <c r="K514" i="17"/>
  <c r="K516" i="17"/>
  <c r="K518" i="17"/>
  <c r="K520" i="17"/>
  <c r="K522" i="17"/>
  <c r="K524" i="17"/>
  <c r="K526" i="17"/>
  <c r="K528" i="17"/>
  <c r="K530" i="17"/>
  <c r="K532" i="17"/>
  <c r="K534" i="17"/>
  <c r="K536" i="17"/>
  <c r="K538" i="17"/>
  <c r="K540" i="17"/>
  <c r="K542" i="17"/>
  <c r="K544" i="17"/>
  <c r="K546" i="17"/>
  <c r="K548" i="17"/>
  <c r="K550" i="17"/>
  <c r="K552" i="17"/>
  <c r="K554" i="17"/>
  <c r="K556" i="17"/>
  <c r="K558" i="17"/>
  <c r="K560" i="17"/>
  <c r="K564" i="17"/>
  <c r="B54" i="17"/>
  <c r="B59" i="17"/>
  <c r="B62" i="17"/>
  <c r="B64" i="17"/>
  <c r="B66" i="17"/>
  <c r="B68" i="17"/>
  <c r="B70" i="17"/>
  <c r="B72" i="17"/>
  <c r="B74" i="17"/>
  <c r="B76" i="17"/>
  <c r="B78" i="17"/>
  <c r="B80" i="17"/>
  <c r="B82" i="17"/>
  <c r="B84" i="17"/>
  <c r="B86" i="17"/>
  <c r="B88" i="17"/>
  <c r="B90" i="17"/>
  <c r="B92" i="17"/>
  <c r="B94" i="17"/>
  <c r="B96" i="17"/>
  <c r="B98" i="17"/>
  <c r="B100" i="17"/>
  <c r="B102" i="17"/>
  <c r="B104" i="17"/>
  <c r="B106" i="17"/>
  <c r="B108" i="17"/>
  <c r="B110" i="17"/>
  <c r="B112" i="17"/>
  <c r="B114" i="17"/>
  <c r="B116" i="17"/>
  <c r="B118" i="17"/>
  <c r="B120" i="17"/>
  <c r="B122" i="17"/>
  <c r="B124" i="17"/>
  <c r="B126" i="17"/>
  <c r="B128" i="17"/>
  <c r="B130" i="17"/>
  <c r="B132" i="17"/>
  <c r="B134" i="17"/>
  <c r="B136" i="17"/>
  <c r="B138" i="17"/>
  <c r="B140" i="17"/>
  <c r="B142" i="17"/>
  <c r="B144" i="17"/>
  <c r="B146" i="17"/>
  <c r="B148" i="17"/>
  <c r="B150" i="17"/>
  <c r="B152" i="17"/>
  <c r="B154" i="17"/>
  <c r="B156" i="17"/>
  <c r="B158" i="17"/>
  <c r="B160" i="17"/>
  <c r="B162" i="17"/>
  <c r="B164" i="17"/>
  <c r="B166" i="17"/>
  <c r="B168" i="17"/>
  <c r="B170" i="17"/>
  <c r="B172" i="17"/>
  <c r="B174" i="17"/>
  <c r="B176" i="17"/>
  <c r="B178" i="17"/>
  <c r="B180" i="17"/>
  <c r="B182" i="17"/>
  <c r="B184" i="17"/>
  <c r="B186" i="17"/>
  <c r="B188" i="17"/>
  <c r="B190" i="17"/>
  <c r="B192" i="17"/>
  <c r="B194" i="17"/>
  <c r="B196" i="17"/>
  <c r="B198" i="17"/>
  <c r="B200" i="17"/>
  <c r="B202" i="17"/>
  <c r="B204" i="17"/>
  <c r="B206" i="17"/>
  <c r="B208" i="17"/>
  <c r="B210" i="17"/>
  <c r="B212" i="17"/>
  <c r="B214" i="17"/>
  <c r="B216" i="17"/>
  <c r="B218" i="17"/>
  <c r="B220" i="17"/>
  <c r="B222" i="17"/>
  <c r="B224" i="17"/>
  <c r="B226" i="17"/>
  <c r="B228" i="17"/>
  <c r="B230" i="17"/>
  <c r="B232" i="17"/>
  <c r="B234" i="17"/>
  <c r="B236" i="17"/>
  <c r="B238" i="17"/>
  <c r="B240" i="17"/>
  <c r="B242" i="17"/>
  <c r="B244" i="17"/>
  <c r="B246" i="17"/>
  <c r="B248" i="17"/>
  <c r="B61" i="17"/>
  <c r="B63" i="17"/>
  <c r="B65" i="17"/>
  <c r="B67" i="17"/>
  <c r="B69" i="17"/>
  <c r="B71" i="17"/>
  <c r="B73" i="17"/>
  <c r="B75" i="17"/>
  <c r="B77" i="17"/>
  <c r="B79" i="17"/>
  <c r="B81" i="17"/>
  <c r="B83" i="17"/>
  <c r="B85" i="17"/>
  <c r="B87" i="17"/>
  <c r="B89" i="17"/>
  <c r="B91" i="17"/>
  <c r="B93" i="17"/>
  <c r="B95" i="17"/>
  <c r="B97" i="17"/>
  <c r="B99" i="17"/>
  <c r="B101" i="17"/>
  <c r="B103" i="17"/>
  <c r="B105" i="17"/>
  <c r="B107" i="17"/>
  <c r="B109" i="17"/>
  <c r="B111" i="17"/>
  <c r="B113" i="17"/>
  <c r="B115" i="17"/>
  <c r="B117" i="17"/>
  <c r="B119" i="17"/>
  <c r="B121" i="17"/>
  <c r="B123" i="17"/>
  <c r="B125" i="17"/>
  <c r="B127" i="17"/>
  <c r="B129" i="17"/>
  <c r="B131" i="17"/>
  <c r="B133" i="17"/>
  <c r="B135" i="17"/>
  <c r="B137" i="17"/>
  <c r="B139" i="17"/>
  <c r="B141" i="17"/>
  <c r="B143" i="17"/>
  <c r="B145" i="17"/>
  <c r="B147" i="17"/>
  <c r="B149" i="17"/>
  <c r="B151" i="17"/>
  <c r="B153" i="17"/>
  <c r="B155" i="17"/>
  <c r="B157" i="17"/>
  <c r="B159" i="17"/>
  <c r="B161" i="17"/>
  <c r="B163" i="17"/>
  <c r="B165" i="17"/>
  <c r="B167" i="17"/>
  <c r="B169" i="17"/>
  <c r="B171" i="17"/>
  <c r="B173" i="17"/>
  <c r="B175" i="17"/>
  <c r="B177" i="17"/>
  <c r="B179" i="17"/>
  <c r="B181" i="17"/>
  <c r="B183" i="17"/>
  <c r="B185" i="17"/>
  <c r="B187" i="17"/>
  <c r="B189" i="17"/>
  <c r="B191" i="17"/>
  <c r="B193" i="17"/>
  <c r="B195" i="17"/>
  <c r="B197" i="17"/>
  <c r="B199" i="17"/>
  <c r="B201" i="17"/>
  <c r="B203" i="17"/>
  <c r="B205" i="17"/>
  <c r="B207" i="17"/>
  <c r="B209" i="17"/>
  <c r="B211" i="17"/>
  <c r="B213" i="17"/>
  <c r="B215" i="17"/>
  <c r="B217" i="17"/>
  <c r="B219" i="17"/>
  <c r="B221" i="17"/>
  <c r="B223" i="17"/>
  <c r="B225" i="17"/>
  <c r="B227" i="17"/>
  <c r="B229" i="17"/>
  <c r="B231" i="17"/>
  <c r="B233" i="17"/>
  <c r="B235" i="17"/>
  <c r="B237" i="17"/>
  <c r="B239" i="17"/>
  <c r="B241" i="17"/>
  <c r="B243" i="17"/>
  <c r="B245" i="17"/>
  <c r="B247" i="17"/>
  <c r="B249" i="17"/>
  <c r="B60" i="17"/>
  <c r="B250" i="17"/>
  <c r="B251" i="17"/>
  <c r="B252" i="17"/>
  <c r="B254" i="17"/>
  <c r="B256" i="17"/>
  <c r="B258" i="17"/>
  <c r="B260" i="17"/>
  <c r="B262" i="17"/>
  <c r="B264" i="17"/>
  <c r="B266" i="17"/>
  <c r="B268" i="17"/>
  <c r="B270" i="17"/>
  <c r="B272" i="17"/>
  <c r="B274" i="17"/>
  <c r="B276" i="17"/>
  <c r="B278" i="17"/>
  <c r="B280" i="17"/>
  <c r="B282" i="17"/>
  <c r="B284" i="17"/>
  <c r="B286" i="17"/>
  <c r="B288" i="17"/>
  <c r="B290" i="17"/>
  <c r="B292" i="17"/>
  <c r="B294" i="17"/>
  <c r="B296" i="17"/>
  <c r="B298" i="17"/>
  <c r="B300" i="17"/>
  <c r="B302" i="17"/>
  <c r="B304" i="17"/>
  <c r="B306" i="17"/>
  <c r="B308" i="17"/>
  <c r="B310" i="17"/>
  <c r="B312" i="17"/>
  <c r="B314" i="17"/>
  <c r="B316" i="17"/>
  <c r="B318" i="17"/>
  <c r="B320" i="17"/>
  <c r="B322" i="17"/>
  <c r="B324" i="17"/>
  <c r="B326" i="17"/>
  <c r="B328" i="17"/>
  <c r="B330" i="17"/>
  <c r="B332" i="17"/>
  <c r="B334" i="17"/>
  <c r="B336" i="17"/>
  <c r="B338" i="17"/>
  <c r="B340" i="17"/>
  <c r="B342" i="17"/>
  <c r="B344" i="17"/>
  <c r="B346" i="17"/>
  <c r="B348" i="17"/>
  <c r="B350" i="17"/>
  <c r="B352" i="17"/>
  <c r="B354" i="17"/>
  <c r="B356" i="17"/>
  <c r="B358" i="17"/>
  <c r="B360" i="17"/>
  <c r="B362" i="17"/>
  <c r="B364" i="17"/>
  <c r="B366" i="17"/>
  <c r="B368" i="17"/>
  <c r="B370" i="17"/>
  <c r="B372" i="17"/>
  <c r="B374" i="17"/>
  <c r="B376" i="17"/>
  <c r="B378" i="17"/>
  <c r="B380" i="17"/>
  <c r="B382" i="17"/>
  <c r="B384" i="17"/>
  <c r="B386" i="17"/>
  <c r="B388" i="17"/>
  <c r="B390" i="17"/>
  <c r="B392" i="17"/>
  <c r="B394" i="17"/>
  <c r="B396" i="17"/>
  <c r="B398" i="17"/>
  <c r="B400" i="17"/>
  <c r="B402" i="17"/>
  <c r="B404" i="17"/>
  <c r="B406" i="17"/>
  <c r="B408" i="17"/>
  <c r="B410" i="17"/>
  <c r="B412" i="17"/>
  <c r="B414" i="17"/>
  <c r="B416" i="17"/>
  <c r="B418" i="17"/>
  <c r="B420" i="17"/>
  <c r="B422" i="17"/>
  <c r="B424" i="17"/>
  <c r="B426" i="17"/>
  <c r="B428" i="17"/>
  <c r="B430" i="17"/>
  <c r="B432" i="17"/>
  <c r="B434" i="17"/>
  <c r="B436" i="17"/>
  <c r="B438" i="17"/>
  <c r="B440" i="17"/>
  <c r="B442" i="17"/>
  <c r="B444" i="17"/>
  <c r="B446" i="17"/>
  <c r="B448" i="17"/>
  <c r="B450" i="17"/>
  <c r="B452" i="17"/>
  <c r="B454" i="17"/>
  <c r="B456" i="17"/>
  <c r="B458" i="17"/>
  <c r="B460" i="17"/>
  <c r="B462" i="17"/>
  <c r="B464" i="17"/>
  <c r="B466" i="17"/>
  <c r="B468" i="17"/>
  <c r="B470" i="17"/>
  <c r="B472" i="17"/>
  <c r="B474" i="17"/>
  <c r="B476" i="17"/>
  <c r="B478" i="17"/>
  <c r="B480" i="17"/>
  <c r="B482" i="17"/>
  <c r="B484" i="17"/>
  <c r="B253" i="17"/>
  <c r="B255" i="17"/>
  <c r="B257" i="17"/>
  <c r="B259" i="17"/>
  <c r="B261" i="17"/>
  <c r="B263" i="17"/>
  <c r="B265" i="17"/>
  <c r="B267" i="17"/>
  <c r="B269" i="17"/>
  <c r="B271" i="17"/>
  <c r="B273" i="17"/>
  <c r="B275" i="17"/>
  <c r="B277" i="17"/>
  <c r="B279" i="17"/>
  <c r="B281" i="17"/>
  <c r="B283" i="17"/>
  <c r="B285" i="17"/>
  <c r="B287" i="17"/>
  <c r="B289" i="17"/>
  <c r="B291" i="17"/>
  <c r="B293" i="17"/>
  <c r="B295" i="17"/>
  <c r="B297" i="17"/>
  <c r="B299" i="17"/>
  <c r="B301" i="17"/>
  <c r="B303" i="17"/>
  <c r="B305" i="17"/>
  <c r="B307" i="17"/>
  <c r="B309" i="17"/>
  <c r="B311" i="17"/>
  <c r="B313" i="17"/>
  <c r="B315" i="17"/>
  <c r="B317" i="17"/>
  <c r="B319" i="17"/>
  <c r="B321" i="17"/>
  <c r="B323" i="17"/>
  <c r="B325" i="17"/>
  <c r="B327" i="17"/>
  <c r="B329" i="17"/>
  <c r="B331" i="17"/>
  <c r="B333" i="17"/>
  <c r="B335" i="17"/>
  <c r="B337" i="17"/>
  <c r="B339" i="17"/>
  <c r="B341" i="17"/>
  <c r="B343" i="17"/>
  <c r="B345" i="17"/>
  <c r="B347" i="17"/>
  <c r="B349" i="17"/>
  <c r="B351" i="17"/>
  <c r="B353" i="17"/>
  <c r="B355" i="17"/>
  <c r="B357" i="17"/>
  <c r="B359" i="17"/>
  <c r="B361" i="17"/>
  <c r="B363" i="17"/>
  <c r="B365" i="17"/>
  <c r="B367" i="17"/>
  <c r="B369" i="17"/>
  <c r="B371" i="17"/>
  <c r="B373" i="17"/>
  <c r="B375" i="17"/>
  <c r="B377" i="17"/>
  <c r="B379" i="17"/>
  <c r="B381" i="17"/>
  <c r="B383" i="17"/>
  <c r="B385" i="17"/>
  <c r="B387" i="17"/>
  <c r="B389" i="17"/>
  <c r="B391" i="17"/>
  <c r="B393" i="17"/>
  <c r="B395" i="17"/>
  <c r="B397" i="17"/>
  <c r="B399" i="17"/>
  <c r="B401" i="17"/>
  <c r="B403" i="17"/>
  <c r="B405" i="17"/>
  <c r="B407" i="17"/>
  <c r="B409" i="17"/>
  <c r="B411" i="17"/>
  <c r="B413" i="17"/>
  <c r="B415" i="17"/>
  <c r="B417" i="17"/>
  <c r="B419" i="17"/>
  <c r="B421" i="17"/>
  <c r="B423" i="17"/>
  <c r="B425" i="17"/>
  <c r="B427" i="17"/>
  <c r="B429" i="17"/>
  <c r="B431" i="17"/>
  <c r="B433" i="17"/>
  <c r="B435" i="17"/>
  <c r="B437" i="17"/>
  <c r="B439" i="17"/>
  <c r="B441" i="17"/>
  <c r="B443" i="17"/>
  <c r="B445" i="17"/>
  <c r="B447" i="17"/>
  <c r="B449" i="17"/>
  <c r="B451" i="17"/>
  <c r="B453" i="17"/>
  <c r="B455" i="17"/>
  <c r="B457" i="17"/>
  <c r="B459" i="17"/>
  <c r="B461" i="17"/>
  <c r="B463" i="17"/>
  <c r="B465" i="17"/>
  <c r="B467" i="17"/>
  <c r="B469" i="17"/>
  <c r="B471" i="17"/>
  <c r="B473" i="17"/>
  <c r="B475" i="17"/>
  <c r="B477" i="17"/>
  <c r="B479" i="17"/>
  <c r="B481" i="17"/>
  <c r="B483" i="17"/>
  <c r="B485" i="17"/>
  <c r="B487" i="17"/>
  <c r="B489" i="17"/>
  <c r="B491" i="17"/>
  <c r="B493" i="17"/>
  <c r="B495" i="17"/>
  <c r="B497" i="17"/>
  <c r="B490" i="17"/>
  <c r="B488" i="17"/>
  <c r="B496" i="17"/>
  <c r="B499" i="17"/>
  <c r="B500" i="17"/>
  <c r="B502" i="17"/>
  <c r="B504" i="17"/>
  <c r="B506" i="17"/>
  <c r="B508" i="17"/>
  <c r="B510" i="17"/>
  <c r="B512" i="17"/>
  <c r="B514" i="17"/>
  <c r="B516" i="17"/>
  <c r="B518" i="17"/>
  <c r="B520" i="17"/>
  <c r="B522" i="17"/>
  <c r="B524" i="17"/>
  <c r="B526" i="17"/>
  <c r="B528" i="17"/>
  <c r="B530" i="17"/>
  <c r="B532" i="17"/>
  <c r="B534" i="17"/>
  <c r="B536" i="17"/>
  <c r="B538" i="17"/>
  <c r="B540" i="17"/>
  <c r="B542" i="17"/>
  <c r="B544" i="17"/>
  <c r="B546" i="17"/>
  <c r="B548" i="17"/>
  <c r="B550" i="17"/>
  <c r="B552" i="17"/>
  <c r="B554" i="17"/>
  <c r="B556" i="17"/>
  <c r="B558" i="17"/>
  <c r="B560" i="17"/>
  <c r="B564" i="17"/>
  <c r="B486" i="17"/>
  <c r="B494" i="17"/>
  <c r="B563" i="17"/>
  <c r="B492" i="17"/>
  <c r="B498" i="17"/>
  <c r="B501" i="17"/>
  <c r="B503" i="17"/>
  <c r="B505" i="17"/>
  <c r="B507" i="17"/>
  <c r="B509" i="17"/>
  <c r="B511" i="17"/>
  <c r="B513" i="17"/>
  <c r="B515" i="17"/>
  <c r="B517" i="17"/>
  <c r="B519" i="17"/>
  <c r="B521" i="17"/>
  <c r="B523" i="17"/>
  <c r="B525" i="17"/>
  <c r="B527" i="17"/>
  <c r="B529" i="17"/>
  <c r="B531" i="17"/>
  <c r="B533" i="17"/>
  <c r="B535" i="17"/>
  <c r="B537" i="17"/>
  <c r="B539" i="17"/>
  <c r="B541" i="17"/>
  <c r="B543" i="17"/>
  <c r="B545" i="17"/>
  <c r="B547" i="17"/>
  <c r="B549" i="17"/>
  <c r="B551" i="17"/>
  <c r="B553" i="17"/>
  <c r="B555" i="17"/>
  <c r="B557" i="17"/>
  <c r="B559" i="17"/>
  <c r="B561" i="17"/>
  <c r="B562" i="17"/>
  <c r="L54" i="17"/>
  <c r="L61" i="17"/>
  <c r="L63" i="17"/>
  <c r="L65" i="17"/>
  <c r="L67" i="17"/>
  <c r="L69" i="17"/>
  <c r="L71" i="17"/>
  <c r="L73" i="17"/>
  <c r="L75" i="17"/>
  <c r="L77" i="17"/>
  <c r="L79" i="17"/>
  <c r="L81" i="17"/>
  <c r="L83" i="17"/>
  <c r="L85" i="17"/>
  <c r="L87" i="17"/>
  <c r="L89" i="17"/>
  <c r="L91" i="17"/>
  <c r="L93" i="17"/>
  <c r="L95" i="17"/>
  <c r="L97" i="17"/>
  <c r="L99" i="17"/>
  <c r="L101" i="17"/>
  <c r="L103" i="17"/>
  <c r="L105" i="17"/>
  <c r="L107" i="17"/>
  <c r="L109" i="17"/>
  <c r="L111" i="17"/>
  <c r="L113" i="17"/>
  <c r="L115" i="17"/>
  <c r="L117" i="17"/>
  <c r="L119" i="17"/>
  <c r="L121" i="17"/>
  <c r="L123" i="17"/>
  <c r="L125" i="17"/>
  <c r="L127" i="17"/>
  <c r="L129" i="17"/>
  <c r="L131" i="17"/>
  <c r="L133" i="17"/>
  <c r="L135" i="17"/>
  <c r="L137" i="17"/>
  <c r="L139" i="17"/>
  <c r="L141" i="17"/>
  <c r="L143" i="17"/>
  <c r="L145" i="17"/>
  <c r="L147" i="17"/>
  <c r="L149" i="17"/>
  <c r="L151" i="17"/>
  <c r="L153" i="17"/>
  <c r="L155" i="17"/>
  <c r="L157" i="17"/>
  <c r="L159" i="17"/>
  <c r="L161" i="17"/>
  <c r="L163" i="17"/>
  <c r="L165" i="17"/>
  <c r="L167" i="17"/>
  <c r="L169" i="17"/>
  <c r="L171" i="17"/>
  <c r="L173" i="17"/>
  <c r="L175" i="17"/>
  <c r="L177" i="17"/>
  <c r="L179" i="17"/>
  <c r="L181" i="17"/>
  <c r="L183" i="17"/>
  <c r="L185" i="17"/>
  <c r="L187" i="17"/>
  <c r="L189" i="17"/>
  <c r="L191" i="17"/>
  <c r="L193" i="17"/>
  <c r="L195" i="17"/>
  <c r="L197" i="17"/>
  <c r="L199" i="17"/>
  <c r="L201" i="17"/>
  <c r="L203" i="17"/>
  <c r="L205" i="17"/>
  <c r="L207" i="17"/>
  <c r="L209" i="17"/>
  <c r="L211" i="17"/>
  <c r="L213" i="17"/>
  <c r="L215" i="17"/>
  <c r="L217" i="17"/>
  <c r="L219" i="17"/>
  <c r="L221" i="17"/>
  <c r="L223" i="17"/>
  <c r="L225" i="17"/>
  <c r="L227" i="17"/>
  <c r="L229" i="17"/>
  <c r="L231" i="17"/>
  <c r="L233" i="17"/>
  <c r="L235" i="17"/>
  <c r="L237" i="17"/>
  <c r="L239" i="17"/>
  <c r="L241" i="17"/>
  <c r="L243" i="17"/>
  <c r="L245" i="17"/>
  <c r="L247" i="17"/>
  <c r="L60" i="17"/>
  <c r="L59" i="17"/>
  <c r="L62" i="17"/>
  <c r="L64" i="17"/>
  <c r="L66" i="17"/>
  <c r="L68" i="17"/>
  <c r="L70" i="17"/>
  <c r="L72" i="17"/>
  <c r="L74" i="17"/>
  <c r="L76" i="17"/>
  <c r="L78" i="17"/>
  <c r="L80" i="17"/>
  <c r="L82" i="17"/>
  <c r="L84" i="17"/>
  <c r="L86" i="17"/>
  <c r="L88" i="17"/>
  <c r="L90" i="17"/>
  <c r="L92" i="17"/>
  <c r="L94" i="17"/>
  <c r="L96" i="17"/>
  <c r="L98" i="17"/>
  <c r="L100" i="17"/>
  <c r="L102" i="17"/>
  <c r="L104" i="17"/>
  <c r="L106" i="17"/>
  <c r="L108" i="17"/>
  <c r="L110" i="17"/>
  <c r="L112" i="17"/>
  <c r="L114" i="17"/>
  <c r="L116" i="17"/>
  <c r="L118" i="17"/>
  <c r="L120" i="17"/>
  <c r="L122" i="17"/>
  <c r="L124" i="17"/>
  <c r="L126" i="17"/>
  <c r="L128" i="17"/>
  <c r="L130" i="17"/>
  <c r="L132" i="17"/>
  <c r="L134" i="17"/>
  <c r="L136" i="17"/>
  <c r="L138" i="17"/>
  <c r="L140" i="17"/>
  <c r="L142" i="17"/>
  <c r="L144" i="17"/>
  <c r="L146" i="17"/>
  <c r="L148" i="17"/>
  <c r="L150" i="17"/>
  <c r="L152" i="17"/>
  <c r="L154" i="17"/>
  <c r="L156" i="17"/>
  <c r="L158" i="17"/>
  <c r="L160" i="17"/>
  <c r="L162" i="17"/>
  <c r="L164" i="17"/>
  <c r="L166" i="17"/>
  <c r="L168" i="17"/>
  <c r="L170" i="17"/>
  <c r="L172" i="17"/>
  <c r="L174" i="17"/>
  <c r="L176" i="17"/>
  <c r="L178" i="17"/>
  <c r="L180" i="17"/>
  <c r="L182" i="17"/>
  <c r="L184" i="17"/>
  <c r="L186" i="17"/>
  <c r="L188" i="17"/>
  <c r="L190" i="17"/>
  <c r="L192" i="17"/>
  <c r="L194" i="17"/>
  <c r="L196" i="17"/>
  <c r="L198" i="17"/>
  <c r="L200" i="17"/>
  <c r="L202" i="17"/>
  <c r="L204" i="17"/>
  <c r="L206" i="17"/>
  <c r="L208" i="17"/>
  <c r="L210" i="17"/>
  <c r="L212" i="17"/>
  <c r="L214" i="17"/>
  <c r="L216" i="17"/>
  <c r="L218" i="17"/>
  <c r="L220" i="17"/>
  <c r="L222" i="17"/>
  <c r="L224" i="17"/>
  <c r="L226" i="17"/>
  <c r="L228" i="17"/>
  <c r="L230" i="17"/>
  <c r="L232" i="17"/>
  <c r="L234" i="17"/>
  <c r="L236" i="17"/>
  <c r="L238" i="17"/>
  <c r="L240" i="17"/>
  <c r="L242" i="17"/>
  <c r="L244" i="17"/>
  <c r="L246" i="17"/>
  <c r="L248" i="17"/>
  <c r="L251" i="17"/>
  <c r="L252" i="17"/>
  <c r="L249" i="17"/>
  <c r="L253" i="17"/>
  <c r="L255" i="17"/>
  <c r="L257" i="17"/>
  <c r="L259" i="17"/>
  <c r="L261" i="17"/>
  <c r="L263" i="17"/>
  <c r="L265" i="17"/>
  <c r="L267" i="17"/>
  <c r="L269" i="17"/>
  <c r="L271" i="17"/>
  <c r="L273" i="17"/>
  <c r="L275" i="17"/>
  <c r="L277" i="17"/>
  <c r="L279" i="17"/>
  <c r="L281" i="17"/>
  <c r="L283" i="17"/>
  <c r="L285" i="17"/>
  <c r="L287" i="17"/>
  <c r="L289" i="17"/>
  <c r="L291" i="17"/>
  <c r="L293" i="17"/>
  <c r="L295" i="17"/>
  <c r="L297" i="17"/>
  <c r="L299" i="17"/>
  <c r="L301" i="17"/>
  <c r="L303" i="17"/>
  <c r="L305" i="17"/>
  <c r="L307" i="17"/>
  <c r="L309" i="17"/>
  <c r="L311" i="17"/>
  <c r="L313" i="17"/>
  <c r="L315" i="17"/>
  <c r="L317" i="17"/>
  <c r="L319" i="17"/>
  <c r="L321" i="17"/>
  <c r="L323" i="17"/>
  <c r="L325" i="17"/>
  <c r="L327" i="17"/>
  <c r="L329" i="17"/>
  <c r="L331" i="17"/>
  <c r="L333" i="17"/>
  <c r="L335" i="17"/>
  <c r="L337" i="17"/>
  <c r="L339" i="17"/>
  <c r="L341" i="17"/>
  <c r="L343" i="17"/>
  <c r="L345" i="17"/>
  <c r="L347" i="17"/>
  <c r="L349" i="17"/>
  <c r="L351" i="17"/>
  <c r="L353" i="17"/>
  <c r="L355" i="17"/>
  <c r="L357" i="17"/>
  <c r="L359" i="17"/>
  <c r="L361" i="17"/>
  <c r="L363" i="17"/>
  <c r="L365" i="17"/>
  <c r="L367" i="17"/>
  <c r="L369" i="17"/>
  <c r="L371" i="17"/>
  <c r="L373" i="17"/>
  <c r="L375" i="17"/>
  <c r="L377" i="17"/>
  <c r="L379" i="17"/>
  <c r="L381" i="17"/>
  <c r="L383" i="17"/>
  <c r="L385" i="17"/>
  <c r="L387" i="17"/>
  <c r="L389" i="17"/>
  <c r="L391" i="17"/>
  <c r="L393" i="17"/>
  <c r="L395" i="17"/>
  <c r="L397" i="17"/>
  <c r="L399" i="17"/>
  <c r="L401" i="17"/>
  <c r="L403" i="17"/>
  <c r="L405" i="17"/>
  <c r="L407" i="17"/>
  <c r="L409" i="17"/>
  <c r="L411" i="17"/>
  <c r="L413" i="17"/>
  <c r="L415" i="17"/>
  <c r="L417" i="17"/>
  <c r="L419" i="17"/>
  <c r="L421" i="17"/>
  <c r="L423" i="17"/>
  <c r="L425" i="17"/>
  <c r="L427" i="17"/>
  <c r="L429" i="17"/>
  <c r="L431" i="17"/>
  <c r="L433" i="17"/>
  <c r="L435" i="17"/>
  <c r="L437" i="17"/>
  <c r="L439" i="17"/>
  <c r="L441" i="17"/>
  <c r="L443" i="17"/>
  <c r="L445" i="17"/>
  <c r="L447" i="17"/>
  <c r="L449" i="17"/>
  <c r="L451" i="17"/>
  <c r="L453" i="17"/>
  <c r="L455" i="17"/>
  <c r="L457" i="17"/>
  <c r="L459" i="17"/>
  <c r="L461" i="17"/>
  <c r="L463" i="17"/>
  <c r="L465" i="17"/>
  <c r="L467" i="17"/>
  <c r="L469" i="17"/>
  <c r="L471" i="17"/>
  <c r="L473" i="17"/>
  <c r="L475" i="17"/>
  <c r="L477" i="17"/>
  <c r="L479" i="17"/>
  <c r="L481" i="17"/>
  <c r="L483" i="17"/>
  <c r="L485" i="17"/>
  <c r="L250" i="17"/>
  <c r="L254" i="17"/>
  <c r="L256" i="17"/>
  <c r="L258" i="17"/>
  <c r="L260" i="17"/>
  <c r="L262" i="17"/>
  <c r="L264" i="17"/>
  <c r="L266" i="17"/>
  <c r="L268" i="17"/>
  <c r="L270" i="17"/>
  <c r="L272" i="17"/>
  <c r="L274" i="17"/>
  <c r="L276" i="17"/>
  <c r="L278" i="17"/>
  <c r="L280" i="17"/>
  <c r="L282" i="17"/>
  <c r="L284" i="17"/>
  <c r="L286" i="17"/>
  <c r="L288" i="17"/>
  <c r="L290" i="17"/>
  <c r="L292" i="17"/>
  <c r="L294" i="17"/>
  <c r="L296" i="17"/>
  <c r="L298" i="17"/>
  <c r="L300" i="17"/>
  <c r="L302" i="17"/>
  <c r="L304" i="17"/>
  <c r="L306" i="17"/>
  <c r="L308" i="17"/>
  <c r="L310" i="17"/>
  <c r="L312" i="17"/>
  <c r="L314" i="17"/>
  <c r="L316" i="17"/>
  <c r="L318" i="17"/>
  <c r="L320" i="17"/>
  <c r="L322" i="17"/>
  <c r="L324" i="17"/>
  <c r="L326" i="17"/>
  <c r="L328" i="17"/>
  <c r="L330" i="17"/>
  <c r="L332" i="17"/>
  <c r="L334" i="17"/>
  <c r="L336" i="17"/>
  <c r="L338" i="17"/>
  <c r="L340" i="17"/>
  <c r="L342" i="17"/>
  <c r="L344" i="17"/>
  <c r="L346" i="17"/>
  <c r="L348" i="17"/>
  <c r="L350" i="17"/>
  <c r="L352" i="17"/>
  <c r="L354" i="17"/>
  <c r="L356" i="17"/>
  <c r="L358" i="17"/>
  <c r="L360" i="17"/>
  <c r="L362" i="17"/>
  <c r="L364" i="17"/>
  <c r="L366" i="17"/>
  <c r="L368" i="17"/>
  <c r="L370" i="17"/>
  <c r="L372" i="17"/>
  <c r="L374" i="17"/>
  <c r="L376" i="17"/>
  <c r="L378" i="17"/>
  <c r="L380" i="17"/>
  <c r="L382" i="17"/>
  <c r="L384" i="17"/>
  <c r="L386" i="17"/>
  <c r="L388" i="17"/>
  <c r="L390" i="17"/>
  <c r="L392" i="17"/>
  <c r="L394" i="17"/>
  <c r="L396" i="17"/>
  <c r="L398" i="17"/>
  <c r="L400" i="17"/>
  <c r="L402" i="17"/>
  <c r="L404" i="17"/>
  <c r="L406" i="17"/>
  <c r="L408" i="17"/>
  <c r="L410" i="17"/>
  <c r="L412" i="17"/>
  <c r="L414" i="17"/>
  <c r="L416" i="17"/>
  <c r="L418" i="17"/>
  <c r="L420" i="17"/>
  <c r="L422" i="17"/>
  <c r="L424" i="17"/>
  <c r="L426" i="17"/>
  <c r="L428" i="17"/>
  <c r="L430" i="17"/>
  <c r="L432" i="17"/>
  <c r="L434" i="17"/>
  <c r="L436" i="17"/>
  <c r="L438" i="17"/>
  <c r="L440" i="17"/>
  <c r="L442" i="17"/>
  <c r="L444" i="17"/>
  <c r="L446" i="17"/>
  <c r="L448" i="17"/>
  <c r="L450" i="17"/>
  <c r="L452" i="17"/>
  <c r="L454" i="17"/>
  <c r="L456" i="17"/>
  <c r="L458" i="17"/>
  <c r="L460" i="17"/>
  <c r="L462" i="17"/>
  <c r="L464" i="17"/>
  <c r="L466" i="17"/>
  <c r="L468" i="17"/>
  <c r="L470" i="17"/>
  <c r="L472" i="17"/>
  <c r="L474" i="17"/>
  <c r="L476" i="17"/>
  <c r="L478" i="17"/>
  <c r="L480" i="17"/>
  <c r="L482" i="17"/>
  <c r="L484" i="17"/>
  <c r="L486" i="17"/>
  <c r="L488" i="17"/>
  <c r="L490" i="17"/>
  <c r="L492" i="17"/>
  <c r="L494" i="17"/>
  <c r="L496" i="17"/>
  <c r="L491" i="17"/>
  <c r="L498" i="17"/>
  <c r="L563" i="17"/>
  <c r="L489" i="17"/>
  <c r="L497" i="17"/>
  <c r="L499" i="17"/>
  <c r="L501" i="17"/>
  <c r="L503" i="17"/>
  <c r="L505" i="17"/>
  <c r="L507" i="17"/>
  <c r="L509" i="17"/>
  <c r="L511" i="17"/>
  <c r="L513" i="17"/>
  <c r="L515" i="17"/>
  <c r="L517" i="17"/>
  <c r="L519" i="17"/>
  <c r="L521" i="17"/>
  <c r="L523" i="17"/>
  <c r="L525" i="17"/>
  <c r="L527" i="17"/>
  <c r="L529" i="17"/>
  <c r="L531" i="17"/>
  <c r="L533" i="17"/>
  <c r="L535" i="17"/>
  <c r="L537" i="17"/>
  <c r="L539" i="17"/>
  <c r="L541" i="17"/>
  <c r="L543" i="17"/>
  <c r="L545" i="17"/>
  <c r="L547" i="17"/>
  <c r="L549" i="17"/>
  <c r="L551" i="17"/>
  <c r="L553" i="17"/>
  <c r="L555" i="17"/>
  <c r="L557" i="17"/>
  <c r="L559" i="17"/>
  <c r="L561" i="17"/>
  <c r="L564" i="17"/>
  <c r="L487" i="17"/>
  <c r="L495" i="17"/>
  <c r="L493" i="17"/>
  <c r="L500" i="17"/>
  <c r="L502" i="17"/>
  <c r="L504" i="17"/>
  <c r="L506" i="17"/>
  <c r="L508" i="17"/>
  <c r="L510" i="17"/>
  <c r="L512" i="17"/>
  <c r="L514" i="17"/>
  <c r="L516" i="17"/>
  <c r="L518" i="17"/>
  <c r="L520" i="17"/>
  <c r="L522" i="17"/>
  <c r="L524" i="17"/>
  <c r="L526" i="17"/>
  <c r="L528" i="17"/>
  <c r="L530" i="17"/>
  <c r="L532" i="17"/>
  <c r="L534" i="17"/>
  <c r="L536" i="17"/>
  <c r="L538" i="17"/>
  <c r="L540" i="17"/>
  <c r="L542" i="17"/>
  <c r="L544" i="17"/>
  <c r="L546" i="17"/>
  <c r="L548" i="17"/>
  <c r="L550" i="17"/>
  <c r="L552" i="17"/>
  <c r="L554" i="17"/>
  <c r="L556" i="17"/>
  <c r="L558" i="17"/>
  <c r="L560" i="17"/>
  <c r="L562" i="17"/>
  <c r="F54" i="17"/>
  <c r="F59" i="17"/>
  <c r="F62" i="17"/>
  <c r="F64" i="17"/>
  <c r="F66" i="17"/>
  <c r="F68" i="17"/>
  <c r="F70" i="17"/>
  <c r="F72" i="17"/>
  <c r="F74" i="17"/>
  <c r="F76" i="17"/>
  <c r="F78" i="17"/>
  <c r="F80" i="17"/>
  <c r="F82" i="17"/>
  <c r="F84" i="17"/>
  <c r="F86" i="17"/>
  <c r="F88" i="17"/>
  <c r="F90" i="17"/>
  <c r="F92" i="17"/>
  <c r="F94" i="17"/>
  <c r="F96" i="17"/>
  <c r="F98" i="17"/>
  <c r="F100" i="17"/>
  <c r="F102" i="17"/>
  <c r="F104" i="17"/>
  <c r="F106" i="17"/>
  <c r="F108" i="17"/>
  <c r="F110" i="17"/>
  <c r="F112" i="17"/>
  <c r="F114" i="17"/>
  <c r="F116" i="17"/>
  <c r="F118" i="17"/>
  <c r="F120" i="17"/>
  <c r="F122" i="17"/>
  <c r="F124" i="17"/>
  <c r="F126" i="17"/>
  <c r="F128" i="17"/>
  <c r="F130" i="17"/>
  <c r="F132" i="17"/>
  <c r="F134" i="17"/>
  <c r="F136" i="17"/>
  <c r="F138" i="17"/>
  <c r="F140" i="17"/>
  <c r="F142" i="17"/>
  <c r="F144" i="17"/>
  <c r="F146" i="17"/>
  <c r="F148" i="17"/>
  <c r="F150" i="17"/>
  <c r="F152" i="17"/>
  <c r="F154" i="17"/>
  <c r="F156" i="17"/>
  <c r="F158" i="17"/>
  <c r="F160" i="17"/>
  <c r="F162" i="17"/>
  <c r="F164" i="17"/>
  <c r="F166" i="17"/>
  <c r="F168" i="17"/>
  <c r="F170" i="17"/>
  <c r="F172" i="17"/>
  <c r="F174" i="17"/>
  <c r="F176" i="17"/>
  <c r="F178" i="17"/>
  <c r="F180" i="17"/>
  <c r="F182" i="17"/>
  <c r="F184" i="17"/>
  <c r="F186" i="17"/>
  <c r="F188" i="17"/>
  <c r="F190" i="17"/>
  <c r="F192" i="17"/>
  <c r="F194" i="17"/>
  <c r="F196" i="17"/>
  <c r="F198" i="17"/>
  <c r="F200" i="17"/>
  <c r="F202" i="17"/>
  <c r="F204" i="17"/>
  <c r="F206" i="17"/>
  <c r="F208" i="17"/>
  <c r="F210" i="17"/>
  <c r="F212" i="17"/>
  <c r="F214" i="17"/>
  <c r="F216" i="17"/>
  <c r="F218" i="17"/>
  <c r="F220" i="17"/>
  <c r="F222" i="17"/>
  <c r="F224" i="17"/>
  <c r="F226" i="17"/>
  <c r="F228" i="17"/>
  <c r="F230" i="17"/>
  <c r="F232" i="17"/>
  <c r="F234" i="17"/>
  <c r="F236" i="17"/>
  <c r="F238" i="17"/>
  <c r="F240" i="17"/>
  <c r="F242" i="17"/>
  <c r="F244" i="17"/>
  <c r="F246" i="17"/>
  <c r="F248" i="17"/>
  <c r="F61" i="17"/>
  <c r="F63" i="17"/>
  <c r="F65" i="17"/>
  <c r="F67" i="17"/>
  <c r="F69" i="17"/>
  <c r="F71" i="17"/>
  <c r="F73" i="17"/>
  <c r="F75" i="17"/>
  <c r="F77" i="17"/>
  <c r="F79" i="17"/>
  <c r="F81" i="17"/>
  <c r="F83" i="17"/>
  <c r="F85" i="17"/>
  <c r="F87" i="17"/>
  <c r="F89" i="17"/>
  <c r="F91" i="17"/>
  <c r="F93" i="17"/>
  <c r="F95" i="17"/>
  <c r="F97" i="17"/>
  <c r="F99" i="17"/>
  <c r="F101" i="17"/>
  <c r="F103" i="17"/>
  <c r="F105" i="17"/>
  <c r="F107" i="17"/>
  <c r="F109" i="17"/>
  <c r="F111" i="17"/>
  <c r="F113" i="17"/>
  <c r="F115" i="17"/>
  <c r="F117" i="17"/>
  <c r="F119" i="17"/>
  <c r="F121" i="17"/>
  <c r="F123" i="17"/>
  <c r="F125" i="17"/>
  <c r="F127" i="17"/>
  <c r="F129" i="17"/>
  <c r="F131" i="17"/>
  <c r="F133" i="17"/>
  <c r="F135" i="17"/>
  <c r="F137" i="17"/>
  <c r="F139" i="17"/>
  <c r="F141" i="17"/>
  <c r="F143" i="17"/>
  <c r="F145" i="17"/>
  <c r="F147" i="17"/>
  <c r="F149" i="17"/>
  <c r="F151" i="17"/>
  <c r="F153" i="17"/>
  <c r="F155" i="17"/>
  <c r="F157" i="17"/>
  <c r="F159" i="17"/>
  <c r="F161" i="17"/>
  <c r="F163" i="17"/>
  <c r="F165" i="17"/>
  <c r="F167" i="17"/>
  <c r="F169" i="17"/>
  <c r="F171" i="17"/>
  <c r="F173" i="17"/>
  <c r="F175" i="17"/>
  <c r="F177" i="17"/>
  <c r="F179" i="17"/>
  <c r="F181" i="17"/>
  <c r="F183" i="17"/>
  <c r="F185" i="17"/>
  <c r="F187" i="17"/>
  <c r="F189" i="17"/>
  <c r="F191" i="17"/>
  <c r="F193" i="17"/>
  <c r="F195" i="17"/>
  <c r="F197" i="17"/>
  <c r="F199" i="17"/>
  <c r="F201" i="17"/>
  <c r="F203" i="17"/>
  <c r="F205" i="17"/>
  <c r="F207" i="17"/>
  <c r="F209" i="17"/>
  <c r="F211" i="17"/>
  <c r="F213" i="17"/>
  <c r="F215" i="17"/>
  <c r="F217" i="17"/>
  <c r="F219" i="17"/>
  <c r="F221" i="17"/>
  <c r="F223" i="17"/>
  <c r="F225" i="17"/>
  <c r="F227" i="17"/>
  <c r="F229" i="17"/>
  <c r="F231" i="17"/>
  <c r="F233" i="17"/>
  <c r="F235" i="17"/>
  <c r="F237" i="17"/>
  <c r="F239" i="17"/>
  <c r="F241" i="17"/>
  <c r="F243" i="17"/>
  <c r="F245" i="17"/>
  <c r="F247" i="17"/>
  <c r="F249" i="17"/>
  <c r="F60" i="17"/>
  <c r="F252" i="17"/>
  <c r="F254" i="17"/>
  <c r="F256" i="17"/>
  <c r="F258" i="17"/>
  <c r="F260" i="17"/>
  <c r="F262" i="17"/>
  <c r="F264" i="17"/>
  <c r="F266" i="17"/>
  <c r="F268" i="17"/>
  <c r="F270" i="17"/>
  <c r="F272" i="17"/>
  <c r="F274" i="17"/>
  <c r="F276" i="17"/>
  <c r="F278" i="17"/>
  <c r="F280" i="17"/>
  <c r="F282" i="17"/>
  <c r="F284" i="17"/>
  <c r="F286" i="17"/>
  <c r="F288" i="17"/>
  <c r="F290" i="17"/>
  <c r="F292" i="17"/>
  <c r="F294" i="17"/>
  <c r="F296" i="17"/>
  <c r="F298" i="17"/>
  <c r="F300" i="17"/>
  <c r="F302" i="17"/>
  <c r="F304" i="17"/>
  <c r="F306" i="17"/>
  <c r="F308" i="17"/>
  <c r="F310" i="17"/>
  <c r="F312" i="17"/>
  <c r="F314" i="17"/>
  <c r="F316" i="17"/>
  <c r="F318" i="17"/>
  <c r="F320" i="17"/>
  <c r="F322" i="17"/>
  <c r="F324" i="17"/>
  <c r="F326" i="17"/>
  <c r="F328" i="17"/>
  <c r="F330" i="17"/>
  <c r="F332" i="17"/>
  <c r="F334" i="17"/>
  <c r="F336" i="17"/>
  <c r="F338" i="17"/>
  <c r="F340" i="17"/>
  <c r="F342" i="17"/>
  <c r="F344" i="17"/>
  <c r="F346" i="17"/>
  <c r="F348" i="17"/>
  <c r="F350" i="17"/>
  <c r="F352" i="17"/>
  <c r="F354" i="17"/>
  <c r="F356" i="17"/>
  <c r="F358" i="17"/>
  <c r="F360" i="17"/>
  <c r="F362" i="17"/>
  <c r="F364" i="17"/>
  <c r="F366" i="17"/>
  <c r="F368" i="17"/>
  <c r="F370" i="17"/>
  <c r="F372" i="17"/>
  <c r="F374" i="17"/>
  <c r="F376" i="17"/>
  <c r="F378" i="17"/>
  <c r="F380" i="17"/>
  <c r="F382" i="17"/>
  <c r="F384" i="17"/>
  <c r="F386" i="17"/>
  <c r="F388" i="17"/>
  <c r="F390" i="17"/>
  <c r="F392" i="17"/>
  <c r="F394" i="17"/>
  <c r="F396" i="17"/>
  <c r="F398" i="17"/>
  <c r="F400" i="17"/>
  <c r="F402" i="17"/>
  <c r="F404" i="17"/>
  <c r="F406" i="17"/>
  <c r="F408" i="17"/>
  <c r="F410" i="17"/>
  <c r="F412" i="17"/>
  <c r="F414" i="17"/>
  <c r="F416" i="17"/>
  <c r="F418" i="17"/>
  <c r="F420" i="17"/>
  <c r="F422" i="17"/>
  <c r="F424" i="17"/>
  <c r="F426" i="17"/>
  <c r="F428" i="17"/>
  <c r="F430" i="17"/>
  <c r="F432" i="17"/>
  <c r="F434" i="17"/>
  <c r="F436" i="17"/>
  <c r="F438" i="17"/>
  <c r="F440" i="17"/>
  <c r="F442" i="17"/>
  <c r="F444" i="17"/>
  <c r="F446" i="17"/>
  <c r="F448" i="17"/>
  <c r="F450" i="17"/>
  <c r="F452" i="17"/>
  <c r="F454" i="17"/>
  <c r="F456" i="17"/>
  <c r="F458" i="17"/>
  <c r="F460" i="17"/>
  <c r="F462" i="17"/>
  <c r="F464" i="17"/>
  <c r="F466" i="17"/>
  <c r="F468" i="17"/>
  <c r="F470" i="17"/>
  <c r="F472" i="17"/>
  <c r="F474" i="17"/>
  <c r="F476" i="17"/>
  <c r="F478" i="17"/>
  <c r="F480" i="17"/>
  <c r="F482" i="17"/>
  <c r="F484" i="17"/>
  <c r="F250" i="17"/>
  <c r="F251" i="17"/>
  <c r="F253" i="17"/>
  <c r="F255" i="17"/>
  <c r="F257" i="17"/>
  <c r="F259" i="17"/>
  <c r="F261" i="17"/>
  <c r="F263" i="17"/>
  <c r="F265" i="17"/>
  <c r="F267" i="17"/>
  <c r="F269" i="17"/>
  <c r="F271" i="17"/>
  <c r="F273" i="17"/>
  <c r="F275" i="17"/>
  <c r="F277" i="17"/>
  <c r="F279" i="17"/>
  <c r="F281" i="17"/>
  <c r="F283" i="17"/>
  <c r="F285" i="17"/>
  <c r="F287" i="17"/>
  <c r="F289" i="17"/>
  <c r="F291" i="17"/>
  <c r="F293" i="17"/>
  <c r="F295" i="17"/>
  <c r="F297" i="17"/>
  <c r="F299" i="17"/>
  <c r="F301" i="17"/>
  <c r="F303" i="17"/>
  <c r="F305" i="17"/>
  <c r="F307" i="17"/>
  <c r="F309" i="17"/>
  <c r="F311" i="17"/>
  <c r="F313" i="17"/>
  <c r="F315" i="17"/>
  <c r="F317" i="17"/>
  <c r="F319" i="17"/>
  <c r="F321" i="17"/>
  <c r="F323" i="17"/>
  <c r="F325" i="17"/>
  <c r="F327" i="17"/>
  <c r="F329" i="17"/>
  <c r="F331" i="17"/>
  <c r="F333" i="17"/>
  <c r="F335" i="17"/>
  <c r="F337" i="17"/>
  <c r="F339" i="17"/>
  <c r="F341" i="17"/>
  <c r="F343" i="17"/>
  <c r="F345" i="17"/>
  <c r="F347" i="17"/>
  <c r="F349" i="17"/>
  <c r="F351" i="17"/>
  <c r="F353" i="17"/>
  <c r="F355" i="17"/>
  <c r="F357" i="17"/>
  <c r="F359" i="17"/>
  <c r="F361" i="17"/>
  <c r="F363" i="17"/>
  <c r="F365" i="17"/>
  <c r="F367" i="17"/>
  <c r="F369" i="17"/>
  <c r="F371" i="17"/>
  <c r="F373" i="17"/>
  <c r="F375" i="17"/>
  <c r="F377" i="17"/>
  <c r="F379" i="17"/>
  <c r="F381" i="17"/>
  <c r="F383" i="17"/>
  <c r="F385" i="17"/>
  <c r="F387" i="17"/>
  <c r="F389" i="17"/>
  <c r="F391" i="17"/>
  <c r="F393" i="17"/>
  <c r="F395" i="17"/>
  <c r="F397" i="17"/>
  <c r="F399" i="17"/>
  <c r="F401" i="17"/>
  <c r="F403" i="17"/>
  <c r="F405" i="17"/>
  <c r="F407" i="17"/>
  <c r="F409" i="17"/>
  <c r="F411" i="17"/>
  <c r="F413" i="17"/>
  <c r="F415" i="17"/>
  <c r="F417" i="17"/>
  <c r="F419" i="17"/>
  <c r="F421" i="17"/>
  <c r="F423" i="17"/>
  <c r="F425" i="17"/>
  <c r="F427" i="17"/>
  <c r="F429" i="17"/>
  <c r="F431" i="17"/>
  <c r="F433" i="17"/>
  <c r="F435" i="17"/>
  <c r="F437" i="17"/>
  <c r="F439" i="17"/>
  <c r="F441" i="17"/>
  <c r="F443" i="17"/>
  <c r="F445" i="17"/>
  <c r="F447" i="17"/>
  <c r="F449" i="17"/>
  <c r="F451" i="17"/>
  <c r="F453" i="17"/>
  <c r="F455" i="17"/>
  <c r="F457" i="17"/>
  <c r="F459" i="17"/>
  <c r="F461" i="17"/>
  <c r="F463" i="17"/>
  <c r="F465" i="17"/>
  <c r="F467" i="17"/>
  <c r="F469" i="17"/>
  <c r="F471" i="17"/>
  <c r="F473" i="17"/>
  <c r="F475" i="17"/>
  <c r="F477" i="17"/>
  <c r="F479" i="17"/>
  <c r="F481" i="17"/>
  <c r="F483" i="17"/>
  <c r="F485" i="17"/>
  <c r="F487" i="17"/>
  <c r="F489" i="17"/>
  <c r="F491" i="17"/>
  <c r="F493" i="17"/>
  <c r="F495" i="17"/>
  <c r="F497" i="17"/>
  <c r="F492" i="17"/>
  <c r="F499" i="17"/>
  <c r="F490" i="17"/>
  <c r="F498" i="17"/>
  <c r="F500" i="17"/>
  <c r="F502" i="17"/>
  <c r="F504" i="17"/>
  <c r="F506" i="17"/>
  <c r="F508" i="17"/>
  <c r="F510" i="17"/>
  <c r="F512" i="17"/>
  <c r="F514" i="17"/>
  <c r="F516" i="17"/>
  <c r="F518" i="17"/>
  <c r="F520" i="17"/>
  <c r="F522" i="17"/>
  <c r="F524" i="17"/>
  <c r="F526" i="17"/>
  <c r="F528" i="17"/>
  <c r="F530" i="17"/>
  <c r="F532" i="17"/>
  <c r="F534" i="17"/>
  <c r="F536" i="17"/>
  <c r="F538" i="17"/>
  <c r="F540" i="17"/>
  <c r="F542" i="17"/>
  <c r="F544" i="17"/>
  <c r="F546" i="17"/>
  <c r="F548" i="17"/>
  <c r="F550" i="17"/>
  <c r="F552" i="17"/>
  <c r="F554" i="17"/>
  <c r="F556" i="17"/>
  <c r="F558" i="17"/>
  <c r="F560" i="17"/>
  <c r="F562" i="17"/>
  <c r="F488" i="17"/>
  <c r="F563" i="17"/>
  <c r="F486" i="17"/>
  <c r="F494" i="17"/>
  <c r="F496" i="17"/>
  <c r="F501" i="17"/>
  <c r="F503" i="17"/>
  <c r="F505" i="17"/>
  <c r="F507" i="17"/>
  <c r="F509" i="17"/>
  <c r="F511" i="17"/>
  <c r="F513" i="17"/>
  <c r="F515" i="17"/>
  <c r="F517" i="17"/>
  <c r="F519" i="17"/>
  <c r="F521" i="17"/>
  <c r="F523" i="17"/>
  <c r="F525" i="17"/>
  <c r="F527" i="17"/>
  <c r="F529" i="17"/>
  <c r="F531" i="17"/>
  <c r="F533" i="17"/>
  <c r="F535" i="17"/>
  <c r="F537" i="17"/>
  <c r="F539" i="17"/>
  <c r="F541" i="17"/>
  <c r="F543" i="17"/>
  <c r="F545" i="17"/>
  <c r="F547" i="17"/>
  <c r="F549" i="17"/>
  <c r="F551" i="17"/>
  <c r="F553" i="17"/>
  <c r="F555" i="17"/>
  <c r="F557" i="17"/>
  <c r="F559" i="17"/>
  <c r="F561" i="17"/>
  <c r="F564" i="17"/>
  <c r="E54" i="17"/>
  <c r="E61" i="17"/>
  <c r="E63" i="17"/>
  <c r="E65" i="17"/>
  <c r="E67" i="17"/>
  <c r="E69" i="17"/>
  <c r="E71" i="17"/>
  <c r="E73" i="17"/>
  <c r="E75" i="17"/>
  <c r="E77" i="17"/>
  <c r="E79" i="17"/>
  <c r="E81" i="17"/>
  <c r="E83" i="17"/>
  <c r="E85" i="17"/>
  <c r="E87" i="17"/>
  <c r="E89" i="17"/>
  <c r="E91" i="17"/>
  <c r="E93" i="17"/>
  <c r="E95" i="17"/>
  <c r="E97" i="17"/>
  <c r="E99" i="17"/>
  <c r="E101" i="17"/>
  <c r="E103" i="17"/>
  <c r="E105" i="17"/>
  <c r="E107" i="17"/>
  <c r="E109" i="17"/>
  <c r="E111" i="17"/>
  <c r="E113" i="17"/>
  <c r="E115" i="17"/>
  <c r="E117" i="17"/>
  <c r="E119" i="17"/>
  <c r="E121" i="17"/>
  <c r="E123" i="17"/>
  <c r="E125" i="17"/>
  <c r="E127" i="17"/>
  <c r="E129" i="17"/>
  <c r="E131" i="17"/>
  <c r="E133" i="17"/>
  <c r="E135" i="17"/>
  <c r="E137" i="17"/>
  <c r="E139" i="17"/>
  <c r="E141" i="17"/>
  <c r="E143" i="17"/>
  <c r="E145" i="17"/>
  <c r="E147" i="17"/>
  <c r="E149" i="17"/>
  <c r="E151" i="17"/>
  <c r="E153" i="17"/>
  <c r="E155" i="17"/>
  <c r="E157" i="17"/>
  <c r="E159" i="17"/>
  <c r="E161" i="17"/>
  <c r="E163" i="17"/>
  <c r="E165" i="17"/>
  <c r="E167" i="17"/>
  <c r="E169" i="17"/>
  <c r="E171" i="17"/>
  <c r="E173" i="17"/>
  <c r="E175" i="17"/>
  <c r="E177" i="17"/>
  <c r="E179" i="17"/>
  <c r="E181" i="17"/>
  <c r="E183" i="17"/>
  <c r="E185" i="17"/>
  <c r="E187" i="17"/>
  <c r="E189" i="17"/>
  <c r="E191" i="17"/>
  <c r="E193" i="17"/>
  <c r="E195" i="17"/>
  <c r="E197" i="17"/>
  <c r="E199" i="17"/>
  <c r="E201" i="17"/>
  <c r="E203" i="17"/>
  <c r="E205" i="17"/>
  <c r="E207" i="17"/>
  <c r="E209" i="17"/>
  <c r="E211" i="17"/>
  <c r="E213" i="17"/>
  <c r="E215" i="17"/>
  <c r="E217" i="17"/>
  <c r="E219" i="17"/>
  <c r="E221" i="17"/>
  <c r="E223" i="17"/>
  <c r="E225" i="17"/>
  <c r="E227" i="17"/>
  <c r="E229" i="17"/>
  <c r="E231" i="17"/>
  <c r="E233" i="17"/>
  <c r="E235" i="17"/>
  <c r="E237" i="17"/>
  <c r="E239" i="17"/>
  <c r="E241" i="17"/>
  <c r="E243" i="17"/>
  <c r="E245" i="17"/>
  <c r="E247" i="17"/>
  <c r="E249" i="17"/>
  <c r="E251" i="17"/>
  <c r="E60" i="17"/>
  <c r="E59" i="17"/>
  <c r="E62" i="17"/>
  <c r="E64" i="17"/>
  <c r="E66" i="17"/>
  <c r="E68" i="17"/>
  <c r="E70" i="17"/>
  <c r="E72" i="17"/>
  <c r="E74" i="17"/>
  <c r="E76" i="17"/>
  <c r="E78" i="17"/>
  <c r="E80" i="17"/>
  <c r="E82" i="17"/>
  <c r="E84" i="17"/>
  <c r="E86" i="17"/>
  <c r="E88" i="17"/>
  <c r="E90" i="17"/>
  <c r="E92" i="17"/>
  <c r="E94" i="17"/>
  <c r="E96" i="17"/>
  <c r="E98" i="17"/>
  <c r="E100" i="17"/>
  <c r="E102" i="17"/>
  <c r="E104" i="17"/>
  <c r="E106" i="17"/>
  <c r="E108" i="17"/>
  <c r="E110" i="17"/>
  <c r="E112" i="17"/>
  <c r="E114" i="17"/>
  <c r="E116" i="17"/>
  <c r="E118" i="17"/>
  <c r="E120" i="17"/>
  <c r="E122" i="17"/>
  <c r="E124" i="17"/>
  <c r="E126" i="17"/>
  <c r="E128" i="17"/>
  <c r="E130" i="17"/>
  <c r="E132" i="17"/>
  <c r="E134" i="17"/>
  <c r="E136" i="17"/>
  <c r="E138" i="17"/>
  <c r="E140" i="17"/>
  <c r="E142" i="17"/>
  <c r="E144" i="17"/>
  <c r="E146" i="17"/>
  <c r="E148" i="17"/>
  <c r="E150" i="17"/>
  <c r="E152" i="17"/>
  <c r="E154" i="17"/>
  <c r="E156" i="17"/>
  <c r="E158" i="17"/>
  <c r="E160" i="17"/>
  <c r="E162" i="17"/>
  <c r="E164" i="17"/>
  <c r="E166" i="17"/>
  <c r="E168" i="17"/>
  <c r="E170" i="17"/>
  <c r="E172" i="17"/>
  <c r="E174" i="17"/>
  <c r="E176" i="17"/>
  <c r="E178" i="17"/>
  <c r="E180" i="17"/>
  <c r="E182" i="17"/>
  <c r="E184" i="17"/>
  <c r="E186" i="17"/>
  <c r="E188" i="17"/>
  <c r="E190" i="17"/>
  <c r="E192" i="17"/>
  <c r="E194" i="17"/>
  <c r="E196" i="17"/>
  <c r="E198" i="17"/>
  <c r="E200" i="17"/>
  <c r="E202" i="17"/>
  <c r="E204" i="17"/>
  <c r="E206" i="17"/>
  <c r="E208" i="17"/>
  <c r="E210" i="17"/>
  <c r="E212" i="17"/>
  <c r="E214" i="17"/>
  <c r="E216" i="17"/>
  <c r="E218" i="17"/>
  <c r="E220" i="17"/>
  <c r="E222" i="17"/>
  <c r="E224" i="17"/>
  <c r="E226" i="17"/>
  <c r="E228" i="17"/>
  <c r="E230" i="17"/>
  <c r="E232" i="17"/>
  <c r="E234" i="17"/>
  <c r="E236" i="17"/>
  <c r="E238" i="17"/>
  <c r="E240" i="17"/>
  <c r="E242" i="17"/>
  <c r="E244" i="17"/>
  <c r="E246" i="17"/>
  <c r="E248" i="17"/>
  <c r="E254" i="17"/>
  <c r="E256" i="17"/>
  <c r="E258" i="17"/>
  <c r="E260" i="17"/>
  <c r="E262" i="17"/>
  <c r="E264" i="17"/>
  <c r="E266" i="17"/>
  <c r="E268" i="17"/>
  <c r="E270" i="17"/>
  <c r="E272" i="17"/>
  <c r="E274" i="17"/>
  <c r="E276" i="17"/>
  <c r="E278" i="17"/>
  <c r="E280" i="17"/>
  <c r="E282" i="17"/>
  <c r="E284" i="17"/>
  <c r="E286" i="17"/>
  <c r="E288" i="17"/>
  <c r="E290" i="17"/>
  <c r="E292" i="17"/>
  <c r="E294" i="17"/>
  <c r="E296" i="17"/>
  <c r="E298" i="17"/>
  <c r="E300" i="17"/>
  <c r="E302" i="17"/>
  <c r="E304" i="17"/>
  <c r="E306" i="17"/>
  <c r="E308" i="17"/>
  <c r="E310" i="17"/>
  <c r="E312" i="17"/>
  <c r="E314" i="17"/>
  <c r="E316" i="17"/>
  <c r="E318" i="17"/>
  <c r="E320" i="17"/>
  <c r="E322" i="17"/>
  <c r="E324" i="17"/>
  <c r="E326" i="17"/>
  <c r="E328" i="17"/>
  <c r="E330" i="17"/>
  <c r="E332" i="17"/>
  <c r="E334" i="17"/>
  <c r="E336" i="17"/>
  <c r="E338" i="17"/>
  <c r="E340" i="17"/>
  <c r="E342" i="17"/>
  <c r="E344" i="17"/>
  <c r="E346" i="17"/>
  <c r="E348" i="17"/>
  <c r="E350" i="17"/>
  <c r="E352" i="17"/>
  <c r="E354" i="17"/>
  <c r="E356" i="17"/>
  <c r="E358" i="17"/>
  <c r="E360" i="17"/>
  <c r="E362" i="17"/>
  <c r="E364" i="17"/>
  <c r="E366" i="17"/>
  <c r="E368" i="17"/>
  <c r="E370" i="17"/>
  <c r="E372" i="17"/>
  <c r="E374" i="17"/>
  <c r="E376" i="17"/>
  <c r="E378" i="17"/>
  <c r="E380" i="17"/>
  <c r="E382" i="17"/>
  <c r="E384" i="17"/>
  <c r="E386" i="17"/>
  <c r="E388" i="17"/>
  <c r="E390" i="17"/>
  <c r="E392" i="17"/>
  <c r="E394" i="17"/>
  <c r="E396" i="17"/>
  <c r="E398" i="17"/>
  <c r="E400" i="17"/>
  <c r="E402" i="17"/>
  <c r="E404" i="17"/>
  <c r="E406" i="17"/>
  <c r="E408" i="17"/>
  <c r="E410" i="17"/>
  <c r="E412" i="17"/>
  <c r="E414" i="17"/>
  <c r="E416" i="17"/>
  <c r="E418" i="17"/>
  <c r="E420" i="17"/>
  <c r="E422" i="17"/>
  <c r="E424" i="17"/>
  <c r="E426" i="17"/>
  <c r="E428" i="17"/>
  <c r="E430" i="17"/>
  <c r="E432" i="17"/>
  <c r="E434" i="17"/>
  <c r="E436" i="17"/>
  <c r="E438" i="17"/>
  <c r="E440" i="17"/>
  <c r="E442" i="17"/>
  <c r="E444" i="17"/>
  <c r="E446" i="17"/>
  <c r="E448" i="17"/>
  <c r="E450" i="17"/>
  <c r="E452" i="17"/>
  <c r="E454" i="17"/>
  <c r="E456" i="17"/>
  <c r="E458" i="17"/>
  <c r="E460" i="17"/>
  <c r="E462" i="17"/>
  <c r="E464" i="17"/>
  <c r="E466" i="17"/>
  <c r="E468" i="17"/>
  <c r="E470" i="17"/>
  <c r="E472" i="17"/>
  <c r="E474" i="17"/>
  <c r="E476" i="17"/>
  <c r="E478" i="17"/>
  <c r="E480" i="17"/>
  <c r="E482" i="17"/>
  <c r="E484" i="17"/>
  <c r="E486" i="17"/>
  <c r="E488" i="17"/>
  <c r="E490" i="17"/>
  <c r="E492" i="17"/>
  <c r="E494" i="17"/>
  <c r="E250" i="17"/>
  <c r="E253" i="17"/>
  <c r="E255" i="17"/>
  <c r="E257" i="17"/>
  <c r="E259" i="17"/>
  <c r="E261" i="17"/>
  <c r="E263" i="17"/>
  <c r="E265" i="17"/>
  <c r="E267" i="17"/>
  <c r="E269" i="17"/>
  <c r="E271" i="17"/>
  <c r="E273" i="17"/>
  <c r="E275" i="17"/>
  <c r="E277" i="17"/>
  <c r="E279" i="17"/>
  <c r="E281" i="17"/>
  <c r="E283" i="17"/>
  <c r="E285" i="17"/>
  <c r="E287" i="17"/>
  <c r="E289" i="17"/>
  <c r="E291" i="17"/>
  <c r="E293" i="17"/>
  <c r="E295" i="17"/>
  <c r="E297" i="17"/>
  <c r="E299" i="17"/>
  <c r="E301" i="17"/>
  <c r="E303" i="17"/>
  <c r="E305" i="17"/>
  <c r="E307" i="17"/>
  <c r="E309" i="17"/>
  <c r="E311" i="17"/>
  <c r="E313" i="17"/>
  <c r="E315" i="17"/>
  <c r="E317" i="17"/>
  <c r="E319" i="17"/>
  <c r="E321" i="17"/>
  <c r="E323" i="17"/>
  <c r="E325" i="17"/>
  <c r="E327" i="17"/>
  <c r="E329" i="17"/>
  <c r="E331" i="17"/>
  <c r="E333" i="17"/>
  <c r="E335" i="17"/>
  <c r="E337" i="17"/>
  <c r="E339" i="17"/>
  <c r="E341" i="17"/>
  <c r="E343" i="17"/>
  <c r="E345" i="17"/>
  <c r="E347" i="17"/>
  <c r="E349" i="17"/>
  <c r="E351" i="17"/>
  <c r="E353" i="17"/>
  <c r="E355" i="17"/>
  <c r="E357" i="17"/>
  <c r="E359" i="17"/>
  <c r="E361" i="17"/>
  <c r="E363" i="17"/>
  <c r="E365" i="17"/>
  <c r="E367" i="17"/>
  <c r="E369" i="17"/>
  <c r="E371" i="17"/>
  <c r="E373" i="17"/>
  <c r="E375" i="17"/>
  <c r="E377" i="17"/>
  <c r="E379" i="17"/>
  <c r="E381" i="17"/>
  <c r="E383" i="17"/>
  <c r="E385" i="17"/>
  <c r="E387" i="17"/>
  <c r="E389" i="17"/>
  <c r="E391" i="17"/>
  <c r="E393" i="17"/>
  <c r="E395" i="17"/>
  <c r="E397" i="17"/>
  <c r="E399" i="17"/>
  <c r="E401" i="17"/>
  <c r="E403" i="17"/>
  <c r="E405" i="17"/>
  <c r="E407" i="17"/>
  <c r="E409" i="17"/>
  <c r="E411" i="17"/>
  <c r="E413" i="17"/>
  <c r="E415" i="17"/>
  <c r="E417" i="17"/>
  <c r="E419" i="17"/>
  <c r="E421" i="17"/>
  <c r="E423" i="17"/>
  <c r="E425" i="17"/>
  <c r="E427" i="17"/>
  <c r="E429" i="17"/>
  <c r="E431" i="17"/>
  <c r="E433" i="17"/>
  <c r="E435" i="17"/>
  <c r="E437" i="17"/>
  <c r="E439" i="17"/>
  <c r="E441" i="17"/>
  <c r="E443" i="17"/>
  <c r="E445" i="17"/>
  <c r="E447" i="17"/>
  <c r="E449" i="17"/>
  <c r="E451" i="17"/>
  <c r="E453" i="17"/>
  <c r="E455" i="17"/>
  <c r="E457" i="17"/>
  <c r="E459" i="17"/>
  <c r="E461" i="17"/>
  <c r="E463" i="17"/>
  <c r="E465" i="17"/>
  <c r="E467" i="17"/>
  <c r="E469" i="17"/>
  <c r="E471" i="17"/>
  <c r="E473" i="17"/>
  <c r="E475" i="17"/>
  <c r="E477" i="17"/>
  <c r="E479" i="17"/>
  <c r="E481" i="17"/>
  <c r="E483" i="17"/>
  <c r="E485" i="17"/>
  <c r="E487" i="17"/>
  <c r="E489" i="17"/>
  <c r="E491" i="17"/>
  <c r="E493" i="17"/>
  <c r="E495" i="17"/>
  <c r="E497" i="17"/>
  <c r="E499" i="17"/>
  <c r="E252" i="17"/>
  <c r="E498" i="17"/>
  <c r="E500" i="17"/>
  <c r="E502" i="17"/>
  <c r="E504" i="17"/>
  <c r="E506" i="17"/>
  <c r="E508" i="17"/>
  <c r="E510" i="17"/>
  <c r="E512" i="17"/>
  <c r="E514" i="17"/>
  <c r="E516" i="17"/>
  <c r="E518" i="17"/>
  <c r="E520" i="17"/>
  <c r="E522" i="17"/>
  <c r="E524" i="17"/>
  <c r="E526" i="17"/>
  <c r="E528" i="17"/>
  <c r="E530" i="17"/>
  <c r="E532" i="17"/>
  <c r="E534" i="17"/>
  <c r="E536" i="17"/>
  <c r="E538" i="17"/>
  <c r="E540" i="17"/>
  <c r="E542" i="17"/>
  <c r="E544" i="17"/>
  <c r="E546" i="17"/>
  <c r="E548" i="17"/>
  <c r="E550" i="17"/>
  <c r="E552" i="17"/>
  <c r="E554" i="17"/>
  <c r="E556" i="17"/>
  <c r="E558" i="17"/>
  <c r="E560" i="17"/>
  <c r="E564" i="17"/>
  <c r="E496" i="17"/>
  <c r="E501" i="17"/>
  <c r="E503" i="17"/>
  <c r="E505" i="17"/>
  <c r="E507" i="17"/>
  <c r="E509" i="17"/>
  <c r="E511" i="17"/>
  <c r="E513" i="17"/>
  <c r="E515" i="17"/>
  <c r="E517" i="17"/>
  <c r="E519" i="17"/>
  <c r="E521" i="17"/>
  <c r="E523" i="17"/>
  <c r="E525" i="17"/>
  <c r="E527" i="17"/>
  <c r="E529" i="17"/>
  <c r="E531" i="17"/>
  <c r="E533" i="17"/>
  <c r="E535" i="17"/>
  <c r="E537" i="17"/>
  <c r="E539" i="17"/>
  <c r="E541" i="17"/>
  <c r="E543" i="17"/>
  <c r="E545" i="17"/>
  <c r="E547" i="17"/>
  <c r="E549" i="17"/>
  <c r="E551" i="17"/>
  <c r="E553" i="17"/>
  <c r="E555" i="17"/>
  <c r="E557" i="17"/>
  <c r="E559" i="17"/>
  <c r="E561" i="17"/>
  <c r="E562" i="17"/>
  <c r="E563" i="17"/>
  <c r="H54" i="17"/>
  <c r="H61" i="17"/>
  <c r="H63" i="17"/>
  <c r="H65" i="17"/>
  <c r="H67" i="17"/>
  <c r="H69" i="17"/>
  <c r="H71" i="17"/>
  <c r="H73" i="17"/>
  <c r="H75" i="17"/>
  <c r="H77" i="17"/>
  <c r="H79" i="17"/>
  <c r="H81" i="17"/>
  <c r="H83" i="17"/>
  <c r="H85" i="17"/>
  <c r="H87" i="17"/>
  <c r="H89" i="17"/>
  <c r="H91" i="17"/>
  <c r="H93" i="17"/>
  <c r="H95" i="17"/>
  <c r="H97" i="17"/>
  <c r="H99" i="17"/>
  <c r="H101" i="17"/>
  <c r="H103" i="17"/>
  <c r="H105" i="17"/>
  <c r="H107" i="17"/>
  <c r="H109" i="17"/>
  <c r="H111" i="17"/>
  <c r="H113" i="17"/>
  <c r="H115" i="17"/>
  <c r="H117" i="17"/>
  <c r="H119" i="17"/>
  <c r="H121" i="17"/>
  <c r="H123" i="17"/>
  <c r="H125" i="17"/>
  <c r="H127" i="17"/>
  <c r="H129" i="17"/>
  <c r="H131" i="17"/>
  <c r="H133" i="17"/>
  <c r="H135" i="17"/>
  <c r="H137" i="17"/>
  <c r="H139" i="17"/>
  <c r="H141" i="17"/>
  <c r="H143" i="17"/>
  <c r="H145" i="17"/>
  <c r="H147" i="17"/>
  <c r="H149" i="17"/>
  <c r="H151" i="17"/>
  <c r="H153" i="17"/>
  <c r="H155" i="17"/>
  <c r="H157" i="17"/>
  <c r="H159" i="17"/>
  <c r="H161" i="17"/>
  <c r="H163" i="17"/>
  <c r="H165" i="17"/>
  <c r="H167" i="17"/>
  <c r="H169" i="17"/>
  <c r="H171" i="17"/>
  <c r="H173" i="17"/>
  <c r="H175" i="17"/>
  <c r="H177" i="17"/>
  <c r="H179" i="17"/>
  <c r="H181" i="17"/>
  <c r="H183" i="17"/>
  <c r="H185" i="17"/>
  <c r="H187" i="17"/>
  <c r="H189" i="17"/>
  <c r="H191" i="17"/>
  <c r="H193" i="17"/>
  <c r="H195" i="17"/>
  <c r="H197" i="17"/>
  <c r="H199" i="17"/>
  <c r="H201" i="17"/>
  <c r="H203" i="17"/>
  <c r="H205" i="17"/>
  <c r="H207" i="17"/>
  <c r="H209" i="17"/>
  <c r="H211" i="17"/>
  <c r="H213" i="17"/>
  <c r="H215" i="17"/>
  <c r="H217" i="17"/>
  <c r="H219" i="17"/>
  <c r="H221" i="17"/>
  <c r="H223" i="17"/>
  <c r="H225" i="17"/>
  <c r="H227" i="17"/>
  <c r="H229" i="17"/>
  <c r="H231" i="17"/>
  <c r="H233" i="17"/>
  <c r="H235" i="17"/>
  <c r="H237" i="17"/>
  <c r="H239" i="17"/>
  <c r="H241" i="17"/>
  <c r="H243" i="17"/>
  <c r="H245" i="17"/>
  <c r="H247" i="17"/>
  <c r="H60" i="17"/>
  <c r="H59" i="17"/>
  <c r="H62" i="17"/>
  <c r="H64" i="17"/>
  <c r="H66" i="17"/>
  <c r="H68" i="17"/>
  <c r="H70" i="17"/>
  <c r="H72" i="17"/>
  <c r="H74" i="17"/>
  <c r="H76" i="17"/>
  <c r="H78" i="17"/>
  <c r="H80" i="17"/>
  <c r="H82" i="17"/>
  <c r="H84" i="17"/>
  <c r="H86" i="17"/>
  <c r="H88" i="17"/>
  <c r="H90" i="17"/>
  <c r="H92" i="17"/>
  <c r="H94" i="17"/>
  <c r="H96" i="17"/>
  <c r="H98" i="17"/>
  <c r="H100" i="17"/>
  <c r="H102" i="17"/>
  <c r="H104" i="17"/>
  <c r="H106" i="17"/>
  <c r="H108" i="17"/>
  <c r="H110" i="17"/>
  <c r="H112" i="17"/>
  <c r="H114" i="17"/>
  <c r="H116" i="17"/>
  <c r="H118" i="17"/>
  <c r="H120" i="17"/>
  <c r="H122" i="17"/>
  <c r="H124" i="17"/>
  <c r="H126" i="17"/>
  <c r="H128" i="17"/>
  <c r="H130" i="17"/>
  <c r="H132" i="17"/>
  <c r="H134" i="17"/>
  <c r="H136" i="17"/>
  <c r="H138" i="17"/>
  <c r="H140" i="17"/>
  <c r="H142" i="17"/>
  <c r="H144" i="17"/>
  <c r="H146" i="17"/>
  <c r="H148" i="17"/>
  <c r="H150" i="17"/>
  <c r="H152" i="17"/>
  <c r="H154" i="17"/>
  <c r="H156" i="17"/>
  <c r="H158" i="17"/>
  <c r="H160" i="17"/>
  <c r="H162" i="17"/>
  <c r="H164" i="17"/>
  <c r="H166" i="17"/>
  <c r="H168" i="17"/>
  <c r="H170" i="17"/>
  <c r="H172" i="17"/>
  <c r="H174" i="17"/>
  <c r="H176" i="17"/>
  <c r="H178" i="17"/>
  <c r="H180" i="17"/>
  <c r="H182" i="17"/>
  <c r="H184" i="17"/>
  <c r="H186" i="17"/>
  <c r="H188" i="17"/>
  <c r="H190" i="17"/>
  <c r="H192" i="17"/>
  <c r="H194" i="17"/>
  <c r="H196" i="17"/>
  <c r="H198" i="17"/>
  <c r="H200" i="17"/>
  <c r="H202" i="17"/>
  <c r="H204" i="17"/>
  <c r="H206" i="17"/>
  <c r="H208" i="17"/>
  <c r="H210" i="17"/>
  <c r="H212" i="17"/>
  <c r="H214" i="17"/>
  <c r="H216" i="17"/>
  <c r="H218" i="17"/>
  <c r="H220" i="17"/>
  <c r="H222" i="17"/>
  <c r="H224" i="17"/>
  <c r="H226" i="17"/>
  <c r="H228" i="17"/>
  <c r="H230" i="17"/>
  <c r="H232" i="17"/>
  <c r="H234" i="17"/>
  <c r="H236" i="17"/>
  <c r="H238" i="17"/>
  <c r="H240" i="17"/>
  <c r="H242" i="17"/>
  <c r="H244" i="17"/>
  <c r="H246" i="17"/>
  <c r="H248" i="17"/>
  <c r="H250" i="17"/>
  <c r="H251" i="17"/>
  <c r="H252" i="17"/>
  <c r="H253" i="17"/>
  <c r="H255" i="17"/>
  <c r="H257" i="17"/>
  <c r="H259" i="17"/>
  <c r="H261" i="17"/>
  <c r="H263" i="17"/>
  <c r="H265" i="17"/>
  <c r="H267" i="17"/>
  <c r="H269" i="17"/>
  <c r="H271" i="17"/>
  <c r="H273" i="17"/>
  <c r="H275" i="17"/>
  <c r="H277" i="17"/>
  <c r="H279" i="17"/>
  <c r="H281" i="17"/>
  <c r="H283" i="17"/>
  <c r="H285" i="17"/>
  <c r="H287" i="17"/>
  <c r="H289" i="17"/>
  <c r="H291" i="17"/>
  <c r="H293" i="17"/>
  <c r="H295" i="17"/>
  <c r="H297" i="17"/>
  <c r="H299" i="17"/>
  <c r="H301" i="17"/>
  <c r="H303" i="17"/>
  <c r="H305" i="17"/>
  <c r="H307" i="17"/>
  <c r="H309" i="17"/>
  <c r="H311" i="17"/>
  <c r="H313" i="17"/>
  <c r="H315" i="17"/>
  <c r="H317" i="17"/>
  <c r="H319" i="17"/>
  <c r="H321" i="17"/>
  <c r="H323" i="17"/>
  <c r="H325" i="17"/>
  <c r="H327" i="17"/>
  <c r="H329" i="17"/>
  <c r="H331" i="17"/>
  <c r="H333" i="17"/>
  <c r="H335" i="17"/>
  <c r="H337" i="17"/>
  <c r="H339" i="17"/>
  <c r="H341" i="17"/>
  <c r="H343" i="17"/>
  <c r="H345" i="17"/>
  <c r="H347" i="17"/>
  <c r="H349" i="17"/>
  <c r="H351" i="17"/>
  <c r="H353" i="17"/>
  <c r="H355" i="17"/>
  <c r="H357" i="17"/>
  <c r="H359" i="17"/>
  <c r="H361" i="17"/>
  <c r="H363" i="17"/>
  <c r="H365" i="17"/>
  <c r="H367" i="17"/>
  <c r="H369" i="17"/>
  <c r="H371" i="17"/>
  <c r="H373" i="17"/>
  <c r="H375" i="17"/>
  <c r="H377" i="17"/>
  <c r="H379" i="17"/>
  <c r="H381" i="17"/>
  <c r="H383" i="17"/>
  <c r="H385" i="17"/>
  <c r="H387" i="17"/>
  <c r="H389" i="17"/>
  <c r="H391" i="17"/>
  <c r="H393" i="17"/>
  <c r="H395" i="17"/>
  <c r="H397" i="17"/>
  <c r="H399" i="17"/>
  <c r="H401" i="17"/>
  <c r="H403" i="17"/>
  <c r="H405" i="17"/>
  <c r="H407" i="17"/>
  <c r="H409" i="17"/>
  <c r="H411" i="17"/>
  <c r="H413" i="17"/>
  <c r="H415" i="17"/>
  <c r="H417" i="17"/>
  <c r="H419" i="17"/>
  <c r="H421" i="17"/>
  <c r="H423" i="17"/>
  <c r="H425" i="17"/>
  <c r="H427" i="17"/>
  <c r="H429" i="17"/>
  <c r="H431" i="17"/>
  <c r="H433" i="17"/>
  <c r="H435" i="17"/>
  <c r="H437" i="17"/>
  <c r="H439" i="17"/>
  <c r="H441" i="17"/>
  <c r="H443" i="17"/>
  <c r="H445" i="17"/>
  <c r="H447" i="17"/>
  <c r="H449" i="17"/>
  <c r="H451" i="17"/>
  <c r="H453" i="17"/>
  <c r="H455" i="17"/>
  <c r="H457" i="17"/>
  <c r="H459" i="17"/>
  <c r="H461" i="17"/>
  <c r="H463" i="17"/>
  <c r="H465" i="17"/>
  <c r="H467" i="17"/>
  <c r="H469" i="17"/>
  <c r="H471" i="17"/>
  <c r="H473" i="17"/>
  <c r="H475" i="17"/>
  <c r="H477" i="17"/>
  <c r="H479" i="17"/>
  <c r="H481" i="17"/>
  <c r="H483" i="17"/>
  <c r="H485" i="17"/>
  <c r="H249" i="17"/>
  <c r="H254" i="17"/>
  <c r="H256" i="17"/>
  <c r="H258" i="17"/>
  <c r="H260" i="17"/>
  <c r="H262" i="17"/>
  <c r="H264" i="17"/>
  <c r="H266" i="17"/>
  <c r="H268" i="17"/>
  <c r="H270" i="17"/>
  <c r="H272" i="17"/>
  <c r="H274" i="17"/>
  <c r="H276" i="17"/>
  <c r="H278" i="17"/>
  <c r="H280" i="17"/>
  <c r="H282" i="17"/>
  <c r="H284" i="17"/>
  <c r="H286" i="17"/>
  <c r="H288" i="17"/>
  <c r="H290" i="17"/>
  <c r="H292" i="17"/>
  <c r="H294" i="17"/>
  <c r="H296" i="17"/>
  <c r="H298" i="17"/>
  <c r="H300" i="17"/>
  <c r="H302" i="17"/>
  <c r="H304" i="17"/>
  <c r="H306" i="17"/>
  <c r="H308" i="17"/>
  <c r="H310" i="17"/>
  <c r="H312" i="17"/>
  <c r="H314" i="17"/>
  <c r="H316" i="17"/>
  <c r="H318" i="17"/>
  <c r="H320" i="17"/>
  <c r="H322" i="17"/>
  <c r="H324" i="17"/>
  <c r="H326" i="17"/>
  <c r="H328" i="17"/>
  <c r="H330" i="17"/>
  <c r="H332" i="17"/>
  <c r="H334" i="17"/>
  <c r="H336" i="17"/>
  <c r="H338" i="17"/>
  <c r="H340" i="17"/>
  <c r="H342" i="17"/>
  <c r="H344" i="17"/>
  <c r="H346" i="17"/>
  <c r="H348" i="17"/>
  <c r="H350" i="17"/>
  <c r="H352" i="17"/>
  <c r="H354" i="17"/>
  <c r="H356" i="17"/>
  <c r="H358" i="17"/>
  <c r="H360" i="17"/>
  <c r="H362" i="17"/>
  <c r="H364" i="17"/>
  <c r="H366" i="17"/>
  <c r="H368" i="17"/>
  <c r="H370" i="17"/>
  <c r="H372" i="17"/>
  <c r="H374" i="17"/>
  <c r="H376" i="17"/>
  <c r="H378" i="17"/>
  <c r="H380" i="17"/>
  <c r="H382" i="17"/>
  <c r="H384" i="17"/>
  <c r="H386" i="17"/>
  <c r="H388" i="17"/>
  <c r="H390" i="17"/>
  <c r="H392" i="17"/>
  <c r="H394" i="17"/>
  <c r="H396" i="17"/>
  <c r="H398" i="17"/>
  <c r="H400" i="17"/>
  <c r="H402" i="17"/>
  <c r="H404" i="17"/>
  <c r="H406" i="17"/>
  <c r="H408" i="17"/>
  <c r="H410" i="17"/>
  <c r="H412" i="17"/>
  <c r="H414" i="17"/>
  <c r="H416" i="17"/>
  <c r="H418" i="17"/>
  <c r="H420" i="17"/>
  <c r="H422" i="17"/>
  <c r="H424" i="17"/>
  <c r="H426" i="17"/>
  <c r="H428" i="17"/>
  <c r="H430" i="17"/>
  <c r="H432" i="17"/>
  <c r="H434" i="17"/>
  <c r="H436" i="17"/>
  <c r="H438" i="17"/>
  <c r="H440" i="17"/>
  <c r="H442" i="17"/>
  <c r="H444" i="17"/>
  <c r="H446" i="17"/>
  <c r="H448" i="17"/>
  <c r="H450" i="17"/>
  <c r="H452" i="17"/>
  <c r="H454" i="17"/>
  <c r="H456" i="17"/>
  <c r="H458" i="17"/>
  <c r="H460" i="17"/>
  <c r="H462" i="17"/>
  <c r="H464" i="17"/>
  <c r="H466" i="17"/>
  <c r="H468" i="17"/>
  <c r="H470" i="17"/>
  <c r="H472" i="17"/>
  <c r="H474" i="17"/>
  <c r="H476" i="17"/>
  <c r="H478" i="17"/>
  <c r="H480" i="17"/>
  <c r="H482" i="17"/>
  <c r="H484" i="17"/>
  <c r="H486" i="17"/>
  <c r="H488" i="17"/>
  <c r="H490" i="17"/>
  <c r="H492" i="17"/>
  <c r="H494" i="17"/>
  <c r="H496" i="17"/>
  <c r="H498" i="17"/>
  <c r="H489" i="17"/>
  <c r="H563" i="17"/>
  <c r="H487" i="17"/>
  <c r="H495" i="17"/>
  <c r="H501" i="17"/>
  <c r="H503" i="17"/>
  <c r="H505" i="17"/>
  <c r="H507" i="17"/>
  <c r="H509" i="17"/>
  <c r="H511" i="17"/>
  <c r="H513" i="17"/>
  <c r="H515" i="17"/>
  <c r="H517" i="17"/>
  <c r="H519" i="17"/>
  <c r="H521" i="17"/>
  <c r="H523" i="17"/>
  <c r="H525" i="17"/>
  <c r="H527" i="17"/>
  <c r="H529" i="17"/>
  <c r="H531" i="17"/>
  <c r="H533" i="17"/>
  <c r="H535" i="17"/>
  <c r="H537" i="17"/>
  <c r="H539" i="17"/>
  <c r="H541" i="17"/>
  <c r="H543" i="17"/>
  <c r="H545" i="17"/>
  <c r="H547" i="17"/>
  <c r="H549" i="17"/>
  <c r="H551" i="17"/>
  <c r="H553" i="17"/>
  <c r="H555" i="17"/>
  <c r="H557" i="17"/>
  <c r="H559" i="17"/>
  <c r="H561" i="17"/>
  <c r="H564" i="17"/>
  <c r="H493" i="17"/>
  <c r="H499" i="17"/>
  <c r="H491" i="17"/>
  <c r="H497" i="17"/>
  <c r="H500" i="17"/>
  <c r="H502" i="17"/>
  <c r="H504" i="17"/>
  <c r="H506" i="17"/>
  <c r="H508" i="17"/>
  <c r="H510" i="17"/>
  <c r="H512" i="17"/>
  <c r="H514" i="17"/>
  <c r="H516" i="17"/>
  <c r="H518" i="17"/>
  <c r="H520" i="17"/>
  <c r="H522" i="17"/>
  <c r="H524" i="17"/>
  <c r="H526" i="17"/>
  <c r="H528" i="17"/>
  <c r="H530" i="17"/>
  <c r="H532" i="17"/>
  <c r="H534" i="17"/>
  <c r="H536" i="17"/>
  <c r="H538" i="17"/>
  <c r="H540" i="17"/>
  <c r="H542" i="17"/>
  <c r="H544" i="17"/>
  <c r="H546" i="17"/>
  <c r="H548" i="17"/>
  <c r="H550" i="17"/>
  <c r="H552" i="17"/>
  <c r="H554" i="17"/>
  <c r="H556" i="17"/>
  <c r="H558" i="17"/>
  <c r="H560" i="17"/>
  <c r="H562" i="17"/>
  <c r="W558" i="13"/>
  <c r="X558" i="13"/>
  <c r="W561" i="13"/>
  <c r="X561" i="13"/>
  <c r="W554" i="13"/>
  <c r="X554" i="13"/>
  <c r="W530" i="13"/>
  <c r="X530" i="13"/>
  <c r="W514" i="13"/>
  <c r="X514" i="13"/>
  <c r="W498" i="13"/>
  <c r="X498" i="13" s="1"/>
  <c r="W480" i="13"/>
  <c r="X480" i="13"/>
  <c r="W436" i="13"/>
  <c r="X436" i="13"/>
  <c r="W372" i="13"/>
  <c r="X372" i="13"/>
  <c r="W279" i="13"/>
  <c r="X279" i="13" s="1"/>
  <c r="W547" i="13"/>
  <c r="X547" i="13"/>
  <c r="W531" i="13"/>
  <c r="X531" i="13"/>
  <c r="W515" i="13"/>
  <c r="X515" i="13"/>
  <c r="W499" i="13"/>
  <c r="X499" i="13" s="1"/>
  <c r="W483" i="13"/>
  <c r="X483" i="13"/>
  <c r="W424" i="13"/>
  <c r="X424" i="13"/>
  <c r="W360" i="13"/>
  <c r="X360" i="13"/>
  <c r="W275" i="13"/>
  <c r="X275" i="13" s="1"/>
  <c r="W544" i="13"/>
  <c r="X544" i="13"/>
  <c r="W528" i="13"/>
  <c r="X528" i="13"/>
  <c r="W512" i="13"/>
  <c r="X512" i="13"/>
  <c r="W496" i="13"/>
  <c r="X496" i="13" s="1"/>
  <c r="W476" i="13"/>
  <c r="X476" i="13"/>
  <c r="W412" i="13"/>
  <c r="X412" i="13"/>
  <c r="W348" i="13"/>
  <c r="X348" i="13"/>
  <c r="W239" i="13"/>
  <c r="X239" i="13" s="1"/>
  <c r="W549" i="13"/>
  <c r="X549" i="13"/>
  <c r="W533" i="13"/>
  <c r="X533" i="13"/>
  <c r="W517" i="13"/>
  <c r="X517" i="13"/>
  <c r="W501" i="13"/>
  <c r="X501" i="13" s="1"/>
  <c r="W479" i="13"/>
  <c r="X479" i="13"/>
  <c r="W416" i="13"/>
  <c r="X416" i="13"/>
  <c r="W352" i="13"/>
  <c r="X352" i="13"/>
  <c r="W283" i="13"/>
  <c r="X283" i="13" s="1"/>
  <c r="W71" i="13"/>
  <c r="X71" i="13"/>
  <c r="W473" i="13"/>
  <c r="X473" i="13"/>
  <c r="W457" i="13"/>
  <c r="X457" i="13"/>
  <c r="W441" i="13"/>
  <c r="X441" i="13" s="1"/>
  <c r="W425" i="13"/>
  <c r="X425" i="13"/>
  <c r="W409" i="13"/>
  <c r="X409" i="13"/>
  <c r="W393" i="13"/>
  <c r="X393" i="13"/>
  <c r="W377" i="13"/>
  <c r="X377" i="13" s="1"/>
  <c r="W361" i="13"/>
  <c r="X361" i="13"/>
  <c r="W345" i="13"/>
  <c r="X345" i="13"/>
  <c r="W329" i="13"/>
  <c r="X329" i="13"/>
  <c r="W315" i="13"/>
  <c r="X315" i="13" s="1"/>
  <c r="W299" i="13"/>
  <c r="X299" i="13" s="1"/>
  <c r="W282" i="13"/>
  <c r="X282" i="13"/>
  <c r="W245" i="13"/>
  <c r="X245" i="13"/>
  <c r="W143" i="13"/>
  <c r="X143" i="13" s="1"/>
  <c r="W482" i="13"/>
  <c r="X482" i="13"/>
  <c r="W466" i="13"/>
  <c r="X466" i="13"/>
  <c r="W450" i="13"/>
  <c r="X450" i="13"/>
  <c r="W434" i="13"/>
  <c r="X434" i="13" s="1"/>
  <c r="W418" i="13"/>
  <c r="X418" i="13"/>
  <c r="W402" i="13"/>
  <c r="X402" i="13"/>
  <c r="W386" i="13"/>
  <c r="X386" i="13"/>
  <c r="W370" i="13"/>
  <c r="X370" i="13" s="1"/>
  <c r="W354" i="13"/>
  <c r="X354" i="13"/>
  <c r="W338" i="13"/>
  <c r="X338" i="13"/>
  <c r="W322" i="13"/>
  <c r="X322" i="13"/>
  <c r="W302" i="13"/>
  <c r="X302" i="13" s="1"/>
  <c r="W243" i="13"/>
  <c r="X243" i="13" s="1"/>
  <c r="W191" i="13"/>
  <c r="X191" i="13"/>
  <c r="W114" i="13"/>
  <c r="X114" i="13"/>
  <c r="W471" i="13"/>
  <c r="X471" i="13" s="1"/>
  <c r="W455" i="13"/>
  <c r="X455" i="13"/>
  <c r="W439" i="13"/>
  <c r="X439" i="13"/>
  <c r="W423" i="13"/>
  <c r="X423" i="13"/>
  <c r="W407" i="13"/>
  <c r="X407" i="13" s="1"/>
  <c r="W391" i="13"/>
  <c r="X391" i="13"/>
  <c r="W375" i="13"/>
  <c r="X375" i="13"/>
  <c r="W359" i="13"/>
  <c r="X359" i="13"/>
  <c r="W343" i="13"/>
  <c r="X343" i="13" s="1"/>
  <c r="W327" i="13"/>
  <c r="X327" i="13"/>
  <c r="W280" i="13"/>
  <c r="X280" i="13"/>
  <c r="W254" i="13"/>
  <c r="X254" i="13"/>
  <c r="W175" i="13"/>
  <c r="X175" i="13" s="1"/>
  <c r="W98" i="13"/>
  <c r="X98" i="13"/>
  <c r="W300" i="13"/>
  <c r="X300" i="13"/>
  <c r="W274" i="13"/>
  <c r="X274" i="13"/>
  <c r="W246" i="13"/>
  <c r="X246" i="13" s="1"/>
  <c r="W229" i="13"/>
  <c r="X229" i="13" s="1"/>
  <c r="W190" i="13"/>
  <c r="X190" i="13"/>
  <c r="W145" i="13"/>
  <c r="X145" i="13"/>
  <c r="W107" i="13"/>
  <c r="X107" i="13" s="1"/>
  <c r="W265" i="13"/>
  <c r="X265" i="13" s="1"/>
  <c r="W223" i="13"/>
  <c r="X223" i="13"/>
  <c r="W187" i="13"/>
  <c r="X187" i="13"/>
  <c r="W142" i="13"/>
  <c r="X142" i="13" s="1"/>
  <c r="W97" i="13"/>
  <c r="X97" i="13" s="1"/>
  <c r="W317" i="13"/>
  <c r="X317" i="13"/>
  <c r="W301" i="13"/>
  <c r="X301" i="13"/>
  <c r="W285" i="13"/>
  <c r="X285" i="13" s="1"/>
  <c r="W269" i="13"/>
  <c r="X269" i="13" s="1"/>
  <c r="W250" i="13"/>
  <c r="X250" i="13"/>
  <c r="W231" i="13"/>
  <c r="X231" i="13"/>
  <c r="W205" i="13"/>
  <c r="X205" i="13" s="1"/>
  <c r="W186" i="13"/>
  <c r="X186" i="13"/>
  <c r="W167" i="13"/>
  <c r="X167" i="13"/>
  <c r="W141" i="13"/>
  <c r="X141" i="13"/>
  <c r="W122" i="13"/>
  <c r="X122" i="13" s="1"/>
  <c r="W103" i="13"/>
  <c r="X103" i="13"/>
  <c r="W75" i="13"/>
  <c r="X75" i="13"/>
  <c r="W211" i="13"/>
  <c r="X211" i="13"/>
  <c r="W185" i="13"/>
  <c r="X185" i="13" s="1"/>
  <c r="W166" i="13"/>
  <c r="X166" i="13"/>
  <c r="W147" i="13"/>
  <c r="X147" i="13"/>
  <c r="W121" i="13"/>
  <c r="X121" i="13"/>
  <c r="W102" i="13"/>
  <c r="X102" i="13" s="1"/>
  <c r="W77" i="13"/>
  <c r="X77" i="13" s="1"/>
  <c r="W82" i="13"/>
  <c r="X82" i="13"/>
  <c r="W66" i="13"/>
  <c r="X66" i="13"/>
  <c r="W260" i="13"/>
  <c r="X260" i="13" s="1"/>
  <c r="W244" i="13"/>
  <c r="X244" i="13"/>
  <c r="W228" i="13"/>
  <c r="X228" i="13"/>
  <c r="W212" i="13"/>
  <c r="X212" i="13"/>
  <c r="W196" i="13"/>
  <c r="X196" i="13" s="1"/>
  <c r="W180" i="13"/>
  <c r="X180" i="13"/>
  <c r="W164" i="13"/>
  <c r="X164" i="13"/>
  <c r="W148" i="13"/>
  <c r="X148" i="13"/>
  <c r="W132" i="13"/>
  <c r="X132" i="13" s="1"/>
  <c r="W116" i="13"/>
  <c r="X116" i="13"/>
  <c r="W100" i="13"/>
  <c r="X100" i="13"/>
  <c r="W84" i="13"/>
  <c r="X84" i="13"/>
  <c r="W68" i="13"/>
  <c r="X68" i="13" s="1"/>
  <c r="N54" i="17"/>
  <c r="N59" i="17"/>
  <c r="N62" i="17"/>
  <c r="N64" i="17"/>
  <c r="N66" i="17"/>
  <c r="N68" i="17"/>
  <c r="N70" i="17"/>
  <c r="N72" i="17"/>
  <c r="N74" i="17"/>
  <c r="N76" i="17"/>
  <c r="N78" i="17"/>
  <c r="N80" i="17"/>
  <c r="N82" i="17"/>
  <c r="N84" i="17"/>
  <c r="N86" i="17"/>
  <c r="N88" i="17"/>
  <c r="N90" i="17"/>
  <c r="N92" i="17"/>
  <c r="N94" i="17"/>
  <c r="N96" i="17"/>
  <c r="N98" i="17"/>
  <c r="N100" i="17"/>
  <c r="N102" i="17"/>
  <c r="N104" i="17"/>
  <c r="N106" i="17"/>
  <c r="N108" i="17"/>
  <c r="N110" i="17"/>
  <c r="N112" i="17"/>
  <c r="N114" i="17"/>
  <c r="N116" i="17"/>
  <c r="N118" i="17"/>
  <c r="N120" i="17"/>
  <c r="N122" i="17"/>
  <c r="N124" i="17"/>
  <c r="N126" i="17"/>
  <c r="N128" i="17"/>
  <c r="N130" i="17"/>
  <c r="N132" i="17"/>
  <c r="N134" i="17"/>
  <c r="N136" i="17"/>
  <c r="N138" i="17"/>
  <c r="N140" i="17"/>
  <c r="N142" i="17"/>
  <c r="N144" i="17"/>
  <c r="N146" i="17"/>
  <c r="N148" i="17"/>
  <c r="N150" i="17"/>
  <c r="N152" i="17"/>
  <c r="N154" i="17"/>
  <c r="N156" i="17"/>
  <c r="N158" i="17"/>
  <c r="N160" i="17"/>
  <c r="N162" i="17"/>
  <c r="N164" i="17"/>
  <c r="N166" i="17"/>
  <c r="N168" i="17"/>
  <c r="N170" i="17"/>
  <c r="N172" i="17"/>
  <c r="N174" i="17"/>
  <c r="N176" i="17"/>
  <c r="N178" i="17"/>
  <c r="N180" i="17"/>
  <c r="N182" i="17"/>
  <c r="N184" i="17"/>
  <c r="N186" i="17"/>
  <c r="N188" i="17"/>
  <c r="N190" i="17"/>
  <c r="N192" i="17"/>
  <c r="N194" i="17"/>
  <c r="N196" i="17"/>
  <c r="N198" i="17"/>
  <c r="N200" i="17"/>
  <c r="N202" i="17"/>
  <c r="N204" i="17"/>
  <c r="N206" i="17"/>
  <c r="N208" i="17"/>
  <c r="N210" i="17"/>
  <c r="N212" i="17"/>
  <c r="N214" i="17"/>
  <c r="N216" i="17"/>
  <c r="N218" i="17"/>
  <c r="N220" i="17"/>
  <c r="N222" i="17"/>
  <c r="N224" i="17"/>
  <c r="N226" i="17"/>
  <c r="N228" i="17"/>
  <c r="N230" i="17"/>
  <c r="N232" i="17"/>
  <c r="N234" i="17"/>
  <c r="N236" i="17"/>
  <c r="N238" i="17"/>
  <c r="N240" i="17"/>
  <c r="N242" i="17"/>
  <c r="N244" i="17"/>
  <c r="N246" i="17"/>
  <c r="N248" i="17"/>
  <c r="N61" i="17"/>
  <c r="N63" i="17"/>
  <c r="N65" i="17"/>
  <c r="N67" i="17"/>
  <c r="N69" i="17"/>
  <c r="N71" i="17"/>
  <c r="N73" i="17"/>
  <c r="N75" i="17"/>
  <c r="N77" i="17"/>
  <c r="N79" i="17"/>
  <c r="N81" i="17"/>
  <c r="N83" i="17"/>
  <c r="N85" i="17"/>
  <c r="N87" i="17"/>
  <c r="N89" i="17"/>
  <c r="N91" i="17"/>
  <c r="N93" i="17"/>
  <c r="N95" i="17"/>
  <c r="N97" i="17"/>
  <c r="N99" i="17"/>
  <c r="N101" i="17"/>
  <c r="N103" i="17"/>
  <c r="N105" i="17"/>
  <c r="N107" i="17"/>
  <c r="N109" i="17"/>
  <c r="N111" i="17"/>
  <c r="N113" i="17"/>
  <c r="N115" i="17"/>
  <c r="N117" i="17"/>
  <c r="N119" i="17"/>
  <c r="N121" i="17"/>
  <c r="N123" i="17"/>
  <c r="N125" i="17"/>
  <c r="N127" i="17"/>
  <c r="N129" i="17"/>
  <c r="N131" i="17"/>
  <c r="N133" i="17"/>
  <c r="N135" i="17"/>
  <c r="N137" i="17"/>
  <c r="N139" i="17"/>
  <c r="N141" i="17"/>
  <c r="N143" i="17"/>
  <c r="N145" i="17"/>
  <c r="N147" i="17"/>
  <c r="N149" i="17"/>
  <c r="N151" i="17"/>
  <c r="N153" i="17"/>
  <c r="N155" i="17"/>
  <c r="N157" i="17"/>
  <c r="N159" i="17"/>
  <c r="N161" i="17"/>
  <c r="N163" i="17"/>
  <c r="N165" i="17"/>
  <c r="N167" i="17"/>
  <c r="N169" i="17"/>
  <c r="N171" i="17"/>
  <c r="N173" i="17"/>
  <c r="N175" i="17"/>
  <c r="N177" i="17"/>
  <c r="N179" i="17"/>
  <c r="N181" i="17"/>
  <c r="N183" i="17"/>
  <c r="N185" i="17"/>
  <c r="N187" i="17"/>
  <c r="N189" i="17"/>
  <c r="N191" i="17"/>
  <c r="N193" i="17"/>
  <c r="N195" i="17"/>
  <c r="N197" i="17"/>
  <c r="N199" i="17"/>
  <c r="N201" i="17"/>
  <c r="N203" i="17"/>
  <c r="N205" i="17"/>
  <c r="N207" i="17"/>
  <c r="N209" i="17"/>
  <c r="N211" i="17"/>
  <c r="N213" i="17"/>
  <c r="N215" i="17"/>
  <c r="N217" i="17"/>
  <c r="N219" i="17"/>
  <c r="N221" i="17"/>
  <c r="N223" i="17"/>
  <c r="N225" i="17"/>
  <c r="N227" i="17"/>
  <c r="N229" i="17"/>
  <c r="N231" i="17"/>
  <c r="N233" i="17"/>
  <c r="N235" i="17"/>
  <c r="N237" i="17"/>
  <c r="N239" i="17"/>
  <c r="N241" i="17"/>
  <c r="N243" i="17"/>
  <c r="N245" i="17"/>
  <c r="N247" i="17"/>
  <c r="N249" i="17"/>
  <c r="N60" i="17"/>
  <c r="N250" i="17"/>
  <c r="N251" i="17"/>
  <c r="N254" i="17"/>
  <c r="N256" i="17"/>
  <c r="N258" i="17"/>
  <c r="N260" i="17"/>
  <c r="N262" i="17"/>
  <c r="N264" i="17"/>
  <c r="N266" i="17"/>
  <c r="N268" i="17"/>
  <c r="N270" i="17"/>
  <c r="N272" i="17"/>
  <c r="N274" i="17"/>
  <c r="N276" i="17"/>
  <c r="N278" i="17"/>
  <c r="N280" i="17"/>
  <c r="N282" i="17"/>
  <c r="N284" i="17"/>
  <c r="N286" i="17"/>
  <c r="N288" i="17"/>
  <c r="N290" i="17"/>
  <c r="N292" i="17"/>
  <c r="N294" i="17"/>
  <c r="N296" i="17"/>
  <c r="N298" i="17"/>
  <c r="N300" i="17"/>
  <c r="N302" i="17"/>
  <c r="N304" i="17"/>
  <c r="N306" i="17"/>
  <c r="N308" i="17"/>
  <c r="N310" i="17"/>
  <c r="N312" i="17"/>
  <c r="N314" i="17"/>
  <c r="N316" i="17"/>
  <c r="N318" i="17"/>
  <c r="N320" i="17"/>
  <c r="N322" i="17"/>
  <c r="N324" i="17"/>
  <c r="N326" i="17"/>
  <c r="N328" i="17"/>
  <c r="N330" i="17"/>
  <c r="N332" i="17"/>
  <c r="N334" i="17"/>
  <c r="N336" i="17"/>
  <c r="N338" i="17"/>
  <c r="N340" i="17"/>
  <c r="N342" i="17"/>
  <c r="N344" i="17"/>
  <c r="N346" i="17"/>
  <c r="N348" i="17"/>
  <c r="N350" i="17"/>
  <c r="N352" i="17"/>
  <c r="N354" i="17"/>
  <c r="N356" i="17"/>
  <c r="N358" i="17"/>
  <c r="N360" i="17"/>
  <c r="N362" i="17"/>
  <c r="N364" i="17"/>
  <c r="N366" i="17"/>
  <c r="N368" i="17"/>
  <c r="N370" i="17"/>
  <c r="N372" i="17"/>
  <c r="N374" i="17"/>
  <c r="N376" i="17"/>
  <c r="N378" i="17"/>
  <c r="N380" i="17"/>
  <c r="N382" i="17"/>
  <c r="N384" i="17"/>
  <c r="N386" i="17"/>
  <c r="N388" i="17"/>
  <c r="N390" i="17"/>
  <c r="N392" i="17"/>
  <c r="N394" i="17"/>
  <c r="N396" i="17"/>
  <c r="N398" i="17"/>
  <c r="N400" i="17"/>
  <c r="N402" i="17"/>
  <c r="N404" i="17"/>
  <c r="N406" i="17"/>
  <c r="N408" i="17"/>
  <c r="N410" i="17"/>
  <c r="N412" i="17"/>
  <c r="N414" i="17"/>
  <c r="N416" i="17"/>
  <c r="N418" i="17"/>
  <c r="N420" i="17"/>
  <c r="N422" i="17"/>
  <c r="N424" i="17"/>
  <c r="N426" i="17"/>
  <c r="N428" i="17"/>
  <c r="N430" i="17"/>
  <c r="N432" i="17"/>
  <c r="N434" i="17"/>
  <c r="N436" i="17"/>
  <c r="N438" i="17"/>
  <c r="N440" i="17"/>
  <c r="N442" i="17"/>
  <c r="N444" i="17"/>
  <c r="N446" i="17"/>
  <c r="N448" i="17"/>
  <c r="N450" i="17"/>
  <c r="N452" i="17"/>
  <c r="N454" i="17"/>
  <c r="N456" i="17"/>
  <c r="N458" i="17"/>
  <c r="N460" i="17"/>
  <c r="N462" i="17"/>
  <c r="N464" i="17"/>
  <c r="N466" i="17"/>
  <c r="N468" i="17"/>
  <c r="N470" i="17"/>
  <c r="N472" i="17"/>
  <c r="N474" i="17"/>
  <c r="N476" i="17"/>
  <c r="N478" i="17"/>
  <c r="N480" i="17"/>
  <c r="N482" i="17"/>
  <c r="N484" i="17"/>
  <c r="N252" i="17"/>
  <c r="N253" i="17"/>
  <c r="N255" i="17"/>
  <c r="N257" i="17"/>
  <c r="N259" i="17"/>
  <c r="N261" i="17"/>
  <c r="N263" i="17"/>
  <c r="N265" i="17"/>
  <c r="N267" i="17"/>
  <c r="N269" i="17"/>
  <c r="N271" i="17"/>
  <c r="N273" i="17"/>
  <c r="N275" i="17"/>
  <c r="N277" i="17"/>
  <c r="N279" i="17"/>
  <c r="N281" i="17"/>
  <c r="N283" i="17"/>
  <c r="N285" i="17"/>
  <c r="N287" i="17"/>
  <c r="N289" i="17"/>
  <c r="N291" i="17"/>
  <c r="N293" i="17"/>
  <c r="N295" i="17"/>
  <c r="N297" i="17"/>
  <c r="N299" i="17"/>
  <c r="N301" i="17"/>
  <c r="N303" i="17"/>
  <c r="N305" i="17"/>
  <c r="N307" i="17"/>
  <c r="N309" i="17"/>
  <c r="N311" i="17"/>
  <c r="N313" i="17"/>
  <c r="N315" i="17"/>
  <c r="N317" i="17"/>
  <c r="N319" i="17"/>
  <c r="N321" i="17"/>
  <c r="N323" i="17"/>
  <c r="N325" i="17"/>
  <c r="N327" i="17"/>
  <c r="N329" i="17"/>
  <c r="N331" i="17"/>
  <c r="N333" i="17"/>
  <c r="N335" i="17"/>
  <c r="N337" i="17"/>
  <c r="N339" i="17"/>
  <c r="N341" i="17"/>
  <c r="N343" i="17"/>
  <c r="N345" i="17"/>
  <c r="N347" i="17"/>
  <c r="N349" i="17"/>
  <c r="N351" i="17"/>
  <c r="N353" i="17"/>
  <c r="N355" i="17"/>
  <c r="N357" i="17"/>
  <c r="N359" i="17"/>
  <c r="N361" i="17"/>
  <c r="N363" i="17"/>
  <c r="N365" i="17"/>
  <c r="N367" i="17"/>
  <c r="N369" i="17"/>
  <c r="N371" i="17"/>
  <c r="N373" i="17"/>
  <c r="N375" i="17"/>
  <c r="N377" i="17"/>
  <c r="N379" i="17"/>
  <c r="N381" i="17"/>
  <c r="N383" i="17"/>
  <c r="N385" i="17"/>
  <c r="N387" i="17"/>
  <c r="N389" i="17"/>
  <c r="N391" i="17"/>
  <c r="N393" i="17"/>
  <c r="N395" i="17"/>
  <c r="N397" i="17"/>
  <c r="N399" i="17"/>
  <c r="N401" i="17"/>
  <c r="N403" i="17"/>
  <c r="N405" i="17"/>
  <c r="N407" i="17"/>
  <c r="N409" i="17"/>
  <c r="N411" i="17"/>
  <c r="N413" i="17"/>
  <c r="N415" i="17"/>
  <c r="N417" i="17"/>
  <c r="N419" i="17"/>
  <c r="N421" i="17"/>
  <c r="N423" i="17"/>
  <c r="N425" i="17"/>
  <c r="N427" i="17"/>
  <c r="N429" i="17"/>
  <c r="N431" i="17"/>
  <c r="N433" i="17"/>
  <c r="N435" i="17"/>
  <c r="N437" i="17"/>
  <c r="N439" i="17"/>
  <c r="N441" i="17"/>
  <c r="N443" i="17"/>
  <c r="N445" i="17"/>
  <c r="N447" i="17"/>
  <c r="N449" i="17"/>
  <c r="N451" i="17"/>
  <c r="N453" i="17"/>
  <c r="N455" i="17"/>
  <c r="N457" i="17"/>
  <c r="N459" i="17"/>
  <c r="N461" i="17"/>
  <c r="N463" i="17"/>
  <c r="N465" i="17"/>
  <c r="N467" i="17"/>
  <c r="N469" i="17"/>
  <c r="N471" i="17"/>
  <c r="N473" i="17"/>
  <c r="N475" i="17"/>
  <c r="N477" i="17"/>
  <c r="N479" i="17"/>
  <c r="N481" i="17"/>
  <c r="N483" i="17"/>
  <c r="N485" i="17"/>
  <c r="N487" i="17"/>
  <c r="N489" i="17"/>
  <c r="N491" i="17"/>
  <c r="N493" i="17"/>
  <c r="N495" i="17"/>
  <c r="N497" i="17"/>
  <c r="N488" i="17"/>
  <c r="N486" i="17"/>
  <c r="N494" i="17"/>
  <c r="N500" i="17"/>
  <c r="N502" i="17"/>
  <c r="N504" i="17"/>
  <c r="N506" i="17"/>
  <c r="N508" i="17"/>
  <c r="N510" i="17"/>
  <c r="N512" i="17"/>
  <c r="N514" i="17"/>
  <c r="N516" i="17"/>
  <c r="N518" i="17"/>
  <c r="N520" i="17"/>
  <c r="N522" i="17"/>
  <c r="N524" i="17"/>
  <c r="N526" i="17"/>
  <c r="N528" i="17"/>
  <c r="N530" i="17"/>
  <c r="N532" i="17"/>
  <c r="N534" i="17"/>
  <c r="N536" i="17"/>
  <c r="N538" i="17"/>
  <c r="N540" i="17"/>
  <c r="N542" i="17"/>
  <c r="N544" i="17"/>
  <c r="N546" i="17"/>
  <c r="N548" i="17"/>
  <c r="N550" i="17"/>
  <c r="N552" i="17"/>
  <c r="N554" i="17"/>
  <c r="N556" i="17"/>
  <c r="N558" i="17"/>
  <c r="N560" i="17"/>
  <c r="N562" i="17"/>
  <c r="N492" i="17"/>
  <c r="N498" i="17"/>
  <c r="N563" i="17"/>
  <c r="N490" i="17"/>
  <c r="N496" i="17"/>
  <c r="N499" i="17"/>
  <c r="N501" i="17"/>
  <c r="N503" i="17"/>
  <c r="N505" i="17"/>
  <c r="N507" i="17"/>
  <c r="N509" i="17"/>
  <c r="N511" i="17"/>
  <c r="N513" i="17"/>
  <c r="N515" i="17"/>
  <c r="N517" i="17"/>
  <c r="N519" i="17"/>
  <c r="N521" i="17"/>
  <c r="N523" i="17"/>
  <c r="N525" i="17"/>
  <c r="N527" i="17"/>
  <c r="N529" i="17"/>
  <c r="N531" i="17"/>
  <c r="N533" i="17"/>
  <c r="N535" i="17"/>
  <c r="N537" i="17"/>
  <c r="N539" i="17"/>
  <c r="N541" i="17"/>
  <c r="N543" i="17"/>
  <c r="N545" i="17"/>
  <c r="N547" i="17"/>
  <c r="N549" i="17"/>
  <c r="N551" i="17"/>
  <c r="N553" i="17"/>
  <c r="N555" i="17"/>
  <c r="N557" i="17"/>
  <c r="N559" i="17"/>
  <c r="N561" i="17"/>
  <c r="N564" i="17"/>
  <c r="G54" i="17"/>
  <c r="G60" i="17"/>
  <c r="G59" i="17"/>
  <c r="G62" i="17"/>
  <c r="G64" i="17"/>
  <c r="G66" i="17"/>
  <c r="G68" i="17"/>
  <c r="G70" i="17"/>
  <c r="G72" i="17"/>
  <c r="G74" i="17"/>
  <c r="G76" i="17"/>
  <c r="G78" i="17"/>
  <c r="G80" i="17"/>
  <c r="G82" i="17"/>
  <c r="G84" i="17"/>
  <c r="G86" i="17"/>
  <c r="G88" i="17"/>
  <c r="G90" i="17"/>
  <c r="G92" i="17"/>
  <c r="G94" i="17"/>
  <c r="G96" i="17"/>
  <c r="G98" i="17"/>
  <c r="G100" i="17"/>
  <c r="G102" i="17"/>
  <c r="G104" i="17"/>
  <c r="G106" i="17"/>
  <c r="G108" i="17"/>
  <c r="G110" i="17"/>
  <c r="G112" i="17"/>
  <c r="G114" i="17"/>
  <c r="G116" i="17"/>
  <c r="G118" i="17"/>
  <c r="G120" i="17"/>
  <c r="G122" i="17"/>
  <c r="G124" i="17"/>
  <c r="G126" i="17"/>
  <c r="G128" i="17"/>
  <c r="G130" i="17"/>
  <c r="G132" i="17"/>
  <c r="G134" i="17"/>
  <c r="G136" i="17"/>
  <c r="G138" i="17"/>
  <c r="G140" i="17"/>
  <c r="G142" i="17"/>
  <c r="G144" i="17"/>
  <c r="G146" i="17"/>
  <c r="G148" i="17"/>
  <c r="G150" i="17"/>
  <c r="G152" i="17"/>
  <c r="G154" i="17"/>
  <c r="G156" i="17"/>
  <c r="G158" i="17"/>
  <c r="G160" i="17"/>
  <c r="G162" i="17"/>
  <c r="G164" i="17"/>
  <c r="G166" i="17"/>
  <c r="G168" i="17"/>
  <c r="G170" i="17"/>
  <c r="G172" i="17"/>
  <c r="G174" i="17"/>
  <c r="G176" i="17"/>
  <c r="G178" i="17"/>
  <c r="G180" i="17"/>
  <c r="G182" i="17"/>
  <c r="G184" i="17"/>
  <c r="G186" i="17"/>
  <c r="G188" i="17"/>
  <c r="G190" i="17"/>
  <c r="G192" i="17"/>
  <c r="G194" i="17"/>
  <c r="G196" i="17"/>
  <c r="G198" i="17"/>
  <c r="G200" i="17"/>
  <c r="G202" i="17"/>
  <c r="G204" i="17"/>
  <c r="G206" i="17"/>
  <c r="G208" i="17"/>
  <c r="G210" i="17"/>
  <c r="G212" i="17"/>
  <c r="G214" i="17"/>
  <c r="G216" i="17"/>
  <c r="G218" i="17"/>
  <c r="G220" i="17"/>
  <c r="G222" i="17"/>
  <c r="G224" i="17"/>
  <c r="G226" i="17"/>
  <c r="G228" i="17"/>
  <c r="G230" i="17"/>
  <c r="G232" i="17"/>
  <c r="G234" i="17"/>
  <c r="G236" i="17"/>
  <c r="G238" i="17"/>
  <c r="G240" i="17"/>
  <c r="G242" i="17"/>
  <c r="G244" i="17"/>
  <c r="G246" i="17"/>
  <c r="G248" i="17"/>
  <c r="G250" i="17"/>
  <c r="G252" i="17"/>
  <c r="G61" i="17"/>
  <c r="G63" i="17"/>
  <c r="G65" i="17"/>
  <c r="G67" i="17"/>
  <c r="G69" i="17"/>
  <c r="G71" i="17"/>
  <c r="G73" i="17"/>
  <c r="G75" i="17"/>
  <c r="G77" i="17"/>
  <c r="G79" i="17"/>
  <c r="G81" i="17"/>
  <c r="G83" i="17"/>
  <c r="G85" i="17"/>
  <c r="G87" i="17"/>
  <c r="G89" i="17"/>
  <c r="G91" i="17"/>
  <c r="G93" i="17"/>
  <c r="G95" i="17"/>
  <c r="G97" i="17"/>
  <c r="G99" i="17"/>
  <c r="G101" i="17"/>
  <c r="G103" i="17"/>
  <c r="G105" i="17"/>
  <c r="G107" i="17"/>
  <c r="G109" i="17"/>
  <c r="G111" i="17"/>
  <c r="G113" i="17"/>
  <c r="G115" i="17"/>
  <c r="G117" i="17"/>
  <c r="G119" i="17"/>
  <c r="G121" i="17"/>
  <c r="G123" i="17"/>
  <c r="G125" i="17"/>
  <c r="G127" i="17"/>
  <c r="G129" i="17"/>
  <c r="G131" i="17"/>
  <c r="G133" i="17"/>
  <c r="G135" i="17"/>
  <c r="G137" i="17"/>
  <c r="G139" i="17"/>
  <c r="G141" i="17"/>
  <c r="G143" i="17"/>
  <c r="G145" i="17"/>
  <c r="G147" i="17"/>
  <c r="G149" i="17"/>
  <c r="G151" i="17"/>
  <c r="G153" i="17"/>
  <c r="G155" i="17"/>
  <c r="G157" i="17"/>
  <c r="G159" i="17"/>
  <c r="G161" i="17"/>
  <c r="G163" i="17"/>
  <c r="G165" i="17"/>
  <c r="G167" i="17"/>
  <c r="G169" i="17"/>
  <c r="G171" i="17"/>
  <c r="G173" i="17"/>
  <c r="G175" i="17"/>
  <c r="G177" i="17"/>
  <c r="G179" i="17"/>
  <c r="G181" i="17"/>
  <c r="G183" i="17"/>
  <c r="G185" i="17"/>
  <c r="G187" i="17"/>
  <c r="G189" i="17"/>
  <c r="G191" i="17"/>
  <c r="G193" i="17"/>
  <c r="G195" i="17"/>
  <c r="G197" i="17"/>
  <c r="G199" i="17"/>
  <c r="G201" i="17"/>
  <c r="G203" i="17"/>
  <c r="G205" i="17"/>
  <c r="G207" i="17"/>
  <c r="G209" i="17"/>
  <c r="G211" i="17"/>
  <c r="G213" i="17"/>
  <c r="G215" i="17"/>
  <c r="G217" i="17"/>
  <c r="G219" i="17"/>
  <c r="G221" i="17"/>
  <c r="G223" i="17"/>
  <c r="G225" i="17"/>
  <c r="G227" i="17"/>
  <c r="G229" i="17"/>
  <c r="G231" i="17"/>
  <c r="G233" i="17"/>
  <c r="G235" i="17"/>
  <c r="G237" i="17"/>
  <c r="G239" i="17"/>
  <c r="G241" i="17"/>
  <c r="G243" i="17"/>
  <c r="G245" i="17"/>
  <c r="G247" i="17"/>
  <c r="G249" i="17"/>
  <c r="G251" i="17"/>
  <c r="G253" i="17"/>
  <c r="G255" i="17"/>
  <c r="G257" i="17"/>
  <c r="G259" i="17"/>
  <c r="G261" i="17"/>
  <c r="G263" i="17"/>
  <c r="G265" i="17"/>
  <c r="G267" i="17"/>
  <c r="G269" i="17"/>
  <c r="G271" i="17"/>
  <c r="G273" i="17"/>
  <c r="G275" i="17"/>
  <c r="G277" i="17"/>
  <c r="G279" i="17"/>
  <c r="G281" i="17"/>
  <c r="G283" i="17"/>
  <c r="G285" i="17"/>
  <c r="G287" i="17"/>
  <c r="G289" i="17"/>
  <c r="G291" i="17"/>
  <c r="G293" i="17"/>
  <c r="G295" i="17"/>
  <c r="G297" i="17"/>
  <c r="G299" i="17"/>
  <c r="G301" i="17"/>
  <c r="G303" i="17"/>
  <c r="G305" i="17"/>
  <c r="G307" i="17"/>
  <c r="G309" i="17"/>
  <c r="G311" i="17"/>
  <c r="G313" i="17"/>
  <c r="G315" i="17"/>
  <c r="G317" i="17"/>
  <c r="G319" i="17"/>
  <c r="G321" i="17"/>
  <c r="G323" i="17"/>
  <c r="G325" i="17"/>
  <c r="G327" i="17"/>
  <c r="G329" i="17"/>
  <c r="G331" i="17"/>
  <c r="G333" i="17"/>
  <c r="G335" i="17"/>
  <c r="G337" i="17"/>
  <c r="G339" i="17"/>
  <c r="G341" i="17"/>
  <c r="G343" i="17"/>
  <c r="G345" i="17"/>
  <c r="G347" i="17"/>
  <c r="G349" i="17"/>
  <c r="G351" i="17"/>
  <c r="G353" i="17"/>
  <c r="G355" i="17"/>
  <c r="G357" i="17"/>
  <c r="G359" i="17"/>
  <c r="G361" i="17"/>
  <c r="G363" i="17"/>
  <c r="G365" i="17"/>
  <c r="G367" i="17"/>
  <c r="G369" i="17"/>
  <c r="G371" i="17"/>
  <c r="G373" i="17"/>
  <c r="G375" i="17"/>
  <c r="G377" i="17"/>
  <c r="G379" i="17"/>
  <c r="G381" i="17"/>
  <c r="G383" i="17"/>
  <c r="G385" i="17"/>
  <c r="G387" i="17"/>
  <c r="G389" i="17"/>
  <c r="G391" i="17"/>
  <c r="G393" i="17"/>
  <c r="G395" i="17"/>
  <c r="G397" i="17"/>
  <c r="G399" i="17"/>
  <c r="G401" i="17"/>
  <c r="G403" i="17"/>
  <c r="G405" i="17"/>
  <c r="G407" i="17"/>
  <c r="G409" i="17"/>
  <c r="G411" i="17"/>
  <c r="G413" i="17"/>
  <c r="G415" i="17"/>
  <c r="G417" i="17"/>
  <c r="G419" i="17"/>
  <c r="G421" i="17"/>
  <c r="G423" i="17"/>
  <c r="G425" i="17"/>
  <c r="G427" i="17"/>
  <c r="G429" i="17"/>
  <c r="G431" i="17"/>
  <c r="G433" i="17"/>
  <c r="G435" i="17"/>
  <c r="G437" i="17"/>
  <c r="G439" i="17"/>
  <c r="G441" i="17"/>
  <c r="G443" i="17"/>
  <c r="G445" i="17"/>
  <c r="G447" i="17"/>
  <c r="G449" i="17"/>
  <c r="G451" i="17"/>
  <c r="G453" i="17"/>
  <c r="G455" i="17"/>
  <c r="G457" i="17"/>
  <c r="G459" i="17"/>
  <c r="G461" i="17"/>
  <c r="G463" i="17"/>
  <c r="G465" i="17"/>
  <c r="G467" i="17"/>
  <c r="G469" i="17"/>
  <c r="G471" i="17"/>
  <c r="G473" i="17"/>
  <c r="G475" i="17"/>
  <c r="G477" i="17"/>
  <c r="G479" i="17"/>
  <c r="G481" i="17"/>
  <c r="G483" i="17"/>
  <c r="G485" i="17"/>
  <c r="G487" i="17"/>
  <c r="G489" i="17"/>
  <c r="G491" i="17"/>
  <c r="G493" i="17"/>
  <c r="G495" i="17"/>
  <c r="G254" i="17"/>
  <c r="G256" i="17"/>
  <c r="G258" i="17"/>
  <c r="G260" i="17"/>
  <c r="G262" i="17"/>
  <c r="G264" i="17"/>
  <c r="G266" i="17"/>
  <c r="G268" i="17"/>
  <c r="G270" i="17"/>
  <c r="G272" i="17"/>
  <c r="G274" i="17"/>
  <c r="G276" i="17"/>
  <c r="G278" i="17"/>
  <c r="G280" i="17"/>
  <c r="G282" i="17"/>
  <c r="G284" i="17"/>
  <c r="G286" i="17"/>
  <c r="G288" i="17"/>
  <c r="G290" i="17"/>
  <c r="G292" i="17"/>
  <c r="G294" i="17"/>
  <c r="G296" i="17"/>
  <c r="G298" i="17"/>
  <c r="G300" i="17"/>
  <c r="G302" i="17"/>
  <c r="G304" i="17"/>
  <c r="G306" i="17"/>
  <c r="G308" i="17"/>
  <c r="G310" i="17"/>
  <c r="G312" i="17"/>
  <c r="G314" i="17"/>
  <c r="G316" i="17"/>
  <c r="G318" i="17"/>
  <c r="G320" i="17"/>
  <c r="G322" i="17"/>
  <c r="G324" i="17"/>
  <c r="G326" i="17"/>
  <c r="G328" i="17"/>
  <c r="G330" i="17"/>
  <c r="G332" i="17"/>
  <c r="G334" i="17"/>
  <c r="G336" i="17"/>
  <c r="G338" i="17"/>
  <c r="G340" i="17"/>
  <c r="G342" i="17"/>
  <c r="G344" i="17"/>
  <c r="G346" i="17"/>
  <c r="G348" i="17"/>
  <c r="G350" i="17"/>
  <c r="G352" i="17"/>
  <c r="G354" i="17"/>
  <c r="G356" i="17"/>
  <c r="G358" i="17"/>
  <c r="G360" i="17"/>
  <c r="G362" i="17"/>
  <c r="G364" i="17"/>
  <c r="G366" i="17"/>
  <c r="G368" i="17"/>
  <c r="G370" i="17"/>
  <c r="G372" i="17"/>
  <c r="G374" i="17"/>
  <c r="G376" i="17"/>
  <c r="G378" i="17"/>
  <c r="G380" i="17"/>
  <c r="G382" i="17"/>
  <c r="G384" i="17"/>
  <c r="G386" i="17"/>
  <c r="G388" i="17"/>
  <c r="G390" i="17"/>
  <c r="G392" i="17"/>
  <c r="G394" i="17"/>
  <c r="G396" i="17"/>
  <c r="G398" i="17"/>
  <c r="G400" i="17"/>
  <c r="G402" i="17"/>
  <c r="G404" i="17"/>
  <c r="G406" i="17"/>
  <c r="G408" i="17"/>
  <c r="G410" i="17"/>
  <c r="G412" i="17"/>
  <c r="G414" i="17"/>
  <c r="G416" i="17"/>
  <c r="G418" i="17"/>
  <c r="G420" i="17"/>
  <c r="G422" i="17"/>
  <c r="G424" i="17"/>
  <c r="G426" i="17"/>
  <c r="G428" i="17"/>
  <c r="G430" i="17"/>
  <c r="G432" i="17"/>
  <c r="G434" i="17"/>
  <c r="G436" i="17"/>
  <c r="G438" i="17"/>
  <c r="G440" i="17"/>
  <c r="G442" i="17"/>
  <c r="G444" i="17"/>
  <c r="G446" i="17"/>
  <c r="G448" i="17"/>
  <c r="G450" i="17"/>
  <c r="G452" i="17"/>
  <c r="G454" i="17"/>
  <c r="G456" i="17"/>
  <c r="G458" i="17"/>
  <c r="G460" i="17"/>
  <c r="G462" i="17"/>
  <c r="G464" i="17"/>
  <c r="G466" i="17"/>
  <c r="G468" i="17"/>
  <c r="G470" i="17"/>
  <c r="G472" i="17"/>
  <c r="G474" i="17"/>
  <c r="G476" i="17"/>
  <c r="G478" i="17"/>
  <c r="G480" i="17"/>
  <c r="G482" i="17"/>
  <c r="G484" i="17"/>
  <c r="G486" i="17"/>
  <c r="G488" i="17"/>
  <c r="G490" i="17"/>
  <c r="G492" i="17"/>
  <c r="G494" i="17"/>
  <c r="G496" i="17"/>
  <c r="G498" i="17"/>
  <c r="G501" i="17"/>
  <c r="G503" i="17"/>
  <c r="G505" i="17"/>
  <c r="G507" i="17"/>
  <c r="G509" i="17"/>
  <c r="G511" i="17"/>
  <c r="G513" i="17"/>
  <c r="G515" i="17"/>
  <c r="G517" i="17"/>
  <c r="G519" i="17"/>
  <c r="G521" i="17"/>
  <c r="G523" i="17"/>
  <c r="G525" i="17"/>
  <c r="G527" i="17"/>
  <c r="G529" i="17"/>
  <c r="G531" i="17"/>
  <c r="G533" i="17"/>
  <c r="G535" i="17"/>
  <c r="G537" i="17"/>
  <c r="G539" i="17"/>
  <c r="G541" i="17"/>
  <c r="G543" i="17"/>
  <c r="G545" i="17"/>
  <c r="G547" i="17"/>
  <c r="G549" i="17"/>
  <c r="G551" i="17"/>
  <c r="G553" i="17"/>
  <c r="G555" i="17"/>
  <c r="G557" i="17"/>
  <c r="G559" i="17"/>
  <c r="G561" i="17"/>
  <c r="G562" i="17"/>
  <c r="G499" i="17"/>
  <c r="G563" i="17"/>
  <c r="G497" i="17"/>
  <c r="G500" i="17"/>
  <c r="G502" i="17"/>
  <c r="G504" i="17"/>
  <c r="G506" i="17"/>
  <c r="G508" i="17"/>
  <c r="G510" i="17"/>
  <c r="G512" i="17"/>
  <c r="G514" i="17"/>
  <c r="G516" i="17"/>
  <c r="G518" i="17"/>
  <c r="G520" i="17"/>
  <c r="G522" i="17"/>
  <c r="G524" i="17"/>
  <c r="G526" i="17"/>
  <c r="G528" i="17"/>
  <c r="G530" i="17"/>
  <c r="G532" i="17"/>
  <c r="G534" i="17"/>
  <c r="G536" i="17"/>
  <c r="G538" i="17"/>
  <c r="G540" i="17"/>
  <c r="G542" i="17"/>
  <c r="G544" i="17"/>
  <c r="G546" i="17"/>
  <c r="G548" i="17"/>
  <c r="G550" i="17"/>
  <c r="G552" i="17"/>
  <c r="G554" i="17"/>
  <c r="G556" i="17"/>
  <c r="G558" i="17"/>
  <c r="G560" i="17"/>
  <c r="G564" i="17"/>
  <c r="U54" i="17"/>
  <c r="U61" i="17"/>
  <c r="U63" i="17"/>
  <c r="U65" i="17"/>
  <c r="U67" i="17"/>
  <c r="U69" i="17"/>
  <c r="U71" i="17"/>
  <c r="U73" i="17"/>
  <c r="U75" i="17"/>
  <c r="U77" i="17"/>
  <c r="U79" i="17"/>
  <c r="U81" i="17"/>
  <c r="U83" i="17"/>
  <c r="U85" i="17"/>
  <c r="U87" i="17"/>
  <c r="U89" i="17"/>
  <c r="U91" i="17"/>
  <c r="U93" i="17"/>
  <c r="U95" i="17"/>
  <c r="U97" i="17"/>
  <c r="U99" i="17"/>
  <c r="U101" i="17"/>
  <c r="U103" i="17"/>
  <c r="U105" i="17"/>
  <c r="U107" i="17"/>
  <c r="U109" i="17"/>
  <c r="U111" i="17"/>
  <c r="U113" i="17"/>
  <c r="U115" i="17"/>
  <c r="U117" i="17"/>
  <c r="U119" i="17"/>
  <c r="U121" i="17"/>
  <c r="U123" i="17"/>
  <c r="U125" i="17"/>
  <c r="U127" i="17"/>
  <c r="U129" i="17"/>
  <c r="U131" i="17"/>
  <c r="U133" i="17"/>
  <c r="U135" i="17"/>
  <c r="U137" i="17"/>
  <c r="U139" i="17"/>
  <c r="U141" i="17"/>
  <c r="U143" i="17"/>
  <c r="U145" i="17"/>
  <c r="U147" i="17"/>
  <c r="U149" i="17"/>
  <c r="U151" i="17"/>
  <c r="U153" i="17"/>
  <c r="U155" i="17"/>
  <c r="U157" i="17"/>
  <c r="U159" i="17"/>
  <c r="U161" i="17"/>
  <c r="U163" i="17"/>
  <c r="U165" i="17"/>
  <c r="U167" i="17"/>
  <c r="U169" i="17"/>
  <c r="U171" i="17"/>
  <c r="U173" i="17"/>
  <c r="U175" i="17"/>
  <c r="U177" i="17"/>
  <c r="U179" i="17"/>
  <c r="U181" i="17"/>
  <c r="U183" i="17"/>
  <c r="U185" i="17"/>
  <c r="U187" i="17"/>
  <c r="U189" i="17"/>
  <c r="U191" i="17"/>
  <c r="U193" i="17"/>
  <c r="U195" i="17"/>
  <c r="U197" i="17"/>
  <c r="U199" i="17"/>
  <c r="U201" i="17"/>
  <c r="U203" i="17"/>
  <c r="U205" i="17"/>
  <c r="U207" i="17"/>
  <c r="U209" i="17"/>
  <c r="U211" i="17"/>
  <c r="U213" i="17"/>
  <c r="U215" i="17"/>
  <c r="U217" i="17"/>
  <c r="U219" i="17"/>
  <c r="U221" i="17"/>
  <c r="U223" i="17"/>
  <c r="U225" i="17"/>
  <c r="U227" i="17"/>
  <c r="U229" i="17"/>
  <c r="U231" i="17"/>
  <c r="U233" i="17"/>
  <c r="U235" i="17"/>
  <c r="U237" i="17"/>
  <c r="U239" i="17"/>
  <c r="U241" i="17"/>
  <c r="U243" i="17"/>
  <c r="U245" i="17"/>
  <c r="U247" i="17"/>
  <c r="U249" i="17"/>
  <c r="U251" i="17"/>
  <c r="U60" i="17"/>
  <c r="U59" i="17"/>
  <c r="U62" i="17"/>
  <c r="U64" i="17"/>
  <c r="U66" i="17"/>
  <c r="U68" i="17"/>
  <c r="U70" i="17"/>
  <c r="U72" i="17"/>
  <c r="U74" i="17"/>
  <c r="U76" i="17"/>
  <c r="U78" i="17"/>
  <c r="U80" i="17"/>
  <c r="U82" i="17"/>
  <c r="U84" i="17"/>
  <c r="U86" i="17"/>
  <c r="U88" i="17"/>
  <c r="U90" i="17"/>
  <c r="U92" i="17"/>
  <c r="U94" i="17"/>
  <c r="U96" i="17"/>
  <c r="U98" i="17"/>
  <c r="U100" i="17"/>
  <c r="U102" i="17"/>
  <c r="U104" i="17"/>
  <c r="U106" i="17"/>
  <c r="U108" i="17"/>
  <c r="U110" i="17"/>
  <c r="U112" i="17"/>
  <c r="U114" i="17"/>
  <c r="U116" i="17"/>
  <c r="U118" i="17"/>
  <c r="U120" i="17"/>
  <c r="U122" i="17"/>
  <c r="U124" i="17"/>
  <c r="U126" i="17"/>
  <c r="U128" i="17"/>
  <c r="U130" i="17"/>
  <c r="U132" i="17"/>
  <c r="U134" i="17"/>
  <c r="U136" i="17"/>
  <c r="U138" i="17"/>
  <c r="U140" i="17"/>
  <c r="U142" i="17"/>
  <c r="U144" i="17"/>
  <c r="U146" i="17"/>
  <c r="U148" i="17"/>
  <c r="U150" i="17"/>
  <c r="U152" i="17"/>
  <c r="U154" i="17"/>
  <c r="U156" i="17"/>
  <c r="U158" i="17"/>
  <c r="U160" i="17"/>
  <c r="U162" i="17"/>
  <c r="U164" i="17"/>
  <c r="U166" i="17"/>
  <c r="U168" i="17"/>
  <c r="U170" i="17"/>
  <c r="U172" i="17"/>
  <c r="U174" i="17"/>
  <c r="U176" i="17"/>
  <c r="U178" i="17"/>
  <c r="U180" i="17"/>
  <c r="U182" i="17"/>
  <c r="U184" i="17"/>
  <c r="U186" i="17"/>
  <c r="U188" i="17"/>
  <c r="U190" i="17"/>
  <c r="U192" i="17"/>
  <c r="U194" i="17"/>
  <c r="U196" i="17"/>
  <c r="U198" i="17"/>
  <c r="U200" i="17"/>
  <c r="U202" i="17"/>
  <c r="U204" i="17"/>
  <c r="U206" i="17"/>
  <c r="U208" i="17"/>
  <c r="U210" i="17"/>
  <c r="U212" i="17"/>
  <c r="U214" i="17"/>
  <c r="U216" i="17"/>
  <c r="U218" i="17"/>
  <c r="U220" i="17"/>
  <c r="U222" i="17"/>
  <c r="U224" i="17"/>
  <c r="U226" i="17"/>
  <c r="U228" i="17"/>
  <c r="U230" i="17"/>
  <c r="U232" i="17"/>
  <c r="U234" i="17"/>
  <c r="U236" i="17"/>
  <c r="U238" i="17"/>
  <c r="U240" i="17"/>
  <c r="U242" i="17"/>
  <c r="U244" i="17"/>
  <c r="U246" i="17"/>
  <c r="U248" i="17"/>
  <c r="U252" i="17"/>
  <c r="U254" i="17"/>
  <c r="U256" i="17"/>
  <c r="U258" i="17"/>
  <c r="U260" i="17"/>
  <c r="U262" i="17"/>
  <c r="U264" i="17"/>
  <c r="U266" i="17"/>
  <c r="U268" i="17"/>
  <c r="U270" i="17"/>
  <c r="U272" i="17"/>
  <c r="U274" i="17"/>
  <c r="U276" i="17"/>
  <c r="U278" i="17"/>
  <c r="U280" i="17"/>
  <c r="U282" i="17"/>
  <c r="U284" i="17"/>
  <c r="U286" i="17"/>
  <c r="U288" i="17"/>
  <c r="U290" i="17"/>
  <c r="U292" i="17"/>
  <c r="U294" i="17"/>
  <c r="U296" i="17"/>
  <c r="U298" i="17"/>
  <c r="U300" i="17"/>
  <c r="U302" i="17"/>
  <c r="U304" i="17"/>
  <c r="U306" i="17"/>
  <c r="U308" i="17"/>
  <c r="U310" i="17"/>
  <c r="U312" i="17"/>
  <c r="U314" i="17"/>
  <c r="U316" i="17"/>
  <c r="U318" i="17"/>
  <c r="U320" i="17"/>
  <c r="U322" i="17"/>
  <c r="U324" i="17"/>
  <c r="U326" i="17"/>
  <c r="U328" i="17"/>
  <c r="U330" i="17"/>
  <c r="U332" i="17"/>
  <c r="U334" i="17"/>
  <c r="U336" i="17"/>
  <c r="U338" i="17"/>
  <c r="U340" i="17"/>
  <c r="U342" i="17"/>
  <c r="U344" i="17"/>
  <c r="U346" i="17"/>
  <c r="U348" i="17"/>
  <c r="U350" i="17"/>
  <c r="U352" i="17"/>
  <c r="U354" i="17"/>
  <c r="U356" i="17"/>
  <c r="U358" i="17"/>
  <c r="U360" i="17"/>
  <c r="U362" i="17"/>
  <c r="U364" i="17"/>
  <c r="U366" i="17"/>
  <c r="U368" i="17"/>
  <c r="U370" i="17"/>
  <c r="U372" i="17"/>
  <c r="U374" i="17"/>
  <c r="U376" i="17"/>
  <c r="U378" i="17"/>
  <c r="U380" i="17"/>
  <c r="U382" i="17"/>
  <c r="U384" i="17"/>
  <c r="U386" i="17"/>
  <c r="U388" i="17"/>
  <c r="U390" i="17"/>
  <c r="U392" i="17"/>
  <c r="U394" i="17"/>
  <c r="U396" i="17"/>
  <c r="U398" i="17"/>
  <c r="U400" i="17"/>
  <c r="U402" i="17"/>
  <c r="U404" i="17"/>
  <c r="U406" i="17"/>
  <c r="U408" i="17"/>
  <c r="U410" i="17"/>
  <c r="U412" i="17"/>
  <c r="U414" i="17"/>
  <c r="U416" i="17"/>
  <c r="U418" i="17"/>
  <c r="U420" i="17"/>
  <c r="U422" i="17"/>
  <c r="U424" i="17"/>
  <c r="U426" i="17"/>
  <c r="U428" i="17"/>
  <c r="U430" i="17"/>
  <c r="U432" i="17"/>
  <c r="U434" i="17"/>
  <c r="U436" i="17"/>
  <c r="U438" i="17"/>
  <c r="U440" i="17"/>
  <c r="U442" i="17"/>
  <c r="U444" i="17"/>
  <c r="U446" i="17"/>
  <c r="U448" i="17"/>
  <c r="U450" i="17"/>
  <c r="U452" i="17"/>
  <c r="U454" i="17"/>
  <c r="U456" i="17"/>
  <c r="U458" i="17"/>
  <c r="U460" i="17"/>
  <c r="U462" i="17"/>
  <c r="U464" i="17"/>
  <c r="U466" i="17"/>
  <c r="U468" i="17"/>
  <c r="U470" i="17"/>
  <c r="U472" i="17"/>
  <c r="U474" i="17"/>
  <c r="U476" i="17"/>
  <c r="U478" i="17"/>
  <c r="U480" i="17"/>
  <c r="U482" i="17"/>
  <c r="U484" i="17"/>
  <c r="U486" i="17"/>
  <c r="U488" i="17"/>
  <c r="U490" i="17"/>
  <c r="U492" i="17"/>
  <c r="U494" i="17"/>
  <c r="U250" i="17"/>
  <c r="U253" i="17"/>
  <c r="U255" i="17"/>
  <c r="U257" i="17"/>
  <c r="U259" i="17"/>
  <c r="U261" i="17"/>
  <c r="U263" i="17"/>
  <c r="U265" i="17"/>
  <c r="U267" i="17"/>
  <c r="U269" i="17"/>
  <c r="U271" i="17"/>
  <c r="U273" i="17"/>
  <c r="U275" i="17"/>
  <c r="U277" i="17"/>
  <c r="U279" i="17"/>
  <c r="U281" i="17"/>
  <c r="U283" i="17"/>
  <c r="U285" i="17"/>
  <c r="U287" i="17"/>
  <c r="U289" i="17"/>
  <c r="U291" i="17"/>
  <c r="U293" i="17"/>
  <c r="U295" i="17"/>
  <c r="U297" i="17"/>
  <c r="U299" i="17"/>
  <c r="U301" i="17"/>
  <c r="U303" i="17"/>
  <c r="U305" i="17"/>
  <c r="U307" i="17"/>
  <c r="U309" i="17"/>
  <c r="U311" i="17"/>
  <c r="U313" i="17"/>
  <c r="U315" i="17"/>
  <c r="U317" i="17"/>
  <c r="U319" i="17"/>
  <c r="U321" i="17"/>
  <c r="U323" i="17"/>
  <c r="U325" i="17"/>
  <c r="U327" i="17"/>
  <c r="U329" i="17"/>
  <c r="U331" i="17"/>
  <c r="U333" i="17"/>
  <c r="U335" i="17"/>
  <c r="U337" i="17"/>
  <c r="U339" i="17"/>
  <c r="U341" i="17"/>
  <c r="U343" i="17"/>
  <c r="U345" i="17"/>
  <c r="U347" i="17"/>
  <c r="U349" i="17"/>
  <c r="U351" i="17"/>
  <c r="U353" i="17"/>
  <c r="U355" i="17"/>
  <c r="U357" i="17"/>
  <c r="U359" i="17"/>
  <c r="U361" i="17"/>
  <c r="U363" i="17"/>
  <c r="U365" i="17"/>
  <c r="U367" i="17"/>
  <c r="U369" i="17"/>
  <c r="U371" i="17"/>
  <c r="U373" i="17"/>
  <c r="U375" i="17"/>
  <c r="U377" i="17"/>
  <c r="U379" i="17"/>
  <c r="U381" i="17"/>
  <c r="U383" i="17"/>
  <c r="U385" i="17"/>
  <c r="U387" i="17"/>
  <c r="U389" i="17"/>
  <c r="U391" i="17"/>
  <c r="U393" i="17"/>
  <c r="U395" i="17"/>
  <c r="U397" i="17"/>
  <c r="U399" i="17"/>
  <c r="U401" i="17"/>
  <c r="U403" i="17"/>
  <c r="U405" i="17"/>
  <c r="U407" i="17"/>
  <c r="U409" i="17"/>
  <c r="U411" i="17"/>
  <c r="U413" i="17"/>
  <c r="U415" i="17"/>
  <c r="U417" i="17"/>
  <c r="U419" i="17"/>
  <c r="U421" i="17"/>
  <c r="U423" i="17"/>
  <c r="U425" i="17"/>
  <c r="U427" i="17"/>
  <c r="U429" i="17"/>
  <c r="U431" i="17"/>
  <c r="U433" i="17"/>
  <c r="U435" i="17"/>
  <c r="U437" i="17"/>
  <c r="U439" i="17"/>
  <c r="U441" i="17"/>
  <c r="U443" i="17"/>
  <c r="U445" i="17"/>
  <c r="U447" i="17"/>
  <c r="U449" i="17"/>
  <c r="U451" i="17"/>
  <c r="U453" i="17"/>
  <c r="U455" i="17"/>
  <c r="U457" i="17"/>
  <c r="U459" i="17"/>
  <c r="U461" i="17"/>
  <c r="U463" i="17"/>
  <c r="U465" i="17"/>
  <c r="U467" i="17"/>
  <c r="U469" i="17"/>
  <c r="U471" i="17"/>
  <c r="U473" i="17"/>
  <c r="U475" i="17"/>
  <c r="U477" i="17"/>
  <c r="U479" i="17"/>
  <c r="U481" i="17"/>
  <c r="U483" i="17"/>
  <c r="U485" i="17"/>
  <c r="U487" i="17"/>
  <c r="U489" i="17"/>
  <c r="U491" i="17"/>
  <c r="U493" i="17"/>
  <c r="U495" i="17"/>
  <c r="U497" i="17"/>
  <c r="U500" i="17"/>
  <c r="U502" i="17"/>
  <c r="U504" i="17"/>
  <c r="U506" i="17"/>
  <c r="U508" i="17"/>
  <c r="U510" i="17"/>
  <c r="U512" i="17"/>
  <c r="U514" i="17"/>
  <c r="U516" i="17"/>
  <c r="U518" i="17"/>
  <c r="U520" i="17"/>
  <c r="U522" i="17"/>
  <c r="U524" i="17"/>
  <c r="U526" i="17"/>
  <c r="U528" i="17"/>
  <c r="U530" i="17"/>
  <c r="U532" i="17"/>
  <c r="U534" i="17"/>
  <c r="U536" i="17"/>
  <c r="U538" i="17"/>
  <c r="U540" i="17"/>
  <c r="U542" i="17"/>
  <c r="U544" i="17"/>
  <c r="U546" i="17"/>
  <c r="U548" i="17"/>
  <c r="U550" i="17"/>
  <c r="U552" i="17"/>
  <c r="U554" i="17"/>
  <c r="U556" i="17"/>
  <c r="U558" i="17"/>
  <c r="U560" i="17"/>
  <c r="U564" i="17"/>
  <c r="U496" i="17"/>
  <c r="U499" i="17"/>
  <c r="U501" i="17"/>
  <c r="U503" i="17"/>
  <c r="U505" i="17"/>
  <c r="U507" i="17"/>
  <c r="U509" i="17"/>
  <c r="U511" i="17"/>
  <c r="U513" i="17"/>
  <c r="U515" i="17"/>
  <c r="U517" i="17"/>
  <c r="U519" i="17"/>
  <c r="U521" i="17"/>
  <c r="U523" i="17"/>
  <c r="U525" i="17"/>
  <c r="U527" i="17"/>
  <c r="U529" i="17"/>
  <c r="U531" i="17"/>
  <c r="U533" i="17"/>
  <c r="U535" i="17"/>
  <c r="U537" i="17"/>
  <c r="U539" i="17"/>
  <c r="U541" i="17"/>
  <c r="U543" i="17"/>
  <c r="U545" i="17"/>
  <c r="U547" i="17"/>
  <c r="U549" i="17"/>
  <c r="U551" i="17"/>
  <c r="U553" i="17"/>
  <c r="U555" i="17"/>
  <c r="U557" i="17"/>
  <c r="U559" i="17"/>
  <c r="U561" i="17"/>
  <c r="U562" i="17"/>
  <c r="U498" i="17"/>
  <c r="U563" i="17"/>
  <c r="S54" i="17"/>
  <c r="S60" i="17"/>
  <c r="S59" i="17"/>
  <c r="S62" i="17"/>
  <c r="S64" i="17"/>
  <c r="S66" i="17"/>
  <c r="S68" i="17"/>
  <c r="S70" i="17"/>
  <c r="S72" i="17"/>
  <c r="S74" i="17"/>
  <c r="S76" i="17"/>
  <c r="S78" i="17"/>
  <c r="S80" i="17"/>
  <c r="S82" i="17"/>
  <c r="S84" i="17"/>
  <c r="S86" i="17"/>
  <c r="S88" i="17"/>
  <c r="S90" i="17"/>
  <c r="S92" i="17"/>
  <c r="S94" i="17"/>
  <c r="S96" i="17"/>
  <c r="S98" i="17"/>
  <c r="S100" i="17"/>
  <c r="S102" i="17"/>
  <c r="S104" i="17"/>
  <c r="S106" i="17"/>
  <c r="S108" i="17"/>
  <c r="S110" i="17"/>
  <c r="S112" i="17"/>
  <c r="S114" i="17"/>
  <c r="S116" i="17"/>
  <c r="S118" i="17"/>
  <c r="S120" i="17"/>
  <c r="S122" i="17"/>
  <c r="S124" i="17"/>
  <c r="S126" i="17"/>
  <c r="S128" i="17"/>
  <c r="S130" i="17"/>
  <c r="S132" i="17"/>
  <c r="S134" i="17"/>
  <c r="S136" i="17"/>
  <c r="S138" i="17"/>
  <c r="S140" i="17"/>
  <c r="S142" i="17"/>
  <c r="S144" i="17"/>
  <c r="S146" i="17"/>
  <c r="S148" i="17"/>
  <c r="S150" i="17"/>
  <c r="S152" i="17"/>
  <c r="S154" i="17"/>
  <c r="S156" i="17"/>
  <c r="S158" i="17"/>
  <c r="S160" i="17"/>
  <c r="S162" i="17"/>
  <c r="S164" i="17"/>
  <c r="S166" i="17"/>
  <c r="S168" i="17"/>
  <c r="S170" i="17"/>
  <c r="S172" i="17"/>
  <c r="S174" i="17"/>
  <c r="S176" i="17"/>
  <c r="S178" i="17"/>
  <c r="S180" i="17"/>
  <c r="S182" i="17"/>
  <c r="S184" i="17"/>
  <c r="S186" i="17"/>
  <c r="S188" i="17"/>
  <c r="S190" i="17"/>
  <c r="S192" i="17"/>
  <c r="S194" i="17"/>
  <c r="S196" i="17"/>
  <c r="S198" i="17"/>
  <c r="S200" i="17"/>
  <c r="S202" i="17"/>
  <c r="S204" i="17"/>
  <c r="S206" i="17"/>
  <c r="S208" i="17"/>
  <c r="S210" i="17"/>
  <c r="S212" i="17"/>
  <c r="S214" i="17"/>
  <c r="S216" i="17"/>
  <c r="S218" i="17"/>
  <c r="S220" i="17"/>
  <c r="S222" i="17"/>
  <c r="S224" i="17"/>
  <c r="S226" i="17"/>
  <c r="S228" i="17"/>
  <c r="S230" i="17"/>
  <c r="S232" i="17"/>
  <c r="S234" i="17"/>
  <c r="S236" i="17"/>
  <c r="S238" i="17"/>
  <c r="S240" i="17"/>
  <c r="S242" i="17"/>
  <c r="S244" i="17"/>
  <c r="S246" i="17"/>
  <c r="S248" i="17"/>
  <c r="S250" i="17"/>
  <c r="S61" i="17"/>
  <c r="S63" i="17"/>
  <c r="S65" i="17"/>
  <c r="S67" i="17"/>
  <c r="S69" i="17"/>
  <c r="S71" i="17"/>
  <c r="S73" i="17"/>
  <c r="S75" i="17"/>
  <c r="S77" i="17"/>
  <c r="S79" i="17"/>
  <c r="S81" i="17"/>
  <c r="S83" i="17"/>
  <c r="S85" i="17"/>
  <c r="S87" i="17"/>
  <c r="S89" i="17"/>
  <c r="S91" i="17"/>
  <c r="S93" i="17"/>
  <c r="S95" i="17"/>
  <c r="S97" i="17"/>
  <c r="S99" i="17"/>
  <c r="S101" i="17"/>
  <c r="S103" i="17"/>
  <c r="S105" i="17"/>
  <c r="S107" i="17"/>
  <c r="S109" i="17"/>
  <c r="S111" i="17"/>
  <c r="S113" i="17"/>
  <c r="S115" i="17"/>
  <c r="S117" i="17"/>
  <c r="S119" i="17"/>
  <c r="S121" i="17"/>
  <c r="S123" i="17"/>
  <c r="S125" i="17"/>
  <c r="S127" i="17"/>
  <c r="S129" i="17"/>
  <c r="S131" i="17"/>
  <c r="S133" i="17"/>
  <c r="S135" i="17"/>
  <c r="S137" i="17"/>
  <c r="S139" i="17"/>
  <c r="S141" i="17"/>
  <c r="S143" i="17"/>
  <c r="S145" i="17"/>
  <c r="S147" i="17"/>
  <c r="S149" i="17"/>
  <c r="S151" i="17"/>
  <c r="S153" i="17"/>
  <c r="S155" i="17"/>
  <c r="S157" i="17"/>
  <c r="S159" i="17"/>
  <c r="S161" i="17"/>
  <c r="S163" i="17"/>
  <c r="S165" i="17"/>
  <c r="S167" i="17"/>
  <c r="S169" i="17"/>
  <c r="S171" i="17"/>
  <c r="S173" i="17"/>
  <c r="S175" i="17"/>
  <c r="S177" i="17"/>
  <c r="S179" i="17"/>
  <c r="S181" i="17"/>
  <c r="S183" i="17"/>
  <c r="S185" i="17"/>
  <c r="S187" i="17"/>
  <c r="S189" i="17"/>
  <c r="S191" i="17"/>
  <c r="S193" i="17"/>
  <c r="S195" i="17"/>
  <c r="S197" i="17"/>
  <c r="S199" i="17"/>
  <c r="S201" i="17"/>
  <c r="S203" i="17"/>
  <c r="S205" i="17"/>
  <c r="S207" i="17"/>
  <c r="S209" i="17"/>
  <c r="S211" i="17"/>
  <c r="S213" i="17"/>
  <c r="S215" i="17"/>
  <c r="S217" i="17"/>
  <c r="S219" i="17"/>
  <c r="S221" i="17"/>
  <c r="S223" i="17"/>
  <c r="S225" i="17"/>
  <c r="S227" i="17"/>
  <c r="S229" i="17"/>
  <c r="S231" i="17"/>
  <c r="S233" i="17"/>
  <c r="S235" i="17"/>
  <c r="S237" i="17"/>
  <c r="S239" i="17"/>
  <c r="S241" i="17"/>
  <c r="S243" i="17"/>
  <c r="S245" i="17"/>
  <c r="S247" i="17"/>
  <c r="S249" i="17"/>
  <c r="S253" i="17"/>
  <c r="S255" i="17"/>
  <c r="S257" i="17"/>
  <c r="S259" i="17"/>
  <c r="S261" i="17"/>
  <c r="S263" i="17"/>
  <c r="S265" i="17"/>
  <c r="S267" i="17"/>
  <c r="S269" i="17"/>
  <c r="S271" i="17"/>
  <c r="S273" i="17"/>
  <c r="S275" i="17"/>
  <c r="S277" i="17"/>
  <c r="S279" i="17"/>
  <c r="S281" i="17"/>
  <c r="S283" i="17"/>
  <c r="S285" i="17"/>
  <c r="S287" i="17"/>
  <c r="S289" i="17"/>
  <c r="S291" i="17"/>
  <c r="S293" i="17"/>
  <c r="S295" i="17"/>
  <c r="S297" i="17"/>
  <c r="S299" i="17"/>
  <c r="S301" i="17"/>
  <c r="S303" i="17"/>
  <c r="S305" i="17"/>
  <c r="S307" i="17"/>
  <c r="S309" i="17"/>
  <c r="S311" i="17"/>
  <c r="S313" i="17"/>
  <c r="S315" i="17"/>
  <c r="S317" i="17"/>
  <c r="S319" i="17"/>
  <c r="S321" i="17"/>
  <c r="S323" i="17"/>
  <c r="S325" i="17"/>
  <c r="S327" i="17"/>
  <c r="S329" i="17"/>
  <c r="S331" i="17"/>
  <c r="S333" i="17"/>
  <c r="S335" i="17"/>
  <c r="S337" i="17"/>
  <c r="S339" i="17"/>
  <c r="S341" i="17"/>
  <c r="S343" i="17"/>
  <c r="S345" i="17"/>
  <c r="S347" i="17"/>
  <c r="S349" i="17"/>
  <c r="S351" i="17"/>
  <c r="S353" i="17"/>
  <c r="S355" i="17"/>
  <c r="S357" i="17"/>
  <c r="S359" i="17"/>
  <c r="S361" i="17"/>
  <c r="S363" i="17"/>
  <c r="S365" i="17"/>
  <c r="S367" i="17"/>
  <c r="S369" i="17"/>
  <c r="S371" i="17"/>
  <c r="S373" i="17"/>
  <c r="S375" i="17"/>
  <c r="S377" i="17"/>
  <c r="S379" i="17"/>
  <c r="S381" i="17"/>
  <c r="S383" i="17"/>
  <c r="S385" i="17"/>
  <c r="S387" i="17"/>
  <c r="S389" i="17"/>
  <c r="S391" i="17"/>
  <c r="S393" i="17"/>
  <c r="S395" i="17"/>
  <c r="S397" i="17"/>
  <c r="S399" i="17"/>
  <c r="S401" i="17"/>
  <c r="S403" i="17"/>
  <c r="S405" i="17"/>
  <c r="S407" i="17"/>
  <c r="S409" i="17"/>
  <c r="S411" i="17"/>
  <c r="S413" i="17"/>
  <c r="S415" i="17"/>
  <c r="S417" i="17"/>
  <c r="S419" i="17"/>
  <c r="S421" i="17"/>
  <c r="S423" i="17"/>
  <c r="S425" i="17"/>
  <c r="S427" i="17"/>
  <c r="S429" i="17"/>
  <c r="S431" i="17"/>
  <c r="S433" i="17"/>
  <c r="S435" i="17"/>
  <c r="S437" i="17"/>
  <c r="S439" i="17"/>
  <c r="S441" i="17"/>
  <c r="S443" i="17"/>
  <c r="S445" i="17"/>
  <c r="S447" i="17"/>
  <c r="S449" i="17"/>
  <c r="S451" i="17"/>
  <c r="S453" i="17"/>
  <c r="S455" i="17"/>
  <c r="S457" i="17"/>
  <c r="S459" i="17"/>
  <c r="S461" i="17"/>
  <c r="S463" i="17"/>
  <c r="S465" i="17"/>
  <c r="S467" i="17"/>
  <c r="S469" i="17"/>
  <c r="S471" i="17"/>
  <c r="S473" i="17"/>
  <c r="S475" i="17"/>
  <c r="S477" i="17"/>
  <c r="S479" i="17"/>
  <c r="S481" i="17"/>
  <c r="S483" i="17"/>
  <c r="S485" i="17"/>
  <c r="S487" i="17"/>
  <c r="S489" i="17"/>
  <c r="S491" i="17"/>
  <c r="S493" i="17"/>
  <c r="S495" i="17"/>
  <c r="S251" i="17"/>
  <c r="S252" i="17"/>
  <c r="S254" i="17"/>
  <c r="S256" i="17"/>
  <c r="S258" i="17"/>
  <c r="S260" i="17"/>
  <c r="S262" i="17"/>
  <c r="S264" i="17"/>
  <c r="S266" i="17"/>
  <c r="S268" i="17"/>
  <c r="S270" i="17"/>
  <c r="S272" i="17"/>
  <c r="S274" i="17"/>
  <c r="S276" i="17"/>
  <c r="S278" i="17"/>
  <c r="S280" i="17"/>
  <c r="S282" i="17"/>
  <c r="S284" i="17"/>
  <c r="S286" i="17"/>
  <c r="S288" i="17"/>
  <c r="S290" i="17"/>
  <c r="S292" i="17"/>
  <c r="S294" i="17"/>
  <c r="S296" i="17"/>
  <c r="S298" i="17"/>
  <c r="S300" i="17"/>
  <c r="S302" i="17"/>
  <c r="S304" i="17"/>
  <c r="S306" i="17"/>
  <c r="S308" i="17"/>
  <c r="S310" i="17"/>
  <c r="S312" i="17"/>
  <c r="S314" i="17"/>
  <c r="S316" i="17"/>
  <c r="S318" i="17"/>
  <c r="S320" i="17"/>
  <c r="S322" i="17"/>
  <c r="S324" i="17"/>
  <c r="S326" i="17"/>
  <c r="S328" i="17"/>
  <c r="S330" i="17"/>
  <c r="S332" i="17"/>
  <c r="S334" i="17"/>
  <c r="S336" i="17"/>
  <c r="S338" i="17"/>
  <c r="S340" i="17"/>
  <c r="S342" i="17"/>
  <c r="S344" i="17"/>
  <c r="S346" i="17"/>
  <c r="S348" i="17"/>
  <c r="S350" i="17"/>
  <c r="S352" i="17"/>
  <c r="S354" i="17"/>
  <c r="S356" i="17"/>
  <c r="S358" i="17"/>
  <c r="S360" i="17"/>
  <c r="S362" i="17"/>
  <c r="S364" i="17"/>
  <c r="S366" i="17"/>
  <c r="S368" i="17"/>
  <c r="S370" i="17"/>
  <c r="S372" i="17"/>
  <c r="S374" i="17"/>
  <c r="S376" i="17"/>
  <c r="S378" i="17"/>
  <c r="S380" i="17"/>
  <c r="S382" i="17"/>
  <c r="S384" i="17"/>
  <c r="S386" i="17"/>
  <c r="S388" i="17"/>
  <c r="S390" i="17"/>
  <c r="S392" i="17"/>
  <c r="S394" i="17"/>
  <c r="S396" i="17"/>
  <c r="S398" i="17"/>
  <c r="S400" i="17"/>
  <c r="S402" i="17"/>
  <c r="S404" i="17"/>
  <c r="S406" i="17"/>
  <c r="S408" i="17"/>
  <c r="S410" i="17"/>
  <c r="S412" i="17"/>
  <c r="S414" i="17"/>
  <c r="S416" i="17"/>
  <c r="S418" i="17"/>
  <c r="S420" i="17"/>
  <c r="S422" i="17"/>
  <c r="S424" i="17"/>
  <c r="S426" i="17"/>
  <c r="S428" i="17"/>
  <c r="S430" i="17"/>
  <c r="S432" i="17"/>
  <c r="S434" i="17"/>
  <c r="S436" i="17"/>
  <c r="S438" i="17"/>
  <c r="S440" i="17"/>
  <c r="S442" i="17"/>
  <c r="S444" i="17"/>
  <c r="S446" i="17"/>
  <c r="S448" i="17"/>
  <c r="S450" i="17"/>
  <c r="S452" i="17"/>
  <c r="S454" i="17"/>
  <c r="S456" i="17"/>
  <c r="S458" i="17"/>
  <c r="S460" i="17"/>
  <c r="S462" i="17"/>
  <c r="S464" i="17"/>
  <c r="S466" i="17"/>
  <c r="S468" i="17"/>
  <c r="S470" i="17"/>
  <c r="S472" i="17"/>
  <c r="S474" i="17"/>
  <c r="S476" i="17"/>
  <c r="S478" i="17"/>
  <c r="S480" i="17"/>
  <c r="S482" i="17"/>
  <c r="S484" i="17"/>
  <c r="S486" i="17"/>
  <c r="S488" i="17"/>
  <c r="S490" i="17"/>
  <c r="S492" i="17"/>
  <c r="S494" i="17"/>
  <c r="S496" i="17"/>
  <c r="S498" i="17"/>
  <c r="S497" i="17"/>
  <c r="S499" i="17"/>
  <c r="S501" i="17"/>
  <c r="S503" i="17"/>
  <c r="S505" i="17"/>
  <c r="S507" i="17"/>
  <c r="S509" i="17"/>
  <c r="S511" i="17"/>
  <c r="S513" i="17"/>
  <c r="S515" i="17"/>
  <c r="S517" i="17"/>
  <c r="S519" i="17"/>
  <c r="S521" i="17"/>
  <c r="S523" i="17"/>
  <c r="S525" i="17"/>
  <c r="S527" i="17"/>
  <c r="S529" i="17"/>
  <c r="S531" i="17"/>
  <c r="S533" i="17"/>
  <c r="S535" i="17"/>
  <c r="S537" i="17"/>
  <c r="S539" i="17"/>
  <c r="S541" i="17"/>
  <c r="S543" i="17"/>
  <c r="S545" i="17"/>
  <c r="S547" i="17"/>
  <c r="S549" i="17"/>
  <c r="S551" i="17"/>
  <c r="S553" i="17"/>
  <c r="S555" i="17"/>
  <c r="S557" i="17"/>
  <c r="S559" i="17"/>
  <c r="S561" i="17"/>
  <c r="S562" i="17"/>
  <c r="S563" i="17"/>
  <c r="S500" i="17"/>
  <c r="S502" i="17"/>
  <c r="S504" i="17"/>
  <c r="S506" i="17"/>
  <c r="S508" i="17"/>
  <c r="S510" i="17"/>
  <c r="S512" i="17"/>
  <c r="S514" i="17"/>
  <c r="S516" i="17"/>
  <c r="S518" i="17"/>
  <c r="S520" i="17"/>
  <c r="S522" i="17"/>
  <c r="S524" i="17"/>
  <c r="S526" i="17"/>
  <c r="S528" i="17"/>
  <c r="S530" i="17"/>
  <c r="S532" i="17"/>
  <c r="S534" i="17"/>
  <c r="S536" i="17"/>
  <c r="S538" i="17"/>
  <c r="S540" i="17"/>
  <c r="S542" i="17"/>
  <c r="S544" i="17"/>
  <c r="S546" i="17"/>
  <c r="S548" i="17"/>
  <c r="S550" i="17"/>
  <c r="S552" i="17"/>
  <c r="S554" i="17"/>
  <c r="S556" i="17"/>
  <c r="S558" i="17"/>
  <c r="S560" i="17"/>
  <c r="S564" i="17"/>
  <c r="R54" i="17"/>
  <c r="R59" i="17"/>
  <c r="R62" i="17"/>
  <c r="R64" i="17"/>
  <c r="R66" i="17"/>
  <c r="R68" i="17"/>
  <c r="R70" i="17"/>
  <c r="R72" i="17"/>
  <c r="R74" i="17"/>
  <c r="R76" i="17"/>
  <c r="R78" i="17"/>
  <c r="R80" i="17"/>
  <c r="R82" i="17"/>
  <c r="R84" i="17"/>
  <c r="R86" i="17"/>
  <c r="R88" i="17"/>
  <c r="R90" i="17"/>
  <c r="R92" i="17"/>
  <c r="R94" i="17"/>
  <c r="R96" i="17"/>
  <c r="R98" i="17"/>
  <c r="R100" i="17"/>
  <c r="R102" i="17"/>
  <c r="R104" i="17"/>
  <c r="R106" i="17"/>
  <c r="R108" i="17"/>
  <c r="R110" i="17"/>
  <c r="R112" i="17"/>
  <c r="R114" i="17"/>
  <c r="R116" i="17"/>
  <c r="R118" i="17"/>
  <c r="R120" i="17"/>
  <c r="R122" i="17"/>
  <c r="R124" i="17"/>
  <c r="R126" i="17"/>
  <c r="R128" i="17"/>
  <c r="R130" i="17"/>
  <c r="R132" i="17"/>
  <c r="R134" i="17"/>
  <c r="R136" i="17"/>
  <c r="R138" i="17"/>
  <c r="R140" i="17"/>
  <c r="R142" i="17"/>
  <c r="R144" i="17"/>
  <c r="R146" i="17"/>
  <c r="R148" i="17"/>
  <c r="R150" i="17"/>
  <c r="R152" i="17"/>
  <c r="R154" i="17"/>
  <c r="R156" i="17"/>
  <c r="R158" i="17"/>
  <c r="R160" i="17"/>
  <c r="R162" i="17"/>
  <c r="R164" i="17"/>
  <c r="R166" i="17"/>
  <c r="R168" i="17"/>
  <c r="R170" i="17"/>
  <c r="R172" i="17"/>
  <c r="R174" i="17"/>
  <c r="R176" i="17"/>
  <c r="R178" i="17"/>
  <c r="R180" i="17"/>
  <c r="R182" i="17"/>
  <c r="R184" i="17"/>
  <c r="R186" i="17"/>
  <c r="R188" i="17"/>
  <c r="R190" i="17"/>
  <c r="R192" i="17"/>
  <c r="R194" i="17"/>
  <c r="R196" i="17"/>
  <c r="R198" i="17"/>
  <c r="R200" i="17"/>
  <c r="R202" i="17"/>
  <c r="R204" i="17"/>
  <c r="R206" i="17"/>
  <c r="R208" i="17"/>
  <c r="R210" i="17"/>
  <c r="R212" i="17"/>
  <c r="R214" i="17"/>
  <c r="R216" i="17"/>
  <c r="R218" i="17"/>
  <c r="R220" i="17"/>
  <c r="R222" i="17"/>
  <c r="R224" i="17"/>
  <c r="R226" i="17"/>
  <c r="R228" i="17"/>
  <c r="R230" i="17"/>
  <c r="R232" i="17"/>
  <c r="R234" i="17"/>
  <c r="R236" i="17"/>
  <c r="R238" i="17"/>
  <c r="R240" i="17"/>
  <c r="R242" i="17"/>
  <c r="R244" i="17"/>
  <c r="R246" i="17"/>
  <c r="R248" i="17"/>
  <c r="R61" i="17"/>
  <c r="R63" i="17"/>
  <c r="R65" i="17"/>
  <c r="R67" i="17"/>
  <c r="R69" i="17"/>
  <c r="R71" i="17"/>
  <c r="R73" i="17"/>
  <c r="R75" i="17"/>
  <c r="R77" i="17"/>
  <c r="R79" i="17"/>
  <c r="R81" i="17"/>
  <c r="R83" i="17"/>
  <c r="R85" i="17"/>
  <c r="R87" i="17"/>
  <c r="R89" i="17"/>
  <c r="R91" i="17"/>
  <c r="R93" i="17"/>
  <c r="R95" i="17"/>
  <c r="R97" i="17"/>
  <c r="R99" i="17"/>
  <c r="R101" i="17"/>
  <c r="R103" i="17"/>
  <c r="R105" i="17"/>
  <c r="R107" i="17"/>
  <c r="R109" i="17"/>
  <c r="R111" i="17"/>
  <c r="R113" i="17"/>
  <c r="R115" i="17"/>
  <c r="R117" i="17"/>
  <c r="R119" i="17"/>
  <c r="R121" i="17"/>
  <c r="R123" i="17"/>
  <c r="R125" i="17"/>
  <c r="R127" i="17"/>
  <c r="R129" i="17"/>
  <c r="R131" i="17"/>
  <c r="R133" i="17"/>
  <c r="R135" i="17"/>
  <c r="R137" i="17"/>
  <c r="R139" i="17"/>
  <c r="R141" i="17"/>
  <c r="R143" i="17"/>
  <c r="R145" i="17"/>
  <c r="R147" i="17"/>
  <c r="R149" i="17"/>
  <c r="R151" i="17"/>
  <c r="R153" i="17"/>
  <c r="R155" i="17"/>
  <c r="R157" i="17"/>
  <c r="R159" i="17"/>
  <c r="R161" i="17"/>
  <c r="R163" i="17"/>
  <c r="R165" i="17"/>
  <c r="R167" i="17"/>
  <c r="R169" i="17"/>
  <c r="R171" i="17"/>
  <c r="R173" i="17"/>
  <c r="R175" i="17"/>
  <c r="R177" i="17"/>
  <c r="R179" i="17"/>
  <c r="R181" i="17"/>
  <c r="R183" i="17"/>
  <c r="R185" i="17"/>
  <c r="R187" i="17"/>
  <c r="R189" i="17"/>
  <c r="R191" i="17"/>
  <c r="R193" i="17"/>
  <c r="R195" i="17"/>
  <c r="R197" i="17"/>
  <c r="R199" i="17"/>
  <c r="R201" i="17"/>
  <c r="R203" i="17"/>
  <c r="R205" i="17"/>
  <c r="R207" i="17"/>
  <c r="R209" i="17"/>
  <c r="R211" i="17"/>
  <c r="R213" i="17"/>
  <c r="R215" i="17"/>
  <c r="R217" i="17"/>
  <c r="R219" i="17"/>
  <c r="R221" i="17"/>
  <c r="R223" i="17"/>
  <c r="R225" i="17"/>
  <c r="R227" i="17"/>
  <c r="R229" i="17"/>
  <c r="R231" i="17"/>
  <c r="R233" i="17"/>
  <c r="R235" i="17"/>
  <c r="R237" i="17"/>
  <c r="R239" i="17"/>
  <c r="R241" i="17"/>
  <c r="R243" i="17"/>
  <c r="R245" i="17"/>
  <c r="R247" i="17"/>
  <c r="R249" i="17"/>
  <c r="R60" i="17"/>
  <c r="R250" i="17"/>
  <c r="R251" i="17"/>
  <c r="R252" i="17"/>
  <c r="R254" i="17"/>
  <c r="R256" i="17"/>
  <c r="R258" i="17"/>
  <c r="R260" i="17"/>
  <c r="R262" i="17"/>
  <c r="R264" i="17"/>
  <c r="R266" i="17"/>
  <c r="R268" i="17"/>
  <c r="R270" i="17"/>
  <c r="R272" i="17"/>
  <c r="R274" i="17"/>
  <c r="R276" i="17"/>
  <c r="R278" i="17"/>
  <c r="R280" i="17"/>
  <c r="R282" i="17"/>
  <c r="R284" i="17"/>
  <c r="R286" i="17"/>
  <c r="R288" i="17"/>
  <c r="R290" i="17"/>
  <c r="R292" i="17"/>
  <c r="R294" i="17"/>
  <c r="R296" i="17"/>
  <c r="R298" i="17"/>
  <c r="R300" i="17"/>
  <c r="R302" i="17"/>
  <c r="R304" i="17"/>
  <c r="R306" i="17"/>
  <c r="R308" i="17"/>
  <c r="R310" i="17"/>
  <c r="R312" i="17"/>
  <c r="R314" i="17"/>
  <c r="R316" i="17"/>
  <c r="R318" i="17"/>
  <c r="R320" i="17"/>
  <c r="R322" i="17"/>
  <c r="R324" i="17"/>
  <c r="R326" i="17"/>
  <c r="R328" i="17"/>
  <c r="R330" i="17"/>
  <c r="R332" i="17"/>
  <c r="R334" i="17"/>
  <c r="R336" i="17"/>
  <c r="R338" i="17"/>
  <c r="R340" i="17"/>
  <c r="R342" i="17"/>
  <c r="R344" i="17"/>
  <c r="R346" i="17"/>
  <c r="R348" i="17"/>
  <c r="R350" i="17"/>
  <c r="R352" i="17"/>
  <c r="R354" i="17"/>
  <c r="R356" i="17"/>
  <c r="R358" i="17"/>
  <c r="R360" i="17"/>
  <c r="R362" i="17"/>
  <c r="R364" i="17"/>
  <c r="R366" i="17"/>
  <c r="R368" i="17"/>
  <c r="R370" i="17"/>
  <c r="R372" i="17"/>
  <c r="R374" i="17"/>
  <c r="R376" i="17"/>
  <c r="R378" i="17"/>
  <c r="R380" i="17"/>
  <c r="R382" i="17"/>
  <c r="R384" i="17"/>
  <c r="R386" i="17"/>
  <c r="R388" i="17"/>
  <c r="R390" i="17"/>
  <c r="R392" i="17"/>
  <c r="R394" i="17"/>
  <c r="R396" i="17"/>
  <c r="R398" i="17"/>
  <c r="R400" i="17"/>
  <c r="R402" i="17"/>
  <c r="R404" i="17"/>
  <c r="R406" i="17"/>
  <c r="R408" i="17"/>
  <c r="R410" i="17"/>
  <c r="R412" i="17"/>
  <c r="R414" i="17"/>
  <c r="R416" i="17"/>
  <c r="R418" i="17"/>
  <c r="R420" i="17"/>
  <c r="R422" i="17"/>
  <c r="R424" i="17"/>
  <c r="R426" i="17"/>
  <c r="R428" i="17"/>
  <c r="R430" i="17"/>
  <c r="R432" i="17"/>
  <c r="R434" i="17"/>
  <c r="R436" i="17"/>
  <c r="R438" i="17"/>
  <c r="R440" i="17"/>
  <c r="R442" i="17"/>
  <c r="R444" i="17"/>
  <c r="R446" i="17"/>
  <c r="R448" i="17"/>
  <c r="R450" i="17"/>
  <c r="R452" i="17"/>
  <c r="R454" i="17"/>
  <c r="R456" i="17"/>
  <c r="R458" i="17"/>
  <c r="R460" i="17"/>
  <c r="R462" i="17"/>
  <c r="R464" i="17"/>
  <c r="R466" i="17"/>
  <c r="R468" i="17"/>
  <c r="R470" i="17"/>
  <c r="R472" i="17"/>
  <c r="R474" i="17"/>
  <c r="R476" i="17"/>
  <c r="R478" i="17"/>
  <c r="R480" i="17"/>
  <c r="R482" i="17"/>
  <c r="R484" i="17"/>
  <c r="R253" i="17"/>
  <c r="R255" i="17"/>
  <c r="R257" i="17"/>
  <c r="R259" i="17"/>
  <c r="R261" i="17"/>
  <c r="R263" i="17"/>
  <c r="R265" i="17"/>
  <c r="R267" i="17"/>
  <c r="R269" i="17"/>
  <c r="R271" i="17"/>
  <c r="R273" i="17"/>
  <c r="R275" i="17"/>
  <c r="R277" i="17"/>
  <c r="R279" i="17"/>
  <c r="R281" i="17"/>
  <c r="R283" i="17"/>
  <c r="R285" i="17"/>
  <c r="R287" i="17"/>
  <c r="R289" i="17"/>
  <c r="R291" i="17"/>
  <c r="R293" i="17"/>
  <c r="R295" i="17"/>
  <c r="R297" i="17"/>
  <c r="R299" i="17"/>
  <c r="R301" i="17"/>
  <c r="R303" i="17"/>
  <c r="R305" i="17"/>
  <c r="R307" i="17"/>
  <c r="R309" i="17"/>
  <c r="R311" i="17"/>
  <c r="R313" i="17"/>
  <c r="R315" i="17"/>
  <c r="R317" i="17"/>
  <c r="R319" i="17"/>
  <c r="R321" i="17"/>
  <c r="R323" i="17"/>
  <c r="R325" i="17"/>
  <c r="R327" i="17"/>
  <c r="R329" i="17"/>
  <c r="R331" i="17"/>
  <c r="R333" i="17"/>
  <c r="R335" i="17"/>
  <c r="R337" i="17"/>
  <c r="R339" i="17"/>
  <c r="R341" i="17"/>
  <c r="R343" i="17"/>
  <c r="R345" i="17"/>
  <c r="R347" i="17"/>
  <c r="R349" i="17"/>
  <c r="R351" i="17"/>
  <c r="R353" i="17"/>
  <c r="R355" i="17"/>
  <c r="R357" i="17"/>
  <c r="R359" i="17"/>
  <c r="R361" i="17"/>
  <c r="R363" i="17"/>
  <c r="R365" i="17"/>
  <c r="R367" i="17"/>
  <c r="R369" i="17"/>
  <c r="R371" i="17"/>
  <c r="R373" i="17"/>
  <c r="R375" i="17"/>
  <c r="R377" i="17"/>
  <c r="R379" i="17"/>
  <c r="R381" i="17"/>
  <c r="R383" i="17"/>
  <c r="R385" i="17"/>
  <c r="R387" i="17"/>
  <c r="R389" i="17"/>
  <c r="R391" i="17"/>
  <c r="R393" i="17"/>
  <c r="R395" i="17"/>
  <c r="R397" i="17"/>
  <c r="R399" i="17"/>
  <c r="R401" i="17"/>
  <c r="R403" i="17"/>
  <c r="R405" i="17"/>
  <c r="R407" i="17"/>
  <c r="R409" i="17"/>
  <c r="R411" i="17"/>
  <c r="R413" i="17"/>
  <c r="R415" i="17"/>
  <c r="R417" i="17"/>
  <c r="R419" i="17"/>
  <c r="R421" i="17"/>
  <c r="R423" i="17"/>
  <c r="R425" i="17"/>
  <c r="R427" i="17"/>
  <c r="R429" i="17"/>
  <c r="R431" i="17"/>
  <c r="R433" i="17"/>
  <c r="R435" i="17"/>
  <c r="R437" i="17"/>
  <c r="R439" i="17"/>
  <c r="R441" i="17"/>
  <c r="R443" i="17"/>
  <c r="R445" i="17"/>
  <c r="R447" i="17"/>
  <c r="R449" i="17"/>
  <c r="R451" i="17"/>
  <c r="R453" i="17"/>
  <c r="R455" i="17"/>
  <c r="R457" i="17"/>
  <c r="R459" i="17"/>
  <c r="R461" i="17"/>
  <c r="R463" i="17"/>
  <c r="R465" i="17"/>
  <c r="R467" i="17"/>
  <c r="R469" i="17"/>
  <c r="R471" i="17"/>
  <c r="R473" i="17"/>
  <c r="R475" i="17"/>
  <c r="R477" i="17"/>
  <c r="R479" i="17"/>
  <c r="R481" i="17"/>
  <c r="R483" i="17"/>
  <c r="R485" i="17"/>
  <c r="R487" i="17"/>
  <c r="R489" i="17"/>
  <c r="R491" i="17"/>
  <c r="R493" i="17"/>
  <c r="R495" i="17"/>
  <c r="R497" i="17"/>
  <c r="R490" i="17"/>
  <c r="R488" i="17"/>
  <c r="R496" i="17"/>
  <c r="R498" i="17"/>
  <c r="R500" i="17"/>
  <c r="R502" i="17"/>
  <c r="R504" i="17"/>
  <c r="R506" i="17"/>
  <c r="R508" i="17"/>
  <c r="R510" i="17"/>
  <c r="R512" i="17"/>
  <c r="R514" i="17"/>
  <c r="R516" i="17"/>
  <c r="R518" i="17"/>
  <c r="R520" i="17"/>
  <c r="R522" i="17"/>
  <c r="R524" i="17"/>
  <c r="R526" i="17"/>
  <c r="R528" i="17"/>
  <c r="R530" i="17"/>
  <c r="R532" i="17"/>
  <c r="R534" i="17"/>
  <c r="R536" i="17"/>
  <c r="R538" i="17"/>
  <c r="R540" i="17"/>
  <c r="R542" i="17"/>
  <c r="R544" i="17"/>
  <c r="R546" i="17"/>
  <c r="R548" i="17"/>
  <c r="R550" i="17"/>
  <c r="R552" i="17"/>
  <c r="R554" i="17"/>
  <c r="R556" i="17"/>
  <c r="R558" i="17"/>
  <c r="R560" i="17"/>
  <c r="R562" i="17"/>
  <c r="R486" i="17"/>
  <c r="R494" i="17"/>
  <c r="R563" i="17"/>
  <c r="R492" i="17"/>
  <c r="R499" i="17"/>
  <c r="R501" i="17"/>
  <c r="R503" i="17"/>
  <c r="R505" i="17"/>
  <c r="R507" i="17"/>
  <c r="R509" i="17"/>
  <c r="R511" i="17"/>
  <c r="R513" i="17"/>
  <c r="R515" i="17"/>
  <c r="R517" i="17"/>
  <c r="R519" i="17"/>
  <c r="R521" i="17"/>
  <c r="R523" i="17"/>
  <c r="R525" i="17"/>
  <c r="R527" i="17"/>
  <c r="R529" i="17"/>
  <c r="R531" i="17"/>
  <c r="R533" i="17"/>
  <c r="R535" i="17"/>
  <c r="R537" i="17"/>
  <c r="R539" i="17"/>
  <c r="R541" i="17"/>
  <c r="R543" i="17"/>
  <c r="R545" i="17"/>
  <c r="R547" i="17"/>
  <c r="R549" i="17"/>
  <c r="R551" i="17"/>
  <c r="R553" i="17"/>
  <c r="R555" i="17"/>
  <c r="R557" i="17"/>
  <c r="R559" i="17"/>
  <c r="R561" i="17"/>
  <c r="R564" i="17"/>
  <c r="Q54" i="17"/>
  <c r="Q61" i="17"/>
  <c r="Q63" i="17"/>
  <c r="Q65" i="17"/>
  <c r="Q67" i="17"/>
  <c r="Q69" i="17"/>
  <c r="Q71" i="17"/>
  <c r="Q73" i="17"/>
  <c r="Q75" i="17"/>
  <c r="Q77" i="17"/>
  <c r="Q79" i="17"/>
  <c r="Q81" i="17"/>
  <c r="Q83" i="17"/>
  <c r="Q85" i="17"/>
  <c r="Q87" i="17"/>
  <c r="Q89" i="17"/>
  <c r="Q91" i="17"/>
  <c r="Q93" i="17"/>
  <c r="Q95" i="17"/>
  <c r="Q97" i="17"/>
  <c r="Q99" i="17"/>
  <c r="Q101" i="17"/>
  <c r="Q103" i="17"/>
  <c r="Q105" i="17"/>
  <c r="Q107" i="17"/>
  <c r="Q109" i="17"/>
  <c r="Q111" i="17"/>
  <c r="Q113" i="17"/>
  <c r="Q115" i="17"/>
  <c r="Q117" i="17"/>
  <c r="Q119" i="17"/>
  <c r="Q121" i="17"/>
  <c r="Q123" i="17"/>
  <c r="Q125" i="17"/>
  <c r="Q127" i="17"/>
  <c r="Q129" i="17"/>
  <c r="Q131" i="17"/>
  <c r="Q133" i="17"/>
  <c r="Q135" i="17"/>
  <c r="Q137" i="17"/>
  <c r="Q139" i="17"/>
  <c r="Q141" i="17"/>
  <c r="Q143" i="17"/>
  <c r="Q145" i="17"/>
  <c r="Q147" i="17"/>
  <c r="Q149" i="17"/>
  <c r="Q151" i="17"/>
  <c r="Q153" i="17"/>
  <c r="Q155" i="17"/>
  <c r="Q157" i="17"/>
  <c r="Q159" i="17"/>
  <c r="Q161" i="17"/>
  <c r="Q163" i="17"/>
  <c r="Q165" i="17"/>
  <c r="Q167" i="17"/>
  <c r="Q169" i="17"/>
  <c r="Q171" i="17"/>
  <c r="Q173" i="17"/>
  <c r="Q175" i="17"/>
  <c r="Q177" i="17"/>
  <c r="Q179" i="17"/>
  <c r="Q181" i="17"/>
  <c r="Q183" i="17"/>
  <c r="Q185" i="17"/>
  <c r="Q187" i="17"/>
  <c r="Q189" i="17"/>
  <c r="Q191" i="17"/>
  <c r="Q193" i="17"/>
  <c r="Q195" i="17"/>
  <c r="Q197" i="17"/>
  <c r="Q199" i="17"/>
  <c r="Q201" i="17"/>
  <c r="Q203" i="17"/>
  <c r="Q205" i="17"/>
  <c r="Q207" i="17"/>
  <c r="Q209" i="17"/>
  <c r="Q211" i="17"/>
  <c r="Q213" i="17"/>
  <c r="Q215" i="17"/>
  <c r="Q217" i="17"/>
  <c r="Q219" i="17"/>
  <c r="Q221" i="17"/>
  <c r="Q223" i="17"/>
  <c r="Q225" i="17"/>
  <c r="Q227" i="17"/>
  <c r="Q229" i="17"/>
  <c r="Q231" i="17"/>
  <c r="Q233" i="17"/>
  <c r="Q235" i="17"/>
  <c r="Q237" i="17"/>
  <c r="Q239" i="17"/>
  <c r="Q241" i="17"/>
  <c r="Q243" i="17"/>
  <c r="Q245" i="17"/>
  <c r="Q247" i="17"/>
  <c r="Q249" i="17"/>
  <c r="Q251" i="17"/>
  <c r="Q60" i="17"/>
  <c r="Q59" i="17"/>
  <c r="Q62" i="17"/>
  <c r="Q64" i="17"/>
  <c r="Q66" i="17"/>
  <c r="Q68" i="17"/>
  <c r="Q70" i="17"/>
  <c r="Q72" i="17"/>
  <c r="Q74" i="17"/>
  <c r="Q76" i="17"/>
  <c r="Q78" i="17"/>
  <c r="Q80" i="17"/>
  <c r="Q82" i="17"/>
  <c r="Q84" i="17"/>
  <c r="Q86" i="17"/>
  <c r="Q88" i="17"/>
  <c r="Q90" i="17"/>
  <c r="Q92" i="17"/>
  <c r="Q94" i="17"/>
  <c r="Q96" i="17"/>
  <c r="Q98" i="17"/>
  <c r="Q100" i="17"/>
  <c r="Q102" i="17"/>
  <c r="Q104" i="17"/>
  <c r="Q106" i="17"/>
  <c r="Q108" i="17"/>
  <c r="Q110" i="17"/>
  <c r="Q112" i="17"/>
  <c r="Q114" i="17"/>
  <c r="Q116" i="17"/>
  <c r="Q118" i="17"/>
  <c r="Q120" i="17"/>
  <c r="Q122" i="17"/>
  <c r="Q124" i="17"/>
  <c r="Q126" i="17"/>
  <c r="Q128" i="17"/>
  <c r="Q130" i="17"/>
  <c r="Q132" i="17"/>
  <c r="Q134" i="17"/>
  <c r="Q136" i="17"/>
  <c r="Q138" i="17"/>
  <c r="Q140" i="17"/>
  <c r="Q142" i="17"/>
  <c r="Q144" i="17"/>
  <c r="Q146" i="17"/>
  <c r="Q148" i="17"/>
  <c r="Q150" i="17"/>
  <c r="Q152" i="17"/>
  <c r="Q154" i="17"/>
  <c r="Q156" i="17"/>
  <c r="Q158" i="17"/>
  <c r="Q160" i="17"/>
  <c r="Q162" i="17"/>
  <c r="Q164" i="17"/>
  <c r="Q166" i="17"/>
  <c r="Q168" i="17"/>
  <c r="Q170" i="17"/>
  <c r="Q172" i="17"/>
  <c r="Q174" i="17"/>
  <c r="Q176" i="17"/>
  <c r="Q178" i="17"/>
  <c r="Q180" i="17"/>
  <c r="Q182" i="17"/>
  <c r="Q184" i="17"/>
  <c r="Q186" i="17"/>
  <c r="Q188" i="17"/>
  <c r="Q190" i="17"/>
  <c r="Q192" i="17"/>
  <c r="Q194" i="17"/>
  <c r="Q196" i="17"/>
  <c r="Q198" i="17"/>
  <c r="Q200" i="17"/>
  <c r="Q202" i="17"/>
  <c r="Q204" i="17"/>
  <c r="Q206" i="17"/>
  <c r="Q208" i="17"/>
  <c r="Q210" i="17"/>
  <c r="Q212" i="17"/>
  <c r="Q214" i="17"/>
  <c r="Q216" i="17"/>
  <c r="Q218" i="17"/>
  <c r="Q220" i="17"/>
  <c r="Q222" i="17"/>
  <c r="Q224" i="17"/>
  <c r="Q226" i="17"/>
  <c r="Q228" i="17"/>
  <c r="Q230" i="17"/>
  <c r="Q232" i="17"/>
  <c r="Q234" i="17"/>
  <c r="Q236" i="17"/>
  <c r="Q238" i="17"/>
  <c r="Q240" i="17"/>
  <c r="Q242" i="17"/>
  <c r="Q244" i="17"/>
  <c r="Q246" i="17"/>
  <c r="Q248" i="17"/>
  <c r="Q252" i="17"/>
  <c r="Q254" i="17"/>
  <c r="Q256" i="17"/>
  <c r="Q258" i="17"/>
  <c r="Q260" i="17"/>
  <c r="Q262" i="17"/>
  <c r="Q264" i="17"/>
  <c r="Q266" i="17"/>
  <c r="Q268" i="17"/>
  <c r="Q270" i="17"/>
  <c r="Q272" i="17"/>
  <c r="Q274" i="17"/>
  <c r="Q276" i="17"/>
  <c r="Q278" i="17"/>
  <c r="Q280" i="17"/>
  <c r="Q282" i="17"/>
  <c r="Q284" i="17"/>
  <c r="Q286" i="17"/>
  <c r="Q288" i="17"/>
  <c r="Q290" i="17"/>
  <c r="Q292" i="17"/>
  <c r="Q294" i="17"/>
  <c r="Q296" i="17"/>
  <c r="Q298" i="17"/>
  <c r="Q300" i="17"/>
  <c r="Q302" i="17"/>
  <c r="Q304" i="17"/>
  <c r="Q306" i="17"/>
  <c r="Q308" i="17"/>
  <c r="Q310" i="17"/>
  <c r="Q312" i="17"/>
  <c r="Q314" i="17"/>
  <c r="Q316" i="17"/>
  <c r="Q318" i="17"/>
  <c r="Q320" i="17"/>
  <c r="Q322" i="17"/>
  <c r="Q324" i="17"/>
  <c r="Q326" i="17"/>
  <c r="Q328" i="17"/>
  <c r="Q330" i="17"/>
  <c r="Q332" i="17"/>
  <c r="Q334" i="17"/>
  <c r="Q336" i="17"/>
  <c r="Q338" i="17"/>
  <c r="Q340" i="17"/>
  <c r="Q342" i="17"/>
  <c r="Q344" i="17"/>
  <c r="Q346" i="17"/>
  <c r="Q348" i="17"/>
  <c r="Q350" i="17"/>
  <c r="Q352" i="17"/>
  <c r="Q354" i="17"/>
  <c r="Q356" i="17"/>
  <c r="Q358" i="17"/>
  <c r="Q360" i="17"/>
  <c r="Q362" i="17"/>
  <c r="Q364" i="17"/>
  <c r="Q366" i="17"/>
  <c r="Q368" i="17"/>
  <c r="Q370" i="17"/>
  <c r="Q372" i="17"/>
  <c r="Q374" i="17"/>
  <c r="Q376" i="17"/>
  <c r="Q378" i="17"/>
  <c r="Q380" i="17"/>
  <c r="Q382" i="17"/>
  <c r="Q384" i="17"/>
  <c r="Q386" i="17"/>
  <c r="Q388" i="17"/>
  <c r="Q390" i="17"/>
  <c r="Q392" i="17"/>
  <c r="Q394" i="17"/>
  <c r="Q396" i="17"/>
  <c r="Q398" i="17"/>
  <c r="Q400" i="17"/>
  <c r="Q402" i="17"/>
  <c r="Q404" i="17"/>
  <c r="Q406" i="17"/>
  <c r="Q408" i="17"/>
  <c r="Q410" i="17"/>
  <c r="Q412" i="17"/>
  <c r="Q414" i="17"/>
  <c r="Q416" i="17"/>
  <c r="Q418" i="17"/>
  <c r="Q420" i="17"/>
  <c r="Q422" i="17"/>
  <c r="Q424" i="17"/>
  <c r="Q426" i="17"/>
  <c r="Q428" i="17"/>
  <c r="Q430" i="17"/>
  <c r="Q432" i="17"/>
  <c r="Q434" i="17"/>
  <c r="Q436" i="17"/>
  <c r="Q438" i="17"/>
  <c r="Q440" i="17"/>
  <c r="Q442" i="17"/>
  <c r="Q444" i="17"/>
  <c r="Q446" i="17"/>
  <c r="Q448" i="17"/>
  <c r="Q450" i="17"/>
  <c r="Q452" i="17"/>
  <c r="Q454" i="17"/>
  <c r="Q456" i="17"/>
  <c r="Q458" i="17"/>
  <c r="Q460" i="17"/>
  <c r="Q462" i="17"/>
  <c r="Q464" i="17"/>
  <c r="Q466" i="17"/>
  <c r="Q468" i="17"/>
  <c r="Q470" i="17"/>
  <c r="Q472" i="17"/>
  <c r="Q474" i="17"/>
  <c r="Q476" i="17"/>
  <c r="Q478" i="17"/>
  <c r="Q480" i="17"/>
  <c r="Q482" i="17"/>
  <c r="Q484" i="17"/>
  <c r="Q486" i="17"/>
  <c r="Q488" i="17"/>
  <c r="Q490" i="17"/>
  <c r="Q492" i="17"/>
  <c r="Q494" i="17"/>
  <c r="Q253" i="17"/>
  <c r="Q255" i="17"/>
  <c r="Q257" i="17"/>
  <c r="Q259" i="17"/>
  <c r="Q261" i="17"/>
  <c r="Q263" i="17"/>
  <c r="Q265" i="17"/>
  <c r="Q267" i="17"/>
  <c r="Q269" i="17"/>
  <c r="Q271" i="17"/>
  <c r="Q273" i="17"/>
  <c r="Q275" i="17"/>
  <c r="Q277" i="17"/>
  <c r="Q279" i="17"/>
  <c r="Q281" i="17"/>
  <c r="Q283" i="17"/>
  <c r="Q285" i="17"/>
  <c r="Q287" i="17"/>
  <c r="Q289" i="17"/>
  <c r="Q291" i="17"/>
  <c r="Q293" i="17"/>
  <c r="Q295" i="17"/>
  <c r="Q297" i="17"/>
  <c r="Q299" i="17"/>
  <c r="Q301" i="17"/>
  <c r="Q303" i="17"/>
  <c r="Q305" i="17"/>
  <c r="Q307" i="17"/>
  <c r="Q309" i="17"/>
  <c r="Q311" i="17"/>
  <c r="Q313" i="17"/>
  <c r="Q315" i="17"/>
  <c r="Q317" i="17"/>
  <c r="Q319" i="17"/>
  <c r="Q321" i="17"/>
  <c r="Q323" i="17"/>
  <c r="Q325" i="17"/>
  <c r="Q327" i="17"/>
  <c r="Q329" i="17"/>
  <c r="Q331" i="17"/>
  <c r="Q333" i="17"/>
  <c r="Q335" i="17"/>
  <c r="Q337" i="17"/>
  <c r="Q339" i="17"/>
  <c r="Q341" i="17"/>
  <c r="Q343" i="17"/>
  <c r="Q345" i="17"/>
  <c r="Q347" i="17"/>
  <c r="Q349" i="17"/>
  <c r="Q351" i="17"/>
  <c r="Q353" i="17"/>
  <c r="Q355" i="17"/>
  <c r="Q357" i="17"/>
  <c r="Q359" i="17"/>
  <c r="Q361" i="17"/>
  <c r="Q363" i="17"/>
  <c r="Q365" i="17"/>
  <c r="Q367" i="17"/>
  <c r="Q369" i="17"/>
  <c r="Q371" i="17"/>
  <c r="Q373" i="17"/>
  <c r="Q375" i="17"/>
  <c r="Q377" i="17"/>
  <c r="Q379" i="17"/>
  <c r="Q381" i="17"/>
  <c r="Q383" i="17"/>
  <c r="Q385" i="17"/>
  <c r="Q387" i="17"/>
  <c r="Q389" i="17"/>
  <c r="Q391" i="17"/>
  <c r="Q393" i="17"/>
  <c r="Q395" i="17"/>
  <c r="Q397" i="17"/>
  <c r="Q399" i="17"/>
  <c r="Q401" i="17"/>
  <c r="Q403" i="17"/>
  <c r="Q405" i="17"/>
  <c r="Q407" i="17"/>
  <c r="Q409" i="17"/>
  <c r="Q411" i="17"/>
  <c r="Q413" i="17"/>
  <c r="Q415" i="17"/>
  <c r="Q417" i="17"/>
  <c r="Q419" i="17"/>
  <c r="Q421" i="17"/>
  <c r="Q423" i="17"/>
  <c r="Q425" i="17"/>
  <c r="Q427" i="17"/>
  <c r="Q429" i="17"/>
  <c r="Q431" i="17"/>
  <c r="Q433" i="17"/>
  <c r="Q435" i="17"/>
  <c r="Q437" i="17"/>
  <c r="Q439" i="17"/>
  <c r="Q441" i="17"/>
  <c r="Q443" i="17"/>
  <c r="Q445" i="17"/>
  <c r="Q447" i="17"/>
  <c r="Q449" i="17"/>
  <c r="Q451" i="17"/>
  <c r="Q453" i="17"/>
  <c r="Q455" i="17"/>
  <c r="Q457" i="17"/>
  <c r="Q459" i="17"/>
  <c r="Q461" i="17"/>
  <c r="Q463" i="17"/>
  <c r="Q465" i="17"/>
  <c r="Q467" i="17"/>
  <c r="Q469" i="17"/>
  <c r="Q471" i="17"/>
  <c r="Q473" i="17"/>
  <c r="Q475" i="17"/>
  <c r="Q477" i="17"/>
  <c r="Q479" i="17"/>
  <c r="Q481" i="17"/>
  <c r="Q483" i="17"/>
  <c r="Q485" i="17"/>
  <c r="Q487" i="17"/>
  <c r="Q489" i="17"/>
  <c r="Q491" i="17"/>
  <c r="Q493" i="17"/>
  <c r="Q495" i="17"/>
  <c r="Q497" i="17"/>
  <c r="Q250" i="17"/>
  <c r="Q496" i="17"/>
  <c r="Q498" i="17"/>
  <c r="Q500" i="17"/>
  <c r="Q502" i="17"/>
  <c r="Q504" i="17"/>
  <c r="Q506" i="17"/>
  <c r="Q508" i="17"/>
  <c r="Q510" i="17"/>
  <c r="Q512" i="17"/>
  <c r="Q514" i="17"/>
  <c r="Q516" i="17"/>
  <c r="Q518" i="17"/>
  <c r="Q520" i="17"/>
  <c r="Q522" i="17"/>
  <c r="Q524" i="17"/>
  <c r="Q526" i="17"/>
  <c r="Q528" i="17"/>
  <c r="Q530" i="17"/>
  <c r="Q532" i="17"/>
  <c r="Q534" i="17"/>
  <c r="Q536" i="17"/>
  <c r="Q538" i="17"/>
  <c r="Q540" i="17"/>
  <c r="Q542" i="17"/>
  <c r="Q544" i="17"/>
  <c r="Q546" i="17"/>
  <c r="Q548" i="17"/>
  <c r="Q550" i="17"/>
  <c r="Q552" i="17"/>
  <c r="Q554" i="17"/>
  <c r="Q556" i="17"/>
  <c r="Q558" i="17"/>
  <c r="Q560" i="17"/>
  <c r="Q564" i="17"/>
  <c r="Q499" i="17"/>
  <c r="Q501" i="17"/>
  <c r="Q503" i="17"/>
  <c r="Q505" i="17"/>
  <c r="Q507" i="17"/>
  <c r="Q509" i="17"/>
  <c r="Q511" i="17"/>
  <c r="Q513" i="17"/>
  <c r="Q515" i="17"/>
  <c r="Q517" i="17"/>
  <c r="Q519" i="17"/>
  <c r="Q521" i="17"/>
  <c r="Q523" i="17"/>
  <c r="Q525" i="17"/>
  <c r="Q527" i="17"/>
  <c r="Q529" i="17"/>
  <c r="Q531" i="17"/>
  <c r="Q533" i="17"/>
  <c r="Q535" i="17"/>
  <c r="Q537" i="17"/>
  <c r="Q539" i="17"/>
  <c r="Q541" i="17"/>
  <c r="Q543" i="17"/>
  <c r="Q545" i="17"/>
  <c r="Q547" i="17"/>
  <c r="Q549" i="17"/>
  <c r="Q551" i="17"/>
  <c r="Q553" i="17"/>
  <c r="Q555" i="17"/>
  <c r="Q557" i="17"/>
  <c r="Q559" i="17"/>
  <c r="Q561" i="17"/>
  <c r="Q562" i="17"/>
  <c r="Q563" i="17"/>
  <c r="T54" i="17"/>
  <c r="T61" i="17"/>
  <c r="T63" i="17"/>
  <c r="T65" i="17"/>
  <c r="T67" i="17"/>
  <c r="T69" i="17"/>
  <c r="T71" i="17"/>
  <c r="T73" i="17"/>
  <c r="T75" i="17"/>
  <c r="T77" i="17"/>
  <c r="T79" i="17"/>
  <c r="T81" i="17"/>
  <c r="T83" i="17"/>
  <c r="T85" i="17"/>
  <c r="T87" i="17"/>
  <c r="T89" i="17"/>
  <c r="T91" i="17"/>
  <c r="T93" i="17"/>
  <c r="T95" i="17"/>
  <c r="T97" i="17"/>
  <c r="T99" i="17"/>
  <c r="T101" i="17"/>
  <c r="T103" i="17"/>
  <c r="T105" i="17"/>
  <c r="T107" i="17"/>
  <c r="T109" i="17"/>
  <c r="T111" i="17"/>
  <c r="T113" i="17"/>
  <c r="T115" i="17"/>
  <c r="T117" i="17"/>
  <c r="T119" i="17"/>
  <c r="T121" i="17"/>
  <c r="T123" i="17"/>
  <c r="T125" i="17"/>
  <c r="T127" i="17"/>
  <c r="T129" i="17"/>
  <c r="T131" i="17"/>
  <c r="T133" i="17"/>
  <c r="T135" i="17"/>
  <c r="T137" i="17"/>
  <c r="T139" i="17"/>
  <c r="T141" i="17"/>
  <c r="T143" i="17"/>
  <c r="T145" i="17"/>
  <c r="T147" i="17"/>
  <c r="T149" i="17"/>
  <c r="T151" i="17"/>
  <c r="T153" i="17"/>
  <c r="T155" i="17"/>
  <c r="T157" i="17"/>
  <c r="T159" i="17"/>
  <c r="T161" i="17"/>
  <c r="T163" i="17"/>
  <c r="T165" i="17"/>
  <c r="T167" i="17"/>
  <c r="T169" i="17"/>
  <c r="T171" i="17"/>
  <c r="T173" i="17"/>
  <c r="T175" i="17"/>
  <c r="T177" i="17"/>
  <c r="T179" i="17"/>
  <c r="T181" i="17"/>
  <c r="T183" i="17"/>
  <c r="T185" i="17"/>
  <c r="T187" i="17"/>
  <c r="T189" i="17"/>
  <c r="T191" i="17"/>
  <c r="T193" i="17"/>
  <c r="T195" i="17"/>
  <c r="T197" i="17"/>
  <c r="T199" i="17"/>
  <c r="T201" i="17"/>
  <c r="T203" i="17"/>
  <c r="T205" i="17"/>
  <c r="T207" i="17"/>
  <c r="T209" i="17"/>
  <c r="T211" i="17"/>
  <c r="T213" i="17"/>
  <c r="T215" i="17"/>
  <c r="T217" i="17"/>
  <c r="T219" i="17"/>
  <c r="T221" i="17"/>
  <c r="T223" i="17"/>
  <c r="T225" i="17"/>
  <c r="T227" i="17"/>
  <c r="T229" i="17"/>
  <c r="T231" i="17"/>
  <c r="T233" i="17"/>
  <c r="T235" i="17"/>
  <c r="T237" i="17"/>
  <c r="T239" i="17"/>
  <c r="T241" i="17"/>
  <c r="T243" i="17"/>
  <c r="T245" i="17"/>
  <c r="T247" i="17"/>
  <c r="T60" i="17"/>
  <c r="T59" i="17"/>
  <c r="T62" i="17"/>
  <c r="T64" i="17"/>
  <c r="T66" i="17"/>
  <c r="T68" i="17"/>
  <c r="T70" i="17"/>
  <c r="T72" i="17"/>
  <c r="T74" i="17"/>
  <c r="T76" i="17"/>
  <c r="T78" i="17"/>
  <c r="T80" i="17"/>
  <c r="T82" i="17"/>
  <c r="T84" i="17"/>
  <c r="T86" i="17"/>
  <c r="T88" i="17"/>
  <c r="T90" i="17"/>
  <c r="T92" i="17"/>
  <c r="T94" i="17"/>
  <c r="T96" i="17"/>
  <c r="T98" i="17"/>
  <c r="T100" i="17"/>
  <c r="T102" i="17"/>
  <c r="T104" i="17"/>
  <c r="T106" i="17"/>
  <c r="T108" i="17"/>
  <c r="T110" i="17"/>
  <c r="T112" i="17"/>
  <c r="T114" i="17"/>
  <c r="T116" i="17"/>
  <c r="T118" i="17"/>
  <c r="T120" i="17"/>
  <c r="T122" i="17"/>
  <c r="T124" i="17"/>
  <c r="T126" i="17"/>
  <c r="T128" i="17"/>
  <c r="T130" i="17"/>
  <c r="T132" i="17"/>
  <c r="T134" i="17"/>
  <c r="T136" i="17"/>
  <c r="T138" i="17"/>
  <c r="T140" i="17"/>
  <c r="T142" i="17"/>
  <c r="T144" i="17"/>
  <c r="T146" i="17"/>
  <c r="T148" i="17"/>
  <c r="T150" i="17"/>
  <c r="T152" i="17"/>
  <c r="T154" i="17"/>
  <c r="T156" i="17"/>
  <c r="T158" i="17"/>
  <c r="T160" i="17"/>
  <c r="T162" i="17"/>
  <c r="T164" i="17"/>
  <c r="T166" i="17"/>
  <c r="T168" i="17"/>
  <c r="T170" i="17"/>
  <c r="T172" i="17"/>
  <c r="T174" i="17"/>
  <c r="T176" i="17"/>
  <c r="T178" i="17"/>
  <c r="T180" i="17"/>
  <c r="T182" i="17"/>
  <c r="T184" i="17"/>
  <c r="T186" i="17"/>
  <c r="T188" i="17"/>
  <c r="T190" i="17"/>
  <c r="T192" i="17"/>
  <c r="T194" i="17"/>
  <c r="T196" i="17"/>
  <c r="T198" i="17"/>
  <c r="T200" i="17"/>
  <c r="T202" i="17"/>
  <c r="T204" i="17"/>
  <c r="T206" i="17"/>
  <c r="T208" i="17"/>
  <c r="T210" i="17"/>
  <c r="T212" i="17"/>
  <c r="T214" i="17"/>
  <c r="T216" i="17"/>
  <c r="T218" i="17"/>
  <c r="T220" i="17"/>
  <c r="T222" i="17"/>
  <c r="T224" i="17"/>
  <c r="T226" i="17"/>
  <c r="T228" i="17"/>
  <c r="T230" i="17"/>
  <c r="T232" i="17"/>
  <c r="T234" i="17"/>
  <c r="T236" i="17"/>
  <c r="T238" i="17"/>
  <c r="T240" i="17"/>
  <c r="T242" i="17"/>
  <c r="T244" i="17"/>
  <c r="T246" i="17"/>
  <c r="T248" i="17"/>
  <c r="T249" i="17"/>
  <c r="T250" i="17"/>
  <c r="T253" i="17"/>
  <c r="T255" i="17"/>
  <c r="T257" i="17"/>
  <c r="T259" i="17"/>
  <c r="T261" i="17"/>
  <c r="T263" i="17"/>
  <c r="T265" i="17"/>
  <c r="T267" i="17"/>
  <c r="T269" i="17"/>
  <c r="T271" i="17"/>
  <c r="T273" i="17"/>
  <c r="T275" i="17"/>
  <c r="T277" i="17"/>
  <c r="T279" i="17"/>
  <c r="T281" i="17"/>
  <c r="T283" i="17"/>
  <c r="T285" i="17"/>
  <c r="T287" i="17"/>
  <c r="T289" i="17"/>
  <c r="T291" i="17"/>
  <c r="T293" i="17"/>
  <c r="T295" i="17"/>
  <c r="T297" i="17"/>
  <c r="T299" i="17"/>
  <c r="T301" i="17"/>
  <c r="T303" i="17"/>
  <c r="T305" i="17"/>
  <c r="T307" i="17"/>
  <c r="T309" i="17"/>
  <c r="T311" i="17"/>
  <c r="T313" i="17"/>
  <c r="T315" i="17"/>
  <c r="T317" i="17"/>
  <c r="T319" i="17"/>
  <c r="T321" i="17"/>
  <c r="T323" i="17"/>
  <c r="T325" i="17"/>
  <c r="T327" i="17"/>
  <c r="T329" i="17"/>
  <c r="T331" i="17"/>
  <c r="T333" i="17"/>
  <c r="T335" i="17"/>
  <c r="T337" i="17"/>
  <c r="T339" i="17"/>
  <c r="T341" i="17"/>
  <c r="T343" i="17"/>
  <c r="T345" i="17"/>
  <c r="T347" i="17"/>
  <c r="T349" i="17"/>
  <c r="T351" i="17"/>
  <c r="T353" i="17"/>
  <c r="T355" i="17"/>
  <c r="T357" i="17"/>
  <c r="T359" i="17"/>
  <c r="T361" i="17"/>
  <c r="T363" i="17"/>
  <c r="T365" i="17"/>
  <c r="T367" i="17"/>
  <c r="T369" i="17"/>
  <c r="T371" i="17"/>
  <c r="T373" i="17"/>
  <c r="T375" i="17"/>
  <c r="T377" i="17"/>
  <c r="T379" i="17"/>
  <c r="T381" i="17"/>
  <c r="T383" i="17"/>
  <c r="T385" i="17"/>
  <c r="T387" i="17"/>
  <c r="T389" i="17"/>
  <c r="T391" i="17"/>
  <c r="T393" i="17"/>
  <c r="T395" i="17"/>
  <c r="T397" i="17"/>
  <c r="T399" i="17"/>
  <c r="T401" i="17"/>
  <c r="T403" i="17"/>
  <c r="T405" i="17"/>
  <c r="T407" i="17"/>
  <c r="T409" i="17"/>
  <c r="T411" i="17"/>
  <c r="T413" i="17"/>
  <c r="T415" i="17"/>
  <c r="T417" i="17"/>
  <c r="T419" i="17"/>
  <c r="T421" i="17"/>
  <c r="T423" i="17"/>
  <c r="T425" i="17"/>
  <c r="T427" i="17"/>
  <c r="T429" i="17"/>
  <c r="T431" i="17"/>
  <c r="T433" i="17"/>
  <c r="T435" i="17"/>
  <c r="T437" i="17"/>
  <c r="T439" i="17"/>
  <c r="T441" i="17"/>
  <c r="T443" i="17"/>
  <c r="T445" i="17"/>
  <c r="T447" i="17"/>
  <c r="T449" i="17"/>
  <c r="T451" i="17"/>
  <c r="T453" i="17"/>
  <c r="T455" i="17"/>
  <c r="T457" i="17"/>
  <c r="T459" i="17"/>
  <c r="T461" i="17"/>
  <c r="T463" i="17"/>
  <c r="T465" i="17"/>
  <c r="T467" i="17"/>
  <c r="T469" i="17"/>
  <c r="T471" i="17"/>
  <c r="T473" i="17"/>
  <c r="T475" i="17"/>
  <c r="T477" i="17"/>
  <c r="T479" i="17"/>
  <c r="T481" i="17"/>
  <c r="T483" i="17"/>
  <c r="T485" i="17"/>
  <c r="T251" i="17"/>
  <c r="T252" i="17"/>
  <c r="T254" i="17"/>
  <c r="T256" i="17"/>
  <c r="T258" i="17"/>
  <c r="T260" i="17"/>
  <c r="T262" i="17"/>
  <c r="T264" i="17"/>
  <c r="T266" i="17"/>
  <c r="T268" i="17"/>
  <c r="T270" i="17"/>
  <c r="T272" i="17"/>
  <c r="T274" i="17"/>
  <c r="T276" i="17"/>
  <c r="T278" i="17"/>
  <c r="T280" i="17"/>
  <c r="T282" i="17"/>
  <c r="T284" i="17"/>
  <c r="T286" i="17"/>
  <c r="T288" i="17"/>
  <c r="T290" i="17"/>
  <c r="T292" i="17"/>
  <c r="T294" i="17"/>
  <c r="T296" i="17"/>
  <c r="T298" i="17"/>
  <c r="T300" i="17"/>
  <c r="T302" i="17"/>
  <c r="T304" i="17"/>
  <c r="T306" i="17"/>
  <c r="T308" i="17"/>
  <c r="T310" i="17"/>
  <c r="T312" i="17"/>
  <c r="T314" i="17"/>
  <c r="T316" i="17"/>
  <c r="T318" i="17"/>
  <c r="T320" i="17"/>
  <c r="T322" i="17"/>
  <c r="T324" i="17"/>
  <c r="T326" i="17"/>
  <c r="T328" i="17"/>
  <c r="T330" i="17"/>
  <c r="T332" i="17"/>
  <c r="T334" i="17"/>
  <c r="T336" i="17"/>
  <c r="T338" i="17"/>
  <c r="T340" i="17"/>
  <c r="T342" i="17"/>
  <c r="T344" i="17"/>
  <c r="T346" i="17"/>
  <c r="T348" i="17"/>
  <c r="T350" i="17"/>
  <c r="T352" i="17"/>
  <c r="T354" i="17"/>
  <c r="T356" i="17"/>
  <c r="T358" i="17"/>
  <c r="T360" i="17"/>
  <c r="T362" i="17"/>
  <c r="T364" i="17"/>
  <c r="T366" i="17"/>
  <c r="T368" i="17"/>
  <c r="T370" i="17"/>
  <c r="T372" i="17"/>
  <c r="T374" i="17"/>
  <c r="T376" i="17"/>
  <c r="T378" i="17"/>
  <c r="T380" i="17"/>
  <c r="T382" i="17"/>
  <c r="T384" i="17"/>
  <c r="T386" i="17"/>
  <c r="T388" i="17"/>
  <c r="T390" i="17"/>
  <c r="T392" i="17"/>
  <c r="T394" i="17"/>
  <c r="T396" i="17"/>
  <c r="T398" i="17"/>
  <c r="T400" i="17"/>
  <c r="T402" i="17"/>
  <c r="T404" i="17"/>
  <c r="T406" i="17"/>
  <c r="T408" i="17"/>
  <c r="T410" i="17"/>
  <c r="T412" i="17"/>
  <c r="T414" i="17"/>
  <c r="T416" i="17"/>
  <c r="T418" i="17"/>
  <c r="T420" i="17"/>
  <c r="T422" i="17"/>
  <c r="T424" i="17"/>
  <c r="T426" i="17"/>
  <c r="T428" i="17"/>
  <c r="T430" i="17"/>
  <c r="T432" i="17"/>
  <c r="T434" i="17"/>
  <c r="T436" i="17"/>
  <c r="T438" i="17"/>
  <c r="T440" i="17"/>
  <c r="T442" i="17"/>
  <c r="T444" i="17"/>
  <c r="T446" i="17"/>
  <c r="T448" i="17"/>
  <c r="T450" i="17"/>
  <c r="T452" i="17"/>
  <c r="T454" i="17"/>
  <c r="T456" i="17"/>
  <c r="T458" i="17"/>
  <c r="T460" i="17"/>
  <c r="T462" i="17"/>
  <c r="T464" i="17"/>
  <c r="T466" i="17"/>
  <c r="T468" i="17"/>
  <c r="T470" i="17"/>
  <c r="T472" i="17"/>
  <c r="T474" i="17"/>
  <c r="T476" i="17"/>
  <c r="T478" i="17"/>
  <c r="T480" i="17"/>
  <c r="T482" i="17"/>
  <c r="T484" i="17"/>
  <c r="T486" i="17"/>
  <c r="T488" i="17"/>
  <c r="T490" i="17"/>
  <c r="T492" i="17"/>
  <c r="T494" i="17"/>
  <c r="T496" i="17"/>
  <c r="T487" i="17"/>
  <c r="T495" i="17"/>
  <c r="T563" i="17"/>
  <c r="T493" i="17"/>
  <c r="T497" i="17"/>
  <c r="T499" i="17"/>
  <c r="T501" i="17"/>
  <c r="T503" i="17"/>
  <c r="T505" i="17"/>
  <c r="T507" i="17"/>
  <c r="T509" i="17"/>
  <c r="T511" i="17"/>
  <c r="T513" i="17"/>
  <c r="T515" i="17"/>
  <c r="T517" i="17"/>
  <c r="T519" i="17"/>
  <c r="T521" i="17"/>
  <c r="T523" i="17"/>
  <c r="T525" i="17"/>
  <c r="T527" i="17"/>
  <c r="T529" i="17"/>
  <c r="T531" i="17"/>
  <c r="T533" i="17"/>
  <c r="T535" i="17"/>
  <c r="T537" i="17"/>
  <c r="T539" i="17"/>
  <c r="T541" i="17"/>
  <c r="T543" i="17"/>
  <c r="T545" i="17"/>
  <c r="T547" i="17"/>
  <c r="T549" i="17"/>
  <c r="T551" i="17"/>
  <c r="T553" i="17"/>
  <c r="T555" i="17"/>
  <c r="T557" i="17"/>
  <c r="T559" i="17"/>
  <c r="T561" i="17"/>
  <c r="T564" i="17"/>
  <c r="T491" i="17"/>
  <c r="T498" i="17"/>
  <c r="T489" i="17"/>
  <c r="T500" i="17"/>
  <c r="T502" i="17"/>
  <c r="T504" i="17"/>
  <c r="T506" i="17"/>
  <c r="T508" i="17"/>
  <c r="T510" i="17"/>
  <c r="T512" i="17"/>
  <c r="T514" i="17"/>
  <c r="T516" i="17"/>
  <c r="T518" i="17"/>
  <c r="T520" i="17"/>
  <c r="T522" i="17"/>
  <c r="T524" i="17"/>
  <c r="T526" i="17"/>
  <c r="T528" i="17"/>
  <c r="T530" i="17"/>
  <c r="T532" i="17"/>
  <c r="T534" i="17"/>
  <c r="T536" i="17"/>
  <c r="T538" i="17"/>
  <c r="T540" i="17"/>
  <c r="T542" i="17"/>
  <c r="T544" i="17"/>
  <c r="T546" i="17"/>
  <c r="T548" i="17"/>
  <c r="T550" i="17"/>
  <c r="T552" i="17"/>
  <c r="T554" i="17"/>
  <c r="T556" i="17"/>
  <c r="T558" i="17"/>
  <c r="T560" i="17"/>
  <c r="T562" i="17"/>
  <c r="D54" i="17"/>
  <c r="D61" i="17"/>
  <c r="D63" i="17"/>
  <c r="D65" i="17"/>
  <c r="D67" i="17"/>
  <c r="D69" i="17"/>
  <c r="D71" i="17"/>
  <c r="D73" i="17"/>
  <c r="D75" i="17"/>
  <c r="D77" i="17"/>
  <c r="D79" i="17"/>
  <c r="D81" i="17"/>
  <c r="D83" i="17"/>
  <c r="D85" i="17"/>
  <c r="D87" i="17"/>
  <c r="D89" i="17"/>
  <c r="D91" i="17"/>
  <c r="D93" i="17"/>
  <c r="D95" i="17"/>
  <c r="D97" i="17"/>
  <c r="D99" i="17"/>
  <c r="D101" i="17"/>
  <c r="D103" i="17"/>
  <c r="D105" i="17"/>
  <c r="D107" i="17"/>
  <c r="D109" i="17"/>
  <c r="D111" i="17"/>
  <c r="D113" i="17"/>
  <c r="D115" i="17"/>
  <c r="D117" i="17"/>
  <c r="D119" i="17"/>
  <c r="D121" i="17"/>
  <c r="D123" i="17"/>
  <c r="D125" i="17"/>
  <c r="D127" i="17"/>
  <c r="D129" i="17"/>
  <c r="D131" i="17"/>
  <c r="D133" i="17"/>
  <c r="D135" i="17"/>
  <c r="D137" i="17"/>
  <c r="D139" i="17"/>
  <c r="D141" i="17"/>
  <c r="D143" i="17"/>
  <c r="D145" i="17"/>
  <c r="D147" i="17"/>
  <c r="D149" i="17"/>
  <c r="D151" i="17"/>
  <c r="D153" i="17"/>
  <c r="D155" i="17"/>
  <c r="D157" i="17"/>
  <c r="D159" i="17"/>
  <c r="D161" i="17"/>
  <c r="D163" i="17"/>
  <c r="D165" i="17"/>
  <c r="D167" i="17"/>
  <c r="D169" i="17"/>
  <c r="D171" i="17"/>
  <c r="D173" i="17"/>
  <c r="D175" i="17"/>
  <c r="D177" i="17"/>
  <c r="D179" i="17"/>
  <c r="D181" i="17"/>
  <c r="D183" i="17"/>
  <c r="D185" i="17"/>
  <c r="D187" i="17"/>
  <c r="D189" i="17"/>
  <c r="D191" i="17"/>
  <c r="D193" i="17"/>
  <c r="D195" i="17"/>
  <c r="D197" i="17"/>
  <c r="D199" i="17"/>
  <c r="D201" i="17"/>
  <c r="D203" i="17"/>
  <c r="D205" i="17"/>
  <c r="D207" i="17"/>
  <c r="D209" i="17"/>
  <c r="D211" i="17"/>
  <c r="D213" i="17"/>
  <c r="D215" i="17"/>
  <c r="D217" i="17"/>
  <c r="D219" i="17"/>
  <c r="D221" i="17"/>
  <c r="D223" i="17"/>
  <c r="D225" i="17"/>
  <c r="D227" i="17"/>
  <c r="D229" i="17"/>
  <c r="D231" i="17"/>
  <c r="D233" i="17"/>
  <c r="D235" i="17"/>
  <c r="D237" i="17"/>
  <c r="D239" i="17"/>
  <c r="D241" i="17"/>
  <c r="D243" i="17"/>
  <c r="D245" i="17"/>
  <c r="D247" i="17"/>
  <c r="D60" i="17"/>
  <c r="D59" i="17"/>
  <c r="D62" i="17"/>
  <c r="D64" i="17"/>
  <c r="D66" i="17"/>
  <c r="D68" i="17"/>
  <c r="D70" i="17"/>
  <c r="D72" i="17"/>
  <c r="D74" i="17"/>
  <c r="D76" i="17"/>
  <c r="D78" i="17"/>
  <c r="D80" i="17"/>
  <c r="D82" i="17"/>
  <c r="D84" i="17"/>
  <c r="D86" i="17"/>
  <c r="D88" i="17"/>
  <c r="D90" i="17"/>
  <c r="D92" i="17"/>
  <c r="D94" i="17"/>
  <c r="D96" i="17"/>
  <c r="D98" i="17"/>
  <c r="D100" i="17"/>
  <c r="D102" i="17"/>
  <c r="D104" i="17"/>
  <c r="D106" i="17"/>
  <c r="D108" i="17"/>
  <c r="D110" i="17"/>
  <c r="D112" i="17"/>
  <c r="D114" i="17"/>
  <c r="D116" i="17"/>
  <c r="D118" i="17"/>
  <c r="D120" i="17"/>
  <c r="D122" i="17"/>
  <c r="D124" i="17"/>
  <c r="D126" i="17"/>
  <c r="D128" i="17"/>
  <c r="D130" i="17"/>
  <c r="D132" i="17"/>
  <c r="D134" i="17"/>
  <c r="D136" i="17"/>
  <c r="D138" i="17"/>
  <c r="D140" i="17"/>
  <c r="D142" i="17"/>
  <c r="D144" i="17"/>
  <c r="D146" i="17"/>
  <c r="D148" i="17"/>
  <c r="D150" i="17"/>
  <c r="D152" i="17"/>
  <c r="D154" i="17"/>
  <c r="D156" i="17"/>
  <c r="D158" i="17"/>
  <c r="D160" i="17"/>
  <c r="D162" i="17"/>
  <c r="D164" i="17"/>
  <c r="D166" i="17"/>
  <c r="D168" i="17"/>
  <c r="D170" i="17"/>
  <c r="D172" i="17"/>
  <c r="D174" i="17"/>
  <c r="D176" i="17"/>
  <c r="D178" i="17"/>
  <c r="D180" i="17"/>
  <c r="D182" i="17"/>
  <c r="D184" i="17"/>
  <c r="D186" i="17"/>
  <c r="D188" i="17"/>
  <c r="D190" i="17"/>
  <c r="D192" i="17"/>
  <c r="D194" i="17"/>
  <c r="D196" i="17"/>
  <c r="D198" i="17"/>
  <c r="D200" i="17"/>
  <c r="D202" i="17"/>
  <c r="D204" i="17"/>
  <c r="D206" i="17"/>
  <c r="D208" i="17"/>
  <c r="D210" i="17"/>
  <c r="D212" i="17"/>
  <c r="D214" i="17"/>
  <c r="D216" i="17"/>
  <c r="D218" i="17"/>
  <c r="D220" i="17"/>
  <c r="D222" i="17"/>
  <c r="D224" i="17"/>
  <c r="D226" i="17"/>
  <c r="D228" i="17"/>
  <c r="D230" i="17"/>
  <c r="D232" i="17"/>
  <c r="D234" i="17"/>
  <c r="D236" i="17"/>
  <c r="D238" i="17"/>
  <c r="D240" i="17"/>
  <c r="D242" i="17"/>
  <c r="D244" i="17"/>
  <c r="D246" i="17"/>
  <c r="D248" i="17"/>
  <c r="D250" i="17"/>
  <c r="D253" i="17"/>
  <c r="D255" i="17"/>
  <c r="D257" i="17"/>
  <c r="D259" i="17"/>
  <c r="D261" i="17"/>
  <c r="D263" i="17"/>
  <c r="D265" i="17"/>
  <c r="D267" i="17"/>
  <c r="D269" i="17"/>
  <c r="D271" i="17"/>
  <c r="D273" i="17"/>
  <c r="D275" i="17"/>
  <c r="D277" i="17"/>
  <c r="D279" i="17"/>
  <c r="D281" i="17"/>
  <c r="D283" i="17"/>
  <c r="D285" i="17"/>
  <c r="D287" i="17"/>
  <c r="D289" i="17"/>
  <c r="D291" i="17"/>
  <c r="D293" i="17"/>
  <c r="D295" i="17"/>
  <c r="D297" i="17"/>
  <c r="D299" i="17"/>
  <c r="D301" i="17"/>
  <c r="D303" i="17"/>
  <c r="D305" i="17"/>
  <c r="D307" i="17"/>
  <c r="D309" i="17"/>
  <c r="D311" i="17"/>
  <c r="D313" i="17"/>
  <c r="D315" i="17"/>
  <c r="D317" i="17"/>
  <c r="D319" i="17"/>
  <c r="D321" i="17"/>
  <c r="D323" i="17"/>
  <c r="D325" i="17"/>
  <c r="D327" i="17"/>
  <c r="D329" i="17"/>
  <c r="D331" i="17"/>
  <c r="D333" i="17"/>
  <c r="D335" i="17"/>
  <c r="D337" i="17"/>
  <c r="D339" i="17"/>
  <c r="D341" i="17"/>
  <c r="D343" i="17"/>
  <c r="D345" i="17"/>
  <c r="D347" i="17"/>
  <c r="D349" i="17"/>
  <c r="D351" i="17"/>
  <c r="D353" i="17"/>
  <c r="D355" i="17"/>
  <c r="D357" i="17"/>
  <c r="D359" i="17"/>
  <c r="D361" i="17"/>
  <c r="D363" i="17"/>
  <c r="D365" i="17"/>
  <c r="D367" i="17"/>
  <c r="D369" i="17"/>
  <c r="D371" i="17"/>
  <c r="D373" i="17"/>
  <c r="D375" i="17"/>
  <c r="D377" i="17"/>
  <c r="D379" i="17"/>
  <c r="D381" i="17"/>
  <c r="D383" i="17"/>
  <c r="D385" i="17"/>
  <c r="D387" i="17"/>
  <c r="D389" i="17"/>
  <c r="D391" i="17"/>
  <c r="D393" i="17"/>
  <c r="D395" i="17"/>
  <c r="D397" i="17"/>
  <c r="D399" i="17"/>
  <c r="D401" i="17"/>
  <c r="D403" i="17"/>
  <c r="D405" i="17"/>
  <c r="D407" i="17"/>
  <c r="D409" i="17"/>
  <c r="D411" i="17"/>
  <c r="D413" i="17"/>
  <c r="D415" i="17"/>
  <c r="D417" i="17"/>
  <c r="D419" i="17"/>
  <c r="D421" i="17"/>
  <c r="D423" i="17"/>
  <c r="D425" i="17"/>
  <c r="D427" i="17"/>
  <c r="D429" i="17"/>
  <c r="D431" i="17"/>
  <c r="D433" i="17"/>
  <c r="D435" i="17"/>
  <c r="D437" i="17"/>
  <c r="D439" i="17"/>
  <c r="D441" i="17"/>
  <c r="D443" i="17"/>
  <c r="D445" i="17"/>
  <c r="D447" i="17"/>
  <c r="D449" i="17"/>
  <c r="D451" i="17"/>
  <c r="D453" i="17"/>
  <c r="D455" i="17"/>
  <c r="D457" i="17"/>
  <c r="D459" i="17"/>
  <c r="D461" i="17"/>
  <c r="D463" i="17"/>
  <c r="D465" i="17"/>
  <c r="D467" i="17"/>
  <c r="D469" i="17"/>
  <c r="D471" i="17"/>
  <c r="D473" i="17"/>
  <c r="D475" i="17"/>
  <c r="D477" i="17"/>
  <c r="D479" i="17"/>
  <c r="D481" i="17"/>
  <c r="D483" i="17"/>
  <c r="D485" i="17"/>
  <c r="D249" i="17"/>
  <c r="D251" i="17"/>
  <c r="D252" i="17"/>
  <c r="D254" i="17"/>
  <c r="D256" i="17"/>
  <c r="D258" i="17"/>
  <c r="D260" i="17"/>
  <c r="D262" i="17"/>
  <c r="D264" i="17"/>
  <c r="D266" i="17"/>
  <c r="D268" i="17"/>
  <c r="D270" i="17"/>
  <c r="D272" i="17"/>
  <c r="D274" i="17"/>
  <c r="D276" i="17"/>
  <c r="D278" i="17"/>
  <c r="D280" i="17"/>
  <c r="D282" i="17"/>
  <c r="D284" i="17"/>
  <c r="D286" i="17"/>
  <c r="D288" i="17"/>
  <c r="D290" i="17"/>
  <c r="D292" i="17"/>
  <c r="D294" i="17"/>
  <c r="D296" i="17"/>
  <c r="D298" i="17"/>
  <c r="D300" i="17"/>
  <c r="D302" i="17"/>
  <c r="D304" i="17"/>
  <c r="D306" i="17"/>
  <c r="D308" i="17"/>
  <c r="D310" i="17"/>
  <c r="D312" i="17"/>
  <c r="D314" i="17"/>
  <c r="D316" i="17"/>
  <c r="D318" i="17"/>
  <c r="D320" i="17"/>
  <c r="D322" i="17"/>
  <c r="D324" i="17"/>
  <c r="D326" i="17"/>
  <c r="D328" i="17"/>
  <c r="D330" i="17"/>
  <c r="D332" i="17"/>
  <c r="D334" i="17"/>
  <c r="D336" i="17"/>
  <c r="D338" i="17"/>
  <c r="D340" i="17"/>
  <c r="D342" i="17"/>
  <c r="D344" i="17"/>
  <c r="D346" i="17"/>
  <c r="D348" i="17"/>
  <c r="D350" i="17"/>
  <c r="D352" i="17"/>
  <c r="D354" i="17"/>
  <c r="D356" i="17"/>
  <c r="D358" i="17"/>
  <c r="D360" i="17"/>
  <c r="D362" i="17"/>
  <c r="D364" i="17"/>
  <c r="D366" i="17"/>
  <c r="D368" i="17"/>
  <c r="D370" i="17"/>
  <c r="D372" i="17"/>
  <c r="D374" i="17"/>
  <c r="D376" i="17"/>
  <c r="D378" i="17"/>
  <c r="D380" i="17"/>
  <c r="D382" i="17"/>
  <c r="D384" i="17"/>
  <c r="D386" i="17"/>
  <c r="D388" i="17"/>
  <c r="D390" i="17"/>
  <c r="D392" i="17"/>
  <c r="D394" i="17"/>
  <c r="D396" i="17"/>
  <c r="D398" i="17"/>
  <c r="D400" i="17"/>
  <c r="D402" i="17"/>
  <c r="D404" i="17"/>
  <c r="D406" i="17"/>
  <c r="D408" i="17"/>
  <c r="D410" i="17"/>
  <c r="D412" i="17"/>
  <c r="D414" i="17"/>
  <c r="D416" i="17"/>
  <c r="D418" i="17"/>
  <c r="D420" i="17"/>
  <c r="D422" i="17"/>
  <c r="D424" i="17"/>
  <c r="D426" i="17"/>
  <c r="D428" i="17"/>
  <c r="D430" i="17"/>
  <c r="D432" i="17"/>
  <c r="D434" i="17"/>
  <c r="D436" i="17"/>
  <c r="D438" i="17"/>
  <c r="D440" i="17"/>
  <c r="D442" i="17"/>
  <c r="D444" i="17"/>
  <c r="D446" i="17"/>
  <c r="D448" i="17"/>
  <c r="D450" i="17"/>
  <c r="D452" i="17"/>
  <c r="D454" i="17"/>
  <c r="D456" i="17"/>
  <c r="D458" i="17"/>
  <c r="D460" i="17"/>
  <c r="D462" i="17"/>
  <c r="D464" i="17"/>
  <c r="D466" i="17"/>
  <c r="D468" i="17"/>
  <c r="D470" i="17"/>
  <c r="D472" i="17"/>
  <c r="D474" i="17"/>
  <c r="D476" i="17"/>
  <c r="D478" i="17"/>
  <c r="D480" i="17"/>
  <c r="D482" i="17"/>
  <c r="D484" i="17"/>
  <c r="D486" i="17"/>
  <c r="D488" i="17"/>
  <c r="D490" i="17"/>
  <c r="D492" i="17"/>
  <c r="D494" i="17"/>
  <c r="D496" i="17"/>
  <c r="D498" i="17"/>
  <c r="D487" i="17"/>
  <c r="D495" i="17"/>
  <c r="D563" i="17"/>
  <c r="D493" i="17"/>
  <c r="D497" i="17"/>
  <c r="D501" i="17"/>
  <c r="D503" i="17"/>
  <c r="D505" i="17"/>
  <c r="D507" i="17"/>
  <c r="D509" i="17"/>
  <c r="D511" i="17"/>
  <c r="D513" i="17"/>
  <c r="D515" i="17"/>
  <c r="D517" i="17"/>
  <c r="D519" i="17"/>
  <c r="D521" i="17"/>
  <c r="D523" i="17"/>
  <c r="D525" i="17"/>
  <c r="D527" i="17"/>
  <c r="D529" i="17"/>
  <c r="D531" i="17"/>
  <c r="D533" i="17"/>
  <c r="D535" i="17"/>
  <c r="D537" i="17"/>
  <c r="D539" i="17"/>
  <c r="D541" i="17"/>
  <c r="D543" i="17"/>
  <c r="D545" i="17"/>
  <c r="D547" i="17"/>
  <c r="D549" i="17"/>
  <c r="D551" i="17"/>
  <c r="D553" i="17"/>
  <c r="D555" i="17"/>
  <c r="D557" i="17"/>
  <c r="D559" i="17"/>
  <c r="D561" i="17"/>
  <c r="D564" i="17"/>
  <c r="D491" i="17"/>
  <c r="D489" i="17"/>
  <c r="D499" i="17"/>
  <c r="D500" i="17"/>
  <c r="D502" i="17"/>
  <c r="D504" i="17"/>
  <c r="D506" i="17"/>
  <c r="D508" i="17"/>
  <c r="D510" i="17"/>
  <c r="D512" i="17"/>
  <c r="D514" i="17"/>
  <c r="D516" i="17"/>
  <c r="D518" i="17"/>
  <c r="D520" i="17"/>
  <c r="D522" i="17"/>
  <c r="D524" i="17"/>
  <c r="D526" i="17"/>
  <c r="D528" i="17"/>
  <c r="D530" i="17"/>
  <c r="D532" i="17"/>
  <c r="D534" i="17"/>
  <c r="D536" i="17"/>
  <c r="D538" i="17"/>
  <c r="D540" i="17"/>
  <c r="D542" i="17"/>
  <c r="D544" i="17"/>
  <c r="D546" i="17"/>
  <c r="D548" i="17"/>
  <c r="D550" i="17"/>
  <c r="D552" i="17"/>
  <c r="D554" i="17"/>
  <c r="D556" i="17"/>
  <c r="D558" i="17"/>
  <c r="D560" i="17"/>
  <c r="D562" i="17"/>
  <c r="W556" i="13"/>
  <c r="X556" i="13"/>
  <c r="W559" i="13"/>
  <c r="X559" i="13" s="1"/>
  <c r="W542" i="13"/>
  <c r="X542" i="13"/>
  <c r="W526" i="13"/>
  <c r="X526" i="13"/>
  <c r="W510" i="13"/>
  <c r="X510" i="13" s="1"/>
  <c r="W494" i="13"/>
  <c r="W472" i="13"/>
  <c r="X472" i="13"/>
  <c r="W420" i="13"/>
  <c r="X420" i="13"/>
  <c r="W356" i="13"/>
  <c r="X356" i="13" s="1"/>
  <c r="W146" i="13"/>
  <c r="W543" i="13"/>
  <c r="X543" i="13"/>
  <c r="W527" i="13"/>
  <c r="X527" i="13"/>
  <c r="W511" i="13"/>
  <c r="X511" i="13" s="1"/>
  <c r="W495" i="13"/>
  <c r="X495" i="13" s="1"/>
  <c r="W475" i="13"/>
  <c r="X475" i="13"/>
  <c r="W408" i="13"/>
  <c r="X408" i="13"/>
  <c r="W344" i="13"/>
  <c r="X344" i="13" s="1"/>
  <c r="W197" i="13"/>
  <c r="X197" i="13" s="1"/>
  <c r="W540" i="13"/>
  <c r="X540" i="13"/>
  <c r="W524" i="13"/>
  <c r="X524" i="13"/>
  <c r="W508" i="13"/>
  <c r="X508" i="13" s="1"/>
  <c r="W492" i="13"/>
  <c r="W460" i="13"/>
  <c r="X460" i="13"/>
  <c r="W396" i="13"/>
  <c r="X396" i="13"/>
  <c r="W332" i="13"/>
  <c r="X332" i="13" s="1"/>
  <c r="W159" i="13"/>
  <c r="X159" i="13" s="1"/>
  <c r="W545" i="13"/>
  <c r="X545" i="13"/>
  <c r="W529" i="13"/>
  <c r="X529" i="13"/>
  <c r="W513" i="13"/>
  <c r="X513" i="13" s="1"/>
  <c r="W497" i="13"/>
  <c r="X497" i="13" s="1"/>
  <c r="W464" i="13"/>
  <c r="X464" i="13"/>
  <c r="W400" i="13"/>
  <c r="X400" i="13"/>
  <c r="W336" i="13"/>
  <c r="X336" i="13" s="1"/>
  <c r="W226" i="13"/>
  <c r="W485" i="13"/>
  <c r="X485" i="13"/>
  <c r="W469" i="13"/>
  <c r="X469" i="13"/>
  <c r="W453" i="13"/>
  <c r="X453" i="13" s="1"/>
  <c r="W437" i="13"/>
  <c r="X437" i="13" s="1"/>
  <c r="W421" i="13"/>
  <c r="X421" i="13"/>
  <c r="W405" i="13"/>
  <c r="X405" i="13"/>
  <c r="W389" i="13"/>
  <c r="X389" i="13" s="1"/>
  <c r="W373" i="13"/>
  <c r="X373" i="13" s="1"/>
  <c r="W357" i="13"/>
  <c r="X357" i="13"/>
  <c r="W341" i="13"/>
  <c r="X341" i="13"/>
  <c r="W325" i="13"/>
  <c r="X325" i="13" s="1"/>
  <c r="W312" i="13"/>
  <c r="W295" i="13"/>
  <c r="X295" i="13"/>
  <c r="W278" i="13"/>
  <c r="X278" i="13"/>
  <c r="W207" i="13"/>
  <c r="W130" i="13"/>
  <c r="W478" i="13"/>
  <c r="X478" i="13"/>
  <c r="W462" i="13"/>
  <c r="X462" i="13"/>
  <c r="W446" i="13"/>
  <c r="X446" i="13" s="1"/>
  <c r="W430" i="13"/>
  <c r="W414" i="13"/>
  <c r="X414" i="13"/>
  <c r="W398" i="13"/>
  <c r="X398" i="13"/>
  <c r="W382" i="13"/>
  <c r="X382" i="13" s="1"/>
  <c r="W366" i="13"/>
  <c r="W350" i="13"/>
  <c r="X350" i="13"/>
  <c r="W334" i="13"/>
  <c r="X334" i="13"/>
  <c r="W314" i="13"/>
  <c r="X314" i="13" s="1"/>
  <c r="W298" i="13"/>
  <c r="X298" i="13" s="1"/>
  <c r="W235" i="13"/>
  <c r="X235" i="13"/>
  <c r="W178" i="13"/>
  <c r="X178" i="13"/>
  <c r="W101" i="13"/>
  <c r="W467" i="13"/>
  <c r="W451" i="13"/>
  <c r="X451" i="13"/>
  <c r="W435" i="13"/>
  <c r="X435" i="13"/>
  <c r="W419" i="13"/>
  <c r="X419" i="13" s="1"/>
  <c r="W403" i="13"/>
  <c r="X403" i="13" s="1"/>
  <c r="W387" i="13"/>
  <c r="X387" i="13"/>
  <c r="W371" i="13"/>
  <c r="X371" i="13"/>
  <c r="W355" i="13"/>
  <c r="X355" i="13" s="1"/>
  <c r="W339" i="13"/>
  <c r="X339" i="13" s="1"/>
  <c r="W323" i="13"/>
  <c r="X323" i="13"/>
  <c r="W276" i="13"/>
  <c r="X276" i="13"/>
  <c r="W249" i="13"/>
  <c r="W162" i="13"/>
  <c r="W63" i="13"/>
  <c r="X63" i="13"/>
  <c r="W290" i="13"/>
  <c r="X290" i="13"/>
  <c r="W259" i="13"/>
  <c r="W242" i="13"/>
  <c r="X242" i="13" s="1"/>
  <c r="W225" i="13"/>
  <c r="X225" i="13"/>
  <c r="W177" i="13"/>
  <c r="X177" i="13"/>
  <c r="W139" i="13"/>
  <c r="X139" i="13" s="1"/>
  <c r="W94" i="13"/>
  <c r="X94" i="13" s="1"/>
  <c r="W261" i="13"/>
  <c r="X261" i="13"/>
  <c r="W219" i="13"/>
  <c r="X219" i="13"/>
  <c r="W174" i="13"/>
  <c r="X174" i="13" s="1"/>
  <c r="W129" i="13"/>
  <c r="X129" i="13" s="1"/>
  <c r="W91" i="13"/>
  <c r="X91" i="13"/>
  <c r="W313" i="13"/>
  <c r="X313" i="13"/>
  <c r="W297" i="13"/>
  <c r="W281" i="13"/>
  <c r="X281" i="13" s="1"/>
  <c r="W266" i="13"/>
  <c r="X266" i="13"/>
  <c r="W247" i="13"/>
  <c r="X247" i="13"/>
  <c r="W221" i="13"/>
  <c r="W202" i="13"/>
  <c r="W183" i="13"/>
  <c r="X183" i="13"/>
  <c r="W157" i="13"/>
  <c r="X157" i="13"/>
  <c r="W138" i="13"/>
  <c r="X138" i="13" s="1"/>
  <c r="W119" i="13"/>
  <c r="X119" i="13" s="1"/>
  <c r="W93" i="13"/>
  <c r="X93" i="13"/>
  <c r="W67" i="13"/>
  <c r="X67" i="13"/>
  <c r="W201" i="13"/>
  <c r="W182" i="13"/>
  <c r="W163" i="13"/>
  <c r="X163" i="13"/>
  <c r="W137" i="13"/>
  <c r="X137" i="13"/>
  <c r="W118" i="13"/>
  <c r="X118" i="13" s="1"/>
  <c r="W99" i="13"/>
  <c r="X99" i="13" s="1"/>
  <c r="W69" i="13"/>
  <c r="X69" i="13"/>
  <c r="W78" i="13"/>
  <c r="X78" i="13"/>
  <c r="W62" i="13"/>
  <c r="X62" i="13" s="1"/>
  <c r="W256" i="13"/>
  <c r="W240" i="13"/>
  <c r="X240" i="13"/>
  <c r="W224" i="13"/>
  <c r="X224" i="13"/>
  <c r="W208" i="13"/>
  <c r="X208" i="13" s="1"/>
  <c r="W192" i="13"/>
  <c r="X192" i="13" s="1"/>
  <c r="W176" i="13"/>
  <c r="X176" i="13"/>
  <c r="W160" i="13"/>
  <c r="X160" i="13"/>
  <c r="W144" i="13"/>
  <c r="X144" i="13" s="1"/>
  <c r="W128" i="13"/>
  <c r="X128" i="13" s="1"/>
  <c r="W112" i="13"/>
  <c r="X112" i="13"/>
  <c r="W96" i="13"/>
  <c r="X96" i="13"/>
  <c r="W80" i="13"/>
  <c r="X80" i="13" s="1"/>
  <c r="W64" i="13"/>
  <c r="X64" i="13" s="1"/>
  <c r="O23" i="15" l="1"/>
  <c r="E23" i="5"/>
  <c r="O23" i="14"/>
  <c r="O87" i="15"/>
  <c r="E87" i="5"/>
  <c r="O87" i="14"/>
  <c r="O5" i="14"/>
  <c r="E5" i="5"/>
  <c r="O117" i="14"/>
  <c r="O117" i="15"/>
  <c r="E117" i="5"/>
  <c r="O298" i="14"/>
  <c r="E298" i="5"/>
  <c r="O298" i="15"/>
  <c r="O325" i="14"/>
  <c r="E325" i="5"/>
  <c r="O325" i="15"/>
  <c r="O332" i="14"/>
  <c r="E332" i="5"/>
  <c r="O332" i="15"/>
  <c r="O279" i="14"/>
  <c r="O279" i="15"/>
  <c r="E279" i="5"/>
  <c r="O275" i="14"/>
  <c r="O275" i="15"/>
  <c r="E275" i="5"/>
  <c r="O287" i="14"/>
  <c r="O287" i="15"/>
  <c r="E287" i="5"/>
  <c r="O299" i="14"/>
  <c r="O299" i="15"/>
  <c r="E299" i="5"/>
  <c r="E139" i="5"/>
  <c r="O139" i="15"/>
  <c r="O139" i="14"/>
  <c r="O20" i="15"/>
  <c r="E20" i="5"/>
  <c r="O20" i="14"/>
  <c r="O128" i="15"/>
  <c r="E128" i="5"/>
  <c r="O128" i="14"/>
  <c r="O228" i="15"/>
  <c r="E228" i="5"/>
  <c r="O228" i="14"/>
  <c r="O50" i="15"/>
  <c r="O50" i="14"/>
  <c r="E50" i="5"/>
  <c r="O286" i="14"/>
  <c r="E286" i="5"/>
  <c r="O286" i="15"/>
  <c r="O245" i="14"/>
  <c r="O245" i="15"/>
  <c r="E245" i="5"/>
  <c r="O226" i="15"/>
  <c r="O226" i="14"/>
  <c r="E226" i="5"/>
  <c r="O218" i="15"/>
  <c r="O218" i="14"/>
  <c r="E218" i="5"/>
  <c r="E175" i="5"/>
  <c r="O175" i="15"/>
  <c r="O175" i="14"/>
  <c r="O26" i="15"/>
  <c r="O26" i="14"/>
  <c r="E26" i="5"/>
  <c r="O94" i="15"/>
  <c r="O94" i="14"/>
  <c r="E94" i="5"/>
  <c r="O196" i="15"/>
  <c r="E196" i="5"/>
  <c r="O196" i="14"/>
  <c r="O213" i="14"/>
  <c r="O213" i="15"/>
  <c r="E213" i="5"/>
  <c r="O246" i="15"/>
  <c r="O246" i="14"/>
  <c r="E246" i="5"/>
  <c r="O322" i="14"/>
  <c r="E322" i="5"/>
  <c r="O322" i="15"/>
  <c r="O165" i="14"/>
  <c r="O165" i="15"/>
  <c r="E165" i="5"/>
  <c r="O349" i="14"/>
  <c r="E349" i="5"/>
  <c r="O349" i="15"/>
  <c r="O229" i="14"/>
  <c r="O229" i="15"/>
  <c r="E229" i="5"/>
  <c r="O356" i="14"/>
  <c r="E356" i="5"/>
  <c r="O356" i="15"/>
  <c r="O375" i="14"/>
  <c r="O375" i="15"/>
  <c r="E375" i="5"/>
  <c r="O371" i="14"/>
  <c r="O371" i="15"/>
  <c r="E371" i="5"/>
  <c r="O383" i="14"/>
  <c r="O383" i="15"/>
  <c r="E383" i="5"/>
  <c r="O395" i="14"/>
  <c r="O395" i="15"/>
  <c r="E395" i="5"/>
  <c r="E147" i="5"/>
  <c r="O147" i="15"/>
  <c r="O147" i="14"/>
  <c r="E195" i="5"/>
  <c r="O195" i="15"/>
  <c r="O195" i="14"/>
  <c r="O78" i="15"/>
  <c r="O78" i="14"/>
  <c r="E78" i="5"/>
  <c r="O142" i="15"/>
  <c r="O142" i="14"/>
  <c r="E142" i="5"/>
  <c r="O358" i="14"/>
  <c r="E358" i="5"/>
  <c r="O358" i="15"/>
  <c r="O254" i="14"/>
  <c r="E254" i="5"/>
  <c r="O254" i="15"/>
  <c r="O385" i="14"/>
  <c r="E385" i="5"/>
  <c r="O385" i="15"/>
  <c r="O60" i="15"/>
  <c r="E60" i="5"/>
  <c r="O60" i="14"/>
  <c r="E7" i="5"/>
  <c r="O7" i="14"/>
  <c r="E135" i="5"/>
  <c r="O135" i="15"/>
  <c r="O135" i="14"/>
  <c r="O42" i="15"/>
  <c r="O42" i="14"/>
  <c r="E42" i="5"/>
  <c r="O62" i="15"/>
  <c r="O62" i="14"/>
  <c r="E62" i="5"/>
  <c r="O224" i="15"/>
  <c r="E224" i="5"/>
  <c r="O224" i="14"/>
  <c r="O37" i="15"/>
  <c r="O37" i="14"/>
  <c r="E37" i="5"/>
  <c r="O346" i="14"/>
  <c r="E346" i="5"/>
  <c r="O346" i="15"/>
  <c r="O241" i="14"/>
  <c r="O241" i="15"/>
  <c r="E241" i="5"/>
  <c r="O380" i="14"/>
  <c r="E380" i="5"/>
  <c r="O380" i="15"/>
  <c r="O440" i="14"/>
  <c r="E440" i="5"/>
  <c r="O440" i="15"/>
  <c r="O438" i="14"/>
  <c r="E438" i="5"/>
  <c r="O438" i="15"/>
  <c r="O75" i="15"/>
  <c r="E75" i="5"/>
  <c r="O75" i="14"/>
  <c r="O45" i="15"/>
  <c r="O45" i="14"/>
  <c r="E45" i="5"/>
  <c r="O40" i="15"/>
  <c r="E40" i="5"/>
  <c r="O40" i="14"/>
  <c r="O172" i="15"/>
  <c r="E172" i="5"/>
  <c r="O172" i="14"/>
  <c r="O118" i="15"/>
  <c r="O118" i="14"/>
  <c r="E118" i="5"/>
  <c r="O86" i="15"/>
  <c r="O86" i="14"/>
  <c r="E86" i="5"/>
  <c r="O384" i="14"/>
  <c r="E384" i="5"/>
  <c r="O384" i="15"/>
  <c r="O439" i="14"/>
  <c r="O439" i="15"/>
  <c r="E439" i="5"/>
  <c r="O441" i="14"/>
  <c r="E441" i="5"/>
  <c r="O441" i="15"/>
  <c r="E111" i="5"/>
  <c r="O111" i="15"/>
  <c r="O111" i="14"/>
  <c r="E191" i="5"/>
  <c r="O191" i="15"/>
  <c r="O191" i="14"/>
  <c r="O93" i="14"/>
  <c r="O93" i="15"/>
  <c r="E93" i="5"/>
  <c r="O49" i="15"/>
  <c r="O49" i="14"/>
  <c r="E49" i="5"/>
  <c r="O113" i="14"/>
  <c r="O113" i="15"/>
  <c r="E113" i="5"/>
  <c r="O248" i="15"/>
  <c r="E248" i="5"/>
  <c r="O248" i="14"/>
  <c r="O146" i="15"/>
  <c r="O146" i="14"/>
  <c r="E146" i="5"/>
  <c r="O54" i="15"/>
  <c r="O54" i="14"/>
  <c r="E54" i="5"/>
  <c r="O338" i="14"/>
  <c r="E338" i="5"/>
  <c r="O338" i="15"/>
  <c r="E215" i="5"/>
  <c r="O215" i="15"/>
  <c r="O215" i="14"/>
  <c r="O365" i="14"/>
  <c r="E365" i="5"/>
  <c r="O365" i="15"/>
  <c r="E247" i="5"/>
  <c r="O247" i="15"/>
  <c r="O247" i="14"/>
  <c r="O372" i="14"/>
  <c r="E372" i="5"/>
  <c r="O372" i="15"/>
  <c r="O432" i="14"/>
  <c r="E432" i="5"/>
  <c r="O432" i="15"/>
  <c r="O427" i="14"/>
  <c r="O427" i="15"/>
  <c r="E427" i="5"/>
  <c r="O430" i="14"/>
  <c r="E430" i="5"/>
  <c r="O430" i="15"/>
  <c r="O429" i="14"/>
  <c r="E429" i="5"/>
  <c r="O429" i="15"/>
  <c r="E211" i="5"/>
  <c r="O211" i="15"/>
  <c r="O211" i="14"/>
  <c r="O32" i="15"/>
  <c r="E32" i="5"/>
  <c r="O32" i="14"/>
  <c r="O161" i="14"/>
  <c r="O161" i="15"/>
  <c r="E161" i="5"/>
  <c r="O220" i="15"/>
  <c r="E220" i="5"/>
  <c r="O220" i="14"/>
  <c r="O137" i="14"/>
  <c r="O137" i="15"/>
  <c r="E137" i="5"/>
  <c r="O328" i="14"/>
  <c r="E328" i="5"/>
  <c r="O328" i="15"/>
  <c r="O263" i="14"/>
  <c r="O263" i="15"/>
  <c r="E263" i="5"/>
  <c r="O259" i="14"/>
  <c r="O259" i="15"/>
  <c r="E259" i="5"/>
  <c r="O271" i="14"/>
  <c r="O271" i="15"/>
  <c r="E271" i="5"/>
  <c r="O283" i="14"/>
  <c r="O283" i="15"/>
  <c r="E283" i="5"/>
  <c r="E151" i="5"/>
  <c r="O151" i="15"/>
  <c r="O151" i="14"/>
  <c r="O81" i="15"/>
  <c r="O81" i="14"/>
  <c r="E81" i="5"/>
  <c r="O82" i="15"/>
  <c r="O82" i="14"/>
  <c r="E82" i="5"/>
  <c r="O362" i="14"/>
  <c r="E362" i="5"/>
  <c r="O362" i="15"/>
  <c r="O257" i="14"/>
  <c r="E257" i="5"/>
  <c r="O257" i="15"/>
  <c r="O389" i="14"/>
  <c r="E389" i="5"/>
  <c r="O389" i="15"/>
  <c r="O268" i="14"/>
  <c r="E268" i="5"/>
  <c r="O268" i="15"/>
  <c r="O396" i="14"/>
  <c r="E396" i="5"/>
  <c r="O396" i="15"/>
  <c r="O456" i="14"/>
  <c r="E456" i="5"/>
  <c r="O456" i="15"/>
  <c r="O451" i="14"/>
  <c r="O451" i="15"/>
  <c r="E451" i="5"/>
  <c r="O454" i="14"/>
  <c r="E454" i="5"/>
  <c r="O454" i="15"/>
  <c r="E453" i="5"/>
  <c r="O453" i="14"/>
  <c r="O453" i="15"/>
  <c r="O11" i="15"/>
  <c r="E11" i="5"/>
  <c r="O11" i="14"/>
  <c r="O148" i="15"/>
  <c r="E148" i="5"/>
  <c r="O148" i="14"/>
  <c r="O85" i="15"/>
  <c r="O85" i="14"/>
  <c r="E85" i="5"/>
  <c r="O189" i="14"/>
  <c r="O189" i="15"/>
  <c r="E189" i="5"/>
  <c r="O414" i="14"/>
  <c r="E414" i="5"/>
  <c r="O414" i="15"/>
  <c r="O377" i="14"/>
  <c r="E377" i="5"/>
  <c r="O377" i="15"/>
  <c r="O242" i="15"/>
  <c r="O242" i="14"/>
  <c r="E242" i="5"/>
  <c r="O320" i="14"/>
  <c r="E320" i="5"/>
  <c r="O320" i="15"/>
  <c r="O182" i="15"/>
  <c r="O182" i="14"/>
  <c r="E182" i="5"/>
  <c r="O222" i="15"/>
  <c r="O222" i="14"/>
  <c r="E222" i="5"/>
  <c r="O47" i="15"/>
  <c r="E47" i="5"/>
  <c r="O47" i="14"/>
  <c r="O29" i="15"/>
  <c r="O29" i="14"/>
  <c r="E29" i="5"/>
  <c r="E8" i="5"/>
  <c r="O8" i="14"/>
  <c r="O136" i="15"/>
  <c r="E136" i="5"/>
  <c r="O136" i="14"/>
  <c r="O253" i="14"/>
  <c r="O253" i="15"/>
  <c r="E253" i="5"/>
  <c r="O386" i="14"/>
  <c r="E386" i="5"/>
  <c r="O386" i="15"/>
  <c r="O285" i="14"/>
  <c r="E285" i="5"/>
  <c r="O285" i="15"/>
  <c r="O413" i="14"/>
  <c r="E413" i="5"/>
  <c r="O413" i="15"/>
  <c r="O292" i="14"/>
  <c r="E292" i="5"/>
  <c r="O292" i="15"/>
  <c r="O420" i="14"/>
  <c r="E420" i="5"/>
  <c r="O420" i="15"/>
  <c r="E480" i="5"/>
  <c r="O480" i="15"/>
  <c r="O480" i="14"/>
  <c r="O475" i="15"/>
  <c r="O475" i="14"/>
  <c r="E475" i="5"/>
  <c r="O478" i="14"/>
  <c r="E478" i="5"/>
  <c r="O478" i="15"/>
  <c r="O477" i="14"/>
  <c r="E477" i="5"/>
  <c r="O477" i="15"/>
  <c r="O19" i="15"/>
  <c r="E19" i="5"/>
  <c r="O19" i="14"/>
  <c r="O67" i="15"/>
  <c r="E67" i="5"/>
  <c r="O67" i="14"/>
  <c r="O58" i="15"/>
  <c r="O58" i="14"/>
  <c r="E58" i="5"/>
  <c r="O122" i="15"/>
  <c r="O122" i="14"/>
  <c r="E122" i="5"/>
  <c r="O16" i="15"/>
  <c r="E16" i="5"/>
  <c r="O16" i="14"/>
  <c r="O92" i="15"/>
  <c r="E92" i="5"/>
  <c r="O92" i="14"/>
  <c r="O294" i="14"/>
  <c r="E294" i="5"/>
  <c r="O294" i="15"/>
  <c r="O30" i="15"/>
  <c r="O30" i="14"/>
  <c r="E30" i="5"/>
  <c r="O321" i="14"/>
  <c r="E321" i="5"/>
  <c r="O321" i="15"/>
  <c r="O61" i="15"/>
  <c r="O61" i="14"/>
  <c r="E61" i="5"/>
  <c r="O71" i="15"/>
  <c r="E71" i="5"/>
  <c r="O71" i="14"/>
  <c r="O72" i="15"/>
  <c r="E72" i="5"/>
  <c r="O72" i="14"/>
  <c r="O185" i="14"/>
  <c r="O185" i="15"/>
  <c r="E185" i="5"/>
  <c r="O282" i="14"/>
  <c r="E282" i="5"/>
  <c r="O282" i="15"/>
  <c r="O316" i="14"/>
  <c r="E316" i="5"/>
  <c r="O316" i="15"/>
  <c r="O102" i="15"/>
  <c r="O102" i="14"/>
  <c r="E102" i="5"/>
  <c r="O140" i="15"/>
  <c r="E140" i="5"/>
  <c r="O140" i="14"/>
  <c r="O502" i="14"/>
  <c r="O502" i="15"/>
  <c r="E203" i="5"/>
  <c r="O203" i="15"/>
  <c r="O203" i="14"/>
  <c r="O65" i="15"/>
  <c r="O65" i="14"/>
  <c r="E65" i="5"/>
  <c r="O212" i="15"/>
  <c r="E212" i="5"/>
  <c r="O212" i="14"/>
  <c r="O208" i="15"/>
  <c r="E208" i="5"/>
  <c r="O208" i="14"/>
  <c r="O350" i="14"/>
  <c r="E350" i="5"/>
  <c r="O350" i="15"/>
  <c r="O186" i="15"/>
  <c r="O186" i="14"/>
  <c r="E186" i="5"/>
  <c r="O313" i="14"/>
  <c r="E313" i="5"/>
  <c r="O313" i="15"/>
  <c r="O258" i="14"/>
  <c r="E258" i="5"/>
  <c r="O258" i="15"/>
  <c r="O444" i="14"/>
  <c r="E444" i="5"/>
  <c r="O444" i="15"/>
  <c r="O442" i="14"/>
  <c r="E442" i="5"/>
  <c r="O442" i="15"/>
  <c r="O53" i="15"/>
  <c r="O53" i="14"/>
  <c r="E53" i="5"/>
  <c r="O170" i="15"/>
  <c r="O170" i="14"/>
  <c r="E170" i="5"/>
  <c r="O274" i="14"/>
  <c r="E274" i="5"/>
  <c r="O274" i="15"/>
  <c r="O402" i="14"/>
  <c r="E402" i="5"/>
  <c r="O402" i="15"/>
  <c r="O301" i="14"/>
  <c r="E301" i="5"/>
  <c r="O301" i="15"/>
  <c r="O22" i="15"/>
  <c r="O22" i="14"/>
  <c r="E22" i="5"/>
  <c r="O308" i="14"/>
  <c r="E308" i="5"/>
  <c r="O308" i="15"/>
  <c r="O38" i="15"/>
  <c r="O38" i="14"/>
  <c r="E38" i="5"/>
  <c r="E496" i="5"/>
  <c r="O496" i="15"/>
  <c r="O496" i="14"/>
  <c r="O491" i="15"/>
  <c r="O491" i="14"/>
  <c r="E491" i="5"/>
  <c r="O494" i="14"/>
  <c r="E494" i="5"/>
  <c r="O494" i="15"/>
  <c r="O503" i="15"/>
  <c r="O503" i="14"/>
  <c r="O83" i="15"/>
  <c r="E83" i="5"/>
  <c r="O83" i="14"/>
  <c r="E131" i="5"/>
  <c r="O131" i="15"/>
  <c r="O131" i="14"/>
  <c r="O141" i="14"/>
  <c r="O141" i="15"/>
  <c r="E141" i="5"/>
  <c r="O52" i="15"/>
  <c r="E52" i="5"/>
  <c r="O52" i="14"/>
  <c r="O69" i="15"/>
  <c r="O69" i="14"/>
  <c r="E69" i="5"/>
  <c r="O264" i="14"/>
  <c r="E264" i="5"/>
  <c r="O264" i="15"/>
  <c r="O392" i="14"/>
  <c r="E392" i="5"/>
  <c r="O392" i="15"/>
  <c r="O452" i="14"/>
  <c r="E452" i="5"/>
  <c r="O452" i="15"/>
  <c r="O447" i="14"/>
  <c r="O447" i="15"/>
  <c r="E447" i="5"/>
  <c r="O450" i="14"/>
  <c r="E450" i="5"/>
  <c r="O450" i="15"/>
  <c r="O449" i="14"/>
  <c r="E449" i="5"/>
  <c r="O449" i="15"/>
  <c r="O500" i="15"/>
  <c r="O500" i="14"/>
  <c r="E119" i="5"/>
  <c r="O119" i="15"/>
  <c r="O119" i="14"/>
  <c r="O80" i="15"/>
  <c r="E80" i="5"/>
  <c r="O80" i="14"/>
  <c r="O100" i="15"/>
  <c r="E100" i="5"/>
  <c r="O100" i="14"/>
  <c r="C145" i="5"/>
  <c r="D145" i="5" s="1"/>
  <c r="F145" i="5" s="1"/>
  <c r="Y202" i="13"/>
  <c r="W135" i="15"/>
  <c r="O162" i="15"/>
  <c r="O162" i="14"/>
  <c r="E162" i="5"/>
  <c r="O6" i="14"/>
  <c r="E6" i="5"/>
  <c r="C105" i="5"/>
  <c r="D105" i="5" s="1"/>
  <c r="F105" i="5" s="1"/>
  <c r="Y162" i="13"/>
  <c r="W95" i="15"/>
  <c r="O394" i="14"/>
  <c r="E394" i="5"/>
  <c r="O394" i="15"/>
  <c r="C410" i="5"/>
  <c r="D410" i="5" s="1"/>
  <c r="F410" i="5" s="1"/>
  <c r="Y467" i="13"/>
  <c r="X158" i="14"/>
  <c r="C309" i="5"/>
  <c r="D309" i="5" s="1"/>
  <c r="F309" i="5" s="1"/>
  <c r="Y366" i="13"/>
  <c r="X57" i="14"/>
  <c r="C73" i="5"/>
  <c r="D73" i="5" s="1"/>
  <c r="F73" i="5" s="1"/>
  <c r="Y130" i="13"/>
  <c r="W63" i="15"/>
  <c r="O428" i="14"/>
  <c r="E428" i="5"/>
  <c r="O428" i="15"/>
  <c r="C169" i="5"/>
  <c r="D169" i="5" s="1"/>
  <c r="F169" i="5" s="1"/>
  <c r="Y226" i="13"/>
  <c r="W159" i="15"/>
  <c r="O483" i="15"/>
  <c r="O483" i="14"/>
  <c r="E483" i="5"/>
  <c r="O486" i="14"/>
  <c r="E486" i="5"/>
  <c r="O486" i="15"/>
  <c r="C89" i="5"/>
  <c r="D89" i="5" s="1"/>
  <c r="F89" i="5" s="1"/>
  <c r="Y146" i="13"/>
  <c r="W79" i="15"/>
  <c r="C437" i="5"/>
  <c r="D437" i="5" s="1"/>
  <c r="F437" i="5" s="1"/>
  <c r="Y494" i="13"/>
  <c r="X185" i="14"/>
  <c r="O39" i="15"/>
  <c r="E39" i="5"/>
  <c r="O39" i="14"/>
  <c r="C55" i="5"/>
  <c r="D55" i="5" s="1"/>
  <c r="F55" i="5" s="1"/>
  <c r="Y112" i="13"/>
  <c r="W45" i="15"/>
  <c r="E167" i="5"/>
  <c r="O167" i="15"/>
  <c r="O167" i="14"/>
  <c r="C183" i="5"/>
  <c r="D183" i="5" s="1"/>
  <c r="F183" i="5" s="1"/>
  <c r="W173" i="15"/>
  <c r="Y240" i="13"/>
  <c r="C39" i="5"/>
  <c r="D39" i="5" s="1"/>
  <c r="F39" i="5" s="1"/>
  <c r="Y96" i="13"/>
  <c r="W29" i="15"/>
  <c r="C103" i="5"/>
  <c r="D103" i="5" s="1"/>
  <c r="F103" i="5" s="1"/>
  <c r="W93" i="15"/>
  <c r="Y160" i="13"/>
  <c r="C167" i="5"/>
  <c r="D167" i="5" s="1"/>
  <c r="F167" i="5" s="1"/>
  <c r="W157" i="15"/>
  <c r="Y224" i="13"/>
  <c r="C21" i="5"/>
  <c r="D21" i="5" s="1"/>
  <c r="F21" i="5" s="1"/>
  <c r="Y78" i="13"/>
  <c r="W11" i="15"/>
  <c r="C80" i="5"/>
  <c r="D80" i="5" s="1"/>
  <c r="F80" i="5" s="1"/>
  <c r="Y137" i="13"/>
  <c r="W70" i="15"/>
  <c r="C10" i="5"/>
  <c r="D10" i="5" s="1"/>
  <c r="F10" i="5" s="1"/>
  <c r="Y67" i="13"/>
  <c r="C100" i="5"/>
  <c r="D100" i="5" s="1"/>
  <c r="F100" i="5" s="1"/>
  <c r="Y157" i="13"/>
  <c r="W90" i="15"/>
  <c r="C190" i="5"/>
  <c r="D190" i="5" s="1"/>
  <c r="F190" i="5" s="1"/>
  <c r="Y247" i="13"/>
  <c r="W180" i="15"/>
  <c r="C256" i="5"/>
  <c r="D256" i="5" s="1"/>
  <c r="F256" i="5" s="1"/>
  <c r="X4" i="14"/>
  <c r="Y313" i="13"/>
  <c r="W246" i="15"/>
  <c r="C162" i="5"/>
  <c r="D162" i="5" s="1"/>
  <c r="F162" i="5" s="1"/>
  <c r="Y219" i="13"/>
  <c r="W152" i="15"/>
  <c r="C120" i="5"/>
  <c r="D120" i="5" s="1"/>
  <c r="F120" i="5" s="1"/>
  <c r="Y177" i="13"/>
  <c r="W110" i="15"/>
  <c r="C233" i="5"/>
  <c r="D233" i="5" s="1"/>
  <c r="F233" i="5" s="1"/>
  <c r="Y290" i="13"/>
  <c r="W223" i="15"/>
  <c r="C219" i="5"/>
  <c r="D219" i="5" s="1"/>
  <c r="F219" i="5" s="1"/>
  <c r="W209" i="15"/>
  <c r="Y276" i="13"/>
  <c r="C314" i="5"/>
  <c r="D314" i="5" s="1"/>
  <c r="F314" i="5" s="1"/>
  <c r="Y371" i="13"/>
  <c r="X62" i="14"/>
  <c r="C378" i="5"/>
  <c r="D378" i="5" s="1"/>
  <c r="F378" i="5" s="1"/>
  <c r="Y435" i="13"/>
  <c r="X126" i="14"/>
  <c r="C121" i="5"/>
  <c r="D121" i="5" s="1"/>
  <c r="F121" i="5" s="1"/>
  <c r="Y178" i="13"/>
  <c r="W111" i="15"/>
  <c r="C277" i="5"/>
  <c r="D277" i="5" s="1"/>
  <c r="F277" i="5" s="1"/>
  <c r="Y334" i="13"/>
  <c r="X25" i="14"/>
  <c r="C341" i="5"/>
  <c r="D341" i="5" s="1"/>
  <c r="F341" i="5" s="1"/>
  <c r="Y398" i="13"/>
  <c r="X89" i="14"/>
  <c r="C405" i="5"/>
  <c r="D405" i="5" s="1"/>
  <c r="F405" i="5" s="1"/>
  <c r="Y462" i="13"/>
  <c r="X153" i="14"/>
  <c r="C221" i="5"/>
  <c r="D221" i="5" s="1"/>
  <c r="F221" i="5" s="1"/>
  <c r="Y278" i="13"/>
  <c r="W211" i="15"/>
  <c r="C284" i="5"/>
  <c r="D284" i="5" s="1"/>
  <c r="F284" i="5" s="1"/>
  <c r="X32" i="14"/>
  <c r="Y341" i="13"/>
  <c r="C348" i="5"/>
  <c r="D348" i="5" s="1"/>
  <c r="F348" i="5" s="1"/>
  <c r="X96" i="14"/>
  <c r="Y405" i="13"/>
  <c r="C412" i="5"/>
  <c r="D412" i="5" s="1"/>
  <c r="F412" i="5" s="1"/>
  <c r="X160" i="14"/>
  <c r="Y469" i="13"/>
  <c r="C343" i="5"/>
  <c r="D343" i="5" s="1"/>
  <c r="F343" i="5" s="1"/>
  <c r="Y400" i="13"/>
  <c r="X91" i="14"/>
  <c r="C472" i="5"/>
  <c r="D472" i="5" s="1"/>
  <c r="F472" i="5" s="1"/>
  <c r="X220" i="14"/>
  <c r="Y529" i="13"/>
  <c r="C339" i="5"/>
  <c r="D339" i="5" s="1"/>
  <c r="F339" i="5" s="1"/>
  <c r="Y396" i="13"/>
  <c r="X87" i="14"/>
  <c r="C467" i="5"/>
  <c r="D467" i="5" s="1"/>
  <c r="F467" i="5" s="1"/>
  <c r="Y524" i="13"/>
  <c r="X215" i="14"/>
  <c r="C351" i="5"/>
  <c r="D351" i="5" s="1"/>
  <c r="F351" i="5" s="1"/>
  <c r="Y408" i="13"/>
  <c r="X99" i="14"/>
  <c r="C470" i="5"/>
  <c r="D470" i="5" s="1"/>
  <c r="F470" i="5" s="1"/>
  <c r="Y527" i="13"/>
  <c r="X218" i="14"/>
  <c r="C363" i="5"/>
  <c r="D363" i="5" s="1"/>
  <c r="F363" i="5" s="1"/>
  <c r="Y420" i="13"/>
  <c r="X111" i="14"/>
  <c r="C469" i="5"/>
  <c r="D469" i="5" s="1"/>
  <c r="F469" i="5" s="1"/>
  <c r="Y526" i="13"/>
  <c r="X217" i="14"/>
  <c r="O27" i="15"/>
  <c r="E27" i="5"/>
  <c r="O27" i="14"/>
  <c r="C43" i="5"/>
  <c r="D43" i="5" s="1"/>
  <c r="F43" i="5" s="1"/>
  <c r="W33" i="15"/>
  <c r="Y100" i="13"/>
  <c r="E91" i="5"/>
  <c r="O91" i="15"/>
  <c r="O91" i="14"/>
  <c r="C107" i="5"/>
  <c r="D107" i="5" s="1"/>
  <c r="F107" i="5" s="1"/>
  <c r="W97" i="15"/>
  <c r="Y164" i="13"/>
  <c r="E155" i="5"/>
  <c r="O155" i="15"/>
  <c r="O155" i="14"/>
  <c r="C171" i="5"/>
  <c r="D171" i="5" s="1"/>
  <c r="F171" i="5" s="1"/>
  <c r="W161" i="15"/>
  <c r="Y228" i="13"/>
  <c r="O9" i="14"/>
  <c r="E9" i="5"/>
  <c r="C25" i="5"/>
  <c r="D25" i="5" s="1"/>
  <c r="F25" i="5" s="1"/>
  <c r="Y82" i="13"/>
  <c r="W15" i="15"/>
  <c r="C90" i="5"/>
  <c r="D90" i="5" s="1"/>
  <c r="F90" i="5" s="1"/>
  <c r="Y147" i="13"/>
  <c r="W80" i="15"/>
  <c r="C18" i="5"/>
  <c r="D18" i="5" s="1"/>
  <c r="F18" i="5" s="1"/>
  <c r="Y75" i="13"/>
  <c r="W8" i="15"/>
  <c r="C110" i="5"/>
  <c r="D110" i="5" s="1"/>
  <c r="F110" i="5" s="1"/>
  <c r="Y167" i="13"/>
  <c r="W100" i="15"/>
  <c r="C193" i="5"/>
  <c r="D193" i="5" s="1"/>
  <c r="F193" i="5" s="1"/>
  <c r="Y250" i="13"/>
  <c r="W183" i="15"/>
  <c r="C260" i="5"/>
  <c r="D260" i="5" s="1"/>
  <c r="F260" i="5" s="1"/>
  <c r="X8" i="14"/>
  <c r="Y317" i="13"/>
  <c r="W250" i="15"/>
  <c r="C166" i="5"/>
  <c r="D166" i="5" s="1"/>
  <c r="F166" i="5" s="1"/>
  <c r="Y223" i="13"/>
  <c r="W156" i="15"/>
  <c r="C133" i="5"/>
  <c r="D133" i="5" s="1"/>
  <c r="F133" i="5" s="1"/>
  <c r="Y190" i="13"/>
  <c r="W123" i="15"/>
  <c r="O217" i="14"/>
  <c r="O217" i="15"/>
  <c r="E217" i="5"/>
  <c r="C243" i="5"/>
  <c r="D243" i="5" s="1"/>
  <c r="F243" i="5" s="1"/>
  <c r="W233" i="15"/>
  <c r="Y300" i="13"/>
  <c r="O197" i="14"/>
  <c r="O197" i="15"/>
  <c r="E197" i="5"/>
  <c r="C223" i="5"/>
  <c r="D223" i="5" s="1"/>
  <c r="F223" i="5" s="1"/>
  <c r="W213" i="15"/>
  <c r="Y280" i="13"/>
  <c r="O302" i="14"/>
  <c r="E302" i="5"/>
  <c r="O302" i="15"/>
  <c r="C318" i="5"/>
  <c r="D318" i="5" s="1"/>
  <c r="F318" i="5" s="1"/>
  <c r="Y375" i="13"/>
  <c r="X66" i="14"/>
  <c r="O366" i="14"/>
  <c r="E366" i="5"/>
  <c r="O366" i="15"/>
  <c r="C382" i="5"/>
  <c r="D382" i="5" s="1"/>
  <c r="F382" i="5" s="1"/>
  <c r="Y439" i="13"/>
  <c r="X130" i="14"/>
  <c r="O57" i="15"/>
  <c r="O57" i="14"/>
  <c r="E57" i="5"/>
  <c r="C134" i="5"/>
  <c r="D134" i="5" s="1"/>
  <c r="F134" i="5" s="1"/>
  <c r="Y191" i="13"/>
  <c r="W124" i="15"/>
  <c r="O265" i="14"/>
  <c r="E265" i="5"/>
  <c r="O265" i="15"/>
  <c r="C281" i="5"/>
  <c r="D281" i="5" s="1"/>
  <c r="F281" i="5" s="1"/>
  <c r="Y338" i="13"/>
  <c r="X29" i="14"/>
  <c r="O329" i="14"/>
  <c r="E329" i="5"/>
  <c r="O329" i="15"/>
  <c r="C345" i="5"/>
  <c r="D345" i="5" s="1"/>
  <c r="F345" i="5" s="1"/>
  <c r="Y402" i="13"/>
  <c r="X93" i="14"/>
  <c r="O393" i="14"/>
  <c r="E393" i="5"/>
  <c r="O393" i="15"/>
  <c r="C409" i="5"/>
  <c r="D409" i="5" s="1"/>
  <c r="F409" i="5" s="1"/>
  <c r="Y466" i="13"/>
  <c r="X157" i="14"/>
  <c r="C225" i="5"/>
  <c r="D225" i="5" s="1"/>
  <c r="F225" i="5" s="1"/>
  <c r="Y282" i="13"/>
  <c r="W215" i="15"/>
  <c r="O272" i="14"/>
  <c r="E272" i="5"/>
  <c r="O272" i="15"/>
  <c r="C288" i="5"/>
  <c r="D288" i="5" s="1"/>
  <c r="F288" i="5" s="1"/>
  <c r="X36" i="14"/>
  <c r="Y345" i="13"/>
  <c r="O336" i="14"/>
  <c r="E336" i="5"/>
  <c r="O336" i="15"/>
  <c r="C352" i="5"/>
  <c r="D352" i="5" s="1"/>
  <c r="F352" i="5" s="1"/>
  <c r="X100" i="14"/>
  <c r="Y409" i="13"/>
  <c r="O400" i="14"/>
  <c r="E400" i="5"/>
  <c r="O400" i="15"/>
  <c r="C416" i="5"/>
  <c r="D416" i="5" s="1"/>
  <c r="F416" i="5" s="1"/>
  <c r="X164" i="14"/>
  <c r="Y473" i="13"/>
  <c r="O295" i="14"/>
  <c r="O295" i="15"/>
  <c r="E295" i="5"/>
  <c r="C359" i="5"/>
  <c r="D359" i="5" s="1"/>
  <c r="F359" i="5" s="1"/>
  <c r="Y416" i="13"/>
  <c r="X107" i="14"/>
  <c r="O460" i="14"/>
  <c r="E460" i="5"/>
  <c r="O460" i="15"/>
  <c r="C476" i="5"/>
  <c r="D476" i="5" s="1"/>
  <c r="F476" i="5" s="1"/>
  <c r="X224" i="14"/>
  <c r="Y533" i="13"/>
  <c r="O291" i="14"/>
  <c r="O291" i="15"/>
  <c r="E291" i="5"/>
  <c r="C355" i="5"/>
  <c r="D355" i="5" s="1"/>
  <c r="F355" i="5" s="1"/>
  <c r="Y412" i="13"/>
  <c r="X103" i="14"/>
  <c r="O455" i="15"/>
  <c r="O455" i="14"/>
  <c r="E455" i="5"/>
  <c r="C471" i="5"/>
  <c r="D471" i="5" s="1"/>
  <c r="F471" i="5" s="1"/>
  <c r="Y528" i="13"/>
  <c r="X219" i="14"/>
  <c r="O303" i="14"/>
  <c r="O303" i="15"/>
  <c r="E303" i="5"/>
  <c r="C367" i="5"/>
  <c r="D367" i="5" s="1"/>
  <c r="F367" i="5" s="1"/>
  <c r="Y424" i="13"/>
  <c r="X115" i="14"/>
  <c r="O458" i="14"/>
  <c r="E458" i="5"/>
  <c r="O458" i="15"/>
  <c r="C474" i="5"/>
  <c r="D474" i="5" s="1"/>
  <c r="F474" i="5" s="1"/>
  <c r="Y531" i="13"/>
  <c r="X222" i="14"/>
  <c r="O315" i="14"/>
  <c r="O315" i="15"/>
  <c r="E315" i="5"/>
  <c r="C379" i="5"/>
  <c r="D379" i="5" s="1"/>
  <c r="F379" i="5" s="1"/>
  <c r="Y436" i="13"/>
  <c r="X127" i="14"/>
  <c r="O457" i="14"/>
  <c r="E457" i="5"/>
  <c r="O457" i="15"/>
  <c r="C473" i="5"/>
  <c r="D473" i="5" s="1"/>
  <c r="F473" i="5" s="1"/>
  <c r="Y530" i="13"/>
  <c r="X221" i="14"/>
  <c r="O504" i="15"/>
  <c r="O504" i="14"/>
  <c r="W555" i="17"/>
  <c r="W547" i="17"/>
  <c r="X547" i="17" s="1"/>
  <c r="P490" i="18" s="1"/>
  <c r="W539" i="17"/>
  <c r="W531" i="17"/>
  <c r="X531" i="17" s="1"/>
  <c r="P474" i="18" s="1"/>
  <c r="W523" i="17"/>
  <c r="W515" i="17"/>
  <c r="X515" i="17" s="1"/>
  <c r="P458" i="18" s="1"/>
  <c r="W507" i="17"/>
  <c r="W498" i="17"/>
  <c r="X498" i="17" s="1"/>
  <c r="P441" i="18" s="1"/>
  <c r="X486" i="17"/>
  <c r="P429" i="18" s="1"/>
  <c r="W486" i="17"/>
  <c r="W556" i="17"/>
  <c r="X556" i="17" s="1"/>
  <c r="P499" i="18" s="1"/>
  <c r="W548" i="17"/>
  <c r="W540" i="17"/>
  <c r="X540" i="17" s="1"/>
  <c r="P483" i="18" s="1"/>
  <c r="W532" i="17"/>
  <c r="W524" i="17"/>
  <c r="X524" i="17" s="1"/>
  <c r="P467" i="18" s="1"/>
  <c r="W516" i="17"/>
  <c r="W508" i="17"/>
  <c r="X508" i="17" s="1"/>
  <c r="P451" i="18" s="1"/>
  <c r="W500" i="17"/>
  <c r="W490" i="17"/>
  <c r="X490" i="17" s="1"/>
  <c r="P433" i="18" s="1"/>
  <c r="W491" i="17"/>
  <c r="W483" i="17"/>
  <c r="X483" i="17" s="1"/>
  <c r="P426" i="18" s="1"/>
  <c r="W475" i="17"/>
  <c r="X475" i="17"/>
  <c r="P418" i="18" s="1"/>
  <c r="W467" i="17"/>
  <c r="X467" i="17" s="1"/>
  <c r="P410" i="18" s="1"/>
  <c r="W459" i="17"/>
  <c r="X459" i="17"/>
  <c r="P402" i="18" s="1"/>
  <c r="W451" i="17"/>
  <c r="X451" i="17" s="1"/>
  <c r="P394" i="18" s="1"/>
  <c r="W443" i="17"/>
  <c r="X443" i="17"/>
  <c r="P386" i="18" s="1"/>
  <c r="W435" i="17"/>
  <c r="X435" i="17" s="1"/>
  <c r="P378" i="18" s="1"/>
  <c r="W427" i="17"/>
  <c r="X427" i="17"/>
  <c r="P370" i="18" s="1"/>
  <c r="W419" i="17"/>
  <c r="X419" i="17" s="1"/>
  <c r="P362" i="18" s="1"/>
  <c r="W411" i="17"/>
  <c r="X411" i="17"/>
  <c r="P354" i="18" s="1"/>
  <c r="W403" i="17"/>
  <c r="X403" i="17" s="1"/>
  <c r="P346" i="18" s="1"/>
  <c r="W395" i="17"/>
  <c r="X395" i="17"/>
  <c r="P338" i="18" s="1"/>
  <c r="W387" i="17"/>
  <c r="X387" i="17" s="1"/>
  <c r="P330" i="18" s="1"/>
  <c r="W379" i="17"/>
  <c r="X379" i="17"/>
  <c r="P322" i="18" s="1"/>
  <c r="W371" i="17"/>
  <c r="X371" i="17" s="1"/>
  <c r="P314" i="18" s="1"/>
  <c r="W363" i="17"/>
  <c r="X363" i="17"/>
  <c r="P306" i="18" s="1"/>
  <c r="W355" i="17"/>
  <c r="X355" i="17" s="1"/>
  <c r="P298" i="18" s="1"/>
  <c r="W347" i="17"/>
  <c r="X347" i="17"/>
  <c r="P290" i="18" s="1"/>
  <c r="W339" i="17"/>
  <c r="X339" i="17" s="1"/>
  <c r="P282" i="18" s="1"/>
  <c r="W331" i="17"/>
  <c r="X331" i="17"/>
  <c r="P274" i="18" s="1"/>
  <c r="W323" i="17"/>
  <c r="X323" i="17" s="1"/>
  <c r="P266" i="18" s="1"/>
  <c r="W315" i="17"/>
  <c r="X315" i="17"/>
  <c r="P258" i="18" s="1"/>
  <c r="W307" i="17"/>
  <c r="X307" i="17" s="1"/>
  <c r="P250" i="18" s="1"/>
  <c r="W299" i="17"/>
  <c r="X299" i="17"/>
  <c r="P242" i="18" s="1"/>
  <c r="W291" i="17"/>
  <c r="X291" i="17" s="1"/>
  <c r="P234" i="18" s="1"/>
  <c r="W283" i="17"/>
  <c r="X283" i="17"/>
  <c r="P226" i="18" s="1"/>
  <c r="W275" i="17"/>
  <c r="X275" i="17" s="1"/>
  <c r="P218" i="18" s="1"/>
  <c r="W267" i="17"/>
  <c r="X267" i="17"/>
  <c r="P210" i="18" s="1"/>
  <c r="W259" i="17"/>
  <c r="X259" i="17" s="1"/>
  <c r="P202" i="18" s="1"/>
  <c r="W484" i="17"/>
  <c r="X484" i="17"/>
  <c r="P427" i="18" s="1"/>
  <c r="W476" i="17"/>
  <c r="X476" i="17" s="1"/>
  <c r="P419" i="18" s="1"/>
  <c r="W468" i="17"/>
  <c r="X468" i="17"/>
  <c r="P411" i="18" s="1"/>
  <c r="W460" i="17"/>
  <c r="X460" i="17" s="1"/>
  <c r="P403" i="18" s="1"/>
  <c r="W452" i="17"/>
  <c r="X452" i="17"/>
  <c r="P395" i="18" s="1"/>
  <c r="W444" i="17"/>
  <c r="X444" i="17" s="1"/>
  <c r="P387" i="18" s="1"/>
  <c r="W436" i="17"/>
  <c r="X436" i="17"/>
  <c r="P379" i="18" s="1"/>
  <c r="W428" i="17"/>
  <c r="X428" i="17" s="1"/>
  <c r="P371" i="18" s="1"/>
  <c r="W420" i="17"/>
  <c r="X420" i="17"/>
  <c r="P363" i="18" s="1"/>
  <c r="W412" i="17"/>
  <c r="X412" i="17" s="1"/>
  <c r="P355" i="18" s="1"/>
  <c r="W404" i="17"/>
  <c r="X404" i="17"/>
  <c r="P347" i="18" s="1"/>
  <c r="W396" i="17"/>
  <c r="X396" i="17" s="1"/>
  <c r="P339" i="18" s="1"/>
  <c r="W388" i="17"/>
  <c r="X388" i="17"/>
  <c r="P331" i="18" s="1"/>
  <c r="W380" i="17"/>
  <c r="X380" i="17" s="1"/>
  <c r="P323" i="18" s="1"/>
  <c r="W372" i="17"/>
  <c r="X372" i="17"/>
  <c r="P315" i="18" s="1"/>
  <c r="W364" i="17"/>
  <c r="X364" i="17" s="1"/>
  <c r="P307" i="18" s="1"/>
  <c r="W356" i="17"/>
  <c r="X356" i="17"/>
  <c r="P299" i="18" s="1"/>
  <c r="W348" i="17"/>
  <c r="X348" i="17" s="1"/>
  <c r="P291" i="18" s="1"/>
  <c r="W340" i="17"/>
  <c r="X340" i="17"/>
  <c r="P283" i="18" s="1"/>
  <c r="W332" i="17"/>
  <c r="X332" i="17" s="1"/>
  <c r="P275" i="18" s="1"/>
  <c r="W324" i="17"/>
  <c r="X324" i="17"/>
  <c r="P267" i="18" s="1"/>
  <c r="W316" i="17"/>
  <c r="X316" i="17" s="1"/>
  <c r="P259" i="18" s="1"/>
  <c r="W308" i="17"/>
  <c r="X308" i="17"/>
  <c r="P251" i="18" s="1"/>
  <c r="W300" i="17"/>
  <c r="Y300" i="17" s="1"/>
  <c r="W292" i="17"/>
  <c r="X292" i="17"/>
  <c r="P235" i="18" s="1"/>
  <c r="W284" i="17"/>
  <c r="Y284" i="17" s="1"/>
  <c r="W276" i="17"/>
  <c r="X276" i="17"/>
  <c r="P219" i="18" s="1"/>
  <c r="W268" i="17"/>
  <c r="Y268" i="17" s="1"/>
  <c r="W260" i="17"/>
  <c r="X260" i="17"/>
  <c r="P203" i="18" s="1"/>
  <c r="W252" i="17"/>
  <c r="X252" i="17" s="1"/>
  <c r="P195" i="18" s="1"/>
  <c r="W249" i="17"/>
  <c r="X249" i="17"/>
  <c r="P192" i="18" s="1"/>
  <c r="W241" i="17"/>
  <c r="X241" i="17" s="1"/>
  <c r="P184" i="18" s="1"/>
  <c r="W233" i="17"/>
  <c r="X233" i="17"/>
  <c r="P176" i="18" s="1"/>
  <c r="W225" i="17"/>
  <c r="X225" i="17" s="1"/>
  <c r="P168" i="18" s="1"/>
  <c r="W217" i="17"/>
  <c r="X217" i="17"/>
  <c r="P160" i="18" s="1"/>
  <c r="W209" i="17"/>
  <c r="X209" i="17" s="1"/>
  <c r="P152" i="18" s="1"/>
  <c r="W201" i="17"/>
  <c r="X201" i="17"/>
  <c r="P144" i="18" s="1"/>
  <c r="W193" i="17"/>
  <c r="X193" i="17" s="1"/>
  <c r="P136" i="18" s="1"/>
  <c r="W185" i="17"/>
  <c r="X185" i="17"/>
  <c r="P128" i="18" s="1"/>
  <c r="W177" i="17"/>
  <c r="X177" i="17" s="1"/>
  <c r="P120" i="18" s="1"/>
  <c r="W169" i="17"/>
  <c r="X169" i="17"/>
  <c r="P112" i="18" s="1"/>
  <c r="W161" i="17"/>
  <c r="X161" i="17" s="1"/>
  <c r="P104" i="18" s="1"/>
  <c r="W153" i="17"/>
  <c r="X153" i="17"/>
  <c r="P96" i="18" s="1"/>
  <c r="W145" i="17"/>
  <c r="X145" i="17" s="1"/>
  <c r="P88" i="18" s="1"/>
  <c r="W137" i="17"/>
  <c r="X137" i="17"/>
  <c r="P80" i="18" s="1"/>
  <c r="W129" i="17"/>
  <c r="X129" i="17" s="1"/>
  <c r="P72" i="18" s="1"/>
  <c r="W121" i="17"/>
  <c r="X121" i="17"/>
  <c r="P64" i="18" s="1"/>
  <c r="W113" i="17"/>
  <c r="X113" i="17" s="1"/>
  <c r="P56" i="18" s="1"/>
  <c r="W105" i="17"/>
  <c r="X105" i="17"/>
  <c r="P48" i="18" s="1"/>
  <c r="W97" i="17"/>
  <c r="X97" i="17" s="1"/>
  <c r="P40" i="18" s="1"/>
  <c r="W89" i="17"/>
  <c r="X89" i="17"/>
  <c r="P32" i="18" s="1"/>
  <c r="W81" i="17"/>
  <c r="X81" i="17" s="1"/>
  <c r="P24" i="18" s="1"/>
  <c r="W73" i="17"/>
  <c r="X73" i="17"/>
  <c r="P16" i="18" s="1"/>
  <c r="W65" i="17"/>
  <c r="X65" i="17" s="1"/>
  <c r="P8" i="18" s="1"/>
  <c r="W246" i="17"/>
  <c r="X246" i="17"/>
  <c r="P189" i="18" s="1"/>
  <c r="W238" i="17"/>
  <c r="X238" i="17" s="1"/>
  <c r="P181" i="18" s="1"/>
  <c r="W230" i="17"/>
  <c r="X230" i="17"/>
  <c r="P173" i="18" s="1"/>
  <c r="W222" i="17"/>
  <c r="X222" i="17" s="1"/>
  <c r="P165" i="18" s="1"/>
  <c r="W214" i="17"/>
  <c r="X214" i="17"/>
  <c r="P157" i="18" s="1"/>
  <c r="W206" i="17"/>
  <c r="X206" i="17" s="1"/>
  <c r="P149" i="18" s="1"/>
  <c r="W198" i="17"/>
  <c r="X198" i="17"/>
  <c r="P141" i="18" s="1"/>
  <c r="W190" i="17"/>
  <c r="X190" i="17" s="1"/>
  <c r="P133" i="18" s="1"/>
  <c r="W182" i="17"/>
  <c r="X182" i="17"/>
  <c r="P125" i="18" s="1"/>
  <c r="W174" i="17"/>
  <c r="X174" i="17" s="1"/>
  <c r="P117" i="18" s="1"/>
  <c r="W166" i="17"/>
  <c r="X166" i="17"/>
  <c r="P109" i="18" s="1"/>
  <c r="W158" i="17"/>
  <c r="X158" i="17" s="1"/>
  <c r="P101" i="18" s="1"/>
  <c r="W150" i="17"/>
  <c r="X150" i="17"/>
  <c r="P93" i="18" s="1"/>
  <c r="W142" i="17"/>
  <c r="X142" i="17" s="1"/>
  <c r="P85" i="18" s="1"/>
  <c r="W134" i="17"/>
  <c r="X134" i="17"/>
  <c r="P77" i="18" s="1"/>
  <c r="W126" i="17"/>
  <c r="X126" i="17" s="1"/>
  <c r="P69" i="18" s="1"/>
  <c r="W118" i="17"/>
  <c r="X118" i="17"/>
  <c r="P61" i="18" s="1"/>
  <c r="W110" i="17"/>
  <c r="X110" i="17" s="1"/>
  <c r="P53" i="18" s="1"/>
  <c r="W102" i="17"/>
  <c r="X102" i="17"/>
  <c r="P45" i="18" s="1"/>
  <c r="W94" i="17"/>
  <c r="X94" i="17" s="1"/>
  <c r="P37" i="18" s="1"/>
  <c r="W86" i="17"/>
  <c r="X86" i="17"/>
  <c r="P29" i="18" s="1"/>
  <c r="W78" i="17"/>
  <c r="X78" i="17" s="1"/>
  <c r="P21" i="18" s="1"/>
  <c r="W70" i="17"/>
  <c r="X70" i="17"/>
  <c r="P13" i="18" s="1"/>
  <c r="W62" i="17"/>
  <c r="X62" i="17" s="1"/>
  <c r="P5" i="18" s="1"/>
  <c r="C15" i="5"/>
  <c r="D15" i="5" s="1"/>
  <c r="F15" i="5" s="1"/>
  <c r="Y72" i="13"/>
  <c r="W5" i="15"/>
  <c r="O63" i="15"/>
  <c r="E63" i="5"/>
  <c r="O63" i="14"/>
  <c r="C79" i="5"/>
  <c r="D79" i="5" s="1"/>
  <c r="F79" i="5" s="1"/>
  <c r="Y136" i="13"/>
  <c r="W69" i="15"/>
  <c r="E127" i="5"/>
  <c r="O127" i="15"/>
  <c r="O127" i="14"/>
  <c r="C143" i="5"/>
  <c r="D143" i="5" s="1"/>
  <c r="F143" i="5" s="1"/>
  <c r="W133" i="15"/>
  <c r="Y200" i="13"/>
  <c r="C207" i="5"/>
  <c r="D207" i="5" s="1"/>
  <c r="F207" i="5" s="1"/>
  <c r="W197" i="15"/>
  <c r="Y264" i="13"/>
  <c r="C48" i="5"/>
  <c r="D48" i="5" s="1"/>
  <c r="F48" i="5" s="1"/>
  <c r="Y105" i="13"/>
  <c r="W38" i="15"/>
  <c r="C138" i="5"/>
  <c r="D138" i="5" s="1"/>
  <c r="F138" i="5" s="1"/>
  <c r="Y195" i="13"/>
  <c r="W128" i="15"/>
  <c r="C68" i="5"/>
  <c r="D68" i="5" s="1"/>
  <c r="F68" i="5" s="1"/>
  <c r="Y125" i="13"/>
  <c r="W58" i="15"/>
  <c r="C158" i="5"/>
  <c r="D158" i="5" s="1"/>
  <c r="F158" i="5" s="1"/>
  <c r="Y215" i="13"/>
  <c r="W148" i="15"/>
  <c r="C232" i="5"/>
  <c r="D232" i="5" s="1"/>
  <c r="F232" i="5" s="1"/>
  <c r="Y289" i="13"/>
  <c r="W222" i="15"/>
  <c r="C98" i="5"/>
  <c r="D98" i="5" s="1"/>
  <c r="F98" i="5" s="1"/>
  <c r="Y155" i="13"/>
  <c r="W88" i="15"/>
  <c r="C56" i="5"/>
  <c r="D56" i="5" s="1"/>
  <c r="F56" i="5" s="1"/>
  <c r="Y113" i="13"/>
  <c r="W46" i="15"/>
  <c r="C194" i="5"/>
  <c r="D194" i="5" s="1"/>
  <c r="F194" i="5" s="1"/>
  <c r="Y251" i="13"/>
  <c r="W184" i="15"/>
  <c r="C156" i="5"/>
  <c r="D156" i="5" s="1"/>
  <c r="F156" i="5" s="1"/>
  <c r="Y213" i="13"/>
  <c r="W146" i="15"/>
  <c r="C290" i="5"/>
  <c r="D290" i="5" s="1"/>
  <c r="F290" i="5" s="1"/>
  <c r="Y347" i="13"/>
  <c r="X38" i="14"/>
  <c r="C354" i="5"/>
  <c r="D354" i="5" s="1"/>
  <c r="F354" i="5" s="1"/>
  <c r="Y411" i="13"/>
  <c r="X102" i="14"/>
  <c r="C3" i="5"/>
  <c r="D3" i="5" s="1"/>
  <c r="F3" i="5" s="1"/>
  <c r="Y60" i="13"/>
  <c r="C250" i="5"/>
  <c r="D250" i="5" s="1"/>
  <c r="F250" i="5" s="1"/>
  <c r="Y307" i="13"/>
  <c r="W240" i="15"/>
  <c r="C317" i="5"/>
  <c r="D317" i="5" s="1"/>
  <c r="F317" i="5" s="1"/>
  <c r="Y374" i="13"/>
  <c r="X65" i="14"/>
  <c r="C381" i="5"/>
  <c r="D381" i="5" s="1"/>
  <c r="F381" i="5" s="1"/>
  <c r="Y438" i="13"/>
  <c r="X129" i="14"/>
  <c r="C124" i="5"/>
  <c r="D124" i="5" s="1"/>
  <c r="F124" i="5" s="1"/>
  <c r="Y181" i="13"/>
  <c r="W114" i="15"/>
  <c r="C261" i="5"/>
  <c r="D261" i="5" s="1"/>
  <c r="F261" i="5" s="1"/>
  <c r="Y318" i="13"/>
  <c r="X9" i="14"/>
  <c r="W251" i="15"/>
  <c r="C324" i="5"/>
  <c r="D324" i="5" s="1"/>
  <c r="F324" i="5" s="1"/>
  <c r="X72" i="14"/>
  <c r="Y381" i="13"/>
  <c r="C388" i="5"/>
  <c r="D388" i="5" s="1"/>
  <c r="F388" i="5" s="1"/>
  <c r="X136" i="14"/>
  <c r="Y445" i="13"/>
  <c r="C231" i="5"/>
  <c r="D231" i="5" s="1"/>
  <c r="F231" i="5" s="1"/>
  <c r="W221" i="15"/>
  <c r="Y288" i="13"/>
  <c r="C448" i="5"/>
  <c r="D448" i="5" s="1"/>
  <c r="F448" i="5" s="1"/>
  <c r="X196" i="14"/>
  <c r="Y505" i="13"/>
  <c r="C235" i="5"/>
  <c r="D235" i="5" s="1"/>
  <c r="F235" i="5" s="1"/>
  <c r="W225" i="15"/>
  <c r="Y292" i="13"/>
  <c r="C443" i="5"/>
  <c r="D443" i="5" s="1"/>
  <c r="F443" i="5" s="1"/>
  <c r="Y500" i="13"/>
  <c r="X191" i="14"/>
  <c r="C239" i="5"/>
  <c r="D239" i="5" s="1"/>
  <c r="F239" i="5" s="1"/>
  <c r="W229" i="15"/>
  <c r="Y296" i="13"/>
  <c r="C446" i="5"/>
  <c r="D446" i="5" s="1"/>
  <c r="F446" i="5" s="1"/>
  <c r="Y503" i="13"/>
  <c r="X194" i="14"/>
  <c r="C267" i="5"/>
  <c r="D267" i="5" s="1"/>
  <c r="F267" i="5" s="1"/>
  <c r="Y324" i="13"/>
  <c r="X15" i="14"/>
  <c r="C445" i="5"/>
  <c r="D445" i="5" s="1"/>
  <c r="F445" i="5" s="1"/>
  <c r="Y502" i="13"/>
  <c r="X193" i="14"/>
  <c r="Y555" i="13"/>
  <c r="X246" i="14"/>
  <c r="O35" i="15"/>
  <c r="E35" i="5"/>
  <c r="O35" i="14"/>
  <c r="C51" i="5"/>
  <c r="D51" i="5" s="1"/>
  <c r="F51" i="5" s="1"/>
  <c r="W41" i="15"/>
  <c r="Y108" i="13"/>
  <c r="E99" i="5"/>
  <c r="O99" i="15"/>
  <c r="O99" i="14"/>
  <c r="C115" i="5"/>
  <c r="D115" i="5" s="1"/>
  <c r="F115" i="5" s="1"/>
  <c r="W105" i="15"/>
  <c r="Y172" i="13"/>
  <c r="E163" i="5"/>
  <c r="O163" i="15"/>
  <c r="O163" i="14"/>
  <c r="C179" i="5"/>
  <c r="D179" i="5" s="1"/>
  <c r="F179" i="5" s="1"/>
  <c r="W169" i="15"/>
  <c r="Y236" i="13"/>
  <c r="O17" i="15"/>
  <c r="O17" i="14"/>
  <c r="E17" i="5"/>
  <c r="C4" i="5"/>
  <c r="D4" i="5" s="1"/>
  <c r="F4" i="5" s="1"/>
  <c r="Y61" i="13"/>
  <c r="O77" i="15"/>
  <c r="O77" i="14"/>
  <c r="E77" i="5"/>
  <c r="C96" i="5"/>
  <c r="D96" i="5" s="1"/>
  <c r="F96" i="5" s="1"/>
  <c r="Y153" i="13"/>
  <c r="W86" i="15"/>
  <c r="C33" i="5"/>
  <c r="D33" i="5" s="1"/>
  <c r="F33" i="5" s="1"/>
  <c r="Y90" i="13"/>
  <c r="W23" i="15"/>
  <c r="O97" i="14"/>
  <c r="O97" i="15"/>
  <c r="E97" i="5"/>
  <c r="C116" i="5"/>
  <c r="D116" i="5" s="1"/>
  <c r="F116" i="5" s="1"/>
  <c r="Y173" i="13"/>
  <c r="W106" i="15"/>
  <c r="C206" i="5"/>
  <c r="D206" i="5" s="1"/>
  <c r="F206" i="5" s="1"/>
  <c r="Y263" i="13"/>
  <c r="W196" i="15"/>
  <c r="O236" i="15"/>
  <c r="E236" i="5"/>
  <c r="O236" i="14"/>
  <c r="C24" i="5"/>
  <c r="D24" i="5" s="1"/>
  <c r="F24" i="5" s="1"/>
  <c r="Y81" i="13"/>
  <c r="W14" i="15"/>
  <c r="O104" i="15"/>
  <c r="E104" i="5"/>
  <c r="O104" i="14"/>
  <c r="O149" i="14"/>
  <c r="O149" i="15"/>
  <c r="E149" i="5"/>
  <c r="C200" i="5"/>
  <c r="D200" i="5" s="1"/>
  <c r="F200" i="5" s="1"/>
  <c r="Y257" i="13"/>
  <c r="W190" i="15"/>
  <c r="C152" i="5"/>
  <c r="D152" i="5" s="1"/>
  <c r="F152" i="5" s="1"/>
  <c r="Y209" i="13"/>
  <c r="W142" i="15"/>
  <c r="O198" i="15"/>
  <c r="O198" i="14"/>
  <c r="E198" i="5"/>
  <c r="C249" i="5"/>
  <c r="D249" i="5" s="1"/>
  <c r="F249" i="5" s="1"/>
  <c r="Y306" i="13"/>
  <c r="W239" i="15"/>
  <c r="O184" i="15"/>
  <c r="E184" i="5"/>
  <c r="O184" i="14"/>
  <c r="C262" i="5"/>
  <c r="D262" i="5" s="1"/>
  <c r="F262" i="5" s="1"/>
  <c r="Y319" i="13"/>
  <c r="W252" i="15"/>
  <c r="X10" i="14"/>
  <c r="O310" i="14"/>
  <c r="E310" i="5"/>
  <c r="O310" i="15"/>
  <c r="C326" i="5"/>
  <c r="D326" i="5" s="1"/>
  <c r="F326" i="5" s="1"/>
  <c r="Y383" i="13"/>
  <c r="X74" i="14"/>
  <c r="O374" i="14"/>
  <c r="E374" i="5"/>
  <c r="O374" i="15"/>
  <c r="C390" i="5"/>
  <c r="D390" i="5" s="1"/>
  <c r="F390" i="5" s="1"/>
  <c r="Y447" i="13"/>
  <c r="X138" i="14"/>
  <c r="C173" i="5"/>
  <c r="D173" i="5" s="1"/>
  <c r="F173" i="5" s="1"/>
  <c r="Y230" i="13"/>
  <c r="W163" i="15"/>
  <c r="O273" i="14"/>
  <c r="E273" i="5"/>
  <c r="O273" i="15"/>
  <c r="C289" i="5"/>
  <c r="D289" i="5" s="1"/>
  <c r="F289" i="5" s="1"/>
  <c r="Y346" i="13"/>
  <c r="X37" i="14"/>
  <c r="O337" i="14"/>
  <c r="E337" i="5"/>
  <c r="O337" i="15"/>
  <c r="C353" i="5"/>
  <c r="D353" i="5" s="1"/>
  <c r="F353" i="5" s="1"/>
  <c r="Y410" i="13"/>
  <c r="X101" i="14"/>
  <c r="O401" i="14"/>
  <c r="E401" i="5"/>
  <c r="O401" i="15"/>
  <c r="C417" i="5"/>
  <c r="D417" i="5" s="1"/>
  <c r="F417" i="5" s="1"/>
  <c r="Y474" i="13"/>
  <c r="X165" i="14"/>
  <c r="C234" i="5"/>
  <c r="D234" i="5" s="1"/>
  <c r="F234" i="5" s="1"/>
  <c r="Y291" i="13"/>
  <c r="W224" i="15"/>
  <c r="O280" i="14"/>
  <c r="E280" i="5"/>
  <c r="O280" i="15"/>
  <c r="C296" i="5"/>
  <c r="D296" i="5" s="1"/>
  <c r="F296" i="5" s="1"/>
  <c r="X44" i="14"/>
  <c r="Y353" i="13"/>
  <c r="O344" i="14"/>
  <c r="E344" i="5"/>
  <c r="O344" i="15"/>
  <c r="C360" i="5"/>
  <c r="D360" i="5" s="1"/>
  <c r="F360" i="5" s="1"/>
  <c r="X108" i="14"/>
  <c r="Y417" i="13"/>
  <c r="O408" i="14"/>
  <c r="E408" i="5"/>
  <c r="O408" i="15"/>
  <c r="C424" i="5"/>
  <c r="D424" i="5" s="1"/>
  <c r="F424" i="5" s="1"/>
  <c r="X172" i="14"/>
  <c r="Y481" i="13"/>
  <c r="O327" i="14"/>
  <c r="O327" i="15"/>
  <c r="E327" i="5"/>
  <c r="C391" i="5"/>
  <c r="D391" i="5" s="1"/>
  <c r="F391" i="5" s="1"/>
  <c r="Y448" i="13"/>
  <c r="X139" i="14"/>
  <c r="O468" i="14"/>
  <c r="E468" i="5"/>
  <c r="O468" i="15"/>
  <c r="C484" i="5"/>
  <c r="D484" i="5" s="1"/>
  <c r="F484" i="5" s="1"/>
  <c r="X232" i="14"/>
  <c r="Y541" i="13"/>
  <c r="O323" i="14"/>
  <c r="O323" i="15"/>
  <c r="E323" i="5"/>
  <c r="C387" i="5"/>
  <c r="D387" i="5" s="1"/>
  <c r="F387" i="5" s="1"/>
  <c r="Y444" i="13"/>
  <c r="X135" i="14"/>
  <c r="O463" i="15"/>
  <c r="O463" i="14"/>
  <c r="E463" i="5"/>
  <c r="C479" i="5"/>
  <c r="D479" i="5" s="1"/>
  <c r="F479" i="5" s="1"/>
  <c r="Y536" i="13"/>
  <c r="X227" i="14"/>
  <c r="O335" i="14"/>
  <c r="O335" i="15"/>
  <c r="E335" i="5"/>
  <c r="C399" i="5"/>
  <c r="D399" i="5" s="1"/>
  <c r="F399" i="5" s="1"/>
  <c r="Y456" i="13"/>
  <c r="X147" i="14"/>
  <c r="O466" i="14"/>
  <c r="E466" i="5"/>
  <c r="O466" i="15"/>
  <c r="C482" i="5"/>
  <c r="D482" i="5" s="1"/>
  <c r="F482" i="5" s="1"/>
  <c r="Y539" i="13"/>
  <c r="X230" i="14"/>
  <c r="O347" i="14"/>
  <c r="O347" i="15"/>
  <c r="E347" i="5"/>
  <c r="C411" i="5"/>
  <c r="D411" i="5" s="1"/>
  <c r="F411" i="5" s="1"/>
  <c r="Y468" i="13"/>
  <c r="X159" i="14"/>
  <c r="O465" i="14"/>
  <c r="E465" i="5"/>
  <c r="O465" i="15"/>
  <c r="C481" i="5"/>
  <c r="D481" i="5" s="1"/>
  <c r="F481" i="5" s="1"/>
  <c r="Y538" i="13"/>
  <c r="X229" i="14"/>
  <c r="O489" i="14"/>
  <c r="E489" i="5"/>
  <c r="O489" i="15"/>
  <c r="C7" i="5"/>
  <c r="D7" i="5" s="1"/>
  <c r="F7" i="5" s="1"/>
  <c r="Y64" i="13"/>
  <c r="E183" i="5"/>
  <c r="O183" i="15"/>
  <c r="O183" i="14"/>
  <c r="C199" i="5"/>
  <c r="D199" i="5" s="1"/>
  <c r="F199" i="5" s="1"/>
  <c r="W189" i="15"/>
  <c r="Y256" i="13"/>
  <c r="C125" i="5"/>
  <c r="D125" i="5" s="1"/>
  <c r="F125" i="5" s="1"/>
  <c r="Y182" i="13"/>
  <c r="W115" i="15"/>
  <c r="O190" i="15"/>
  <c r="O190" i="14"/>
  <c r="E190" i="5"/>
  <c r="C224" i="5"/>
  <c r="D224" i="5" s="1"/>
  <c r="F224" i="5" s="1"/>
  <c r="Y281" i="13"/>
  <c r="W214" i="15"/>
  <c r="O120" i="15"/>
  <c r="E120" i="5"/>
  <c r="O120" i="14"/>
  <c r="O330" i="14"/>
  <c r="E330" i="5"/>
  <c r="O330" i="15"/>
  <c r="O293" i="14"/>
  <c r="E293" i="5"/>
  <c r="O293" i="15"/>
  <c r="C373" i="5"/>
  <c r="D373" i="5" s="1"/>
  <c r="F373" i="5" s="1"/>
  <c r="Y430" i="13"/>
  <c r="X121" i="14"/>
  <c r="C255" i="5"/>
  <c r="D255" i="5" s="1"/>
  <c r="F255" i="5" s="1"/>
  <c r="W245" i="15"/>
  <c r="Y312" i="13"/>
  <c r="X3" i="14"/>
  <c r="O407" i="14"/>
  <c r="O407" i="15"/>
  <c r="E407" i="5"/>
  <c r="O403" i="14"/>
  <c r="O403" i="15"/>
  <c r="E403" i="5"/>
  <c r="C435" i="5"/>
  <c r="D435" i="5" s="1"/>
  <c r="F435" i="5" s="1"/>
  <c r="Y492" i="13"/>
  <c r="X183" i="14"/>
  <c r="O415" i="14"/>
  <c r="O415" i="15"/>
  <c r="E415" i="5"/>
  <c r="O499" i="15"/>
  <c r="O499" i="14"/>
  <c r="C23" i="5"/>
  <c r="D23" i="5" s="1"/>
  <c r="F23" i="5" s="1"/>
  <c r="Y80" i="13"/>
  <c r="W13" i="15"/>
  <c r="C87" i="5"/>
  <c r="D87" i="5" s="1"/>
  <c r="F87" i="5" s="1"/>
  <c r="Y144" i="13"/>
  <c r="W77" i="15"/>
  <c r="C151" i="5"/>
  <c r="D151" i="5" s="1"/>
  <c r="F151" i="5" s="1"/>
  <c r="W141" i="15"/>
  <c r="Y208" i="13"/>
  <c r="X256" i="13"/>
  <c r="C5" i="5"/>
  <c r="D5" i="5" s="1"/>
  <c r="F5" i="5" s="1"/>
  <c r="Y62" i="13"/>
  <c r="O12" i="15"/>
  <c r="E12" i="5"/>
  <c r="O12" i="14"/>
  <c r="C61" i="5"/>
  <c r="D61" i="5" s="1"/>
  <c r="F61" i="5" s="1"/>
  <c r="Y118" i="13"/>
  <c r="W51" i="15"/>
  <c r="O106" i="15"/>
  <c r="O106" i="14"/>
  <c r="E106" i="5"/>
  <c r="X182" i="13"/>
  <c r="C144" i="5"/>
  <c r="D144" i="5" s="1"/>
  <c r="F144" i="5" s="1"/>
  <c r="Y201" i="13"/>
  <c r="W134" i="15"/>
  <c r="O36" i="15"/>
  <c r="E36" i="5"/>
  <c r="O36" i="14"/>
  <c r="C81" i="5"/>
  <c r="D81" i="5" s="1"/>
  <c r="F81" i="5" s="1"/>
  <c r="Y138" i="13"/>
  <c r="W71" i="15"/>
  <c r="O126" i="15"/>
  <c r="O126" i="14"/>
  <c r="E126" i="5"/>
  <c r="X202" i="13"/>
  <c r="C164" i="5"/>
  <c r="D164" i="5" s="1"/>
  <c r="F164" i="5" s="1"/>
  <c r="Y221" i="13"/>
  <c r="W154" i="15"/>
  <c r="C240" i="5"/>
  <c r="D240" i="5" s="1"/>
  <c r="F240" i="5" s="1"/>
  <c r="Y297" i="13"/>
  <c r="W230" i="15"/>
  <c r="C117" i="5"/>
  <c r="D117" i="5" s="1"/>
  <c r="F117" i="5" s="1"/>
  <c r="Y174" i="13"/>
  <c r="W107" i="15"/>
  <c r="O204" i="15"/>
  <c r="E204" i="5"/>
  <c r="O204" i="14"/>
  <c r="C82" i="5"/>
  <c r="D82" i="5" s="1"/>
  <c r="F82" i="5" s="1"/>
  <c r="Y139" i="13"/>
  <c r="W72" i="15"/>
  <c r="O168" i="15"/>
  <c r="E168" i="5"/>
  <c r="O168" i="14"/>
  <c r="C202" i="5"/>
  <c r="D202" i="5" s="1"/>
  <c r="F202" i="5" s="1"/>
  <c r="Y259" i="13"/>
  <c r="W192" i="15"/>
  <c r="X162" i="13"/>
  <c r="C192" i="5"/>
  <c r="D192" i="5" s="1"/>
  <c r="F192" i="5" s="1"/>
  <c r="Y249" i="13"/>
  <c r="W182" i="15"/>
  <c r="C298" i="5"/>
  <c r="D298" i="5" s="1"/>
  <c r="F298" i="5" s="1"/>
  <c r="Y355" i="13"/>
  <c r="X46" i="14"/>
  <c r="C362" i="5"/>
  <c r="D362" i="5" s="1"/>
  <c r="F362" i="5" s="1"/>
  <c r="Y419" i="13"/>
  <c r="X110" i="14"/>
  <c r="X467" i="13"/>
  <c r="C44" i="5"/>
  <c r="D44" i="5" s="1"/>
  <c r="F44" i="5" s="1"/>
  <c r="Y101" i="13"/>
  <c r="W34" i="15"/>
  <c r="O178" i="15"/>
  <c r="O178" i="14"/>
  <c r="E178" i="5"/>
  <c r="C257" i="5"/>
  <c r="D257" i="5" s="1"/>
  <c r="F257" i="5" s="1"/>
  <c r="Y314" i="13"/>
  <c r="X5" i="14"/>
  <c r="W247" i="15"/>
  <c r="X366" i="13"/>
  <c r="C325" i="5"/>
  <c r="D325" i="5" s="1"/>
  <c r="F325" i="5" s="1"/>
  <c r="Y382" i="13"/>
  <c r="X73" i="14"/>
  <c r="X430" i="13"/>
  <c r="C389" i="5"/>
  <c r="D389" i="5" s="1"/>
  <c r="F389" i="5" s="1"/>
  <c r="Y446" i="13"/>
  <c r="X137" i="14"/>
  <c r="X130" i="13"/>
  <c r="C150" i="5"/>
  <c r="D150" i="5" s="1"/>
  <c r="F150" i="5" s="1"/>
  <c r="Y207" i="13"/>
  <c r="W140" i="15"/>
  <c r="O238" i="15"/>
  <c r="O238" i="14"/>
  <c r="E238" i="5"/>
  <c r="X312" i="13"/>
  <c r="C268" i="5"/>
  <c r="D268" i="5" s="1"/>
  <c r="F268" i="5" s="1"/>
  <c r="X16" i="14"/>
  <c r="Y325" i="13"/>
  <c r="C332" i="5"/>
  <c r="D332" i="5" s="1"/>
  <c r="F332" i="5" s="1"/>
  <c r="X80" i="14"/>
  <c r="Y389" i="13"/>
  <c r="C396" i="5"/>
  <c r="D396" i="5" s="1"/>
  <c r="F396" i="5" s="1"/>
  <c r="X144" i="14"/>
  <c r="Y453" i="13"/>
  <c r="X226" i="13"/>
  <c r="C279" i="5"/>
  <c r="D279" i="5" s="1"/>
  <c r="F279" i="5" s="1"/>
  <c r="Y336" i="13"/>
  <c r="X27" i="14"/>
  <c r="C456" i="5"/>
  <c r="D456" i="5" s="1"/>
  <c r="F456" i="5" s="1"/>
  <c r="X204" i="14"/>
  <c r="Y513" i="13"/>
  <c r="C275" i="5"/>
  <c r="D275" i="5" s="1"/>
  <c r="F275" i="5" s="1"/>
  <c r="Y332" i="13"/>
  <c r="X23" i="14"/>
  <c r="X492" i="13"/>
  <c r="C451" i="5"/>
  <c r="D451" i="5" s="1"/>
  <c r="F451" i="5" s="1"/>
  <c r="Y508" i="13"/>
  <c r="X199" i="14"/>
  <c r="C287" i="5"/>
  <c r="D287" i="5" s="1"/>
  <c r="F287" i="5" s="1"/>
  <c r="Y344" i="13"/>
  <c r="X35" i="14"/>
  <c r="C454" i="5"/>
  <c r="D454" i="5" s="1"/>
  <c r="F454" i="5" s="1"/>
  <c r="Y511" i="13"/>
  <c r="X202" i="14"/>
  <c r="X146" i="13"/>
  <c r="C299" i="5"/>
  <c r="D299" i="5" s="1"/>
  <c r="F299" i="5" s="1"/>
  <c r="Y356" i="13"/>
  <c r="X47" i="14"/>
  <c r="X494" i="13"/>
  <c r="C453" i="5"/>
  <c r="D453" i="5" s="1"/>
  <c r="F453" i="5" s="1"/>
  <c r="Y510" i="13"/>
  <c r="X201" i="14"/>
  <c r="Y559" i="13"/>
  <c r="X250" i="14"/>
  <c r="Y84" i="13"/>
  <c r="C27" i="5"/>
  <c r="D27" i="5" s="1"/>
  <c r="F27" i="5" s="1"/>
  <c r="W17" i="15"/>
  <c r="C91" i="5"/>
  <c r="D91" i="5" s="1"/>
  <c r="F91" i="5" s="1"/>
  <c r="W81" i="15"/>
  <c r="Y148" i="13"/>
  <c r="C155" i="5"/>
  <c r="D155" i="5" s="1"/>
  <c r="F155" i="5" s="1"/>
  <c r="W145" i="15"/>
  <c r="Y212" i="13"/>
  <c r="C9" i="5"/>
  <c r="D9" i="5" s="1"/>
  <c r="F9" i="5" s="1"/>
  <c r="Y66" i="13"/>
  <c r="C64" i="5"/>
  <c r="D64" i="5" s="1"/>
  <c r="F64" i="5" s="1"/>
  <c r="Y121" i="13"/>
  <c r="W54" i="15"/>
  <c r="C154" i="5"/>
  <c r="D154" i="5" s="1"/>
  <c r="F154" i="5" s="1"/>
  <c r="Y211" i="13"/>
  <c r="W144" i="15"/>
  <c r="C84" i="5"/>
  <c r="D84" i="5" s="1"/>
  <c r="F84" i="5" s="1"/>
  <c r="Y141" i="13"/>
  <c r="W74" i="15"/>
  <c r="C174" i="5"/>
  <c r="D174" i="5" s="1"/>
  <c r="F174" i="5" s="1"/>
  <c r="Y231" i="13"/>
  <c r="W164" i="15"/>
  <c r="C244" i="5"/>
  <c r="D244" i="5" s="1"/>
  <c r="F244" i="5" s="1"/>
  <c r="Y301" i="13"/>
  <c r="W234" i="15"/>
  <c r="C130" i="5"/>
  <c r="D130" i="5" s="1"/>
  <c r="F130" i="5" s="1"/>
  <c r="Y187" i="13"/>
  <c r="W120" i="15"/>
  <c r="C88" i="5"/>
  <c r="D88" i="5" s="1"/>
  <c r="F88" i="5" s="1"/>
  <c r="Y145" i="13"/>
  <c r="W78" i="15"/>
  <c r="C217" i="5"/>
  <c r="D217" i="5" s="1"/>
  <c r="F217" i="5" s="1"/>
  <c r="Y274" i="13"/>
  <c r="W207" i="15"/>
  <c r="C197" i="5"/>
  <c r="D197" i="5" s="1"/>
  <c r="F197" i="5" s="1"/>
  <c r="Y254" i="13"/>
  <c r="W187" i="15"/>
  <c r="C302" i="5"/>
  <c r="D302" i="5" s="1"/>
  <c r="F302" i="5" s="1"/>
  <c r="Y359" i="13"/>
  <c r="X50" i="14"/>
  <c r="C366" i="5"/>
  <c r="D366" i="5" s="1"/>
  <c r="F366" i="5" s="1"/>
  <c r="Y423" i="13"/>
  <c r="X114" i="14"/>
  <c r="C57" i="5"/>
  <c r="D57" i="5" s="1"/>
  <c r="F57" i="5" s="1"/>
  <c r="Y114" i="13"/>
  <c r="W47" i="15"/>
  <c r="C265" i="5"/>
  <c r="D265" i="5" s="1"/>
  <c r="F265" i="5" s="1"/>
  <c r="Y322" i="13"/>
  <c r="X13" i="14"/>
  <c r="C329" i="5"/>
  <c r="D329" i="5" s="1"/>
  <c r="F329" i="5" s="1"/>
  <c r="Y386" i="13"/>
  <c r="X77" i="14"/>
  <c r="C393" i="5"/>
  <c r="D393" i="5" s="1"/>
  <c r="F393" i="5" s="1"/>
  <c r="Y450" i="13"/>
  <c r="X141" i="14"/>
  <c r="C188" i="5"/>
  <c r="D188" i="5" s="1"/>
  <c r="F188" i="5" s="1"/>
  <c r="Y245" i="13"/>
  <c r="W178" i="15"/>
  <c r="C272" i="5"/>
  <c r="D272" i="5" s="1"/>
  <c r="F272" i="5" s="1"/>
  <c r="X20" i="14"/>
  <c r="Y329" i="13"/>
  <c r="C336" i="5"/>
  <c r="D336" i="5" s="1"/>
  <c r="F336" i="5" s="1"/>
  <c r="X84" i="14"/>
  <c r="Y393" i="13"/>
  <c r="C400" i="5"/>
  <c r="D400" i="5" s="1"/>
  <c r="F400" i="5" s="1"/>
  <c r="X148" i="14"/>
  <c r="Y457" i="13"/>
  <c r="C295" i="5"/>
  <c r="D295" i="5" s="1"/>
  <c r="F295" i="5" s="1"/>
  <c r="Y352" i="13"/>
  <c r="X43" i="14"/>
  <c r="C460" i="5"/>
  <c r="D460" i="5" s="1"/>
  <c r="F460" i="5" s="1"/>
  <c r="X208" i="14"/>
  <c r="Y517" i="13"/>
  <c r="C291" i="5"/>
  <c r="D291" i="5" s="1"/>
  <c r="F291" i="5" s="1"/>
  <c r="Y348" i="13"/>
  <c r="X39" i="14"/>
  <c r="C455" i="5"/>
  <c r="D455" i="5" s="1"/>
  <c r="F455" i="5" s="1"/>
  <c r="Y512" i="13"/>
  <c r="X203" i="14"/>
  <c r="C303" i="5"/>
  <c r="D303" i="5" s="1"/>
  <c r="F303" i="5" s="1"/>
  <c r="Y360" i="13"/>
  <c r="X51" i="14"/>
  <c r="C458" i="5"/>
  <c r="D458" i="5" s="1"/>
  <c r="F458" i="5" s="1"/>
  <c r="Y515" i="13"/>
  <c r="X206" i="14"/>
  <c r="C315" i="5"/>
  <c r="D315" i="5" s="1"/>
  <c r="F315" i="5" s="1"/>
  <c r="Y372" i="13"/>
  <c r="X63" i="14"/>
  <c r="C457" i="5"/>
  <c r="D457" i="5" s="1"/>
  <c r="F457" i="5" s="1"/>
  <c r="Y514" i="13"/>
  <c r="X205" i="14"/>
  <c r="X252" i="14"/>
  <c r="Y561" i="13"/>
  <c r="W561" i="17"/>
  <c r="X561" i="17" s="1"/>
  <c r="P504" i="18" s="1"/>
  <c r="W553" i="17"/>
  <c r="X553" i="17" s="1"/>
  <c r="P496" i="18" s="1"/>
  <c r="W545" i="17"/>
  <c r="X545" i="17" s="1"/>
  <c r="P488" i="18" s="1"/>
  <c r="W537" i="17"/>
  <c r="X537" i="17" s="1"/>
  <c r="P480" i="18" s="1"/>
  <c r="W529" i="17"/>
  <c r="X529" i="17" s="1"/>
  <c r="P472" i="18" s="1"/>
  <c r="W521" i="17"/>
  <c r="X521" i="17" s="1"/>
  <c r="P464" i="18" s="1"/>
  <c r="W513" i="17"/>
  <c r="X513" i="17" s="1"/>
  <c r="P456" i="18" s="1"/>
  <c r="W505" i="17"/>
  <c r="X505" i="17" s="1"/>
  <c r="P448" i="18" s="1"/>
  <c r="W492" i="17"/>
  <c r="X492" i="17" s="1"/>
  <c r="P435" i="18" s="1"/>
  <c r="W554" i="17"/>
  <c r="X554" i="17" s="1"/>
  <c r="P497" i="18" s="1"/>
  <c r="W546" i="17"/>
  <c r="X546" i="17" s="1"/>
  <c r="P489" i="18" s="1"/>
  <c r="W538" i="17"/>
  <c r="X538" i="17" s="1"/>
  <c r="P481" i="18" s="1"/>
  <c r="W530" i="17"/>
  <c r="X530" i="17" s="1"/>
  <c r="P473" i="18" s="1"/>
  <c r="W522" i="17"/>
  <c r="X522" i="17" s="1"/>
  <c r="P465" i="18" s="1"/>
  <c r="W514" i="17"/>
  <c r="X514" i="17" s="1"/>
  <c r="P457" i="18" s="1"/>
  <c r="W506" i="17"/>
  <c r="X506" i="17" s="1"/>
  <c r="P449" i="18" s="1"/>
  <c r="W499" i="17"/>
  <c r="X499" i="17" s="1"/>
  <c r="P442" i="18" s="1"/>
  <c r="W497" i="17"/>
  <c r="X497" i="17" s="1"/>
  <c r="P440" i="18" s="1"/>
  <c r="W489" i="17"/>
  <c r="X489" i="17" s="1"/>
  <c r="P432" i="18" s="1"/>
  <c r="W481" i="17"/>
  <c r="X481" i="17" s="1"/>
  <c r="P424" i="18" s="1"/>
  <c r="W473" i="17"/>
  <c r="X473" i="17" s="1"/>
  <c r="P416" i="18" s="1"/>
  <c r="W465" i="17"/>
  <c r="X465" i="17" s="1"/>
  <c r="P408" i="18" s="1"/>
  <c r="W457" i="17"/>
  <c r="X457" i="17" s="1"/>
  <c r="P400" i="18" s="1"/>
  <c r="W449" i="17"/>
  <c r="X449" i="17" s="1"/>
  <c r="P392" i="18" s="1"/>
  <c r="W441" i="17"/>
  <c r="X441" i="17" s="1"/>
  <c r="P384" i="18" s="1"/>
  <c r="W433" i="17"/>
  <c r="X433" i="17" s="1"/>
  <c r="P376" i="18" s="1"/>
  <c r="W425" i="17"/>
  <c r="X425" i="17" s="1"/>
  <c r="P368" i="18" s="1"/>
  <c r="W417" i="17"/>
  <c r="X417" i="17" s="1"/>
  <c r="P360" i="18" s="1"/>
  <c r="W409" i="17"/>
  <c r="X409" i="17" s="1"/>
  <c r="P352" i="18" s="1"/>
  <c r="W401" i="17"/>
  <c r="X401" i="17" s="1"/>
  <c r="P344" i="18" s="1"/>
  <c r="W393" i="17"/>
  <c r="X393" i="17" s="1"/>
  <c r="P336" i="18" s="1"/>
  <c r="W385" i="17"/>
  <c r="X385" i="17" s="1"/>
  <c r="P328" i="18" s="1"/>
  <c r="W377" i="17"/>
  <c r="X377" i="17"/>
  <c r="P320" i="18" s="1"/>
  <c r="W369" i="17"/>
  <c r="X369" i="17" s="1"/>
  <c r="P312" i="18" s="1"/>
  <c r="W361" i="17"/>
  <c r="X361" i="17"/>
  <c r="P304" i="18" s="1"/>
  <c r="W353" i="17"/>
  <c r="X353" i="17" s="1"/>
  <c r="P296" i="18" s="1"/>
  <c r="W345" i="17"/>
  <c r="X345" i="17"/>
  <c r="P288" i="18" s="1"/>
  <c r="W337" i="17"/>
  <c r="X337" i="17" s="1"/>
  <c r="P280" i="18" s="1"/>
  <c r="W329" i="17"/>
  <c r="X329" i="17"/>
  <c r="P272" i="18" s="1"/>
  <c r="W321" i="17"/>
  <c r="X321" i="17" s="1"/>
  <c r="P264" i="18" s="1"/>
  <c r="W313" i="17"/>
  <c r="X313" i="17"/>
  <c r="P256" i="18" s="1"/>
  <c r="W305" i="17"/>
  <c r="X305" i="17" s="1"/>
  <c r="P248" i="18" s="1"/>
  <c r="W297" i="17"/>
  <c r="X297" i="17"/>
  <c r="P240" i="18" s="1"/>
  <c r="W289" i="17"/>
  <c r="X289" i="17" s="1"/>
  <c r="P232" i="18" s="1"/>
  <c r="W281" i="17"/>
  <c r="X281" i="17"/>
  <c r="P224" i="18" s="1"/>
  <c r="W273" i="17"/>
  <c r="X273" i="17" s="1"/>
  <c r="P216" i="18" s="1"/>
  <c r="W265" i="17"/>
  <c r="X265" i="17"/>
  <c r="P208" i="18" s="1"/>
  <c r="W257" i="17"/>
  <c r="X257" i="17" s="1"/>
  <c r="P200" i="18" s="1"/>
  <c r="W482" i="17"/>
  <c r="X482" i="17"/>
  <c r="P425" i="18" s="1"/>
  <c r="W474" i="17"/>
  <c r="X474" i="17" s="1"/>
  <c r="P417" i="18" s="1"/>
  <c r="W466" i="17"/>
  <c r="X466" i="17"/>
  <c r="P409" i="18" s="1"/>
  <c r="W458" i="17"/>
  <c r="X458" i="17" s="1"/>
  <c r="P401" i="18" s="1"/>
  <c r="W450" i="17"/>
  <c r="X450" i="17"/>
  <c r="P393" i="18" s="1"/>
  <c r="W442" i="17"/>
  <c r="X442" i="17" s="1"/>
  <c r="P385" i="18" s="1"/>
  <c r="W434" i="17"/>
  <c r="X434" i="17"/>
  <c r="P377" i="18" s="1"/>
  <c r="W426" i="17"/>
  <c r="X426" i="17" s="1"/>
  <c r="P369" i="18" s="1"/>
  <c r="W418" i="17"/>
  <c r="X418" i="17"/>
  <c r="P361" i="18" s="1"/>
  <c r="W410" i="17"/>
  <c r="X410" i="17" s="1"/>
  <c r="P353" i="18" s="1"/>
  <c r="W402" i="17"/>
  <c r="X402" i="17"/>
  <c r="P345" i="18" s="1"/>
  <c r="W394" i="17"/>
  <c r="X394" i="17" s="1"/>
  <c r="P337" i="18" s="1"/>
  <c r="W386" i="17"/>
  <c r="X386" i="17"/>
  <c r="P329" i="18" s="1"/>
  <c r="W378" i="17"/>
  <c r="X378" i="17" s="1"/>
  <c r="P321" i="18" s="1"/>
  <c r="W370" i="17"/>
  <c r="X370" i="17"/>
  <c r="P313" i="18" s="1"/>
  <c r="W362" i="17"/>
  <c r="X362" i="17" s="1"/>
  <c r="P305" i="18" s="1"/>
  <c r="W354" i="17"/>
  <c r="X354" i="17"/>
  <c r="P297" i="18" s="1"/>
  <c r="W346" i="17"/>
  <c r="X346" i="17" s="1"/>
  <c r="P289" i="18" s="1"/>
  <c r="W338" i="17"/>
  <c r="X338" i="17"/>
  <c r="P281" i="18" s="1"/>
  <c r="W330" i="17"/>
  <c r="X330" i="17" s="1"/>
  <c r="P273" i="18" s="1"/>
  <c r="W322" i="17"/>
  <c r="X322" i="17"/>
  <c r="P265" i="18" s="1"/>
  <c r="W314" i="17"/>
  <c r="Y314" i="17" s="1"/>
  <c r="W306" i="17"/>
  <c r="X306" i="17"/>
  <c r="P249" i="18" s="1"/>
  <c r="W298" i="17"/>
  <c r="Y298" i="17" s="1"/>
  <c r="W290" i="17"/>
  <c r="X290" i="17"/>
  <c r="P233" i="18" s="1"/>
  <c r="W282" i="17"/>
  <c r="Y282" i="17" s="1"/>
  <c r="W274" i="17"/>
  <c r="X274" i="17"/>
  <c r="P217" i="18" s="1"/>
  <c r="W266" i="17"/>
  <c r="Y266" i="17" s="1"/>
  <c r="W258" i="17"/>
  <c r="X258" i="17"/>
  <c r="P201" i="18" s="1"/>
  <c r="W251" i="17"/>
  <c r="X251" i="17" s="1"/>
  <c r="P194" i="18" s="1"/>
  <c r="W247" i="17"/>
  <c r="Y247" i="17" s="1"/>
  <c r="X247" i="17"/>
  <c r="P190" i="18" s="1"/>
  <c r="W239" i="17"/>
  <c r="Y239" i="17" s="1"/>
  <c r="W231" i="17"/>
  <c r="Y231" i="17" s="1"/>
  <c r="X231" i="17"/>
  <c r="P174" i="18" s="1"/>
  <c r="W223" i="17"/>
  <c r="Y223" i="17" s="1"/>
  <c r="W215" i="17"/>
  <c r="Y215" i="17" s="1"/>
  <c r="X215" i="17"/>
  <c r="P158" i="18" s="1"/>
  <c r="W207" i="17"/>
  <c r="Y207" i="17" s="1"/>
  <c r="W199" i="17"/>
  <c r="Y199" i="17" s="1"/>
  <c r="X199" i="17"/>
  <c r="P142" i="18" s="1"/>
  <c r="W191" i="17"/>
  <c r="Y191" i="17" s="1"/>
  <c r="W183" i="17"/>
  <c r="Y183" i="17" s="1"/>
  <c r="X183" i="17"/>
  <c r="P126" i="18" s="1"/>
  <c r="W175" i="17"/>
  <c r="Y175" i="17" s="1"/>
  <c r="W167" i="17"/>
  <c r="Y167" i="17" s="1"/>
  <c r="X167" i="17"/>
  <c r="P110" i="18" s="1"/>
  <c r="W159" i="17"/>
  <c r="Y159" i="17" s="1"/>
  <c r="W151" i="17"/>
  <c r="Y151" i="17" s="1"/>
  <c r="X151" i="17"/>
  <c r="P94" i="18" s="1"/>
  <c r="W143" i="17"/>
  <c r="Y143" i="17" s="1"/>
  <c r="W135" i="17"/>
  <c r="Y135" i="17" s="1"/>
  <c r="X135" i="17"/>
  <c r="P78" i="18" s="1"/>
  <c r="W127" i="17"/>
  <c r="Y127" i="17" s="1"/>
  <c r="W119" i="17"/>
  <c r="Y119" i="17" s="1"/>
  <c r="X119" i="17"/>
  <c r="P62" i="18" s="1"/>
  <c r="W111" i="17"/>
  <c r="Y111" i="17" s="1"/>
  <c r="W103" i="17"/>
  <c r="Y103" i="17" s="1"/>
  <c r="X103" i="17"/>
  <c r="P46" i="18" s="1"/>
  <c r="W95" i="17"/>
  <c r="Y95" i="17" s="1"/>
  <c r="W87" i="17"/>
  <c r="Y87" i="17" s="1"/>
  <c r="X87" i="17"/>
  <c r="P30" i="18" s="1"/>
  <c r="W79" i="17"/>
  <c r="Y79" i="17" s="1"/>
  <c r="W71" i="17"/>
  <c r="Y71" i="17" s="1"/>
  <c r="X71" i="17"/>
  <c r="P14" i="18" s="1"/>
  <c r="W63" i="17"/>
  <c r="Y63" i="17" s="1"/>
  <c r="W244" i="17"/>
  <c r="X244" i="17"/>
  <c r="P187" i="18" s="1"/>
  <c r="W236" i="17"/>
  <c r="X236" i="17" s="1"/>
  <c r="P179" i="18" s="1"/>
  <c r="W228" i="17"/>
  <c r="X228" i="17"/>
  <c r="P171" i="18" s="1"/>
  <c r="W220" i="17"/>
  <c r="X220" i="17" s="1"/>
  <c r="P163" i="18" s="1"/>
  <c r="W212" i="17"/>
  <c r="X212" i="17"/>
  <c r="P155" i="18" s="1"/>
  <c r="W204" i="17"/>
  <c r="X204" i="17"/>
  <c r="P147" i="18" s="1"/>
  <c r="W196" i="17"/>
  <c r="X196" i="17"/>
  <c r="P139" i="18" s="1"/>
  <c r="W188" i="17"/>
  <c r="X188" i="17"/>
  <c r="P131" i="18" s="1"/>
  <c r="W180" i="17"/>
  <c r="X180" i="17"/>
  <c r="P123" i="18" s="1"/>
  <c r="W172" i="17"/>
  <c r="X172" i="17"/>
  <c r="P115" i="18" s="1"/>
  <c r="W164" i="17"/>
  <c r="X164" i="17"/>
  <c r="P107" i="18" s="1"/>
  <c r="W156" i="17"/>
  <c r="X156" i="17"/>
  <c r="P99" i="18" s="1"/>
  <c r="W148" i="17"/>
  <c r="X148" i="17"/>
  <c r="P91" i="18" s="1"/>
  <c r="W140" i="17"/>
  <c r="X140" i="17"/>
  <c r="P83" i="18" s="1"/>
  <c r="W132" i="17"/>
  <c r="X132" i="17"/>
  <c r="P75" i="18" s="1"/>
  <c r="W124" i="17"/>
  <c r="X124" i="17"/>
  <c r="P67" i="18" s="1"/>
  <c r="W116" i="17"/>
  <c r="X116" i="17"/>
  <c r="P59" i="18" s="1"/>
  <c r="W108" i="17"/>
  <c r="X108" i="17"/>
  <c r="P51" i="18" s="1"/>
  <c r="W100" i="17"/>
  <c r="X100" i="17"/>
  <c r="P43" i="18" s="1"/>
  <c r="W92" i="17"/>
  <c r="X92" i="17"/>
  <c r="P35" i="18" s="1"/>
  <c r="W84" i="17"/>
  <c r="X84" i="17"/>
  <c r="P27" i="18" s="1"/>
  <c r="W76" i="17"/>
  <c r="X76" i="17"/>
  <c r="P19" i="18" s="1"/>
  <c r="W68" i="17"/>
  <c r="X68" i="17"/>
  <c r="P11" i="18" s="1"/>
  <c r="W59" i="17"/>
  <c r="C63" i="5"/>
  <c r="D63" i="5" s="1"/>
  <c r="F63" i="5" s="1"/>
  <c r="Y120" i="13"/>
  <c r="W53" i="15"/>
  <c r="C127" i="5"/>
  <c r="D127" i="5" s="1"/>
  <c r="F127" i="5" s="1"/>
  <c r="W117" i="15"/>
  <c r="Y184" i="13"/>
  <c r="C191" i="5"/>
  <c r="D191" i="5" s="1"/>
  <c r="F191" i="5" s="1"/>
  <c r="W181" i="15"/>
  <c r="Y248" i="13"/>
  <c r="C28" i="5"/>
  <c r="D28" i="5" s="1"/>
  <c r="F28" i="5" s="1"/>
  <c r="Y85" i="13"/>
  <c r="W18" i="15"/>
  <c r="C112" i="5"/>
  <c r="D112" i="5" s="1"/>
  <c r="F112" i="5" s="1"/>
  <c r="Y169" i="13"/>
  <c r="W102" i="15"/>
  <c r="C49" i="5"/>
  <c r="D49" i="5" s="1"/>
  <c r="F49" i="5" s="1"/>
  <c r="Y106" i="13"/>
  <c r="W39" i="15"/>
  <c r="C132" i="5"/>
  <c r="D132" i="5" s="1"/>
  <c r="F132" i="5" s="1"/>
  <c r="Y189" i="13"/>
  <c r="W122" i="15"/>
  <c r="C216" i="5"/>
  <c r="D216" i="5" s="1"/>
  <c r="F216" i="5" s="1"/>
  <c r="Y273" i="13"/>
  <c r="W206" i="15"/>
  <c r="C53" i="5"/>
  <c r="D53" i="5" s="1"/>
  <c r="F53" i="5" s="1"/>
  <c r="Y110" i="13"/>
  <c r="W43" i="15"/>
  <c r="C213" i="5"/>
  <c r="D213" i="5" s="1"/>
  <c r="F213" i="5" s="1"/>
  <c r="Y270" i="13"/>
  <c r="W203" i="15"/>
  <c r="C176" i="5"/>
  <c r="D176" i="5" s="1"/>
  <c r="F176" i="5" s="1"/>
  <c r="Y233" i="13"/>
  <c r="W166" i="15"/>
  <c r="C54" i="5"/>
  <c r="D54" i="5" s="1"/>
  <c r="F54" i="5" s="1"/>
  <c r="W44" i="15"/>
  <c r="Y111" i="13"/>
  <c r="C274" i="5"/>
  <c r="D274" i="5" s="1"/>
  <c r="F274" i="5" s="1"/>
  <c r="Y331" i="13"/>
  <c r="X22" i="14"/>
  <c r="C338" i="5"/>
  <c r="D338" i="5" s="1"/>
  <c r="F338" i="5" s="1"/>
  <c r="Y395" i="13"/>
  <c r="X86" i="14"/>
  <c r="C402" i="5"/>
  <c r="D402" i="5" s="1"/>
  <c r="F402" i="5" s="1"/>
  <c r="Y459" i="13"/>
  <c r="X150" i="14"/>
  <c r="C215" i="5"/>
  <c r="D215" i="5" s="1"/>
  <c r="F215" i="5" s="1"/>
  <c r="W205" i="15"/>
  <c r="Y272" i="13"/>
  <c r="C301" i="5"/>
  <c r="D301" i="5" s="1"/>
  <c r="F301" i="5" s="1"/>
  <c r="Y358" i="13"/>
  <c r="X49" i="14"/>
  <c r="C365" i="5"/>
  <c r="D365" i="5" s="1"/>
  <c r="F365" i="5" s="1"/>
  <c r="Y422" i="13"/>
  <c r="X113" i="14"/>
  <c r="C22" i="5"/>
  <c r="D22" i="5" s="1"/>
  <c r="F22" i="5" s="1"/>
  <c r="Y79" i="13"/>
  <c r="W12" i="15"/>
  <c r="C247" i="5"/>
  <c r="D247" i="5" s="1"/>
  <c r="F247" i="5" s="1"/>
  <c r="W237" i="15"/>
  <c r="Y304" i="13"/>
  <c r="C308" i="5"/>
  <c r="D308" i="5" s="1"/>
  <c r="F308" i="5" s="1"/>
  <c r="X56" i="14"/>
  <c r="Y365" i="13"/>
  <c r="C372" i="5"/>
  <c r="D372" i="5" s="1"/>
  <c r="F372" i="5" s="1"/>
  <c r="X120" i="14"/>
  <c r="Y429" i="13"/>
  <c r="C38" i="5"/>
  <c r="D38" i="5" s="1"/>
  <c r="F38" i="5" s="1"/>
  <c r="W28" i="15"/>
  <c r="Y95" i="13"/>
  <c r="C432" i="5"/>
  <c r="D432" i="5" s="1"/>
  <c r="F432" i="5" s="1"/>
  <c r="X180" i="14"/>
  <c r="Y489" i="13"/>
  <c r="C496" i="5"/>
  <c r="D496" i="5" s="1"/>
  <c r="F496" i="5" s="1"/>
  <c r="X244" i="14"/>
  <c r="Y553" i="13"/>
  <c r="C427" i="5"/>
  <c r="D427" i="5" s="1"/>
  <c r="F427" i="5" s="1"/>
  <c r="Y484" i="13"/>
  <c r="X175" i="14"/>
  <c r="C491" i="5"/>
  <c r="D491" i="5" s="1"/>
  <c r="F491" i="5" s="1"/>
  <c r="Y548" i="13"/>
  <c r="X239" i="14"/>
  <c r="C430" i="5"/>
  <c r="D430" i="5" s="1"/>
  <c r="F430" i="5" s="1"/>
  <c r="Y487" i="13"/>
  <c r="X178" i="14"/>
  <c r="C494" i="5"/>
  <c r="D494" i="5" s="1"/>
  <c r="F494" i="5" s="1"/>
  <c r="Y551" i="13"/>
  <c r="X242" i="14"/>
  <c r="C429" i="5"/>
  <c r="D429" i="5" s="1"/>
  <c r="F429" i="5" s="1"/>
  <c r="Y486" i="13"/>
  <c r="X177" i="14"/>
  <c r="Y560" i="13"/>
  <c r="X251" i="14"/>
  <c r="C35" i="5"/>
  <c r="D35" i="5" s="1"/>
  <c r="F35" i="5" s="1"/>
  <c r="W25" i="15"/>
  <c r="Y92" i="13"/>
  <c r="C99" i="5"/>
  <c r="D99" i="5" s="1"/>
  <c r="F99" i="5" s="1"/>
  <c r="W89" i="15"/>
  <c r="Y156" i="13"/>
  <c r="C163" i="5"/>
  <c r="D163" i="5" s="1"/>
  <c r="F163" i="5" s="1"/>
  <c r="W153" i="15"/>
  <c r="Y220" i="13"/>
  <c r="C17" i="5"/>
  <c r="D17" i="5" s="1"/>
  <c r="F17" i="5" s="1"/>
  <c r="Y74" i="13"/>
  <c r="W7" i="15"/>
  <c r="C77" i="5"/>
  <c r="D77" i="5" s="1"/>
  <c r="F77" i="5" s="1"/>
  <c r="Y134" i="13"/>
  <c r="W67" i="15"/>
  <c r="C160" i="5"/>
  <c r="D160" i="5" s="1"/>
  <c r="F160" i="5" s="1"/>
  <c r="Y217" i="13"/>
  <c r="W150" i="15"/>
  <c r="C97" i="5"/>
  <c r="D97" i="5" s="1"/>
  <c r="F97" i="5" s="1"/>
  <c r="Y154" i="13"/>
  <c r="W87" i="15"/>
  <c r="C180" i="5"/>
  <c r="D180" i="5" s="1"/>
  <c r="F180" i="5" s="1"/>
  <c r="Y237" i="13"/>
  <c r="W170" i="15"/>
  <c r="C252" i="5"/>
  <c r="D252" i="5" s="1"/>
  <c r="F252" i="5" s="1"/>
  <c r="Y309" i="13"/>
  <c r="W242" i="15"/>
  <c r="C149" i="5"/>
  <c r="D149" i="5" s="1"/>
  <c r="F149" i="5" s="1"/>
  <c r="Y206" i="13"/>
  <c r="W139" i="15"/>
  <c r="C114" i="5"/>
  <c r="D114" i="5" s="1"/>
  <c r="F114" i="5" s="1"/>
  <c r="Y171" i="13"/>
  <c r="W104" i="15"/>
  <c r="C230" i="5"/>
  <c r="D230" i="5" s="1"/>
  <c r="F230" i="5" s="1"/>
  <c r="Y287" i="13"/>
  <c r="W220" i="15"/>
  <c r="C210" i="5"/>
  <c r="D210" i="5" s="1"/>
  <c r="F210" i="5" s="1"/>
  <c r="Y267" i="13"/>
  <c r="W200" i="15"/>
  <c r="C310" i="5"/>
  <c r="D310" i="5" s="1"/>
  <c r="F310" i="5" s="1"/>
  <c r="Y367" i="13"/>
  <c r="X58" i="14"/>
  <c r="C374" i="5"/>
  <c r="D374" i="5" s="1"/>
  <c r="F374" i="5" s="1"/>
  <c r="Y431" i="13"/>
  <c r="X122" i="14"/>
  <c r="C108" i="5"/>
  <c r="D108" i="5" s="1"/>
  <c r="F108" i="5" s="1"/>
  <c r="Y165" i="13"/>
  <c r="W98" i="15"/>
  <c r="C273" i="5"/>
  <c r="D273" i="5" s="1"/>
  <c r="F273" i="5" s="1"/>
  <c r="Y330" i="13"/>
  <c r="X21" i="14"/>
  <c r="C337" i="5"/>
  <c r="D337" i="5" s="1"/>
  <c r="F337" i="5" s="1"/>
  <c r="Y394" i="13"/>
  <c r="X85" i="14"/>
  <c r="C401" i="5"/>
  <c r="D401" i="5" s="1"/>
  <c r="F401" i="5" s="1"/>
  <c r="Y458" i="13"/>
  <c r="X149" i="14"/>
  <c r="C214" i="5"/>
  <c r="D214" i="5" s="1"/>
  <c r="F214" i="5" s="1"/>
  <c r="Y271" i="13"/>
  <c r="W204" i="15"/>
  <c r="C280" i="5"/>
  <c r="D280" i="5" s="1"/>
  <c r="F280" i="5" s="1"/>
  <c r="X28" i="14"/>
  <c r="Y337" i="13"/>
  <c r="C344" i="5"/>
  <c r="D344" i="5" s="1"/>
  <c r="F344" i="5" s="1"/>
  <c r="X92" i="14"/>
  <c r="Y401" i="13"/>
  <c r="C408" i="5"/>
  <c r="D408" i="5" s="1"/>
  <c r="F408" i="5" s="1"/>
  <c r="X156" i="14"/>
  <c r="Y465" i="13"/>
  <c r="C327" i="5"/>
  <c r="D327" i="5" s="1"/>
  <c r="F327" i="5" s="1"/>
  <c r="Y384" i="13"/>
  <c r="X75" i="14"/>
  <c r="C468" i="5"/>
  <c r="D468" i="5" s="1"/>
  <c r="F468" i="5" s="1"/>
  <c r="X216" i="14"/>
  <c r="Y525" i="13"/>
  <c r="O76" i="15"/>
  <c r="E76" i="5"/>
  <c r="O76" i="14"/>
  <c r="C323" i="5"/>
  <c r="D323" i="5" s="1"/>
  <c r="F323" i="5" s="1"/>
  <c r="Y380" i="13"/>
  <c r="X71" i="14"/>
  <c r="C463" i="5"/>
  <c r="D463" i="5" s="1"/>
  <c r="F463" i="5" s="1"/>
  <c r="Y520" i="13"/>
  <c r="X211" i="14"/>
  <c r="C335" i="5"/>
  <c r="D335" i="5" s="1"/>
  <c r="F335" i="5" s="1"/>
  <c r="Y392" i="13"/>
  <c r="X83" i="14"/>
  <c r="C466" i="5"/>
  <c r="D466" i="5" s="1"/>
  <c r="F466" i="5" s="1"/>
  <c r="Y523" i="13"/>
  <c r="X214" i="14"/>
  <c r="C347" i="5"/>
  <c r="D347" i="5" s="1"/>
  <c r="F347" i="5" s="1"/>
  <c r="Y404" i="13"/>
  <c r="X95" i="14"/>
  <c r="C465" i="5"/>
  <c r="D465" i="5" s="1"/>
  <c r="F465" i="5" s="1"/>
  <c r="Y522" i="13"/>
  <c r="X213" i="14"/>
  <c r="C489" i="5"/>
  <c r="D489" i="5" s="1"/>
  <c r="F489" i="5" s="1"/>
  <c r="Y546" i="13"/>
  <c r="X237" i="14"/>
  <c r="O55" i="15"/>
  <c r="E55" i="5"/>
  <c r="O55" i="14"/>
  <c r="C71" i="5"/>
  <c r="D71" i="5" s="1"/>
  <c r="F71" i="5" s="1"/>
  <c r="Y128" i="13"/>
  <c r="W61" i="15"/>
  <c r="O209" i="14"/>
  <c r="O209" i="15"/>
  <c r="E209" i="5"/>
  <c r="C185" i="5"/>
  <c r="D185" i="5" s="1"/>
  <c r="F185" i="5" s="1"/>
  <c r="Y242" i="13"/>
  <c r="W175" i="15"/>
  <c r="C282" i="5"/>
  <c r="D282" i="5" s="1"/>
  <c r="F282" i="5" s="1"/>
  <c r="Y339" i="13"/>
  <c r="X30" i="14"/>
  <c r="O357" i="14"/>
  <c r="E357" i="5"/>
  <c r="O357" i="15"/>
  <c r="O364" i="14"/>
  <c r="E364" i="5"/>
  <c r="O364" i="15"/>
  <c r="C380" i="5"/>
  <c r="D380" i="5" s="1"/>
  <c r="F380" i="5" s="1"/>
  <c r="X128" i="14"/>
  <c r="Y437" i="13"/>
  <c r="E488" i="5"/>
  <c r="O488" i="15"/>
  <c r="O488" i="14"/>
  <c r="C102" i="5"/>
  <c r="D102" i="5" s="1"/>
  <c r="F102" i="5" s="1"/>
  <c r="Y159" i="13"/>
  <c r="W92" i="15"/>
  <c r="C140" i="5"/>
  <c r="D140" i="5" s="1"/>
  <c r="F140" i="5" s="1"/>
  <c r="Y197" i="13"/>
  <c r="W130" i="15"/>
  <c r="C438" i="5"/>
  <c r="D438" i="5" s="1"/>
  <c r="F438" i="5" s="1"/>
  <c r="Y495" i="13"/>
  <c r="X186" i="14"/>
  <c r="O485" i="14"/>
  <c r="E485" i="5"/>
  <c r="O485" i="15"/>
  <c r="C11" i="5"/>
  <c r="D11" i="5" s="1"/>
  <c r="F11" i="5" s="1"/>
  <c r="Y68" i="13"/>
  <c r="O59" i="15"/>
  <c r="E59" i="5"/>
  <c r="O59" i="14"/>
  <c r="C75" i="5"/>
  <c r="D75" i="5" s="1"/>
  <c r="F75" i="5" s="1"/>
  <c r="W65" i="15"/>
  <c r="Y132" i="13"/>
  <c r="E123" i="5"/>
  <c r="O123" i="15"/>
  <c r="O123" i="14"/>
  <c r="C139" i="5"/>
  <c r="D139" i="5" s="1"/>
  <c r="F139" i="5" s="1"/>
  <c r="W129" i="15"/>
  <c r="Y196" i="13"/>
  <c r="E187" i="5"/>
  <c r="O187" i="15"/>
  <c r="O187" i="14"/>
  <c r="C203" i="5"/>
  <c r="D203" i="5" s="1"/>
  <c r="F203" i="5" s="1"/>
  <c r="W193" i="15"/>
  <c r="Y260" i="13"/>
  <c r="C45" i="5"/>
  <c r="D45" i="5" s="1"/>
  <c r="F45" i="5" s="1"/>
  <c r="Y102" i="13"/>
  <c r="W35" i="15"/>
  <c r="O109" i="14"/>
  <c r="O109" i="15"/>
  <c r="E109" i="5"/>
  <c r="C128" i="5"/>
  <c r="D128" i="5" s="1"/>
  <c r="F128" i="5" s="1"/>
  <c r="Y185" i="13"/>
  <c r="W118" i="15"/>
  <c r="O46" i="15"/>
  <c r="O46" i="14"/>
  <c r="E46" i="5"/>
  <c r="C65" i="5"/>
  <c r="D65" i="5" s="1"/>
  <c r="F65" i="5" s="1"/>
  <c r="Y122" i="13"/>
  <c r="W55" i="15"/>
  <c r="O110" i="15"/>
  <c r="O110" i="14"/>
  <c r="E110" i="5"/>
  <c r="O129" i="14"/>
  <c r="O129" i="15"/>
  <c r="E129" i="5"/>
  <c r="C148" i="5"/>
  <c r="D148" i="5" s="1"/>
  <c r="F148" i="5" s="1"/>
  <c r="Y205" i="13"/>
  <c r="W138" i="15"/>
  <c r="C228" i="5"/>
  <c r="D228" i="5" s="1"/>
  <c r="F228" i="5" s="1"/>
  <c r="Y285" i="13"/>
  <c r="W218" i="15"/>
  <c r="C85" i="5"/>
  <c r="D85" i="5" s="1"/>
  <c r="F85" i="5" s="1"/>
  <c r="Y142" i="13"/>
  <c r="W75" i="15"/>
  <c r="O166" i="15"/>
  <c r="O166" i="14"/>
  <c r="E166" i="5"/>
  <c r="C50" i="5"/>
  <c r="D50" i="5" s="1"/>
  <c r="F50" i="5" s="1"/>
  <c r="Y107" i="13"/>
  <c r="W40" i="15"/>
  <c r="C189" i="5"/>
  <c r="D189" i="5" s="1"/>
  <c r="F189" i="5" s="1"/>
  <c r="Y246" i="13"/>
  <c r="W179" i="15"/>
  <c r="O41" i="15"/>
  <c r="O41" i="14"/>
  <c r="E41" i="5"/>
  <c r="C118" i="5"/>
  <c r="D118" i="5" s="1"/>
  <c r="F118" i="5" s="1"/>
  <c r="Y175" i="13"/>
  <c r="W108" i="15"/>
  <c r="O270" i="14"/>
  <c r="E270" i="5"/>
  <c r="O270" i="15"/>
  <c r="C286" i="5"/>
  <c r="D286" i="5" s="1"/>
  <c r="F286" i="5" s="1"/>
  <c r="Y343" i="13"/>
  <c r="X34" i="14"/>
  <c r="O334" i="14"/>
  <c r="E334" i="5"/>
  <c r="O334" i="15"/>
  <c r="C350" i="5"/>
  <c r="D350" i="5" s="1"/>
  <c r="F350" i="5" s="1"/>
  <c r="Y407" i="13"/>
  <c r="X98" i="14"/>
  <c r="O398" i="14"/>
  <c r="E398" i="5"/>
  <c r="O398" i="15"/>
  <c r="C414" i="5"/>
  <c r="D414" i="5" s="1"/>
  <c r="F414" i="5" s="1"/>
  <c r="Y471" i="13"/>
  <c r="X162" i="14"/>
  <c r="O134" i="15"/>
  <c r="O134" i="14"/>
  <c r="E134" i="5"/>
  <c r="C245" i="5"/>
  <c r="D245" i="5" s="1"/>
  <c r="F245" i="5" s="1"/>
  <c r="Y302" i="13"/>
  <c r="W235" i="15"/>
  <c r="O297" i="14"/>
  <c r="E297" i="5"/>
  <c r="O297" i="15"/>
  <c r="C313" i="5"/>
  <c r="D313" i="5" s="1"/>
  <c r="F313" i="5" s="1"/>
  <c r="Y370" i="13"/>
  <c r="X61" i="14"/>
  <c r="O361" i="14"/>
  <c r="E361" i="5"/>
  <c r="O361" i="15"/>
  <c r="C377" i="5"/>
  <c r="D377" i="5" s="1"/>
  <c r="F377" i="5" s="1"/>
  <c r="Y434" i="13"/>
  <c r="X125" i="14"/>
  <c r="O425" i="14"/>
  <c r="E425" i="5"/>
  <c r="O425" i="15"/>
  <c r="C86" i="5"/>
  <c r="D86" i="5" s="1"/>
  <c r="F86" i="5" s="1"/>
  <c r="W76" i="15"/>
  <c r="Y143" i="13"/>
  <c r="C258" i="5"/>
  <c r="D258" i="5" s="1"/>
  <c r="F258" i="5" s="1"/>
  <c r="Y315" i="13"/>
  <c r="W248" i="15"/>
  <c r="X6" i="14"/>
  <c r="O304" i="14"/>
  <c r="E304" i="5"/>
  <c r="O304" i="15"/>
  <c r="C320" i="5"/>
  <c r="D320" i="5" s="1"/>
  <c r="F320" i="5" s="1"/>
  <c r="X68" i="14"/>
  <c r="Y377" i="13"/>
  <c r="O368" i="14"/>
  <c r="E368" i="5"/>
  <c r="O368" i="15"/>
  <c r="C384" i="5"/>
  <c r="D384" i="5" s="1"/>
  <c r="F384" i="5" s="1"/>
  <c r="X132" i="14"/>
  <c r="Y441" i="13"/>
  <c r="O14" i="15"/>
  <c r="O14" i="14"/>
  <c r="E14" i="5"/>
  <c r="C226" i="5"/>
  <c r="D226" i="5" s="1"/>
  <c r="F226" i="5" s="1"/>
  <c r="Y283" i="13"/>
  <c r="W216" i="15"/>
  <c r="O422" i="14"/>
  <c r="E422" i="5"/>
  <c r="O422" i="15"/>
  <c r="C444" i="5"/>
  <c r="D444" i="5" s="1"/>
  <c r="F444" i="5" s="1"/>
  <c r="X192" i="14"/>
  <c r="Y501" i="13"/>
  <c r="E492" i="5"/>
  <c r="O492" i="15"/>
  <c r="O492" i="14"/>
  <c r="C182" i="5"/>
  <c r="D182" i="5" s="1"/>
  <c r="F182" i="5" s="1"/>
  <c r="Y239" i="13"/>
  <c r="W172" i="15"/>
  <c r="O419" i="14"/>
  <c r="O419" i="15"/>
  <c r="E419" i="5"/>
  <c r="C439" i="5"/>
  <c r="D439" i="5" s="1"/>
  <c r="F439" i="5" s="1"/>
  <c r="Y496" i="13"/>
  <c r="X187" i="14"/>
  <c r="O487" i="15"/>
  <c r="O487" i="14"/>
  <c r="E487" i="5"/>
  <c r="C218" i="5"/>
  <c r="D218" i="5" s="1"/>
  <c r="F218" i="5" s="1"/>
  <c r="Y275" i="13"/>
  <c r="W208" i="15"/>
  <c r="O426" i="14"/>
  <c r="E426" i="5"/>
  <c r="O426" i="15"/>
  <c r="C442" i="5"/>
  <c r="D442" i="5" s="1"/>
  <c r="F442" i="5" s="1"/>
  <c r="Y499" i="13"/>
  <c r="X190" i="14"/>
  <c r="O490" i="14"/>
  <c r="E490" i="5"/>
  <c r="O490" i="15"/>
  <c r="C222" i="5"/>
  <c r="D222" i="5" s="1"/>
  <c r="F222" i="5" s="1"/>
  <c r="Y279" i="13"/>
  <c r="W212" i="15"/>
  <c r="O423" i="14"/>
  <c r="O423" i="15"/>
  <c r="E423" i="5"/>
  <c r="C441" i="5"/>
  <c r="D441" i="5" s="1"/>
  <c r="F441" i="5" s="1"/>
  <c r="Y498" i="13"/>
  <c r="X189" i="14"/>
  <c r="O497" i="14"/>
  <c r="E497" i="5"/>
  <c r="O497" i="15"/>
  <c r="O501" i="14"/>
  <c r="O501" i="15"/>
  <c r="W559" i="17"/>
  <c r="X559" i="17" s="1"/>
  <c r="P502" i="18" s="1"/>
  <c r="W551" i="17"/>
  <c r="X551" i="17"/>
  <c r="P494" i="18" s="1"/>
  <c r="W543" i="17"/>
  <c r="X543" i="17"/>
  <c r="P486" i="18" s="1"/>
  <c r="W535" i="17"/>
  <c r="X535" i="17"/>
  <c r="P478" i="18" s="1"/>
  <c r="W527" i="17"/>
  <c r="X527" i="17"/>
  <c r="P470" i="18" s="1"/>
  <c r="W519" i="17"/>
  <c r="X519" i="17"/>
  <c r="P462" i="18" s="1"/>
  <c r="W511" i="17"/>
  <c r="X511" i="17"/>
  <c r="P454" i="18" s="1"/>
  <c r="W503" i="17"/>
  <c r="X503" i="17"/>
  <c r="P446" i="18" s="1"/>
  <c r="W560" i="17"/>
  <c r="X560" i="17"/>
  <c r="P503" i="18" s="1"/>
  <c r="W552" i="17"/>
  <c r="X552" i="17"/>
  <c r="P495" i="18" s="1"/>
  <c r="W544" i="17"/>
  <c r="X544" i="17"/>
  <c r="P487" i="18" s="1"/>
  <c r="W536" i="17"/>
  <c r="X536" i="17"/>
  <c r="P479" i="18" s="1"/>
  <c r="W528" i="17"/>
  <c r="X528" i="17"/>
  <c r="P471" i="18" s="1"/>
  <c r="W520" i="17"/>
  <c r="X520" i="17"/>
  <c r="P463" i="18" s="1"/>
  <c r="W512" i="17"/>
  <c r="X512" i="17"/>
  <c r="P455" i="18" s="1"/>
  <c r="W504" i="17"/>
  <c r="X504" i="17"/>
  <c r="P447" i="18" s="1"/>
  <c r="W496" i="17"/>
  <c r="W495" i="17"/>
  <c r="X495" i="17"/>
  <c r="P438" i="18" s="1"/>
  <c r="W487" i="17"/>
  <c r="X487" i="17"/>
  <c r="P430" i="18" s="1"/>
  <c r="W479" i="17"/>
  <c r="X479" i="17"/>
  <c r="P422" i="18" s="1"/>
  <c r="W471" i="17"/>
  <c r="X471" i="17"/>
  <c r="P414" i="18" s="1"/>
  <c r="W463" i="17"/>
  <c r="X463" i="17"/>
  <c r="P406" i="18" s="1"/>
  <c r="W455" i="17"/>
  <c r="X455" i="17"/>
  <c r="P398" i="18" s="1"/>
  <c r="W447" i="17"/>
  <c r="X447" i="17"/>
  <c r="P390" i="18" s="1"/>
  <c r="W439" i="17"/>
  <c r="X439" i="17"/>
  <c r="P382" i="18" s="1"/>
  <c r="W431" i="17"/>
  <c r="X431" i="17"/>
  <c r="P374" i="18" s="1"/>
  <c r="W423" i="17"/>
  <c r="X423" i="17"/>
  <c r="P366" i="18" s="1"/>
  <c r="W415" i="17"/>
  <c r="X415" i="17"/>
  <c r="P358" i="18" s="1"/>
  <c r="W407" i="17"/>
  <c r="X407" i="17"/>
  <c r="P350" i="18" s="1"/>
  <c r="W399" i="17"/>
  <c r="X399" i="17"/>
  <c r="P342" i="18" s="1"/>
  <c r="W391" i="17"/>
  <c r="X391" i="17"/>
  <c r="P334" i="18" s="1"/>
  <c r="W383" i="17"/>
  <c r="X383" i="17"/>
  <c r="P326" i="18" s="1"/>
  <c r="W375" i="17"/>
  <c r="X375" i="17"/>
  <c r="P318" i="18" s="1"/>
  <c r="W367" i="17"/>
  <c r="X367" i="17"/>
  <c r="P310" i="18" s="1"/>
  <c r="W359" i="17"/>
  <c r="X359" i="17"/>
  <c r="P302" i="18" s="1"/>
  <c r="W351" i="17"/>
  <c r="X351" i="17"/>
  <c r="P294" i="18" s="1"/>
  <c r="W343" i="17"/>
  <c r="X343" i="17"/>
  <c r="P286" i="18" s="1"/>
  <c r="W335" i="17"/>
  <c r="X335" i="17"/>
  <c r="P278" i="18" s="1"/>
  <c r="W327" i="17"/>
  <c r="X327" i="17"/>
  <c r="P270" i="18" s="1"/>
  <c r="W319" i="17"/>
  <c r="X319" i="17"/>
  <c r="P262" i="18" s="1"/>
  <c r="W311" i="17"/>
  <c r="X311" i="17"/>
  <c r="P254" i="18" s="1"/>
  <c r="W303" i="17"/>
  <c r="X303" i="17"/>
  <c r="P246" i="18" s="1"/>
  <c r="W295" i="17"/>
  <c r="X295" i="17"/>
  <c r="P238" i="18" s="1"/>
  <c r="W287" i="17"/>
  <c r="X287" i="17"/>
  <c r="P230" i="18" s="1"/>
  <c r="W279" i="17"/>
  <c r="X279" i="17"/>
  <c r="P222" i="18" s="1"/>
  <c r="W271" i="17"/>
  <c r="X271" i="17"/>
  <c r="P214" i="18" s="1"/>
  <c r="W263" i="17"/>
  <c r="X263" i="17"/>
  <c r="P206" i="18" s="1"/>
  <c r="W255" i="17"/>
  <c r="X255" i="17"/>
  <c r="P198" i="18" s="1"/>
  <c r="W480" i="17"/>
  <c r="X480" i="17"/>
  <c r="P423" i="18" s="1"/>
  <c r="W472" i="17"/>
  <c r="X472" i="17"/>
  <c r="P415" i="18" s="1"/>
  <c r="W464" i="17"/>
  <c r="X464" i="17"/>
  <c r="P407" i="18" s="1"/>
  <c r="W456" i="17"/>
  <c r="X456" i="17"/>
  <c r="P399" i="18" s="1"/>
  <c r="W448" i="17"/>
  <c r="X448" i="17"/>
  <c r="P391" i="18" s="1"/>
  <c r="W440" i="17"/>
  <c r="X440" i="17"/>
  <c r="P383" i="18" s="1"/>
  <c r="W432" i="17"/>
  <c r="X432" i="17"/>
  <c r="P375" i="18" s="1"/>
  <c r="W424" i="17"/>
  <c r="X424" i="17"/>
  <c r="P367" i="18" s="1"/>
  <c r="W416" i="17"/>
  <c r="X416" i="17"/>
  <c r="P359" i="18" s="1"/>
  <c r="W408" i="17"/>
  <c r="X408" i="17"/>
  <c r="P351" i="18" s="1"/>
  <c r="W400" i="17"/>
  <c r="X400" i="17"/>
  <c r="P343" i="18" s="1"/>
  <c r="W392" i="17"/>
  <c r="X392" i="17"/>
  <c r="P335" i="18" s="1"/>
  <c r="W384" i="17"/>
  <c r="X384" i="17"/>
  <c r="P327" i="18" s="1"/>
  <c r="W376" i="17"/>
  <c r="X376" i="17"/>
  <c r="P319" i="18" s="1"/>
  <c r="W368" i="17"/>
  <c r="X368" i="17"/>
  <c r="P311" i="18" s="1"/>
  <c r="W360" i="17"/>
  <c r="X360" i="17"/>
  <c r="P303" i="18" s="1"/>
  <c r="W352" i="17"/>
  <c r="X352" i="17"/>
  <c r="P295" i="18" s="1"/>
  <c r="W344" i="17"/>
  <c r="X344" i="17"/>
  <c r="P287" i="18" s="1"/>
  <c r="W336" i="17"/>
  <c r="X336" i="17"/>
  <c r="P279" i="18" s="1"/>
  <c r="W328" i="17"/>
  <c r="X328" i="17"/>
  <c r="P271" i="18" s="1"/>
  <c r="W320" i="17"/>
  <c r="X320" i="17"/>
  <c r="P263" i="18" s="1"/>
  <c r="W312" i="17"/>
  <c r="X312" i="17"/>
  <c r="P255" i="18" s="1"/>
  <c r="W304" i="17"/>
  <c r="Y304" i="17" s="1"/>
  <c r="X304" i="17"/>
  <c r="P247" i="18" s="1"/>
  <c r="W296" i="17"/>
  <c r="X296" i="17"/>
  <c r="P239" i="18" s="1"/>
  <c r="W288" i="17"/>
  <c r="Y288" i="17" s="1"/>
  <c r="X288" i="17"/>
  <c r="P231" i="18" s="1"/>
  <c r="W280" i="17"/>
  <c r="X280" i="17"/>
  <c r="P223" i="18" s="1"/>
  <c r="W272" i="17"/>
  <c r="Y272" i="17" s="1"/>
  <c r="X272" i="17"/>
  <c r="P215" i="18" s="1"/>
  <c r="W264" i="17"/>
  <c r="X264" i="17"/>
  <c r="P207" i="18" s="1"/>
  <c r="W256" i="17"/>
  <c r="Y256" i="17" s="1"/>
  <c r="X256" i="17"/>
  <c r="P199" i="18" s="1"/>
  <c r="W250" i="17"/>
  <c r="Y250" i="17" s="1"/>
  <c r="X250" i="17"/>
  <c r="P193" i="18" s="1"/>
  <c r="W245" i="17"/>
  <c r="Y245" i="17" s="1"/>
  <c r="X245" i="17"/>
  <c r="P188" i="18" s="1"/>
  <c r="W237" i="17"/>
  <c r="Y237" i="17" s="1"/>
  <c r="X237" i="17"/>
  <c r="P180" i="18" s="1"/>
  <c r="W229" i="17"/>
  <c r="Y229" i="17" s="1"/>
  <c r="X229" i="17"/>
  <c r="P172" i="18" s="1"/>
  <c r="W221" i="17"/>
  <c r="Y221" i="17" s="1"/>
  <c r="X221" i="17"/>
  <c r="P164" i="18" s="1"/>
  <c r="W213" i="17"/>
  <c r="Y213" i="17" s="1"/>
  <c r="X213" i="17"/>
  <c r="P156" i="18" s="1"/>
  <c r="W205" i="17"/>
  <c r="Y205" i="17" s="1"/>
  <c r="X205" i="17"/>
  <c r="P148" i="18" s="1"/>
  <c r="W197" i="17"/>
  <c r="Y197" i="17" s="1"/>
  <c r="X197" i="17"/>
  <c r="P140" i="18" s="1"/>
  <c r="W189" i="17"/>
  <c r="Y189" i="17" s="1"/>
  <c r="X189" i="17"/>
  <c r="P132" i="18" s="1"/>
  <c r="W181" i="17"/>
  <c r="Y181" i="17" s="1"/>
  <c r="X181" i="17"/>
  <c r="P124" i="18" s="1"/>
  <c r="W173" i="17"/>
  <c r="Y173" i="17" s="1"/>
  <c r="X173" i="17"/>
  <c r="P116" i="18" s="1"/>
  <c r="W165" i="17"/>
  <c r="Y165" i="17" s="1"/>
  <c r="X165" i="17"/>
  <c r="P108" i="18" s="1"/>
  <c r="W157" i="17"/>
  <c r="Y157" i="17" s="1"/>
  <c r="X157" i="17"/>
  <c r="P100" i="18" s="1"/>
  <c r="W149" i="17"/>
  <c r="Y149" i="17" s="1"/>
  <c r="X149" i="17"/>
  <c r="P92" i="18" s="1"/>
  <c r="W141" i="17"/>
  <c r="Y141" i="17" s="1"/>
  <c r="X141" i="17"/>
  <c r="P84" i="18" s="1"/>
  <c r="W133" i="17"/>
  <c r="Y133" i="17" s="1"/>
  <c r="X133" i="17"/>
  <c r="P76" i="18" s="1"/>
  <c r="W125" i="17"/>
  <c r="Y125" i="17" s="1"/>
  <c r="X125" i="17"/>
  <c r="P68" i="18" s="1"/>
  <c r="W117" i="17"/>
  <c r="Y117" i="17" s="1"/>
  <c r="X117" i="17"/>
  <c r="P60" i="18" s="1"/>
  <c r="W109" i="17"/>
  <c r="Y109" i="17" s="1"/>
  <c r="X109" i="17"/>
  <c r="P52" i="18" s="1"/>
  <c r="W101" i="17"/>
  <c r="Y101" i="17" s="1"/>
  <c r="X101" i="17"/>
  <c r="P44" i="18" s="1"/>
  <c r="W93" i="17"/>
  <c r="Y93" i="17" s="1"/>
  <c r="X93" i="17"/>
  <c r="P36" i="18" s="1"/>
  <c r="W85" i="17"/>
  <c r="Y85" i="17" s="1"/>
  <c r="X85" i="17"/>
  <c r="P28" i="18" s="1"/>
  <c r="W77" i="17"/>
  <c r="Y77" i="17" s="1"/>
  <c r="X77" i="17"/>
  <c r="P20" i="18" s="1"/>
  <c r="W69" i="17"/>
  <c r="Y69" i="17" s="1"/>
  <c r="X69" i="17"/>
  <c r="P12" i="18" s="1"/>
  <c r="W61" i="17"/>
  <c r="X61" i="17"/>
  <c r="P4" i="18" s="1"/>
  <c r="W242" i="17"/>
  <c r="Y242" i="17" s="1"/>
  <c r="X242" i="17"/>
  <c r="P185" i="18" s="1"/>
  <c r="W234" i="17"/>
  <c r="Y234" i="17" s="1"/>
  <c r="X234" i="17"/>
  <c r="P177" i="18" s="1"/>
  <c r="W226" i="17"/>
  <c r="Y226" i="17" s="1"/>
  <c r="X226" i="17"/>
  <c r="P169" i="18" s="1"/>
  <c r="W218" i="17"/>
  <c r="Y218" i="17" s="1"/>
  <c r="X218" i="17"/>
  <c r="P161" i="18" s="1"/>
  <c r="W210" i="17"/>
  <c r="Y210" i="17" s="1"/>
  <c r="X210" i="17"/>
  <c r="P153" i="18" s="1"/>
  <c r="W202" i="17"/>
  <c r="Y202" i="17" s="1"/>
  <c r="X202" i="17"/>
  <c r="P145" i="18" s="1"/>
  <c r="W194" i="17"/>
  <c r="Y194" i="17" s="1"/>
  <c r="X194" i="17"/>
  <c r="P137" i="18" s="1"/>
  <c r="W186" i="17"/>
  <c r="Y186" i="17" s="1"/>
  <c r="X186" i="17"/>
  <c r="P129" i="18" s="1"/>
  <c r="W178" i="17"/>
  <c r="Y178" i="17" s="1"/>
  <c r="X178" i="17"/>
  <c r="P121" i="18" s="1"/>
  <c r="W170" i="17"/>
  <c r="Y170" i="17" s="1"/>
  <c r="X170" i="17"/>
  <c r="P113" i="18" s="1"/>
  <c r="W162" i="17"/>
  <c r="Y162" i="17" s="1"/>
  <c r="X162" i="17"/>
  <c r="P105" i="18" s="1"/>
  <c r="W154" i="17"/>
  <c r="Y154" i="17" s="1"/>
  <c r="X154" i="17"/>
  <c r="P97" i="18" s="1"/>
  <c r="W146" i="17"/>
  <c r="Y146" i="17" s="1"/>
  <c r="X146" i="17"/>
  <c r="P89" i="18" s="1"/>
  <c r="W138" i="17"/>
  <c r="Y138" i="17" s="1"/>
  <c r="X138" i="17"/>
  <c r="P81" i="18" s="1"/>
  <c r="W130" i="17"/>
  <c r="Y130" i="17" s="1"/>
  <c r="X130" i="17"/>
  <c r="P73" i="18" s="1"/>
  <c r="W122" i="17"/>
  <c r="Y122" i="17" s="1"/>
  <c r="X122" i="17"/>
  <c r="P65" i="18" s="1"/>
  <c r="W114" i="17"/>
  <c r="Y114" i="17" s="1"/>
  <c r="X114" i="17"/>
  <c r="P57" i="18" s="1"/>
  <c r="W106" i="17"/>
  <c r="Y106" i="17" s="1"/>
  <c r="X106" i="17"/>
  <c r="P49" i="18" s="1"/>
  <c r="W98" i="17"/>
  <c r="Y98" i="17" s="1"/>
  <c r="X98" i="17"/>
  <c r="P41" i="18" s="1"/>
  <c r="W90" i="17"/>
  <c r="Y90" i="17" s="1"/>
  <c r="X90" i="17"/>
  <c r="P33" i="18" s="1"/>
  <c r="W82" i="17"/>
  <c r="Y82" i="17" s="1"/>
  <c r="X82" i="17"/>
  <c r="P25" i="18" s="1"/>
  <c r="W74" i="17"/>
  <c r="Y74" i="17" s="1"/>
  <c r="X74" i="17"/>
  <c r="P17" i="18" s="1"/>
  <c r="W66" i="17"/>
  <c r="Y66" i="17" s="1"/>
  <c r="X66" i="17"/>
  <c r="P9" i="18" s="1"/>
  <c r="B55" i="17"/>
  <c r="B56" i="17"/>
  <c r="S10" i="18" s="1"/>
  <c r="O31" i="15"/>
  <c r="E31" i="5"/>
  <c r="O31" i="14"/>
  <c r="C47" i="5"/>
  <c r="D47" i="5" s="1"/>
  <c r="F47" i="5" s="1"/>
  <c r="Y104" i="13"/>
  <c r="W37" i="15"/>
  <c r="E95" i="5"/>
  <c r="O95" i="15"/>
  <c r="O95" i="14"/>
  <c r="C111" i="5"/>
  <c r="D111" i="5" s="1"/>
  <c r="F111" i="5" s="1"/>
  <c r="W101" i="15"/>
  <c r="Y168" i="13"/>
  <c r="E159" i="5"/>
  <c r="O159" i="15"/>
  <c r="O159" i="14"/>
  <c r="C175" i="5"/>
  <c r="D175" i="5" s="1"/>
  <c r="F175" i="5" s="1"/>
  <c r="W165" i="15"/>
  <c r="Y232" i="13"/>
  <c r="O13" i="15"/>
  <c r="O13" i="14"/>
  <c r="E13" i="5"/>
  <c r="C29" i="5"/>
  <c r="D29" i="5" s="1"/>
  <c r="F29" i="5" s="1"/>
  <c r="Y86" i="13"/>
  <c r="W19" i="15"/>
  <c r="O48" i="15"/>
  <c r="E48" i="5"/>
  <c r="O48" i="14"/>
  <c r="O74" i="15"/>
  <c r="O74" i="14"/>
  <c r="E74" i="5"/>
  <c r="C93" i="5"/>
  <c r="D93" i="5" s="1"/>
  <c r="F93" i="5" s="1"/>
  <c r="Y150" i="13"/>
  <c r="W83" i="15"/>
  <c r="O138" i="15"/>
  <c r="O138" i="14"/>
  <c r="E138" i="5"/>
  <c r="O157" i="14"/>
  <c r="O157" i="15"/>
  <c r="E157" i="5"/>
  <c r="C26" i="5"/>
  <c r="D26" i="5" s="1"/>
  <c r="F26" i="5" s="1"/>
  <c r="W16" i="15"/>
  <c r="Y83" i="13"/>
  <c r="O68" i="15"/>
  <c r="E68" i="5"/>
  <c r="O68" i="14"/>
  <c r="C113" i="5"/>
  <c r="D113" i="5" s="1"/>
  <c r="F113" i="5" s="1"/>
  <c r="Y170" i="13"/>
  <c r="W103" i="15"/>
  <c r="O158" i="15"/>
  <c r="O158" i="14"/>
  <c r="E158" i="5"/>
  <c r="O177" i="14"/>
  <c r="O177" i="15"/>
  <c r="E177" i="5"/>
  <c r="C196" i="5"/>
  <c r="D196" i="5" s="1"/>
  <c r="F196" i="5" s="1"/>
  <c r="Y253" i="13"/>
  <c r="W186" i="15"/>
  <c r="O232" i="15"/>
  <c r="E232" i="5"/>
  <c r="O232" i="14"/>
  <c r="C8" i="5"/>
  <c r="D8" i="5" s="1"/>
  <c r="F8" i="5" s="1"/>
  <c r="Y65" i="13"/>
  <c r="O98" i="15"/>
  <c r="O98" i="14"/>
  <c r="E98" i="5"/>
  <c r="C170" i="5"/>
  <c r="D170" i="5" s="1"/>
  <c r="F170" i="5" s="1"/>
  <c r="Y227" i="13"/>
  <c r="W160" i="15"/>
  <c r="O56" i="15"/>
  <c r="E56" i="5"/>
  <c r="O56" i="14"/>
  <c r="O101" i="14"/>
  <c r="O101" i="15"/>
  <c r="E101" i="5"/>
  <c r="C146" i="5"/>
  <c r="D146" i="5" s="1"/>
  <c r="F146" i="5" s="1"/>
  <c r="Y203" i="13"/>
  <c r="W136" i="15"/>
  <c r="O194" i="15"/>
  <c r="O194" i="14"/>
  <c r="E194" i="5"/>
  <c r="E227" i="5"/>
  <c r="O227" i="15"/>
  <c r="O227" i="14"/>
  <c r="C246" i="5"/>
  <c r="D246" i="5" s="1"/>
  <c r="F246" i="5" s="1"/>
  <c r="Y303" i="13"/>
  <c r="W236" i="15"/>
  <c r="O156" i="15"/>
  <c r="E156" i="5"/>
  <c r="O156" i="14"/>
  <c r="O205" i="14"/>
  <c r="O205" i="15"/>
  <c r="E205" i="5"/>
  <c r="C253" i="5"/>
  <c r="D253" i="5" s="1"/>
  <c r="F253" i="5" s="1"/>
  <c r="Y310" i="13"/>
  <c r="W243" i="15"/>
  <c r="O306" i="14"/>
  <c r="E306" i="5"/>
  <c r="O306" i="15"/>
  <c r="C322" i="5"/>
  <c r="D322" i="5" s="1"/>
  <c r="F322" i="5" s="1"/>
  <c r="Y379" i="13"/>
  <c r="X70" i="14"/>
  <c r="O370" i="14"/>
  <c r="E370" i="5"/>
  <c r="O370" i="15"/>
  <c r="C386" i="5"/>
  <c r="D386" i="5" s="1"/>
  <c r="F386" i="5" s="1"/>
  <c r="Y443" i="13"/>
  <c r="X134" i="14"/>
  <c r="O70" i="15"/>
  <c r="O70" i="14"/>
  <c r="E70" i="5"/>
  <c r="C165" i="5"/>
  <c r="D165" i="5" s="1"/>
  <c r="F165" i="5" s="1"/>
  <c r="Y222" i="13"/>
  <c r="W155" i="15"/>
  <c r="O250" i="15"/>
  <c r="O250" i="14"/>
  <c r="E250" i="5"/>
  <c r="O269" i="14"/>
  <c r="E269" i="5"/>
  <c r="O269" i="15"/>
  <c r="C285" i="5"/>
  <c r="D285" i="5" s="1"/>
  <c r="F285" i="5" s="1"/>
  <c r="Y342" i="13"/>
  <c r="X33" i="14"/>
  <c r="O333" i="14"/>
  <c r="E333" i="5"/>
  <c r="O333" i="15"/>
  <c r="C349" i="5"/>
  <c r="D349" i="5" s="1"/>
  <c r="F349" i="5" s="1"/>
  <c r="Y406" i="13"/>
  <c r="X97" i="14"/>
  <c r="O397" i="14"/>
  <c r="E397" i="5"/>
  <c r="O397" i="15"/>
  <c r="C413" i="5"/>
  <c r="D413" i="5" s="1"/>
  <c r="F413" i="5" s="1"/>
  <c r="Y470" i="13"/>
  <c r="X161" i="14"/>
  <c r="O124" i="15"/>
  <c r="E124" i="5"/>
  <c r="O124" i="14"/>
  <c r="O201" i="14"/>
  <c r="O201" i="15"/>
  <c r="E201" i="5"/>
  <c r="C229" i="5"/>
  <c r="D229" i="5" s="1"/>
  <c r="F229" i="5" s="1"/>
  <c r="Y286" i="13"/>
  <c r="W219" i="15"/>
  <c r="O276" i="14"/>
  <c r="E276" i="5"/>
  <c r="O276" i="15"/>
  <c r="C292" i="5"/>
  <c r="D292" i="5" s="1"/>
  <c r="F292" i="5" s="1"/>
  <c r="X40" i="14"/>
  <c r="Y349" i="13"/>
  <c r="O340" i="14"/>
  <c r="E340" i="5"/>
  <c r="O340" i="15"/>
  <c r="C356" i="5"/>
  <c r="D356" i="5" s="1"/>
  <c r="F356" i="5" s="1"/>
  <c r="X104" i="14"/>
  <c r="Y413" i="13"/>
  <c r="O404" i="14"/>
  <c r="E404" i="5"/>
  <c r="O404" i="15"/>
  <c r="C420" i="5"/>
  <c r="D420" i="5" s="1"/>
  <c r="F420" i="5" s="1"/>
  <c r="X168" i="14"/>
  <c r="Y477" i="13"/>
  <c r="O311" i="14"/>
  <c r="O311" i="15"/>
  <c r="E311" i="5"/>
  <c r="C375" i="5"/>
  <c r="D375" i="5" s="1"/>
  <c r="F375" i="5" s="1"/>
  <c r="Y432" i="13"/>
  <c r="X123" i="14"/>
  <c r="O464" i="14"/>
  <c r="E464" i="5"/>
  <c r="O464" i="15"/>
  <c r="C480" i="5"/>
  <c r="D480" i="5" s="1"/>
  <c r="F480" i="5" s="1"/>
  <c r="X228" i="14"/>
  <c r="Y537" i="13"/>
  <c r="O307" i="14"/>
  <c r="O307" i="15"/>
  <c r="E307" i="5"/>
  <c r="C371" i="5"/>
  <c r="D371" i="5" s="1"/>
  <c r="F371" i="5" s="1"/>
  <c r="Y428" i="13"/>
  <c r="X119" i="14"/>
  <c r="O459" i="15"/>
  <c r="O459" i="14"/>
  <c r="E459" i="5"/>
  <c r="C475" i="5"/>
  <c r="D475" i="5" s="1"/>
  <c r="F475" i="5" s="1"/>
  <c r="Y532" i="13"/>
  <c r="X223" i="14"/>
  <c r="O319" i="14"/>
  <c r="O319" i="15"/>
  <c r="E319" i="5"/>
  <c r="C383" i="5"/>
  <c r="D383" i="5" s="1"/>
  <c r="F383" i="5" s="1"/>
  <c r="Y440" i="13"/>
  <c r="X131" i="14"/>
  <c r="O462" i="14"/>
  <c r="E462" i="5"/>
  <c r="O462" i="15"/>
  <c r="C478" i="5"/>
  <c r="D478" i="5" s="1"/>
  <c r="F478" i="5" s="1"/>
  <c r="Y535" i="13"/>
  <c r="X226" i="14"/>
  <c r="O331" i="14"/>
  <c r="O331" i="15"/>
  <c r="E331" i="5"/>
  <c r="C395" i="5"/>
  <c r="D395" i="5" s="1"/>
  <c r="F395" i="5" s="1"/>
  <c r="Y452" i="13"/>
  <c r="X143" i="14"/>
  <c r="E461" i="5"/>
  <c r="O461" i="14"/>
  <c r="O461" i="15"/>
  <c r="C477" i="5"/>
  <c r="D477" i="5" s="1"/>
  <c r="F477" i="5" s="1"/>
  <c r="Y534" i="13"/>
  <c r="X225" i="14"/>
  <c r="O493" i="14"/>
  <c r="E493" i="5"/>
  <c r="O493" i="15"/>
  <c r="C19" i="5"/>
  <c r="D19" i="5" s="1"/>
  <c r="F19" i="5" s="1"/>
  <c r="Y76" i="13"/>
  <c r="W9" i="15"/>
  <c r="C83" i="5"/>
  <c r="D83" i="5" s="1"/>
  <c r="F83" i="5" s="1"/>
  <c r="W73" i="15"/>
  <c r="Y140" i="13"/>
  <c r="C147" i="5"/>
  <c r="D147" i="5" s="1"/>
  <c r="F147" i="5" s="1"/>
  <c r="W137" i="15"/>
  <c r="Y204" i="13"/>
  <c r="C211" i="5"/>
  <c r="D211" i="5" s="1"/>
  <c r="F211" i="5" s="1"/>
  <c r="W201" i="15"/>
  <c r="Y268" i="13"/>
  <c r="C58" i="5"/>
  <c r="D58" i="5" s="1"/>
  <c r="F58" i="5" s="1"/>
  <c r="Y115" i="13"/>
  <c r="W48" i="15"/>
  <c r="X153" i="13"/>
  <c r="C141" i="5"/>
  <c r="D141" i="5" s="1"/>
  <c r="F141" i="5" s="1"/>
  <c r="Y198" i="13"/>
  <c r="W131" i="15"/>
  <c r="C78" i="5"/>
  <c r="D78" i="5" s="1"/>
  <c r="F78" i="5" s="1"/>
  <c r="W68" i="15"/>
  <c r="Y135" i="13"/>
  <c r="X173" i="13"/>
  <c r="C161" i="5"/>
  <c r="D161" i="5" s="1"/>
  <c r="F161" i="5" s="1"/>
  <c r="Y218" i="13"/>
  <c r="W151" i="15"/>
  <c r="X263" i="13"/>
  <c r="C236" i="5"/>
  <c r="D236" i="5" s="1"/>
  <c r="F236" i="5" s="1"/>
  <c r="Y293" i="13"/>
  <c r="W226" i="15"/>
  <c r="X81" i="13"/>
  <c r="O66" i="15"/>
  <c r="O66" i="14"/>
  <c r="E66" i="5"/>
  <c r="C104" i="5"/>
  <c r="D104" i="5" s="1"/>
  <c r="F104" i="5" s="1"/>
  <c r="Y161" i="13"/>
  <c r="W94" i="15"/>
  <c r="X257" i="13"/>
  <c r="C69" i="5"/>
  <c r="D69" i="5" s="1"/>
  <c r="F69" i="5" s="1"/>
  <c r="Y126" i="13"/>
  <c r="W59" i="15"/>
  <c r="X209" i="13"/>
  <c r="O181" i="14"/>
  <c r="O181" i="15"/>
  <c r="E181" i="5"/>
  <c r="C198" i="5"/>
  <c r="D198" i="5" s="1"/>
  <c r="F198" i="5" s="1"/>
  <c r="Y255" i="13"/>
  <c r="W188" i="15"/>
  <c r="C184" i="5"/>
  <c r="D184" i="5" s="1"/>
  <c r="F184" i="5" s="1"/>
  <c r="Y241" i="13"/>
  <c r="W174" i="15"/>
  <c r="O278" i="14"/>
  <c r="E278" i="5"/>
  <c r="O278" i="15"/>
  <c r="C294" i="5"/>
  <c r="D294" i="5" s="1"/>
  <c r="F294" i="5" s="1"/>
  <c r="Y351" i="13"/>
  <c r="X42" i="14"/>
  <c r="O342" i="14"/>
  <c r="E342" i="5"/>
  <c r="O342" i="15"/>
  <c r="C358" i="5"/>
  <c r="D358" i="5" s="1"/>
  <c r="F358" i="5" s="1"/>
  <c r="Y415" i="13"/>
  <c r="X106" i="14"/>
  <c r="O406" i="14"/>
  <c r="E406" i="5"/>
  <c r="O406" i="15"/>
  <c r="C30" i="5"/>
  <c r="D30" i="5" s="1"/>
  <c r="F30" i="5" s="1"/>
  <c r="W20" i="15"/>
  <c r="Y87" i="13"/>
  <c r="O237" i="14"/>
  <c r="O237" i="15"/>
  <c r="E237" i="5"/>
  <c r="C254" i="5"/>
  <c r="D254" i="5" s="1"/>
  <c r="F254" i="5" s="1"/>
  <c r="X2" i="14"/>
  <c r="Y311" i="13"/>
  <c r="W244" i="15"/>
  <c r="O305" i="14"/>
  <c r="E305" i="5"/>
  <c r="O305" i="15"/>
  <c r="C321" i="5"/>
  <c r="D321" i="5" s="1"/>
  <c r="F321" i="5" s="1"/>
  <c r="Y378" i="13"/>
  <c r="X69" i="14"/>
  <c r="O369" i="14"/>
  <c r="E369" i="5"/>
  <c r="O369" i="15"/>
  <c r="C385" i="5"/>
  <c r="D385" i="5" s="1"/>
  <c r="F385" i="5" s="1"/>
  <c r="Y442" i="13"/>
  <c r="X133" i="14"/>
  <c r="C137" i="5"/>
  <c r="D137" i="5" s="1"/>
  <c r="F137" i="5" s="1"/>
  <c r="Y194" i="13"/>
  <c r="W127" i="15"/>
  <c r="X291" i="13"/>
  <c r="E251" i="5"/>
  <c r="O251" i="15"/>
  <c r="O251" i="14"/>
  <c r="C264" i="5"/>
  <c r="D264" i="5" s="1"/>
  <c r="F264" i="5" s="1"/>
  <c r="X12" i="14"/>
  <c r="Y321" i="13"/>
  <c r="O312" i="14"/>
  <c r="E312" i="5"/>
  <c r="O312" i="15"/>
  <c r="C328" i="5"/>
  <c r="D328" i="5" s="1"/>
  <c r="F328" i="5" s="1"/>
  <c r="X76" i="14"/>
  <c r="Y385" i="13"/>
  <c r="O376" i="14"/>
  <c r="E376" i="5"/>
  <c r="O376" i="15"/>
  <c r="C392" i="5"/>
  <c r="D392" i="5" s="1"/>
  <c r="F392" i="5" s="1"/>
  <c r="X140" i="14"/>
  <c r="Y449" i="13"/>
  <c r="O153" i="14"/>
  <c r="O153" i="15"/>
  <c r="E153" i="5"/>
  <c r="C263" i="5"/>
  <c r="D263" i="5" s="1"/>
  <c r="F263" i="5" s="1"/>
  <c r="Y320" i="13"/>
  <c r="X11" i="14"/>
  <c r="O436" i="14"/>
  <c r="E436" i="5"/>
  <c r="O436" i="15"/>
  <c r="C452" i="5"/>
  <c r="D452" i="5" s="1"/>
  <c r="F452" i="5" s="1"/>
  <c r="X200" i="14"/>
  <c r="Y509" i="13"/>
  <c r="C259" i="5"/>
  <c r="D259" i="5" s="1"/>
  <c r="F259" i="5" s="1"/>
  <c r="W249" i="15"/>
  <c r="Y316" i="13"/>
  <c r="X7" i="14"/>
  <c r="O431" i="14"/>
  <c r="O431" i="15"/>
  <c r="E431" i="5"/>
  <c r="C447" i="5"/>
  <c r="D447" i="5" s="1"/>
  <c r="F447" i="5" s="1"/>
  <c r="Y504" i="13"/>
  <c r="X195" i="14"/>
  <c r="O495" i="15"/>
  <c r="O495" i="14"/>
  <c r="E495" i="5"/>
  <c r="C271" i="5"/>
  <c r="D271" i="5" s="1"/>
  <c r="F271" i="5" s="1"/>
  <c r="Y328" i="13"/>
  <c r="X19" i="14"/>
  <c r="O434" i="14"/>
  <c r="E434" i="5"/>
  <c r="O434" i="15"/>
  <c r="C450" i="5"/>
  <c r="D450" i="5" s="1"/>
  <c r="F450" i="5" s="1"/>
  <c r="Y507" i="13"/>
  <c r="X198" i="14"/>
  <c r="C283" i="5"/>
  <c r="D283" i="5" s="1"/>
  <c r="F283" i="5" s="1"/>
  <c r="Y340" i="13"/>
  <c r="X31" i="14"/>
  <c r="O433" i="14"/>
  <c r="E433" i="5"/>
  <c r="O433" i="15"/>
  <c r="C449" i="5"/>
  <c r="D449" i="5" s="1"/>
  <c r="F449" i="5" s="1"/>
  <c r="Y506" i="13"/>
  <c r="X197" i="14"/>
  <c r="X248" i="14"/>
  <c r="Y557" i="13"/>
  <c r="R17" i="14"/>
  <c r="R13" i="15"/>
  <c r="S17" i="18"/>
  <c r="R6" i="15"/>
  <c r="R10" i="14"/>
  <c r="C135" i="5"/>
  <c r="D135" i="5" s="1"/>
  <c r="F135" i="5" s="1"/>
  <c r="W125" i="15"/>
  <c r="Y192" i="13"/>
  <c r="C42" i="5"/>
  <c r="D42" i="5" s="1"/>
  <c r="F42" i="5" s="1"/>
  <c r="Y99" i="13"/>
  <c r="W32" i="15"/>
  <c r="C62" i="5"/>
  <c r="D62" i="5" s="1"/>
  <c r="F62" i="5" s="1"/>
  <c r="W52" i="15"/>
  <c r="Y119" i="13"/>
  <c r="O34" i="15"/>
  <c r="O34" i="14"/>
  <c r="E34" i="5"/>
  <c r="C72" i="5"/>
  <c r="D72" i="5" s="1"/>
  <c r="F72" i="5" s="1"/>
  <c r="Y129" i="13"/>
  <c r="W62" i="15"/>
  <c r="C37" i="5"/>
  <c r="D37" i="5" s="1"/>
  <c r="F37" i="5" s="1"/>
  <c r="Y94" i="13"/>
  <c r="W27" i="15"/>
  <c r="O266" i="14"/>
  <c r="E266" i="5"/>
  <c r="O266" i="15"/>
  <c r="C346" i="5"/>
  <c r="D346" i="5" s="1"/>
  <c r="F346" i="5" s="1"/>
  <c r="Y403" i="13"/>
  <c r="X94" i="14"/>
  <c r="C241" i="5"/>
  <c r="D241" i="5" s="1"/>
  <c r="F241" i="5" s="1"/>
  <c r="Y298" i="13"/>
  <c r="W231" i="15"/>
  <c r="O421" i="14"/>
  <c r="E421" i="5"/>
  <c r="O421" i="15"/>
  <c r="O300" i="14"/>
  <c r="E300" i="5"/>
  <c r="O300" i="15"/>
  <c r="C316" i="5"/>
  <c r="D316" i="5" s="1"/>
  <c r="F316" i="5" s="1"/>
  <c r="X64" i="14"/>
  <c r="Y373" i="13"/>
  <c r="C440" i="5"/>
  <c r="D440" i="5" s="1"/>
  <c r="F440" i="5" s="1"/>
  <c r="X188" i="14"/>
  <c r="Y497" i="13"/>
  <c r="O418" i="14"/>
  <c r="E418" i="5"/>
  <c r="O418" i="15"/>
  <c r="E103" i="5"/>
  <c r="O103" i="15"/>
  <c r="O103" i="14"/>
  <c r="C119" i="5"/>
  <c r="D119" i="5" s="1"/>
  <c r="F119" i="5" s="1"/>
  <c r="W109" i="15"/>
  <c r="Y176" i="13"/>
  <c r="O21" i="15"/>
  <c r="O21" i="14"/>
  <c r="E21" i="5"/>
  <c r="C12" i="5"/>
  <c r="D12" i="5" s="1"/>
  <c r="F12" i="5" s="1"/>
  <c r="Y69" i="13"/>
  <c r="W2" i="15"/>
  <c r="C106" i="5"/>
  <c r="D106" i="5" s="1"/>
  <c r="F106" i="5" s="1"/>
  <c r="Y163" i="13"/>
  <c r="W96" i="15"/>
  <c r="X201" i="13"/>
  <c r="O10" i="14"/>
  <c r="E10" i="5"/>
  <c r="C36" i="5"/>
  <c r="D36" i="5" s="1"/>
  <c r="F36" i="5" s="1"/>
  <c r="Y93" i="13"/>
  <c r="W26" i="15"/>
  <c r="C126" i="5"/>
  <c r="D126" i="5" s="1"/>
  <c r="F126" i="5" s="1"/>
  <c r="Y183" i="13"/>
  <c r="W116" i="15"/>
  <c r="X221" i="13"/>
  <c r="C209" i="5"/>
  <c r="D209" i="5" s="1"/>
  <c r="F209" i="5" s="1"/>
  <c r="Y266" i="13"/>
  <c r="W199" i="15"/>
  <c r="X297" i="13"/>
  <c r="O256" i="14"/>
  <c r="E256" i="5"/>
  <c r="O256" i="15"/>
  <c r="C34" i="5"/>
  <c r="D34" i="5" s="1"/>
  <c r="F34" i="5" s="1"/>
  <c r="Y91" i="13"/>
  <c r="W24" i="15"/>
  <c r="C204" i="5"/>
  <c r="D204" i="5" s="1"/>
  <c r="F204" i="5" s="1"/>
  <c r="Y261" i="13"/>
  <c r="W194" i="15"/>
  <c r="C168" i="5"/>
  <c r="D168" i="5" s="1"/>
  <c r="F168" i="5" s="1"/>
  <c r="Y225" i="13"/>
  <c r="W158" i="15"/>
  <c r="X259" i="13"/>
  <c r="O233" i="14"/>
  <c r="O233" i="15"/>
  <c r="E233" i="5"/>
  <c r="C6" i="5"/>
  <c r="D6" i="5" s="1"/>
  <c r="F6" i="5" s="1"/>
  <c r="Y63" i="13"/>
  <c r="X249" i="13"/>
  <c r="E219" i="5"/>
  <c r="O219" i="15"/>
  <c r="O219" i="14"/>
  <c r="C266" i="5"/>
  <c r="D266" i="5" s="1"/>
  <c r="F266" i="5" s="1"/>
  <c r="Y323" i="13"/>
  <c r="X14" i="14"/>
  <c r="O314" i="14"/>
  <c r="E314" i="5"/>
  <c r="O314" i="15"/>
  <c r="C330" i="5"/>
  <c r="D330" i="5" s="1"/>
  <c r="F330" i="5" s="1"/>
  <c r="Y387" i="13"/>
  <c r="X78" i="14"/>
  <c r="O378" i="14"/>
  <c r="E378" i="5"/>
  <c r="O378" i="15"/>
  <c r="C394" i="5"/>
  <c r="D394" i="5" s="1"/>
  <c r="F394" i="5" s="1"/>
  <c r="Y451" i="13"/>
  <c r="X142" i="14"/>
  <c r="X101" i="13"/>
  <c r="O121" i="14"/>
  <c r="O121" i="15"/>
  <c r="E121" i="5"/>
  <c r="C178" i="5"/>
  <c r="D178" i="5" s="1"/>
  <c r="F178" i="5" s="1"/>
  <c r="Y235" i="13"/>
  <c r="W168" i="15"/>
  <c r="O277" i="14"/>
  <c r="E277" i="5"/>
  <c r="O277" i="15"/>
  <c r="C293" i="5"/>
  <c r="D293" i="5" s="1"/>
  <c r="F293" i="5" s="1"/>
  <c r="Y350" i="13"/>
  <c r="X41" i="14"/>
  <c r="O341" i="14"/>
  <c r="E341" i="5"/>
  <c r="O341" i="15"/>
  <c r="C357" i="5"/>
  <c r="D357" i="5" s="1"/>
  <c r="F357" i="5" s="1"/>
  <c r="Y414" i="13"/>
  <c r="X105" i="14"/>
  <c r="O405" i="14"/>
  <c r="E405" i="5"/>
  <c r="O405" i="15"/>
  <c r="C421" i="5"/>
  <c r="D421" i="5" s="1"/>
  <c r="F421" i="5" s="1"/>
  <c r="Y478" i="13"/>
  <c r="X169" i="14"/>
  <c r="X207" i="13"/>
  <c r="O221" i="14"/>
  <c r="O221" i="15"/>
  <c r="E221" i="5"/>
  <c r="C238" i="5"/>
  <c r="D238" i="5" s="1"/>
  <c r="F238" i="5" s="1"/>
  <c r="Y295" i="13"/>
  <c r="W228" i="15"/>
  <c r="O284" i="14"/>
  <c r="E284" i="5"/>
  <c r="O284" i="15"/>
  <c r="C300" i="5"/>
  <c r="D300" i="5" s="1"/>
  <c r="F300" i="5" s="1"/>
  <c r="X48" i="14"/>
  <c r="Y357" i="13"/>
  <c r="O348" i="14"/>
  <c r="E348" i="5"/>
  <c r="O348" i="15"/>
  <c r="C364" i="5"/>
  <c r="D364" i="5" s="1"/>
  <c r="F364" i="5" s="1"/>
  <c r="X112" i="14"/>
  <c r="Y421" i="13"/>
  <c r="O412" i="14"/>
  <c r="E412" i="5"/>
  <c r="O412" i="15"/>
  <c r="C428" i="5"/>
  <c r="D428" i="5" s="1"/>
  <c r="F428" i="5" s="1"/>
  <c r="X176" i="14"/>
  <c r="Y485" i="13"/>
  <c r="O343" i="14"/>
  <c r="O343" i="15"/>
  <c r="E343" i="5"/>
  <c r="C407" i="5"/>
  <c r="D407" i="5" s="1"/>
  <c r="F407" i="5" s="1"/>
  <c r="Y464" i="13"/>
  <c r="X155" i="14"/>
  <c r="E472" i="5"/>
  <c r="O472" i="15"/>
  <c r="O472" i="14"/>
  <c r="C488" i="5"/>
  <c r="D488" i="5" s="1"/>
  <c r="F488" i="5" s="1"/>
  <c r="X236" i="14"/>
  <c r="Y545" i="13"/>
  <c r="O339" i="14"/>
  <c r="O339" i="15"/>
  <c r="E339" i="5"/>
  <c r="C403" i="5"/>
  <c r="D403" i="5" s="1"/>
  <c r="F403" i="5" s="1"/>
  <c r="Y460" i="13"/>
  <c r="X151" i="14"/>
  <c r="O467" i="15"/>
  <c r="O467" i="14"/>
  <c r="E467" i="5"/>
  <c r="C483" i="5"/>
  <c r="D483" i="5" s="1"/>
  <c r="F483" i="5" s="1"/>
  <c r="Y540" i="13"/>
  <c r="X231" i="14"/>
  <c r="O351" i="14"/>
  <c r="O351" i="15"/>
  <c r="E351" i="5"/>
  <c r="C418" i="5"/>
  <c r="D418" i="5" s="1"/>
  <c r="F418" i="5" s="1"/>
  <c r="Y475" i="13"/>
  <c r="X166" i="14"/>
  <c r="O470" i="14"/>
  <c r="E470" i="5"/>
  <c r="O470" i="15"/>
  <c r="Y543" i="13"/>
  <c r="C486" i="5"/>
  <c r="D486" i="5" s="1"/>
  <c r="F486" i="5" s="1"/>
  <c r="X234" i="14"/>
  <c r="O363" i="14"/>
  <c r="O363" i="15"/>
  <c r="E363" i="5"/>
  <c r="C415" i="5"/>
  <c r="D415" i="5" s="1"/>
  <c r="F415" i="5" s="1"/>
  <c r="Y472" i="13"/>
  <c r="X163" i="14"/>
  <c r="E469" i="5"/>
  <c r="O469" i="14"/>
  <c r="O469" i="15"/>
  <c r="C485" i="5"/>
  <c r="D485" i="5" s="1"/>
  <c r="F485" i="5" s="1"/>
  <c r="Y542" i="13"/>
  <c r="X233" i="14"/>
  <c r="Y556" i="13"/>
  <c r="X247" i="14"/>
  <c r="O43" i="15"/>
  <c r="E43" i="5"/>
  <c r="O43" i="14"/>
  <c r="C59" i="5"/>
  <c r="D59" i="5" s="1"/>
  <c r="F59" i="5" s="1"/>
  <c r="W49" i="15"/>
  <c r="Y116" i="13"/>
  <c r="E107" i="5"/>
  <c r="O107" i="15"/>
  <c r="O107" i="14"/>
  <c r="C123" i="5"/>
  <c r="D123" i="5" s="1"/>
  <c r="F123" i="5" s="1"/>
  <c r="W113" i="15"/>
  <c r="Y180" i="13"/>
  <c r="E171" i="5"/>
  <c r="O171" i="15"/>
  <c r="O171" i="14"/>
  <c r="C187" i="5"/>
  <c r="D187" i="5" s="1"/>
  <c r="F187" i="5" s="1"/>
  <c r="W177" i="15"/>
  <c r="Y244" i="13"/>
  <c r="O25" i="15"/>
  <c r="O25" i="14"/>
  <c r="E25" i="5"/>
  <c r="C20" i="5"/>
  <c r="D20" i="5" s="1"/>
  <c r="F20" i="5" s="1"/>
  <c r="Y77" i="13"/>
  <c r="W10" i="15"/>
  <c r="O64" i="15"/>
  <c r="E64" i="5"/>
  <c r="O64" i="14"/>
  <c r="O90" i="15"/>
  <c r="O90" i="14"/>
  <c r="E90" i="5"/>
  <c r="C109" i="5"/>
  <c r="D109" i="5" s="1"/>
  <c r="F109" i="5" s="1"/>
  <c r="Y166" i="13"/>
  <c r="W99" i="15"/>
  <c r="O154" i="15"/>
  <c r="O154" i="14"/>
  <c r="E154" i="5"/>
  <c r="O18" i="15"/>
  <c r="O18" i="14"/>
  <c r="E18" i="5"/>
  <c r="C46" i="5"/>
  <c r="D46" i="5" s="1"/>
  <c r="F46" i="5" s="1"/>
  <c r="W36" i="15"/>
  <c r="Y103" i="13"/>
  <c r="O84" i="15"/>
  <c r="E84" i="5"/>
  <c r="O84" i="14"/>
  <c r="C129" i="5"/>
  <c r="D129" i="5" s="1"/>
  <c r="F129" i="5" s="1"/>
  <c r="Y186" i="13"/>
  <c r="W119" i="15"/>
  <c r="O174" i="15"/>
  <c r="O174" i="14"/>
  <c r="E174" i="5"/>
  <c r="O193" i="14"/>
  <c r="O193" i="15"/>
  <c r="E193" i="5"/>
  <c r="C212" i="5"/>
  <c r="D212" i="5" s="1"/>
  <c r="F212" i="5" s="1"/>
  <c r="Y269" i="13"/>
  <c r="W202" i="15"/>
  <c r="O244" i="15"/>
  <c r="E244" i="5"/>
  <c r="O244" i="14"/>
  <c r="O260" i="14"/>
  <c r="E260" i="5"/>
  <c r="O260" i="15"/>
  <c r="C40" i="5"/>
  <c r="D40" i="5" s="1"/>
  <c r="F40" i="5" s="1"/>
  <c r="Y97" i="13"/>
  <c r="W30" i="15"/>
  <c r="O130" i="15"/>
  <c r="O130" i="14"/>
  <c r="E130" i="5"/>
  <c r="C208" i="5"/>
  <c r="D208" i="5" s="1"/>
  <c r="F208" i="5" s="1"/>
  <c r="Y265" i="13"/>
  <c r="W198" i="15"/>
  <c r="O88" i="15"/>
  <c r="E88" i="5"/>
  <c r="O88" i="14"/>
  <c r="O133" i="14"/>
  <c r="O133" i="15"/>
  <c r="E133" i="5"/>
  <c r="C172" i="5"/>
  <c r="D172" i="5" s="1"/>
  <c r="F172" i="5" s="1"/>
  <c r="Y229" i="13"/>
  <c r="W162" i="15"/>
  <c r="E243" i="5"/>
  <c r="O243" i="15"/>
  <c r="O243" i="14"/>
  <c r="C41" i="5"/>
  <c r="D41" i="5" s="1"/>
  <c r="F41" i="5" s="1"/>
  <c r="Y98" i="13"/>
  <c r="W31" i="15"/>
  <c r="E223" i="5"/>
  <c r="O223" i="15"/>
  <c r="O223" i="14"/>
  <c r="C270" i="5"/>
  <c r="D270" i="5" s="1"/>
  <c r="F270" i="5" s="1"/>
  <c r="Y327" i="13"/>
  <c r="X18" i="14"/>
  <c r="O318" i="14"/>
  <c r="E318" i="5"/>
  <c r="O318" i="15"/>
  <c r="C334" i="5"/>
  <c r="D334" i="5" s="1"/>
  <c r="F334" i="5" s="1"/>
  <c r="Y391" i="13"/>
  <c r="X82" i="14"/>
  <c r="O382" i="14"/>
  <c r="E382" i="5"/>
  <c r="O382" i="15"/>
  <c r="C398" i="5"/>
  <c r="D398" i="5" s="1"/>
  <c r="F398" i="5" s="1"/>
  <c r="Y455" i="13"/>
  <c r="X146" i="14"/>
  <c r="C186" i="5"/>
  <c r="D186" i="5" s="1"/>
  <c r="F186" i="5" s="1"/>
  <c r="Y243" i="13"/>
  <c r="W176" i="15"/>
  <c r="O281" i="14"/>
  <c r="E281" i="5"/>
  <c r="O281" i="15"/>
  <c r="C297" i="5"/>
  <c r="D297" i="5" s="1"/>
  <c r="F297" i="5" s="1"/>
  <c r="Y354" i="13"/>
  <c r="X45" i="14"/>
  <c r="O345" i="14"/>
  <c r="E345" i="5"/>
  <c r="O345" i="15"/>
  <c r="C361" i="5"/>
  <c r="D361" i="5" s="1"/>
  <c r="F361" i="5" s="1"/>
  <c r="Y418" i="13"/>
  <c r="X109" i="14"/>
  <c r="O409" i="14"/>
  <c r="E409" i="5"/>
  <c r="O409" i="15"/>
  <c r="C425" i="5"/>
  <c r="D425" i="5" s="1"/>
  <c r="F425" i="5" s="1"/>
  <c r="Y482" i="13"/>
  <c r="X173" i="14"/>
  <c r="O188" i="15"/>
  <c r="E188" i="5"/>
  <c r="O188" i="14"/>
  <c r="O225" i="14"/>
  <c r="O225" i="15"/>
  <c r="E225" i="5"/>
  <c r="C242" i="5"/>
  <c r="D242" i="5" s="1"/>
  <c r="F242" i="5" s="1"/>
  <c r="Y299" i="13"/>
  <c r="W232" i="15"/>
  <c r="O288" i="14"/>
  <c r="E288" i="5"/>
  <c r="O288" i="15"/>
  <c r="C304" i="5"/>
  <c r="D304" i="5" s="1"/>
  <c r="F304" i="5" s="1"/>
  <c r="X52" i="14"/>
  <c r="Y361" i="13"/>
  <c r="O352" i="14"/>
  <c r="E352" i="5"/>
  <c r="O352" i="15"/>
  <c r="C368" i="5"/>
  <c r="D368" i="5" s="1"/>
  <c r="F368" i="5" s="1"/>
  <c r="X116" i="14"/>
  <c r="Y425" i="13"/>
  <c r="O416" i="14"/>
  <c r="E416" i="5"/>
  <c r="O416" i="15"/>
  <c r="C14" i="5"/>
  <c r="D14" i="5" s="1"/>
  <c r="F14" i="5" s="1"/>
  <c r="W4" i="15"/>
  <c r="Y71" i="13"/>
  <c r="O359" i="14"/>
  <c r="O359" i="15"/>
  <c r="E359" i="5"/>
  <c r="C422" i="5"/>
  <c r="D422" i="5" s="1"/>
  <c r="F422" i="5" s="1"/>
  <c r="Y479" i="13"/>
  <c r="X170" i="14"/>
  <c r="E476" i="5"/>
  <c r="O476" i="15"/>
  <c r="O476" i="14"/>
  <c r="C492" i="5"/>
  <c r="D492" i="5" s="1"/>
  <c r="F492" i="5" s="1"/>
  <c r="X240" i="14"/>
  <c r="Y549" i="13"/>
  <c r="O355" i="14"/>
  <c r="O355" i="15"/>
  <c r="E355" i="5"/>
  <c r="C419" i="5"/>
  <c r="D419" i="5" s="1"/>
  <c r="F419" i="5" s="1"/>
  <c r="Y476" i="13"/>
  <c r="X167" i="14"/>
  <c r="O471" i="15"/>
  <c r="O471" i="14"/>
  <c r="E471" i="5"/>
  <c r="C487" i="5"/>
  <c r="D487" i="5" s="1"/>
  <c r="F487" i="5" s="1"/>
  <c r="Y544" i="13"/>
  <c r="X235" i="14"/>
  <c r="O367" i="14"/>
  <c r="O367" i="15"/>
  <c r="E367" i="5"/>
  <c r="C426" i="5"/>
  <c r="D426" i="5" s="1"/>
  <c r="F426" i="5" s="1"/>
  <c r="Y483" i="13"/>
  <c r="X174" i="14"/>
  <c r="O474" i="14"/>
  <c r="E474" i="5"/>
  <c r="O474" i="15"/>
  <c r="Y547" i="13"/>
  <c r="C490" i="5"/>
  <c r="D490" i="5" s="1"/>
  <c r="F490" i="5" s="1"/>
  <c r="X238" i="14"/>
  <c r="O379" i="14"/>
  <c r="O379" i="15"/>
  <c r="E379" i="5"/>
  <c r="C423" i="5"/>
  <c r="D423" i="5" s="1"/>
  <c r="F423" i="5" s="1"/>
  <c r="Y480" i="13"/>
  <c r="X171" i="14"/>
  <c r="O473" i="14"/>
  <c r="E473" i="5"/>
  <c r="O473" i="15"/>
  <c r="C497" i="5"/>
  <c r="D497" i="5" s="1"/>
  <c r="F497" i="5" s="1"/>
  <c r="Y554" i="13"/>
  <c r="X245" i="14"/>
  <c r="Y558" i="13"/>
  <c r="X249" i="14"/>
  <c r="W557" i="17"/>
  <c r="W549" i="17"/>
  <c r="X549" i="17" s="1"/>
  <c r="P492" i="18" s="1"/>
  <c r="W541" i="17"/>
  <c r="W533" i="17"/>
  <c r="X533" i="17" s="1"/>
  <c r="P476" i="18" s="1"/>
  <c r="W525" i="17"/>
  <c r="W517" i="17"/>
  <c r="X517" i="17" s="1"/>
  <c r="P460" i="18" s="1"/>
  <c r="W509" i="17"/>
  <c r="W501" i="17"/>
  <c r="X501" i="17" s="1"/>
  <c r="P444" i="18" s="1"/>
  <c r="X494" i="17"/>
  <c r="P437" i="18" s="1"/>
  <c r="W494" i="17"/>
  <c r="W558" i="17"/>
  <c r="X558" i="17" s="1"/>
  <c r="P501" i="18" s="1"/>
  <c r="W550" i="17"/>
  <c r="W542" i="17"/>
  <c r="X542" i="17" s="1"/>
  <c r="P485" i="18" s="1"/>
  <c r="W534" i="17"/>
  <c r="W526" i="17"/>
  <c r="X526" i="17" s="1"/>
  <c r="P469" i="18" s="1"/>
  <c r="W518" i="17"/>
  <c r="W510" i="17"/>
  <c r="X510" i="17" s="1"/>
  <c r="P453" i="18" s="1"/>
  <c r="W502" i="17"/>
  <c r="X488" i="17"/>
  <c r="P431" i="18" s="1"/>
  <c r="W488" i="17"/>
  <c r="W493" i="17"/>
  <c r="W485" i="17"/>
  <c r="X485" i="17" s="1"/>
  <c r="P428" i="18" s="1"/>
  <c r="W477" i="17"/>
  <c r="W469" i="17"/>
  <c r="X469" i="17" s="1"/>
  <c r="P412" i="18" s="1"/>
  <c r="W461" i="17"/>
  <c r="W453" i="17"/>
  <c r="X453" i="17" s="1"/>
  <c r="P396" i="18" s="1"/>
  <c r="W445" i="17"/>
  <c r="W437" i="17"/>
  <c r="X437" i="17" s="1"/>
  <c r="P380" i="18" s="1"/>
  <c r="W429" i="17"/>
  <c r="W421" i="17"/>
  <c r="X421" i="17" s="1"/>
  <c r="P364" i="18" s="1"/>
  <c r="W413" i="17"/>
  <c r="W405" i="17"/>
  <c r="X405" i="17" s="1"/>
  <c r="P348" i="18" s="1"/>
  <c r="W397" i="17"/>
  <c r="W389" i="17"/>
  <c r="X389" i="17" s="1"/>
  <c r="P332" i="18" s="1"/>
  <c r="W381" i="17"/>
  <c r="W373" i="17"/>
  <c r="X373" i="17" s="1"/>
  <c r="P316" i="18" s="1"/>
  <c r="W365" i="17"/>
  <c r="W357" i="17"/>
  <c r="X357" i="17" s="1"/>
  <c r="P300" i="18" s="1"/>
  <c r="W349" i="17"/>
  <c r="W341" i="17"/>
  <c r="X341" i="17" s="1"/>
  <c r="P284" i="18" s="1"/>
  <c r="W333" i="17"/>
  <c r="W325" i="17"/>
  <c r="X325" i="17" s="1"/>
  <c r="P268" i="18" s="1"/>
  <c r="W317" i="17"/>
  <c r="W309" i="17"/>
  <c r="Y309" i="17" s="1"/>
  <c r="W301" i="17"/>
  <c r="Y301" i="17" s="1"/>
  <c r="W293" i="17"/>
  <c r="Y293" i="17" s="1"/>
  <c r="W285" i="17"/>
  <c r="Y285" i="17" s="1"/>
  <c r="W277" i="17"/>
  <c r="Y277" i="17" s="1"/>
  <c r="W269" i="17"/>
  <c r="Y269" i="17" s="1"/>
  <c r="W261" i="17"/>
  <c r="Y261" i="17" s="1"/>
  <c r="W253" i="17"/>
  <c r="Y253" i="17" s="1"/>
  <c r="W478" i="17"/>
  <c r="X478" i="17" s="1"/>
  <c r="P421" i="18" s="1"/>
  <c r="W470" i="17"/>
  <c r="W462" i="17"/>
  <c r="X462" i="17" s="1"/>
  <c r="P405" i="18" s="1"/>
  <c r="W454" i="17"/>
  <c r="W446" i="17"/>
  <c r="X446" i="17" s="1"/>
  <c r="P389" i="18" s="1"/>
  <c r="W438" i="17"/>
  <c r="W430" i="17"/>
  <c r="X430" i="17" s="1"/>
  <c r="P373" i="18" s="1"/>
  <c r="W422" i="17"/>
  <c r="W414" i="17"/>
  <c r="X414" i="17" s="1"/>
  <c r="P357" i="18" s="1"/>
  <c r="W406" i="17"/>
  <c r="W398" i="17"/>
  <c r="X398" i="17" s="1"/>
  <c r="P341" i="18" s="1"/>
  <c r="W390" i="17"/>
  <c r="W382" i="17"/>
  <c r="X382" i="17" s="1"/>
  <c r="P325" i="18" s="1"/>
  <c r="W374" i="17"/>
  <c r="W366" i="17"/>
  <c r="X366" i="17" s="1"/>
  <c r="P309" i="18" s="1"/>
  <c r="W358" i="17"/>
  <c r="W350" i="17"/>
  <c r="X350" i="17" s="1"/>
  <c r="P293" i="18" s="1"/>
  <c r="W342" i="17"/>
  <c r="W334" i="17"/>
  <c r="X334" i="17" s="1"/>
  <c r="P277" i="18" s="1"/>
  <c r="W326" i="17"/>
  <c r="W318" i="17"/>
  <c r="X318" i="17" s="1"/>
  <c r="P261" i="18" s="1"/>
  <c r="W310" i="17"/>
  <c r="Y310" i="17" s="1"/>
  <c r="W302" i="17"/>
  <c r="Y302" i="17" s="1"/>
  <c r="W294" i="17"/>
  <c r="Y294" i="17" s="1"/>
  <c r="W286" i="17"/>
  <c r="Y286" i="17" s="1"/>
  <c r="W278" i="17"/>
  <c r="Y278" i="17" s="1"/>
  <c r="W270" i="17"/>
  <c r="Y270" i="17" s="1"/>
  <c r="W262" i="17"/>
  <c r="Y262" i="17" s="1"/>
  <c r="W254" i="17"/>
  <c r="Y254" i="17" s="1"/>
  <c r="W60" i="17"/>
  <c r="Y60" i="17" s="1"/>
  <c r="W243" i="17"/>
  <c r="Y243" i="17" s="1"/>
  <c r="W235" i="17"/>
  <c r="Y235" i="17" s="1"/>
  <c r="W227" i="17"/>
  <c r="Y227" i="17" s="1"/>
  <c r="W219" i="17"/>
  <c r="Y219" i="17" s="1"/>
  <c r="W211" i="17"/>
  <c r="Y211" i="17" s="1"/>
  <c r="W203" i="17"/>
  <c r="Y203" i="17" s="1"/>
  <c r="W195" i="17"/>
  <c r="Y195" i="17" s="1"/>
  <c r="W187" i="17"/>
  <c r="Y187" i="17" s="1"/>
  <c r="W179" i="17"/>
  <c r="Y179" i="17" s="1"/>
  <c r="W171" i="17"/>
  <c r="Y171" i="17" s="1"/>
  <c r="W163" i="17"/>
  <c r="Y163" i="17" s="1"/>
  <c r="W155" i="17"/>
  <c r="Y155" i="17" s="1"/>
  <c r="W147" i="17"/>
  <c r="Y147" i="17" s="1"/>
  <c r="W139" i="17"/>
  <c r="Y139" i="17" s="1"/>
  <c r="W131" i="17"/>
  <c r="Y131" i="17" s="1"/>
  <c r="W123" i="17"/>
  <c r="Y123" i="17" s="1"/>
  <c r="W115" i="17"/>
  <c r="Y115" i="17" s="1"/>
  <c r="W107" i="17"/>
  <c r="Y107" i="17" s="1"/>
  <c r="W99" i="17"/>
  <c r="Y99" i="17" s="1"/>
  <c r="W91" i="17"/>
  <c r="Y91" i="17" s="1"/>
  <c r="W83" i="17"/>
  <c r="Y83" i="17" s="1"/>
  <c r="W75" i="17"/>
  <c r="Y75" i="17" s="1"/>
  <c r="W67" i="17"/>
  <c r="Y67" i="17" s="1"/>
  <c r="W248" i="17"/>
  <c r="Y248" i="17" s="1"/>
  <c r="W240" i="17"/>
  <c r="Y240" i="17" s="1"/>
  <c r="W232" i="17"/>
  <c r="Y232" i="17" s="1"/>
  <c r="W224" i="17"/>
  <c r="Y224" i="17" s="1"/>
  <c r="W216" i="17"/>
  <c r="Y216" i="17" s="1"/>
  <c r="W208" i="17"/>
  <c r="Y208" i="17" s="1"/>
  <c r="W200" i="17"/>
  <c r="Y200" i="17" s="1"/>
  <c r="W192" i="17"/>
  <c r="Y192" i="17" s="1"/>
  <c r="W184" i="17"/>
  <c r="Y184" i="17" s="1"/>
  <c r="W176" i="17"/>
  <c r="Y176" i="17" s="1"/>
  <c r="W168" i="17"/>
  <c r="Y168" i="17" s="1"/>
  <c r="W160" i="17"/>
  <c r="Y160" i="17" s="1"/>
  <c r="W152" i="17"/>
  <c r="Y152" i="17" s="1"/>
  <c r="W144" i="17"/>
  <c r="Y144" i="17" s="1"/>
  <c r="W136" i="17"/>
  <c r="Y136" i="17" s="1"/>
  <c r="W128" i="17"/>
  <c r="Y128" i="17" s="1"/>
  <c r="W120" i="17"/>
  <c r="Y120" i="17" s="1"/>
  <c r="W112" i="17"/>
  <c r="Y112" i="17" s="1"/>
  <c r="W104" i="17"/>
  <c r="Y104" i="17" s="1"/>
  <c r="W96" i="17"/>
  <c r="Y96" i="17" s="1"/>
  <c r="W88" i="17"/>
  <c r="Y88" i="17" s="1"/>
  <c r="W80" i="17"/>
  <c r="Y80" i="17" s="1"/>
  <c r="W72" i="17"/>
  <c r="Y72" i="17" s="1"/>
  <c r="W64" i="17"/>
  <c r="Y64" i="17" s="1"/>
  <c r="O15" i="15"/>
  <c r="E15" i="5"/>
  <c r="O15" i="14"/>
  <c r="C31" i="5"/>
  <c r="D31" i="5" s="1"/>
  <c r="F31" i="5" s="1"/>
  <c r="Y88" i="13"/>
  <c r="W21" i="15"/>
  <c r="O79" i="15"/>
  <c r="E79" i="5"/>
  <c r="O79" i="14"/>
  <c r="C95" i="5"/>
  <c r="D95" i="5" s="1"/>
  <c r="F95" i="5" s="1"/>
  <c r="Y152" i="13"/>
  <c r="W85" i="15"/>
  <c r="E143" i="5"/>
  <c r="O143" i="15"/>
  <c r="O143" i="14"/>
  <c r="C159" i="5"/>
  <c r="D159" i="5" s="1"/>
  <c r="F159" i="5" s="1"/>
  <c r="W149" i="15"/>
  <c r="Y216" i="13"/>
  <c r="E207" i="5"/>
  <c r="O207" i="15"/>
  <c r="O207" i="14"/>
  <c r="C13" i="5"/>
  <c r="D13" i="5" s="1"/>
  <c r="F13" i="5" s="1"/>
  <c r="Y70" i="13"/>
  <c r="W3" i="15"/>
  <c r="O28" i="15"/>
  <c r="E28" i="5"/>
  <c r="O28" i="14"/>
  <c r="C74" i="5"/>
  <c r="D74" i="5" s="1"/>
  <c r="F74" i="5" s="1"/>
  <c r="Y131" i="13"/>
  <c r="W64" i="15"/>
  <c r="O112" i="15"/>
  <c r="E112" i="5"/>
  <c r="O112" i="14"/>
  <c r="C157" i="5"/>
  <c r="D157" i="5" s="1"/>
  <c r="F157" i="5" s="1"/>
  <c r="Y214" i="13"/>
  <c r="W147" i="15"/>
  <c r="C94" i="5"/>
  <c r="D94" i="5" s="1"/>
  <c r="F94" i="5" s="1"/>
  <c r="W84" i="15"/>
  <c r="Y151" i="13"/>
  <c r="O132" i="15"/>
  <c r="E132" i="5"/>
  <c r="O132" i="14"/>
  <c r="C177" i="5"/>
  <c r="D177" i="5" s="1"/>
  <c r="F177" i="5" s="1"/>
  <c r="Y234" i="13"/>
  <c r="W167" i="15"/>
  <c r="O216" i="15"/>
  <c r="E216" i="5"/>
  <c r="O216" i="14"/>
  <c r="C248" i="5"/>
  <c r="D248" i="5" s="1"/>
  <c r="F248" i="5" s="1"/>
  <c r="Y305" i="13"/>
  <c r="W238" i="15"/>
  <c r="C136" i="5"/>
  <c r="D136" i="5" s="1"/>
  <c r="F136" i="5" s="1"/>
  <c r="Y193" i="13"/>
  <c r="W126" i="15"/>
  <c r="C101" i="5"/>
  <c r="D101" i="5" s="1"/>
  <c r="F101" i="5" s="1"/>
  <c r="Y158" i="13"/>
  <c r="W91" i="15"/>
  <c r="O176" i="15"/>
  <c r="E176" i="5"/>
  <c r="O176" i="14"/>
  <c r="C227" i="5"/>
  <c r="D227" i="5" s="1"/>
  <c r="F227" i="5" s="1"/>
  <c r="W217" i="15"/>
  <c r="Y284" i="13"/>
  <c r="C205" i="5"/>
  <c r="D205" i="5" s="1"/>
  <c r="F205" i="5" s="1"/>
  <c r="Y262" i="13"/>
  <c r="W195" i="15"/>
  <c r="O290" i="14"/>
  <c r="E290" i="5"/>
  <c r="O290" i="15"/>
  <c r="C306" i="5"/>
  <c r="D306" i="5" s="1"/>
  <c r="F306" i="5" s="1"/>
  <c r="Y363" i="13"/>
  <c r="X54" i="14"/>
  <c r="O354" i="14"/>
  <c r="E354" i="5"/>
  <c r="O354" i="15"/>
  <c r="C370" i="5"/>
  <c r="D370" i="5" s="1"/>
  <c r="F370" i="5" s="1"/>
  <c r="Y427" i="13"/>
  <c r="X118" i="14"/>
  <c r="E3" i="5"/>
  <c r="O3" i="14"/>
  <c r="C70" i="5"/>
  <c r="D70" i="5" s="1"/>
  <c r="F70" i="5" s="1"/>
  <c r="W60" i="15"/>
  <c r="Y127" i="13"/>
  <c r="C269" i="5"/>
  <c r="D269" i="5" s="1"/>
  <c r="F269" i="5" s="1"/>
  <c r="Y326" i="13"/>
  <c r="X17" i="14"/>
  <c r="O317" i="14"/>
  <c r="E317" i="5"/>
  <c r="O317" i="15"/>
  <c r="C333" i="5"/>
  <c r="D333" i="5" s="1"/>
  <c r="F333" i="5" s="1"/>
  <c r="Y390" i="13"/>
  <c r="X81" i="14"/>
  <c r="O381" i="14"/>
  <c r="E381" i="5"/>
  <c r="O381" i="15"/>
  <c r="C397" i="5"/>
  <c r="D397" i="5" s="1"/>
  <c r="F397" i="5" s="1"/>
  <c r="Y454" i="13"/>
  <c r="X145" i="14"/>
  <c r="C201" i="5"/>
  <c r="D201" i="5" s="1"/>
  <c r="F201" i="5" s="1"/>
  <c r="Y258" i="13"/>
  <c r="W191" i="15"/>
  <c r="O261" i="14"/>
  <c r="E261" i="5"/>
  <c r="O261" i="15"/>
  <c r="C276" i="5"/>
  <c r="D276" i="5" s="1"/>
  <c r="F276" i="5" s="1"/>
  <c r="X24" i="14"/>
  <c r="Y333" i="13"/>
  <c r="O324" i="14"/>
  <c r="E324" i="5"/>
  <c r="O324" i="15"/>
  <c r="C340" i="5"/>
  <c r="D340" i="5" s="1"/>
  <c r="F340" i="5" s="1"/>
  <c r="X88" i="14"/>
  <c r="Y397" i="13"/>
  <c r="O388" i="14"/>
  <c r="E388" i="5"/>
  <c r="O388" i="15"/>
  <c r="C404" i="5"/>
  <c r="D404" i="5" s="1"/>
  <c r="F404" i="5" s="1"/>
  <c r="X152" i="14"/>
  <c r="Y461" i="13"/>
  <c r="E231" i="5"/>
  <c r="O231" i="15"/>
  <c r="O231" i="14"/>
  <c r="C311" i="5"/>
  <c r="D311" i="5" s="1"/>
  <c r="F311" i="5" s="1"/>
  <c r="Y368" i="13"/>
  <c r="X59" i="14"/>
  <c r="O448" i="14"/>
  <c r="E448" i="5"/>
  <c r="O448" i="15"/>
  <c r="C464" i="5"/>
  <c r="D464" i="5" s="1"/>
  <c r="F464" i="5" s="1"/>
  <c r="X212" i="14"/>
  <c r="Y521" i="13"/>
  <c r="E235" i="5"/>
  <c r="O235" i="15"/>
  <c r="O235" i="14"/>
  <c r="C307" i="5"/>
  <c r="D307" i="5" s="1"/>
  <c r="F307" i="5" s="1"/>
  <c r="Y364" i="13"/>
  <c r="X55" i="14"/>
  <c r="O443" i="14"/>
  <c r="O443" i="15"/>
  <c r="E443" i="5"/>
  <c r="C459" i="5"/>
  <c r="D459" i="5" s="1"/>
  <c r="F459" i="5" s="1"/>
  <c r="Y516" i="13"/>
  <c r="X207" i="14"/>
  <c r="E239" i="5"/>
  <c r="O239" i="15"/>
  <c r="O239" i="14"/>
  <c r="C319" i="5"/>
  <c r="D319" i="5" s="1"/>
  <c r="F319" i="5" s="1"/>
  <c r="Y376" i="13"/>
  <c r="X67" i="14"/>
  <c r="O446" i="14"/>
  <c r="E446" i="5"/>
  <c r="O446" i="15"/>
  <c r="C462" i="5"/>
  <c r="D462" i="5" s="1"/>
  <c r="F462" i="5" s="1"/>
  <c r="Y519" i="13"/>
  <c r="X210" i="14"/>
  <c r="O267" i="14"/>
  <c r="O267" i="15"/>
  <c r="E267" i="5"/>
  <c r="C331" i="5"/>
  <c r="D331" i="5" s="1"/>
  <c r="F331" i="5" s="1"/>
  <c r="Y388" i="13"/>
  <c r="X79" i="14"/>
  <c r="O445" i="14"/>
  <c r="E445" i="5"/>
  <c r="O445" i="15"/>
  <c r="C461" i="5"/>
  <c r="D461" i="5" s="1"/>
  <c r="F461" i="5" s="1"/>
  <c r="Y518" i="13"/>
  <c r="X209" i="14"/>
  <c r="O498" i="14"/>
  <c r="O498" i="15"/>
  <c r="C493" i="5"/>
  <c r="D493" i="5" s="1"/>
  <c r="F493" i="5" s="1"/>
  <c r="Y550" i="13"/>
  <c r="X241" i="14"/>
  <c r="X108" i="13"/>
  <c r="C67" i="5"/>
  <c r="D67" i="5" s="1"/>
  <c r="F67" i="5" s="1"/>
  <c r="W57" i="15"/>
  <c r="Y124" i="13"/>
  <c r="X172" i="13"/>
  <c r="C131" i="5"/>
  <c r="D131" i="5" s="1"/>
  <c r="F131" i="5" s="1"/>
  <c r="W121" i="15"/>
  <c r="Y188" i="13"/>
  <c r="X236" i="13"/>
  <c r="C195" i="5"/>
  <c r="D195" i="5" s="1"/>
  <c r="F195" i="5" s="1"/>
  <c r="W185" i="15"/>
  <c r="Y252" i="13"/>
  <c r="X61" i="13"/>
  <c r="C32" i="5"/>
  <c r="D32" i="5" s="1"/>
  <c r="F32" i="5" s="1"/>
  <c r="Y89" i="13"/>
  <c r="W22" i="15"/>
  <c r="C122" i="5"/>
  <c r="D122" i="5" s="1"/>
  <c r="F122" i="5" s="1"/>
  <c r="Y179" i="13"/>
  <c r="W112" i="15"/>
  <c r="O160" i="15"/>
  <c r="E160" i="5"/>
  <c r="O160" i="14"/>
  <c r="X90" i="13"/>
  <c r="C52" i="5"/>
  <c r="D52" i="5" s="1"/>
  <c r="F52" i="5" s="1"/>
  <c r="Y109" i="13"/>
  <c r="W42" i="15"/>
  <c r="C142" i="5"/>
  <c r="D142" i="5" s="1"/>
  <c r="F142" i="5" s="1"/>
  <c r="Y199" i="13"/>
  <c r="W132" i="15"/>
  <c r="O180" i="15"/>
  <c r="E180" i="5"/>
  <c r="O180" i="14"/>
  <c r="C220" i="5"/>
  <c r="D220" i="5" s="1"/>
  <c r="F220" i="5" s="1"/>
  <c r="Y277" i="13"/>
  <c r="W210" i="15"/>
  <c r="O252" i="15"/>
  <c r="E252" i="5"/>
  <c r="O252" i="14"/>
  <c r="C66" i="5"/>
  <c r="D66" i="5" s="1"/>
  <c r="F66" i="5" s="1"/>
  <c r="Y123" i="13"/>
  <c r="W56" i="15"/>
  <c r="C16" i="5"/>
  <c r="D16" i="5" s="1"/>
  <c r="F16" i="5" s="1"/>
  <c r="Y73" i="13"/>
  <c r="W6" i="15"/>
  <c r="O114" i="15"/>
  <c r="O114" i="14"/>
  <c r="E114" i="5"/>
  <c r="C181" i="5"/>
  <c r="D181" i="5" s="1"/>
  <c r="F181" i="5" s="1"/>
  <c r="Y238" i="13"/>
  <c r="W171" i="15"/>
  <c r="O230" i="15"/>
  <c r="O230" i="14"/>
  <c r="E230" i="5"/>
  <c r="X306" i="13"/>
  <c r="C92" i="5"/>
  <c r="D92" i="5" s="1"/>
  <c r="F92" i="5" s="1"/>
  <c r="Y149" i="13"/>
  <c r="W82" i="15"/>
  <c r="O210" i="15"/>
  <c r="O210" i="14"/>
  <c r="E210" i="5"/>
  <c r="X319" i="13"/>
  <c r="C278" i="5"/>
  <c r="D278" i="5" s="1"/>
  <c r="F278" i="5" s="1"/>
  <c r="Y335" i="13"/>
  <c r="X26" i="14"/>
  <c r="X383" i="13"/>
  <c r="C342" i="5"/>
  <c r="D342" i="5" s="1"/>
  <c r="F342" i="5" s="1"/>
  <c r="Y399" i="13"/>
  <c r="X90" i="14"/>
  <c r="X447" i="13"/>
  <c r="C406" i="5"/>
  <c r="D406" i="5" s="1"/>
  <c r="F406" i="5" s="1"/>
  <c r="Y463" i="13"/>
  <c r="X154" i="14"/>
  <c r="O108" i="15"/>
  <c r="E108" i="5"/>
  <c r="O108" i="14"/>
  <c r="X230" i="13"/>
  <c r="C237" i="5"/>
  <c r="D237" i="5" s="1"/>
  <c r="F237" i="5" s="1"/>
  <c r="Y294" i="13"/>
  <c r="W227" i="15"/>
  <c r="X346" i="13"/>
  <c r="C305" i="5"/>
  <c r="D305" i="5" s="1"/>
  <c r="F305" i="5" s="1"/>
  <c r="Y362" i="13"/>
  <c r="X53" i="14"/>
  <c r="X410" i="13"/>
  <c r="C369" i="5"/>
  <c r="D369" i="5" s="1"/>
  <c r="F369" i="5" s="1"/>
  <c r="Y426" i="13"/>
  <c r="X117" i="14"/>
  <c r="X474" i="13"/>
  <c r="C60" i="5"/>
  <c r="D60" i="5" s="1"/>
  <c r="F60" i="5" s="1"/>
  <c r="Y117" i="13"/>
  <c r="W50" i="15"/>
  <c r="O214" i="15"/>
  <c r="O214" i="14"/>
  <c r="E214" i="5"/>
  <c r="C251" i="5"/>
  <c r="D251" i="5" s="1"/>
  <c r="F251" i="5" s="1"/>
  <c r="W241" i="15"/>
  <c r="Y308" i="13"/>
  <c r="X353" i="13"/>
  <c r="C312" i="5"/>
  <c r="D312" i="5" s="1"/>
  <c r="F312" i="5" s="1"/>
  <c r="X60" i="14"/>
  <c r="Y369" i="13"/>
  <c r="X417" i="13"/>
  <c r="C376" i="5"/>
  <c r="D376" i="5" s="1"/>
  <c r="F376" i="5" s="1"/>
  <c r="X124" i="14"/>
  <c r="Y433" i="13"/>
  <c r="X481" i="13"/>
  <c r="C153" i="5"/>
  <c r="D153" i="5" s="1"/>
  <c r="F153" i="5" s="1"/>
  <c r="Y210" i="13"/>
  <c r="W143" i="15"/>
  <c r="X448" i="13"/>
  <c r="C436" i="5"/>
  <c r="D436" i="5" s="1"/>
  <c r="F436" i="5" s="1"/>
  <c r="X184" i="14"/>
  <c r="Y493" i="13"/>
  <c r="X541" i="13"/>
  <c r="C76" i="5"/>
  <c r="D76" i="5" s="1"/>
  <c r="F76" i="5" s="1"/>
  <c r="Y133" i="13"/>
  <c r="W66" i="15"/>
  <c r="X444" i="13"/>
  <c r="C431" i="5"/>
  <c r="D431" i="5" s="1"/>
  <c r="F431" i="5" s="1"/>
  <c r="Y488" i="13"/>
  <c r="X179" i="14"/>
  <c r="X536" i="13"/>
  <c r="C495" i="5"/>
  <c r="D495" i="5" s="1"/>
  <c r="F495" i="5" s="1"/>
  <c r="Y552" i="13"/>
  <c r="X243" i="14"/>
  <c r="X456" i="13"/>
  <c r="C434" i="5"/>
  <c r="D434" i="5" s="1"/>
  <c r="F434" i="5" s="1"/>
  <c r="Y491" i="13"/>
  <c r="X182" i="14"/>
  <c r="X539" i="13"/>
  <c r="X468" i="13"/>
  <c r="C433" i="5"/>
  <c r="D433" i="5" s="1"/>
  <c r="F433" i="5" s="1"/>
  <c r="Y490" i="13"/>
  <c r="X181" i="14"/>
  <c r="X538" i="13"/>
  <c r="O326" i="14" l="1"/>
  <c r="E326" i="5"/>
  <c r="O326" i="15"/>
  <c r="E4" i="5"/>
  <c r="O4" i="14"/>
  <c r="E115" i="5"/>
  <c r="O115" i="15"/>
  <c r="O115" i="14"/>
  <c r="AC15" i="15"/>
  <c r="AG15" i="15" s="1"/>
  <c r="Z15" i="15"/>
  <c r="AF15" i="15" s="1"/>
  <c r="AB15" i="15"/>
  <c r="AE15" i="15" s="1"/>
  <c r="Y15" i="15"/>
  <c r="AD15" i="15" s="1"/>
  <c r="AA102" i="14"/>
  <c r="AF102" i="14" s="1"/>
  <c r="AD102" i="14"/>
  <c r="AH102" i="14" s="1"/>
  <c r="AC102" i="14"/>
  <c r="AG102" i="14" s="1"/>
  <c r="Z102" i="14"/>
  <c r="AE102" i="14" s="1"/>
  <c r="AC38" i="15"/>
  <c r="AG38" i="15" s="1"/>
  <c r="Z38" i="15"/>
  <c r="AF38" i="15" s="1"/>
  <c r="AB38" i="15"/>
  <c r="AE38" i="15" s="1"/>
  <c r="Y38" i="15"/>
  <c r="AD38" i="15" s="1"/>
  <c r="Y342" i="17"/>
  <c r="X29" i="18"/>
  <c r="Y390" i="17"/>
  <c r="X77" i="18"/>
  <c r="Y422" i="17"/>
  <c r="X109" i="18"/>
  <c r="Y454" i="17"/>
  <c r="X141" i="18"/>
  <c r="Y333" i="17"/>
  <c r="X20" i="18"/>
  <c r="Y365" i="17"/>
  <c r="X52" i="18"/>
  <c r="Y397" i="17"/>
  <c r="X84" i="18"/>
  <c r="Y429" i="17"/>
  <c r="X116" i="18"/>
  <c r="Y461" i="17"/>
  <c r="X148" i="18"/>
  <c r="Y493" i="17"/>
  <c r="X180" i="18"/>
  <c r="Y518" i="17"/>
  <c r="X205" i="18"/>
  <c r="Y534" i="17"/>
  <c r="X221" i="18"/>
  <c r="Y550" i="17"/>
  <c r="X237" i="18"/>
  <c r="Y509" i="17"/>
  <c r="X196" i="18"/>
  <c r="Y525" i="17"/>
  <c r="X212" i="18"/>
  <c r="Y557" i="17"/>
  <c r="X244" i="18"/>
  <c r="AA221" i="14"/>
  <c r="AF221" i="14" s="1"/>
  <c r="AD221" i="14"/>
  <c r="AH221" i="14" s="1"/>
  <c r="AC221" i="14"/>
  <c r="AG221" i="14" s="1"/>
  <c r="Z221" i="14"/>
  <c r="AE221" i="14" s="1"/>
  <c r="AA222" i="14"/>
  <c r="AF222" i="14" s="1"/>
  <c r="AD222" i="14"/>
  <c r="AH222" i="14" s="1"/>
  <c r="AC222" i="14"/>
  <c r="AG222" i="14" s="1"/>
  <c r="Z222" i="14"/>
  <c r="AE222" i="14" s="1"/>
  <c r="AC219" i="15"/>
  <c r="AG219" i="15" s="1"/>
  <c r="Z219" i="15"/>
  <c r="AF219" i="15" s="1"/>
  <c r="AB219" i="15"/>
  <c r="AE219" i="15" s="1"/>
  <c r="Y219" i="15"/>
  <c r="AD219" i="15" s="1"/>
  <c r="AA164" i="14"/>
  <c r="AF164" i="14" s="1"/>
  <c r="AD164" i="14"/>
  <c r="AH164" i="14" s="1"/>
  <c r="AC164" i="14"/>
  <c r="AG164" i="14" s="1"/>
  <c r="Z164" i="14"/>
  <c r="AE164" i="14" s="1"/>
  <c r="AC100" i="15"/>
  <c r="AG100" i="15" s="1"/>
  <c r="Z100" i="15"/>
  <c r="AF100" i="15" s="1"/>
  <c r="Y100" i="15"/>
  <c r="AD100" i="15" s="1"/>
  <c r="AB100" i="15"/>
  <c r="AE100" i="15" s="1"/>
  <c r="AA36" i="14"/>
  <c r="AF36" i="14" s="1"/>
  <c r="AD36" i="14"/>
  <c r="AH36" i="14" s="1"/>
  <c r="AC36" i="14"/>
  <c r="AG36" i="14" s="1"/>
  <c r="Z36" i="14"/>
  <c r="AE36" i="14" s="1"/>
  <c r="AA130" i="14"/>
  <c r="AF130" i="14" s="1"/>
  <c r="AD130" i="14"/>
  <c r="AH130" i="14" s="1"/>
  <c r="Z130" i="14"/>
  <c r="AE130" i="14" s="1"/>
  <c r="AC130" i="14"/>
  <c r="AG130" i="14" s="1"/>
  <c r="AC66" i="15"/>
  <c r="AG66" i="15" s="1"/>
  <c r="Z66" i="15"/>
  <c r="AF66" i="15" s="1"/>
  <c r="Y66" i="15"/>
  <c r="AD66" i="15" s="1"/>
  <c r="AB66" i="15"/>
  <c r="AE66" i="15" s="1"/>
  <c r="AC111" i="15"/>
  <c r="AG111" i="15" s="1"/>
  <c r="Z111" i="15"/>
  <c r="AF111" i="15" s="1"/>
  <c r="Y111" i="15"/>
  <c r="AD111" i="15" s="1"/>
  <c r="AB111" i="15"/>
  <c r="AE111" i="15" s="1"/>
  <c r="AC99" i="15"/>
  <c r="AG99" i="15" s="1"/>
  <c r="Z99" i="15"/>
  <c r="AF99" i="15" s="1"/>
  <c r="AB99" i="15"/>
  <c r="AE99" i="15" s="1"/>
  <c r="Y99" i="15"/>
  <c r="AD99" i="15" s="1"/>
  <c r="AC87" i="15"/>
  <c r="AG87" i="15" s="1"/>
  <c r="Z87" i="15"/>
  <c r="AF87" i="15" s="1"/>
  <c r="Y87" i="15"/>
  <c r="AD87" i="15" s="1"/>
  <c r="AB87" i="15"/>
  <c r="AE87" i="15" s="1"/>
  <c r="AC91" i="15"/>
  <c r="AG91" i="15" s="1"/>
  <c r="Z91" i="15"/>
  <c r="AF91" i="15" s="1"/>
  <c r="Y91" i="15"/>
  <c r="AD91" i="15" s="1"/>
  <c r="AB91" i="15"/>
  <c r="AE91" i="15" s="1"/>
  <c r="AA153" i="14"/>
  <c r="AF153" i="14" s="1"/>
  <c r="AD153" i="14"/>
  <c r="AH153" i="14" s="1"/>
  <c r="AC153" i="14"/>
  <c r="AG153" i="14" s="1"/>
  <c r="Z153" i="14"/>
  <c r="AE153" i="14" s="1"/>
  <c r="AC89" i="15"/>
  <c r="AG89" i="15" s="1"/>
  <c r="Z89" i="15"/>
  <c r="AF89" i="15" s="1"/>
  <c r="AB89" i="15"/>
  <c r="AE89" i="15" s="1"/>
  <c r="Y89" i="15"/>
  <c r="AD89" i="15" s="1"/>
  <c r="AA25" i="14"/>
  <c r="AF25" i="14" s="1"/>
  <c r="AD25" i="14"/>
  <c r="AH25" i="14" s="1"/>
  <c r="AC25" i="14"/>
  <c r="AG25" i="14" s="1"/>
  <c r="Z25" i="14"/>
  <c r="AE25" i="14" s="1"/>
  <c r="O202" i="15"/>
  <c r="O202" i="14"/>
  <c r="E202" i="5"/>
  <c r="AA4" i="14"/>
  <c r="AF4" i="14" s="1"/>
  <c r="AD4" i="14"/>
  <c r="AH4" i="14" s="1"/>
  <c r="Z4" i="14"/>
  <c r="AE4" i="14" s="1"/>
  <c r="AC4" i="14"/>
  <c r="AG4" i="14" s="1"/>
  <c r="AA166" i="14"/>
  <c r="AF166" i="14" s="1"/>
  <c r="AD166" i="14"/>
  <c r="AH166" i="14" s="1"/>
  <c r="AC166" i="14"/>
  <c r="AG166" i="14" s="1"/>
  <c r="Z166" i="14"/>
  <c r="AE166" i="14" s="1"/>
  <c r="AA169" i="14"/>
  <c r="AF169" i="14" s="1"/>
  <c r="AD169" i="14"/>
  <c r="AH169" i="14" s="1"/>
  <c r="AC169" i="14"/>
  <c r="AG169" i="14" s="1"/>
  <c r="Z169" i="14"/>
  <c r="AE169" i="14" s="1"/>
  <c r="AA181" i="14"/>
  <c r="AF181" i="14" s="1"/>
  <c r="AD181" i="14"/>
  <c r="AH181" i="14" s="1"/>
  <c r="Z181" i="14"/>
  <c r="AE181" i="14" s="1"/>
  <c r="AC181" i="14"/>
  <c r="AG181" i="14" s="1"/>
  <c r="AC179" i="15"/>
  <c r="AG179" i="15" s="1"/>
  <c r="Z179" i="15"/>
  <c r="AF179" i="15" s="1"/>
  <c r="Y179" i="15"/>
  <c r="AD179" i="15" s="1"/>
  <c r="AB179" i="15"/>
  <c r="AE179" i="15" s="1"/>
  <c r="O234" i="15"/>
  <c r="O234" i="14"/>
  <c r="E234" i="5"/>
  <c r="AA154" i="14"/>
  <c r="AF154" i="14" s="1"/>
  <c r="AD154" i="14"/>
  <c r="AH154" i="14" s="1"/>
  <c r="AC154" i="14"/>
  <c r="AG154" i="14" s="1"/>
  <c r="Z154" i="14"/>
  <c r="AE154" i="14" s="1"/>
  <c r="AC90" i="15"/>
  <c r="AG90" i="15" s="1"/>
  <c r="Z90" i="15"/>
  <c r="AF90" i="15" s="1"/>
  <c r="Y90" i="15"/>
  <c r="AD90" i="15" s="1"/>
  <c r="AB90" i="15"/>
  <c r="AE90" i="15" s="1"/>
  <c r="AA26" i="14"/>
  <c r="AF26" i="14" s="1"/>
  <c r="AD26" i="14"/>
  <c r="AH26" i="14" s="1"/>
  <c r="Z26" i="14"/>
  <c r="AE26" i="14" s="1"/>
  <c r="AC26" i="14"/>
  <c r="AG26" i="14" s="1"/>
  <c r="O96" i="15"/>
  <c r="E96" i="5"/>
  <c r="O96" i="14"/>
  <c r="AC241" i="15"/>
  <c r="AG241" i="15" s="1"/>
  <c r="Z241" i="15"/>
  <c r="AF241" i="15" s="1"/>
  <c r="Y241" i="15"/>
  <c r="AD241" i="15" s="1"/>
  <c r="AB241" i="15"/>
  <c r="AE241" i="15" s="1"/>
  <c r="AA210" i="14"/>
  <c r="AF210" i="14" s="1"/>
  <c r="AD210" i="14"/>
  <c r="AH210" i="14" s="1"/>
  <c r="AC210" i="14"/>
  <c r="AG210" i="14" s="1"/>
  <c r="Z210" i="14"/>
  <c r="AE210" i="14" s="1"/>
  <c r="AC207" i="15"/>
  <c r="AG207" i="15" s="1"/>
  <c r="Z207" i="15"/>
  <c r="AF207" i="15" s="1"/>
  <c r="AB207" i="15"/>
  <c r="AE207" i="15" s="1"/>
  <c r="Y207" i="15"/>
  <c r="AD207" i="15" s="1"/>
  <c r="AA212" i="14"/>
  <c r="AF212" i="14" s="1"/>
  <c r="AD212" i="14"/>
  <c r="AH212" i="14" s="1"/>
  <c r="AC212" i="14"/>
  <c r="AG212" i="14" s="1"/>
  <c r="Z212" i="14"/>
  <c r="AE212" i="14" s="1"/>
  <c r="AA152" i="14"/>
  <c r="AF152" i="14" s="1"/>
  <c r="AD152" i="14"/>
  <c r="AH152" i="14" s="1"/>
  <c r="AC152" i="14"/>
  <c r="AG152" i="14" s="1"/>
  <c r="Z152" i="14"/>
  <c r="AE152" i="14" s="1"/>
  <c r="AC88" i="15"/>
  <c r="AG88" i="15" s="1"/>
  <c r="Z88" i="15"/>
  <c r="AF88" i="15" s="1"/>
  <c r="AB88" i="15"/>
  <c r="AE88" i="15" s="1"/>
  <c r="Y88" i="15"/>
  <c r="AD88" i="15" s="1"/>
  <c r="AA24" i="14"/>
  <c r="AF24" i="14" s="1"/>
  <c r="AD24" i="14"/>
  <c r="AH24" i="14" s="1"/>
  <c r="AC24" i="14"/>
  <c r="AG24" i="14" s="1"/>
  <c r="Z24" i="14"/>
  <c r="AE24" i="14" s="1"/>
  <c r="AC118" i="15"/>
  <c r="AG118" i="15" s="1"/>
  <c r="Z118" i="15"/>
  <c r="AF118" i="15" s="1"/>
  <c r="AB118" i="15"/>
  <c r="AE118" i="15" s="1"/>
  <c r="Y118" i="15"/>
  <c r="AD118" i="15" s="1"/>
  <c r="AA54" i="14"/>
  <c r="AF54" i="14" s="1"/>
  <c r="AD54" i="14"/>
  <c r="AH54" i="14" s="1"/>
  <c r="Z54" i="14"/>
  <c r="AE54" i="14" s="1"/>
  <c r="AC54" i="14"/>
  <c r="AG54" i="14" s="1"/>
  <c r="AC249" i="15"/>
  <c r="AG249" i="15" s="1"/>
  <c r="Z249" i="15"/>
  <c r="AF249" i="15" s="1"/>
  <c r="AB249" i="15"/>
  <c r="AE249" i="15" s="1"/>
  <c r="Y249" i="15"/>
  <c r="AD249" i="15" s="1"/>
  <c r="AA245" i="14"/>
  <c r="AF245" i="14" s="1"/>
  <c r="AD245" i="14"/>
  <c r="AH245" i="14" s="1"/>
  <c r="AC245" i="14"/>
  <c r="AG245" i="14" s="1"/>
  <c r="Z245" i="14"/>
  <c r="AE245" i="14" s="1"/>
  <c r="AA238" i="14"/>
  <c r="AF238" i="14" s="1"/>
  <c r="AD238" i="14"/>
  <c r="AH238" i="14" s="1"/>
  <c r="Z238" i="14"/>
  <c r="AE238" i="14" s="1"/>
  <c r="AC238" i="14"/>
  <c r="AG238" i="14" s="1"/>
  <c r="AC174" i="15"/>
  <c r="AG174" i="15" s="1"/>
  <c r="Z174" i="15"/>
  <c r="AF174" i="15" s="1"/>
  <c r="Y174" i="15"/>
  <c r="AD174" i="15" s="1"/>
  <c r="AB174" i="15"/>
  <c r="AE174" i="15" s="1"/>
  <c r="AC235" i="15"/>
  <c r="AG235" i="15" s="1"/>
  <c r="Z235" i="15"/>
  <c r="AF235" i="15" s="1"/>
  <c r="Y235" i="15"/>
  <c r="AD235" i="15" s="1"/>
  <c r="AB235" i="15"/>
  <c r="AE235" i="15" s="1"/>
  <c r="AC170" i="15"/>
  <c r="AG170" i="15" s="1"/>
  <c r="Z170" i="15"/>
  <c r="AF170" i="15" s="1"/>
  <c r="Y170" i="15"/>
  <c r="AD170" i="15" s="1"/>
  <c r="AB170" i="15"/>
  <c r="AE170" i="15" s="1"/>
  <c r="AC116" i="15"/>
  <c r="AG116" i="15" s="1"/>
  <c r="Z116" i="15"/>
  <c r="AF116" i="15" s="1"/>
  <c r="AB116" i="15"/>
  <c r="AE116" i="15" s="1"/>
  <c r="Y116" i="15"/>
  <c r="AD116" i="15" s="1"/>
  <c r="AA52" i="14"/>
  <c r="AF52" i="14" s="1"/>
  <c r="AD52" i="14"/>
  <c r="AH52" i="14" s="1"/>
  <c r="AC52" i="14"/>
  <c r="AG52" i="14" s="1"/>
  <c r="Z52" i="14"/>
  <c r="AE52" i="14" s="1"/>
  <c r="AC173" i="15"/>
  <c r="AG173" i="15" s="1"/>
  <c r="Z173" i="15"/>
  <c r="AF173" i="15" s="1"/>
  <c r="AB173" i="15"/>
  <c r="AE173" i="15" s="1"/>
  <c r="Y173" i="15"/>
  <c r="AD173" i="15" s="1"/>
  <c r="AA109" i="14"/>
  <c r="AF109" i="14" s="1"/>
  <c r="AD109" i="14"/>
  <c r="AH109" i="14" s="1"/>
  <c r="Z109" i="14"/>
  <c r="AE109" i="14" s="1"/>
  <c r="AC109" i="14"/>
  <c r="AG109" i="14" s="1"/>
  <c r="AC45" i="15"/>
  <c r="AG45" i="15" s="1"/>
  <c r="Z45" i="15"/>
  <c r="AF45" i="15" s="1"/>
  <c r="Y45" i="15"/>
  <c r="AD45" i="15" s="1"/>
  <c r="AB45" i="15"/>
  <c r="AE45" i="15" s="1"/>
  <c r="AC146" i="15"/>
  <c r="AG146" i="15" s="1"/>
  <c r="Z146" i="15"/>
  <c r="AF146" i="15" s="1"/>
  <c r="Y146" i="15"/>
  <c r="AD146" i="15" s="1"/>
  <c r="AB146" i="15"/>
  <c r="AE146" i="15" s="1"/>
  <c r="AA82" i="14"/>
  <c r="AF82" i="14" s="1"/>
  <c r="AD82" i="14"/>
  <c r="AH82" i="14" s="1"/>
  <c r="AC82" i="14"/>
  <c r="AG82" i="14" s="1"/>
  <c r="Z82" i="14"/>
  <c r="AE82" i="14" s="1"/>
  <c r="AC18" i="15"/>
  <c r="AG18" i="15" s="1"/>
  <c r="Z18" i="15"/>
  <c r="AF18" i="15" s="1"/>
  <c r="Y18" i="15"/>
  <c r="AD18" i="15" s="1"/>
  <c r="AB18" i="15"/>
  <c r="AE18" i="15" s="1"/>
  <c r="AC233" i="15"/>
  <c r="AG233" i="15" s="1"/>
  <c r="Z233" i="15"/>
  <c r="AF233" i="15" s="1"/>
  <c r="Y233" i="15"/>
  <c r="AD233" i="15" s="1"/>
  <c r="AB233" i="15"/>
  <c r="AE233" i="15" s="1"/>
  <c r="AA236" i="14"/>
  <c r="AF236" i="14" s="1"/>
  <c r="AD236" i="14"/>
  <c r="AH236" i="14" s="1"/>
  <c r="Z236" i="14"/>
  <c r="AE236" i="14" s="1"/>
  <c r="AC236" i="14"/>
  <c r="AG236" i="14" s="1"/>
  <c r="AA112" i="14"/>
  <c r="AF112" i="14" s="1"/>
  <c r="AD112" i="14"/>
  <c r="AH112" i="14" s="1"/>
  <c r="Z112" i="14"/>
  <c r="AE112" i="14" s="1"/>
  <c r="AC112" i="14"/>
  <c r="AG112" i="14" s="1"/>
  <c r="AA247" i="14"/>
  <c r="AF247" i="14" s="1"/>
  <c r="AD247" i="14"/>
  <c r="AH247" i="14" s="1"/>
  <c r="AC247" i="14"/>
  <c r="AG247" i="14" s="1"/>
  <c r="Z247" i="14"/>
  <c r="AE247" i="14" s="1"/>
  <c r="AA163" i="14"/>
  <c r="AF163" i="14" s="1"/>
  <c r="AD163" i="14"/>
  <c r="AH163" i="14" s="1"/>
  <c r="AC163" i="14"/>
  <c r="AG163" i="14" s="1"/>
  <c r="Z163" i="14"/>
  <c r="AE163" i="14" s="1"/>
  <c r="AC155" i="15"/>
  <c r="AG155" i="15" s="1"/>
  <c r="Z155" i="15"/>
  <c r="AF155" i="15" s="1"/>
  <c r="Y155" i="15"/>
  <c r="AD155" i="15" s="1"/>
  <c r="AB155" i="15"/>
  <c r="AE155" i="15" s="1"/>
  <c r="AC78" i="15"/>
  <c r="AG78" i="15" s="1"/>
  <c r="Z78" i="15"/>
  <c r="AF78" i="15" s="1"/>
  <c r="Y78" i="15"/>
  <c r="AD78" i="15" s="1"/>
  <c r="AB78" i="15"/>
  <c r="AE78" i="15" s="1"/>
  <c r="AC95" i="15"/>
  <c r="AG95" i="15" s="1"/>
  <c r="Z95" i="15"/>
  <c r="AF95" i="15" s="1"/>
  <c r="AB95" i="15"/>
  <c r="AE95" i="15" s="1"/>
  <c r="Y95" i="15"/>
  <c r="AD95" i="15" s="1"/>
  <c r="AC83" i="15"/>
  <c r="AG83" i="15" s="1"/>
  <c r="Z83" i="15"/>
  <c r="AF83" i="15" s="1"/>
  <c r="Y83" i="15"/>
  <c r="AD83" i="15" s="1"/>
  <c r="AB83" i="15"/>
  <c r="AE83" i="15" s="1"/>
  <c r="AC71" i="15"/>
  <c r="AG71" i="15" s="1"/>
  <c r="Z71" i="15"/>
  <c r="AF71" i="15" s="1"/>
  <c r="AB71" i="15"/>
  <c r="AE71" i="15" s="1"/>
  <c r="Y71" i="15"/>
  <c r="AD71" i="15" s="1"/>
  <c r="AC75" i="15"/>
  <c r="AG75" i="15" s="1"/>
  <c r="Z75" i="15"/>
  <c r="AF75" i="15" s="1"/>
  <c r="AB75" i="15"/>
  <c r="AE75" i="15" s="1"/>
  <c r="Y75" i="15"/>
  <c r="AD75" i="15" s="1"/>
  <c r="AA149" i="14"/>
  <c r="AF149" i="14" s="1"/>
  <c r="AD149" i="14"/>
  <c r="AH149" i="14" s="1"/>
  <c r="Z149" i="14"/>
  <c r="AE149" i="14" s="1"/>
  <c r="AC149" i="14"/>
  <c r="AG149" i="14" s="1"/>
  <c r="AC85" i="15"/>
  <c r="AG85" i="15" s="1"/>
  <c r="Z85" i="15"/>
  <c r="AF85" i="15" s="1"/>
  <c r="AB85" i="15"/>
  <c r="AE85" i="15" s="1"/>
  <c r="Y85" i="15"/>
  <c r="AD85" i="15" s="1"/>
  <c r="AA21" i="14"/>
  <c r="AF21" i="14" s="1"/>
  <c r="AD21" i="14"/>
  <c r="AH21" i="14" s="1"/>
  <c r="Z21" i="14"/>
  <c r="AE21" i="14" s="1"/>
  <c r="AC21" i="14"/>
  <c r="AG21" i="14" s="1"/>
  <c r="Y70" i="17"/>
  <c r="Y86" i="17"/>
  <c r="Y102" i="17"/>
  <c r="Y118" i="17"/>
  <c r="Y134" i="17"/>
  <c r="Y150" i="17"/>
  <c r="Y166" i="17"/>
  <c r="Y182" i="17"/>
  <c r="Y198" i="17"/>
  <c r="Y214" i="17"/>
  <c r="Y230" i="17"/>
  <c r="Y246" i="17"/>
  <c r="Y73" i="17"/>
  <c r="Y89" i="17"/>
  <c r="Y105" i="17"/>
  <c r="Y121" i="17"/>
  <c r="Y137" i="17"/>
  <c r="Y153" i="17"/>
  <c r="Y169" i="17"/>
  <c r="Y185" i="17"/>
  <c r="Y201" i="17"/>
  <c r="Y217" i="17"/>
  <c r="Y233" i="17"/>
  <c r="Y249" i="17"/>
  <c r="Y260" i="17"/>
  <c r="Y276" i="17"/>
  <c r="Y292" i="17"/>
  <c r="Y308" i="17"/>
  <c r="Y324" i="17"/>
  <c r="X11" i="18"/>
  <c r="Y340" i="17"/>
  <c r="X27" i="18"/>
  <c r="Y356" i="17"/>
  <c r="X43" i="18"/>
  <c r="Y372" i="17"/>
  <c r="X59" i="18"/>
  <c r="Y388" i="17"/>
  <c r="X75" i="18"/>
  <c r="Y404" i="17"/>
  <c r="X91" i="18"/>
  <c r="Y420" i="17"/>
  <c r="X107" i="18"/>
  <c r="Y436" i="17"/>
  <c r="X123" i="18"/>
  <c r="Y452" i="17"/>
  <c r="X139" i="18"/>
  <c r="Y468" i="17"/>
  <c r="X155" i="18"/>
  <c r="Y484" i="17"/>
  <c r="X171" i="18"/>
  <c r="Y267" i="17"/>
  <c r="Y283" i="17"/>
  <c r="Y299" i="17"/>
  <c r="Y315" i="17"/>
  <c r="X2" i="18"/>
  <c r="Y331" i="17"/>
  <c r="X18" i="18"/>
  <c r="Y347" i="17"/>
  <c r="X34" i="18"/>
  <c r="Y363" i="17"/>
  <c r="X50" i="18"/>
  <c r="Y379" i="17"/>
  <c r="X66" i="18"/>
  <c r="Y395" i="17"/>
  <c r="X82" i="18"/>
  <c r="Y411" i="17"/>
  <c r="X98" i="18"/>
  <c r="Y427" i="17"/>
  <c r="X114" i="18"/>
  <c r="Y443" i="17"/>
  <c r="X130" i="18"/>
  <c r="Y459" i="17"/>
  <c r="X146" i="18"/>
  <c r="Y475" i="17"/>
  <c r="X162" i="18"/>
  <c r="Y491" i="17"/>
  <c r="X178" i="18"/>
  <c r="X187" i="18"/>
  <c r="Y500" i="17"/>
  <c r="X203" i="18"/>
  <c r="Y516" i="17"/>
  <c r="X219" i="18"/>
  <c r="Y532" i="17"/>
  <c r="X235" i="18"/>
  <c r="Y548" i="17"/>
  <c r="Y507" i="17"/>
  <c r="X194" i="18"/>
  <c r="Y523" i="17"/>
  <c r="X210" i="18"/>
  <c r="Y539" i="17"/>
  <c r="X226" i="18"/>
  <c r="Y555" i="17"/>
  <c r="X242" i="18"/>
  <c r="AA205" i="14"/>
  <c r="AF205" i="14" s="1"/>
  <c r="AD205" i="14"/>
  <c r="AH205" i="14" s="1"/>
  <c r="AC205" i="14"/>
  <c r="AG205" i="14" s="1"/>
  <c r="Z205" i="14"/>
  <c r="AE205" i="14" s="1"/>
  <c r="AA206" i="14"/>
  <c r="AF206" i="14" s="1"/>
  <c r="AD206" i="14"/>
  <c r="AH206" i="14" s="1"/>
  <c r="AC206" i="14"/>
  <c r="AG206" i="14" s="1"/>
  <c r="Z206" i="14"/>
  <c r="AE206" i="14" s="1"/>
  <c r="AC203" i="15"/>
  <c r="AG203" i="15" s="1"/>
  <c r="Z203" i="15"/>
  <c r="AF203" i="15" s="1"/>
  <c r="AB203" i="15"/>
  <c r="AE203" i="15" s="1"/>
  <c r="Y203" i="15"/>
  <c r="AD203" i="15" s="1"/>
  <c r="AA208" i="14"/>
  <c r="AF208" i="14" s="1"/>
  <c r="AD208" i="14"/>
  <c r="AH208" i="14" s="1"/>
  <c r="AC208" i="14"/>
  <c r="AG208" i="14" s="1"/>
  <c r="Z208" i="14"/>
  <c r="AE208" i="14" s="1"/>
  <c r="AA148" i="14"/>
  <c r="AF148" i="14" s="1"/>
  <c r="AD148" i="14"/>
  <c r="AH148" i="14" s="1"/>
  <c r="Z148" i="14"/>
  <c r="AE148" i="14" s="1"/>
  <c r="AC148" i="14"/>
  <c r="AG148" i="14" s="1"/>
  <c r="AC84" i="15"/>
  <c r="AG84" i="15" s="1"/>
  <c r="Z84" i="15"/>
  <c r="AF84" i="15" s="1"/>
  <c r="Y84" i="15"/>
  <c r="AD84" i="15" s="1"/>
  <c r="AB84" i="15"/>
  <c r="AE84" i="15" s="1"/>
  <c r="AA20" i="14"/>
  <c r="AF20" i="14" s="1"/>
  <c r="AD20" i="14"/>
  <c r="AH20" i="14" s="1"/>
  <c r="AC20" i="14"/>
  <c r="AG20" i="14" s="1"/>
  <c r="Z20" i="14"/>
  <c r="AE20" i="14" s="1"/>
  <c r="AC234" i="15"/>
  <c r="AG234" i="15" s="1"/>
  <c r="Z234" i="15"/>
  <c r="AF234" i="15" s="1"/>
  <c r="AB234" i="15"/>
  <c r="AE234" i="15" s="1"/>
  <c r="Y234" i="15"/>
  <c r="AD234" i="15" s="1"/>
  <c r="AA231" i="14"/>
  <c r="AF231" i="14" s="1"/>
  <c r="AD231" i="14"/>
  <c r="AH231" i="14" s="1"/>
  <c r="AC231" i="14"/>
  <c r="AG231" i="14" s="1"/>
  <c r="Z231" i="14"/>
  <c r="AE231" i="14" s="1"/>
  <c r="AA248" i="14"/>
  <c r="AF248" i="14" s="1"/>
  <c r="AD248" i="14"/>
  <c r="AH248" i="14" s="1"/>
  <c r="AC248" i="14"/>
  <c r="AG248" i="14" s="1"/>
  <c r="Z248" i="14"/>
  <c r="AE248" i="14" s="1"/>
  <c r="AA197" i="14"/>
  <c r="AF197" i="14" s="1"/>
  <c r="AD197" i="14"/>
  <c r="AH197" i="14" s="1"/>
  <c r="AC197" i="14"/>
  <c r="AG197" i="14" s="1"/>
  <c r="Z197" i="14"/>
  <c r="AE197" i="14" s="1"/>
  <c r="AA140" i="14"/>
  <c r="AF140" i="14" s="1"/>
  <c r="AD140" i="14"/>
  <c r="AH140" i="14" s="1"/>
  <c r="Z140" i="14"/>
  <c r="AE140" i="14" s="1"/>
  <c r="AC140" i="14"/>
  <c r="AG140" i="14" s="1"/>
  <c r="AC251" i="15"/>
  <c r="AG251" i="15" s="1"/>
  <c r="Z251" i="15"/>
  <c r="AF251" i="15" s="1"/>
  <c r="Y251" i="15"/>
  <c r="AD251" i="15" s="1"/>
  <c r="AB251" i="15"/>
  <c r="AE251" i="15" s="1"/>
  <c r="AC244" i="15"/>
  <c r="AG244" i="15" s="1"/>
  <c r="Z244" i="15"/>
  <c r="AF244" i="15" s="1"/>
  <c r="AB244" i="15"/>
  <c r="AE244" i="15" s="1"/>
  <c r="Y244" i="15"/>
  <c r="AD244" i="15" s="1"/>
  <c r="AA150" i="14"/>
  <c r="AF150" i="14" s="1"/>
  <c r="AD150" i="14"/>
  <c r="AH150" i="14" s="1"/>
  <c r="AC150" i="14"/>
  <c r="AG150" i="14" s="1"/>
  <c r="Z150" i="14"/>
  <c r="AE150" i="14" s="1"/>
  <c r="AA190" i="14"/>
  <c r="AF190" i="14" s="1"/>
  <c r="AD190" i="14"/>
  <c r="AH190" i="14" s="1"/>
  <c r="AC190" i="14"/>
  <c r="AG190" i="14" s="1"/>
  <c r="Z190" i="14"/>
  <c r="AE190" i="14" s="1"/>
  <c r="AC6" i="15"/>
  <c r="AG6" i="15" s="1"/>
  <c r="Z6" i="15"/>
  <c r="AF6" i="15" s="1"/>
  <c r="Y6" i="15"/>
  <c r="AD6" i="15" s="1"/>
  <c r="AB6" i="15"/>
  <c r="AE6" i="15" s="1"/>
  <c r="AC250" i="15"/>
  <c r="AG250" i="15" s="1"/>
  <c r="Z250" i="15"/>
  <c r="AF250" i="15" s="1"/>
  <c r="Y250" i="15"/>
  <c r="AD250" i="15" s="1"/>
  <c r="AB250" i="15"/>
  <c r="AE250" i="15" s="1"/>
  <c r="AC64" i="15"/>
  <c r="AG64" i="15" s="1"/>
  <c r="Z64" i="15"/>
  <c r="AF64" i="15" s="1"/>
  <c r="AB64" i="15"/>
  <c r="AE64" i="15" s="1"/>
  <c r="Y64" i="15"/>
  <c r="AD64" i="15" s="1"/>
  <c r="AA69" i="14"/>
  <c r="AF69" i="14" s="1"/>
  <c r="AD69" i="14"/>
  <c r="AH69" i="14" s="1"/>
  <c r="Z69" i="14"/>
  <c r="AE69" i="14" s="1"/>
  <c r="AC69" i="14"/>
  <c r="AG69" i="14" s="1"/>
  <c r="AC42" i="15"/>
  <c r="AG42" i="15" s="1"/>
  <c r="Z42" i="15"/>
  <c r="AF42" i="15" s="1"/>
  <c r="Y42" i="15"/>
  <c r="AD42" i="15" s="1"/>
  <c r="AB42" i="15"/>
  <c r="AE42" i="15" s="1"/>
  <c r="AC226" i="15"/>
  <c r="AG226" i="15" s="1"/>
  <c r="Z226" i="15"/>
  <c r="AF226" i="15" s="1"/>
  <c r="AB226" i="15"/>
  <c r="AE226" i="15" s="1"/>
  <c r="Y226" i="15"/>
  <c r="AD226" i="15" s="1"/>
  <c r="AA223" i="14"/>
  <c r="AF223" i="14" s="1"/>
  <c r="AD223" i="14"/>
  <c r="AH223" i="14" s="1"/>
  <c r="AC223" i="14"/>
  <c r="AG223" i="14" s="1"/>
  <c r="Z223" i="14"/>
  <c r="AE223" i="14" s="1"/>
  <c r="AC40" i="15"/>
  <c r="AG40" i="15" s="1"/>
  <c r="Z40" i="15"/>
  <c r="AF40" i="15" s="1"/>
  <c r="AB40" i="15"/>
  <c r="AE40" i="15" s="1"/>
  <c r="Y40" i="15"/>
  <c r="AD40" i="15" s="1"/>
  <c r="AA33" i="14"/>
  <c r="AF33" i="14" s="1"/>
  <c r="AD33" i="14"/>
  <c r="AH33" i="14" s="1"/>
  <c r="AC33" i="14"/>
  <c r="AG33" i="14" s="1"/>
  <c r="Z33" i="14"/>
  <c r="AE33" i="14" s="1"/>
  <c r="AC68" i="15"/>
  <c r="AG68" i="15" s="1"/>
  <c r="Z68" i="15"/>
  <c r="AF68" i="15" s="1"/>
  <c r="Y68" i="15"/>
  <c r="AD68" i="15" s="1"/>
  <c r="AB68" i="15"/>
  <c r="AE68" i="15" s="1"/>
  <c r="AA125" i="14"/>
  <c r="AF125" i="14" s="1"/>
  <c r="AD125" i="14"/>
  <c r="AH125" i="14" s="1"/>
  <c r="AC125" i="14"/>
  <c r="AG125" i="14" s="1"/>
  <c r="Z125" i="14"/>
  <c r="AE125" i="14" s="1"/>
  <c r="AC201" i="15"/>
  <c r="AG201" i="15" s="1"/>
  <c r="Z201" i="15"/>
  <c r="AF201" i="15" s="1"/>
  <c r="Y201" i="15"/>
  <c r="AD201" i="15" s="1"/>
  <c r="AB201" i="15"/>
  <c r="AE201" i="15" s="1"/>
  <c r="AA199" i="14"/>
  <c r="AF199" i="14" s="1"/>
  <c r="AD199" i="14"/>
  <c r="AH199" i="14" s="1"/>
  <c r="Z199" i="14"/>
  <c r="AE199" i="14" s="1"/>
  <c r="AC199" i="14"/>
  <c r="AG199" i="14" s="1"/>
  <c r="AC144" i="15"/>
  <c r="AG144" i="15" s="1"/>
  <c r="Z144" i="15"/>
  <c r="AF144" i="15" s="1"/>
  <c r="Y144" i="15"/>
  <c r="AD144" i="15" s="1"/>
  <c r="AB144" i="15"/>
  <c r="AE144" i="15" s="1"/>
  <c r="AA137" i="14"/>
  <c r="AF137" i="14" s="1"/>
  <c r="AD137" i="14"/>
  <c r="AH137" i="14" s="1"/>
  <c r="AC137" i="14"/>
  <c r="AG137" i="14" s="1"/>
  <c r="Z137" i="14"/>
  <c r="AE137" i="14" s="1"/>
  <c r="AC110" i="15"/>
  <c r="AG110" i="15" s="1"/>
  <c r="Z110" i="15"/>
  <c r="AF110" i="15" s="1"/>
  <c r="AB110" i="15"/>
  <c r="AE110" i="15" s="1"/>
  <c r="Y110" i="15"/>
  <c r="AD110" i="15" s="1"/>
  <c r="AC19" i="15"/>
  <c r="AG19" i="15" s="1"/>
  <c r="Z19" i="15"/>
  <c r="AF19" i="15" s="1"/>
  <c r="Y19" i="15"/>
  <c r="AD19" i="15" s="1"/>
  <c r="AB19" i="15"/>
  <c r="AE19" i="15" s="1"/>
  <c r="AA7" i="14"/>
  <c r="AF7" i="14" s="1"/>
  <c r="AD7" i="14"/>
  <c r="AH7" i="14" s="1"/>
  <c r="Z7" i="14"/>
  <c r="AE7" i="14" s="1"/>
  <c r="AC7" i="14"/>
  <c r="AG7" i="14" s="1"/>
  <c r="AC76" i="15"/>
  <c r="AG76" i="15" s="1"/>
  <c r="Z76" i="15"/>
  <c r="AF76" i="15" s="1"/>
  <c r="Y76" i="15"/>
  <c r="AD76" i="15" s="1"/>
  <c r="AB76" i="15"/>
  <c r="AE76" i="15" s="1"/>
  <c r="AA177" i="14"/>
  <c r="AF177" i="14" s="1"/>
  <c r="AD177" i="14"/>
  <c r="AH177" i="14" s="1"/>
  <c r="AC177" i="14"/>
  <c r="AG177" i="14" s="1"/>
  <c r="Z177" i="14"/>
  <c r="AE177" i="14" s="1"/>
  <c r="AA120" i="14"/>
  <c r="AF120" i="14" s="1"/>
  <c r="AD120" i="14"/>
  <c r="AH120" i="14" s="1"/>
  <c r="AC120" i="14"/>
  <c r="AG120" i="14" s="1"/>
  <c r="Z120" i="14"/>
  <c r="AE120" i="14" s="1"/>
  <c r="AC113" i="15"/>
  <c r="AG113" i="15" s="1"/>
  <c r="Z113" i="15"/>
  <c r="AF113" i="15" s="1"/>
  <c r="AB113" i="15"/>
  <c r="AE113" i="15" s="1"/>
  <c r="Y113" i="15"/>
  <c r="AD113" i="15" s="1"/>
  <c r="AA86" i="14"/>
  <c r="AF86" i="14" s="1"/>
  <c r="AD86" i="14"/>
  <c r="AH86" i="14" s="1"/>
  <c r="AC86" i="14"/>
  <c r="AG86" i="14" s="1"/>
  <c r="Z86" i="14"/>
  <c r="AE86" i="14" s="1"/>
  <c r="AC186" i="15"/>
  <c r="AG186" i="15" s="1"/>
  <c r="Z186" i="15"/>
  <c r="AF186" i="15" s="1"/>
  <c r="Y186" i="15"/>
  <c r="AD186" i="15" s="1"/>
  <c r="AB186" i="15"/>
  <c r="AE186" i="15" s="1"/>
  <c r="AA128" i="14"/>
  <c r="AF128" i="14" s="1"/>
  <c r="AD128" i="14"/>
  <c r="AH128" i="14" s="1"/>
  <c r="AC128" i="14"/>
  <c r="AG128" i="14" s="1"/>
  <c r="Z128" i="14"/>
  <c r="AE128" i="14" s="1"/>
  <c r="AC94" i="15"/>
  <c r="AG94" i="15" s="1"/>
  <c r="Z94" i="15"/>
  <c r="AF94" i="15" s="1"/>
  <c r="Y94" i="15"/>
  <c r="AD94" i="15" s="1"/>
  <c r="AB94" i="15"/>
  <c r="AE94" i="15" s="1"/>
  <c r="AD2" i="14"/>
  <c r="AH2" i="14" s="1"/>
  <c r="AA2" i="14"/>
  <c r="AF2" i="14" s="1"/>
  <c r="AE2" i="14"/>
  <c r="AC2" i="14"/>
  <c r="AG2" i="14" s="1"/>
  <c r="AC131" i="15"/>
  <c r="AG131" i="15" s="1"/>
  <c r="Z131" i="15"/>
  <c r="AF131" i="15" s="1"/>
  <c r="Y131" i="15"/>
  <c r="AD131" i="15" s="1"/>
  <c r="AB131" i="15"/>
  <c r="AE131" i="15" s="1"/>
  <c r="AA119" i="14"/>
  <c r="AF119" i="14" s="1"/>
  <c r="AD119" i="14"/>
  <c r="AH119" i="14" s="1"/>
  <c r="Z119" i="14"/>
  <c r="AE119" i="14" s="1"/>
  <c r="AC119" i="14"/>
  <c r="AG119" i="14" s="1"/>
  <c r="AC104" i="15"/>
  <c r="AG104" i="15" s="1"/>
  <c r="Z104" i="15"/>
  <c r="AF104" i="15" s="1"/>
  <c r="Y104" i="15"/>
  <c r="AD104" i="15" s="1"/>
  <c r="AB104" i="15"/>
  <c r="AE104" i="15" s="1"/>
  <c r="AA97" i="14"/>
  <c r="AF97" i="14" s="1"/>
  <c r="AD97" i="14"/>
  <c r="AH97" i="14" s="1"/>
  <c r="AC97" i="14"/>
  <c r="AG97" i="14" s="1"/>
  <c r="Z97" i="14"/>
  <c r="AE97" i="14" s="1"/>
  <c r="AC70" i="15"/>
  <c r="AG70" i="15" s="1"/>
  <c r="Z70" i="15"/>
  <c r="AF70" i="15" s="1"/>
  <c r="AB70" i="15"/>
  <c r="AE70" i="15" s="1"/>
  <c r="Y70" i="15"/>
  <c r="AD70" i="15" s="1"/>
  <c r="AA34" i="14"/>
  <c r="AF34" i="14" s="1"/>
  <c r="AD34" i="14"/>
  <c r="AH34" i="14" s="1"/>
  <c r="AC34" i="14"/>
  <c r="AG34" i="14" s="1"/>
  <c r="Z34" i="14"/>
  <c r="AE34" i="14" s="1"/>
  <c r="AC35" i="15"/>
  <c r="AG35" i="15" s="1"/>
  <c r="Z35" i="15"/>
  <c r="AF35" i="15" s="1"/>
  <c r="AB35" i="15"/>
  <c r="AE35" i="15" s="1"/>
  <c r="Y35" i="15"/>
  <c r="AD35" i="15" s="1"/>
  <c r="AA23" i="14"/>
  <c r="AF23" i="14" s="1"/>
  <c r="AD23" i="14"/>
  <c r="AH23" i="14" s="1"/>
  <c r="AC23" i="14"/>
  <c r="AG23" i="14" s="1"/>
  <c r="Z23" i="14"/>
  <c r="AE23" i="14" s="1"/>
  <c r="AC80" i="15"/>
  <c r="AG80" i="15" s="1"/>
  <c r="Z80" i="15"/>
  <c r="AF80" i="15" s="1"/>
  <c r="Y80" i="15"/>
  <c r="AD80" i="15" s="1"/>
  <c r="AB80" i="15"/>
  <c r="AE80" i="15" s="1"/>
  <c r="AA46" i="14"/>
  <c r="AF46" i="14" s="1"/>
  <c r="AD46" i="14"/>
  <c r="AH46" i="14" s="1"/>
  <c r="AC46" i="14"/>
  <c r="AG46" i="14" s="1"/>
  <c r="Z46" i="14"/>
  <c r="AE46" i="14" s="1"/>
  <c r="O481" i="14"/>
  <c r="E481" i="5"/>
  <c r="O481" i="15"/>
  <c r="O390" i="14"/>
  <c r="E390" i="5"/>
  <c r="O390" i="15"/>
  <c r="O262" i="14"/>
  <c r="E262" i="5"/>
  <c r="O262" i="15"/>
  <c r="E179" i="5"/>
  <c r="O179" i="15"/>
  <c r="O179" i="14"/>
  <c r="O51" i="15"/>
  <c r="E51" i="5"/>
  <c r="O51" i="14"/>
  <c r="AC246" i="15"/>
  <c r="AG246" i="15" s="1"/>
  <c r="Z246" i="15"/>
  <c r="AF246" i="15" s="1"/>
  <c r="Y246" i="15"/>
  <c r="AD246" i="15" s="1"/>
  <c r="AB246" i="15"/>
  <c r="AE246" i="15" s="1"/>
  <c r="AA129" i="14"/>
  <c r="AF129" i="14" s="1"/>
  <c r="AD129" i="14"/>
  <c r="AH129" i="14" s="1"/>
  <c r="AC129" i="14"/>
  <c r="AG129" i="14" s="1"/>
  <c r="Z129" i="14"/>
  <c r="AE129" i="14" s="1"/>
  <c r="AC65" i="15"/>
  <c r="AG65" i="15" s="1"/>
  <c r="Z65" i="15"/>
  <c r="AF65" i="15" s="1"/>
  <c r="Y65" i="15"/>
  <c r="AD65" i="15" s="1"/>
  <c r="AB65" i="15"/>
  <c r="AE65" i="15" s="1"/>
  <c r="Y326" i="17"/>
  <c r="X13" i="18"/>
  <c r="Y358" i="17"/>
  <c r="X45" i="18"/>
  <c r="Y374" i="17"/>
  <c r="X61" i="18"/>
  <c r="Y406" i="17"/>
  <c r="X93" i="18"/>
  <c r="Y438" i="17"/>
  <c r="X125" i="18"/>
  <c r="Y470" i="17"/>
  <c r="X157" i="18"/>
  <c r="Y317" i="17"/>
  <c r="X4" i="18"/>
  <c r="Y349" i="17"/>
  <c r="X36" i="18"/>
  <c r="Y381" i="17"/>
  <c r="X68" i="18"/>
  <c r="Y413" i="17"/>
  <c r="X100" i="18"/>
  <c r="Y445" i="17"/>
  <c r="X132" i="18"/>
  <c r="Y477" i="17"/>
  <c r="X164" i="18"/>
  <c r="Y502" i="17"/>
  <c r="X189" i="18"/>
  <c r="Y541" i="17"/>
  <c r="X228" i="18"/>
  <c r="O417" i="14"/>
  <c r="E417" i="5"/>
  <c r="O417" i="15"/>
  <c r="O353" i="14"/>
  <c r="E353" i="5"/>
  <c r="O353" i="15"/>
  <c r="O289" i="14"/>
  <c r="E289" i="5"/>
  <c r="O289" i="15"/>
  <c r="O173" i="14"/>
  <c r="O173" i="15"/>
  <c r="E173" i="5"/>
  <c r="AA246" i="14"/>
  <c r="AF246" i="14" s="1"/>
  <c r="AD246" i="14"/>
  <c r="AH246" i="14" s="1"/>
  <c r="AC246" i="14"/>
  <c r="AG246" i="14" s="1"/>
  <c r="Z246" i="14"/>
  <c r="AE246" i="14" s="1"/>
  <c r="AC193" i="15"/>
  <c r="AG193" i="15" s="1"/>
  <c r="Z193" i="15"/>
  <c r="AF193" i="15" s="1"/>
  <c r="AB193" i="15"/>
  <c r="AE193" i="15" s="1"/>
  <c r="Y193" i="15"/>
  <c r="AD193" i="15" s="1"/>
  <c r="AA15" i="14"/>
  <c r="AF15" i="14" s="1"/>
  <c r="AD15" i="14"/>
  <c r="AH15" i="14" s="1"/>
  <c r="AC15" i="14"/>
  <c r="AG15" i="14" s="1"/>
  <c r="Z15" i="14"/>
  <c r="AE15" i="14" s="1"/>
  <c r="AC194" i="15"/>
  <c r="AG194" i="15" s="1"/>
  <c r="Z194" i="15"/>
  <c r="AF194" i="15" s="1"/>
  <c r="Y194" i="15"/>
  <c r="AD194" i="15" s="1"/>
  <c r="AB194" i="15"/>
  <c r="AE194" i="15" s="1"/>
  <c r="AC196" i="15"/>
  <c r="AG196" i="15" s="1"/>
  <c r="Z196" i="15"/>
  <c r="AF196" i="15" s="1"/>
  <c r="Y196" i="15"/>
  <c r="AD196" i="15" s="1"/>
  <c r="AB196" i="15"/>
  <c r="AE196" i="15" s="1"/>
  <c r="AC136" i="15"/>
  <c r="AG136" i="15" s="1"/>
  <c r="Z136" i="15"/>
  <c r="AF136" i="15" s="1"/>
  <c r="AB136" i="15"/>
  <c r="AE136" i="15" s="1"/>
  <c r="Y136" i="15"/>
  <c r="AD136" i="15" s="1"/>
  <c r="AA72" i="14"/>
  <c r="AF72" i="14" s="1"/>
  <c r="AD72" i="14"/>
  <c r="AH72" i="14" s="1"/>
  <c r="Z72" i="14"/>
  <c r="AE72" i="14" s="1"/>
  <c r="AC72" i="14"/>
  <c r="AG72" i="14" s="1"/>
  <c r="AC9" i="15"/>
  <c r="AG9" i="15" s="1"/>
  <c r="Z9" i="15"/>
  <c r="AF9" i="15" s="1"/>
  <c r="Y9" i="15"/>
  <c r="AD9" i="15" s="1"/>
  <c r="AB9" i="15"/>
  <c r="AE9" i="15" s="1"/>
  <c r="X64" i="17"/>
  <c r="P7" i="18" s="1"/>
  <c r="X80" i="17"/>
  <c r="P23" i="18" s="1"/>
  <c r="X96" i="17"/>
  <c r="P39" i="18" s="1"/>
  <c r="X112" i="17"/>
  <c r="P55" i="18" s="1"/>
  <c r="X128" i="17"/>
  <c r="P71" i="18" s="1"/>
  <c r="X144" i="17"/>
  <c r="P87" i="18" s="1"/>
  <c r="X160" i="17"/>
  <c r="P103" i="18" s="1"/>
  <c r="X176" i="17"/>
  <c r="P119" i="18" s="1"/>
  <c r="X192" i="17"/>
  <c r="P135" i="18" s="1"/>
  <c r="X208" i="17"/>
  <c r="P151" i="18" s="1"/>
  <c r="X224" i="17"/>
  <c r="P167" i="18" s="1"/>
  <c r="X240" i="17"/>
  <c r="P183" i="18" s="1"/>
  <c r="X67" i="17"/>
  <c r="P10" i="18" s="1"/>
  <c r="X83" i="17"/>
  <c r="P26" i="18" s="1"/>
  <c r="X99" i="17"/>
  <c r="P42" i="18" s="1"/>
  <c r="X115" i="17"/>
  <c r="P58" i="18" s="1"/>
  <c r="X131" i="17"/>
  <c r="P74" i="18" s="1"/>
  <c r="X147" i="17"/>
  <c r="P90" i="18" s="1"/>
  <c r="X163" i="17"/>
  <c r="P106" i="18" s="1"/>
  <c r="X179" i="17"/>
  <c r="P122" i="18" s="1"/>
  <c r="X195" i="17"/>
  <c r="P138" i="18" s="1"/>
  <c r="X211" i="17"/>
  <c r="P154" i="18" s="1"/>
  <c r="X227" i="17"/>
  <c r="P170" i="18" s="1"/>
  <c r="X243" i="17"/>
  <c r="P186" i="18" s="1"/>
  <c r="X254" i="17"/>
  <c r="P197" i="18" s="1"/>
  <c r="X270" i="17"/>
  <c r="P213" i="18" s="1"/>
  <c r="X286" i="17"/>
  <c r="P229" i="18" s="1"/>
  <c r="X302" i="17"/>
  <c r="P245" i="18" s="1"/>
  <c r="X261" i="17"/>
  <c r="P204" i="18" s="1"/>
  <c r="X277" i="17"/>
  <c r="P220" i="18" s="1"/>
  <c r="X293" i="17"/>
  <c r="P236" i="18" s="1"/>
  <c r="X309" i="17"/>
  <c r="P252" i="18" s="1"/>
  <c r="Y488" i="17"/>
  <c r="X175" i="18"/>
  <c r="AC127" i="15"/>
  <c r="AG127" i="15" s="1"/>
  <c r="Z127" i="15"/>
  <c r="AF127" i="15" s="1"/>
  <c r="AB127" i="15"/>
  <c r="AE127" i="15" s="1"/>
  <c r="Y127" i="15"/>
  <c r="AD127" i="15" s="1"/>
  <c r="AC115" i="15"/>
  <c r="AG115" i="15" s="1"/>
  <c r="Z115" i="15"/>
  <c r="AF115" i="15" s="1"/>
  <c r="AB115" i="15"/>
  <c r="AE115" i="15" s="1"/>
  <c r="Y115" i="15"/>
  <c r="AD115" i="15" s="1"/>
  <c r="AC103" i="15"/>
  <c r="AG103" i="15" s="1"/>
  <c r="Z103" i="15"/>
  <c r="AF103" i="15" s="1"/>
  <c r="AB103" i="15"/>
  <c r="AE103" i="15" s="1"/>
  <c r="Y103" i="15"/>
  <c r="AD103" i="15" s="1"/>
  <c r="AC107" i="15"/>
  <c r="AG107" i="15" s="1"/>
  <c r="Z107" i="15"/>
  <c r="AF107" i="15" s="1"/>
  <c r="Y107" i="15"/>
  <c r="AD107" i="15" s="1"/>
  <c r="AB107" i="15"/>
  <c r="AE107" i="15" s="1"/>
  <c r="AC157" i="15"/>
  <c r="AG157" i="15" s="1"/>
  <c r="Z157" i="15"/>
  <c r="AF157" i="15" s="1"/>
  <c r="Y157" i="15"/>
  <c r="AD157" i="15" s="1"/>
  <c r="AB157" i="15"/>
  <c r="AE157" i="15" s="1"/>
  <c r="AA93" i="14"/>
  <c r="AF93" i="14" s="1"/>
  <c r="AD93" i="14"/>
  <c r="AH93" i="14" s="1"/>
  <c r="AC93" i="14"/>
  <c r="AG93" i="14" s="1"/>
  <c r="Z93" i="14"/>
  <c r="AE93" i="14" s="1"/>
  <c r="AC29" i="15"/>
  <c r="AG29" i="15" s="1"/>
  <c r="Z29" i="15"/>
  <c r="AF29" i="15" s="1"/>
  <c r="Y29" i="15"/>
  <c r="AD29" i="15" s="1"/>
  <c r="AB29" i="15"/>
  <c r="AE29" i="15" s="1"/>
  <c r="AC8" i="15"/>
  <c r="AG8" i="15" s="1"/>
  <c r="Z8" i="15"/>
  <c r="AF8" i="15" s="1"/>
  <c r="AB8" i="15"/>
  <c r="AE8" i="15" s="1"/>
  <c r="Y8" i="15"/>
  <c r="AD8" i="15" s="1"/>
  <c r="AC217" i="15"/>
  <c r="AG217" i="15" s="1"/>
  <c r="Z217" i="15"/>
  <c r="AF217" i="15" s="1"/>
  <c r="AB217" i="15"/>
  <c r="AE217" i="15" s="1"/>
  <c r="Y217" i="15"/>
  <c r="AD217" i="15" s="1"/>
  <c r="AA111" i="14"/>
  <c r="AF111" i="14" s="1"/>
  <c r="AD111" i="14"/>
  <c r="AH111" i="14" s="1"/>
  <c r="AC111" i="14"/>
  <c r="AG111" i="14" s="1"/>
  <c r="Z111" i="14"/>
  <c r="AE111" i="14" s="1"/>
  <c r="AC218" i="15"/>
  <c r="AG218" i="15" s="1"/>
  <c r="Z218" i="15"/>
  <c r="AF218" i="15" s="1"/>
  <c r="AB218" i="15"/>
  <c r="AE218" i="15" s="1"/>
  <c r="Y218" i="15"/>
  <c r="AD218" i="15" s="1"/>
  <c r="AA99" i="14"/>
  <c r="AF99" i="14" s="1"/>
  <c r="AD99" i="14"/>
  <c r="AH99" i="14" s="1"/>
  <c r="AC99" i="14"/>
  <c r="AG99" i="14" s="1"/>
  <c r="Z99" i="14"/>
  <c r="AE99" i="14" s="1"/>
  <c r="AA87" i="14"/>
  <c r="AF87" i="14" s="1"/>
  <c r="AD87" i="14"/>
  <c r="AH87" i="14" s="1"/>
  <c r="AC87" i="14"/>
  <c r="AG87" i="14" s="1"/>
  <c r="Z87" i="14"/>
  <c r="AE87" i="14" s="1"/>
  <c r="AA220" i="14"/>
  <c r="AF220" i="14" s="1"/>
  <c r="AD220" i="14"/>
  <c r="AH220" i="14" s="1"/>
  <c r="AC220" i="14"/>
  <c r="AG220" i="14" s="1"/>
  <c r="Z220" i="14"/>
  <c r="AE220" i="14" s="1"/>
  <c r="AA91" i="14"/>
  <c r="AF91" i="14" s="1"/>
  <c r="AD91" i="14"/>
  <c r="AH91" i="14" s="1"/>
  <c r="Z91" i="14"/>
  <c r="AE91" i="14" s="1"/>
  <c r="AC91" i="14"/>
  <c r="AG91" i="14" s="1"/>
  <c r="AC160" i="15"/>
  <c r="AG160" i="15" s="1"/>
  <c r="Z160" i="15"/>
  <c r="AF160" i="15" s="1"/>
  <c r="Y160" i="15"/>
  <c r="AD160" i="15" s="1"/>
  <c r="AB160" i="15"/>
  <c r="AE160" i="15" s="1"/>
  <c r="AA96" i="14"/>
  <c r="AF96" i="14" s="1"/>
  <c r="AD96" i="14"/>
  <c r="AH96" i="14" s="1"/>
  <c r="Z96" i="14"/>
  <c r="AE96" i="14" s="1"/>
  <c r="AC96" i="14"/>
  <c r="AG96" i="14" s="1"/>
  <c r="AC32" i="15"/>
  <c r="AG32" i="15" s="1"/>
  <c r="Z32" i="15"/>
  <c r="AF32" i="15" s="1"/>
  <c r="Y32" i="15"/>
  <c r="AD32" i="15" s="1"/>
  <c r="AB32" i="15"/>
  <c r="AE32" i="15" s="1"/>
  <c r="AA126" i="14"/>
  <c r="AF126" i="14" s="1"/>
  <c r="AD126" i="14"/>
  <c r="AH126" i="14" s="1"/>
  <c r="AC126" i="14"/>
  <c r="AG126" i="14" s="1"/>
  <c r="Z126" i="14"/>
  <c r="AE126" i="14" s="1"/>
  <c r="AC62" i="15"/>
  <c r="AG62" i="15" s="1"/>
  <c r="Z62" i="15"/>
  <c r="AF62" i="15" s="1"/>
  <c r="AB62" i="15"/>
  <c r="AE62" i="15" s="1"/>
  <c r="Y62" i="15"/>
  <c r="AD62" i="15" s="1"/>
  <c r="O240" i="15"/>
  <c r="E240" i="5"/>
  <c r="O240" i="14"/>
  <c r="O164" i="15"/>
  <c r="E164" i="5"/>
  <c r="O164" i="14"/>
  <c r="AA48" i="14"/>
  <c r="AF48" i="14" s="1"/>
  <c r="AD48" i="14"/>
  <c r="AH48" i="14" s="1"/>
  <c r="Z48" i="14"/>
  <c r="AE48" i="14" s="1"/>
  <c r="AC48" i="14"/>
  <c r="AG48" i="14" s="1"/>
  <c r="AA14" i="14"/>
  <c r="AF14" i="14" s="1"/>
  <c r="AD14" i="14"/>
  <c r="AH14" i="14" s="1"/>
  <c r="AC14" i="14"/>
  <c r="AG14" i="14" s="1"/>
  <c r="Z14" i="14"/>
  <c r="AE14" i="14" s="1"/>
  <c r="AA182" i="14"/>
  <c r="AF182" i="14" s="1"/>
  <c r="AD182" i="14"/>
  <c r="AH182" i="14" s="1"/>
  <c r="Z182" i="14"/>
  <c r="AE182" i="14" s="1"/>
  <c r="AC182" i="14"/>
  <c r="AG182" i="14" s="1"/>
  <c r="AA179" i="14"/>
  <c r="AF179" i="14" s="1"/>
  <c r="AD179" i="14"/>
  <c r="AH179" i="14" s="1"/>
  <c r="Z179" i="14"/>
  <c r="AE179" i="14" s="1"/>
  <c r="AC179" i="14"/>
  <c r="AG179" i="14" s="1"/>
  <c r="AC184" i="15"/>
  <c r="AG184" i="15" s="1"/>
  <c r="Z184" i="15"/>
  <c r="AF184" i="15" s="1"/>
  <c r="AB184" i="15"/>
  <c r="AE184" i="15" s="1"/>
  <c r="Y184" i="15"/>
  <c r="AD184" i="15" s="1"/>
  <c r="AC124" i="15"/>
  <c r="AG124" i="15" s="1"/>
  <c r="Z124" i="15"/>
  <c r="AF124" i="15" s="1"/>
  <c r="Y124" i="15"/>
  <c r="AD124" i="15" s="1"/>
  <c r="AB124" i="15"/>
  <c r="AE124" i="15" s="1"/>
  <c r="AA60" i="14"/>
  <c r="AF60" i="14" s="1"/>
  <c r="AD60" i="14"/>
  <c r="AH60" i="14" s="1"/>
  <c r="Z60" i="14"/>
  <c r="AE60" i="14" s="1"/>
  <c r="AC60" i="14"/>
  <c r="AG60" i="14" s="1"/>
  <c r="AA117" i="14"/>
  <c r="AF117" i="14" s="1"/>
  <c r="AD117" i="14"/>
  <c r="AH117" i="14" s="1"/>
  <c r="Z117" i="14"/>
  <c r="AE117" i="14" s="1"/>
  <c r="AC117" i="14"/>
  <c r="AG117" i="14" s="1"/>
  <c r="AC53" i="15"/>
  <c r="AG53" i="15" s="1"/>
  <c r="Z53" i="15"/>
  <c r="AF53" i="15" s="1"/>
  <c r="AB53" i="15"/>
  <c r="AE53" i="15" s="1"/>
  <c r="Y53" i="15"/>
  <c r="AD53" i="15" s="1"/>
  <c r="O24" i="15"/>
  <c r="E24" i="5"/>
  <c r="O24" i="14"/>
  <c r="O206" i="15"/>
  <c r="O206" i="14"/>
  <c r="E206" i="5"/>
  <c r="O116" i="15"/>
  <c r="E116" i="5"/>
  <c r="O116" i="14"/>
  <c r="AC79" i="15"/>
  <c r="AG79" i="15" s="1"/>
  <c r="Z79" i="15"/>
  <c r="AF79" i="15" s="1"/>
  <c r="AB79" i="15"/>
  <c r="AE79" i="15" s="1"/>
  <c r="Y79" i="15"/>
  <c r="AD79" i="15" s="1"/>
  <c r="AC67" i="15"/>
  <c r="AG67" i="15" s="1"/>
  <c r="Z67" i="15"/>
  <c r="AF67" i="15" s="1"/>
  <c r="AB67" i="15"/>
  <c r="AE67" i="15" s="1"/>
  <c r="Y67" i="15"/>
  <c r="AD67" i="15" s="1"/>
  <c r="AC55" i="15"/>
  <c r="AG55" i="15" s="1"/>
  <c r="Z55" i="15"/>
  <c r="AF55" i="15" s="1"/>
  <c r="Y55" i="15"/>
  <c r="AD55" i="15" s="1"/>
  <c r="AB55" i="15"/>
  <c r="AE55" i="15" s="1"/>
  <c r="AC59" i="15"/>
  <c r="AG59" i="15" s="1"/>
  <c r="Z59" i="15"/>
  <c r="AF59" i="15" s="1"/>
  <c r="AB59" i="15"/>
  <c r="AE59" i="15" s="1"/>
  <c r="Y59" i="15"/>
  <c r="AD59" i="15" s="1"/>
  <c r="AC145" i="15"/>
  <c r="AG145" i="15" s="1"/>
  <c r="Z145" i="15"/>
  <c r="AF145" i="15" s="1"/>
  <c r="AB145" i="15"/>
  <c r="AE145" i="15" s="1"/>
  <c r="Y145" i="15"/>
  <c r="AD145" i="15" s="1"/>
  <c r="AA81" i="14"/>
  <c r="AF81" i="14" s="1"/>
  <c r="AD81" i="14"/>
  <c r="AH81" i="14" s="1"/>
  <c r="Z81" i="14"/>
  <c r="AE81" i="14" s="1"/>
  <c r="AC81" i="14"/>
  <c r="AG81" i="14" s="1"/>
  <c r="AC17" i="15"/>
  <c r="AG17" i="15" s="1"/>
  <c r="Z17" i="15"/>
  <c r="AF17" i="15" s="1"/>
  <c r="Y17" i="15"/>
  <c r="AD17" i="15" s="1"/>
  <c r="AB17" i="15"/>
  <c r="AE17" i="15" s="1"/>
  <c r="Y61" i="17"/>
  <c r="Y264" i="17"/>
  <c r="Y280" i="17"/>
  <c r="Y296" i="17"/>
  <c r="Y312" i="17"/>
  <c r="Y328" i="17"/>
  <c r="X15" i="18"/>
  <c r="Y344" i="17"/>
  <c r="X31" i="18"/>
  <c r="Y360" i="17"/>
  <c r="X47" i="18"/>
  <c r="Y376" i="17"/>
  <c r="X63" i="18"/>
  <c r="Y392" i="17"/>
  <c r="X79" i="18"/>
  <c r="Y408" i="17"/>
  <c r="X95" i="18"/>
  <c r="Y424" i="17"/>
  <c r="X111" i="18"/>
  <c r="Y440" i="17"/>
  <c r="X127" i="18"/>
  <c r="Y456" i="17"/>
  <c r="X143" i="18"/>
  <c r="Y472" i="17"/>
  <c r="X159" i="18"/>
  <c r="Y255" i="17"/>
  <c r="Y271" i="17"/>
  <c r="Y287" i="17"/>
  <c r="Y303" i="17"/>
  <c r="Y319" i="17"/>
  <c r="X6" i="18"/>
  <c r="Y335" i="17"/>
  <c r="X22" i="18"/>
  <c r="Y351" i="17"/>
  <c r="X38" i="18"/>
  <c r="Y367" i="17"/>
  <c r="X54" i="18"/>
  <c r="Y383" i="17"/>
  <c r="X70" i="18"/>
  <c r="Y399" i="17"/>
  <c r="X86" i="18"/>
  <c r="Y415" i="17"/>
  <c r="X102" i="18"/>
  <c r="Y431" i="17"/>
  <c r="X118" i="18"/>
  <c r="Y447" i="17"/>
  <c r="X134" i="18"/>
  <c r="Y463" i="17"/>
  <c r="X150" i="18"/>
  <c r="Y479" i="17"/>
  <c r="X166" i="18"/>
  <c r="Y495" i="17"/>
  <c r="X182" i="18"/>
  <c r="X191" i="18"/>
  <c r="Y504" i="17"/>
  <c r="X207" i="18"/>
  <c r="Y520" i="17"/>
  <c r="X223" i="18"/>
  <c r="Y536" i="17"/>
  <c r="X239" i="18"/>
  <c r="Y552" i="17"/>
  <c r="Y503" i="17"/>
  <c r="X190" i="18"/>
  <c r="Y519" i="17"/>
  <c r="X206" i="18"/>
  <c r="Y535" i="17"/>
  <c r="X222" i="18"/>
  <c r="Y551" i="17"/>
  <c r="X238" i="18"/>
  <c r="AA249" i="14"/>
  <c r="AF249" i="14" s="1"/>
  <c r="AD249" i="14"/>
  <c r="AH249" i="14" s="1"/>
  <c r="AC249" i="14"/>
  <c r="AG249" i="14" s="1"/>
  <c r="Z249" i="14"/>
  <c r="AE249" i="14" s="1"/>
  <c r="AC171" i="15"/>
  <c r="AG171" i="15" s="1"/>
  <c r="Z171" i="15"/>
  <c r="AF171" i="15" s="1"/>
  <c r="Y171" i="15"/>
  <c r="AD171" i="15" s="1"/>
  <c r="AB171" i="15"/>
  <c r="AE171" i="15" s="1"/>
  <c r="AC167" i="15"/>
  <c r="AG167" i="15" s="1"/>
  <c r="Z167" i="15"/>
  <c r="AF167" i="15" s="1"/>
  <c r="AB167" i="15"/>
  <c r="AE167" i="15" s="1"/>
  <c r="Y167" i="15"/>
  <c r="AD167" i="15" s="1"/>
  <c r="AC236" i="15"/>
  <c r="AG236" i="15" s="1"/>
  <c r="Z236" i="15"/>
  <c r="AF236" i="15" s="1"/>
  <c r="Y236" i="15"/>
  <c r="AD236" i="15" s="1"/>
  <c r="AB236" i="15"/>
  <c r="AE236" i="15" s="1"/>
  <c r="AC105" i="15"/>
  <c r="AG105" i="15" s="1"/>
  <c r="Z105" i="15"/>
  <c r="AF105" i="15" s="1"/>
  <c r="AB105" i="15"/>
  <c r="AE105" i="15" s="1"/>
  <c r="Y105" i="15"/>
  <c r="AD105" i="15" s="1"/>
  <c r="Y68" i="17"/>
  <c r="Y84" i="17"/>
  <c r="Y100" i="17"/>
  <c r="Y116" i="17"/>
  <c r="Y132" i="17"/>
  <c r="Y148" i="17"/>
  <c r="Y164" i="17"/>
  <c r="Y180" i="17"/>
  <c r="Y196" i="17"/>
  <c r="Y212" i="17"/>
  <c r="Y228" i="17"/>
  <c r="Y244" i="17"/>
  <c r="Y258" i="17"/>
  <c r="Y274" i="17"/>
  <c r="Y290" i="17"/>
  <c r="Y306" i="17"/>
  <c r="Y322" i="17"/>
  <c r="X9" i="18"/>
  <c r="Y338" i="17"/>
  <c r="X25" i="18"/>
  <c r="Y354" i="17"/>
  <c r="X41" i="18"/>
  <c r="Y370" i="17"/>
  <c r="X57" i="18"/>
  <c r="Y386" i="17"/>
  <c r="X73" i="18"/>
  <c r="Y402" i="17"/>
  <c r="X89" i="18"/>
  <c r="Y418" i="17"/>
  <c r="X105" i="18"/>
  <c r="Y434" i="17"/>
  <c r="X121" i="18"/>
  <c r="Y450" i="17"/>
  <c r="X137" i="18"/>
  <c r="Y466" i="17"/>
  <c r="X153" i="18"/>
  <c r="Y482" i="17"/>
  <c r="X169" i="18"/>
  <c r="Y265" i="17"/>
  <c r="Y281" i="17"/>
  <c r="Y297" i="17"/>
  <c r="Y313" i="17"/>
  <c r="Y329" i="17"/>
  <c r="X16" i="18"/>
  <c r="Y345" i="17"/>
  <c r="X32" i="18"/>
  <c r="Y361" i="17"/>
  <c r="X48" i="18"/>
  <c r="Y377" i="17"/>
  <c r="X64" i="18"/>
  <c r="Y393" i="17"/>
  <c r="X80" i="18"/>
  <c r="Y409" i="17"/>
  <c r="X96" i="18"/>
  <c r="Y425" i="17"/>
  <c r="X112" i="18"/>
  <c r="Y441" i="17"/>
  <c r="X128" i="18"/>
  <c r="Y457" i="17"/>
  <c r="X144" i="18"/>
  <c r="Y473" i="17"/>
  <c r="X160" i="18"/>
  <c r="Y489" i="17"/>
  <c r="X176" i="18"/>
  <c r="Y499" i="17"/>
  <c r="X186" i="18"/>
  <c r="Y514" i="17"/>
  <c r="X201" i="18"/>
  <c r="Y530" i="17"/>
  <c r="X217" i="18"/>
  <c r="Y546" i="17"/>
  <c r="X233" i="18"/>
  <c r="Y492" i="17"/>
  <c r="X179" i="18"/>
  <c r="Y513" i="17"/>
  <c r="X200" i="18"/>
  <c r="Y529" i="17"/>
  <c r="X216" i="18"/>
  <c r="Y545" i="17"/>
  <c r="X232" i="18"/>
  <c r="Y561" i="17"/>
  <c r="X249" i="18"/>
  <c r="X248" i="18"/>
  <c r="O437" i="14"/>
  <c r="E437" i="5"/>
  <c r="O437" i="15"/>
  <c r="O89" i="15"/>
  <c r="O89" i="14"/>
  <c r="E89" i="5"/>
  <c r="O169" i="14"/>
  <c r="O169" i="15"/>
  <c r="E169" i="5"/>
  <c r="O410" i="14"/>
  <c r="E410" i="5"/>
  <c r="O410" i="15"/>
  <c r="O145" i="14"/>
  <c r="O145" i="15"/>
  <c r="E145" i="5"/>
  <c r="AC247" i="15"/>
  <c r="AG247" i="15" s="1"/>
  <c r="Z247" i="15"/>
  <c r="AF247" i="15" s="1"/>
  <c r="Y247" i="15"/>
  <c r="AD247" i="15" s="1"/>
  <c r="AB247" i="15"/>
  <c r="AE247" i="15" s="1"/>
  <c r="AC151" i="15"/>
  <c r="AG151" i="15" s="1"/>
  <c r="Z151" i="15"/>
  <c r="AF151" i="15" s="1"/>
  <c r="AB151" i="15"/>
  <c r="AE151" i="15" s="1"/>
  <c r="Y151" i="15"/>
  <c r="AD151" i="15" s="1"/>
  <c r="AA155" i="14"/>
  <c r="AF155" i="14" s="1"/>
  <c r="AD155" i="14"/>
  <c r="AH155" i="14" s="1"/>
  <c r="AC155" i="14"/>
  <c r="AG155" i="14" s="1"/>
  <c r="Z155" i="14"/>
  <c r="AE155" i="14" s="1"/>
  <c r="AC41" i="15"/>
  <c r="AG41" i="15" s="1"/>
  <c r="Z41" i="15"/>
  <c r="AF41" i="15" s="1"/>
  <c r="AB41" i="15"/>
  <c r="AE41" i="15" s="1"/>
  <c r="Y41" i="15"/>
  <c r="AD41" i="15" s="1"/>
  <c r="AA237" i="14"/>
  <c r="AF237" i="14" s="1"/>
  <c r="AD237" i="14"/>
  <c r="AH237" i="14" s="1"/>
  <c r="AC237" i="14"/>
  <c r="AG237" i="14" s="1"/>
  <c r="Z237" i="14"/>
  <c r="AE237" i="14" s="1"/>
  <c r="AC213" i="15"/>
  <c r="AG213" i="15" s="1"/>
  <c r="Z213" i="15"/>
  <c r="AF213" i="15" s="1"/>
  <c r="Y213" i="15"/>
  <c r="AD213" i="15" s="1"/>
  <c r="AB213" i="15"/>
  <c r="AE213" i="15" s="1"/>
  <c r="AA95" i="14"/>
  <c r="AF95" i="14" s="1"/>
  <c r="AD95" i="14"/>
  <c r="AH95" i="14" s="1"/>
  <c r="Z95" i="14"/>
  <c r="AE95" i="14" s="1"/>
  <c r="AC95" i="14"/>
  <c r="AG95" i="14" s="1"/>
  <c r="AC214" i="15"/>
  <c r="AG214" i="15" s="1"/>
  <c r="Z214" i="15"/>
  <c r="AF214" i="15" s="1"/>
  <c r="AB214" i="15"/>
  <c r="AE214" i="15" s="1"/>
  <c r="Y214" i="15"/>
  <c r="AD214" i="15" s="1"/>
  <c r="AA83" i="14"/>
  <c r="AF83" i="14" s="1"/>
  <c r="AD83" i="14"/>
  <c r="AH83" i="14" s="1"/>
  <c r="AC83" i="14"/>
  <c r="AG83" i="14" s="1"/>
  <c r="Z83" i="14"/>
  <c r="AE83" i="14" s="1"/>
  <c r="AA71" i="14"/>
  <c r="AF71" i="14" s="1"/>
  <c r="AD71" i="14"/>
  <c r="AH71" i="14" s="1"/>
  <c r="Z71" i="14"/>
  <c r="AE71" i="14" s="1"/>
  <c r="AC71" i="14"/>
  <c r="AG71" i="14" s="1"/>
  <c r="AC216" i="15"/>
  <c r="AG216" i="15" s="1"/>
  <c r="Z216" i="15"/>
  <c r="AF216" i="15" s="1"/>
  <c r="AB216" i="15"/>
  <c r="AE216" i="15" s="1"/>
  <c r="Y216" i="15"/>
  <c r="AD216" i="15" s="1"/>
  <c r="AA75" i="14"/>
  <c r="AF75" i="14" s="1"/>
  <c r="AD75" i="14"/>
  <c r="AH75" i="14" s="1"/>
  <c r="Z75" i="14"/>
  <c r="AE75" i="14" s="1"/>
  <c r="AC75" i="14"/>
  <c r="AG75" i="14" s="1"/>
  <c r="AC156" i="15"/>
  <c r="AG156" i="15" s="1"/>
  <c r="Z156" i="15"/>
  <c r="AF156" i="15" s="1"/>
  <c r="Y156" i="15"/>
  <c r="AD156" i="15" s="1"/>
  <c r="AB156" i="15"/>
  <c r="AE156" i="15" s="1"/>
  <c r="AA92" i="14"/>
  <c r="AF92" i="14" s="1"/>
  <c r="AD92" i="14"/>
  <c r="AH92" i="14" s="1"/>
  <c r="AC92" i="14"/>
  <c r="AG92" i="14" s="1"/>
  <c r="Z92" i="14"/>
  <c r="AE92" i="14" s="1"/>
  <c r="AC28" i="15"/>
  <c r="AG28" i="15" s="1"/>
  <c r="Z28" i="15"/>
  <c r="AF28" i="15" s="1"/>
  <c r="Y28" i="15"/>
  <c r="AD28" i="15" s="1"/>
  <c r="AB28" i="15"/>
  <c r="AE28" i="15" s="1"/>
  <c r="AA122" i="14"/>
  <c r="AF122" i="14" s="1"/>
  <c r="AD122" i="14"/>
  <c r="AH122" i="14" s="1"/>
  <c r="Z122" i="14"/>
  <c r="AE122" i="14" s="1"/>
  <c r="AC122" i="14"/>
  <c r="AG122" i="14" s="1"/>
  <c r="AC58" i="15"/>
  <c r="AG58" i="15" s="1"/>
  <c r="Z58" i="15"/>
  <c r="AF58" i="15" s="1"/>
  <c r="Y58" i="15"/>
  <c r="AD58" i="15" s="1"/>
  <c r="AB58" i="15"/>
  <c r="AE58" i="15" s="1"/>
  <c r="X268" i="17"/>
  <c r="P211" i="18" s="1"/>
  <c r="X284" i="17"/>
  <c r="P227" i="18" s="1"/>
  <c r="X300" i="17"/>
  <c r="P243" i="18" s="1"/>
  <c r="AA252" i="14"/>
  <c r="AF252" i="14" s="1"/>
  <c r="AD252" i="14"/>
  <c r="AH252" i="14" s="1"/>
  <c r="AC252" i="14"/>
  <c r="AG252" i="14" s="1"/>
  <c r="AE252" i="14"/>
  <c r="AC63" i="15"/>
  <c r="AG63" i="15" s="1"/>
  <c r="Z63" i="15"/>
  <c r="AF63" i="15" s="1"/>
  <c r="AB63" i="15"/>
  <c r="AE63" i="15" s="1"/>
  <c r="Y63" i="15"/>
  <c r="AD63" i="15" s="1"/>
  <c r="AC51" i="15"/>
  <c r="AG51" i="15" s="1"/>
  <c r="Z51" i="15"/>
  <c r="AF51" i="15" s="1"/>
  <c r="AB51" i="15"/>
  <c r="AE51" i="15" s="1"/>
  <c r="Y51" i="15"/>
  <c r="AD51" i="15" s="1"/>
  <c r="AC39" i="15"/>
  <c r="AG39" i="15" s="1"/>
  <c r="Z39" i="15"/>
  <c r="AF39" i="15" s="1"/>
  <c r="AB39" i="15"/>
  <c r="AE39" i="15" s="1"/>
  <c r="Y39" i="15"/>
  <c r="AD39" i="15" s="1"/>
  <c r="AC43" i="15"/>
  <c r="AG43" i="15" s="1"/>
  <c r="Z43" i="15"/>
  <c r="AF43" i="15" s="1"/>
  <c r="Y43" i="15"/>
  <c r="AD43" i="15" s="1"/>
  <c r="AB43" i="15"/>
  <c r="AE43" i="15" s="1"/>
  <c r="AA141" i="14"/>
  <c r="AF141" i="14" s="1"/>
  <c r="AD141" i="14"/>
  <c r="AH141" i="14" s="1"/>
  <c r="Z141" i="14"/>
  <c r="AE141" i="14" s="1"/>
  <c r="AC141" i="14"/>
  <c r="AG141" i="14" s="1"/>
  <c r="AC77" i="15"/>
  <c r="AG77" i="15" s="1"/>
  <c r="Z77" i="15"/>
  <c r="AF77" i="15" s="1"/>
  <c r="AB77" i="15"/>
  <c r="AE77" i="15" s="1"/>
  <c r="Y77" i="15"/>
  <c r="AD77" i="15" s="1"/>
  <c r="AA13" i="14"/>
  <c r="AF13" i="14" s="1"/>
  <c r="AD13" i="14"/>
  <c r="AH13" i="14" s="1"/>
  <c r="AC13" i="14"/>
  <c r="AG13" i="14" s="1"/>
  <c r="Z13" i="14"/>
  <c r="AE13" i="14" s="1"/>
  <c r="AA114" i="14"/>
  <c r="AF114" i="14" s="1"/>
  <c r="AD114" i="14"/>
  <c r="AH114" i="14" s="1"/>
  <c r="Z114" i="14"/>
  <c r="AE114" i="14" s="1"/>
  <c r="AC114" i="14"/>
  <c r="AG114" i="14" s="1"/>
  <c r="AC50" i="15"/>
  <c r="AG50" i="15" s="1"/>
  <c r="Z50" i="15"/>
  <c r="AF50" i="15" s="1"/>
  <c r="Y50" i="15"/>
  <c r="AD50" i="15" s="1"/>
  <c r="AB50" i="15"/>
  <c r="AE50" i="15" s="1"/>
  <c r="AC231" i="15"/>
  <c r="AG231" i="15" s="1"/>
  <c r="Z231" i="15"/>
  <c r="AF231" i="15" s="1"/>
  <c r="Y231" i="15"/>
  <c r="AD231" i="15" s="1"/>
  <c r="AB231" i="15"/>
  <c r="AE231" i="15" s="1"/>
  <c r="AC176" i="15"/>
  <c r="AG176" i="15" s="1"/>
  <c r="Z176" i="15"/>
  <c r="AF176" i="15" s="1"/>
  <c r="Y176" i="15"/>
  <c r="AD176" i="15" s="1"/>
  <c r="AB176" i="15"/>
  <c r="AE176" i="15" s="1"/>
  <c r="AC142" i="15"/>
  <c r="AG142" i="15" s="1"/>
  <c r="Z142" i="15"/>
  <c r="AF142" i="15" s="1"/>
  <c r="AB142" i="15"/>
  <c r="AE142" i="15" s="1"/>
  <c r="Y142" i="15"/>
  <c r="AD142" i="15" s="1"/>
  <c r="AC248" i="15"/>
  <c r="AG248" i="15" s="1"/>
  <c r="Z248" i="15"/>
  <c r="AF248" i="15" s="1"/>
  <c r="AB248" i="15"/>
  <c r="AE248" i="15" s="1"/>
  <c r="Y248" i="15"/>
  <c r="AD248" i="15" s="1"/>
  <c r="AC198" i="15"/>
  <c r="AG198" i="15" s="1"/>
  <c r="Z198" i="15"/>
  <c r="AF198" i="15" s="1"/>
  <c r="AB198" i="15"/>
  <c r="AE198" i="15" s="1"/>
  <c r="Y198" i="15"/>
  <c r="AD198" i="15" s="1"/>
  <c r="AC195" i="15"/>
  <c r="AG195" i="15" s="1"/>
  <c r="Z195" i="15"/>
  <c r="AF195" i="15" s="1"/>
  <c r="AB195" i="15"/>
  <c r="AE195" i="15" s="1"/>
  <c r="Y195" i="15"/>
  <c r="AD195" i="15" s="1"/>
  <c r="AA200" i="14"/>
  <c r="AF200" i="14" s="1"/>
  <c r="AD200" i="14"/>
  <c r="AH200" i="14" s="1"/>
  <c r="AC200" i="14"/>
  <c r="AG200" i="14" s="1"/>
  <c r="Z200" i="14"/>
  <c r="AE200" i="14" s="1"/>
  <c r="AC12" i="15"/>
  <c r="AG12" i="15" s="1"/>
  <c r="Z12" i="15"/>
  <c r="AF12" i="15" s="1"/>
  <c r="AB12" i="15"/>
  <c r="AE12" i="15" s="1"/>
  <c r="Y12" i="15"/>
  <c r="AD12" i="15" s="1"/>
  <c r="AC242" i="15"/>
  <c r="AG242" i="15" s="1"/>
  <c r="Z242" i="15"/>
  <c r="AF242" i="15" s="1"/>
  <c r="Y242" i="15"/>
  <c r="AD242" i="15" s="1"/>
  <c r="AB242" i="15"/>
  <c r="AE242" i="15" s="1"/>
  <c r="AA239" i="14"/>
  <c r="AF239" i="14" s="1"/>
  <c r="AD239" i="14"/>
  <c r="AH239" i="14" s="1"/>
  <c r="AC239" i="14"/>
  <c r="AG239" i="14" s="1"/>
  <c r="Z239" i="14"/>
  <c r="AE239" i="14" s="1"/>
  <c r="AC56" i="15"/>
  <c r="AG56" i="15" s="1"/>
  <c r="Z56" i="15"/>
  <c r="AF56" i="15" s="1"/>
  <c r="Y56" i="15"/>
  <c r="AD56" i="15" s="1"/>
  <c r="AB56" i="15"/>
  <c r="AE56" i="15" s="1"/>
  <c r="AA49" i="14"/>
  <c r="AF49" i="14" s="1"/>
  <c r="AD49" i="14"/>
  <c r="AH49" i="14" s="1"/>
  <c r="AC49" i="14"/>
  <c r="AG49" i="14" s="1"/>
  <c r="Z49" i="14"/>
  <c r="AE49" i="14" s="1"/>
  <c r="AC22" i="15"/>
  <c r="AG22" i="15" s="1"/>
  <c r="Z22" i="15"/>
  <c r="AF22" i="15" s="1"/>
  <c r="Y22" i="15"/>
  <c r="AD22" i="15" s="1"/>
  <c r="AB22" i="15"/>
  <c r="AE22" i="15" s="1"/>
  <c r="AC192" i="15"/>
  <c r="AG192" i="15" s="1"/>
  <c r="Z192" i="15"/>
  <c r="AF192" i="15" s="1"/>
  <c r="Y192" i="15"/>
  <c r="AD192" i="15" s="1"/>
  <c r="AB192" i="15"/>
  <c r="AE192" i="15" s="1"/>
  <c r="AA61" i="14"/>
  <c r="AF61" i="14" s="1"/>
  <c r="AD61" i="14"/>
  <c r="AH61" i="14" s="1"/>
  <c r="AC61" i="14"/>
  <c r="AG61" i="14" s="1"/>
  <c r="Z61" i="14"/>
  <c r="AE61" i="14" s="1"/>
  <c r="AC98" i="15"/>
  <c r="AG98" i="15" s="1"/>
  <c r="Z98" i="15"/>
  <c r="AF98" i="15" s="1"/>
  <c r="Y98" i="15"/>
  <c r="AD98" i="15" s="1"/>
  <c r="AB98" i="15"/>
  <c r="AE98" i="15" s="1"/>
  <c r="AA250" i="14"/>
  <c r="AF250" i="14" s="1"/>
  <c r="AD250" i="14"/>
  <c r="AH250" i="14" s="1"/>
  <c r="AC250" i="14"/>
  <c r="AG250" i="14" s="1"/>
  <c r="Z250" i="14"/>
  <c r="AE250" i="14" s="1"/>
  <c r="AA30" i="14"/>
  <c r="AF30" i="14" s="1"/>
  <c r="AD30" i="14"/>
  <c r="AH30" i="14" s="1"/>
  <c r="Z30" i="14"/>
  <c r="AE30" i="14" s="1"/>
  <c r="AC30" i="14"/>
  <c r="AG30" i="14" s="1"/>
  <c r="AC225" i="15"/>
  <c r="AG225" i="15" s="1"/>
  <c r="Z225" i="15"/>
  <c r="AF225" i="15" s="1"/>
  <c r="Y225" i="15"/>
  <c r="AD225" i="15" s="1"/>
  <c r="AB225" i="15"/>
  <c r="AE225" i="15" s="1"/>
  <c r="AC223" i="15"/>
  <c r="AG223" i="15" s="1"/>
  <c r="Z223" i="15"/>
  <c r="AF223" i="15" s="1"/>
  <c r="AB223" i="15"/>
  <c r="AE223" i="15" s="1"/>
  <c r="Y223" i="15"/>
  <c r="AD223" i="15" s="1"/>
  <c r="AC168" i="15"/>
  <c r="AG168" i="15" s="1"/>
  <c r="Z168" i="15"/>
  <c r="AF168" i="15" s="1"/>
  <c r="Y168" i="15"/>
  <c r="AD168" i="15" s="1"/>
  <c r="AB168" i="15"/>
  <c r="AE168" i="15" s="1"/>
  <c r="AA161" i="14"/>
  <c r="AF161" i="14" s="1"/>
  <c r="AD161" i="14"/>
  <c r="AH161" i="14" s="1"/>
  <c r="AC161" i="14"/>
  <c r="AG161" i="14" s="1"/>
  <c r="Z161" i="14"/>
  <c r="AE161" i="14" s="1"/>
  <c r="AC134" i="15"/>
  <c r="AG134" i="15" s="1"/>
  <c r="Z134" i="15"/>
  <c r="AF134" i="15" s="1"/>
  <c r="Y134" i="15"/>
  <c r="AD134" i="15" s="1"/>
  <c r="AB134" i="15"/>
  <c r="AE134" i="15" s="1"/>
  <c r="AC162" i="15"/>
  <c r="AG162" i="15" s="1"/>
  <c r="Z162" i="15"/>
  <c r="AF162" i="15" s="1"/>
  <c r="Y162" i="15"/>
  <c r="AD162" i="15" s="1"/>
  <c r="AB162" i="15"/>
  <c r="AE162" i="15" s="1"/>
  <c r="AA201" i="14"/>
  <c r="AF201" i="14" s="1"/>
  <c r="AD201" i="14"/>
  <c r="AH201" i="14" s="1"/>
  <c r="AC201" i="14"/>
  <c r="AG201" i="14" s="1"/>
  <c r="Z201" i="14"/>
  <c r="AE201" i="14" s="1"/>
  <c r="AA202" i="14"/>
  <c r="AF202" i="14" s="1"/>
  <c r="AD202" i="14"/>
  <c r="AH202" i="14" s="1"/>
  <c r="Z202" i="14"/>
  <c r="AE202" i="14" s="1"/>
  <c r="AC202" i="14"/>
  <c r="AG202" i="14" s="1"/>
  <c r="AC204" i="15"/>
  <c r="AG204" i="15" s="1"/>
  <c r="Z204" i="15"/>
  <c r="AF204" i="15" s="1"/>
  <c r="AB204" i="15"/>
  <c r="AE204" i="15" s="1"/>
  <c r="Y204" i="15"/>
  <c r="AD204" i="15" s="1"/>
  <c r="AA16" i="14"/>
  <c r="AF16" i="14" s="1"/>
  <c r="AD16" i="14"/>
  <c r="AH16" i="14" s="1"/>
  <c r="AC16" i="14"/>
  <c r="AG16" i="14" s="1"/>
  <c r="Z16" i="14"/>
  <c r="AE16" i="14" s="1"/>
  <c r="AC5" i="15"/>
  <c r="AG5" i="15" s="1"/>
  <c r="Z5" i="15"/>
  <c r="AF5" i="15" s="1"/>
  <c r="Y5" i="15"/>
  <c r="AD5" i="15" s="1"/>
  <c r="AB5" i="15"/>
  <c r="AE5" i="15" s="1"/>
  <c r="AC31" i="15"/>
  <c r="AG31" i="15" s="1"/>
  <c r="Z31" i="15"/>
  <c r="AF31" i="15" s="1"/>
  <c r="Y31" i="15"/>
  <c r="AD31" i="15" s="1"/>
  <c r="AB31" i="15"/>
  <c r="AE31" i="15" s="1"/>
  <c r="AA19" i="14"/>
  <c r="AF19" i="14" s="1"/>
  <c r="AD19" i="14"/>
  <c r="AH19" i="14" s="1"/>
  <c r="Z19" i="14"/>
  <c r="AE19" i="14" s="1"/>
  <c r="AC19" i="14"/>
  <c r="AG19" i="14" s="1"/>
  <c r="AC178" i="15"/>
  <c r="AG178" i="15" s="1"/>
  <c r="Z178" i="15"/>
  <c r="AF178" i="15" s="1"/>
  <c r="Y178" i="15"/>
  <c r="AD178" i="15" s="1"/>
  <c r="AB178" i="15"/>
  <c r="AE178" i="15" s="1"/>
  <c r="AC175" i="15"/>
  <c r="AG175" i="15" s="1"/>
  <c r="Z175" i="15"/>
  <c r="AF175" i="15" s="1"/>
  <c r="Y175" i="15"/>
  <c r="AD175" i="15" s="1"/>
  <c r="AB175" i="15"/>
  <c r="AE175" i="15" s="1"/>
  <c r="AA180" i="14"/>
  <c r="AF180" i="14" s="1"/>
  <c r="AD180" i="14"/>
  <c r="AH180" i="14" s="1"/>
  <c r="Z180" i="14"/>
  <c r="AE180" i="14" s="1"/>
  <c r="AC180" i="14"/>
  <c r="AG180" i="14" s="1"/>
  <c r="AC189" i="15"/>
  <c r="AG189" i="15" s="1"/>
  <c r="Z189" i="15"/>
  <c r="AF189" i="15" s="1"/>
  <c r="Y189" i="15"/>
  <c r="AD189" i="15" s="1"/>
  <c r="AB189" i="15"/>
  <c r="AE189" i="15" s="1"/>
  <c r="AC187" i="15"/>
  <c r="AG187" i="15" s="1"/>
  <c r="Z187" i="15"/>
  <c r="AF187" i="15" s="1"/>
  <c r="AB187" i="15"/>
  <c r="AE187" i="15" s="1"/>
  <c r="Y187" i="15"/>
  <c r="AD187" i="15" s="1"/>
  <c r="AA132" i="14"/>
  <c r="AF132" i="14" s="1"/>
  <c r="AD132" i="14"/>
  <c r="AH132" i="14" s="1"/>
  <c r="AC132" i="14"/>
  <c r="AG132" i="14" s="1"/>
  <c r="Z132" i="14"/>
  <c r="AE132" i="14" s="1"/>
  <c r="AA188" i="14"/>
  <c r="AF188" i="14" s="1"/>
  <c r="AD188" i="14"/>
  <c r="AH188" i="14" s="1"/>
  <c r="AC188" i="14"/>
  <c r="AG188" i="14" s="1"/>
  <c r="Z188" i="14"/>
  <c r="AE188" i="14" s="1"/>
  <c r="AA133" i="14"/>
  <c r="AF133" i="14" s="1"/>
  <c r="AD133" i="14"/>
  <c r="AH133" i="14" s="1"/>
  <c r="AC133" i="14"/>
  <c r="AG133" i="14" s="1"/>
  <c r="Z133" i="14"/>
  <c r="AE133" i="14" s="1"/>
  <c r="AC106" i="15"/>
  <c r="AG106" i="15" s="1"/>
  <c r="Z106" i="15"/>
  <c r="AF106" i="15" s="1"/>
  <c r="Y106" i="15"/>
  <c r="AD106" i="15" s="1"/>
  <c r="AB106" i="15"/>
  <c r="AE106" i="15" s="1"/>
  <c r="AC143" i="15"/>
  <c r="AG143" i="15" s="1"/>
  <c r="Z143" i="15"/>
  <c r="AF143" i="15" s="1"/>
  <c r="AB143" i="15"/>
  <c r="AE143" i="15" s="1"/>
  <c r="Y143" i="15"/>
  <c r="AD143" i="15" s="1"/>
  <c r="AA131" i="14"/>
  <c r="AF131" i="14" s="1"/>
  <c r="AD131" i="14"/>
  <c r="AH131" i="14" s="1"/>
  <c r="AC131" i="14"/>
  <c r="AG131" i="14" s="1"/>
  <c r="Z131" i="14"/>
  <c r="AE131" i="14" s="1"/>
  <c r="AC47" i="15"/>
  <c r="AG47" i="15" s="1"/>
  <c r="Z47" i="15"/>
  <c r="AF47" i="15" s="1"/>
  <c r="AB47" i="15"/>
  <c r="AE47" i="15" s="1"/>
  <c r="Y47" i="15"/>
  <c r="AD47" i="15" s="1"/>
  <c r="AA35" i="14"/>
  <c r="AF35" i="14" s="1"/>
  <c r="AD35" i="14"/>
  <c r="AH35" i="14" s="1"/>
  <c r="AC35" i="14"/>
  <c r="AG35" i="14" s="1"/>
  <c r="Z35" i="14"/>
  <c r="AE35" i="14" s="1"/>
  <c r="AA73" i="14"/>
  <c r="AF73" i="14" s="1"/>
  <c r="AD73" i="14"/>
  <c r="AH73" i="14" s="1"/>
  <c r="Z73" i="14"/>
  <c r="AE73" i="14" s="1"/>
  <c r="AC73" i="14"/>
  <c r="AG73" i="14" s="1"/>
  <c r="O411" i="14"/>
  <c r="O411" i="15"/>
  <c r="E411" i="5"/>
  <c r="AC129" i="15"/>
  <c r="AG129" i="15" s="1"/>
  <c r="Z129" i="15"/>
  <c r="AF129" i="15" s="1"/>
  <c r="AB129" i="15"/>
  <c r="AE129" i="15" s="1"/>
  <c r="Y129" i="15"/>
  <c r="AD129" i="15" s="1"/>
  <c r="AA65" i="14"/>
  <c r="AF65" i="14" s="1"/>
  <c r="AD65" i="14"/>
  <c r="AH65" i="14" s="1"/>
  <c r="AC65" i="14"/>
  <c r="AG65" i="14" s="1"/>
  <c r="Z65" i="14"/>
  <c r="AE65" i="14" s="1"/>
  <c r="AC102" i="15"/>
  <c r="AG102" i="15" s="1"/>
  <c r="Z102" i="15"/>
  <c r="AF102" i="15" s="1"/>
  <c r="AB102" i="15"/>
  <c r="AE102" i="15" s="1"/>
  <c r="Y102" i="15"/>
  <c r="AD102" i="15" s="1"/>
  <c r="AA38" i="14"/>
  <c r="AF38" i="14" s="1"/>
  <c r="AD38" i="14"/>
  <c r="AH38" i="14" s="1"/>
  <c r="AC38" i="14"/>
  <c r="AG38" i="14" s="1"/>
  <c r="Z38" i="14"/>
  <c r="AE38" i="14" s="1"/>
  <c r="Y318" i="17"/>
  <c r="X5" i="18"/>
  <c r="Y334" i="17"/>
  <c r="X21" i="18"/>
  <c r="Y350" i="17"/>
  <c r="X37" i="18"/>
  <c r="Y366" i="17"/>
  <c r="X53" i="18"/>
  <c r="Y382" i="17"/>
  <c r="X69" i="18"/>
  <c r="Y398" i="17"/>
  <c r="X85" i="18"/>
  <c r="Y414" i="17"/>
  <c r="X101" i="18"/>
  <c r="Y430" i="17"/>
  <c r="X117" i="18"/>
  <c r="Y446" i="17"/>
  <c r="X133" i="18"/>
  <c r="Y462" i="17"/>
  <c r="X149" i="18"/>
  <c r="Y478" i="17"/>
  <c r="X165" i="18"/>
  <c r="Y325" i="17"/>
  <c r="X12" i="18"/>
  <c r="Y341" i="17"/>
  <c r="X28" i="18"/>
  <c r="Y357" i="17"/>
  <c r="X44" i="18"/>
  <c r="Y373" i="17"/>
  <c r="X60" i="18"/>
  <c r="Y389" i="17"/>
  <c r="X76" i="18"/>
  <c r="Y405" i="17"/>
  <c r="X92" i="18"/>
  <c r="Y421" i="17"/>
  <c r="X108" i="18"/>
  <c r="Y437" i="17"/>
  <c r="X124" i="18"/>
  <c r="Y453" i="17"/>
  <c r="X140" i="18"/>
  <c r="Y469" i="17"/>
  <c r="X156" i="18"/>
  <c r="Y485" i="17"/>
  <c r="X172" i="18"/>
  <c r="Y510" i="17"/>
  <c r="X197" i="18"/>
  <c r="Y526" i="17"/>
  <c r="X213" i="18"/>
  <c r="Y542" i="17"/>
  <c r="X229" i="18"/>
  <c r="Y558" i="17"/>
  <c r="X245" i="18"/>
  <c r="Y501" i="17"/>
  <c r="X188" i="18"/>
  <c r="Y517" i="17"/>
  <c r="X204" i="18"/>
  <c r="Y533" i="17"/>
  <c r="X220" i="18"/>
  <c r="Y549" i="17"/>
  <c r="X236" i="18"/>
  <c r="AC221" i="15"/>
  <c r="AG221" i="15" s="1"/>
  <c r="Z221" i="15"/>
  <c r="AF221" i="15" s="1"/>
  <c r="AB221" i="15"/>
  <c r="AE221" i="15" s="1"/>
  <c r="Y221" i="15"/>
  <c r="AD221" i="15" s="1"/>
  <c r="AA127" i="14"/>
  <c r="AF127" i="14" s="1"/>
  <c r="AD127" i="14"/>
  <c r="AH127" i="14" s="1"/>
  <c r="AC127" i="14"/>
  <c r="AG127" i="14" s="1"/>
  <c r="Z127" i="14"/>
  <c r="AE127" i="14" s="1"/>
  <c r="AC222" i="15"/>
  <c r="AG222" i="15" s="1"/>
  <c r="Z222" i="15"/>
  <c r="AF222" i="15" s="1"/>
  <c r="AB222" i="15"/>
  <c r="AE222" i="15" s="1"/>
  <c r="Y222" i="15"/>
  <c r="AD222" i="15" s="1"/>
  <c r="AA115" i="14"/>
  <c r="AF115" i="14" s="1"/>
  <c r="AD115" i="14"/>
  <c r="AH115" i="14" s="1"/>
  <c r="AC115" i="14"/>
  <c r="AG115" i="14" s="1"/>
  <c r="Z115" i="14"/>
  <c r="AE115" i="14" s="1"/>
  <c r="AA103" i="14"/>
  <c r="AF103" i="14" s="1"/>
  <c r="AD103" i="14"/>
  <c r="AH103" i="14" s="1"/>
  <c r="Z103" i="14"/>
  <c r="AE103" i="14" s="1"/>
  <c r="AC103" i="14"/>
  <c r="AG103" i="14" s="1"/>
  <c r="AA224" i="14"/>
  <c r="AF224" i="14" s="1"/>
  <c r="AD224" i="14"/>
  <c r="AH224" i="14" s="1"/>
  <c r="AC224" i="14"/>
  <c r="AG224" i="14" s="1"/>
  <c r="Z224" i="14"/>
  <c r="AE224" i="14" s="1"/>
  <c r="AA107" i="14"/>
  <c r="AF107" i="14" s="1"/>
  <c r="AD107" i="14"/>
  <c r="AH107" i="14" s="1"/>
  <c r="AC107" i="14"/>
  <c r="AG107" i="14" s="1"/>
  <c r="Z107" i="14"/>
  <c r="AE107" i="14" s="1"/>
  <c r="AC164" i="15"/>
  <c r="AG164" i="15" s="1"/>
  <c r="Z164" i="15"/>
  <c r="AF164" i="15" s="1"/>
  <c r="Y164" i="15"/>
  <c r="AD164" i="15" s="1"/>
  <c r="AB164" i="15"/>
  <c r="AE164" i="15" s="1"/>
  <c r="AA100" i="14"/>
  <c r="AF100" i="14" s="1"/>
  <c r="AD100" i="14"/>
  <c r="AH100" i="14" s="1"/>
  <c r="AC100" i="14"/>
  <c r="AG100" i="14" s="1"/>
  <c r="Z100" i="14"/>
  <c r="AE100" i="14" s="1"/>
  <c r="AC36" i="15"/>
  <c r="AG36" i="15" s="1"/>
  <c r="Z36" i="15"/>
  <c r="AF36" i="15" s="1"/>
  <c r="AB36" i="15"/>
  <c r="AE36" i="15" s="1"/>
  <c r="Y36" i="15"/>
  <c r="AD36" i="15" s="1"/>
  <c r="AC130" i="15"/>
  <c r="AG130" i="15" s="1"/>
  <c r="Z130" i="15"/>
  <c r="AF130" i="15" s="1"/>
  <c r="AB130" i="15"/>
  <c r="AE130" i="15" s="1"/>
  <c r="Y130" i="15"/>
  <c r="AD130" i="15" s="1"/>
  <c r="AA66" i="14"/>
  <c r="AF66" i="14" s="1"/>
  <c r="AD66" i="14"/>
  <c r="AH66" i="14" s="1"/>
  <c r="AC66" i="14"/>
  <c r="AG66" i="14" s="1"/>
  <c r="Z66" i="14"/>
  <c r="AE66" i="14" s="1"/>
  <c r="AA217" i="14"/>
  <c r="AF217" i="14" s="1"/>
  <c r="AD217" i="14"/>
  <c r="AH217" i="14" s="1"/>
  <c r="AC217" i="14"/>
  <c r="AG217" i="14" s="1"/>
  <c r="Z217" i="14"/>
  <c r="AE217" i="14" s="1"/>
  <c r="AA215" i="14"/>
  <c r="AF215" i="14" s="1"/>
  <c r="AD215" i="14"/>
  <c r="AH215" i="14" s="1"/>
  <c r="AC215" i="14"/>
  <c r="AG215" i="14" s="1"/>
  <c r="Z215" i="14"/>
  <c r="AE215" i="14" s="1"/>
  <c r="AC220" i="15"/>
  <c r="AG220" i="15" s="1"/>
  <c r="Z220" i="15"/>
  <c r="AF220" i="15" s="1"/>
  <c r="Y220" i="15"/>
  <c r="AD220" i="15" s="1"/>
  <c r="AB220" i="15"/>
  <c r="AE220" i="15" s="1"/>
  <c r="O150" i="15"/>
  <c r="O150" i="14"/>
  <c r="E150" i="5"/>
  <c r="AC153" i="15"/>
  <c r="AG153" i="15" s="1"/>
  <c r="Z153" i="15"/>
  <c r="AF153" i="15" s="1"/>
  <c r="Y153" i="15"/>
  <c r="AD153" i="15" s="1"/>
  <c r="AB153" i="15"/>
  <c r="AE153" i="15" s="1"/>
  <c r="AA89" i="14"/>
  <c r="AF89" i="14" s="1"/>
  <c r="AD89" i="14"/>
  <c r="AH89" i="14" s="1"/>
  <c r="Z89" i="14"/>
  <c r="AE89" i="14" s="1"/>
  <c r="AC89" i="14"/>
  <c r="AG89" i="14" s="1"/>
  <c r="AC25" i="15"/>
  <c r="AG25" i="15" s="1"/>
  <c r="Z25" i="15"/>
  <c r="AF25" i="15" s="1"/>
  <c r="AB25" i="15"/>
  <c r="AE25" i="15" s="1"/>
  <c r="Y25" i="15"/>
  <c r="AD25" i="15" s="1"/>
  <c r="O192" i="15"/>
  <c r="E192" i="5"/>
  <c r="O192" i="14"/>
  <c r="AC4" i="15"/>
  <c r="AG4" i="15" s="1"/>
  <c r="Z4" i="15"/>
  <c r="AF4" i="15" s="1"/>
  <c r="Y4" i="15"/>
  <c r="AD4" i="15" s="1"/>
  <c r="AB4" i="15"/>
  <c r="AE4" i="15" s="1"/>
  <c r="O144" i="15"/>
  <c r="E144" i="5"/>
  <c r="O144" i="14"/>
  <c r="AC166" i="15"/>
  <c r="AG166" i="15" s="1"/>
  <c r="Z166" i="15"/>
  <c r="AF166" i="15" s="1"/>
  <c r="AB166" i="15"/>
  <c r="AE166" i="15" s="1"/>
  <c r="Y166" i="15"/>
  <c r="AD166" i="15" s="1"/>
  <c r="AC169" i="15"/>
  <c r="AG169" i="15" s="1"/>
  <c r="Z169" i="15"/>
  <c r="AF169" i="15" s="1"/>
  <c r="AB169" i="15"/>
  <c r="AE169" i="15" s="1"/>
  <c r="Y169" i="15"/>
  <c r="AD169" i="15" s="1"/>
  <c r="AC181" i="15"/>
  <c r="AG181" i="15" s="1"/>
  <c r="Z181" i="15"/>
  <c r="AF181" i="15" s="1"/>
  <c r="AB181" i="15"/>
  <c r="AE181" i="15" s="1"/>
  <c r="Y181" i="15"/>
  <c r="AD181" i="15" s="1"/>
  <c r="AA243" i="14"/>
  <c r="AF243" i="14" s="1"/>
  <c r="AD243" i="14"/>
  <c r="AH243" i="14" s="1"/>
  <c r="AC243" i="14"/>
  <c r="AG243" i="14" s="1"/>
  <c r="Z243" i="14"/>
  <c r="AE243" i="14" s="1"/>
  <c r="AC154" i="15"/>
  <c r="AG154" i="15" s="1"/>
  <c r="Z154" i="15"/>
  <c r="AF154" i="15" s="1"/>
  <c r="Y154" i="15"/>
  <c r="AD154" i="15" s="1"/>
  <c r="AB154" i="15"/>
  <c r="AE154" i="15" s="1"/>
  <c r="AA90" i="14"/>
  <c r="AF90" i="14" s="1"/>
  <c r="AD90" i="14"/>
  <c r="AH90" i="14" s="1"/>
  <c r="AC90" i="14"/>
  <c r="AG90" i="14" s="1"/>
  <c r="Z90" i="14"/>
  <c r="AE90" i="14" s="1"/>
  <c r="AC26" i="15"/>
  <c r="AG26" i="15" s="1"/>
  <c r="Z26" i="15"/>
  <c r="AF26" i="15" s="1"/>
  <c r="AB26" i="15"/>
  <c r="AE26" i="15" s="1"/>
  <c r="Y26" i="15"/>
  <c r="AD26" i="15" s="1"/>
  <c r="O152" i="15"/>
  <c r="E152" i="5"/>
  <c r="O152" i="14"/>
  <c r="O200" i="15"/>
  <c r="E200" i="5"/>
  <c r="O200" i="14"/>
  <c r="AA241" i="14"/>
  <c r="AF241" i="14" s="1"/>
  <c r="AD241" i="14"/>
  <c r="AH241" i="14" s="1"/>
  <c r="AC241" i="14"/>
  <c r="AG241" i="14" s="1"/>
  <c r="Z241" i="14"/>
  <c r="AE241" i="14" s="1"/>
  <c r="AC209" i="15"/>
  <c r="AG209" i="15" s="1"/>
  <c r="Z209" i="15"/>
  <c r="AF209" i="15" s="1"/>
  <c r="Y209" i="15"/>
  <c r="AD209" i="15" s="1"/>
  <c r="AB209" i="15"/>
  <c r="AE209" i="15" s="1"/>
  <c r="AA79" i="14"/>
  <c r="AF79" i="14" s="1"/>
  <c r="AD79" i="14"/>
  <c r="AH79" i="14" s="1"/>
  <c r="Z79" i="14"/>
  <c r="AE79" i="14" s="1"/>
  <c r="AC79" i="14"/>
  <c r="AG79" i="14" s="1"/>
  <c r="AC210" i="15"/>
  <c r="AG210" i="15" s="1"/>
  <c r="Z210" i="15"/>
  <c r="AF210" i="15" s="1"/>
  <c r="Y210" i="15"/>
  <c r="AD210" i="15" s="1"/>
  <c r="AB210" i="15"/>
  <c r="AE210" i="15" s="1"/>
  <c r="AA67" i="14"/>
  <c r="AF67" i="14" s="1"/>
  <c r="AD67" i="14"/>
  <c r="AH67" i="14" s="1"/>
  <c r="AC67" i="14"/>
  <c r="AG67" i="14" s="1"/>
  <c r="Z67" i="14"/>
  <c r="AE67" i="14" s="1"/>
  <c r="AA55" i="14"/>
  <c r="AF55" i="14" s="1"/>
  <c r="AD55" i="14"/>
  <c r="AH55" i="14" s="1"/>
  <c r="Z55" i="14"/>
  <c r="AE55" i="14" s="1"/>
  <c r="AC55" i="14"/>
  <c r="AG55" i="14" s="1"/>
  <c r="AC212" i="15"/>
  <c r="AG212" i="15" s="1"/>
  <c r="Z212" i="15"/>
  <c r="AF212" i="15" s="1"/>
  <c r="Y212" i="15"/>
  <c r="AD212" i="15" s="1"/>
  <c r="AB212" i="15"/>
  <c r="AE212" i="15" s="1"/>
  <c r="AA59" i="14"/>
  <c r="AF59" i="14" s="1"/>
  <c r="AD59" i="14"/>
  <c r="AH59" i="14" s="1"/>
  <c r="AC59" i="14"/>
  <c r="AG59" i="14" s="1"/>
  <c r="Z59" i="14"/>
  <c r="AE59" i="14" s="1"/>
  <c r="AC152" i="15"/>
  <c r="AG152" i="15" s="1"/>
  <c r="Z152" i="15"/>
  <c r="AF152" i="15" s="1"/>
  <c r="Y152" i="15"/>
  <c r="AD152" i="15" s="1"/>
  <c r="AB152" i="15"/>
  <c r="AE152" i="15" s="1"/>
  <c r="AA88" i="14"/>
  <c r="AF88" i="14" s="1"/>
  <c r="AD88" i="14"/>
  <c r="AH88" i="14" s="1"/>
  <c r="AC88" i="14"/>
  <c r="AG88" i="14" s="1"/>
  <c r="Z88" i="14"/>
  <c r="AE88" i="14" s="1"/>
  <c r="AC24" i="15"/>
  <c r="AG24" i="15" s="1"/>
  <c r="Z24" i="15"/>
  <c r="AF24" i="15" s="1"/>
  <c r="Y24" i="15"/>
  <c r="AD24" i="15" s="1"/>
  <c r="AB24" i="15"/>
  <c r="AE24" i="15" s="1"/>
  <c r="AA118" i="14"/>
  <c r="AF118" i="14" s="1"/>
  <c r="AD118" i="14"/>
  <c r="AH118" i="14" s="1"/>
  <c r="Z118" i="14"/>
  <c r="AE118" i="14" s="1"/>
  <c r="AC118" i="14"/>
  <c r="AG118" i="14" s="1"/>
  <c r="AC54" i="15"/>
  <c r="AG54" i="15" s="1"/>
  <c r="Z54" i="15"/>
  <c r="AF54" i="15" s="1"/>
  <c r="Y54" i="15"/>
  <c r="AD54" i="15" s="1"/>
  <c r="AB54" i="15"/>
  <c r="AE54" i="15" s="1"/>
  <c r="Y496" i="17"/>
  <c r="X183" i="18"/>
  <c r="AC245" i="15"/>
  <c r="AG245" i="15" s="1"/>
  <c r="Z245" i="15"/>
  <c r="AF245" i="15" s="1"/>
  <c r="AB245" i="15"/>
  <c r="AE245" i="15" s="1"/>
  <c r="Y245" i="15"/>
  <c r="AD245" i="15" s="1"/>
  <c r="AA171" i="14"/>
  <c r="AF171" i="14" s="1"/>
  <c r="AD171" i="14"/>
  <c r="AH171" i="14" s="1"/>
  <c r="Z171" i="14"/>
  <c r="AE171" i="14" s="1"/>
  <c r="AC171" i="14"/>
  <c r="AG171" i="14" s="1"/>
  <c r="AC238" i="15"/>
  <c r="AG238" i="15" s="1"/>
  <c r="Z238" i="15"/>
  <c r="AF238" i="15" s="1"/>
  <c r="Y238" i="15"/>
  <c r="AD238" i="15" s="1"/>
  <c r="AB238" i="15"/>
  <c r="AE238" i="15" s="1"/>
  <c r="AA174" i="14"/>
  <c r="AF174" i="14" s="1"/>
  <c r="AD174" i="14"/>
  <c r="AH174" i="14" s="1"/>
  <c r="AC174" i="14"/>
  <c r="AG174" i="14" s="1"/>
  <c r="Z174" i="14"/>
  <c r="AE174" i="14" s="1"/>
  <c r="AA167" i="14"/>
  <c r="AF167" i="14" s="1"/>
  <c r="AD167" i="14"/>
  <c r="AH167" i="14" s="1"/>
  <c r="AC167" i="14"/>
  <c r="AG167" i="14" s="1"/>
  <c r="Z167" i="14"/>
  <c r="AE167" i="14" s="1"/>
  <c r="AA240" i="14"/>
  <c r="AF240" i="14" s="1"/>
  <c r="AD240" i="14"/>
  <c r="AH240" i="14" s="1"/>
  <c r="AC240" i="14"/>
  <c r="AG240" i="14" s="1"/>
  <c r="Z240" i="14"/>
  <c r="AE240" i="14" s="1"/>
  <c r="AA170" i="14"/>
  <c r="AF170" i="14" s="1"/>
  <c r="AD170" i="14"/>
  <c r="AH170" i="14" s="1"/>
  <c r="Z170" i="14"/>
  <c r="AE170" i="14" s="1"/>
  <c r="AC170" i="14"/>
  <c r="AG170" i="14" s="1"/>
  <c r="AA116" i="14"/>
  <c r="AF116" i="14" s="1"/>
  <c r="AD116" i="14"/>
  <c r="AH116" i="14" s="1"/>
  <c r="AC116" i="14"/>
  <c r="AG116" i="14" s="1"/>
  <c r="Z116" i="14"/>
  <c r="AE116" i="14" s="1"/>
  <c r="AC52" i="15"/>
  <c r="AG52" i="15" s="1"/>
  <c r="Z52" i="15"/>
  <c r="AF52" i="15" s="1"/>
  <c r="Y52" i="15"/>
  <c r="AD52" i="15" s="1"/>
  <c r="AB52" i="15"/>
  <c r="AE52" i="15" s="1"/>
  <c r="AA173" i="14"/>
  <c r="AF173" i="14" s="1"/>
  <c r="AD173" i="14"/>
  <c r="AH173" i="14" s="1"/>
  <c r="AC173" i="14"/>
  <c r="AG173" i="14" s="1"/>
  <c r="Z173" i="14"/>
  <c r="AE173" i="14" s="1"/>
  <c r="AC109" i="15"/>
  <c r="AG109" i="15" s="1"/>
  <c r="Z109" i="15"/>
  <c r="AF109" i="15" s="1"/>
  <c r="Y109" i="15"/>
  <c r="AD109" i="15" s="1"/>
  <c r="AB109" i="15"/>
  <c r="AE109" i="15" s="1"/>
  <c r="AA45" i="14"/>
  <c r="AF45" i="14" s="1"/>
  <c r="AD45" i="14"/>
  <c r="AH45" i="14" s="1"/>
  <c r="AC45" i="14"/>
  <c r="AG45" i="14" s="1"/>
  <c r="Z45" i="14"/>
  <c r="AE45" i="14" s="1"/>
  <c r="AA146" i="14"/>
  <c r="AF146" i="14" s="1"/>
  <c r="AD146" i="14"/>
  <c r="AH146" i="14" s="1"/>
  <c r="Z146" i="14"/>
  <c r="AE146" i="14" s="1"/>
  <c r="AC146" i="14"/>
  <c r="AG146" i="14" s="1"/>
  <c r="AC82" i="15"/>
  <c r="AG82" i="15" s="1"/>
  <c r="Z82" i="15"/>
  <c r="AF82" i="15" s="1"/>
  <c r="Y82" i="15"/>
  <c r="AD82" i="15" s="1"/>
  <c r="AB82" i="15"/>
  <c r="AE82" i="15" s="1"/>
  <c r="AA18" i="14"/>
  <c r="AF18" i="14" s="1"/>
  <c r="AD18" i="14"/>
  <c r="AH18" i="14" s="1"/>
  <c r="Z18" i="14"/>
  <c r="AE18" i="14" s="1"/>
  <c r="AC18" i="14"/>
  <c r="AG18" i="14" s="1"/>
  <c r="AA233" i="14"/>
  <c r="AF233" i="14" s="1"/>
  <c r="AD233" i="14"/>
  <c r="AH233" i="14" s="1"/>
  <c r="AC233" i="14"/>
  <c r="AG233" i="14" s="1"/>
  <c r="Z233" i="14"/>
  <c r="AE233" i="14" s="1"/>
  <c r="AC112" i="15"/>
  <c r="AG112" i="15" s="1"/>
  <c r="Z112" i="15"/>
  <c r="AF112" i="15" s="1"/>
  <c r="AB112" i="15"/>
  <c r="AE112" i="15" s="1"/>
  <c r="Y112" i="15"/>
  <c r="AD112" i="15" s="1"/>
  <c r="X63" i="17"/>
  <c r="P6" i="18" s="1"/>
  <c r="X79" i="17"/>
  <c r="P22" i="18" s="1"/>
  <c r="X95" i="17"/>
  <c r="P38" i="18" s="1"/>
  <c r="X111" i="17"/>
  <c r="P54" i="18" s="1"/>
  <c r="X127" i="17"/>
  <c r="P70" i="18" s="1"/>
  <c r="X143" i="17"/>
  <c r="P86" i="18" s="1"/>
  <c r="X159" i="17"/>
  <c r="P102" i="18" s="1"/>
  <c r="X175" i="17"/>
  <c r="P118" i="18" s="1"/>
  <c r="X191" i="17"/>
  <c r="P134" i="18" s="1"/>
  <c r="X207" i="17"/>
  <c r="P150" i="18" s="1"/>
  <c r="X223" i="17"/>
  <c r="P166" i="18" s="1"/>
  <c r="X239" i="17"/>
  <c r="P182" i="18" s="1"/>
  <c r="X266" i="17"/>
  <c r="P209" i="18" s="1"/>
  <c r="X282" i="17"/>
  <c r="P225" i="18" s="1"/>
  <c r="X298" i="17"/>
  <c r="P241" i="18" s="1"/>
  <c r="X314" i="17"/>
  <c r="O73" i="15"/>
  <c r="O73" i="14"/>
  <c r="E73" i="5"/>
  <c r="O373" i="14"/>
  <c r="E373" i="5"/>
  <c r="O373" i="15"/>
  <c r="O309" i="14"/>
  <c r="E309" i="5"/>
  <c r="O309" i="15"/>
  <c r="O125" i="14"/>
  <c r="O125" i="15"/>
  <c r="E125" i="5"/>
  <c r="E199" i="5"/>
  <c r="O199" i="15"/>
  <c r="O199" i="14"/>
  <c r="AA151" i="14"/>
  <c r="AF151" i="14" s="1"/>
  <c r="AD151" i="14"/>
  <c r="AH151" i="14" s="1"/>
  <c r="Z151" i="14"/>
  <c r="AE151" i="14" s="1"/>
  <c r="AC151" i="14"/>
  <c r="AG151" i="14" s="1"/>
  <c r="AA78" i="14"/>
  <c r="AF78" i="14" s="1"/>
  <c r="AD78" i="14"/>
  <c r="AH78" i="14" s="1"/>
  <c r="AC78" i="14"/>
  <c r="AG78" i="14" s="1"/>
  <c r="Z78" i="14"/>
  <c r="AE78" i="14" s="1"/>
  <c r="AA211" i="14"/>
  <c r="AF211" i="14" s="1"/>
  <c r="AD211" i="14"/>
  <c r="AH211" i="14" s="1"/>
  <c r="AC211" i="14"/>
  <c r="AG211" i="14" s="1"/>
  <c r="Z211" i="14"/>
  <c r="AE211" i="14" s="1"/>
  <c r="AC149" i="15"/>
  <c r="AG149" i="15" s="1"/>
  <c r="Z149" i="15"/>
  <c r="AF149" i="15" s="1"/>
  <c r="AB149" i="15"/>
  <c r="AE149" i="15" s="1"/>
  <c r="Y149" i="15"/>
  <c r="AD149" i="15" s="1"/>
  <c r="AA85" i="14"/>
  <c r="AF85" i="14" s="1"/>
  <c r="AD85" i="14"/>
  <c r="AH85" i="14" s="1"/>
  <c r="AC85" i="14"/>
  <c r="AG85" i="14" s="1"/>
  <c r="Z85" i="14"/>
  <c r="AE85" i="14" s="1"/>
  <c r="AC21" i="15"/>
  <c r="AG21" i="15" s="1"/>
  <c r="Z21" i="15"/>
  <c r="AF21" i="15" s="1"/>
  <c r="Y21" i="15"/>
  <c r="AD21" i="15" s="1"/>
  <c r="AB21" i="15"/>
  <c r="AE21" i="15" s="1"/>
  <c r="Y62" i="17"/>
  <c r="Y78" i="17"/>
  <c r="Y94" i="17"/>
  <c r="Y110" i="17"/>
  <c r="Y126" i="17"/>
  <c r="Y142" i="17"/>
  <c r="Y158" i="17"/>
  <c r="Y174" i="17"/>
  <c r="Y190" i="17"/>
  <c r="Y206" i="17"/>
  <c r="Y222" i="17"/>
  <c r="Y238" i="17"/>
  <c r="Y65" i="17"/>
  <c r="Y81" i="17"/>
  <c r="Y97" i="17"/>
  <c r="Y113" i="17"/>
  <c r="Y129" i="17"/>
  <c r="Y145" i="17"/>
  <c r="Y161" i="17"/>
  <c r="Y177" i="17"/>
  <c r="Y193" i="17"/>
  <c r="Y209" i="17"/>
  <c r="Y225" i="17"/>
  <c r="Y241" i="17"/>
  <c r="Y252" i="17"/>
  <c r="Y316" i="17"/>
  <c r="X3" i="18"/>
  <c r="Y332" i="17"/>
  <c r="X19" i="18"/>
  <c r="Y348" i="17"/>
  <c r="X35" i="18"/>
  <c r="Y364" i="17"/>
  <c r="X51" i="18"/>
  <c r="Y380" i="17"/>
  <c r="X67" i="18"/>
  <c r="Y396" i="17"/>
  <c r="X83" i="18"/>
  <c r="Y412" i="17"/>
  <c r="X99" i="18"/>
  <c r="Y428" i="17"/>
  <c r="X115" i="18"/>
  <c r="Y444" i="17"/>
  <c r="X131" i="18"/>
  <c r="Y460" i="17"/>
  <c r="X147" i="18"/>
  <c r="Y476" i="17"/>
  <c r="X163" i="18"/>
  <c r="Y259" i="17"/>
  <c r="Y275" i="17"/>
  <c r="Y291" i="17"/>
  <c r="Y307" i="17"/>
  <c r="Y323" i="17"/>
  <c r="X10" i="18"/>
  <c r="Y339" i="17"/>
  <c r="X26" i="18"/>
  <c r="Y355" i="17"/>
  <c r="X42" i="18"/>
  <c r="Y371" i="17"/>
  <c r="X58" i="18"/>
  <c r="Y387" i="17"/>
  <c r="X74" i="18"/>
  <c r="Y403" i="17"/>
  <c r="X90" i="18"/>
  <c r="Y419" i="17"/>
  <c r="X106" i="18"/>
  <c r="Y435" i="17"/>
  <c r="X122" i="18"/>
  <c r="Y451" i="17"/>
  <c r="X138" i="18"/>
  <c r="Y467" i="17"/>
  <c r="X154" i="18"/>
  <c r="Y483" i="17"/>
  <c r="X170" i="18"/>
  <c r="Y490" i="17"/>
  <c r="X177" i="18"/>
  <c r="X195" i="18"/>
  <c r="Y508" i="17"/>
  <c r="X211" i="18"/>
  <c r="Y524" i="17"/>
  <c r="X227" i="18"/>
  <c r="Y540" i="17"/>
  <c r="X243" i="18"/>
  <c r="Y556" i="17"/>
  <c r="Y498" i="17"/>
  <c r="X185" i="18"/>
  <c r="Y515" i="17"/>
  <c r="X202" i="18"/>
  <c r="Y531" i="17"/>
  <c r="X218" i="18"/>
  <c r="Y547" i="17"/>
  <c r="X234" i="18"/>
  <c r="AC252" i="15"/>
  <c r="AG252" i="15" s="1"/>
  <c r="Z252" i="15"/>
  <c r="AF252" i="15" s="1"/>
  <c r="AB252" i="15"/>
  <c r="AE252" i="15" s="1"/>
  <c r="Y252" i="15"/>
  <c r="AD252" i="15" s="1"/>
  <c r="AC205" i="15"/>
  <c r="AG205" i="15" s="1"/>
  <c r="Z205" i="15"/>
  <c r="AF205" i="15" s="1"/>
  <c r="AB205" i="15"/>
  <c r="AE205" i="15" s="1"/>
  <c r="Y205" i="15"/>
  <c r="AD205" i="15" s="1"/>
  <c r="AA63" i="14"/>
  <c r="AF63" i="14" s="1"/>
  <c r="AD63" i="14"/>
  <c r="AH63" i="14" s="1"/>
  <c r="AC63" i="14"/>
  <c r="AG63" i="14" s="1"/>
  <c r="Z63" i="14"/>
  <c r="AE63" i="14" s="1"/>
  <c r="AC206" i="15"/>
  <c r="AG206" i="15" s="1"/>
  <c r="Z206" i="15"/>
  <c r="AF206" i="15" s="1"/>
  <c r="Y206" i="15"/>
  <c r="AD206" i="15" s="1"/>
  <c r="AB206" i="15"/>
  <c r="AE206" i="15" s="1"/>
  <c r="AA51" i="14"/>
  <c r="AF51" i="14" s="1"/>
  <c r="AD51" i="14"/>
  <c r="AH51" i="14" s="1"/>
  <c r="AC51" i="14"/>
  <c r="AG51" i="14" s="1"/>
  <c r="Z51" i="14"/>
  <c r="AE51" i="14" s="1"/>
  <c r="AA39" i="14"/>
  <c r="AF39" i="14" s="1"/>
  <c r="AD39" i="14"/>
  <c r="AH39" i="14" s="1"/>
  <c r="AC39" i="14"/>
  <c r="AG39" i="14" s="1"/>
  <c r="Z39" i="14"/>
  <c r="AE39" i="14" s="1"/>
  <c r="AC208" i="15"/>
  <c r="AG208" i="15" s="1"/>
  <c r="Z208" i="15"/>
  <c r="AF208" i="15" s="1"/>
  <c r="Y208" i="15"/>
  <c r="AD208" i="15" s="1"/>
  <c r="AB208" i="15"/>
  <c r="AE208" i="15" s="1"/>
  <c r="AA43" i="14"/>
  <c r="AF43" i="14" s="1"/>
  <c r="AD43" i="14"/>
  <c r="AH43" i="14" s="1"/>
  <c r="AC43" i="14"/>
  <c r="AG43" i="14" s="1"/>
  <c r="Z43" i="14"/>
  <c r="AE43" i="14" s="1"/>
  <c r="AC148" i="15"/>
  <c r="AG148" i="15" s="1"/>
  <c r="Z148" i="15"/>
  <c r="AF148" i="15" s="1"/>
  <c r="Y148" i="15"/>
  <c r="AD148" i="15" s="1"/>
  <c r="AB148" i="15"/>
  <c r="AE148" i="15" s="1"/>
  <c r="AA84" i="14"/>
  <c r="AF84" i="14" s="1"/>
  <c r="AD84" i="14"/>
  <c r="AH84" i="14" s="1"/>
  <c r="Z84" i="14"/>
  <c r="AE84" i="14" s="1"/>
  <c r="AC84" i="14"/>
  <c r="AG84" i="14" s="1"/>
  <c r="AC20" i="15"/>
  <c r="AG20" i="15" s="1"/>
  <c r="Z20" i="15"/>
  <c r="AF20" i="15" s="1"/>
  <c r="Y20" i="15"/>
  <c r="AD20" i="15" s="1"/>
  <c r="AB20" i="15"/>
  <c r="AE20" i="15" s="1"/>
  <c r="AA234" i="14"/>
  <c r="AF234" i="14" s="1"/>
  <c r="AD234" i="14"/>
  <c r="AH234" i="14" s="1"/>
  <c r="Z234" i="14"/>
  <c r="AE234" i="14" s="1"/>
  <c r="AC234" i="14"/>
  <c r="AG234" i="14" s="1"/>
  <c r="AC197" i="15"/>
  <c r="AG197" i="15" s="1"/>
  <c r="Z197" i="15"/>
  <c r="AF197" i="15" s="1"/>
  <c r="AB197" i="15"/>
  <c r="AE197" i="15" s="1"/>
  <c r="Y197" i="15"/>
  <c r="AD197" i="15" s="1"/>
  <c r="AA195" i="14"/>
  <c r="AF195" i="14" s="1"/>
  <c r="AD195" i="14"/>
  <c r="AH195" i="14" s="1"/>
  <c r="AC195" i="14"/>
  <c r="AG195" i="14" s="1"/>
  <c r="Z195" i="14"/>
  <c r="AE195" i="14" s="1"/>
  <c r="AC140" i="15"/>
  <c r="AG140" i="15" s="1"/>
  <c r="Z140" i="15"/>
  <c r="AF140" i="15" s="1"/>
  <c r="Y140" i="15"/>
  <c r="AD140" i="15" s="1"/>
  <c r="AB140" i="15"/>
  <c r="AE140" i="15" s="1"/>
  <c r="AC239" i="15"/>
  <c r="AG239" i="15" s="1"/>
  <c r="Z239" i="15"/>
  <c r="AF239" i="15" s="1"/>
  <c r="AB239" i="15"/>
  <c r="AE239" i="15" s="1"/>
  <c r="Y239" i="15"/>
  <c r="AD239" i="15" s="1"/>
  <c r="AC150" i="15"/>
  <c r="AG150" i="15" s="1"/>
  <c r="Z150" i="15"/>
  <c r="AF150" i="15" s="1"/>
  <c r="AB150" i="15"/>
  <c r="AE150" i="15" s="1"/>
  <c r="Y150" i="15"/>
  <c r="AD150" i="15" s="1"/>
  <c r="AC190" i="15"/>
  <c r="AG190" i="15" s="1"/>
  <c r="Z190" i="15"/>
  <c r="AF190" i="15" s="1"/>
  <c r="Y190" i="15"/>
  <c r="AD190" i="15" s="1"/>
  <c r="AB190" i="15"/>
  <c r="AE190" i="15" s="1"/>
  <c r="AA6" i="14"/>
  <c r="AF6" i="14" s="1"/>
  <c r="AD6" i="14"/>
  <c r="AH6" i="14" s="1"/>
  <c r="AC6" i="14"/>
  <c r="AG6" i="14" s="1"/>
  <c r="Z6" i="14"/>
  <c r="AE6" i="14" s="1"/>
  <c r="AA64" i="14"/>
  <c r="AF64" i="14" s="1"/>
  <c r="AD64" i="14"/>
  <c r="AH64" i="14" s="1"/>
  <c r="Z64" i="14"/>
  <c r="AE64" i="14" s="1"/>
  <c r="AC64" i="14"/>
  <c r="AG64" i="14" s="1"/>
  <c r="AC69" i="15"/>
  <c r="AG69" i="15" s="1"/>
  <c r="Z69" i="15"/>
  <c r="AF69" i="15" s="1"/>
  <c r="AB69" i="15"/>
  <c r="AE69" i="15" s="1"/>
  <c r="Y69" i="15"/>
  <c r="AD69" i="15" s="1"/>
  <c r="AA42" i="14"/>
  <c r="AF42" i="14" s="1"/>
  <c r="AD42" i="14"/>
  <c r="AH42" i="14" s="1"/>
  <c r="AC42" i="14"/>
  <c r="AG42" i="14" s="1"/>
  <c r="Z42" i="14"/>
  <c r="AE42" i="14" s="1"/>
  <c r="AA226" i="14"/>
  <c r="AF226" i="14" s="1"/>
  <c r="AD226" i="14"/>
  <c r="AH226" i="14" s="1"/>
  <c r="AC226" i="14"/>
  <c r="AG226" i="14" s="1"/>
  <c r="Z226" i="14"/>
  <c r="AE226" i="14" s="1"/>
  <c r="AA228" i="14"/>
  <c r="AF228" i="14" s="1"/>
  <c r="AD228" i="14"/>
  <c r="AH228" i="14" s="1"/>
  <c r="AC228" i="14"/>
  <c r="AG228" i="14" s="1"/>
  <c r="Z228" i="14"/>
  <c r="AE228" i="14" s="1"/>
  <c r="AA40" i="14"/>
  <c r="AF40" i="14" s="1"/>
  <c r="AD40" i="14"/>
  <c r="AH40" i="14" s="1"/>
  <c r="AC40" i="14"/>
  <c r="AG40" i="14" s="1"/>
  <c r="Z40" i="14"/>
  <c r="AE40" i="14" s="1"/>
  <c r="AC33" i="15"/>
  <c r="AG33" i="15" s="1"/>
  <c r="Z33" i="15"/>
  <c r="AF33" i="15" s="1"/>
  <c r="AB33" i="15"/>
  <c r="AE33" i="15" s="1"/>
  <c r="Y33" i="15"/>
  <c r="AD33" i="15" s="1"/>
  <c r="AA68" i="14"/>
  <c r="AF68" i="14" s="1"/>
  <c r="AD68" i="14"/>
  <c r="AH68" i="14" s="1"/>
  <c r="AC68" i="14"/>
  <c r="AG68" i="14" s="1"/>
  <c r="Z68" i="14"/>
  <c r="AE68" i="14" s="1"/>
  <c r="AC125" i="15"/>
  <c r="AG125" i="15" s="1"/>
  <c r="Z125" i="15"/>
  <c r="AF125" i="15" s="1"/>
  <c r="Y125" i="15"/>
  <c r="AD125" i="15" s="1"/>
  <c r="AB125" i="15"/>
  <c r="AE125" i="15" s="1"/>
  <c r="AA144" i="14"/>
  <c r="AF144" i="14" s="1"/>
  <c r="AD144" i="14"/>
  <c r="AH144" i="14" s="1"/>
  <c r="Z144" i="14"/>
  <c r="AE144" i="14" s="1"/>
  <c r="AC144" i="14"/>
  <c r="AG144" i="14" s="1"/>
  <c r="AC137" i="15"/>
  <c r="AG137" i="15" s="1"/>
  <c r="Z137" i="15"/>
  <c r="AF137" i="15" s="1"/>
  <c r="AB137" i="15"/>
  <c r="AE137" i="15" s="1"/>
  <c r="Y137" i="15"/>
  <c r="AD137" i="15" s="1"/>
  <c r="AA110" i="14"/>
  <c r="AF110" i="14" s="1"/>
  <c r="AD110" i="14"/>
  <c r="AH110" i="14" s="1"/>
  <c r="AC110" i="14"/>
  <c r="AG110" i="14" s="1"/>
  <c r="Z110" i="14"/>
  <c r="AE110" i="14" s="1"/>
  <c r="AA31" i="14"/>
  <c r="AF31" i="14" s="1"/>
  <c r="AD31" i="14"/>
  <c r="AH31" i="14" s="1"/>
  <c r="AC31" i="14"/>
  <c r="AG31" i="14" s="1"/>
  <c r="Z31" i="14"/>
  <c r="AE31" i="14" s="1"/>
  <c r="AC11" i="15"/>
  <c r="AG11" i="15" s="1"/>
  <c r="Z11" i="15"/>
  <c r="AF11" i="15" s="1"/>
  <c r="AB11" i="15"/>
  <c r="AE11" i="15" s="1"/>
  <c r="Y11" i="15"/>
  <c r="AD11" i="15" s="1"/>
  <c r="AA76" i="14"/>
  <c r="AF76" i="14" s="1"/>
  <c r="AD76" i="14"/>
  <c r="AH76" i="14" s="1"/>
  <c r="AC76" i="14"/>
  <c r="AG76" i="14" s="1"/>
  <c r="Z76" i="14"/>
  <c r="AE76" i="14" s="1"/>
  <c r="AC177" i="15"/>
  <c r="AG177" i="15" s="1"/>
  <c r="Z177" i="15"/>
  <c r="AF177" i="15" s="1"/>
  <c r="Y177" i="15"/>
  <c r="AD177" i="15" s="1"/>
  <c r="AB177" i="15"/>
  <c r="AE177" i="15" s="1"/>
  <c r="AA175" i="14"/>
  <c r="AF175" i="14" s="1"/>
  <c r="AD175" i="14"/>
  <c r="AH175" i="14" s="1"/>
  <c r="Z175" i="14"/>
  <c r="AE175" i="14" s="1"/>
  <c r="AC175" i="14"/>
  <c r="AG175" i="14" s="1"/>
  <c r="AC120" i="15"/>
  <c r="AG120" i="15" s="1"/>
  <c r="Z120" i="15"/>
  <c r="AF120" i="15" s="1"/>
  <c r="Y120" i="15"/>
  <c r="AD120" i="15" s="1"/>
  <c r="AB120" i="15"/>
  <c r="AE120" i="15" s="1"/>
  <c r="AA113" i="14"/>
  <c r="AF113" i="14" s="1"/>
  <c r="AD113" i="14"/>
  <c r="AH113" i="14" s="1"/>
  <c r="Z113" i="14"/>
  <c r="AE113" i="14" s="1"/>
  <c r="AC113" i="14"/>
  <c r="AG113" i="14" s="1"/>
  <c r="AC86" i="15"/>
  <c r="AG86" i="15" s="1"/>
  <c r="Z86" i="15"/>
  <c r="AF86" i="15" s="1"/>
  <c r="Y86" i="15"/>
  <c r="AD86" i="15" s="1"/>
  <c r="AB86" i="15"/>
  <c r="AE86" i="15" s="1"/>
  <c r="AA187" i="14"/>
  <c r="AF187" i="14" s="1"/>
  <c r="AD187" i="14"/>
  <c r="AH187" i="14" s="1"/>
  <c r="Z187" i="14"/>
  <c r="AE187" i="14" s="1"/>
  <c r="AC187" i="14"/>
  <c r="AG187" i="14" s="1"/>
  <c r="AA186" i="14"/>
  <c r="AF186" i="14" s="1"/>
  <c r="AD186" i="14"/>
  <c r="AH186" i="14" s="1"/>
  <c r="Z186" i="14"/>
  <c r="AE186" i="14" s="1"/>
  <c r="AC186" i="14"/>
  <c r="AG186" i="14" s="1"/>
  <c r="AC128" i="15"/>
  <c r="AG128" i="15" s="1"/>
  <c r="Z128" i="15"/>
  <c r="AF128" i="15" s="1"/>
  <c r="Y128" i="15"/>
  <c r="AD128" i="15" s="1"/>
  <c r="AB128" i="15"/>
  <c r="AE128" i="15" s="1"/>
  <c r="AA94" i="14"/>
  <c r="AF94" i="14" s="1"/>
  <c r="AD94" i="14"/>
  <c r="AH94" i="14" s="1"/>
  <c r="Z94" i="14"/>
  <c r="AE94" i="14" s="1"/>
  <c r="AC94" i="14"/>
  <c r="AG94" i="14" s="1"/>
  <c r="Z2" i="15"/>
  <c r="AF2" i="15" s="1"/>
  <c r="AC2" i="15"/>
  <c r="AG2" i="15" s="1"/>
  <c r="AB2" i="15"/>
  <c r="AE2" i="15" s="1"/>
  <c r="Y2" i="15"/>
  <c r="AD2" i="15" s="1"/>
  <c r="AA143" i="14"/>
  <c r="AF143" i="14" s="1"/>
  <c r="AD143" i="14"/>
  <c r="AH143" i="14" s="1"/>
  <c r="AC143" i="14"/>
  <c r="AG143" i="14" s="1"/>
  <c r="Z143" i="14"/>
  <c r="AE143" i="14" s="1"/>
  <c r="AC123" i="15"/>
  <c r="AG123" i="15" s="1"/>
  <c r="Z123" i="15"/>
  <c r="AF123" i="15" s="1"/>
  <c r="Y123" i="15"/>
  <c r="AD123" i="15" s="1"/>
  <c r="AB123" i="15"/>
  <c r="AE123" i="15" s="1"/>
  <c r="AA104" i="14"/>
  <c r="AF104" i="14" s="1"/>
  <c r="AD104" i="14"/>
  <c r="AH104" i="14" s="1"/>
  <c r="AC104" i="14"/>
  <c r="AG104" i="14" s="1"/>
  <c r="Z104" i="14"/>
  <c r="AE104" i="14" s="1"/>
  <c r="AC97" i="15"/>
  <c r="AG97" i="15" s="1"/>
  <c r="Z97" i="15"/>
  <c r="AF97" i="15" s="1"/>
  <c r="AB97" i="15"/>
  <c r="AE97" i="15" s="1"/>
  <c r="Y97" i="15"/>
  <c r="AD97" i="15" s="1"/>
  <c r="AA70" i="14"/>
  <c r="AF70" i="14" s="1"/>
  <c r="AD70" i="14"/>
  <c r="AH70" i="14" s="1"/>
  <c r="Z70" i="14"/>
  <c r="AE70" i="14" s="1"/>
  <c r="AC70" i="14"/>
  <c r="AG70" i="14" s="1"/>
  <c r="AC34" i="15"/>
  <c r="AG34" i="15" s="1"/>
  <c r="Z34" i="15"/>
  <c r="AF34" i="15" s="1"/>
  <c r="AB34" i="15"/>
  <c r="AE34" i="15" s="1"/>
  <c r="Y34" i="15"/>
  <c r="AD34" i="15" s="1"/>
  <c r="AA47" i="14"/>
  <c r="AF47" i="14" s="1"/>
  <c r="AD47" i="14"/>
  <c r="AH47" i="14" s="1"/>
  <c r="Z47" i="14"/>
  <c r="AE47" i="14" s="1"/>
  <c r="AC47" i="14"/>
  <c r="AG47" i="14" s="1"/>
  <c r="AC27" i="15"/>
  <c r="AG27" i="15" s="1"/>
  <c r="Z27" i="15"/>
  <c r="AF27" i="15" s="1"/>
  <c r="AB27" i="15"/>
  <c r="AE27" i="15" s="1"/>
  <c r="Y27" i="15"/>
  <c r="AD27" i="15" s="1"/>
  <c r="AA80" i="14"/>
  <c r="AF80" i="14" s="1"/>
  <c r="AD80" i="14"/>
  <c r="AH80" i="14" s="1"/>
  <c r="AC80" i="14"/>
  <c r="AG80" i="14" s="1"/>
  <c r="Z80" i="14"/>
  <c r="AE80" i="14" s="1"/>
  <c r="AC46" i="15"/>
  <c r="AG46" i="15" s="1"/>
  <c r="Z46" i="15"/>
  <c r="AF46" i="15" s="1"/>
  <c r="Y46" i="15"/>
  <c r="AD46" i="15" s="1"/>
  <c r="AB46" i="15"/>
  <c r="AE46" i="15" s="1"/>
  <c r="O33" i="15"/>
  <c r="O33" i="14"/>
  <c r="E33" i="5"/>
  <c r="AC191" i="15"/>
  <c r="AG191" i="15" s="1"/>
  <c r="Z191" i="15"/>
  <c r="AF191" i="15" s="1"/>
  <c r="Y191" i="15"/>
  <c r="AD191" i="15" s="1"/>
  <c r="AB191" i="15"/>
  <c r="AE191" i="15" s="1"/>
  <c r="O482" i="14"/>
  <c r="E482" i="5"/>
  <c r="O482" i="15"/>
  <c r="O399" i="14"/>
  <c r="O399" i="15"/>
  <c r="E399" i="5"/>
  <c r="O479" i="15"/>
  <c r="O479" i="14"/>
  <c r="E479" i="5"/>
  <c r="O387" i="14"/>
  <c r="O387" i="15"/>
  <c r="E387" i="5"/>
  <c r="E484" i="5"/>
  <c r="O484" i="15"/>
  <c r="O484" i="14"/>
  <c r="O391" i="14"/>
  <c r="O391" i="15"/>
  <c r="E391" i="5"/>
  <c r="O424" i="14"/>
  <c r="E424" i="5"/>
  <c r="O424" i="15"/>
  <c r="O360" i="14"/>
  <c r="E360" i="5"/>
  <c r="O360" i="15"/>
  <c r="O296" i="14"/>
  <c r="E296" i="5"/>
  <c r="O296" i="15"/>
  <c r="O249" i="14"/>
  <c r="O249" i="15"/>
  <c r="E249" i="5"/>
  <c r="AA193" i="14"/>
  <c r="AF193" i="14" s="1"/>
  <c r="AD193" i="14"/>
  <c r="AH193" i="14" s="1"/>
  <c r="Z193" i="14"/>
  <c r="AE193" i="14" s="1"/>
  <c r="AC193" i="14"/>
  <c r="AG193" i="14" s="1"/>
  <c r="AA194" i="14"/>
  <c r="AF194" i="14" s="1"/>
  <c r="AD194" i="14"/>
  <c r="AH194" i="14" s="1"/>
  <c r="Z194" i="14"/>
  <c r="AE194" i="14" s="1"/>
  <c r="AC194" i="14"/>
  <c r="AG194" i="14" s="1"/>
  <c r="AA191" i="14"/>
  <c r="AF191" i="14" s="1"/>
  <c r="AD191" i="14"/>
  <c r="AH191" i="14" s="1"/>
  <c r="Z191" i="14"/>
  <c r="AE191" i="14" s="1"/>
  <c r="AC191" i="14"/>
  <c r="AG191" i="14" s="1"/>
  <c r="AA196" i="14"/>
  <c r="AF196" i="14" s="1"/>
  <c r="AD196" i="14"/>
  <c r="AH196" i="14" s="1"/>
  <c r="AC196" i="14"/>
  <c r="AG196" i="14" s="1"/>
  <c r="Z196" i="14"/>
  <c r="AE196" i="14" s="1"/>
  <c r="AA136" i="14"/>
  <c r="AF136" i="14" s="1"/>
  <c r="AD136" i="14"/>
  <c r="AH136" i="14" s="1"/>
  <c r="AC136" i="14"/>
  <c r="AG136" i="14" s="1"/>
  <c r="Z136" i="14"/>
  <c r="AE136" i="14" s="1"/>
  <c r="AC72" i="15"/>
  <c r="AG72" i="15" s="1"/>
  <c r="Z72" i="15"/>
  <c r="AF72" i="15" s="1"/>
  <c r="Y72" i="15"/>
  <c r="AD72" i="15" s="1"/>
  <c r="AB72" i="15"/>
  <c r="AE72" i="15" s="1"/>
  <c r="AA9" i="14"/>
  <c r="AF9" i="14" s="1"/>
  <c r="AD9" i="14"/>
  <c r="AH9" i="14" s="1"/>
  <c r="AC9" i="14"/>
  <c r="AG9" i="14" s="1"/>
  <c r="Z9" i="14"/>
  <c r="AE9" i="14" s="1"/>
  <c r="X72" i="17"/>
  <c r="P15" i="18" s="1"/>
  <c r="X88" i="17"/>
  <c r="P31" i="18" s="1"/>
  <c r="X104" i="17"/>
  <c r="P47" i="18" s="1"/>
  <c r="X120" i="17"/>
  <c r="P63" i="18" s="1"/>
  <c r="X136" i="17"/>
  <c r="P79" i="18" s="1"/>
  <c r="X152" i="17"/>
  <c r="P95" i="18" s="1"/>
  <c r="X168" i="17"/>
  <c r="P111" i="18" s="1"/>
  <c r="X184" i="17"/>
  <c r="P127" i="18" s="1"/>
  <c r="X200" i="17"/>
  <c r="P143" i="18" s="1"/>
  <c r="X216" i="17"/>
  <c r="P159" i="18" s="1"/>
  <c r="X232" i="17"/>
  <c r="P175" i="18" s="1"/>
  <c r="X248" i="17"/>
  <c r="P191" i="18" s="1"/>
  <c r="X75" i="17"/>
  <c r="P18" i="18" s="1"/>
  <c r="X91" i="17"/>
  <c r="P34" i="18" s="1"/>
  <c r="X107" i="17"/>
  <c r="P50" i="18" s="1"/>
  <c r="X123" i="17"/>
  <c r="P66" i="18" s="1"/>
  <c r="X139" i="17"/>
  <c r="P82" i="18" s="1"/>
  <c r="X155" i="17"/>
  <c r="P98" i="18" s="1"/>
  <c r="X171" i="17"/>
  <c r="P114" i="18" s="1"/>
  <c r="X187" i="17"/>
  <c r="P130" i="18" s="1"/>
  <c r="X203" i="17"/>
  <c r="P146" i="18" s="1"/>
  <c r="X219" i="17"/>
  <c r="P162" i="18" s="1"/>
  <c r="X235" i="17"/>
  <c r="P178" i="18" s="1"/>
  <c r="X60" i="17"/>
  <c r="X262" i="17"/>
  <c r="P205" i="18" s="1"/>
  <c r="X278" i="17"/>
  <c r="P221" i="18" s="1"/>
  <c r="X294" i="17"/>
  <c r="P237" i="18" s="1"/>
  <c r="X310" i="17"/>
  <c r="P253" i="18" s="1"/>
  <c r="X326" i="17"/>
  <c r="P269" i="18" s="1"/>
  <c r="X342" i="17"/>
  <c r="P285" i="18" s="1"/>
  <c r="X358" i="17"/>
  <c r="P301" i="18" s="1"/>
  <c r="X374" i="17"/>
  <c r="P317" i="18" s="1"/>
  <c r="X390" i="17"/>
  <c r="P333" i="18" s="1"/>
  <c r="X406" i="17"/>
  <c r="P349" i="18" s="1"/>
  <c r="X422" i="17"/>
  <c r="P365" i="18" s="1"/>
  <c r="X438" i="17"/>
  <c r="P381" i="18" s="1"/>
  <c r="X454" i="17"/>
  <c r="P397" i="18" s="1"/>
  <c r="X470" i="17"/>
  <c r="P413" i="18" s="1"/>
  <c r="X253" i="17"/>
  <c r="P196" i="18" s="1"/>
  <c r="X269" i="17"/>
  <c r="P212" i="18" s="1"/>
  <c r="X285" i="17"/>
  <c r="P228" i="18" s="1"/>
  <c r="X301" i="17"/>
  <c r="P244" i="18" s="1"/>
  <c r="X317" i="17"/>
  <c r="P260" i="18" s="1"/>
  <c r="X333" i="17"/>
  <c r="P276" i="18" s="1"/>
  <c r="X349" i="17"/>
  <c r="P292" i="18" s="1"/>
  <c r="X365" i="17"/>
  <c r="P308" i="18" s="1"/>
  <c r="X381" i="17"/>
  <c r="P324" i="18" s="1"/>
  <c r="X397" i="17"/>
  <c r="P340" i="18" s="1"/>
  <c r="X413" i="17"/>
  <c r="P356" i="18" s="1"/>
  <c r="X429" i="17"/>
  <c r="P372" i="18" s="1"/>
  <c r="X445" i="17"/>
  <c r="P388" i="18" s="1"/>
  <c r="X461" i="17"/>
  <c r="P404" i="18" s="1"/>
  <c r="X477" i="17"/>
  <c r="P420" i="18" s="1"/>
  <c r="X493" i="17"/>
  <c r="P436" i="18" s="1"/>
  <c r="X502" i="17"/>
  <c r="P445" i="18" s="1"/>
  <c r="X518" i="17"/>
  <c r="P461" i="18" s="1"/>
  <c r="X534" i="17"/>
  <c r="P477" i="18" s="1"/>
  <c r="X550" i="17"/>
  <c r="P493" i="18" s="1"/>
  <c r="Y494" i="17"/>
  <c r="X181" i="18"/>
  <c r="X509" i="17"/>
  <c r="P452" i="18" s="1"/>
  <c r="X525" i="17"/>
  <c r="P468" i="18" s="1"/>
  <c r="X541" i="17"/>
  <c r="P484" i="18" s="1"/>
  <c r="X557" i="17"/>
  <c r="P500" i="18" s="1"/>
  <c r="AA219" i="14"/>
  <c r="AF219" i="14" s="1"/>
  <c r="AD219" i="14"/>
  <c r="AH219" i="14" s="1"/>
  <c r="AC219" i="14"/>
  <c r="AG219" i="14" s="1"/>
  <c r="Z219" i="14"/>
  <c r="AE219" i="14" s="1"/>
  <c r="AC224" i="15"/>
  <c r="AG224" i="15" s="1"/>
  <c r="Z224" i="15"/>
  <c r="AF224" i="15" s="1"/>
  <c r="Y224" i="15"/>
  <c r="AD224" i="15" s="1"/>
  <c r="AB224" i="15"/>
  <c r="AE224" i="15" s="1"/>
  <c r="AA157" i="14"/>
  <c r="AF157" i="14" s="1"/>
  <c r="AD157" i="14"/>
  <c r="AH157" i="14" s="1"/>
  <c r="Z157" i="14"/>
  <c r="AE157" i="14" s="1"/>
  <c r="AC157" i="14"/>
  <c r="AG157" i="14" s="1"/>
  <c r="AC93" i="15"/>
  <c r="AG93" i="15" s="1"/>
  <c r="Z93" i="15"/>
  <c r="AF93" i="15" s="1"/>
  <c r="AB93" i="15"/>
  <c r="AE93" i="15" s="1"/>
  <c r="Y93" i="15"/>
  <c r="AD93" i="15" s="1"/>
  <c r="AA29" i="14"/>
  <c r="AF29" i="14" s="1"/>
  <c r="AD29" i="14"/>
  <c r="AH29" i="14" s="1"/>
  <c r="AC29" i="14"/>
  <c r="AG29" i="14" s="1"/>
  <c r="Z29" i="14"/>
  <c r="AE29" i="14" s="1"/>
  <c r="AA8" i="14"/>
  <c r="AF8" i="14" s="1"/>
  <c r="AD8" i="14"/>
  <c r="AH8" i="14" s="1"/>
  <c r="AC8" i="14"/>
  <c r="AG8" i="14" s="1"/>
  <c r="Z8" i="14"/>
  <c r="AE8" i="14" s="1"/>
  <c r="AA218" i="14"/>
  <c r="AF218" i="14" s="1"/>
  <c r="AD218" i="14"/>
  <c r="AH218" i="14" s="1"/>
  <c r="AC218" i="14"/>
  <c r="AG218" i="14" s="1"/>
  <c r="Z218" i="14"/>
  <c r="AE218" i="14" s="1"/>
  <c r="AC215" i="15"/>
  <c r="AG215" i="15" s="1"/>
  <c r="Z215" i="15"/>
  <c r="AF215" i="15" s="1"/>
  <c r="Y215" i="15"/>
  <c r="AD215" i="15" s="1"/>
  <c r="AB215" i="15"/>
  <c r="AE215" i="15" s="1"/>
  <c r="AA160" i="14"/>
  <c r="AF160" i="14" s="1"/>
  <c r="AD160" i="14"/>
  <c r="AH160" i="14" s="1"/>
  <c r="Z160" i="14"/>
  <c r="AE160" i="14" s="1"/>
  <c r="AC160" i="14"/>
  <c r="AG160" i="14" s="1"/>
  <c r="AC96" i="15"/>
  <c r="AG96" i="15" s="1"/>
  <c r="Z96" i="15"/>
  <c r="AF96" i="15" s="1"/>
  <c r="Y96" i="15"/>
  <c r="AD96" i="15" s="1"/>
  <c r="AB96" i="15"/>
  <c r="AE96" i="15" s="1"/>
  <c r="AA32" i="14"/>
  <c r="AF32" i="14" s="1"/>
  <c r="AD32" i="14"/>
  <c r="AH32" i="14" s="1"/>
  <c r="Z32" i="14"/>
  <c r="AE32" i="14" s="1"/>
  <c r="AC32" i="14"/>
  <c r="AG32" i="14" s="1"/>
  <c r="O44" i="15"/>
  <c r="E44" i="5"/>
  <c r="O44" i="14"/>
  <c r="AC126" i="15"/>
  <c r="AG126" i="15" s="1"/>
  <c r="Z126" i="15"/>
  <c r="AF126" i="15" s="1"/>
  <c r="Y126" i="15"/>
  <c r="AD126" i="15" s="1"/>
  <c r="AB126" i="15"/>
  <c r="AE126" i="15" s="1"/>
  <c r="AA62" i="14"/>
  <c r="AF62" i="14" s="1"/>
  <c r="AD62" i="14"/>
  <c r="AH62" i="14" s="1"/>
  <c r="Z62" i="14"/>
  <c r="AE62" i="14" s="1"/>
  <c r="AC62" i="14"/>
  <c r="AG62" i="14" s="1"/>
  <c r="AC48" i="15"/>
  <c r="AG48" i="15" s="1"/>
  <c r="Z48" i="15"/>
  <c r="AF48" i="15" s="1"/>
  <c r="AB48" i="15"/>
  <c r="AE48" i="15" s="1"/>
  <c r="Y48" i="15"/>
  <c r="AD48" i="15" s="1"/>
  <c r="AC14" i="15"/>
  <c r="AG14" i="15" s="1"/>
  <c r="Z14" i="15"/>
  <c r="AF14" i="15" s="1"/>
  <c r="AB14" i="15"/>
  <c r="AE14" i="15" s="1"/>
  <c r="Y14" i="15"/>
  <c r="AD14" i="15" s="1"/>
  <c r="AC182" i="15"/>
  <c r="AG182" i="15" s="1"/>
  <c r="Z182" i="15"/>
  <c r="AF182" i="15" s="1"/>
  <c r="Y182" i="15"/>
  <c r="AD182" i="15" s="1"/>
  <c r="AB182" i="15"/>
  <c r="AE182" i="15" s="1"/>
  <c r="AC243" i="15"/>
  <c r="AG243" i="15" s="1"/>
  <c r="Z243" i="15"/>
  <c r="AF243" i="15" s="1"/>
  <c r="AB243" i="15"/>
  <c r="AE243" i="15" s="1"/>
  <c r="Y243" i="15"/>
  <c r="AD243" i="15" s="1"/>
  <c r="AA184" i="14"/>
  <c r="AF184" i="14" s="1"/>
  <c r="AD184" i="14"/>
  <c r="AH184" i="14" s="1"/>
  <c r="AC184" i="14"/>
  <c r="AG184" i="14" s="1"/>
  <c r="Z184" i="14"/>
  <c r="AE184" i="14" s="1"/>
  <c r="AA124" i="14"/>
  <c r="AF124" i="14" s="1"/>
  <c r="AD124" i="14"/>
  <c r="AH124" i="14" s="1"/>
  <c r="AC124" i="14"/>
  <c r="AG124" i="14" s="1"/>
  <c r="Z124" i="14"/>
  <c r="AE124" i="14" s="1"/>
  <c r="AC60" i="15"/>
  <c r="AG60" i="15" s="1"/>
  <c r="Z60" i="15"/>
  <c r="AF60" i="15" s="1"/>
  <c r="AB60" i="15"/>
  <c r="AE60" i="15" s="1"/>
  <c r="Y60" i="15"/>
  <c r="AD60" i="15" s="1"/>
  <c r="AC117" i="15"/>
  <c r="AG117" i="15" s="1"/>
  <c r="Z117" i="15"/>
  <c r="AF117" i="15" s="1"/>
  <c r="AB117" i="15"/>
  <c r="AE117" i="15" s="1"/>
  <c r="Y117" i="15"/>
  <c r="AD117" i="15" s="1"/>
  <c r="AA53" i="14"/>
  <c r="AF53" i="14" s="1"/>
  <c r="AD53" i="14"/>
  <c r="AH53" i="14" s="1"/>
  <c r="AC53" i="14"/>
  <c r="AG53" i="14" s="1"/>
  <c r="Z53" i="14"/>
  <c r="AE53" i="14" s="1"/>
  <c r="AA209" i="14"/>
  <c r="AF209" i="14" s="1"/>
  <c r="AD209" i="14"/>
  <c r="AH209" i="14" s="1"/>
  <c r="AC209" i="14"/>
  <c r="AG209" i="14" s="1"/>
  <c r="Z209" i="14"/>
  <c r="AE209" i="14" s="1"/>
  <c r="AA207" i="14"/>
  <c r="AF207" i="14" s="1"/>
  <c r="AD207" i="14"/>
  <c r="AH207" i="14" s="1"/>
  <c r="Z207" i="14"/>
  <c r="AE207" i="14" s="1"/>
  <c r="AC207" i="14"/>
  <c r="AG207" i="14" s="1"/>
  <c r="AA145" i="14"/>
  <c r="AF145" i="14" s="1"/>
  <c r="AD145" i="14"/>
  <c r="AH145" i="14" s="1"/>
  <c r="Z145" i="14"/>
  <c r="AE145" i="14" s="1"/>
  <c r="AC145" i="14"/>
  <c r="AG145" i="14" s="1"/>
  <c r="AC81" i="15"/>
  <c r="AG81" i="15" s="1"/>
  <c r="Z81" i="15"/>
  <c r="AF81" i="15" s="1"/>
  <c r="AB81" i="15"/>
  <c r="AE81" i="15" s="1"/>
  <c r="Y81" i="15"/>
  <c r="AD81" i="15" s="1"/>
  <c r="AA17" i="14"/>
  <c r="AF17" i="14" s="1"/>
  <c r="AD17" i="14"/>
  <c r="AH17" i="14" s="1"/>
  <c r="AC17" i="14"/>
  <c r="AG17" i="14" s="1"/>
  <c r="Z17" i="14"/>
  <c r="AE17" i="14" s="1"/>
  <c r="Y320" i="17"/>
  <c r="X7" i="18"/>
  <c r="Y336" i="17"/>
  <c r="X23" i="18"/>
  <c r="Y352" i="17"/>
  <c r="X39" i="18"/>
  <c r="Y368" i="17"/>
  <c r="X55" i="18"/>
  <c r="Y384" i="17"/>
  <c r="X71" i="18"/>
  <c r="Y400" i="17"/>
  <c r="X87" i="18"/>
  <c r="Y416" i="17"/>
  <c r="X103" i="18"/>
  <c r="Y432" i="17"/>
  <c r="X119" i="18"/>
  <c r="Y448" i="17"/>
  <c r="X135" i="18"/>
  <c r="Y464" i="17"/>
  <c r="X151" i="18"/>
  <c r="Y480" i="17"/>
  <c r="X167" i="18"/>
  <c r="Y263" i="17"/>
  <c r="Y279" i="17"/>
  <c r="Y295" i="17"/>
  <c r="Y311" i="17"/>
  <c r="Y327" i="17"/>
  <c r="X14" i="18"/>
  <c r="Y343" i="17"/>
  <c r="X30" i="18"/>
  <c r="Y359" i="17"/>
  <c r="X46" i="18"/>
  <c r="Y375" i="17"/>
  <c r="X62" i="18"/>
  <c r="Y391" i="17"/>
  <c r="X78" i="18"/>
  <c r="Y407" i="17"/>
  <c r="X94" i="18"/>
  <c r="Y423" i="17"/>
  <c r="X110" i="18"/>
  <c r="Y439" i="17"/>
  <c r="X126" i="18"/>
  <c r="Y455" i="17"/>
  <c r="X142" i="18"/>
  <c r="Y471" i="17"/>
  <c r="X158" i="18"/>
  <c r="Y487" i="17"/>
  <c r="X174" i="18"/>
  <c r="X496" i="17"/>
  <c r="P439" i="18" s="1"/>
  <c r="X199" i="18"/>
  <c r="Y512" i="17"/>
  <c r="X215" i="18"/>
  <c r="Y528" i="17"/>
  <c r="X231" i="18"/>
  <c r="Y544" i="17"/>
  <c r="X247" i="18"/>
  <c r="Y560" i="17"/>
  <c r="Y511" i="17"/>
  <c r="X198" i="18"/>
  <c r="Y527" i="17"/>
  <c r="X214" i="18"/>
  <c r="Y543" i="17"/>
  <c r="X230" i="18"/>
  <c r="Y559" i="17"/>
  <c r="X246" i="18"/>
  <c r="AA235" i="14"/>
  <c r="AF235" i="14" s="1"/>
  <c r="AD235" i="14"/>
  <c r="AH235" i="14" s="1"/>
  <c r="AC235" i="14"/>
  <c r="AG235" i="14" s="1"/>
  <c r="Z235" i="14"/>
  <c r="AE235" i="14" s="1"/>
  <c r="AC240" i="15"/>
  <c r="AG240" i="15" s="1"/>
  <c r="Z240" i="15"/>
  <c r="AF240" i="15" s="1"/>
  <c r="Y240" i="15"/>
  <c r="AD240" i="15" s="1"/>
  <c r="AB240" i="15"/>
  <c r="AE240" i="15" s="1"/>
  <c r="AA105" i="14"/>
  <c r="AF105" i="14" s="1"/>
  <c r="AD105" i="14"/>
  <c r="AH105" i="14" s="1"/>
  <c r="Z105" i="14"/>
  <c r="AE105" i="14" s="1"/>
  <c r="AC105" i="14"/>
  <c r="AG105" i="14" s="1"/>
  <c r="Y76" i="17"/>
  <c r="Y92" i="17"/>
  <c r="Y108" i="17"/>
  <c r="Y124" i="17"/>
  <c r="Y140" i="17"/>
  <c r="Y156" i="17"/>
  <c r="Y172" i="17"/>
  <c r="Y188" i="17"/>
  <c r="Y204" i="17"/>
  <c r="Y220" i="17"/>
  <c r="Y236" i="17"/>
  <c r="Y251" i="17"/>
  <c r="Y330" i="17"/>
  <c r="X17" i="18"/>
  <c r="Y346" i="17"/>
  <c r="X33" i="18"/>
  <c r="Y362" i="17"/>
  <c r="X49" i="18"/>
  <c r="Y378" i="17"/>
  <c r="X65" i="18"/>
  <c r="Y394" i="17"/>
  <c r="X81" i="18"/>
  <c r="Y410" i="17"/>
  <c r="X97" i="18"/>
  <c r="Y426" i="17"/>
  <c r="X113" i="18"/>
  <c r="Y442" i="17"/>
  <c r="X129" i="18"/>
  <c r="Y458" i="17"/>
  <c r="X145" i="18"/>
  <c r="Y474" i="17"/>
  <c r="X161" i="18"/>
  <c r="Y257" i="17"/>
  <c r="Y273" i="17"/>
  <c r="Y289" i="17"/>
  <c r="Y305" i="17"/>
  <c r="Y321" i="17"/>
  <c r="X8" i="18"/>
  <c r="Y337" i="17"/>
  <c r="X24" i="18"/>
  <c r="Y353" i="17"/>
  <c r="X40" i="18"/>
  <c r="Y369" i="17"/>
  <c r="X56" i="18"/>
  <c r="Y385" i="17"/>
  <c r="X72" i="18"/>
  <c r="Y401" i="17"/>
  <c r="X88" i="18"/>
  <c r="Y417" i="17"/>
  <c r="X104" i="18"/>
  <c r="Y433" i="17"/>
  <c r="X120" i="18"/>
  <c r="Y449" i="17"/>
  <c r="X136" i="18"/>
  <c r="Y465" i="17"/>
  <c r="X152" i="18"/>
  <c r="Y481" i="17"/>
  <c r="X168" i="18"/>
  <c r="Y497" i="17"/>
  <c r="X184" i="18"/>
  <c r="Y506" i="17"/>
  <c r="X193" i="18"/>
  <c r="Y522" i="17"/>
  <c r="X209" i="18"/>
  <c r="Y538" i="17"/>
  <c r="X225" i="18"/>
  <c r="Y554" i="17"/>
  <c r="X241" i="18"/>
  <c r="Y505" i="17"/>
  <c r="X192" i="18"/>
  <c r="Y521" i="17"/>
  <c r="X208" i="18"/>
  <c r="Y537" i="17"/>
  <c r="X224" i="18"/>
  <c r="Y553" i="17"/>
  <c r="X240" i="18"/>
  <c r="O435" i="14"/>
  <c r="O435" i="15"/>
  <c r="E435" i="5"/>
  <c r="O255" i="14"/>
  <c r="O255" i="15"/>
  <c r="E255" i="5"/>
  <c r="O105" i="14"/>
  <c r="O105" i="15"/>
  <c r="E105" i="5"/>
  <c r="AC163" i="15"/>
  <c r="AG163" i="15" s="1"/>
  <c r="Z163" i="15"/>
  <c r="AF163" i="15" s="1"/>
  <c r="Y163" i="15"/>
  <c r="AD163" i="15" s="1"/>
  <c r="AB163" i="15"/>
  <c r="AE163" i="15" s="1"/>
  <c r="AA41" i="14"/>
  <c r="AF41" i="14" s="1"/>
  <c r="AD41" i="14"/>
  <c r="AH41" i="14" s="1"/>
  <c r="AC41" i="14"/>
  <c r="AG41" i="14" s="1"/>
  <c r="Z41" i="14"/>
  <c r="AE41" i="14" s="1"/>
  <c r="AC237" i="15"/>
  <c r="AG237" i="15" s="1"/>
  <c r="Z237" i="15"/>
  <c r="AF237" i="15" s="1"/>
  <c r="Y237" i="15"/>
  <c r="AD237" i="15" s="1"/>
  <c r="AB237" i="15"/>
  <c r="AE237" i="15" s="1"/>
  <c r="AA213" i="14"/>
  <c r="AF213" i="14" s="1"/>
  <c r="AD213" i="14"/>
  <c r="AH213" i="14" s="1"/>
  <c r="Z213" i="14"/>
  <c r="AE213" i="14" s="1"/>
  <c r="AC213" i="14"/>
  <c r="AG213" i="14" s="1"/>
  <c r="AA214" i="14"/>
  <c r="AF214" i="14" s="1"/>
  <c r="AD214" i="14"/>
  <c r="AH214" i="14" s="1"/>
  <c r="Z214" i="14"/>
  <c r="AE214" i="14" s="1"/>
  <c r="AC214" i="14"/>
  <c r="AG214" i="14" s="1"/>
  <c r="AC211" i="15"/>
  <c r="AG211" i="15" s="1"/>
  <c r="Z211" i="15"/>
  <c r="AF211" i="15" s="1"/>
  <c r="Y211" i="15"/>
  <c r="AD211" i="15" s="1"/>
  <c r="AB211" i="15"/>
  <c r="AE211" i="15" s="1"/>
  <c r="AA216" i="14"/>
  <c r="AF216" i="14" s="1"/>
  <c r="AD216" i="14"/>
  <c r="AH216" i="14" s="1"/>
  <c r="Z216" i="14"/>
  <c r="AE216" i="14" s="1"/>
  <c r="AC216" i="14"/>
  <c r="AG216" i="14" s="1"/>
  <c r="AA156" i="14"/>
  <c r="AF156" i="14" s="1"/>
  <c r="AD156" i="14"/>
  <c r="AH156" i="14" s="1"/>
  <c r="Z156" i="14"/>
  <c r="AE156" i="14" s="1"/>
  <c r="AC156" i="14"/>
  <c r="AG156" i="14" s="1"/>
  <c r="AC92" i="15"/>
  <c r="AG92" i="15" s="1"/>
  <c r="Z92" i="15"/>
  <c r="AF92" i="15" s="1"/>
  <c r="AB92" i="15"/>
  <c r="AE92" i="15" s="1"/>
  <c r="Y92" i="15"/>
  <c r="AD92" i="15" s="1"/>
  <c r="AA28" i="14"/>
  <c r="AF28" i="14" s="1"/>
  <c r="AD28" i="14"/>
  <c r="AH28" i="14" s="1"/>
  <c r="Z28" i="14"/>
  <c r="AE28" i="14" s="1"/>
  <c r="AC28" i="14"/>
  <c r="AG28" i="14" s="1"/>
  <c r="AC122" i="15"/>
  <c r="AG122" i="15" s="1"/>
  <c r="Z122" i="15"/>
  <c r="AF122" i="15" s="1"/>
  <c r="AB122" i="15"/>
  <c r="AE122" i="15" s="1"/>
  <c r="Y122" i="15"/>
  <c r="AD122" i="15" s="1"/>
  <c r="AA58" i="14"/>
  <c r="AF58" i="14" s="1"/>
  <c r="AD58" i="14"/>
  <c r="AH58" i="14" s="1"/>
  <c r="AC58" i="14"/>
  <c r="AG58" i="14" s="1"/>
  <c r="Z58" i="14"/>
  <c r="AE58" i="14" s="1"/>
  <c r="X491" i="17"/>
  <c r="P434" i="18" s="1"/>
  <c r="X500" i="17"/>
  <c r="P443" i="18" s="1"/>
  <c r="X516" i="17"/>
  <c r="P459" i="18" s="1"/>
  <c r="X532" i="17"/>
  <c r="P475" i="18" s="1"/>
  <c r="X548" i="17"/>
  <c r="P491" i="18" s="1"/>
  <c r="Y486" i="17"/>
  <c r="X173" i="18"/>
  <c r="X507" i="17"/>
  <c r="P450" i="18" s="1"/>
  <c r="X523" i="17"/>
  <c r="P466" i="18" s="1"/>
  <c r="X539" i="17"/>
  <c r="P482" i="18" s="1"/>
  <c r="X555" i="17"/>
  <c r="P498" i="18" s="1"/>
  <c r="AA203" i="14"/>
  <c r="AF203" i="14" s="1"/>
  <c r="AD203" i="14"/>
  <c r="AH203" i="14" s="1"/>
  <c r="AC203" i="14"/>
  <c r="AG203" i="14" s="1"/>
  <c r="Z203" i="14"/>
  <c r="AE203" i="14" s="1"/>
  <c r="AC141" i="15"/>
  <c r="AG141" i="15" s="1"/>
  <c r="Z141" i="15"/>
  <c r="AF141" i="15" s="1"/>
  <c r="Y141" i="15"/>
  <c r="AD141" i="15" s="1"/>
  <c r="AB141" i="15"/>
  <c r="AE141" i="15" s="1"/>
  <c r="AA77" i="14"/>
  <c r="AF77" i="14" s="1"/>
  <c r="AD77" i="14"/>
  <c r="AH77" i="14" s="1"/>
  <c r="AC77" i="14"/>
  <c r="AG77" i="14" s="1"/>
  <c r="Z77" i="14"/>
  <c r="AE77" i="14" s="1"/>
  <c r="AC13" i="15"/>
  <c r="AG13" i="15" s="1"/>
  <c r="Z13" i="15"/>
  <c r="AF13" i="15" s="1"/>
  <c r="AB13" i="15"/>
  <c r="AE13" i="15" s="1"/>
  <c r="Y13" i="15"/>
  <c r="AD13" i="15" s="1"/>
  <c r="AC114" i="15"/>
  <c r="AG114" i="15" s="1"/>
  <c r="Z114" i="15"/>
  <c r="AF114" i="15" s="1"/>
  <c r="Y114" i="15"/>
  <c r="AD114" i="15" s="1"/>
  <c r="AB114" i="15"/>
  <c r="AE114" i="15" s="1"/>
  <c r="AA50" i="14"/>
  <c r="AF50" i="14" s="1"/>
  <c r="AD50" i="14"/>
  <c r="AH50" i="14" s="1"/>
  <c r="AC50" i="14"/>
  <c r="AG50" i="14" s="1"/>
  <c r="Z50" i="14"/>
  <c r="AE50" i="14" s="1"/>
  <c r="AA176" i="14"/>
  <c r="AF176" i="14" s="1"/>
  <c r="AD176" i="14"/>
  <c r="AH176" i="14" s="1"/>
  <c r="AC176" i="14"/>
  <c r="AG176" i="14" s="1"/>
  <c r="Z176" i="14"/>
  <c r="AE176" i="14" s="1"/>
  <c r="AA142" i="14"/>
  <c r="AF142" i="14" s="1"/>
  <c r="AD142" i="14"/>
  <c r="AH142" i="14" s="1"/>
  <c r="AC142" i="14"/>
  <c r="AG142" i="14" s="1"/>
  <c r="Z142" i="14"/>
  <c r="AE142" i="14" s="1"/>
  <c r="AA198" i="14"/>
  <c r="AF198" i="14" s="1"/>
  <c r="AD198" i="14"/>
  <c r="AH198" i="14" s="1"/>
  <c r="Z198" i="14"/>
  <c r="AE198" i="14" s="1"/>
  <c r="AC198" i="14"/>
  <c r="AG198" i="14" s="1"/>
  <c r="AC200" i="15"/>
  <c r="AG200" i="15" s="1"/>
  <c r="Z200" i="15"/>
  <c r="AF200" i="15" s="1"/>
  <c r="Y200" i="15"/>
  <c r="AD200" i="15" s="1"/>
  <c r="AB200" i="15"/>
  <c r="AE200" i="15" s="1"/>
  <c r="AA12" i="14"/>
  <c r="AF12" i="14" s="1"/>
  <c r="AD12" i="14"/>
  <c r="AH12" i="14" s="1"/>
  <c r="Z12" i="14"/>
  <c r="AE12" i="14" s="1"/>
  <c r="AC12" i="14"/>
  <c r="AG12" i="14" s="1"/>
  <c r="AA251" i="14"/>
  <c r="AF251" i="14" s="1"/>
  <c r="AD251" i="14"/>
  <c r="AH251" i="14" s="1"/>
  <c r="AC251" i="14"/>
  <c r="AG251" i="14" s="1"/>
  <c r="Z251" i="14"/>
  <c r="AE251" i="14" s="1"/>
  <c r="AA242" i="14"/>
  <c r="AF242" i="14" s="1"/>
  <c r="AD242" i="14"/>
  <c r="AH242" i="14" s="1"/>
  <c r="AC242" i="14"/>
  <c r="AG242" i="14" s="1"/>
  <c r="Z242" i="14"/>
  <c r="AE242" i="14" s="1"/>
  <c r="AA244" i="14"/>
  <c r="AF244" i="14" s="1"/>
  <c r="AD244" i="14"/>
  <c r="AH244" i="14" s="1"/>
  <c r="AC244" i="14"/>
  <c r="AG244" i="14" s="1"/>
  <c r="Z244" i="14"/>
  <c r="AE244" i="14" s="1"/>
  <c r="AA56" i="14"/>
  <c r="AF56" i="14" s="1"/>
  <c r="AD56" i="14"/>
  <c r="AH56" i="14" s="1"/>
  <c r="AC56" i="14"/>
  <c r="AG56" i="14" s="1"/>
  <c r="Z56" i="14"/>
  <c r="AE56" i="14" s="1"/>
  <c r="AC49" i="15"/>
  <c r="AG49" i="15" s="1"/>
  <c r="Z49" i="15"/>
  <c r="AF49" i="15" s="1"/>
  <c r="AB49" i="15"/>
  <c r="AE49" i="15" s="1"/>
  <c r="Y49" i="15"/>
  <c r="AD49" i="15" s="1"/>
  <c r="AA22" i="14"/>
  <c r="AF22" i="14" s="1"/>
  <c r="AD22" i="14"/>
  <c r="AH22" i="14" s="1"/>
  <c r="AC22" i="14"/>
  <c r="AG22" i="14" s="1"/>
  <c r="Z22" i="14"/>
  <c r="AE22" i="14" s="1"/>
  <c r="AA192" i="14"/>
  <c r="AF192" i="14" s="1"/>
  <c r="AD192" i="14"/>
  <c r="AH192" i="14" s="1"/>
  <c r="AC192" i="14"/>
  <c r="AG192" i="14" s="1"/>
  <c r="Z192" i="14"/>
  <c r="AE192" i="14" s="1"/>
  <c r="AC61" i="15"/>
  <c r="AG61" i="15" s="1"/>
  <c r="Z61" i="15"/>
  <c r="AF61" i="15" s="1"/>
  <c r="AB61" i="15"/>
  <c r="AE61" i="15" s="1"/>
  <c r="Y61" i="15"/>
  <c r="AD61" i="15" s="1"/>
  <c r="AA98" i="14"/>
  <c r="AF98" i="14" s="1"/>
  <c r="AD98" i="14"/>
  <c r="AH98" i="14" s="1"/>
  <c r="AC98" i="14"/>
  <c r="AG98" i="14" s="1"/>
  <c r="Z98" i="14"/>
  <c r="AE98" i="14" s="1"/>
  <c r="AC30" i="15"/>
  <c r="AG30" i="15" s="1"/>
  <c r="Z30" i="15"/>
  <c r="AF30" i="15" s="1"/>
  <c r="Y30" i="15"/>
  <c r="AD30" i="15" s="1"/>
  <c r="AB30" i="15"/>
  <c r="AE30" i="15" s="1"/>
  <c r="AA225" i="14"/>
  <c r="AF225" i="14" s="1"/>
  <c r="AD225" i="14"/>
  <c r="AH225" i="14" s="1"/>
  <c r="AC225" i="14"/>
  <c r="AG225" i="14" s="1"/>
  <c r="Z225" i="14"/>
  <c r="AE225" i="14" s="1"/>
  <c r="AC228" i="15"/>
  <c r="AG228" i="15" s="1"/>
  <c r="Z228" i="15"/>
  <c r="AF228" i="15" s="1"/>
  <c r="AB228" i="15"/>
  <c r="AE228" i="15" s="1"/>
  <c r="Y228" i="15"/>
  <c r="AD228" i="15" s="1"/>
  <c r="AA168" i="14"/>
  <c r="AF168" i="14" s="1"/>
  <c r="AD168" i="14"/>
  <c r="AH168" i="14" s="1"/>
  <c r="Z168" i="14"/>
  <c r="AE168" i="14" s="1"/>
  <c r="AC168" i="14"/>
  <c r="AG168" i="14" s="1"/>
  <c r="AC161" i="15"/>
  <c r="AG161" i="15" s="1"/>
  <c r="Z161" i="15"/>
  <c r="AF161" i="15" s="1"/>
  <c r="Y161" i="15"/>
  <c r="AD161" i="15" s="1"/>
  <c r="AB161" i="15"/>
  <c r="AE161" i="15" s="1"/>
  <c r="AA134" i="14"/>
  <c r="AF134" i="14" s="1"/>
  <c r="AD134" i="14"/>
  <c r="AH134" i="14" s="1"/>
  <c r="Z134" i="14"/>
  <c r="AE134" i="14" s="1"/>
  <c r="AC134" i="14"/>
  <c r="AG134" i="14" s="1"/>
  <c r="AA162" i="14"/>
  <c r="AF162" i="14" s="1"/>
  <c r="AD162" i="14"/>
  <c r="AH162" i="14" s="1"/>
  <c r="Z162" i="14"/>
  <c r="AE162" i="14" s="1"/>
  <c r="AC162" i="14"/>
  <c r="AG162" i="14" s="1"/>
  <c r="AC202" i="15"/>
  <c r="AG202" i="15" s="1"/>
  <c r="Z202" i="15"/>
  <c r="AF202" i="15" s="1"/>
  <c r="Y202" i="15"/>
  <c r="AD202" i="15" s="1"/>
  <c r="AB202" i="15"/>
  <c r="AE202" i="15" s="1"/>
  <c r="AC199" i="15"/>
  <c r="AG199" i="15" s="1"/>
  <c r="Z199" i="15"/>
  <c r="AF199" i="15" s="1"/>
  <c r="AB199" i="15"/>
  <c r="AE199" i="15" s="1"/>
  <c r="Y199" i="15"/>
  <c r="AD199" i="15" s="1"/>
  <c r="AA204" i="14"/>
  <c r="AF204" i="14" s="1"/>
  <c r="AD204" i="14"/>
  <c r="AH204" i="14" s="1"/>
  <c r="AC204" i="14"/>
  <c r="AG204" i="14" s="1"/>
  <c r="Z204" i="14"/>
  <c r="AE204" i="14" s="1"/>
  <c r="AC16" i="15"/>
  <c r="AG16" i="15" s="1"/>
  <c r="Z16" i="15"/>
  <c r="AF16" i="15" s="1"/>
  <c r="AB16" i="15"/>
  <c r="AE16" i="15" s="1"/>
  <c r="Y16" i="15"/>
  <c r="AD16" i="15" s="1"/>
  <c r="AA5" i="14"/>
  <c r="AF5" i="14" s="1"/>
  <c r="AD5" i="14"/>
  <c r="AH5" i="14" s="1"/>
  <c r="AC5" i="14"/>
  <c r="AG5" i="14" s="1"/>
  <c r="Z5" i="14"/>
  <c r="AE5" i="14" s="1"/>
  <c r="AC7" i="15"/>
  <c r="AG7" i="15" s="1"/>
  <c r="Z7" i="15"/>
  <c r="AF7" i="15" s="1"/>
  <c r="Y7" i="15"/>
  <c r="AD7" i="15" s="1"/>
  <c r="AB7" i="15"/>
  <c r="AE7" i="15" s="1"/>
  <c r="AA11" i="14"/>
  <c r="AF11" i="14" s="1"/>
  <c r="AD11" i="14"/>
  <c r="AH11" i="14" s="1"/>
  <c r="Z11" i="14"/>
  <c r="AE11" i="14" s="1"/>
  <c r="AC11" i="14"/>
  <c r="AG11" i="14" s="1"/>
  <c r="AA178" i="14"/>
  <c r="AF178" i="14" s="1"/>
  <c r="AD178" i="14"/>
  <c r="AH178" i="14" s="1"/>
  <c r="AC178" i="14"/>
  <c r="AG178" i="14" s="1"/>
  <c r="Z178" i="14"/>
  <c r="AE178" i="14" s="1"/>
  <c r="AC180" i="15"/>
  <c r="AG180" i="15" s="1"/>
  <c r="Z180" i="15"/>
  <c r="AF180" i="15" s="1"/>
  <c r="AB180" i="15"/>
  <c r="AE180" i="15" s="1"/>
  <c r="Y180" i="15"/>
  <c r="AD180" i="15" s="1"/>
  <c r="AA189" i="14"/>
  <c r="AF189" i="14" s="1"/>
  <c r="AD189" i="14"/>
  <c r="AH189" i="14" s="1"/>
  <c r="Z189" i="14"/>
  <c r="AE189" i="14" s="1"/>
  <c r="AC189" i="14"/>
  <c r="AG189" i="14" s="1"/>
  <c r="AC132" i="15"/>
  <c r="AG132" i="15" s="1"/>
  <c r="Z132" i="15"/>
  <c r="AF132" i="15" s="1"/>
  <c r="AB132" i="15"/>
  <c r="AE132" i="15" s="1"/>
  <c r="Y132" i="15"/>
  <c r="AD132" i="15" s="1"/>
  <c r="AC188" i="15"/>
  <c r="AG188" i="15" s="1"/>
  <c r="Z188" i="15"/>
  <c r="AF188" i="15" s="1"/>
  <c r="AB188" i="15"/>
  <c r="AE188" i="15" s="1"/>
  <c r="Y188" i="15"/>
  <c r="AD188" i="15" s="1"/>
  <c r="AC133" i="15"/>
  <c r="AG133" i="15" s="1"/>
  <c r="Z133" i="15"/>
  <c r="AF133" i="15" s="1"/>
  <c r="AB133" i="15"/>
  <c r="AE133" i="15" s="1"/>
  <c r="Y133" i="15"/>
  <c r="AD133" i="15" s="1"/>
  <c r="AA106" i="14"/>
  <c r="AF106" i="14" s="1"/>
  <c r="AD106" i="14"/>
  <c r="AH106" i="14" s="1"/>
  <c r="Z106" i="14"/>
  <c r="AE106" i="14" s="1"/>
  <c r="AC106" i="14"/>
  <c r="AG106" i="14" s="1"/>
  <c r="AC119" i="15"/>
  <c r="AG119" i="15" s="1"/>
  <c r="Z119" i="15"/>
  <c r="AF119" i="15" s="1"/>
  <c r="AB119" i="15"/>
  <c r="AE119" i="15" s="1"/>
  <c r="Y119" i="15"/>
  <c r="AD119" i="15" s="1"/>
  <c r="AA123" i="14"/>
  <c r="AF123" i="14" s="1"/>
  <c r="AD123" i="14"/>
  <c r="AH123" i="14" s="1"/>
  <c r="Z123" i="14"/>
  <c r="AE123" i="14" s="1"/>
  <c r="AC123" i="14"/>
  <c r="AG123" i="14" s="1"/>
  <c r="AC23" i="15"/>
  <c r="AG23" i="15" s="1"/>
  <c r="Z23" i="15"/>
  <c r="AF23" i="15" s="1"/>
  <c r="Y23" i="15"/>
  <c r="AD23" i="15" s="1"/>
  <c r="AB23" i="15"/>
  <c r="AE23" i="15" s="1"/>
  <c r="AA27" i="14"/>
  <c r="AF27" i="14" s="1"/>
  <c r="AD27" i="14"/>
  <c r="AH27" i="14" s="1"/>
  <c r="AC27" i="14"/>
  <c r="AG27" i="14" s="1"/>
  <c r="Z27" i="14"/>
  <c r="AE27" i="14" s="1"/>
  <c r="AC73" i="15"/>
  <c r="AG73" i="15" s="1"/>
  <c r="Z73" i="15"/>
  <c r="AF73" i="15" s="1"/>
  <c r="AB73" i="15"/>
  <c r="AE73" i="15" s="1"/>
  <c r="Y73" i="15"/>
  <c r="AD73" i="15" s="1"/>
  <c r="AC3" i="15" l="1"/>
  <c r="AG3" i="15" s="1"/>
  <c r="Z3" i="15"/>
  <c r="AF3" i="15" s="1"/>
  <c r="Y3" i="15"/>
  <c r="AD3" i="15" s="1"/>
  <c r="AB3" i="15"/>
  <c r="AE3" i="15" s="1"/>
  <c r="AA183" i="14"/>
  <c r="AF183" i="14" s="1"/>
  <c r="AD183" i="14"/>
  <c r="AH183" i="14" s="1"/>
  <c r="AC183" i="14"/>
  <c r="AG183" i="14" s="1"/>
  <c r="Z183" i="14"/>
  <c r="AE183" i="14" s="1"/>
  <c r="AC44" i="15"/>
  <c r="AG44" i="15" s="1"/>
  <c r="Z44" i="15"/>
  <c r="AF44" i="15" s="1"/>
  <c r="Y44" i="15"/>
  <c r="AD44" i="15" s="1"/>
  <c r="AB44" i="15"/>
  <c r="AE44" i="15" s="1"/>
  <c r="AA172" i="14"/>
  <c r="AF172" i="14" s="1"/>
  <c r="AD172" i="14"/>
  <c r="AH172" i="14" s="1"/>
  <c r="Z172" i="14"/>
  <c r="AE172" i="14" s="1"/>
  <c r="AC172" i="14"/>
  <c r="AG172" i="14" s="1"/>
  <c r="AA232" i="14"/>
  <c r="AF232" i="14" s="1"/>
  <c r="AD232" i="14"/>
  <c r="AH232" i="14" s="1"/>
  <c r="Z232" i="14"/>
  <c r="AE232" i="14" s="1"/>
  <c r="AC232" i="14"/>
  <c r="AG232" i="14" s="1"/>
  <c r="AC135" i="15"/>
  <c r="AG135" i="15" s="1"/>
  <c r="Z135" i="15"/>
  <c r="AF135" i="15" s="1"/>
  <c r="AB135" i="15"/>
  <c r="AE135" i="15" s="1"/>
  <c r="Y135" i="15"/>
  <c r="AD135" i="15" s="1"/>
  <c r="AC227" i="15"/>
  <c r="AG227" i="15" s="1"/>
  <c r="Z227" i="15"/>
  <c r="AF227" i="15" s="1"/>
  <c r="Y227" i="15"/>
  <c r="AD227" i="15" s="1"/>
  <c r="AB227" i="15"/>
  <c r="AE227" i="15" s="1"/>
  <c r="AC230" i="15"/>
  <c r="AG230" i="15" s="1"/>
  <c r="Z230" i="15"/>
  <c r="AF230" i="15" s="1"/>
  <c r="AB230" i="15"/>
  <c r="AE230" i="15" s="1"/>
  <c r="Y230" i="15"/>
  <c r="AD230" i="15" s="1"/>
  <c r="AA121" i="14"/>
  <c r="AF121" i="14" s="1"/>
  <c r="AD121" i="14"/>
  <c r="AH121" i="14" s="1"/>
  <c r="AC121" i="14"/>
  <c r="AG121" i="14" s="1"/>
  <c r="Z121" i="14"/>
  <c r="AE121" i="14" s="1"/>
  <c r="AA158" i="14"/>
  <c r="AF158" i="14" s="1"/>
  <c r="AD158" i="14"/>
  <c r="AH158" i="14" s="1"/>
  <c r="AC158" i="14"/>
  <c r="AG158" i="14" s="1"/>
  <c r="Z158" i="14"/>
  <c r="AE158" i="14" s="1"/>
  <c r="AA37" i="14"/>
  <c r="AF37" i="14" s="1"/>
  <c r="AD37" i="14"/>
  <c r="AH37" i="14" s="1"/>
  <c r="Z37" i="14"/>
  <c r="AE37" i="14" s="1"/>
  <c r="AC37" i="14"/>
  <c r="AG37" i="14" s="1"/>
  <c r="AC165" i="15"/>
  <c r="AG165" i="15" s="1"/>
  <c r="Z165" i="15"/>
  <c r="AF165" i="15" s="1"/>
  <c r="AB165" i="15"/>
  <c r="AE165" i="15" s="1"/>
  <c r="Y165" i="15"/>
  <c r="AD165" i="15" s="1"/>
  <c r="AC138" i="15"/>
  <c r="AG138" i="15" s="1"/>
  <c r="Z138" i="15"/>
  <c r="AF138" i="15" s="1"/>
  <c r="AB138" i="15"/>
  <c r="AE138" i="15" s="1"/>
  <c r="Y138" i="15"/>
  <c r="AD138" i="15" s="1"/>
  <c r="AA3" i="14"/>
  <c r="AF3" i="14" s="1"/>
  <c r="AD3" i="14"/>
  <c r="AH3" i="14" s="1"/>
  <c r="AC3" i="14"/>
  <c r="AG3" i="14" s="1"/>
  <c r="Z3" i="14"/>
  <c r="AE3" i="14" s="1"/>
  <c r="AA108" i="14"/>
  <c r="AF108" i="14" s="1"/>
  <c r="AD108" i="14"/>
  <c r="AH108" i="14" s="1"/>
  <c r="Z108" i="14"/>
  <c r="AE108" i="14" s="1"/>
  <c r="AC108" i="14"/>
  <c r="AG108" i="14" s="1"/>
  <c r="AC232" i="15"/>
  <c r="AG232" i="15" s="1"/>
  <c r="Z232" i="15"/>
  <c r="AF232" i="15" s="1"/>
  <c r="AB232" i="15"/>
  <c r="AE232" i="15" s="1"/>
  <c r="Y232" i="15"/>
  <c r="AD232" i="15" s="1"/>
  <c r="AA135" i="14"/>
  <c r="AF135" i="14" s="1"/>
  <c r="AD135" i="14"/>
  <c r="AH135" i="14" s="1"/>
  <c r="AC135" i="14"/>
  <c r="AG135" i="14" s="1"/>
  <c r="Z135" i="14"/>
  <c r="AE135" i="14" s="1"/>
  <c r="AA57" i="14"/>
  <c r="AF57" i="14" s="1"/>
  <c r="AD57" i="14"/>
  <c r="AH57" i="14" s="1"/>
  <c r="Z57" i="14"/>
  <c r="AE57" i="14" s="1"/>
  <c r="AC57" i="14"/>
  <c r="AG57" i="14" s="1"/>
  <c r="AA185" i="14"/>
  <c r="AF185" i="14" s="1"/>
  <c r="AD185" i="14"/>
  <c r="AH185" i="14" s="1"/>
  <c r="AC185" i="14"/>
  <c r="AG185" i="14" s="1"/>
  <c r="Z185" i="14"/>
  <c r="AE185" i="14" s="1"/>
  <c r="AC101" i="15"/>
  <c r="AG101" i="15" s="1"/>
  <c r="Z101" i="15"/>
  <c r="AF101" i="15" s="1"/>
  <c r="AB101" i="15"/>
  <c r="AE101" i="15" s="1"/>
  <c r="Y101" i="15"/>
  <c r="AD101" i="15" s="1"/>
  <c r="AC10" i="15"/>
  <c r="AG10" i="15" s="1"/>
  <c r="Z10" i="15"/>
  <c r="AF10" i="15" s="1"/>
  <c r="AB10" i="15"/>
  <c r="AE10" i="15" s="1"/>
  <c r="Y10" i="15"/>
  <c r="AD10" i="15" s="1"/>
  <c r="AA229" i="14"/>
  <c r="AF229" i="14" s="1"/>
  <c r="AD229" i="14"/>
  <c r="AH229" i="14" s="1"/>
  <c r="Z229" i="14"/>
  <c r="AE229" i="14" s="1"/>
  <c r="AC229" i="14"/>
  <c r="AG229" i="14" s="1"/>
  <c r="AC74" i="15"/>
  <c r="AG74" i="15" s="1"/>
  <c r="Z74" i="15"/>
  <c r="AF74" i="15" s="1"/>
  <c r="AB74" i="15"/>
  <c r="AE74" i="15" s="1"/>
  <c r="Y74" i="15"/>
  <c r="AD74" i="15" s="1"/>
  <c r="AA44" i="14"/>
  <c r="AF44" i="14" s="1"/>
  <c r="AD44" i="14"/>
  <c r="AH44" i="14" s="1"/>
  <c r="AC44" i="14"/>
  <c r="AG44" i="14" s="1"/>
  <c r="Z44" i="14"/>
  <c r="AE44" i="14" s="1"/>
  <c r="AC172" i="15"/>
  <c r="AG172" i="15" s="1"/>
  <c r="Z172" i="15"/>
  <c r="AF172" i="15" s="1"/>
  <c r="Y172" i="15"/>
  <c r="AD172" i="15" s="1"/>
  <c r="AB172" i="15"/>
  <c r="AE172" i="15" s="1"/>
  <c r="AC139" i="15"/>
  <c r="AG139" i="15" s="1"/>
  <c r="Z139" i="15"/>
  <c r="AF139" i="15" s="1"/>
  <c r="Y139" i="15"/>
  <c r="AD139" i="15" s="1"/>
  <c r="AB139" i="15"/>
  <c r="AE139" i="15" s="1"/>
  <c r="AC147" i="15"/>
  <c r="AG147" i="15" s="1"/>
  <c r="Z147" i="15"/>
  <c r="AF147" i="15" s="1"/>
  <c r="AB147" i="15"/>
  <c r="AE147" i="15" s="1"/>
  <c r="Y147" i="15"/>
  <c r="AD147" i="15" s="1"/>
  <c r="AA230" i="14"/>
  <c r="AF230" i="14" s="1"/>
  <c r="AD230" i="14"/>
  <c r="AH230" i="14" s="1"/>
  <c r="Z230" i="14"/>
  <c r="AE230" i="14" s="1"/>
  <c r="AC230" i="14"/>
  <c r="AG230" i="14" s="1"/>
  <c r="AC121" i="15"/>
  <c r="AG121" i="15" s="1"/>
  <c r="Z121" i="15"/>
  <c r="AF121" i="15" s="1"/>
  <c r="Y121" i="15"/>
  <c r="AD121" i="15" s="1"/>
  <c r="AB121" i="15"/>
  <c r="AE121" i="15" s="1"/>
  <c r="AC159" i="15"/>
  <c r="AG159" i="15" s="1"/>
  <c r="Z159" i="15"/>
  <c r="AF159" i="15" s="1"/>
  <c r="Y159" i="15"/>
  <c r="AD159" i="15" s="1"/>
  <c r="AB159" i="15"/>
  <c r="AE159" i="15" s="1"/>
  <c r="AC158" i="15"/>
  <c r="AG158" i="15" s="1"/>
  <c r="Z158" i="15"/>
  <c r="AF158" i="15" s="1"/>
  <c r="Y158" i="15"/>
  <c r="AD158" i="15" s="1"/>
  <c r="AB158" i="15"/>
  <c r="AE158" i="15" s="1"/>
  <c r="AC37" i="15"/>
  <c r="AG37" i="15" s="1"/>
  <c r="Z37" i="15"/>
  <c r="AF37" i="15" s="1"/>
  <c r="AB37" i="15"/>
  <c r="AE37" i="15" s="1"/>
  <c r="Y37" i="15"/>
  <c r="AD37" i="15" s="1"/>
  <c r="AA165" i="14"/>
  <c r="AF165" i="14" s="1"/>
  <c r="AD165" i="14"/>
  <c r="AH165" i="14" s="1"/>
  <c r="AC165" i="14"/>
  <c r="AG165" i="14" s="1"/>
  <c r="Z165" i="14"/>
  <c r="AE165" i="14" s="1"/>
  <c r="AA138" i="14"/>
  <c r="AF138" i="14" s="1"/>
  <c r="AD138" i="14"/>
  <c r="AH138" i="14" s="1"/>
  <c r="AC138" i="14"/>
  <c r="AG138" i="14" s="1"/>
  <c r="Z138" i="14"/>
  <c r="AE138" i="14" s="1"/>
  <c r="AC183" i="15"/>
  <c r="AG183" i="15" s="1"/>
  <c r="Z183" i="15"/>
  <c r="AF183" i="15" s="1"/>
  <c r="Y183" i="15"/>
  <c r="AD183" i="15" s="1"/>
  <c r="AB183" i="15"/>
  <c r="AE183" i="15" s="1"/>
  <c r="AC108" i="15"/>
  <c r="AG108" i="15" s="1"/>
  <c r="Z108" i="15"/>
  <c r="AF108" i="15" s="1"/>
  <c r="AB108" i="15"/>
  <c r="AE108" i="15" s="1"/>
  <c r="Y108" i="15"/>
  <c r="AD108" i="15" s="1"/>
  <c r="AA139" i="14"/>
  <c r="AF139" i="14" s="1"/>
  <c r="AD139" i="14"/>
  <c r="AH139" i="14" s="1"/>
  <c r="AC139" i="14"/>
  <c r="AG139" i="14" s="1"/>
  <c r="Z139" i="14"/>
  <c r="AE139" i="14" s="1"/>
  <c r="AA227" i="14"/>
  <c r="AF227" i="14" s="1"/>
  <c r="AD227" i="14"/>
  <c r="AH227" i="14" s="1"/>
  <c r="AC227" i="14"/>
  <c r="AG227" i="14" s="1"/>
  <c r="Z227" i="14"/>
  <c r="AE227" i="14" s="1"/>
  <c r="AA147" i="14"/>
  <c r="AF147" i="14" s="1"/>
  <c r="AD147" i="14"/>
  <c r="AH147" i="14" s="1"/>
  <c r="Z147" i="14"/>
  <c r="AE147" i="14" s="1"/>
  <c r="AC147" i="14"/>
  <c r="AG147" i="14" s="1"/>
  <c r="AC57" i="15"/>
  <c r="AG57" i="15" s="1"/>
  <c r="Z57" i="15"/>
  <c r="AF57" i="15" s="1"/>
  <c r="AB57" i="15"/>
  <c r="AE57" i="15" s="1"/>
  <c r="Y57" i="15"/>
  <c r="AD57" i="15" s="1"/>
  <c r="AA159" i="14"/>
  <c r="AF159" i="14" s="1"/>
  <c r="AD159" i="14"/>
  <c r="AH159" i="14" s="1"/>
  <c r="AC159" i="14"/>
  <c r="AG159" i="14" s="1"/>
  <c r="Z159" i="14"/>
  <c r="AE159" i="14" s="1"/>
  <c r="AC185" i="15"/>
  <c r="AG185" i="15" s="1"/>
  <c r="Z185" i="15"/>
  <c r="AF185" i="15" s="1"/>
  <c r="AB185" i="15"/>
  <c r="AE185" i="15" s="1"/>
  <c r="Y185" i="15"/>
  <c r="AD185" i="15" s="1"/>
  <c r="AA101" i="14"/>
  <c r="AF101" i="14" s="1"/>
  <c r="AD101" i="14"/>
  <c r="AH101" i="14" s="1"/>
  <c r="AC101" i="14"/>
  <c r="AG101" i="14" s="1"/>
  <c r="Z101" i="14"/>
  <c r="AE101" i="14" s="1"/>
  <c r="AA10" i="14"/>
  <c r="AF10" i="14" s="1"/>
  <c r="AD10" i="14"/>
  <c r="AH10" i="14" s="1"/>
  <c r="AC10" i="14"/>
  <c r="AG10" i="14" s="1"/>
  <c r="Z10" i="14"/>
  <c r="AE10" i="14" s="1"/>
  <c r="AC229" i="15"/>
  <c r="AG229" i="15" s="1"/>
  <c r="Z229" i="15"/>
  <c r="AF229" i="15" s="1"/>
  <c r="AB229" i="15"/>
  <c r="AE229" i="15" s="1"/>
  <c r="Y229" i="15"/>
  <c r="AD229" i="15" s="1"/>
  <c r="AA74" i="14"/>
  <c r="AF74" i="14" s="1"/>
  <c r="AD74" i="14"/>
  <c r="AH74" i="14" s="1"/>
  <c r="Z74" i="14"/>
  <c r="AE74" i="14" s="1"/>
  <c r="AC74" i="14"/>
  <c r="AG74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KurbangaleevMZ</author>
  </authors>
  <commentList>
    <comment ref="E5" authorId="0" shapeId="0" xr:uid="{00000000-0006-0000-0B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KurbangaleevMZ:
</t>
        </r>
        <r>
          <rPr>
            <sz val="9"/>
            <color indexed="81"/>
            <rFont val="Tahoma"/>
            <family val="2"/>
            <charset val="204"/>
          </rPr>
          <t xml:space="preserve">
By assuming a fixed portfolio structure, we are interested in the performance of VaR for the hypothetical portfolio in different historical scenarios, so we look backward.
Building a model and estimating VaR for date t, one should use historical data up to this date. Therefore, observations that are future in respect to date t should not be involded in estimation. See the formula in cells.
</t>
        </r>
      </text>
    </comment>
  </commentList>
</comments>
</file>

<file path=xl/sharedStrings.xml><?xml version="1.0" encoding="utf-8"?>
<sst xmlns="http://schemas.openxmlformats.org/spreadsheetml/2006/main" count="1486" uniqueCount="336">
  <si>
    <t>Date</t>
  </si>
  <si>
    <t>Apple</t>
  </si>
  <si>
    <t>Mastercard</t>
  </si>
  <si>
    <t>Google</t>
  </si>
  <si>
    <t>BP</t>
  </si>
  <si>
    <t>Дата</t>
  </si>
  <si>
    <t>date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</si>
  <si>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</si>
  <si>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</si>
  <si>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</si>
  <si>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</si>
  <si>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</si>
  <si>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</si>
  <si>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</si>
  <si>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</si>
  <si>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</si>
  <si>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</si>
  <si>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</si>
  <si>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</si>
  <si>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</si>
  <si>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</si>
  <si>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</si>
  <si>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</si>
  <si>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</si>
  <si>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</si>
  <si>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</si>
  <si>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</si>
  <si>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</si>
  <si>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</si>
  <si>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</si>
  <si>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</si>
  <si>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</si>
  <si>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</si>
  <si>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</si>
  <si>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</si>
  <si>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</si>
  <si>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</si>
  <si>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</si>
  <si>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</si>
  <si>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</si>
  <si>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</si>
  <si>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</si>
  <si>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</si>
  <si>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</si>
  <si>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</si>
  <si>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</si>
  <si>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</si>
  <si>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</si>
  <si>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</si>
  <si>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</si>
  <si>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</si>
  <si>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01.07.2016</t>
  </si>
  <si>
    <t>05.07.2016</t>
  </si>
  <si>
    <t>06.07.2016</t>
  </si>
  <si>
    <t>07.07.2016</t>
  </si>
  <si>
    <t>08.07.2016</t>
  </si>
  <si>
    <t>11.07.2016</t>
  </si>
  <si>
    <t>12.07.2016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</si>
  <si>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</si>
  <si>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</si>
  <si>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</si>
  <si>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</si>
  <si>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</si>
  <si>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</si>
  <si>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</si>
  <si>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</si>
  <si>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</si>
  <si>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</si>
  <si>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01.09.2016</t>
  </si>
  <si>
    <t>02.09.2016</t>
  </si>
  <si>
    <t>06.09.2016</t>
  </si>
  <si>
    <t>07.09.2016</t>
  </si>
  <si>
    <t>08.09.2016</t>
  </si>
  <si>
    <t>09.09.2016</t>
  </si>
  <si>
    <t>12.09.2016</t>
  </si>
  <si>
    <t>04.10.2016</t>
  </si>
  <si>
    <t>05.10.2016</t>
  </si>
  <si>
    <t>06.10.2016</t>
  </si>
  <si>
    <t>07.10.2016</t>
  </si>
  <si>
    <t>11.10.2016</t>
  </si>
  <si>
    <t>12.10.2016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</si>
  <si>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</si>
  <si>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</si>
  <si>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</si>
  <si>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</si>
  <si>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</si>
  <si>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</si>
  <si>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</si>
  <si>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</si>
  <si>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</si>
  <si>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</si>
  <si>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</si>
  <si>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</si>
  <si>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</si>
  <si>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</si>
  <si>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</si>
  <si>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</si>
  <si>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</si>
  <si>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</si>
  <si>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</si>
  <si>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</si>
  <si>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</si>
  <si>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</si>
  <si>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</si>
  <si>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</si>
  <si>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</si>
  <si>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</si>
  <si>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</si>
  <si>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</si>
  <si>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</si>
  <si>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</si>
  <si>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</si>
  <si>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</si>
  <si>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</si>
  <si>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</si>
  <si>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</si>
  <si>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</si>
  <si>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</si>
  <si>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</si>
  <si>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</si>
  <si>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</si>
  <si>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</si>
  <si>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</si>
  <si>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</si>
  <si>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</si>
  <si>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</si>
  <si>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</si>
  <si>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</si>
  <si>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</si>
  <si>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</si>
  <si>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</si>
  <si>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</si>
  <si>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</si>
  <si>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</si>
  <si>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</si>
  <si>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</si>
  <si>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</si>
  <si>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</si>
  <si>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</si>
  <si>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</si>
  <si>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</si>
  <si>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</si>
  <si>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</si>
  <si>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</si>
  <si>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</si>
  <si>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</si>
  <si>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</si>
  <si>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03.07.2017</t>
  </si>
  <si>
    <t>05.07.2017</t>
  </si>
  <si>
    <t>06.07.2017</t>
  </si>
  <si>
    <t>07.07.2017</t>
  </si>
  <si>
    <t>10.07.2017</t>
  </si>
  <si>
    <t>11.07.2017</t>
  </si>
  <si>
    <t>12.07.2017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</si>
  <si>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</si>
  <si>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</si>
  <si>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</si>
  <si>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</si>
  <si>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</si>
  <si>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</si>
  <si>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</si>
  <si>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</si>
  <si>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</si>
  <si>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05.09.2017</t>
  </si>
  <si>
    <t>06.09.2017</t>
  </si>
  <si>
    <t>07.09.2017</t>
  </si>
  <si>
    <t>08.09.2017</t>
  </si>
  <si>
    <t>11.09.2017</t>
  </si>
  <si>
    <t>12.09.2017</t>
  </si>
  <si>
    <t>02.10.2017</t>
  </si>
  <si>
    <t>03.10.2017</t>
  </si>
  <si>
    <t>04.10.2017</t>
  </si>
  <si>
    <t>05.10.2017</t>
  </si>
  <si>
    <t>06.10.2017</t>
  </si>
  <si>
    <t>10.10.2017</t>
  </si>
  <si>
    <t>11.10.2017</t>
  </si>
  <si>
    <t>12.10.2017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</si>
  <si>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</si>
  <si>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</si>
  <si>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</si>
  <si>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</si>
  <si>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</si>
  <si>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</si>
  <si>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</si>
  <si>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</si>
  <si>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</si>
  <si>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</si>
  <si>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</si>
  <si>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</si>
  <si>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</si>
  <si>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</si>
  <si>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</si>
  <si>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</si>
  <si>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</si>
  <si>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</si>
  <si>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</si>
  <si>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</si>
  <si>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</si>
  <si>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</si>
  <si>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</si>
  <si>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</si>
  <si>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</si>
  <si>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01.02.2018</t>
  </si>
  <si>
    <t>Exch_rate</t>
  </si>
  <si>
    <t>mu (assumed equal 0)</t>
  </si>
  <si>
    <t>sigma</t>
  </si>
  <si>
    <t>t_N-1_97.5%</t>
  </si>
  <si>
    <t>autocorr_1day_lag</t>
  </si>
  <si>
    <t>VaR1%_1day</t>
  </si>
  <si>
    <t>VaR1%_10day</t>
  </si>
  <si>
    <t>VaR1%_10day_overlap</t>
  </si>
  <si>
    <t>McDonalds'</t>
  </si>
  <si>
    <t>min</t>
  </si>
  <si>
    <t>max</t>
  </si>
  <si>
    <t>q_5%</t>
  </si>
  <si>
    <t>q_95%</t>
  </si>
  <si>
    <t>skewness</t>
  </si>
  <si>
    <t>kurtosis</t>
  </si>
  <si>
    <t>Сovariance (Σ)</t>
  </si>
  <si>
    <t>Cross-correlation (C)</t>
  </si>
  <si>
    <t>Risk Model</t>
  </si>
  <si>
    <t>1. Daily returns are jointly normally distributed.</t>
  </si>
  <si>
    <t>2. Linear approximation for portfolio value.</t>
  </si>
  <si>
    <t>h^T</t>
  </si>
  <si>
    <t>Σ_1day_log_returns</t>
  </si>
  <si>
    <t>=</t>
  </si>
  <si>
    <t>variance_prt</t>
  </si>
  <si>
    <r>
      <rPr>
        <sz val="11"/>
        <color rgb="FFFF0000"/>
        <rFont val="Calibri"/>
        <family val="2"/>
        <charset val="204"/>
        <scheme val="minor"/>
      </rPr>
      <t>Dumb test</t>
    </r>
    <r>
      <rPr>
        <sz val="11"/>
        <color theme="1"/>
        <rFont val="Calibri"/>
        <family val="2"/>
        <scheme val="minor"/>
      </rPr>
      <t>: check if sigma_prt=sigma_i when all funds are invested in stock_i.</t>
    </r>
  </si>
  <si>
    <t>sigma_prt%</t>
  </si>
  <si>
    <t>if greater than max(sigma_i), something goes wrong!</t>
  </si>
  <si>
    <t>α</t>
  </si>
  <si>
    <t>VaR_prt_1%</t>
  </si>
  <si>
    <r>
      <t>-q_α=q_(1-</t>
    </r>
    <r>
      <rPr>
        <sz val="11"/>
        <color theme="1"/>
        <rFont val="Calibri"/>
        <family val="2"/>
        <charset val="204"/>
      </rPr>
      <t>α) for N(0,1)</t>
    </r>
  </si>
  <si>
    <t>ES_prt_1%</t>
  </si>
  <si>
    <r>
      <t>ES_</t>
    </r>
    <r>
      <rPr>
        <sz val="11"/>
        <color theme="1"/>
        <rFont val="Calibri"/>
        <family val="2"/>
        <charset val="204"/>
      </rPr>
      <t>α for N(0,1)</t>
    </r>
  </si>
  <si>
    <t>What if one needs VaR at 10-day horizon???</t>
  </si>
  <si>
    <t>horizon, in days</t>
  </si>
  <si>
    <t>EASY!!! REAL TALK!</t>
  </si>
  <si>
    <t>sq.root</t>
  </si>
  <si>
    <t>1. 10-day stock log-returns (as well as portfolio's) are still  normal.</t>
  </si>
  <si>
    <t>2. If independence of returns assumed, simga_tdays =sigma_1day*sqrt(t)</t>
  </si>
  <si>
    <t>What if I use 10-days arithmetic returns?</t>
  </si>
  <si>
    <t xml:space="preserve"> </t>
  </si>
  <si>
    <t>Σ_10_day_arithmetic_returns</t>
  </si>
  <si>
    <t>Some useful formulas</t>
  </si>
  <si>
    <t>Portfolio structure (% of portfolio value)</t>
  </si>
  <si>
    <t>Backtesting horizon, previous trading days</t>
  </si>
  <si>
    <t>Instructions</t>
  </si>
  <si>
    <t>Minimum data requirement, length of window for model estimation</t>
  </si>
  <si>
    <t>1. Assume fixed portfolio structure.</t>
  </si>
  <si>
    <t>α (for VaR)</t>
  </si>
  <si>
    <t>2. Calculate realized P&amp;L and estimate VaR for each of last 250 days.</t>
  </si>
  <si>
    <t>ε (for HypothesisTest)</t>
  </si>
  <si>
    <t>3. Determine how many time losses exceeded the VaR estimates.</t>
  </si>
  <si>
    <t>Now</t>
  </si>
  <si>
    <r>
      <t>4. Compare obtained number with critical values corresponding to number of observations, VaR-level (</t>
    </r>
    <r>
      <rPr>
        <sz val="11"/>
        <color theme="1"/>
        <rFont val="Calibri"/>
        <family val="2"/>
        <charset val="204"/>
      </rPr>
      <t>α</t>
    </r>
    <r>
      <rPr>
        <sz val="11"/>
        <color theme="1"/>
        <rFont val="Calibri"/>
        <family val="2"/>
        <scheme val="minor"/>
      </rPr>
      <t>) and test confidence level (</t>
    </r>
    <r>
      <rPr>
        <sz val="11"/>
        <color theme="1"/>
        <rFont val="Calibri"/>
        <family val="2"/>
        <charset val="204"/>
      </rPr>
      <t>ε</t>
    </r>
    <r>
      <rPr>
        <sz val="11"/>
        <color theme="1"/>
        <rFont val="Calibri"/>
        <family val="2"/>
        <scheme val="minor"/>
      </rPr>
      <t>).</t>
    </r>
  </si>
  <si>
    <t>Standard (Binomial) Coverage Test</t>
  </si>
  <si>
    <t xml:space="preserve">Hit (expeption, break) number </t>
  </si>
  <si>
    <t>Probabilty to get hit number up to observed one</t>
  </si>
  <si>
    <t>VaR_fixed_port_all_hist</t>
  </si>
  <si>
    <t>VaR_fixed_port_250_days</t>
  </si>
  <si>
    <t>1-day log-returns (for VaR assessment)</t>
  </si>
  <si>
    <t>All history data</t>
  </si>
  <si>
    <t>One-year rolling window</t>
  </si>
  <si>
    <t>1-day arithmetic returns (for calculation of realized portfolio returns )</t>
  </si>
  <si>
    <t>1day_DN_VaR</t>
  </si>
  <si>
    <t>Hit_indicator</t>
  </si>
  <si>
    <t>R_Portfolio</t>
  </si>
  <si>
    <t>Data review</t>
  </si>
  <si>
    <t>1. Continuously compounded stop (zero-coupon) rates r(s), where s is a term.</t>
  </si>
  <si>
    <t>Discount function</t>
  </si>
  <si>
    <t>2. Extracted from government bonds data with spline method.</t>
  </si>
  <si>
    <t>3. % per year.</t>
  </si>
  <si>
    <t>Date(t)/Term (s), in years</t>
  </si>
  <si>
    <t>Bond 1</t>
  </si>
  <si>
    <t>Bond 2</t>
  </si>
  <si>
    <t>Bond 3</t>
  </si>
  <si>
    <t>Bond 4</t>
  </si>
  <si>
    <t>Bond 5</t>
  </si>
  <si>
    <t>Maturity, years</t>
  </si>
  <si>
    <t>Coupon, %</t>
  </si>
  <si>
    <t>Frequency</t>
  </si>
  <si>
    <t>Face value, %</t>
  </si>
  <si>
    <t>Cashflow number</t>
  </si>
  <si>
    <t>Unamort. Face value</t>
  </si>
  <si>
    <t>Amort</t>
  </si>
  <si>
    <t>Coupon</t>
  </si>
  <si>
    <t>CF</t>
  </si>
  <si>
    <t>Bond value</t>
  </si>
  <si>
    <t>Pricing date</t>
  </si>
  <si>
    <t>Years from pricing</t>
  </si>
  <si>
    <t>Quantity</t>
  </si>
  <si>
    <t>%</t>
  </si>
  <si>
    <t>Disc. Coef.</t>
  </si>
  <si>
    <t>Duration</t>
  </si>
  <si>
    <t>Bond</t>
  </si>
  <si>
    <t>Bond price</t>
  </si>
  <si>
    <t>Duration(Euro)</t>
  </si>
  <si>
    <t>Max</t>
  </si>
  <si>
    <t>FV Duration</t>
  </si>
  <si>
    <t>Sum</t>
  </si>
  <si>
    <t>alpha</t>
  </si>
  <si>
    <t>es_alpha (1%)</t>
  </si>
  <si>
    <t>es_alpha (5%)</t>
  </si>
  <si>
    <t>mean</t>
  </si>
  <si>
    <t>1 day VaR (99%)</t>
  </si>
  <si>
    <t>1 day VaR (95%)</t>
  </si>
  <si>
    <t>ES</t>
  </si>
  <si>
    <t>ES 99%</t>
  </si>
  <si>
    <t>ES 95%</t>
  </si>
  <si>
    <t>yield</t>
  </si>
  <si>
    <t>q^h(99%)=sigmaq(99%)+m</t>
  </si>
  <si>
    <t>1-day VaR (99%)</t>
  </si>
  <si>
    <t>q^h (99%)  = sigmaq(99%) +m</t>
  </si>
  <si>
    <t>1-day VaR (95%)</t>
  </si>
  <si>
    <t>q^h(99%)=sigmaq(95%)+m</t>
  </si>
  <si>
    <t>q^h (99%) = sigmaq(95%) + m</t>
  </si>
  <si>
    <t>10-day VaR (99%)</t>
  </si>
  <si>
    <t>10-day VaR (95%)</t>
  </si>
  <si>
    <t>ES-10 (99%)</t>
  </si>
  <si>
    <t>ES-10 (95%)</t>
  </si>
  <si>
    <t>Max increment</t>
  </si>
  <si>
    <t>Discounted CF (CF_i)</t>
  </si>
  <si>
    <t>CF_i</t>
  </si>
  <si>
    <t>Returns</t>
  </si>
  <si>
    <t>Delta_VaR_99%</t>
  </si>
  <si>
    <t>Бэктестинг дельта-нормального метода для облигаций</t>
  </si>
  <si>
    <t>Пробои</t>
  </si>
  <si>
    <t>Кол во пробоев</t>
  </si>
  <si>
    <t>Число пробоев</t>
  </si>
  <si>
    <t>Вероятность получить 0 пробоев при 1% на 251 наблюдениях</t>
  </si>
  <si>
    <t>Бэктестинг на 1%</t>
  </si>
  <si>
    <t>Область при уровне значимости 5%</t>
  </si>
  <si>
    <t>Проценты</t>
  </si>
  <si>
    <t xml:space="preserve">Границы правильности пробоев </t>
  </si>
  <si>
    <t>Ноль пробоев - меньше, чем ожидалось - Риск недооценен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</si>
</sst>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.00_-;\-* #,##0.00_-;_-* &quot;-&quot;??_-;_-@_-"/>
    <numFmt numFmtId="165" formatCode="0.0%"/>
    <numFmt numFmtId="166" formatCode="0.0000"/>
    <numFmt numFmtId="167" formatCode="0.000"/>
    <numFmt numFmtId="168" formatCode="0.000%"/>
    <numFmt numFmtId="169" formatCode="0.0000%"/>
    <numFmt numFmtId="170" formatCode="0.00000%"/>
    <numFmt numFmtId="171" formatCode="_-* #,##0.000000_-;\-* #,##0.000000_-;_-* &quot;-&quot;??_-;_-@_-"/>
    <numFmt numFmtId="172" formatCode="_-* #,##0.000000\ _₽_-;\-* #,##0.000000\ _₽_-;_-* &quot;-&quot;??????\ _₽_-;_-@_-"/>
    <numFmt numFmtId="173" formatCode="0.0"/>
    <numFmt numFmtId="174" formatCode="dd/mm/yy;@"/>
  </numFmts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9"/>
      <color rgb="FF2A2A2A"/>
      <name val="Arial"/>
      <family val="2"/>
      <charset val="204"/>
    </font>
    <font>
      <sz val="9"/>
      <color rgb="FF2A2A2A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8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rgb="FF0070C0"/>
      <name val="Calibri"/>
      <family val="2"/>
      <charset val="204"/>
    </font>
    <font>
      <sz val="11"/>
      <color rgb="FF0070C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rgb="FFEBEBEB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rgb="FFFFFFFF"/>
      </left>
      <right style="thick">
        <color rgb="FFFFFFFF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2">
    <xf numFmtId="0" fontId="0" fillId="0" borderId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" fillId="0" borderId="0"/>
    <xf numFmtId="9" fontId="23" fillId="0" borderId="0" applyFont="0" applyFill="0" applyBorder="0" applyAlignment="0" applyProtection="0"/>
    <xf numFmtId="0" fontId="23" fillId="0" borderId="0"/>
  </cellStyleXfs>
  <cellXfs count="229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vertical="top" wrapText="1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4" fillId="3" borderId="0" xfId="0" applyNumberFormat="1" applyFont="1" applyFill="1" applyAlignment="1">
      <alignment horizontal="left" vertical="center" wrapText="1"/>
    </xf>
    <xf numFmtId="0" fontId="0" fillId="0" borderId="0" xfId="0" applyNumberFormat="1"/>
    <xf numFmtId="14" fontId="5" fillId="2" borderId="0" xfId="0" applyNumberFormat="1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14" fontId="0" fillId="0" borderId="0" xfId="0" applyNumberFormat="1"/>
    <xf numFmtId="0" fontId="11" fillId="0" borderId="0" xfId="0" applyFont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/>
    <xf numFmtId="165" fontId="0" fillId="0" borderId="0" xfId="2" applyNumberFormat="1" applyFont="1"/>
    <xf numFmtId="10" fontId="0" fillId="0" borderId="0" xfId="2" applyNumberFormat="1" applyFont="1"/>
    <xf numFmtId="0" fontId="0" fillId="0" borderId="3" xfId="0" applyBorder="1"/>
    <xf numFmtId="10" fontId="0" fillId="0" borderId="2" xfId="2" applyNumberFormat="1" applyFont="1" applyBorder="1"/>
    <xf numFmtId="0" fontId="0" fillId="0" borderId="0" xfId="0" applyBorder="1"/>
    <xf numFmtId="0" fontId="0" fillId="0" borderId="5" xfId="0" applyBorder="1" applyAlignment="1">
      <alignment horizontal="center" vertical="center"/>
    </xf>
    <xf numFmtId="10" fontId="0" fillId="0" borderId="4" xfId="2" applyNumberFormat="1" applyFont="1" applyBorder="1"/>
    <xf numFmtId="10" fontId="0" fillId="0" borderId="5" xfId="2" applyNumberFormat="1" applyFont="1" applyBorder="1"/>
    <xf numFmtId="0" fontId="0" fillId="0" borderId="4" xfId="0" applyBorder="1"/>
    <xf numFmtId="10" fontId="0" fillId="0" borderId="0" xfId="0" applyNumberFormat="1"/>
    <xf numFmtId="14" fontId="0" fillId="0" borderId="2" xfId="0" applyNumberFormat="1" applyBorder="1"/>
    <xf numFmtId="10" fontId="0" fillId="0" borderId="4" xfId="0" applyNumberFormat="1" applyBorder="1"/>
    <xf numFmtId="166" fontId="0" fillId="0" borderId="0" xfId="0" applyNumberFormat="1"/>
    <xf numFmtId="167" fontId="0" fillId="0" borderId="0" xfId="0" applyNumberFormat="1"/>
    <xf numFmtId="167" fontId="0" fillId="0" borderId="4" xfId="0" applyNumberFormat="1" applyBorder="1"/>
    <xf numFmtId="2" fontId="0" fillId="0" borderId="0" xfId="0" applyNumberFormat="1" applyAlignment="1">
      <alignment horizontal="center"/>
    </xf>
    <xf numFmtId="10" fontId="0" fillId="0" borderId="2" xfId="0" applyNumberFormat="1" applyBorder="1"/>
    <xf numFmtId="10" fontId="0" fillId="0" borderId="0" xfId="2" applyNumberFormat="1" applyFont="1" applyFill="1" applyBorder="1"/>
    <xf numFmtId="10" fontId="0" fillId="0" borderId="5" xfId="0" applyNumberFormat="1" applyBorder="1"/>
    <xf numFmtId="0" fontId="0" fillId="0" borderId="6" xfId="0" applyBorder="1"/>
    <xf numFmtId="0" fontId="0" fillId="0" borderId="7" xfId="0" applyBorder="1"/>
    <xf numFmtId="165" fontId="0" fillId="0" borderId="0" xfId="2" applyNumberFormat="1" applyFont="1" applyBorder="1"/>
    <xf numFmtId="10" fontId="0" fillId="0" borderId="0" xfId="2" applyNumberFormat="1" applyFont="1" applyBorder="1"/>
    <xf numFmtId="168" fontId="0" fillId="0" borderId="0" xfId="2" applyNumberFormat="1" applyFont="1" applyBorder="1"/>
    <xf numFmtId="170" fontId="0" fillId="0" borderId="0" xfId="2" applyNumberFormat="1" applyFont="1" applyBorder="1"/>
    <xf numFmtId="171" fontId="0" fillId="0" borderId="0" xfId="1" applyNumberFormat="1" applyFont="1" applyBorder="1"/>
    <xf numFmtId="0" fontId="8" fillId="0" borderId="0" xfId="0" applyFont="1" applyBorder="1" applyAlignment="1">
      <alignment horizontal="center" vertical="center"/>
    </xf>
    <xf numFmtId="172" fontId="0" fillId="0" borderId="0" xfId="0" applyNumberFormat="1" applyBorder="1"/>
    <xf numFmtId="0" fontId="8" fillId="0" borderId="0" xfId="0" applyFont="1"/>
    <xf numFmtId="9" fontId="0" fillId="0" borderId="8" xfId="0" applyNumberFormat="1" applyBorder="1"/>
    <xf numFmtId="9" fontId="0" fillId="0" borderId="9" xfId="0" applyNumberFormat="1" applyBorder="1"/>
    <xf numFmtId="169" fontId="0" fillId="0" borderId="10" xfId="2" applyNumberFormat="1" applyFont="1" applyBorder="1"/>
    <xf numFmtId="168" fontId="0" fillId="0" borderId="11" xfId="2" applyNumberFormat="1" applyFont="1" applyBorder="1"/>
    <xf numFmtId="168" fontId="0" fillId="0" borderId="12" xfId="2" applyNumberFormat="1" applyFont="1" applyBorder="1"/>
    <xf numFmtId="168" fontId="0" fillId="0" borderId="13" xfId="2" applyNumberFormat="1" applyFont="1" applyBorder="1"/>
    <xf numFmtId="168" fontId="0" fillId="0" borderId="0" xfId="2" applyNumberFormat="1" applyFont="1"/>
    <xf numFmtId="168" fontId="0" fillId="0" borderId="14" xfId="2" applyNumberFormat="1" applyFont="1" applyBorder="1"/>
    <xf numFmtId="168" fontId="0" fillId="0" borderId="15" xfId="2" applyNumberFormat="1" applyFont="1" applyBorder="1"/>
    <xf numFmtId="168" fontId="0" fillId="0" borderId="16" xfId="2" applyNumberFormat="1" applyFont="1" applyBorder="1"/>
    <xf numFmtId="168" fontId="0" fillId="0" borderId="17" xfId="2" applyNumberFormat="1" applyFont="1" applyBorder="1"/>
    <xf numFmtId="0" fontId="0" fillId="0" borderId="0" xfId="0" quotePrefix="1"/>
    <xf numFmtId="0" fontId="12" fillId="0" borderId="18" xfId="0" applyFont="1" applyBorder="1"/>
    <xf numFmtId="9" fontId="13" fillId="0" borderId="19" xfId="0" applyNumberFormat="1" applyFont="1" applyBorder="1"/>
    <xf numFmtId="9" fontId="0" fillId="0" borderId="0" xfId="0" applyNumberFormat="1"/>
    <xf numFmtId="167" fontId="0" fillId="0" borderId="0" xfId="2" applyNumberFormat="1" applyFont="1"/>
    <xf numFmtId="9" fontId="0" fillId="0" borderId="0" xfId="0" applyNumberFormat="1" applyBorder="1"/>
    <xf numFmtId="9" fontId="0" fillId="0" borderId="8" xfId="2" applyNumberFormat="1" applyFont="1" applyBorder="1"/>
    <xf numFmtId="10" fontId="0" fillId="0" borderId="0" xfId="0" applyNumberFormat="1" applyBorder="1"/>
    <xf numFmtId="9" fontId="0" fillId="0" borderId="20" xfId="0" applyNumberFormat="1" applyBorder="1"/>
    <xf numFmtId="9" fontId="0" fillId="0" borderId="20" xfId="2" applyNumberFormat="1" applyFont="1" applyBorder="1"/>
    <xf numFmtId="169" fontId="0" fillId="0" borderId="0" xfId="2" applyNumberFormat="1" applyFont="1"/>
    <xf numFmtId="170" fontId="0" fillId="0" borderId="10" xfId="2" applyNumberFormat="1" applyFont="1" applyBorder="1"/>
    <xf numFmtId="170" fontId="0" fillId="0" borderId="11" xfId="2" applyNumberFormat="1" applyFont="1" applyBorder="1"/>
    <xf numFmtId="170" fontId="0" fillId="0" borderId="13" xfId="2" applyNumberFormat="1" applyFont="1" applyBorder="1"/>
    <xf numFmtId="170" fontId="0" fillId="0" borderId="12" xfId="2" applyNumberFormat="1" applyFont="1" applyBorder="1"/>
    <xf numFmtId="170" fontId="0" fillId="0" borderId="14" xfId="2" applyNumberFormat="1" applyFont="1" applyBorder="1"/>
    <xf numFmtId="170" fontId="0" fillId="0" borderId="15" xfId="2" applyNumberFormat="1" applyFont="1" applyBorder="1"/>
    <xf numFmtId="170" fontId="0" fillId="0" borderId="16" xfId="2" applyNumberFormat="1" applyFont="1" applyBorder="1"/>
    <xf numFmtId="170" fontId="0" fillId="0" borderId="17" xfId="2" applyNumberFormat="1" applyFont="1" applyBorder="1"/>
    <xf numFmtId="0" fontId="0" fillId="0" borderId="0" xfId="0" applyAlignment="1">
      <alignment horizontal="center" wrapText="1"/>
    </xf>
    <xf numFmtId="10" fontId="0" fillId="5" borderId="10" xfId="0" applyNumberFormat="1" applyFill="1" applyBorder="1"/>
    <xf numFmtId="10" fontId="0" fillId="5" borderId="11" xfId="0" applyNumberFormat="1" applyFill="1" applyBorder="1"/>
    <xf numFmtId="0" fontId="0" fillId="5" borderId="11" xfId="0" applyFill="1" applyBorder="1"/>
    <xf numFmtId="0" fontId="0" fillId="5" borderId="12" xfId="0" applyFill="1" applyBorder="1"/>
    <xf numFmtId="0" fontId="0" fillId="0" borderId="16" xfId="0" applyBorder="1"/>
    <xf numFmtId="0" fontId="0" fillId="0" borderId="17" xfId="0" applyBorder="1"/>
    <xf numFmtId="9" fontId="15" fillId="0" borderId="3" xfId="0" applyNumberFormat="1" applyFont="1" applyBorder="1"/>
    <xf numFmtId="14" fontId="0" fillId="6" borderId="3" xfId="0" applyNumberFormat="1" applyFill="1" applyBorder="1"/>
    <xf numFmtId="14" fontId="0" fillId="0" borderId="0" xfId="0" applyNumberFormat="1" applyAlignment="1">
      <alignment wrapText="1"/>
    </xf>
    <xf numFmtId="0" fontId="0" fillId="0" borderId="3" xfId="0" applyBorder="1" applyAlignment="1">
      <alignment horizontal="left"/>
    </xf>
    <xf numFmtId="10" fontId="0" fillId="0" borderId="3" xfId="2" applyNumberFormat="1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 vertical="center" wrapText="1"/>
    </xf>
    <xf numFmtId="10" fontId="0" fillId="0" borderId="0" xfId="2" applyNumberFormat="1" applyFont="1" applyFill="1"/>
    <xf numFmtId="9" fontId="0" fillId="0" borderId="0" xfId="0" applyNumberFormat="1" applyBorder="1" applyAlignment="1">
      <alignment horizontal="center"/>
    </xf>
    <xf numFmtId="165" fontId="0" fillId="0" borderId="0" xfId="2" applyNumberFormat="1" applyFont="1" applyBorder="1" applyAlignment="1">
      <alignment horizontal="center"/>
    </xf>
    <xf numFmtId="9" fontId="0" fillId="0" borderId="10" xfId="0" applyNumberForma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9" fontId="0" fillId="0" borderId="13" xfId="0" applyNumberForma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9" fontId="0" fillId="0" borderId="13" xfId="2" applyNumberFormat="1" applyFont="1" applyBorder="1" applyAlignment="1">
      <alignment horizontal="center" vertical="center"/>
    </xf>
    <xf numFmtId="9" fontId="0" fillId="0" borderId="15" xfId="0" applyNumberForma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9" fontId="13" fillId="0" borderId="3" xfId="0" applyNumberFormat="1" applyFont="1" applyBorder="1"/>
    <xf numFmtId="0" fontId="0" fillId="0" borderId="0" xfId="0" applyFill="1"/>
    <xf numFmtId="0" fontId="8" fillId="0" borderId="0" xfId="0" applyFont="1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14" fontId="0" fillId="0" borderId="0" xfId="0" applyNumberFormat="1" applyFill="1"/>
    <xf numFmtId="9" fontId="0" fillId="0" borderId="0" xfId="0" applyNumberFormat="1" applyFill="1"/>
    <xf numFmtId="10" fontId="0" fillId="0" borderId="0" xfId="0" applyNumberFormat="1" applyFill="1"/>
    <xf numFmtId="10" fontId="0" fillId="7" borderId="4" xfId="2" applyNumberFormat="1" applyFont="1" applyFill="1" applyBorder="1"/>
    <xf numFmtId="10" fontId="0" fillId="7" borderId="0" xfId="2" applyNumberFormat="1" applyFont="1" applyFill="1" applyBorder="1"/>
    <xf numFmtId="14" fontId="0" fillId="7" borderId="21" xfId="0" applyNumberFormat="1" applyFill="1" applyBorder="1"/>
    <xf numFmtId="10" fontId="0" fillId="7" borderId="6" xfId="2" applyNumberFormat="1" applyFont="1" applyFill="1" applyBorder="1"/>
    <xf numFmtId="10" fontId="0" fillId="7" borderId="7" xfId="2" applyNumberFormat="1" applyFont="1" applyFill="1" applyBorder="1"/>
    <xf numFmtId="14" fontId="0" fillId="7" borderId="22" xfId="0" applyNumberFormat="1" applyFill="1" applyBorder="1"/>
    <xf numFmtId="14" fontId="0" fillId="5" borderId="22" xfId="0" applyNumberFormat="1" applyFill="1" applyBorder="1"/>
    <xf numFmtId="10" fontId="0" fillId="5" borderId="0" xfId="2" applyNumberFormat="1" applyFont="1" applyFill="1" applyBorder="1"/>
    <xf numFmtId="10" fontId="0" fillId="5" borderId="4" xfId="2" applyNumberFormat="1" applyFont="1" applyFill="1" applyBorder="1"/>
    <xf numFmtId="14" fontId="0" fillId="5" borderId="23" xfId="0" applyNumberFormat="1" applyFill="1" applyBorder="1"/>
    <xf numFmtId="10" fontId="0" fillId="5" borderId="2" xfId="2" applyNumberFormat="1" applyFont="1" applyFill="1" applyBorder="1"/>
    <xf numFmtId="10" fontId="0" fillId="5" borderId="5" xfId="2" applyNumberFormat="1" applyFont="1" applyFill="1" applyBorder="1"/>
    <xf numFmtId="0" fontId="8" fillId="0" borderId="0" xfId="0" applyFont="1" applyAlignment="1">
      <alignment wrapText="1"/>
    </xf>
    <xf numFmtId="0" fontId="2" fillId="2" borderId="24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/>
    </xf>
    <xf numFmtId="173" fontId="18" fillId="0" borderId="0" xfId="0" applyNumberFormat="1" applyFont="1" applyAlignment="1">
      <alignment horizontal="left"/>
    </xf>
    <xf numFmtId="174" fontId="18" fillId="0" borderId="0" xfId="0" applyNumberFormat="1" applyFont="1" applyAlignment="1">
      <alignment horizontal="right"/>
    </xf>
    <xf numFmtId="0" fontId="0" fillId="0" borderId="18" xfId="0" applyBorder="1"/>
    <xf numFmtId="0" fontId="0" fillId="0" borderId="19" xfId="0" applyBorder="1"/>
    <xf numFmtId="0" fontId="0" fillId="0" borderId="25" xfId="0" applyBorder="1"/>
    <xf numFmtId="0" fontId="0" fillId="0" borderId="22" xfId="0" applyBorder="1"/>
    <xf numFmtId="0" fontId="0" fillId="0" borderId="23" xfId="0" applyBorder="1"/>
    <xf numFmtId="0" fontId="0" fillId="0" borderId="5" xfId="0" applyBorder="1"/>
    <xf numFmtId="0" fontId="0" fillId="0" borderId="0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10" fontId="8" fillId="0" borderId="26" xfId="0" applyNumberFormat="1" applyFont="1" applyBorder="1"/>
    <xf numFmtId="10" fontId="8" fillId="0" borderId="27" xfId="0" applyNumberFormat="1" applyFont="1" applyBorder="1"/>
    <xf numFmtId="10" fontId="8" fillId="0" borderId="28" xfId="0" applyNumberFormat="1" applyFont="1" applyBorder="1"/>
    <xf numFmtId="0" fontId="8" fillId="0" borderId="26" xfId="0" applyFont="1" applyBorder="1"/>
    <xf numFmtId="0" fontId="8" fillId="0" borderId="27" xfId="0" applyFont="1" applyBorder="1"/>
    <xf numFmtId="0" fontId="8" fillId="0" borderId="28" xfId="0" applyFont="1" applyBorder="1"/>
    <xf numFmtId="0" fontId="8" fillId="0" borderId="0" xfId="0" applyFont="1" applyFill="1" applyBorder="1"/>
    <xf numFmtId="0" fontId="8" fillId="0" borderId="7" xfId="0" applyFont="1" applyBorder="1"/>
    <xf numFmtId="0" fontId="8" fillId="0" borderId="5" xfId="0" applyFont="1" applyBorder="1"/>
    <xf numFmtId="14" fontId="0" fillId="0" borderId="0" xfId="0" applyNumberFormat="1" applyAlignment="1">
      <alignment horizontal="right"/>
    </xf>
    <xf numFmtId="0" fontId="8" fillId="0" borderId="3" xfId="0" applyFont="1" applyBorder="1"/>
    <xf numFmtId="0" fontId="8" fillId="0" borderId="21" xfId="0" applyFont="1" applyFill="1" applyBorder="1"/>
    <xf numFmtId="0" fontId="8" fillId="0" borderId="23" xfId="0" applyFont="1" applyFill="1" applyBorder="1"/>
    <xf numFmtId="0" fontId="8" fillId="0" borderId="18" xfId="0" applyFont="1" applyFill="1" applyBorder="1"/>
    <xf numFmtId="14" fontId="0" fillId="0" borderId="19" xfId="0" applyNumberFormat="1" applyBorder="1"/>
    <xf numFmtId="14" fontId="0" fillId="0" borderId="26" xfId="0" applyNumberFormat="1" applyBorder="1" applyAlignment="1">
      <alignment horizontal="right"/>
    </xf>
    <xf numFmtId="14" fontId="0" fillId="0" borderId="27" xfId="0" applyNumberFormat="1" applyBorder="1" applyAlignment="1">
      <alignment horizontal="right"/>
    </xf>
    <xf numFmtId="14" fontId="0" fillId="0" borderId="28" xfId="0" applyNumberFormat="1" applyBorder="1" applyAlignment="1">
      <alignment horizontal="right"/>
    </xf>
    <xf numFmtId="0" fontId="0" fillId="0" borderId="21" xfId="0" applyBorder="1"/>
    <xf numFmtId="10" fontId="0" fillId="0" borderId="7" xfId="0" applyNumberFormat="1" applyBorder="1"/>
    <xf numFmtId="9" fontId="0" fillId="0" borderId="4" xfId="0" applyNumberFormat="1" applyBorder="1"/>
    <xf numFmtId="9" fontId="0" fillId="0" borderId="2" xfId="0" applyNumberFormat="1" applyBorder="1"/>
    <xf numFmtId="9" fontId="0" fillId="0" borderId="5" xfId="0" applyNumberFormat="1" applyBorder="1"/>
    <xf numFmtId="0" fontId="8" fillId="0" borderId="18" xfId="0" applyFont="1" applyBorder="1"/>
    <xf numFmtId="0" fontId="8" fillId="0" borderId="25" xfId="0" applyFont="1" applyBorder="1"/>
    <xf numFmtId="0" fontId="8" fillId="0" borderId="19" xfId="0" applyFont="1" applyBorder="1"/>
    <xf numFmtId="10" fontId="0" fillId="0" borderId="26" xfId="0" applyNumberFormat="1" applyBorder="1"/>
    <xf numFmtId="4" fontId="8" fillId="0" borderId="25" xfId="0" applyNumberFormat="1" applyFont="1" applyBorder="1"/>
    <xf numFmtId="10" fontId="0" fillId="8" borderId="0" xfId="0" applyNumberFormat="1" applyFill="1"/>
    <xf numFmtId="0" fontId="8" fillId="9" borderId="18" xfId="0" applyFont="1" applyFill="1" applyBorder="1"/>
    <xf numFmtId="0" fontId="8" fillId="9" borderId="25" xfId="0" applyFont="1" applyFill="1" applyBorder="1"/>
    <xf numFmtId="0" fontId="8" fillId="9" borderId="19" xfId="0" applyFont="1" applyFill="1" applyBorder="1"/>
    <xf numFmtId="2" fontId="0" fillId="0" borderId="4" xfId="0" applyNumberFormat="1" applyBorder="1"/>
    <xf numFmtId="0" fontId="8" fillId="0" borderId="21" xfId="0" applyFont="1" applyBorder="1"/>
    <xf numFmtId="0" fontId="11" fillId="0" borderId="18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14" fontId="0" fillId="0" borderId="26" xfId="0" applyNumberFormat="1" applyFill="1" applyBorder="1"/>
    <xf numFmtId="14" fontId="0" fillId="0" borderId="27" xfId="0" applyNumberFormat="1" applyFill="1" applyBorder="1"/>
    <xf numFmtId="14" fontId="0" fillId="0" borderId="28" xfId="0" applyNumberFormat="1" applyFill="1" applyBorder="1"/>
    <xf numFmtId="0" fontId="21" fillId="0" borderId="18" xfId="0" applyFont="1" applyBorder="1"/>
    <xf numFmtId="14" fontId="8" fillId="0" borderId="19" xfId="0" applyNumberFormat="1" applyFont="1" applyFill="1" applyBorder="1"/>
    <xf numFmtId="0" fontId="21" fillId="0" borderId="18" xfId="0" applyFont="1" applyFill="1" applyBorder="1"/>
    <xf numFmtId="0" fontId="8" fillId="0" borderId="18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8" fillId="0" borderId="25" xfId="0" applyFont="1" applyBorder="1" applyAlignment="1">
      <alignment horizontal="left"/>
    </xf>
    <xf numFmtId="9" fontId="8" fillId="0" borderId="18" xfId="0" applyNumberFormat="1" applyFont="1" applyBorder="1" applyAlignment="1">
      <alignment horizontal="left"/>
    </xf>
    <xf numFmtId="9" fontId="8" fillId="0" borderId="19" xfId="0" applyNumberFormat="1" applyFont="1" applyBorder="1" applyAlignment="1">
      <alignment horizontal="left"/>
    </xf>
    <xf numFmtId="0" fontId="0" fillId="0" borderId="0" xfId="0" applyAlignment="1">
      <alignment horizontal="center"/>
    </xf>
    <xf numFmtId="168" fontId="0" fillId="0" borderId="0" xfId="2" applyNumberFormat="1" applyFont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0" fontId="12" fillId="0" borderId="19" xfId="0" applyNumberFormat="1" applyFont="1" applyBorder="1" applyAlignment="1">
      <alignment horizontal="center"/>
    </xf>
    <xf numFmtId="10" fontId="12" fillId="0" borderId="3" xfId="0" applyNumberFormat="1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8" borderId="26" xfId="0" applyNumberFormat="1" applyFill="1" applyBorder="1" applyAlignment="1">
      <alignment horizontal="right"/>
    </xf>
    <xf numFmtId="14" fontId="0" fillId="8" borderId="27" xfId="0" applyNumberFormat="1" applyFill="1" applyBorder="1" applyAlignment="1">
      <alignment horizontal="right"/>
    </xf>
    <xf numFmtId="14" fontId="0" fillId="8" borderId="26" xfId="0" applyNumberFormat="1" applyFill="1" applyBorder="1"/>
    <xf numFmtId="14" fontId="0" fillId="8" borderId="27" xfId="0" applyNumberFormat="1" applyFill="1" applyBorder="1"/>
    <xf numFmtId="0" fontId="0" fillId="10" borderId="23" xfId="0" applyFill="1" applyBorder="1"/>
    <xf numFmtId="0" fontId="8" fillId="9" borderId="0" xfId="0" applyFont="1" applyFill="1"/>
    <xf numFmtId="2" fontId="0" fillId="11" borderId="4" xfId="0" applyNumberFormat="1" applyFill="1" applyBorder="1"/>
    <xf numFmtId="0" fontId="0" fillId="11" borderId="2" xfId="0" applyFill="1" applyBorder="1"/>
    <xf numFmtId="0" fontId="22" fillId="0" borderId="18" xfId="9" applyFont="1" applyBorder="1" applyAlignment="1">
      <alignment horizontal="center"/>
    </xf>
    <xf numFmtId="0" fontId="22" fillId="0" borderId="25" xfId="9" applyFont="1" applyBorder="1" applyAlignment="1">
      <alignment horizontal="center"/>
    </xf>
    <xf numFmtId="0" fontId="22" fillId="0" borderId="19" xfId="9" applyFont="1" applyBorder="1" applyAlignment="1">
      <alignment horizontal="center"/>
    </xf>
    <xf numFmtId="0" fontId="22" fillId="0" borderId="21" xfId="9" applyFont="1" applyBorder="1" applyAlignment="1">
      <alignment horizontal="center" vertical="center"/>
    </xf>
    <xf numFmtId="0" fontId="22" fillId="0" borderId="6" xfId="9" applyFont="1" applyBorder="1" applyAlignment="1">
      <alignment horizontal="center" vertical="center" wrapText="1"/>
    </xf>
    <xf numFmtId="0" fontId="22" fillId="0" borderId="6" xfId="9" applyFont="1" applyBorder="1" applyAlignment="1">
      <alignment horizontal="center" vertical="center" wrapText="1"/>
    </xf>
    <xf numFmtId="0" fontId="22" fillId="0" borderId="6" xfId="9" applyFont="1" applyBorder="1" applyAlignment="1">
      <alignment horizontal="center" vertical="center"/>
    </xf>
    <xf numFmtId="0" fontId="22" fillId="0" borderId="7" xfId="9" applyFont="1" applyBorder="1" applyAlignment="1">
      <alignment horizontal="center" vertical="center" wrapText="1" shrinkToFit="1"/>
    </xf>
    <xf numFmtId="0" fontId="22" fillId="0" borderId="22" xfId="9" applyFont="1" applyBorder="1" applyAlignment="1">
      <alignment horizontal="center" vertical="center"/>
    </xf>
    <xf numFmtId="0" fontId="22" fillId="0" borderId="0" xfId="9" applyFont="1" applyBorder="1" applyAlignment="1">
      <alignment horizontal="center" vertical="center" wrapText="1"/>
    </xf>
    <xf numFmtId="165" fontId="0" fillId="0" borderId="0" xfId="10" applyNumberFormat="1" applyFont="1" applyBorder="1"/>
    <xf numFmtId="0" fontId="1" fillId="0" borderId="4" xfId="9" applyBorder="1"/>
    <xf numFmtId="0" fontId="1" fillId="0" borderId="23" xfId="9" applyBorder="1"/>
    <xf numFmtId="10" fontId="0" fillId="0" borderId="2" xfId="10" applyNumberFormat="1" applyFont="1" applyBorder="1" applyAlignment="1"/>
    <xf numFmtId="165" fontId="0" fillId="0" borderId="2" xfId="10" applyNumberFormat="1" applyFont="1" applyBorder="1"/>
    <xf numFmtId="0" fontId="1" fillId="0" borderId="5" xfId="9" applyBorder="1"/>
    <xf numFmtId="0" fontId="23" fillId="0" borderId="0" xfId="11" applyBorder="1"/>
    <xf numFmtId="14" fontId="0" fillId="8" borderId="0" xfId="0" applyNumberFormat="1" applyFill="1"/>
    <xf numFmtId="0" fontId="0" fillId="8" borderId="0" xfId="0" applyFill="1"/>
    <xf numFmtId="0" fontId="0" fillId="8" borderId="22" xfId="0" applyFill="1" applyBorder="1"/>
    <xf numFmtId="2" fontId="0" fillId="8" borderId="4" xfId="0" applyNumberFormat="1" applyFill="1" applyBorder="1"/>
    <xf numFmtId="0" fontId="8" fillId="12" borderId="25" xfId="0" applyFont="1" applyFill="1" applyBorder="1"/>
    <xf numFmtId="9" fontId="23" fillId="0" borderId="0" xfId="11" applyNumberFormat="1" applyBorder="1"/>
  </cellXfs>
  <cellStyles count="12">
    <cellStyle name="Гиперссылка" xfId="3" builtinId="8" hidden="1"/>
    <cellStyle name="Гиперссылка" xfId="5" builtinId="8" hidden="1"/>
    <cellStyle name="Гиперссылка" xfId="7" builtinId="8" hidden="1"/>
    <cellStyle name="Обычный" xfId="0" builtinId="0"/>
    <cellStyle name="Обычный 2" xfId="9" xr:uid="{00000000-0005-0000-0000-000004000000}"/>
    <cellStyle name="Обычный 2 2" xfId="11" xr:uid="{22B91036-6A95-5A48-AB9B-720D45D52B35}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Процентный" xfId="2" builtinId="5"/>
    <cellStyle name="Процентный 2 2" xfId="10" xr:uid="{A48AC148-C016-5446-A716-A3E663F293D3}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VaR</a:t>
            </a:r>
            <a:r>
              <a:rPr lang="ru-RU" baseline="0"/>
              <a:t> 1%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BacktestAmer!$B$257:$B$507</c:f>
              <c:numCache>
                <c:formatCode>0.00%</c:formatCode>
                <c:ptCount val="251"/>
                <c:pt idx="0">
                  <c:v>-4.1335685837619578E-3</c:v>
                </c:pt>
                <c:pt idx="1">
                  <c:v>-9.62756410286828E-4</c:v>
                </c:pt>
                <c:pt idx="2">
                  <c:v>-3.2240076966486885E-3</c:v>
                </c:pt>
                <c:pt idx="3">
                  <c:v>3.8405177141727495E-3</c:v>
                </c:pt>
                <c:pt idx="4">
                  <c:v>6.6233886321719797E-4</c:v>
                </c:pt>
                <c:pt idx="5">
                  <c:v>1.2839029463507798E-3</c:v>
                </c:pt>
                <c:pt idx="6">
                  <c:v>2.8199872767747584E-3</c:v>
                </c:pt>
                <c:pt idx="7">
                  <c:v>2.1976211826066779E-3</c:v>
                </c:pt>
                <c:pt idx="8">
                  <c:v>-3.4815236498113326E-3</c:v>
                </c:pt>
                <c:pt idx="9">
                  <c:v>-1.5756571988038886E-3</c:v>
                </c:pt>
                <c:pt idx="10">
                  <c:v>5.1128891770051816E-4</c:v>
                </c:pt>
                <c:pt idx="11">
                  <c:v>-4.3740199714191393E-4</c:v>
                </c:pt>
                <c:pt idx="12">
                  <c:v>-2.4437199627114778E-3</c:v>
                </c:pt>
                <c:pt idx="13">
                  <c:v>-4.1135781040985775E-3</c:v>
                </c:pt>
                <c:pt idx="14">
                  <c:v>3.1792382778768136E-3</c:v>
                </c:pt>
                <c:pt idx="15">
                  <c:v>2.0395813593858972E-4</c:v>
                </c:pt>
                <c:pt idx="16">
                  <c:v>6.3201753557488262E-3</c:v>
                </c:pt>
                <c:pt idx="17">
                  <c:v>2.0843795296336086E-3</c:v>
                </c:pt>
                <c:pt idx="18">
                  <c:v>-3.7029752422279881E-4</c:v>
                </c:pt>
                <c:pt idx="19">
                  <c:v>2.3998064911471401E-4</c:v>
                </c:pt>
                <c:pt idx="20">
                  <c:v>1.4592104358969655E-3</c:v>
                </c:pt>
                <c:pt idx="21">
                  <c:v>2.5199422614850873E-3</c:v>
                </c:pt>
                <c:pt idx="22">
                  <c:v>2.4311555246217084E-3</c:v>
                </c:pt>
                <c:pt idx="23">
                  <c:v>-8.107365287068391E-4</c:v>
                </c:pt>
                <c:pt idx="24">
                  <c:v>2.1193537450420446E-3</c:v>
                </c:pt>
                <c:pt idx="25">
                  <c:v>-1.2074582864245113E-3</c:v>
                </c:pt>
                <c:pt idx="26">
                  <c:v>-5.4711159245380021E-3</c:v>
                </c:pt>
                <c:pt idx="27">
                  <c:v>1.4765018995695853E-3</c:v>
                </c:pt>
                <c:pt idx="28">
                  <c:v>-1.7571252659327893E-3</c:v>
                </c:pt>
                <c:pt idx="29">
                  <c:v>-1.8247317964552852E-3</c:v>
                </c:pt>
                <c:pt idx="30">
                  <c:v>-2.4153598222232293E-3</c:v>
                </c:pt>
                <c:pt idx="31">
                  <c:v>-1.5598015683653209E-3</c:v>
                </c:pt>
                <c:pt idx="32">
                  <c:v>2.3806158136217368E-4</c:v>
                </c:pt>
                <c:pt idx="33">
                  <c:v>-8.2600691495790665E-4</c:v>
                </c:pt>
                <c:pt idx="34">
                  <c:v>-7.4950324889098573E-4</c:v>
                </c:pt>
                <c:pt idx="35">
                  <c:v>2.6330910824376372E-3</c:v>
                </c:pt>
                <c:pt idx="36">
                  <c:v>-1.9690357009169704E-3</c:v>
                </c:pt>
                <c:pt idx="37">
                  <c:v>1.9851750959977094E-3</c:v>
                </c:pt>
                <c:pt idx="38">
                  <c:v>-1.5712351121689547E-3</c:v>
                </c:pt>
                <c:pt idx="39">
                  <c:v>-2.9983780881735738E-3</c:v>
                </c:pt>
                <c:pt idx="40">
                  <c:v>4.4252175414196922E-4</c:v>
                </c:pt>
                <c:pt idx="41">
                  <c:v>-1.2101931497709858E-3</c:v>
                </c:pt>
                <c:pt idx="42">
                  <c:v>5.4678997260508577E-4</c:v>
                </c:pt>
                <c:pt idx="43">
                  <c:v>2.4894758843798433E-3</c:v>
                </c:pt>
                <c:pt idx="44">
                  <c:v>-7.9364109687641128E-4</c:v>
                </c:pt>
                <c:pt idx="45">
                  <c:v>-3.5479318144506222E-3</c:v>
                </c:pt>
                <c:pt idx="46">
                  <c:v>-1.7275282754508573E-3</c:v>
                </c:pt>
                <c:pt idx="47">
                  <c:v>-2.3093894111722744E-3</c:v>
                </c:pt>
                <c:pt idx="48">
                  <c:v>1.4620987475965615E-3</c:v>
                </c:pt>
                <c:pt idx="49">
                  <c:v>-5.1790773999805077E-3</c:v>
                </c:pt>
                <c:pt idx="50">
                  <c:v>1.8949148046146162E-3</c:v>
                </c:pt>
                <c:pt idx="51">
                  <c:v>1.7754958311906326E-3</c:v>
                </c:pt>
                <c:pt idx="52">
                  <c:v>-2.4680910651819825E-4</c:v>
                </c:pt>
                <c:pt idx="53">
                  <c:v>2.5852794821518907E-3</c:v>
                </c:pt>
                <c:pt idx="54">
                  <c:v>4.0005542248884307E-3</c:v>
                </c:pt>
                <c:pt idx="55">
                  <c:v>-1.6980111606452887E-3</c:v>
                </c:pt>
                <c:pt idx="56">
                  <c:v>-1.1727958053565151E-3</c:v>
                </c:pt>
                <c:pt idx="57">
                  <c:v>-3.1452544810689991E-4</c:v>
                </c:pt>
                <c:pt idx="58">
                  <c:v>2.3131243168607513E-3</c:v>
                </c:pt>
                <c:pt idx="59">
                  <c:v>-2.1212040335881911E-3</c:v>
                </c:pt>
                <c:pt idx="60">
                  <c:v>2.3245010444063277E-3</c:v>
                </c:pt>
                <c:pt idx="61">
                  <c:v>1.6366116525923203E-3</c:v>
                </c:pt>
                <c:pt idx="62">
                  <c:v>1.5162027340505366E-4</c:v>
                </c:pt>
                <c:pt idx="63">
                  <c:v>1.6245312867336839E-3</c:v>
                </c:pt>
                <c:pt idx="64">
                  <c:v>1.972877642979091E-3</c:v>
                </c:pt>
                <c:pt idx="65">
                  <c:v>-3.1619248607495977E-4</c:v>
                </c:pt>
                <c:pt idx="66">
                  <c:v>-8.5666124422722307E-4</c:v>
                </c:pt>
                <c:pt idx="67">
                  <c:v>-3.5971539102062416E-3</c:v>
                </c:pt>
                <c:pt idx="68">
                  <c:v>7.5293669458097298E-4</c:v>
                </c:pt>
                <c:pt idx="69">
                  <c:v>-7.1827439443391259E-4</c:v>
                </c:pt>
                <c:pt idx="70">
                  <c:v>-5.9945368411399641E-3</c:v>
                </c:pt>
                <c:pt idx="71">
                  <c:v>4.1568488854921352E-4</c:v>
                </c:pt>
                <c:pt idx="72">
                  <c:v>2.3385305534023511E-5</c:v>
                </c:pt>
                <c:pt idx="73">
                  <c:v>8.166020156694005E-4</c:v>
                </c:pt>
                <c:pt idx="74">
                  <c:v>2.5266637025493643E-3</c:v>
                </c:pt>
                <c:pt idx="75">
                  <c:v>-1.9851170015336575E-3</c:v>
                </c:pt>
                <c:pt idx="76">
                  <c:v>-3.8769443949024417E-4</c:v>
                </c:pt>
                <c:pt idx="77">
                  <c:v>1.2565476398184285E-4</c:v>
                </c:pt>
                <c:pt idx="78">
                  <c:v>-2.2678540108221146E-3</c:v>
                </c:pt>
                <c:pt idx="79">
                  <c:v>-2.8499701678495016E-4</c:v>
                </c:pt>
                <c:pt idx="80">
                  <c:v>1.5125679362893425E-4</c:v>
                </c:pt>
                <c:pt idx="81">
                  <c:v>-3.6272433365931297E-3</c:v>
                </c:pt>
                <c:pt idx="82">
                  <c:v>1.8859437515925865E-3</c:v>
                </c:pt>
                <c:pt idx="83">
                  <c:v>-2.1235859606398106E-3</c:v>
                </c:pt>
                <c:pt idx="84">
                  <c:v>2.14518332727733E-3</c:v>
                </c:pt>
                <c:pt idx="85">
                  <c:v>7.3865225293100623E-4</c:v>
                </c:pt>
                <c:pt idx="86">
                  <c:v>1.3426330785174887E-3</c:v>
                </c:pt>
                <c:pt idx="87">
                  <c:v>8.2183832573039139E-5</c:v>
                </c:pt>
                <c:pt idx="88">
                  <c:v>4.5360391800058751E-4</c:v>
                </c:pt>
                <c:pt idx="89">
                  <c:v>-3.6850672578045782E-3</c:v>
                </c:pt>
                <c:pt idx="90">
                  <c:v>3.645352087369408E-4</c:v>
                </c:pt>
                <c:pt idx="91">
                  <c:v>-2.113606465295479E-4</c:v>
                </c:pt>
                <c:pt idx="92">
                  <c:v>1.8270265011925033E-3</c:v>
                </c:pt>
                <c:pt idx="93">
                  <c:v>-2.0101836582811813E-3</c:v>
                </c:pt>
                <c:pt idx="94">
                  <c:v>-7.7295185302907077E-5</c:v>
                </c:pt>
                <c:pt idx="95">
                  <c:v>-8.3226162449785332E-4</c:v>
                </c:pt>
                <c:pt idx="96">
                  <c:v>2.8926016586329115E-4</c:v>
                </c:pt>
                <c:pt idx="97">
                  <c:v>-6.7417570842351706E-4</c:v>
                </c:pt>
                <c:pt idx="98">
                  <c:v>3.9771557062051642E-3</c:v>
                </c:pt>
                <c:pt idx="99">
                  <c:v>4.7859824799880232E-4</c:v>
                </c:pt>
                <c:pt idx="100">
                  <c:v>2.6539012042916385E-3</c:v>
                </c:pt>
                <c:pt idx="101">
                  <c:v>1.9579461260419637E-3</c:v>
                </c:pt>
                <c:pt idx="102">
                  <c:v>2.5852426196777811E-3</c:v>
                </c:pt>
                <c:pt idx="103">
                  <c:v>-1.0650056864922564E-3</c:v>
                </c:pt>
                <c:pt idx="104">
                  <c:v>2.2347039950722479E-3</c:v>
                </c:pt>
                <c:pt idx="105">
                  <c:v>1.1444016000480191E-3</c:v>
                </c:pt>
                <c:pt idx="106">
                  <c:v>-7.2484087468746095E-4</c:v>
                </c:pt>
                <c:pt idx="107">
                  <c:v>-7.9066082205446865E-4</c:v>
                </c:pt>
                <c:pt idx="108">
                  <c:v>-2.4580071824509605E-3</c:v>
                </c:pt>
                <c:pt idx="109">
                  <c:v>1.5869276070043571E-3</c:v>
                </c:pt>
                <c:pt idx="110">
                  <c:v>-1.2225478226557175E-3</c:v>
                </c:pt>
                <c:pt idx="111">
                  <c:v>-1.03320881423595E-3</c:v>
                </c:pt>
                <c:pt idx="112">
                  <c:v>-2.335927411956228E-3</c:v>
                </c:pt>
                <c:pt idx="113">
                  <c:v>2.210808359177076E-4</c:v>
                </c:pt>
                <c:pt idx="114">
                  <c:v>-4.2416841070163031E-4</c:v>
                </c:pt>
                <c:pt idx="115">
                  <c:v>-1.5221717618296026E-3</c:v>
                </c:pt>
                <c:pt idx="116">
                  <c:v>1.3377013640136291E-3</c:v>
                </c:pt>
                <c:pt idx="117">
                  <c:v>4.3240459582527006E-3</c:v>
                </c:pt>
                <c:pt idx="118">
                  <c:v>-2.6121894571463225E-3</c:v>
                </c:pt>
                <c:pt idx="119">
                  <c:v>1.5562196552052702E-3</c:v>
                </c:pt>
                <c:pt idx="120">
                  <c:v>-1.2732580347025681E-3</c:v>
                </c:pt>
                <c:pt idx="121">
                  <c:v>3.5360907116631487E-4</c:v>
                </c:pt>
                <c:pt idx="122">
                  <c:v>-2.4944609897983765E-3</c:v>
                </c:pt>
                <c:pt idx="123">
                  <c:v>4.3869343632503533E-4</c:v>
                </c:pt>
                <c:pt idx="124">
                  <c:v>-2.1198251574428839E-3</c:v>
                </c:pt>
                <c:pt idx="125">
                  <c:v>2.2324053130534983E-3</c:v>
                </c:pt>
                <c:pt idx="126">
                  <c:v>-5.0409597099529933E-4</c:v>
                </c:pt>
                <c:pt idx="127">
                  <c:v>1.7657124111385377E-3</c:v>
                </c:pt>
                <c:pt idx="128">
                  <c:v>-2.6045098741171134E-3</c:v>
                </c:pt>
                <c:pt idx="129">
                  <c:v>-2.1293272188083467E-3</c:v>
                </c:pt>
                <c:pt idx="130">
                  <c:v>-1.1605496494010927E-3</c:v>
                </c:pt>
                <c:pt idx="131">
                  <c:v>1.8824985659911548E-3</c:v>
                </c:pt>
                <c:pt idx="132">
                  <c:v>2.6727888869452739E-3</c:v>
                </c:pt>
                <c:pt idx="133">
                  <c:v>-1.9519072681841681E-3</c:v>
                </c:pt>
                <c:pt idx="134">
                  <c:v>-2.2945248142432167E-3</c:v>
                </c:pt>
                <c:pt idx="135">
                  <c:v>1.767898857468683E-4</c:v>
                </c:pt>
                <c:pt idx="136">
                  <c:v>-8.5469577462965788E-4</c:v>
                </c:pt>
                <c:pt idx="137">
                  <c:v>2.175173798947167E-3</c:v>
                </c:pt>
                <c:pt idx="138">
                  <c:v>-2.7170672970247322E-3</c:v>
                </c:pt>
                <c:pt idx="139">
                  <c:v>1.2733023479116251E-3</c:v>
                </c:pt>
                <c:pt idx="140">
                  <c:v>-9.715946841535539E-4</c:v>
                </c:pt>
                <c:pt idx="141">
                  <c:v>-6.1220457018699374E-4</c:v>
                </c:pt>
                <c:pt idx="142">
                  <c:v>-1.9996067324163694E-3</c:v>
                </c:pt>
                <c:pt idx="143">
                  <c:v>9.4842061182740379E-4</c:v>
                </c:pt>
                <c:pt idx="144">
                  <c:v>-1.3329731988254217E-3</c:v>
                </c:pt>
                <c:pt idx="145">
                  <c:v>2.2888932244549054E-3</c:v>
                </c:pt>
                <c:pt idx="146">
                  <c:v>-5.1579909094374389E-3</c:v>
                </c:pt>
                <c:pt idx="147">
                  <c:v>1.9368725776359225E-3</c:v>
                </c:pt>
                <c:pt idx="148">
                  <c:v>-3.4567349600574987E-3</c:v>
                </c:pt>
                <c:pt idx="149">
                  <c:v>6.4960335861957458E-4</c:v>
                </c:pt>
                <c:pt idx="150">
                  <c:v>4.7400681202847666E-3</c:v>
                </c:pt>
                <c:pt idx="151">
                  <c:v>1.9770864175537532E-3</c:v>
                </c:pt>
                <c:pt idx="152">
                  <c:v>1.3728102970856058E-3</c:v>
                </c:pt>
                <c:pt idx="153">
                  <c:v>6.5532745319570705E-5</c:v>
                </c:pt>
                <c:pt idx="154">
                  <c:v>5.4413879096004128E-4</c:v>
                </c:pt>
                <c:pt idx="155">
                  <c:v>1.8114347902065209E-3</c:v>
                </c:pt>
                <c:pt idx="156">
                  <c:v>6.438465659462521E-4</c:v>
                </c:pt>
                <c:pt idx="157">
                  <c:v>2.3191911673853954E-3</c:v>
                </c:pt>
                <c:pt idx="158">
                  <c:v>-7.4417796144543883E-4</c:v>
                </c:pt>
                <c:pt idx="159">
                  <c:v>-4.3443649068128365E-4</c:v>
                </c:pt>
                <c:pt idx="160">
                  <c:v>-2.2315026484748496E-3</c:v>
                </c:pt>
                <c:pt idx="161">
                  <c:v>9.7121112568595539E-4</c:v>
                </c:pt>
                <c:pt idx="162">
                  <c:v>3.9938259518108917E-3</c:v>
                </c:pt>
                <c:pt idx="163">
                  <c:v>-1.5159508051282701E-4</c:v>
                </c:pt>
                <c:pt idx="164">
                  <c:v>1.0407007199534275E-3</c:v>
                </c:pt>
                <c:pt idx="165">
                  <c:v>7.3152560302893182E-4</c:v>
                </c:pt>
                <c:pt idx="166">
                  <c:v>-7.359948648687966E-4</c:v>
                </c:pt>
                <c:pt idx="167">
                  <c:v>2.246918781683931E-4</c:v>
                </c:pt>
                <c:pt idx="168">
                  <c:v>1.0182720282072904E-3</c:v>
                </c:pt>
                <c:pt idx="169">
                  <c:v>1.659176040056664E-3</c:v>
                </c:pt>
                <c:pt idx="170">
                  <c:v>-1.299195212420034E-3</c:v>
                </c:pt>
                <c:pt idx="171">
                  <c:v>-1.3425192790200653E-4</c:v>
                </c:pt>
                <c:pt idx="172">
                  <c:v>-8.4577709146256672E-4</c:v>
                </c:pt>
                <c:pt idx="173">
                  <c:v>-2.6067095083845879E-3</c:v>
                </c:pt>
                <c:pt idx="174">
                  <c:v>1.282454189333627E-3</c:v>
                </c:pt>
                <c:pt idx="175">
                  <c:v>2.5413324883898487E-4</c:v>
                </c:pt>
                <c:pt idx="176">
                  <c:v>2.1124289588481926E-3</c:v>
                </c:pt>
                <c:pt idx="177">
                  <c:v>-8.505929293273417E-4</c:v>
                </c:pt>
                <c:pt idx="178">
                  <c:v>3.6613935010505684E-3</c:v>
                </c:pt>
                <c:pt idx="179">
                  <c:v>-8.4765262628086263E-4</c:v>
                </c:pt>
                <c:pt idx="180">
                  <c:v>2.4322180965252868E-3</c:v>
                </c:pt>
                <c:pt idx="181">
                  <c:v>1.0645646930669849E-3</c:v>
                </c:pt>
                <c:pt idx="182">
                  <c:v>1.1365885845388993E-3</c:v>
                </c:pt>
                <c:pt idx="183">
                  <c:v>-2.2333954957363487E-3</c:v>
                </c:pt>
                <c:pt idx="184">
                  <c:v>-2.6514180044002809E-3</c:v>
                </c:pt>
                <c:pt idx="185">
                  <c:v>5.1542270270420155E-4</c:v>
                </c:pt>
                <c:pt idx="186">
                  <c:v>-7.1408799977886459E-4</c:v>
                </c:pt>
                <c:pt idx="187">
                  <c:v>-1.041246297559077E-3</c:v>
                </c:pt>
                <c:pt idx="188">
                  <c:v>-6.399326663189132E-4</c:v>
                </c:pt>
                <c:pt idx="189">
                  <c:v>-7.4842009965878792E-4</c:v>
                </c:pt>
                <c:pt idx="190">
                  <c:v>-2.8686573251153854E-4</c:v>
                </c:pt>
                <c:pt idx="191">
                  <c:v>6.9820027027122278E-4</c:v>
                </c:pt>
                <c:pt idx="192">
                  <c:v>5.0856850915376455E-4</c:v>
                </c:pt>
                <c:pt idx="193">
                  <c:v>4.1676077605485411E-3</c:v>
                </c:pt>
                <c:pt idx="194">
                  <c:v>4.4911199211073404E-4</c:v>
                </c:pt>
                <c:pt idx="195">
                  <c:v>-1.3545935957314215E-3</c:v>
                </c:pt>
                <c:pt idx="196">
                  <c:v>-2.7908594435484503E-3</c:v>
                </c:pt>
                <c:pt idx="197">
                  <c:v>2.4849231490419875E-3</c:v>
                </c:pt>
                <c:pt idx="198">
                  <c:v>-1.1794953080533506E-3</c:v>
                </c:pt>
                <c:pt idx="199">
                  <c:v>1.2959884442148805E-3</c:v>
                </c:pt>
                <c:pt idx="200">
                  <c:v>-2.5844069721838917E-4</c:v>
                </c:pt>
                <c:pt idx="201">
                  <c:v>-2.1372334708712809E-3</c:v>
                </c:pt>
                <c:pt idx="202">
                  <c:v>9.4762423141735825E-4</c:v>
                </c:pt>
                <c:pt idx="203">
                  <c:v>-8.4877727589743185E-4</c:v>
                </c:pt>
                <c:pt idx="204">
                  <c:v>8.7491449486189741E-4</c:v>
                </c:pt>
                <c:pt idx="205">
                  <c:v>1.8403635311104165E-3</c:v>
                </c:pt>
                <c:pt idx="206">
                  <c:v>2.6174381846137103E-3</c:v>
                </c:pt>
                <c:pt idx="207">
                  <c:v>-2.7024231467956575E-3</c:v>
                </c:pt>
                <c:pt idx="208">
                  <c:v>5.3454543074919379E-4</c:v>
                </c:pt>
                <c:pt idx="209">
                  <c:v>-8.263231318403609E-4</c:v>
                </c:pt>
                <c:pt idx="210">
                  <c:v>-1.6307003584733076E-3</c:v>
                </c:pt>
                <c:pt idx="211">
                  <c:v>2.306853164674529E-3</c:v>
                </c:pt>
                <c:pt idx="212">
                  <c:v>3.7996500574116575E-4</c:v>
                </c:pt>
                <c:pt idx="213">
                  <c:v>7.5204455184441055E-4</c:v>
                </c:pt>
                <c:pt idx="214">
                  <c:v>7.0766750450040829E-4</c:v>
                </c:pt>
                <c:pt idx="215">
                  <c:v>-2.8750840249562237E-3</c:v>
                </c:pt>
                <c:pt idx="216">
                  <c:v>-4.1407056827162528E-4</c:v>
                </c:pt>
                <c:pt idx="217">
                  <c:v>2.6006931446188088E-4</c:v>
                </c:pt>
                <c:pt idx="218">
                  <c:v>1.9729641718446824E-3</c:v>
                </c:pt>
                <c:pt idx="219">
                  <c:v>4.4095009483330434E-3</c:v>
                </c:pt>
                <c:pt idx="220">
                  <c:v>1.9374339077417766E-3</c:v>
                </c:pt>
                <c:pt idx="221">
                  <c:v>-4.0668507260987541E-4</c:v>
                </c:pt>
                <c:pt idx="222">
                  <c:v>3.4535344928443942E-5</c:v>
                </c:pt>
                <c:pt idx="223">
                  <c:v>-6.6221704020424227E-4</c:v>
                </c:pt>
                <c:pt idx="224">
                  <c:v>-3.1539062137590276E-3</c:v>
                </c:pt>
                <c:pt idx="225">
                  <c:v>6.775491685340983E-4</c:v>
                </c:pt>
                <c:pt idx="226">
                  <c:v>-1.5974303381034757E-3</c:v>
                </c:pt>
                <c:pt idx="227">
                  <c:v>3.5542442248346498E-3</c:v>
                </c:pt>
                <c:pt idx="228">
                  <c:v>-8.3616143651388784E-4</c:v>
                </c:pt>
                <c:pt idx="229">
                  <c:v>9.0268100900620432E-4</c:v>
                </c:pt>
                <c:pt idx="230">
                  <c:v>9.1075845780292936E-4</c:v>
                </c:pt>
                <c:pt idx="231">
                  <c:v>7.1070937851847591E-4</c:v>
                </c:pt>
                <c:pt idx="232">
                  <c:v>3.38861893282837E-3</c:v>
                </c:pt>
                <c:pt idx="233">
                  <c:v>5.602095874301933E-5</c:v>
                </c:pt>
                <c:pt idx="234">
                  <c:v>-3.967066949065239E-4</c:v>
                </c:pt>
                <c:pt idx="235">
                  <c:v>6.0795135769939085E-4</c:v>
                </c:pt>
                <c:pt idx="236">
                  <c:v>-4.804403689200249E-4</c:v>
                </c:pt>
                <c:pt idx="237">
                  <c:v>1.6564868350648504E-3</c:v>
                </c:pt>
                <c:pt idx="238">
                  <c:v>2.9441924946799385E-3</c:v>
                </c:pt>
                <c:pt idx="239">
                  <c:v>1.1009292394980844E-3</c:v>
                </c:pt>
                <c:pt idx="240">
                  <c:v>8.6255487354295658E-4</c:v>
                </c:pt>
                <c:pt idx="241">
                  <c:v>-1.6974883990834395E-3</c:v>
                </c:pt>
                <c:pt idx="242">
                  <c:v>1.2533282824525394E-3</c:v>
                </c:pt>
                <c:pt idx="243">
                  <c:v>-1.4702555101613884E-3</c:v>
                </c:pt>
                <c:pt idx="244">
                  <c:v>2.2952101608779054E-3</c:v>
                </c:pt>
                <c:pt idx="245">
                  <c:v>1.8720908159564618E-3</c:v>
                </c:pt>
                <c:pt idx="246">
                  <c:v>1.9534700402121176E-3</c:v>
                </c:pt>
                <c:pt idx="247">
                  <c:v>-4.9563257787728799E-4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5-924B-86E5-E589A251D1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BacktestAmer!$D$254:$D$504</c:f>
              <c:numCache>
                <c:formatCode>0.00%</c:formatCode>
                <c:ptCount val="251"/>
                <c:pt idx="0">
                  <c:v>-6.7356467841194279E-3</c:v>
                </c:pt>
                <c:pt idx="1">
                  <c:v>-6.7312035459563225E-3</c:v>
                </c:pt>
                <c:pt idx="2">
                  <c:v>-6.7217805678090933E-3</c:v>
                </c:pt>
                <c:pt idx="3">
                  <c:v>-6.745455089114857E-3</c:v>
                </c:pt>
                <c:pt idx="4">
                  <c:v>-6.762112269435263E-3</c:v>
                </c:pt>
                <c:pt idx="5">
                  <c:v>-6.7849424810506511E-3</c:v>
                </c:pt>
                <c:pt idx="6">
                  <c:v>-6.7598290116664796E-3</c:v>
                </c:pt>
                <c:pt idx="7">
                  <c:v>-6.6937111141378144E-3</c:v>
                </c:pt>
                <c:pt idx="8">
                  <c:v>-6.6864725882612771E-3</c:v>
                </c:pt>
                <c:pt idx="9">
                  <c:v>-6.6736307779762674E-3</c:v>
                </c:pt>
                <c:pt idx="10">
                  <c:v>-6.6661898663800886E-3</c:v>
                </c:pt>
                <c:pt idx="11">
                  <c:v>-6.6739068382769247E-3</c:v>
                </c:pt>
                <c:pt idx="12">
                  <c:v>-6.6862162891573249E-3</c:v>
                </c:pt>
                <c:pt idx="13">
                  <c:v>-6.6936407688315399E-3</c:v>
                </c:pt>
                <c:pt idx="14">
                  <c:v>-6.694333329445714E-3</c:v>
                </c:pt>
                <c:pt idx="15">
                  <c:v>-6.7389718672968826E-3</c:v>
                </c:pt>
                <c:pt idx="16">
                  <c:v>-6.7512098388193553E-3</c:v>
                </c:pt>
                <c:pt idx="17">
                  <c:v>-6.8172105254800941E-3</c:v>
                </c:pt>
                <c:pt idx="18">
                  <c:v>-6.7790125796985626E-3</c:v>
                </c:pt>
                <c:pt idx="19">
                  <c:v>-6.7423766837615799E-3</c:v>
                </c:pt>
                <c:pt idx="20">
                  <c:v>-6.7291034536153069E-3</c:v>
                </c:pt>
                <c:pt idx="21">
                  <c:v>-6.7249293347702932E-3</c:v>
                </c:pt>
                <c:pt idx="22">
                  <c:v>-6.7268874556208336E-3</c:v>
                </c:pt>
                <c:pt idx="23">
                  <c:v>-6.7291212499321507E-3</c:v>
                </c:pt>
                <c:pt idx="24">
                  <c:v>-6.7500580750503129E-3</c:v>
                </c:pt>
                <c:pt idx="25">
                  <c:v>-6.7643840966605459E-3</c:v>
                </c:pt>
                <c:pt idx="26">
                  <c:v>-6.7911964015446857E-3</c:v>
                </c:pt>
                <c:pt idx="27">
                  <c:v>-6.8131456363256905E-3</c:v>
                </c:pt>
                <c:pt idx="28">
                  <c:v>-6.8260717487404476E-3</c:v>
                </c:pt>
                <c:pt idx="29">
                  <c:v>-6.8495022056128396E-3</c:v>
                </c:pt>
                <c:pt idx="30">
                  <c:v>-6.8421907297225174E-3</c:v>
                </c:pt>
                <c:pt idx="31">
                  <c:v>-6.86632691489186E-3</c:v>
                </c:pt>
                <c:pt idx="32">
                  <c:v>-6.8739653523527634E-3</c:v>
                </c:pt>
                <c:pt idx="33">
                  <c:v>-6.8866881843193161E-3</c:v>
                </c:pt>
                <c:pt idx="34">
                  <c:v>-6.894118524407189E-3</c:v>
                </c:pt>
                <c:pt idx="35">
                  <c:v>-6.8921088046154447E-3</c:v>
                </c:pt>
                <c:pt idx="36">
                  <c:v>-6.9061827667035534E-3</c:v>
                </c:pt>
                <c:pt idx="37">
                  <c:v>-6.9033117433896082E-3</c:v>
                </c:pt>
                <c:pt idx="38">
                  <c:v>-6.8844458823745227E-3</c:v>
                </c:pt>
                <c:pt idx="39">
                  <c:v>-6.8964216169507672E-3</c:v>
                </c:pt>
                <c:pt idx="40">
                  <c:v>-6.8819155059691613E-3</c:v>
                </c:pt>
                <c:pt idx="41">
                  <c:v>-6.8877198773247385E-3</c:v>
                </c:pt>
                <c:pt idx="42">
                  <c:v>-6.9068020517955905E-3</c:v>
                </c:pt>
                <c:pt idx="43">
                  <c:v>-6.8994607044636745E-3</c:v>
                </c:pt>
                <c:pt idx="44">
                  <c:v>-6.9251223773866173E-3</c:v>
                </c:pt>
                <c:pt idx="45">
                  <c:v>-6.9222525990581176E-3</c:v>
                </c:pt>
                <c:pt idx="46">
                  <c:v>-6.9174770852246069E-3</c:v>
                </c:pt>
                <c:pt idx="47">
                  <c:v>-6.9107245276496766E-3</c:v>
                </c:pt>
                <c:pt idx="48">
                  <c:v>-6.932666840244529E-3</c:v>
                </c:pt>
                <c:pt idx="49">
                  <c:v>-6.9398833672697658E-3</c:v>
                </c:pt>
                <c:pt idx="50">
                  <c:v>-6.951856032539637E-3</c:v>
                </c:pt>
                <c:pt idx="51">
                  <c:v>-6.9441633389581581E-3</c:v>
                </c:pt>
                <c:pt idx="52">
                  <c:v>-6.9800601547696439E-3</c:v>
                </c:pt>
                <c:pt idx="53">
                  <c:v>-6.9582131981279494E-3</c:v>
                </c:pt>
                <c:pt idx="54">
                  <c:v>-6.9544588223275673E-3</c:v>
                </c:pt>
                <c:pt idx="55">
                  <c:v>-6.9760106240443756E-3</c:v>
                </c:pt>
                <c:pt idx="56">
                  <c:v>-6.9625837582596214E-3</c:v>
                </c:pt>
                <c:pt idx="57">
                  <c:v>-6.9447499217290707E-3</c:v>
                </c:pt>
                <c:pt idx="58">
                  <c:v>-6.949633278459065E-3</c:v>
                </c:pt>
                <c:pt idx="59">
                  <c:v>-6.9483143659553161E-3</c:v>
                </c:pt>
                <c:pt idx="60">
                  <c:v>-6.9596373338624042E-3</c:v>
                </c:pt>
                <c:pt idx="61">
                  <c:v>-6.9444354904352919E-3</c:v>
                </c:pt>
                <c:pt idx="62">
                  <c:v>-6.9348923303169541E-3</c:v>
                </c:pt>
                <c:pt idx="63">
                  <c:v>-6.9254749487804475E-3</c:v>
                </c:pt>
                <c:pt idx="64">
                  <c:v>-6.9144286610994419E-3</c:v>
                </c:pt>
                <c:pt idx="65">
                  <c:v>-6.9173039892734241E-3</c:v>
                </c:pt>
                <c:pt idx="66">
                  <c:v>-6.9021520550609158E-3</c:v>
                </c:pt>
                <c:pt idx="67">
                  <c:v>-6.8922906410551687E-3</c:v>
                </c:pt>
                <c:pt idx="68">
                  <c:v>-6.8941825426255873E-3</c:v>
                </c:pt>
                <c:pt idx="69">
                  <c:v>-6.8945990518141766E-3</c:v>
                </c:pt>
                <c:pt idx="70">
                  <c:v>-6.9106194361381523E-3</c:v>
                </c:pt>
                <c:pt idx="71">
                  <c:v>-6.9043363884646021E-3</c:v>
                </c:pt>
                <c:pt idx="72">
                  <c:v>-6.9083771469981448E-3</c:v>
                </c:pt>
                <c:pt idx="73">
                  <c:v>-6.8510815603200206E-3</c:v>
                </c:pt>
                <c:pt idx="74">
                  <c:v>-6.8526586064789254E-3</c:v>
                </c:pt>
                <c:pt idx="75">
                  <c:v>-6.8702576754157019E-3</c:v>
                </c:pt>
                <c:pt idx="76">
                  <c:v>-6.8690092456169327E-3</c:v>
                </c:pt>
                <c:pt idx="77">
                  <c:v>-6.854603474390983E-3</c:v>
                </c:pt>
                <c:pt idx="78">
                  <c:v>-6.8668005099678606E-3</c:v>
                </c:pt>
                <c:pt idx="79">
                  <c:v>-6.858595926973526E-3</c:v>
                </c:pt>
                <c:pt idx="80">
                  <c:v>-6.8902371629088414E-3</c:v>
                </c:pt>
                <c:pt idx="81">
                  <c:v>-6.9032306464555928E-3</c:v>
                </c:pt>
                <c:pt idx="82">
                  <c:v>-6.9065474124353644E-3</c:v>
                </c:pt>
                <c:pt idx="83">
                  <c:v>-6.9014636750245406E-3</c:v>
                </c:pt>
                <c:pt idx="84">
                  <c:v>-6.9267776889479658E-3</c:v>
                </c:pt>
                <c:pt idx="85">
                  <c:v>-6.9183060519189968E-3</c:v>
                </c:pt>
                <c:pt idx="86">
                  <c:v>-6.9296741014976239E-3</c:v>
                </c:pt>
                <c:pt idx="87">
                  <c:v>-6.9169651141284261E-3</c:v>
                </c:pt>
                <c:pt idx="88">
                  <c:v>-6.9137229535363547E-3</c:v>
                </c:pt>
                <c:pt idx="89">
                  <c:v>-6.9254805905002723E-3</c:v>
                </c:pt>
                <c:pt idx="90">
                  <c:v>-6.9186453015728563E-3</c:v>
                </c:pt>
                <c:pt idx="91">
                  <c:v>-6.9153783330538031E-3</c:v>
                </c:pt>
                <c:pt idx="92">
                  <c:v>-6.938413243087597E-3</c:v>
                </c:pt>
                <c:pt idx="93">
                  <c:v>-6.9476216802965016E-3</c:v>
                </c:pt>
                <c:pt idx="94">
                  <c:v>-6.9399103171388747E-3</c:v>
                </c:pt>
                <c:pt idx="95">
                  <c:v>-6.9283023545517099E-3</c:v>
                </c:pt>
                <c:pt idx="96">
                  <c:v>-6.9389468274715363E-3</c:v>
                </c:pt>
                <c:pt idx="97">
                  <c:v>-6.9389515797033926E-3</c:v>
                </c:pt>
                <c:pt idx="98">
                  <c:v>-6.9356883669896719E-3</c:v>
                </c:pt>
                <c:pt idx="99">
                  <c:v>-6.9410715977023616E-3</c:v>
                </c:pt>
                <c:pt idx="100">
                  <c:v>-6.9443773451419132E-3</c:v>
                </c:pt>
                <c:pt idx="101">
                  <c:v>-6.9277009734675533E-3</c:v>
                </c:pt>
                <c:pt idx="102">
                  <c:v>-6.9165704722380121E-3</c:v>
                </c:pt>
                <c:pt idx="103">
                  <c:v>-6.9935751013754429E-3</c:v>
                </c:pt>
                <c:pt idx="104">
                  <c:v>-6.9807644482309779E-3</c:v>
                </c:pt>
                <c:pt idx="105">
                  <c:v>-6.9728088187150693E-3</c:v>
                </c:pt>
                <c:pt idx="106">
                  <c:v>-6.9808192874734661E-3</c:v>
                </c:pt>
                <c:pt idx="107">
                  <c:v>-6.9627451923390529E-3</c:v>
                </c:pt>
                <c:pt idx="108">
                  <c:v>-6.9508627498687551E-3</c:v>
                </c:pt>
                <c:pt idx="109">
                  <c:v>-6.9233828465460057E-3</c:v>
                </c:pt>
                <c:pt idx="110">
                  <c:v>-6.8705156480230812E-3</c:v>
                </c:pt>
                <c:pt idx="111">
                  <c:v>-6.8949766625124075E-3</c:v>
                </c:pt>
                <c:pt idx="112">
                  <c:v>-6.8595363404566397E-3</c:v>
                </c:pt>
                <c:pt idx="113">
                  <c:v>-6.845040695374627E-3</c:v>
                </c:pt>
                <c:pt idx="114">
                  <c:v>-6.8563994216181926E-3</c:v>
                </c:pt>
                <c:pt idx="115">
                  <c:v>-6.871705248587154E-3</c:v>
                </c:pt>
                <c:pt idx="116">
                  <c:v>-6.8726701662401215E-3</c:v>
                </c:pt>
                <c:pt idx="117">
                  <c:v>-6.8716907196759046E-3</c:v>
                </c:pt>
                <c:pt idx="118">
                  <c:v>-6.9174377911988038E-3</c:v>
                </c:pt>
                <c:pt idx="119">
                  <c:v>-6.9241119091915208E-3</c:v>
                </c:pt>
                <c:pt idx="120">
                  <c:v>-6.8966357754922216E-3</c:v>
                </c:pt>
                <c:pt idx="121">
                  <c:v>-6.9078534869767673E-3</c:v>
                </c:pt>
                <c:pt idx="122">
                  <c:v>-6.892792388712027E-3</c:v>
                </c:pt>
                <c:pt idx="123">
                  <c:v>-6.9028558618540216E-3</c:v>
                </c:pt>
                <c:pt idx="124">
                  <c:v>-6.8856567581416653E-3</c:v>
                </c:pt>
                <c:pt idx="125">
                  <c:v>-6.8747269797325905E-3</c:v>
                </c:pt>
                <c:pt idx="126">
                  <c:v>-6.8849504391730702E-3</c:v>
                </c:pt>
                <c:pt idx="127">
                  <c:v>-6.8907320462063713E-3</c:v>
                </c:pt>
                <c:pt idx="128">
                  <c:v>-6.8161541130963375E-3</c:v>
                </c:pt>
                <c:pt idx="129">
                  <c:v>-6.8177687565945753E-3</c:v>
                </c:pt>
                <c:pt idx="130">
                  <c:v>-6.8033215419678484E-3</c:v>
                </c:pt>
                <c:pt idx="131">
                  <c:v>-6.819280353378916E-3</c:v>
                </c:pt>
                <c:pt idx="132">
                  <c:v>-6.7963016424086422E-3</c:v>
                </c:pt>
                <c:pt idx="133">
                  <c:v>-6.8093424768205279E-3</c:v>
                </c:pt>
                <c:pt idx="134">
                  <c:v>-6.7946389219844206E-3</c:v>
                </c:pt>
                <c:pt idx="135">
                  <c:v>-6.7821538255435502E-3</c:v>
                </c:pt>
                <c:pt idx="136">
                  <c:v>-6.7908942848949761E-3</c:v>
                </c:pt>
                <c:pt idx="137">
                  <c:v>-6.8110611212226294E-3</c:v>
                </c:pt>
                <c:pt idx="138">
                  <c:v>-6.791029532636177E-3</c:v>
                </c:pt>
                <c:pt idx="139">
                  <c:v>-6.8050429522264347E-3</c:v>
                </c:pt>
                <c:pt idx="140">
                  <c:v>-6.7890238213002751E-3</c:v>
                </c:pt>
                <c:pt idx="141">
                  <c:v>-6.8050259412650096E-3</c:v>
                </c:pt>
                <c:pt idx="142">
                  <c:v>-6.7979096578729241E-3</c:v>
                </c:pt>
                <c:pt idx="143">
                  <c:v>-6.7902836078450445E-3</c:v>
                </c:pt>
                <c:pt idx="144">
                  <c:v>-6.7908546924909715E-3</c:v>
                </c:pt>
                <c:pt idx="145">
                  <c:v>-6.8047216834833165E-3</c:v>
                </c:pt>
                <c:pt idx="146">
                  <c:v>-6.8029286734272443E-3</c:v>
                </c:pt>
                <c:pt idx="147">
                  <c:v>-7.7423788870036635E-3</c:v>
                </c:pt>
                <c:pt idx="148">
                  <c:v>-7.7206421868349561E-3</c:v>
                </c:pt>
                <c:pt idx="149">
                  <c:v>-7.7658519647904704E-3</c:v>
                </c:pt>
                <c:pt idx="150">
                  <c:v>-7.7501757109493877E-3</c:v>
                </c:pt>
                <c:pt idx="151">
                  <c:v>-7.7632171113144622E-3</c:v>
                </c:pt>
                <c:pt idx="152">
                  <c:v>-7.7409040381808212E-3</c:v>
                </c:pt>
                <c:pt idx="153">
                  <c:v>-7.7076412112461294E-3</c:v>
                </c:pt>
                <c:pt idx="154">
                  <c:v>-7.6734423934627129E-3</c:v>
                </c:pt>
                <c:pt idx="155">
                  <c:v>-7.6613798297053169E-3</c:v>
                </c:pt>
                <c:pt idx="156">
                  <c:v>-7.6655718027451303E-3</c:v>
                </c:pt>
                <c:pt idx="157">
                  <c:v>-7.6638189961181803E-3</c:v>
                </c:pt>
                <c:pt idx="158">
                  <c:v>-7.6554898796433075E-3</c:v>
                </c:pt>
                <c:pt idx="159">
                  <c:v>-7.6514576141056626E-3</c:v>
                </c:pt>
                <c:pt idx="160">
                  <c:v>-7.639635446865781E-3</c:v>
                </c:pt>
                <c:pt idx="161">
                  <c:v>-7.6440913805489088E-3</c:v>
                </c:pt>
                <c:pt idx="162">
                  <c:v>-7.6441933245447987E-3</c:v>
                </c:pt>
                <c:pt idx="163">
                  <c:v>-7.6709288670651563E-3</c:v>
                </c:pt>
                <c:pt idx="164">
                  <c:v>-7.6627772172109332E-3</c:v>
                </c:pt>
                <c:pt idx="165">
                  <c:v>-7.6300747433722628E-3</c:v>
                </c:pt>
                <c:pt idx="166">
                  <c:v>-7.6188625329177669E-3</c:v>
                </c:pt>
                <c:pt idx="167">
                  <c:v>-7.6004472658802958E-3</c:v>
                </c:pt>
                <c:pt idx="168">
                  <c:v>-7.589177182269472E-3</c:v>
                </c:pt>
                <c:pt idx="169">
                  <c:v>-7.5713705289949E-3</c:v>
                </c:pt>
                <c:pt idx="170">
                  <c:v>-7.5726819969536598E-3</c:v>
                </c:pt>
                <c:pt idx="171">
                  <c:v>-7.5858699249759746E-3</c:v>
                </c:pt>
                <c:pt idx="172">
                  <c:v>-7.5742318211155964E-3</c:v>
                </c:pt>
                <c:pt idx="173">
                  <c:v>-7.5829113760359293E-3</c:v>
                </c:pt>
                <c:pt idx="174">
                  <c:v>-7.5894166488555351E-3</c:v>
                </c:pt>
                <c:pt idx="175">
                  <c:v>-7.6017657652873803E-3</c:v>
                </c:pt>
                <c:pt idx="176">
                  <c:v>-7.5979193018124282E-3</c:v>
                </c:pt>
                <c:pt idx="177">
                  <c:v>-7.605634779194217E-3</c:v>
                </c:pt>
                <c:pt idx="178">
                  <c:v>-7.6067562296579386E-3</c:v>
                </c:pt>
                <c:pt idx="179">
                  <c:v>-7.6104762378349467E-3</c:v>
                </c:pt>
                <c:pt idx="180">
                  <c:v>-7.6173848610990606E-3</c:v>
                </c:pt>
                <c:pt idx="181">
                  <c:v>-7.5892342313503567E-3</c:v>
                </c:pt>
                <c:pt idx="182">
                  <c:v>-7.590135878385312E-3</c:v>
                </c:pt>
                <c:pt idx="183">
                  <c:v>-7.5725278572597362E-3</c:v>
                </c:pt>
                <c:pt idx="184">
                  <c:v>-7.569823196462354E-3</c:v>
                </c:pt>
                <c:pt idx="185">
                  <c:v>-7.5396371538039263E-3</c:v>
                </c:pt>
                <c:pt idx="186">
                  <c:v>-7.5566787623962406E-3</c:v>
                </c:pt>
                <c:pt idx="187">
                  <c:v>-7.5965184412492013E-3</c:v>
                </c:pt>
                <c:pt idx="188">
                  <c:v>-7.5952322125439984E-3</c:v>
                </c:pt>
                <c:pt idx="189">
                  <c:v>-7.6080807381690308E-3</c:v>
                </c:pt>
                <c:pt idx="190">
                  <c:v>-7.6135926921467936E-3</c:v>
                </c:pt>
                <c:pt idx="191">
                  <c:v>-7.622544265846706E-3</c:v>
                </c:pt>
                <c:pt idx="192">
                  <c:v>-7.6239048878909612E-3</c:v>
                </c:pt>
                <c:pt idx="193">
                  <c:v>-7.5991977301857905E-3</c:v>
                </c:pt>
                <c:pt idx="194">
                  <c:v>-7.1634260620325411E-3</c:v>
                </c:pt>
                <c:pt idx="195">
                  <c:v>-7.1226332136331075E-3</c:v>
                </c:pt>
                <c:pt idx="196">
                  <c:v>-7.0326148374572359E-3</c:v>
                </c:pt>
                <c:pt idx="197">
                  <c:v>-7.0338758164061469E-3</c:v>
                </c:pt>
                <c:pt idx="198">
                  <c:v>-7.0488969843694686E-3</c:v>
                </c:pt>
                <c:pt idx="199">
                  <c:v>-7.025502920270532E-3</c:v>
                </c:pt>
                <c:pt idx="200">
                  <c:v>-6.9903671319702654E-3</c:v>
                </c:pt>
                <c:pt idx="201">
                  <c:v>-7.0177621743319337E-3</c:v>
                </c:pt>
                <c:pt idx="202">
                  <c:v>-6.9984898203172075E-3</c:v>
                </c:pt>
                <c:pt idx="203">
                  <c:v>-6.9903670590659543E-3</c:v>
                </c:pt>
                <c:pt idx="204">
                  <c:v>-6.996192586435899E-3</c:v>
                </c:pt>
                <c:pt idx="205">
                  <c:v>-6.9932500664572298E-3</c:v>
                </c:pt>
                <c:pt idx="206">
                  <c:v>-7.0026928099914199E-3</c:v>
                </c:pt>
                <c:pt idx="207">
                  <c:v>-6.9820588972267341E-3</c:v>
                </c:pt>
                <c:pt idx="208">
                  <c:v>-6.9199144920903989E-3</c:v>
                </c:pt>
                <c:pt idx="209">
                  <c:v>-6.9112416144167356E-3</c:v>
                </c:pt>
                <c:pt idx="210">
                  <c:v>-6.9472265631259867E-3</c:v>
                </c:pt>
                <c:pt idx="211">
                  <c:v>-6.9518917846591475E-3</c:v>
                </c:pt>
                <c:pt idx="212">
                  <c:v>-6.9702137090058491E-3</c:v>
                </c:pt>
                <c:pt idx="213">
                  <c:v>-6.944255628911533E-3</c:v>
                </c:pt>
                <c:pt idx="214">
                  <c:v>-6.909165435660997E-3</c:v>
                </c:pt>
                <c:pt idx="215">
                  <c:v>-6.9403597198555243E-3</c:v>
                </c:pt>
                <c:pt idx="216">
                  <c:v>-6.9450170365523154E-3</c:v>
                </c:pt>
                <c:pt idx="217">
                  <c:v>-6.8633956497872036E-3</c:v>
                </c:pt>
                <c:pt idx="218">
                  <c:v>-6.8425423803657494E-3</c:v>
                </c:pt>
                <c:pt idx="219">
                  <c:v>-6.8780075152199563E-3</c:v>
                </c:pt>
                <c:pt idx="220">
                  <c:v>-6.9304468375739666E-3</c:v>
                </c:pt>
                <c:pt idx="221">
                  <c:v>-6.9255972102063431E-3</c:v>
                </c:pt>
                <c:pt idx="222">
                  <c:v>-6.8903458582341868E-3</c:v>
                </c:pt>
                <c:pt idx="223">
                  <c:v>-6.8718644939363494E-3</c:v>
                </c:pt>
                <c:pt idx="224">
                  <c:v>-7.0187823504983381E-3</c:v>
                </c:pt>
                <c:pt idx="225">
                  <c:v>-6.9848577363221106E-3</c:v>
                </c:pt>
                <c:pt idx="226">
                  <c:v>-6.9925033006550353E-3</c:v>
                </c:pt>
                <c:pt idx="227">
                  <c:v>-7.0621680004068913E-3</c:v>
                </c:pt>
                <c:pt idx="228">
                  <c:v>-7.0838381245992288E-3</c:v>
                </c:pt>
                <c:pt idx="229">
                  <c:v>-7.0582083010306907E-3</c:v>
                </c:pt>
                <c:pt idx="230">
                  <c:v>-7.0363116190115841E-3</c:v>
                </c:pt>
                <c:pt idx="231">
                  <c:v>-7.0448306285599326E-3</c:v>
                </c:pt>
                <c:pt idx="232">
                  <c:v>-7.0351389059400892E-3</c:v>
                </c:pt>
                <c:pt idx="233">
                  <c:v>-7.0489350221377752E-3</c:v>
                </c:pt>
                <c:pt idx="234">
                  <c:v>-7.0476419871360781E-3</c:v>
                </c:pt>
                <c:pt idx="235">
                  <c:v>-7.0205065001140397E-3</c:v>
                </c:pt>
                <c:pt idx="236">
                  <c:v>-7.0093983635475168E-3</c:v>
                </c:pt>
                <c:pt idx="237">
                  <c:v>-7.0137577667751163E-3</c:v>
                </c:pt>
                <c:pt idx="238">
                  <c:v>-7.0179326164330593E-3</c:v>
                </c:pt>
                <c:pt idx="239">
                  <c:v>-6.9806661695717073E-3</c:v>
                </c:pt>
                <c:pt idx="240">
                  <c:v>-6.9644843397170053E-3</c:v>
                </c:pt>
                <c:pt idx="241">
                  <c:v>-6.9427351441699635E-3</c:v>
                </c:pt>
                <c:pt idx="242">
                  <c:v>-6.940942037097669E-3</c:v>
                </c:pt>
                <c:pt idx="243">
                  <c:v>-6.9027331590833215E-3</c:v>
                </c:pt>
                <c:pt idx="244">
                  <c:v>-6.8959467467091693E-3</c:v>
                </c:pt>
                <c:pt idx="245">
                  <c:v>-6.9003625304864258E-3</c:v>
                </c:pt>
                <c:pt idx="246">
                  <c:v>-6.9178493421135764E-3</c:v>
                </c:pt>
                <c:pt idx="247">
                  <c:v>-7.2345158529748717E-3</c:v>
                </c:pt>
                <c:pt idx="248">
                  <c:v>-7.2198979343476707E-3</c:v>
                </c:pt>
                <c:pt idx="249">
                  <c:v>-7.2270766165653446E-3</c:v>
                </c:pt>
                <c:pt idx="250">
                  <c:v>-1.6251211850476524E-2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5-924B-86E5-E589A251D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91311"/>
        <c:axId val="190592991"/>
      </c:lineChart>
      <c:catAx>
        <c:axId val="190591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92991"/>
        <c:crosses val="autoZero"/>
        <c:auto val="1"/>
        <c:lblAlgn val="ctr"/>
        <c:lblOffset val="100"/>
        <c:noMultiLvlLbl val="0"/>
      </c:catAx>
      <c:valAx>
        <c:axId val="19059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91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VaR</a:t>
            </a:r>
            <a:r>
              <a:rPr lang="ru-RU" baseline="0"/>
              <a:t> 1%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Backtesting_bonds!$B$257:$B$507</c:f>
              <c:numCache>
                <c:formatCode>0.00%</c:formatCode>
                <c:ptCount val="251"/>
                <c:pt idx="0">
                  <c:v>-2.3293592953327301E-3</c:v>
                </c:pt>
                <c:pt idx="1">
                  <c:v>-2.6108965452463549E-4</c:v>
                </c:pt>
                <c:pt idx="2">
                  <c:v>-4.8067786331594886E-3</c:v>
                </c:pt>
                <c:pt idx="3">
                  <c:v>1.9927333694191281E-3</c:v>
                </c:pt>
                <c:pt idx="4">
                  <c:v>-1.7558123468093699E-3</c:v>
                </c:pt>
                <c:pt idx="5">
                  <c:v>3.7932099780466325E-3</c:v>
                </c:pt>
                <c:pt idx="6">
                  <c:v>-1.1994327308534837E-3</c:v>
                </c:pt>
                <c:pt idx="7">
                  <c:v>-1.935769870342298E-3</c:v>
                </c:pt>
                <c:pt idx="8">
                  <c:v>-7.2870300374288321E-4</c:v>
                </c:pt>
                <c:pt idx="9">
                  <c:v>-2.1366376424456737E-3</c:v>
                </c:pt>
                <c:pt idx="10">
                  <c:v>1.838712140352508E-3</c:v>
                </c:pt>
                <c:pt idx="11">
                  <c:v>2.4545633800793685E-3</c:v>
                </c:pt>
                <c:pt idx="12">
                  <c:v>3.7120797880411012E-3</c:v>
                </c:pt>
                <c:pt idx="13">
                  <c:v>1.1958478785961601E-3</c:v>
                </c:pt>
                <c:pt idx="14">
                  <c:v>-1.6942214341663128E-3</c:v>
                </c:pt>
                <c:pt idx="15">
                  <c:v>7.6907676808667699E-4</c:v>
                </c:pt>
                <c:pt idx="16">
                  <c:v>9.7966991512352325E-4</c:v>
                </c:pt>
                <c:pt idx="17">
                  <c:v>1.4031281953019845E-3</c:v>
                </c:pt>
                <c:pt idx="18">
                  <c:v>-2.6271719554369645E-3</c:v>
                </c:pt>
                <c:pt idx="19">
                  <c:v>3.7290280665240854E-3</c:v>
                </c:pt>
                <c:pt idx="20">
                  <c:v>-1.5048667016397484E-3</c:v>
                </c:pt>
                <c:pt idx="21">
                  <c:v>7.2369513095536298E-4</c:v>
                </c:pt>
                <c:pt idx="22">
                  <c:v>-9.7919749887393176E-4</c:v>
                </c:pt>
                <c:pt idx="23">
                  <c:v>-2.2007924445317539E-3</c:v>
                </c:pt>
                <c:pt idx="24">
                  <c:v>-2.4761056203129799E-3</c:v>
                </c:pt>
                <c:pt idx="25">
                  <c:v>1.3280884900271266E-3</c:v>
                </c:pt>
                <c:pt idx="26">
                  <c:v>-2.6827396573400305E-3</c:v>
                </c:pt>
                <c:pt idx="27">
                  <c:v>-1.733233524093905E-3</c:v>
                </c:pt>
                <c:pt idx="28">
                  <c:v>5.8828850011418462E-4</c:v>
                </c:pt>
                <c:pt idx="29">
                  <c:v>-1.8720535277752021E-3</c:v>
                </c:pt>
                <c:pt idx="30">
                  <c:v>-4.4420943242205494E-3</c:v>
                </c:pt>
                <c:pt idx="31">
                  <c:v>-1.059256722686979E-3</c:v>
                </c:pt>
                <c:pt idx="32">
                  <c:v>-1.3032273196294966E-3</c:v>
                </c:pt>
                <c:pt idx="33">
                  <c:v>9.9557431597626506E-4</c:v>
                </c:pt>
                <c:pt idx="34">
                  <c:v>2.1682244940218497E-3</c:v>
                </c:pt>
                <c:pt idx="35">
                  <c:v>-1.8494626427805082E-4</c:v>
                </c:pt>
                <c:pt idx="36">
                  <c:v>-1.7644809743377148E-3</c:v>
                </c:pt>
                <c:pt idx="37">
                  <c:v>-2.3040267503188173E-3</c:v>
                </c:pt>
                <c:pt idx="38">
                  <c:v>1.0161231066771791E-3</c:v>
                </c:pt>
                <c:pt idx="39">
                  <c:v>-2.3255385930853308E-4</c:v>
                </c:pt>
                <c:pt idx="40">
                  <c:v>-2.5100690698420568E-3</c:v>
                </c:pt>
                <c:pt idx="41">
                  <c:v>2.6972284374746796E-3</c:v>
                </c:pt>
                <c:pt idx="42">
                  <c:v>1.1014901308050967E-3</c:v>
                </c:pt>
                <c:pt idx="43">
                  <c:v>-8.5341039035112445E-4</c:v>
                </c:pt>
                <c:pt idx="44">
                  <c:v>-1.6901190443656222E-3</c:v>
                </c:pt>
                <c:pt idx="45">
                  <c:v>-2.2147993305049437E-3</c:v>
                </c:pt>
                <c:pt idx="46">
                  <c:v>3.9479603968049122E-3</c:v>
                </c:pt>
                <c:pt idx="47">
                  <c:v>2.6899297272207287E-3</c:v>
                </c:pt>
                <c:pt idx="48">
                  <c:v>1.9622548508828469E-3</c:v>
                </c:pt>
                <c:pt idx="49">
                  <c:v>8.4361618678613945E-4</c:v>
                </c:pt>
                <c:pt idx="50">
                  <c:v>-3.8099856390757668E-3</c:v>
                </c:pt>
                <c:pt idx="51">
                  <c:v>-5.7520695448659597E-4</c:v>
                </c:pt>
                <c:pt idx="52">
                  <c:v>-8.8123044301137107E-4</c:v>
                </c:pt>
                <c:pt idx="53">
                  <c:v>6.4697380539450241E-4</c:v>
                </c:pt>
                <c:pt idx="54">
                  <c:v>-1.0315846507116004E-3</c:v>
                </c:pt>
                <c:pt idx="55">
                  <c:v>-5.9457223246134339E-3</c:v>
                </c:pt>
                <c:pt idx="56">
                  <c:v>-3.6751449913347833E-3</c:v>
                </c:pt>
                <c:pt idx="57">
                  <c:v>2.3000860925740524E-3</c:v>
                </c:pt>
                <c:pt idx="58">
                  <c:v>4.7328332975811921E-4</c:v>
                </c:pt>
                <c:pt idx="59">
                  <c:v>-9.9535597135636702E-5</c:v>
                </c:pt>
                <c:pt idx="60">
                  <c:v>-5.2554180721677366E-3</c:v>
                </c:pt>
                <c:pt idx="61">
                  <c:v>-1.6723685473600544E-3</c:v>
                </c:pt>
                <c:pt idx="62">
                  <c:v>1.4646615144201852E-3</c:v>
                </c:pt>
                <c:pt idx="63">
                  <c:v>4.8921694084846385E-3</c:v>
                </c:pt>
                <c:pt idx="64">
                  <c:v>2.0091023991886552E-3</c:v>
                </c:pt>
                <c:pt idx="65">
                  <c:v>-5.7487291983010416E-3</c:v>
                </c:pt>
                <c:pt idx="66">
                  <c:v>-3.7937610057896433E-4</c:v>
                </c:pt>
                <c:pt idx="67">
                  <c:v>-1.7249620425932278E-3</c:v>
                </c:pt>
                <c:pt idx="68">
                  <c:v>-1.3804205504253481E-3</c:v>
                </c:pt>
                <c:pt idx="69">
                  <c:v>1.3868897511280492E-3</c:v>
                </c:pt>
                <c:pt idx="70">
                  <c:v>2.6562210452655086E-3</c:v>
                </c:pt>
                <c:pt idx="71">
                  <c:v>-1.0978551759075821E-3</c:v>
                </c:pt>
                <c:pt idx="72">
                  <c:v>-3.3605618274254933E-3</c:v>
                </c:pt>
                <c:pt idx="73">
                  <c:v>-1.1168591343100754E-3</c:v>
                </c:pt>
                <c:pt idx="74">
                  <c:v>4.4256982002993401E-4</c:v>
                </c:pt>
                <c:pt idx="75">
                  <c:v>1.9842355771125257E-3</c:v>
                </c:pt>
                <c:pt idx="76">
                  <c:v>8.5858804188798448E-4</c:v>
                </c:pt>
                <c:pt idx="77">
                  <c:v>2.5092595681687228E-3</c:v>
                </c:pt>
                <c:pt idx="78">
                  <c:v>-1.391642115401013E-3</c:v>
                </c:pt>
                <c:pt idx="79">
                  <c:v>2.0247963140296267E-3</c:v>
                </c:pt>
                <c:pt idx="80">
                  <c:v>3.4145347623310929E-4</c:v>
                </c:pt>
                <c:pt idx="81">
                  <c:v>-4.7464981484786921E-3</c:v>
                </c:pt>
                <c:pt idx="82">
                  <c:v>5.9082074761871361E-4</c:v>
                </c:pt>
                <c:pt idx="83">
                  <c:v>2.8804307466735626E-3</c:v>
                </c:pt>
                <c:pt idx="84">
                  <c:v>-4.3457593092335921E-4</c:v>
                </c:pt>
                <c:pt idx="85">
                  <c:v>-8.5885057933814807E-4</c:v>
                </c:pt>
                <c:pt idx="86">
                  <c:v>-6.0021498621965874E-4</c:v>
                </c:pt>
                <c:pt idx="87">
                  <c:v>-1.2549785695355879E-3</c:v>
                </c:pt>
                <c:pt idx="88">
                  <c:v>-6.8405455014108191E-4</c:v>
                </c:pt>
                <c:pt idx="89">
                  <c:v>1.369973728730606E-3</c:v>
                </c:pt>
                <c:pt idx="90">
                  <c:v>6.1015909146891218E-3</c:v>
                </c:pt>
                <c:pt idx="91">
                  <c:v>4.5168132134390596E-3</c:v>
                </c:pt>
                <c:pt idx="92">
                  <c:v>2.5901169641092798E-3</c:v>
                </c:pt>
                <c:pt idx="93">
                  <c:v>1.3209643511560861E-4</c:v>
                </c:pt>
                <c:pt idx="94">
                  <c:v>-3.1411507124262197E-3</c:v>
                </c:pt>
                <c:pt idx="95">
                  <c:v>-8.6163693613888596E-4</c:v>
                </c:pt>
                <c:pt idx="96">
                  <c:v>-6.0386714571575928E-3</c:v>
                </c:pt>
                <c:pt idx="97">
                  <c:v>-1.6467980181640863E-5</c:v>
                </c:pt>
                <c:pt idx="98">
                  <c:v>2.7697520784482761E-4</c:v>
                </c:pt>
                <c:pt idx="99">
                  <c:v>1.7543401506853562E-3</c:v>
                </c:pt>
                <c:pt idx="100">
                  <c:v>5.5684064970240533E-4</c:v>
                </c:pt>
                <c:pt idx="101">
                  <c:v>-1.1248725190790515E-3</c:v>
                </c:pt>
                <c:pt idx="102">
                  <c:v>3.586408813771732E-4</c:v>
                </c:pt>
                <c:pt idx="103">
                  <c:v>-2.988785707351974E-5</c:v>
                </c:pt>
                <c:pt idx="104">
                  <c:v>4.292084263270806E-3</c:v>
                </c:pt>
                <c:pt idx="105">
                  <c:v>1.9468181778038661E-3</c:v>
                </c:pt>
                <c:pt idx="106">
                  <c:v>2.9841193004676437E-3</c:v>
                </c:pt>
                <c:pt idx="107">
                  <c:v>-3.2685178902095687E-3</c:v>
                </c:pt>
                <c:pt idx="108">
                  <c:v>2.4172748539998605E-3</c:v>
                </c:pt>
                <c:pt idx="109">
                  <c:v>-2.6470436691442222E-3</c:v>
                </c:pt>
                <c:pt idx="110">
                  <c:v>-2.6137142453632346E-3</c:v>
                </c:pt>
                <c:pt idx="111">
                  <c:v>-1.8898383605285957E-3</c:v>
                </c:pt>
                <c:pt idx="112">
                  <c:v>5.9680534634494497E-4</c:v>
                </c:pt>
                <c:pt idx="113">
                  <c:v>1.0401058300205273E-3</c:v>
                </c:pt>
                <c:pt idx="114">
                  <c:v>3.5703531501237411E-4</c:v>
                </c:pt>
                <c:pt idx="115">
                  <c:v>-4.2244836608591518E-4</c:v>
                </c:pt>
                <c:pt idx="116">
                  <c:v>8.3992063838627957E-4</c:v>
                </c:pt>
                <c:pt idx="117">
                  <c:v>3.9313298241608905E-3</c:v>
                </c:pt>
                <c:pt idx="118">
                  <c:v>-8.7370224821373707E-4</c:v>
                </c:pt>
                <c:pt idx="119">
                  <c:v>-1.0712530258240834E-3</c:v>
                </c:pt>
                <c:pt idx="120">
                  <c:v>-4.0399850087771043E-3</c:v>
                </c:pt>
                <c:pt idx="121">
                  <c:v>4.3066350042491794E-4</c:v>
                </c:pt>
                <c:pt idx="122">
                  <c:v>2.9786350127776918E-4</c:v>
                </c:pt>
                <c:pt idx="123">
                  <c:v>1.0554747507449493E-3</c:v>
                </c:pt>
                <c:pt idx="124">
                  <c:v>6.4511540187893099E-4</c:v>
                </c:pt>
                <c:pt idx="125">
                  <c:v>-3.385584820266541E-3</c:v>
                </c:pt>
                <c:pt idx="126">
                  <c:v>-3.3730308049264618E-3</c:v>
                </c:pt>
                <c:pt idx="127">
                  <c:v>1.2834884200545059E-3</c:v>
                </c:pt>
                <c:pt idx="128">
                  <c:v>8.1461012917247904E-4</c:v>
                </c:pt>
                <c:pt idx="129">
                  <c:v>1.5825728656160502E-3</c:v>
                </c:pt>
                <c:pt idx="130">
                  <c:v>-1.6120768885443163E-3</c:v>
                </c:pt>
                <c:pt idx="131">
                  <c:v>-3.6541617574059214E-4</c:v>
                </c:pt>
                <c:pt idx="132">
                  <c:v>-1.4843030228106012E-3</c:v>
                </c:pt>
                <c:pt idx="133">
                  <c:v>7.3905692143479292E-4</c:v>
                </c:pt>
                <c:pt idx="134">
                  <c:v>-7.5454129732044437E-4</c:v>
                </c:pt>
                <c:pt idx="135">
                  <c:v>-3.0543065889193638E-4</c:v>
                </c:pt>
                <c:pt idx="136">
                  <c:v>3.2026431560887455E-4</c:v>
                </c:pt>
                <c:pt idx="137">
                  <c:v>5.2714717169991487E-4</c:v>
                </c:pt>
                <c:pt idx="138">
                  <c:v>5.7666987609475493E-4</c:v>
                </c:pt>
                <c:pt idx="139">
                  <c:v>-3.2190455676208546E-4</c:v>
                </c:pt>
                <c:pt idx="140">
                  <c:v>9.1691486065763469E-4</c:v>
                </c:pt>
                <c:pt idx="141">
                  <c:v>2.5580030964413589E-4</c:v>
                </c:pt>
                <c:pt idx="142">
                  <c:v>-5.5807261856240947E-4</c:v>
                </c:pt>
                <c:pt idx="143">
                  <c:v>1.1544164640755429E-3</c:v>
                </c:pt>
                <c:pt idx="144">
                  <c:v>-1.9776991779575891E-3</c:v>
                </c:pt>
                <c:pt idx="145">
                  <c:v>-2.1999268737199749E-3</c:v>
                </c:pt>
                <c:pt idx="146">
                  <c:v>-2.0420569561866936E-3</c:v>
                </c:pt>
                <c:pt idx="147">
                  <c:v>-1.0058557596751693E-3</c:v>
                </c:pt>
                <c:pt idx="148">
                  <c:v>-2.9798614849817378E-3</c:v>
                </c:pt>
                <c:pt idx="149">
                  <c:v>-3.6737803169240146E-3</c:v>
                </c:pt>
                <c:pt idx="150">
                  <c:v>1.3753149867458871E-3</c:v>
                </c:pt>
                <c:pt idx="151">
                  <c:v>-1.0143489085655836E-3</c:v>
                </c:pt>
                <c:pt idx="152">
                  <c:v>5.517002544332154E-4</c:v>
                </c:pt>
                <c:pt idx="153">
                  <c:v>1.2187475570439755E-3</c:v>
                </c:pt>
                <c:pt idx="154">
                  <c:v>-3.6907240309310031E-4</c:v>
                </c:pt>
                <c:pt idx="155">
                  <c:v>2.2453519613694541E-4</c:v>
                </c:pt>
                <c:pt idx="156">
                  <c:v>-8.9946814698510839E-4</c:v>
                </c:pt>
                <c:pt idx="157">
                  <c:v>2.081059820223081E-3</c:v>
                </c:pt>
                <c:pt idx="158">
                  <c:v>-5.1339204726299418E-4</c:v>
                </c:pt>
                <c:pt idx="159">
                  <c:v>-1.0414596037822456E-3</c:v>
                </c:pt>
                <c:pt idx="160">
                  <c:v>1.5851716419247926E-3</c:v>
                </c:pt>
                <c:pt idx="161">
                  <c:v>-7.8836942172652352E-4</c:v>
                </c:pt>
                <c:pt idx="162">
                  <c:v>1.5098456208652627E-3</c:v>
                </c:pt>
                <c:pt idx="163">
                  <c:v>1.7904165793953036E-3</c:v>
                </c:pt>
                <c:pt idx="164">
                  <c:v>2.1799804815472879E-3</c:v>
                </c:pt>
                <c:pt idx="165">
                  <c:v>-3.2972796572025118E-3</c:v>
                </c:pt>
                <c:pt idx="166">
                  <c:v>-1.5057269633974634E-3</c:v>
                </c:pt>
                <c:pt idx="167">
                  <c:v>2.1056335437539134E-3</c:v>
                </c:pt>
                <c:pt idx="168">
                  <c:v>-5.868273550052349E-4</c:v>
                </c:pt>
                <c:pt idx="169">
                  <c:v>-1.5306882474098039E-3</c:v>
                </c:pt>
                <c:pt idx="170">
                  <c:v>-1.5993423268473757E-3</c:v>
                </c:pt>
                <c:pt idx="171">
                  <c:v>5.2247662494096792E-4</c:v>
                </c:pt>
                <c:pt idx="172">
                  <c:v>1.3297974853541802E-3</c:v>
                </c:pt>
                <c:pt idx="173">
                  <c:v>-2.1078537734955474E-3</c:v>
                </c:pt>
                <c:pt idx="174">
                  <c:v>-1.5133952192713305E-3</c:v>
                </c:pt>
                <c:pt idx="175">
                  <c:v>-1.7351318494059661E-3</c:v>
                </c:pt>
                <c:pt idx="176">
                  <c:v>-2.8612582839464338E-4</c:v>
                </c:pt>
                <c:pt idx="177">
                  <c:v>1.6309399349990011E-3</c:v>
                </c:pt>
                <c:pt idx="178">
                  <c:v>-1.3981379338191539E-4</c:v>
                </c:pt>
                <c:pt idx="179">
                  <c:v>-1.4644195938982763E-3</c:v>
                </c:pt>
                <c:pt idx="180">
                  <c:v>-8.8832121802350644E-4</c:v>
                </c:pt>
                <c:pt idx="181">
                  <c:v>1.6216486127699347E-3</c:v>
                </c:pt>
                <c:pt idx="182">
                  <c:v>-7.2065377906289343E-4</c:v>
                </c:pt>
                <c:pt idx="183">
                  <c:v>1.1692192882682678E-3</c:v>
                </c:pt>
                <c:pt idx="184">
                  <c:v>8.1709580382495522E-5</c:v>
                </c:pt>
                <c:pt idx="185">
                  <c:v>4.6569824604974488E-4</c:v>
                </c:pt>
                <c:pt idx="186">
                  <c:v>2.1138286283122025E-3</c:v>
                </c:pt>
                <c:pt idx="187">
                  <c:v>-1.9999020056773883E-3</c:v>
                </c:pt>
                <c:pt idx="188">
                  <c:v>4.2818283855418029E-4</c:v>
                </c:pt>
                <c:pt idx="189">
                  <c:v>-1.8568744025628713E-4</c:v>
                </c:pt>
                <c:pt idx="190">
                  <c:v>4.8757436271804681E-5</c:v>
                </c:pt>
                <c:pt idx="191">
                  <c:v>1.914534572341896E-3</c:v>
                </c:pt>
                <c:pt idx="192">
                  <c:v>-1.020065834692741E-3</c:v>
                </c:pt>
                <c:pt idx="193">
                  <c:v>1.6256666787112248E-3</c:v>
                </c:pt>
                <c:pt idx="194">
                  <c:v>-2.8758141530309429E-4</c:v>
                </c:pt>
                <c:pt idx="195">
                  <c:v>5.8987032873304094E-4</c:v>
                </c:pt>
                <c:pt idx="196">
                  <c:v>2.2433710389768899E-3</c:v>
                </c:pt>
                <c:pt idx="197">
                  <c:v>1.3802282539729068E-3</c:v>
                </c:pt>
                <c:pt idx="198">
                  <c:v>-1.69068353380331E-3</c:v>
                </c:pt>
                <c:pt idx="199">
                  <c:v>-1.7289991698249245E-3</c:v>
                </c:pt>
                <c:pt idx="200">
                  <c:v>-9.2346376102575599E-4</c:v>
                </c:pt>
                <c:pt idx="201">
                  <c:v>7.3648116088726866E-4</c:v>
                </c:pt>
                <c:pt idx="202">
                  <c:v>-1.3812658398010711E-4</c:v>
                </c:pt>
                <c:pt idx="203">
                  <c:v>-1.7756004988009179E-3</c:v>
                </c:pt>
                <c:pt idx="204">
                  <c:v>-4.0958271212482923E-4</c:v>
                </c:pt>
                <c:pt idx="205">
                  <c:v>1.062900897137363E-4</c:v>
                </c:pt>
                <c:pt idx="206">
                  <c:v>-8.9744785153886796E-4</c:v>
                </c:pt>
                <c:pt idx="207">
                  <c:v>-6.5455749365233944E-4</c:v>
                </c:pt>
                <c:pt idx="208">
                  <c:v>5.973346496699624E-4</c:v>
                </c:pt>
                <c:pt idx="209">
                  <c:v>-5.706227655736686E-4</c:v>
                </c:pt>
                <c:pt idx="210">
                  <c:v>-9.1864410725045497E-4</c:v>
                </c:pt>
                <c:pt idx="211">
                  <c:v>1.1788788506097579E-3</c:v>
                </c:pt>
                <c:pt idx="212">
                  <c:v>-1.3743588216941912E-3</c:v>
                </c:pt>
                <c:pt idx="213">
                  <c:v>1.8636745649360309E-4</c:v>
                </c:pt>
                <c:pt idx="214">
                  <c:v>1.1869035349914115E-4</c:v>
                </c:pt>
                <c:pt idx="215">
                  <c:v>-4.0251115239250946E-4</c:v>
                </c:pt>
                <c:pt idx="216">
                  <c:v>4.0130037292128363E-6</c:v>
                </c:pt>
                <c:pt idx="217">
                  <c:v>-3.8528853546192747E-4</c:v>
                </c:pt>
                <c:pt idx="218">
                  <c:v>3.7634842050913027E-4</c:v>
                </c:pt>
                <c:pt idx="219">
                  <c:v>-2.3691663528300198E-4</c:v>
                </c:pt>
                <c:pt idx="220">
                  <c:v>-2.2166983536399047E-3</c:v>
                </c:pt>
                <c:pt idx="221">
                  <c:v>5.2364254264249413E-6</c:v>
                </c:pt>
                <c:pt idx="222">
                  <c:v>4.5873219141551847E-4</c:v>
                </c:pt>
                <c:pt idx="223">
                  <c:v>-1.8328448539727405E-3</c:v>
                </c:pt>
                <c:pt idx="224">
                  <c:v>-4.5499835367599617E-4</c:v>
                </c:pt>
                <c:pt idx="225">
                  <c:v>1.4739543122737793E-3</c:v>
                </c:pt>
                <c:pt idx="226">
                  <c:v>-4.4482801815880469E-6</c:v>
                </c:pt>
                <c:pt idx="227">
                  <c:v>3.4094707384610325E-4</c:v>
                </c:pt>
                <c:pt idx="228">
                  <c:v>6.3195243680979371E-4</c:v>
                </c:pt>
                <c:pt idx="229">
                  <c:v>1.4496428019257818E-3</c:v>
                </c:pt>
                <c:pt idx="230">
                  <c:v>-1.9093622618610857E-3</c:v>
                </c:pt>
                <c:pt idx="231">
                  <c:v>-1.8249882848848558E-3</c:v>
                </c:pt>
                <c:pt idx="232">
                  <c:v>-2.4762456825445254E-3</c:v>
                </c:pt>
                <c:pt idx="233">
                  <c:v>5.1271076963874899E-4</c:v>
                </c:pt>
                <c:pt idx="234">
                  <c:v>-3.7331794531272945E-3</c:v>
                </c:pt>
                <c:pt idx="235">
                  <c:v>1.5662854794688929E-3</c:v>
                </c:pt>
                <c:pt idx="236">
                  <c:v>8.1249827368916642E-6</c:v>
                </c:pt>
                <c:pt idx="237">
                  <c:v>-2.1277960068393905E-3</c:v>
                </c:pt>
                <c:pt idx="238">
                  <c:v>-2.8117784998269862E-3</c:v>
                </c:pt>
                <c:pt idx="239">
                  <c:v>1.554813824386956E-3</c:v>
                </c:pt>
                <c:pt idx="240">
                  <c:v>3.1636094463519956E-4</c:v>
                </c:pt>
                <c:pt idx="241">
                  <c:v>-3.4615088673832479E-4</c:v>
                </c:pt>
                <c:pt idx="242">
                  <c:v>-1.2381300530262865E-3</c:v>
                </c:pt>
                <c:pt idx="243">
                  <c:v>1.6345015600313288E-3</c:v>
                </c:pt>
                <c:pt idx="244">
                  <c:v>-1.5740775540973057E-3</c:v>
                </c:pt>
                <c:pt idx="245">
                  <c:v>-1.4550726821530484E-3</c:v>
                </c:pt>
                <c:pt idx="246">
                  <c:v>1.4425707535337072E-3</c:v>
                </c:pt>
                <c:pt idx="247">
                  <c:v>3.7416302122829544E-4</c:v>
                </c:pt>
                <c:pt idx="248">
                  <c:v>1.1685654519224413E-4</c:v>
                </c:pt>
                <c:pt idx="249">
                  <c:v>-3.5694948873304967E-3</c:v>
                </c:pt>
                <c:pt idx="250">
                  <c:v>-3.6844363816457902E-3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5-C347-87B7-99B99DCFC3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Backtesting_bonds!$D$257:$D$507</c:f>
              <c:numCache>
                <c:formatCode>0.00%</c:formatCode>
                <c:ptCount val="251"/>
                <c:pt idx="0">
                  <c:v>-1.2241354599579252E-2</c:v>
                </c:pt>
                <c:pt idx="1">
                  <c:v>-1.2226246840427345E-2</c:v>
                </c:pt>
                <c:pt idx="2">
                  <c:v>-1.2300386318594892E-2</c:v>
                </c:pt>
                <c:pt idx="3">
                  <c:v>-1.2305550148291331E-2</c:v>
                </c:pt>
                <c:pt idx="4">
                  <c:v>-1.2312770507843913E-2</c:v>
                </c:pt>
                <c:pt idx="5">
                  <c:v>-1.2285621898518877E-2</c:v>
                </c:pt>
                <c:pt idx="6">
                  <c:v>-1.2322244348278001E-2</c:v>
                </c:pt>
                <c:pt idx="7">
                  <c:v>-1.2305088885414461E-2</c:v>
                </c:pt>
                <c:pt idx="8">
                  <c:v>-1.2310040481719296E-2</c:v>
                </c:pt>
                <c:pt idx="9">
                  <c:v>-1.2359583708572318E-2</c:v>
                </c:pt>
                <c:pt idx="10">
                  <c:v>-1.2292950138130128E-2</c:v>
                </c:pt>
                <c:pt idx="11">
                  <c:v>-1.2245392751913865E-2</c:v>
                </c:pt>
                <c:pt idx="12">
                  <c:v>-1.2261881666395717E-2</c:v>
                </c:pt>
                <c:pt idx="13">
                  <c:v>-1.2287663660374037E-2</c:v>
                </c:pt>
                <c:pt idx="14">
                  <c:v>-1.2324889942279281E-2</c:v>
                </c:pt>
                <c:pt idx="15">
                  <c:v>-1.1795159804184864E-2</c:v>
                </c:pt>
                <c:pt idx="16">
                  <c:v>-1.1724139411560293E-2</c:v>
                </c:pt>
                <c:pt idx="17">
                  <c:v>-1.1696798926270813E-2</c:v>
                </c:pt>
                <c:pt idx="18">
                  <c:v>-1.1725844148150207E-2</c:v>
                </c:pt>
                <c:pt idx="19">
                  <c:v>-1.1615099517433433E-2</c:v>
                </c:pt>
                <c:pt idx="20">
                  <c:v>-1.1702056404131942E-2</c:v>
                </c:pt>
                <c:pt idx="21">
                  <c:v>-1.169040234442343E-2</c:v>
                </c:pt>
                <c:pt idx="22">
                  <c:v>-1.1650509664144498E-2</c:v>
                </c:pt>
                <c:pt idx="23">
                  <c:v>-1.1701618761343527E-2</c:v>
                </c:pt>
                <c:pt idx="24">
                  <c:v>-1.1683137190663813E-2</c:v>
                </c:pt>
                <c:pt idx="25">
                  <c:v>-1.1639953454414678E-2</c:v>
                </c:pt>
                <c:pt idx="26">
                  <c:v>-1.1701174321337144E-2</c:v>
                </c:pt>
                <c:pt idx="27">
                  <c:v>-1.1705093968636221E-2</c:v>
                </c:pt>
                <c:pt idx="28">
                  <c:v>-1.1665789361270183E-2</c:v>
                </c:pt>
                <c:pt idx="29">
                  <c:v>-1.1634389669435349E-2</c:v>
                </c:pt>
                <c:pt idx="30">
                  <c:v>-1.1628584176163739E-2</c:v>
                </c:pt>
                <c:pt idx="31">
                  <c:v>-1.1695797237463232E-2</c:v>
                </c:pt>
                <c:pt idx="32">
                  <c:v>-1.1728078760523335E-2</c:v>
                </c:pt>
                <c:pt idx="33">
                  <c:v>-1.1721835669557494E-2</c:v>
                </c:pt>
                <c:pt idx="34">
                  <c:v>-1.1616062805306318E-2</c:v>
                </c:pt>
                <c:pt idx="35">
                  <c:v>-1.1575453323707532E-2</c:v>
                </c:pt>
                <c:pt idx="36">
                  <c:v>-1.1598415631022197E-2</c:v>
                </c:pt>
                <c:pt idx="37">
                  <c:v>-1.1640912121125821E-2</c:v>
                </c:pt>
                <c:pt idx="38">
                  <c:v>-1.1597003630891223E-2</c:v>
                </c:pt>
                <c:pt idx="39">
                  <c:v>-1.1574562838621887E-2</c:v>
                </c:pt>
                <c:pt idx="40">
                  <c:v>-1.1494473565155854E-2</c:v>
                </c:pt>
                <c:pt idx="41">
                  <c:v>-1.1431387645967128E-2</c:v>
                </c:pt>
                <c:pt idx="42">
                  <c:v>-1.1386956639057467E-2</c:v>
                </c:pt>
                <c:pt idx="43">
                  <c:v>-1.1387855398480997E-2</c:v>
                </c:pt>
                <c:pt idx="44">
                  <c:v>-1.1364572247636949E-2</c:v>
                </c:pt>
                <c:pt idx="45">
                  <c:v>-1.1378442318561466E-2</c:v>
                </c:pt>
                <c:pt idx="46">
                  <c:v>-1.1315895451302509E-2</c:v>
                </c:pt>
                <c:pt idx="47">
                  <c:v>-1.1296365651186795E-2</c:v>
                </c:pt>
                <c:pt idx="48">
                  <c:v>-1.1268253616787174E-2</c:v>
                </c:pt>
                <c:pt idx="49">
                  <c:v>-1.1270275475725049E-2</c:v>
                </c:pt>
                <c:pt idx="50">
                  <c:v>-1.1297171665268084E-2</c:v>
                </c:pt>
                <c:pt idx="51">
                  <c:v>-1.1327758812367557E-2</c:v>
                </c:pt>
                <c:pt idx="52">
                  <c:v>-1.1341148636666623E-2</c:v>
                </c:pt>
                <c:pt idx="53">
                  <c:v>-1.1305455989588488E-2</c:v>
                </c:pt>
                <c:pt idx="54">
                  <c:v>-1.1329058344554579E-2</c:v>
                </c:pt>
                <c:pt idx="55">
                  <c:v>-1.1409714106434059E-2</c:v>
                </c:pt>
                <c:pt idx="56">
                  <c:v>-1.1419939113308053E-2</c:v>
                </c:pt>
                <c:pt idx="57">
                  <c:v>-1.163624328113627E-2</c:v>
                </c:pt>
                <c:pt idx="58">
                  <c:v>-1.1670752459426545E-2</c:v>
                </c:pt>
                <c:pt idx="59">
                  <c:v>-1.1695488309360808E-2</c:v>
                </c:pt>
                <c:pt idx="60">
                  <c:v>-1.1716373501416941E-2</c:v>
                </c:pt>
                <c:pt idx="61">
                  <c:v>-1.1737479970563092E-2</c:v>
                </c:pt>
                <c:pt idx="62">
                  <c:v>-1.1723718556327639E-2</c:v>
                </c:pt>
                <c:pt idx="63">
                  <c:v>-1.16199953073793E-2</c:v>
                </c:pt>
                <c:pt idx="64">
                  <c:v>-1.1645096809207818E-2</c:v>
                </c:pt>
                <c:pt idx="65">
                  <c:v>-1.1707350834401376E-2</c:v>
                </c:pt>
                <c:pt idx="66">
                  <c:v>-1.1709444099617695E-2</c:v>
                </c:pt>
                <c:pt idx="67">
                  <c:v>-1.17672227235257E-2</c:v>
                </c:pt>
                <c:pt idx="68">
                  <c:v>-1.1777649461325613E-2</c:v>
                </c:pt>
                <c:pt idx="69">
                  <c:v>-1.1771889303164466E-2</c:v>
                </c:pt>
                <c:pt idx="70">
                  <c:v>-1.1746045557180127E-2</c:v>
                </c:pt>
                <c:pt idx="71">
                  <c:v>-1.1777007423223011E-2</c:v>
                </c:pt>
                <c:pt idx="72">
                  <c:v>-1.1804721696713762E-2</c:v>
                </c:pt>
                <c:pt idx="73">
                  <c:v>-1.1809349162303185E-2</c:v>
                </c:pt>
                <c:pt idx="74">
                  <c:v>-1.1814919335299337E-2</c:v>
                </c:pt>
                <c:pt idx="75">
                  <c:v>-1.1827438468792997E-2</c:v>
                </c:pt>
                <c:pt idx="76">
                  <c:v>-1.1816249007945145E-2</c:v>
                </c:pt>
                <c:pt idx="77">
                  <c:v>-1.1791616851465465E-2</c:v>
                </c:pt>
                <c:pt idx="78">
                  <c:v>-1.1786924099731149E-2</c:v>
                </c:pt>
                <c:pt idx="79">
                  <c:v>-1.1761562237569544E-2</c:v>
                </c:pt>
                <c:pt idx="80">
                  <c:v>-1.1697095917705784E-2</c:v>
                </c:pt>
                <c:pt idx="81">
                  <c:v>-1.1652474967757074E-2</c:v>
                </c:pt>
                <c:pt idx="82">
                  <c:v>-1.1625609576354634E-2</c:v>
                </c:pt>
                <c:pt idx="83">
                  <c:v>-1.1561395588620326E-2</c:v>
                </c:pt>
                <c:pt idx="84">
                  <c:v>-1.1527835177898127E-2</c:v>
                </c:pt>
                <c:pt idx="85">
                  <c:v>-1.1530113721799835E-2</c:v>
                </c:pt>
                <c:pt idx="86">
                  <c:v>-1.1544333365776956E-2</c:v>
                </c:pt>
                <c:pt idx="87">
                  <c:v>-1.157369688152245E-2</c:v>
                </c:pt>
                <c:pt idx="88">
                  <c:v>-1.1552749052776881E-2</c:v>
                </c:pt>
                <c:pt idx="89">
                  <c:v>-1.1538120312866612E-2</c:v>
                </c:pt>
                <c:pt idx="90">
                  <c:v>-1.1324842537057213E-2</c:v>
                </c:pt>
                <c:pt idx="91">
                  <c:v>-1.1254762779102217E-2</c:v>
                </c:pt>
                <c:pt idx="92">
                  <c:v>-1.1168406771374985E-2</c:v>
                </c:pt>
                <c:pt idx="93">
                  <c:v>-1.1070502133213327E-2</c:v>
                </c:pt>
                <c:pt idx="94">
                  <c:v>-1.1138272764718616E-2</c:v>
                </c:pt>
                <c:pt idx="95">
                  <c:v>-1.1180159545526314E-2</c:v>
                </c:pt>
                <c:pt idx="96">
                  <c:v>-1.1216206489585776E-2</c:v>
                </c:pt>
                <c:pt idx="97">
                  <c:v>-1.1165609427181492E-2</c:v>
                </c:pt>
                <c:pt idx="98">
                  <c:v>-1.1148486285965814E-2</c:v>
                </c:pt>
                <c:pt idx="99">
                  <c:v>-1.110555540758063E-2</c:v>
                </c:pt>
                <c:pt idx="100">
                  <c:v>-1.1140616880345544E-2</c:v>
                </c:pt>
                <c:pt idx="101">
                  <c:v>-1.11412092201908E-2</c:v>
                </c:pt>
                <c:pt idx="102">
                  <c:v>-1.1182665800979635E-2</c:v>
                </c:pt>
                <c:pt idx="103">
                  <c:v>-1.1185150596350229E-2</c:v>
                </c:pt>
                <c:pt idx="104">
                  <c:v>-1.109945940470876E-2</c:v>
                </c:pt>
                <c:pt idx="105">
                  <c:v>-1.1061477895588675E-2</c:v>
                </c:pt>
                <c:pt idx="106">
                  <c:v>-1.1023424155411061E-2</c:v>
                </c:pt>
                <c:pt idx="107">
                  <c:v>-1.1013102758989996E-2</c:v>
                </c:pt>
                <c:pt idx="108">
                  <c:v>-1.0985323749815685E-2</c:v>
                </c:pt>
                <c:pt idx="109">
                  <c:v>-1.099460041849345E-2</c:v>
                </c:pt>
                <c:pt idx="110">
                  <c:v>-1.1032971298129074E-2</c:v>
                </c:pt>
                <c:pt idx="111">
                  <c:v>-1.1037427584576655E-2</c:v>
                </c:pt>
                <c:pt idx="112">
                  <c:v>-1.1017006797446414E-2</c:v>
                </c:pt>
                <c:pt idx="113">
                  <c:v>-1.0980583377264232E-2</c:v>
                </c:pt>
                <c:pt idx="114">
                  <c:v>-1.0961386968382414E-2</c:v>
                </c:pt>
                <c:pt idx="115">
                  <c:v>-1.0974271924547297E-2</c:v>
                </c:pt>
                <c:pt idx="116">
                  <c:v>-1.095428660612593E-2</c:v>
                </c:pt>
                <c:pt idx="117">
                  <c:v>-1.0928731994844131E-2</c:v>
                </c:pt>
                <c:pt idx="118">
                  <c:v>-1.0957670635709484E-2</c:v>
                </c:pt>
                <c:pt idx="119">
                  <c:v>-1.096870518846306E-2</c:v>
                </c:pt>
                <c:pt idx="120">
                  <c:v>-1.0994738974241464E-2</c:v>
                </c:pt>
                <c:pt idx="121">
                  <c:v>-1.0994635731320543E-2</c:v>
                </c:pt>
                <c:pt idx="122">
                  <c:v>-1.097712098353089E-2</c:v>
                </c:pt>
                <c:pt idx="123">
                  <c:v>-1.0978649583360549E-2</c:v>
                </c:pt>
                <c:pt idx="124">
                  <c:v>-1.0945210901031312E-2</c:v>
                </c:pt>
                <c:pt idx="125">
                  <c:v>-1.1005698757638788E-2</c:v>
                </c:pt>
                <c:pt idx="126">
                  <c:v>-1.1028771759914614E-2</c:v>
                </c:pt>
                <c:pt idx="127">
                  <c:v>-1.0987250179201302E-2</c:v>
                </c:pt>
                <c:pt idx="128">
                  <c:v>-1.0990347793163718E-2</c:v>
                </c:pt>
                <c:pt idx="129">
                  <c:v>-1.0959628247186513E-2</c:v>
                </c:pt>
                <c:pt idx="130">
                  <c:v>-1.0980326102293334E-2</c:v>
                </c:pt>
                <c:pt idx="131">
                  <c:v>-1.0983643674018762E-2</c:v>
                </c:pt>
                <c:pt idx="132">
                  <c:v>-1.0985587351828269E-2</c:v>
                </c:pt>
                <c:pt idx="133">
                  <c:v>-1.09476714196478E-2</c:v>
                </c:pt>
                <c:pt idx="134">
                  <c:v>-1.0956531618128089E-2</c:v>
                </c:pt>
                <c:pt idx="135">
                  <c:v>-1.0953188563790189E-2</c:v>
                </c:pt>
                <c:pt idx="136">
                  <c:v>-1.094462102836472E-2</c:v>
                </c:pt>
                <c:pt idx="137">
                  <c:v>-1.09274024343891E-2</c:v>
                </c:pt>
                <c:pt idx="138">
                  <c:v>-1.0907287546933448E-2</c:v>
                </c:pt>
                <c:pt idx="139">
                  <c:v>-1.0914374200460748E-2</c:v>
                </c:pt>
                <c:pt idx="140">
                  <c:v>-1.0895684592730969E-2</c:v>
                </c:pt>
                <c:pt idx="141">
                  <c:v>-1.0858179171523269E-2</c:v>
                </c:pt>
                <c:pt idx="142">
                  <c:v>-1.0856986994888636E-2</c:v>
                </c:pt>
                <c:pt idx="143">
                  <c:v>-1.086913057016914E-2</c:v>
                </c:pt>
                <c:pt idx="144">
                  <c:v>-1.0867449649745634E-2</c:v>
                </c:pt>
                <c:pt idx="145">
                  <c:v>-1.0872506335593904E-2</c:v>
                </c:pt>
                <c:pt idx="146">
                  <c:v>-1.0917645589923274E-2</c:v>
                </c:pt>
                <c:pt idx="147">
                  <c:v>-1.0933797447402145E-2</c:v>
                </c:pt>
                <c:pt idx="148">
                  <c:v>-1.0960372942125566E-2</c:v>
                </c:pt>
                <c:pt idx="149">
                  <c:v>-1.0979096485957572E-2</c:v>
                </c:pt>
                <c:pt idx="150">
                  <c:v>-1.0941872789964875E-2</c:v>
                </c:pt>
                <c:pt idx="151">
                  <c:v>-1.097842127985141E-2</c:v>
                </c:pt>
                <c:pt idx="152">
                  <c:v>-1.0917593820880735E-2</c:v>
                </c:pt>
                <c:pt idx="153">
                  <c:v>-1.0857286669332894E-2</c:v>
                </c:pt>
                <c:pt idx="154">
                  <c:v>-1.0860355867004174E-2</c:v>
                </c:pt>
                <c:pt idx="155">
                  <c:v>-1.08766291423949E-2</c:v>
                </c:pt>
                <c:pt idx="156">
                  <c:v>-1.0884150274555407E-2</c:v>
                </c:pt>
                <c:pt idx="157">
                  <c:v>-1.0733000480823856E-2</c:v>
                </c:pt>
                <c:pt idx="158">
                  <c:v>-1.0697648141764271E-2</c:v>
                </c:pt>
                <c:pt idx="159">
                  <c:v>-1.0681317340161277E-2</c:v>
                </c:pt>
                <c:pt idx="160">
                  <c:v>-1.0629488275046313E-2</c:v>
                </c:pt>
                <c:pt idx="161">
                  <c:v>-1.0652835677291807E-2</c:v>
                </c:pt>
                <c:pt idx="162">
                  <c:v>-1.0617573574269439E-2</c:v>
                </c:pt>
                <c:pt idx="163">
                  <c:v>-1.0601142804936389E-2</c:v>
                </c:pt>
                <c:pt idx="164">
                  <c:v>-1.0581136345423457E-2</c:v>
                </c:pt>
                <c:pt idx="165">
                  <c:v>-1.0618816560922575E-2</c:v>
                </c:pt>
                <c:pt idx="166">
                  <c:v>-1.0600700861668515E-2</c:v>
                </c:pt>
                <c:pt idx="167">
                  <c:v>-1.0572953921874517E-2</c:v>
                </c:pt>
                <c:pt idx="168">
                  <c:v>-1.0586426480600302E-2</c:v>
                </c:pt>
                <c:pt idx="169">
                  <c:v>-1.0594063067412863E-2</c:v>
                </c:pt>
                <c:pt idx="170">
                  <c:v>-1.0604035682456919E-2</c:v>
                </c:pt>
                <c:pt idx="171">
                  <c:v>-1.0585563388102575E-2</c:v>
                </c:pt>
                <c:pt idx="172">
                  <c:v>-1.0553555307560273E-2</c:v>
                </c:pt>
                <c:pt idx="173">
                  <c:v>-1.0548836725788928E-2</c:v>
                </c:pt>
                <c:pt idx="174">
                  <c:v>-1.055212554800236E-2</c:v>
                </c:pt>
                <c:pt idx="175">
                  <c:v>-1.0542506251781016E-2</c:v>
                </c:pt>
                <c:pt idx="176">
                  <c:v>-1.0512077445644356E-2</c:v>
                </c:pt>
                <c:pt idx="177">
                  <c:v>-1.0480369349951241E-2</c:v>
                </c:pt>
                <c:pt idx="178">
                  <c:v>-1.0340039065614244E-2</c:v>
                </c:pt>
                <c:pt idx="179">
                  <c:v>-1.0306589976327739E-2</c:v>
                </c:pt>
                <c:pt idx="180">
                  <c:v>-1.0313205766095915E-2</c:v>
                </c:pt>
                <c:pt idx="181">
                  <c:v>-1.0321388538919087E-2</c:v>
                </c:pt>
                <c:pt idx="182">
                  <c:v>-1.0335520714964973E-2</c:v>
                </c:pt>
                <c:pt idx="183">
                  <c:v>-1.0328640251795846E-2</c:v>
                </c:pt>
                <c:pt idx="184">
                  <c:v>-1.0342570903183664E-2</c:v>
                </c:pt>
                <c:pt idx="185">
                  <c:v>-1.033322584203346E-2</c:v>
                </c:pt>
                <c:pt idx="186">
                  <c:v>-1.0312267298971419E-2</c:v>
                </c:pt>
                <c:pt idx="187">
                  <c:v>-1.0325322764865337E-2</c:v>
                </c:pt>
                <c:pt idx="188">
                  <c:v>-1.0246468944427522E-2</c:v>
                </c:pt>
                <c:pt idx="189">
                  <c:v>-1.0215029889448867E-2</c:v>
                </c:pt>
                <c:pt idx="190">
                  <c:v>-1.0199399132829048E-2</c:v>
                </c:pt>
                <c:pt idx="191">
                  <c:v>-1.0162067975947724E-2</c:v>
                </c:pt>
                <c:pt idx="192">
                  <c:v>-1.0162523978400253E-2</c:v>
                </c:pt>
                <c:pt idx="193">
                  <c:v>-1.0174321949348444E-2</c:v>
                </c:pt>
                <c:pt idx="194">
                  <c:v>-1.0180303061388157E-2</c:v>
                </c:pt>
                <c:pt idx="195">
                  <c:v>-1.0078400942255412E-2</c:v>
                </c:pt>
                <c:pt idx="196">
                  <c:v>-9.7186930266867661E-3</c:v>
                </c:pt>
                <c:pt idx="197">
                  <c:v>-9.6388918160632379E-3</c:v>
                </c:pt>
                <c:pt idx="198">
                  <c:v>-9.6240769994353961E-3</c:v>
                </c:pt>
                <c:pt idx="199">
                  <c:v>-9.6379802691707282E-3</c:v>
                </c:pt>
                <c:pt idx="200">
                  <c:v>-9.5919560734328418E-3</c:v>
                </c:pt>
                <c:pt idx="201">
                  <c:v>-9.5887408206495467E-3</c:v>
                </c:pt>
                <c:pt idx="202">
                  <c:v>-9.565586204809547E-3</c:v>
                </c:pt>
                <c:pt idx="203">
                  <c:v>-9.5823183478007633E-3</c:v>
                </c:pt>
                <c:pt idx="204">
                  <c:v>-9.5535540665658177E-3</c:v>
                </c:pt>
                <c:pt idx="205">
                  <c:v>-9.5354103401323349E-3</c:v>
                </c:pt>
                <c:pt idx="206">
                  <c:v>-9.5041325528664768E-3</c:v>
                </c:pt>
                <c:pt idx="207">
                  <c:v>-9.4774439938446666E-3</c:v>
                </c:pt>
                <c:pt idx="208">
                  <c:v>-9.4817149163441868E-3</c:v>
                </c:pt>
                <c:pt idx="209">
                  <c:v>-9.4788335445915254E-3</c:v>
                </c:pt>
                <c:pt idx="210">
                  <c:v>-9.4679015033680286E-3</c:v>
                </c:pt>
                <c:pt idx="211">
                  <c:v>-9.458276450671415E-3</c:v>
                </c:pt>
                <c:pt idx="212">
                  <c:v>-9.458551587673893E-3</c:v>
                </c:pt>
                <c:pt idx="213">
                  <c:v>-9.4387593247658025E-3</c:v>
                </c:pt>
                <c:pt idx="214">
                  <c:v>-9.4237882120281804E-3</c:v>
                </c:pt>
                <c:pt idx="215">
                  <c:v>-9.4154294027295714E-3</c:v>
                </c:pt>
                <c:pt idx="216">
                  <c:v>-9.407916071162618E-3</c:v>
                </c:pt>
                <c:pt idx="217">
                  <c:v>-9.3891380190392407E-3</c:v>
                </c:pt>
                <c:pt idx="218">
                  <c:v>-9.3854785548230686E-3</c:v>
                </c:pt>
                <c:pt idx="219">
                  <c:v>-9.3684239181797292E-3</c:v>
                </c:pt>
                <c:pt idx="220">
                  <c:v>-9.2695374586690624E-3</c:v>
                </c:pt>
                <c:pt idx="221">
                  <c:v>-9.1942035562259678E-3</c:v>
                </c:pt>
                <c:pt idx="222">
                  <c:v>-9.1572404640386622E-3</c:v>
                </c:pt>
                <c:pt idx="223">
                  <c:v>-9.1794475157686399E-3</c:v>
                </c:pt>
                <c:pt idx="224">
                  <c:v>-9.1760878610336327E-3</c:v>
                </c:pt>
                <c:pt idx="225">
                  <c:v>-9.1426382324891406E-3</c:v>
                </c:pt>
                <c:pt idx="226">
                  <c:v>-9.1981440997530774E-3</c:v>
                </c:pt>
                <c:pt idx="227">
                  <c:v>-9.2437442690268146E-3</c:v>
                </c:pt>
                <c:pt idx="228">
                  <c:v>-9.256445825271303E-3</c:v>
                </c:pt>
                <c:pt idx="229">
                  <c:v>-9.1706866209278828E-3</c:v>
                </c:pt>
                <c:pt idx="230">
                  <c:v>-9.4291908976077282E-3</c:v>
                </c:pt>
                <c:pt idx="231">
                  <c:v>-9.6399068400890454E-3</c:v>
                </c:pt>
                <c:pt idx="232">
                  <c:v>-9.5828975106217705E-3</c:v>
                </c:pt>
                <c:pt idx="233">
                  <c:v>-9.5931934283940441E-3</c:v>
                </c:pt>
                <c:pt idx="234">
                  <c:v>-1.037584328651079E-2</c:v>
                </c:pt>
                <c:pt idx="235">
                  <c:v>-1.0388706822461983E-2</c:v>
                </c:pt>
                <c:pt idx="236">
                  <c:v>-1.0211591513534801E-2</c:v>
                </c:pt>
                <c:pt idx="237">
                  <c:v>-1.0154901645939683E-2</c:v>
                </c:pt>
                <c:pt idx="238">
                  <c:v>-1.0219671320170643E-2</c:v>
                </c:pt>
                <c:pt idx="239">
                  <c:v>-1.0185772178515108E-2</c:v>
                </c:pt>
                <c:pt idx="240">
                  <c:v>-1.0191673298564907E-2</c:v>
                </c:pt>
                <c:pt idx="241">
                  <c:v>-1.0190529255950922E-2</c:v>
                </c:pt>
                <c:pt idx="242">
                  <c:v>-1.0205536586843972E-2</c:v>
                </c:pt>
                <c:pt idx="243">
                  <c:v>-1.0172196556704073E-2</c:v>
                </c:pt>
                <c:pt idx="244">
                  <c:v>-1.0204164563303055E-2</c:v>
                </c:pt>
                <c:pt idx="245">
                  <c:v>-9.8819239924396226E-3</c:v>
                </c:pt>
                <c:pt idx="246">
                  <c:v>-9.7757703612133314E-3</c:v>
                </c:pt>
                <c:pt idx="247">
                  <c:v>-9.7512648698830848E-3</c:v>
                </c:pt>
                <c:pt idx="248">
                  <c:v>-9.7177834077191664E-3</c:v>
                </c:pt>
                <c:pt idx="249">
                  <c:v>-9.4446743051800671E-3</c:v>
                </c:pt>
                <c:pt idx="250">
                  <c:v>-9.4425378519673898E-3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5-C347-87B7-99B99DCFC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91311"/>
        <c:axId val="190592991"/>
      </c:lineChart>
      <c:catAx>
        <c:axId val="190591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92991"/>
        <c:crosses val="autoZero"/>
        <c:auto val="1"/>
        <c:lblAlgn val="ctr"/>
        <c:lblOffset val="100"/>
        <c:noMultiLvlLbl val="0"/>
      </c:catAx>
      <c:valAx>
        <c:axId val="19059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91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Backtesting!$O$12</c:f>
              <c:strCache>
                <c:ptCount val="1"/>
                <c:pt idx="0">
                  <c:v>R_Portfolio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accent1"/>
              </a:solidFill>
            </a:ln>
            <a:effectLst/>
          </c:spPr>
          <c:invertIfNegative val="0"/>
          <c:val>
            <c:numRef>
              <c:f>Backtesting!$O$13:$O$264</c:f>
              <c:numCache>
                <c:formatCode>0.000%</c:formatCode>
                <c:ptCount val="252"/>
                <c:pt idx="0">
                  <c:v>1.8226771232603513E-3</c:v>
                </c:pt>
                <c:pt idx="1">
                  <c:v>-1.4213663218525283E-2</c:v>
                </c:pt>
                <c:pt idx="2">
                  <c:v>-8.6893419107313893E-3</c:v>
                </c:pt>
                <c:pt idx="3">
                  <c:v>7.6604241787355809E-3</c:v>
                </c:pt>
                <c:pt idx="4">
                  <c:v>-1.6108448740304085E-3</c:v>
                </c:pt>
                <c:pt idx="5">
                  <c:v>-2.2092116542324534E-3</c:v>
                </c:pt>
                <c:pt idx="6">
                  <c:v>1.0844601364599937E-3</c:v>
                </c:pt>
                <c:pt idx="7">
                  <c:v>7.4324328290593048E-3</c:v>
                </c:pt>
                <c:pt idx="8">
                  <c:v>2.4597921863271197E-3</c:v>
                </c:pt>
                <c:pt idx="9">
                  <c:v>8.591625391165935E-4</c:v>
                </c:pt>
                <c:pt idx="10">
                  <c:v>1.0917644166650755E-2</c:v>
                </c:pt>
                <c:pt idx="11">
                  <c:v>-6.5046125573837398E-3</c:v>
                </c:pt>
                <c:pt idx="12">
                  <c:v>9.2860035893135798E-3</c:v>
                </c:pt>
                <c:pt idx="13">
                  <c:v>4.2496026098681975E-3</c:v>
                </c:pt>
                <c:pt idx="14">
                  <c:v>-6.2857696687601569E-5</c:v>
                </c:pt>
                <c:pt idx="15">
                  <c:v>-1.2027987658966123E-3</c:v>
                </c:pt>
                <c:pt idx="16">
                  <c:v>5.1437003476217382E-4</c:v>
                </c:pt>
                <c:pt idx="17">
                  <c:v>9.9735922626545768E-3</c:v>
                </c:pt>
                <c:pt idx="18">
                  <c:v>6.7619569467489895E-3</c:v>
                </c:pt>
                <c:pt idx="19">
                  <c:v>6.6010262612322826E-3</c:v>
                </c:pt>
                <c:pt idx="20">
                  <c:v>1.0235164095206929E-2</c:v>
                </c:pt>
                <c:pt idx="21">
                  <c:v>-3.6053743511571955E-3</c:v>
                </c:pt>
                <c:pt idx="22">
                  <c:v>2.0670234794895334E-3</c:v>
                </c:pt>
                <c:pt idx="23">
                  <c:v>1.087245542193398E-3</c:v>
                </c:pt>
                <c:pt idx="24">
                  <c:v>-3.0560609163518692E-3</c:v>
                </c:pt>
                <c:pt idx="25">
                  <c:v>-2.3425568008157869E-3</c:v>
                </c:pt>
                <c:pt idx="26">
                  <c:v>1.6876230811338554E-3</c:v>
                </c:pt>
                <c:pt idx="27">
                  <c:v>-1.9550713677651127E-3</c:v>
                </c:pt>
                <c:pt idx="28">
                  <c:v>-7.0616514987195964E-3</c:v>
                </c:pt>
                <c:pt idx="29">
                  <c:v>6.8883225490828145E-3</c:v>
                </c:pt>
                <c:pt idx="30">
                  <c:v>6.4020079913113086E-3</c:v>
                </c:pt>
                <c:pt idx="31">
                  <c:v>1.0987907748441551E-3</c:v>
                </c:pt>
                <c:pt idx="32">
                  <c:v>1.3257753412639563E-3</c:v>
                </c:pt>
                <c:pt idx="33">
                  <c:v>2.8798814129621089E-3</c:v>
                </c:pt>
                <c:pt idx="34">
                  <c:v>7.0512140317653769E-3</c:v>
                </c:pt>
                <c:pt idx="35">
                  <c:v>3.5434470859061506E-3</c:v>
                </c:pt>
                <c:pt idx="36">
                  <c:v>3.596785065748813E-3</c:v>
                </c:pt>
                <c:pt idx="37">
                  <c:v>5.2383297088049157E-3</c:v>
                </c:pt>
                <c:pt idx="38">
                  <c:v>6.2655988508396347E-3</c:v>
                </c:pt>
                <c:pt idx="39">
                  <c:v>-1.5944001946513471E-2</c:v>
                </c:pt>
                <c:pt idx="40">
                  <c:v>-3.159888358127996E-3</c:v>
                </c:pt>
                <c:pt idx="41">
                  <c:v>1.092098655312688E-2</c:v>
                </c:pt>
                <c:pt idx="42">
                  <c:v>-1.8628771643235221E-2</c:v>
                </c:pt>
                <c:pt idx="43">
                  <c:v>4.738447629102565E-3</c:v>
                </c:pt>
                <c:pt idx="44">
                  <c:v>-7.3539404445227682E-4</c:v>
                </c:pt>
                <c:pt idx="45">
                  <c:v>4.2281334264221582E-3</c:v>
                </c:pt>
                <c:pt idx="46">
                  <c:v>4.2682066557860662E-3</c:v>
                </c:pt>
                <c:pt idx="47">
                  <c:v>1.3151600805411974E-2</c:v>
                </c:pt>
                <c:pt idx="48">
                  <c:v>4.1545170667717566E-4</c:v>
                </c:pt>
                <c:pt idx="49">
                  <c:v>-5.8888160853726307E-3</c:v>
                </c:pt>
                <c:pt idx="50">
                  <c:v>6.9192124531483792E-3</c:v>
                </c:pt>
                <c:pt idx="51">
                  <c:v>-9.0505649106976151E-3</c:v>
                </c:pt>
                <c:pt idx="52">
                  <c:v>-2.3409229118789565E-3</c:v>
                </c:pt>
                <c:pt idx="53">
                  <c:v>8.7604012655672324E-6</c:v>
                </c:pt>
                <c:pt idx="54">
                  <c:v>-4.6483274596445627E-3</c:v>
                </c:pt>
                <c:pt idx="55">
                  <c:v>-7.7416052727333519E-3</c:v>
                </c:pt>
                <c:pt idx="56">
                  <c:v>1.2995021054549249E-3</c:v>
                </c:pt>
                <c:pt idx="57">
                  <c:v>3.0226216186698407E-3</c:v>
                </c:pt>
                <c:pt idx="58">
                  <c:v>7.5253790741722885E-3</c:v>
                </c:pt>
                <c:pt idx="59">
                  <c:v>7.8130137914629721E-3</c:v>
                </c:pt>
                <c:pt idx="60">
                  <c:v>2.6084693890842023E-3</c:v>
                </c:pt>
                <c:pt idx="61">
                  <c:v>-9.7581345634921793E-4</c:v>
                </c:pt>
                <c:pt idx="62">
                  <c:v>7.6836207058131236E-3</c:v>
                </c:pt>
                <c:pt idx="63">
                  <c:v>7.8376936217240366E-3</c:v>
                </c:pt>
                <c:pt idx="64">
                  <c:v>2.2073788667042536E-2</c:v>
                </c:pt>
                <c:pt idx="65">
                  <c:v>1.5784579649890306E-3</c:v>
                </c:pt>
                <c:pt idx="66">
                  <c:v>-9.8218212975413111E-4</c:v>
                </c:pt>
                <c:pt idx="67">
                  <c:v>3.5698751155384878E-3</c:v>
                </c:pt>
                <c:pt idx="68">
                  <c:v>-7.6914920915539774E-3</c:v>
                </c:pt>
                <c:pt idx="69">
                  <c:v>1.3039692456844111E-3</c:v>
                </c:pt>
                <c:pt idx="70">
                  <c:v>-6.3628802832546554E-3</c:v>
                </c:pt>
                <c:pt idx="71">
                  <c:v>4.0098391371707004E-4</c:v>
                </c:pt>
                <c:pt idx="72">
                  <c:v>-1.3175347953189691E-3</c:v>
                </c:pt>
                <c:pt idx="73">
                  <c:v>1.9102922412992929E-3</c:v>
                </c:pt>
                <c:pt idx="74">
                  <c:v>4.9979161405961856E-3</c:v>
                </c:pt>
                <c:pt idx="75">
                  <c:v>8.092631888766879E-4</c:v>
                </c:pt>
                <c:pt idx="76">
                  <c:v>9.8208227182712635E-3</c:v>
                </c:pt>
                <c:pt idx="77">
                  <c:v>3.1981308177324455E-3</c:v>
                </c:pt>
                <c:pt idx="78">
                  <c:v>3.5603142332537295E-3</c:v>
                </c:pt>
                <c:pt idx="79">
                  <c:v>9.1935301610390633E-4</c:v>
                </c:pt>
                <c:pt idx="80">
                  <c:v>1.0965296213937612E-2</c:v>
                </c:pt>
                <c:pt idx="81">
                  <c:v>-3.4057944606397418E-3</c:v>
                </c:pt>
                <c:pt idx="82">
                  <c:v>4.7125190242468017E-3</c:v>
                </c:pt>
                <c:pt idx="83">
                  <c:v>-2.2212580407044108E-4</c:v>
                </c:pt>
                <c:pt idx="84">
                  <c:v>3.1358546960282216E-3</c:v>
                </c:pt>
                <c:pt idx="85">
                  <c:v>8.052012393497187E-3</c:v>
                </c:pt>
                <c:pt idx="86">
                  <c:v>8.9831098385619538E-3</c:v>
                </c:pt>
                <c:pt idx="87">
                  <c:v>-2.7611692391589231E-3</c:v>
                </c:pt>
                <c:pt idx="88">
                  <c:v>-1.0482427028065065E-2</c:v>
                </c:pt>
                <c:pt idx="89">
                  <c:v>-1.9004877994210822E-3</c:v>
                </c:pt>
                <c:pt idx="90">
                  <c:v>-2.9101166456985093E-3</c:v>
                </c:pt>
                <c:pt idx="91">
                  <c:v>3.6841947672905185E-3</c:v>
                </c:pt>
                <c:pt idx="92">
                  <c:v>5.691891909310319E-3</c:v>
                </c:pt>
                <c:pt idx="93">
                  <c:v>-2.7337183755849512E-3</c:v>
                </c:pt>
                <c:pt idx="94">
                  <c:v>2.0951945308347918E-3</c:v>
                </c:pt>
                <c:pt idx="95">
                  <c:v>2.916357036767403E-4</c:v>
                </c:pt>
                <c:pt idx="96">
                  <c:v>-2.1418532206757689E-3</c:v>
                </c:pt>
                <c:pt idx="97">
                  <c:v>-6.6074835392885192E-3</c:v>
                </c:pt>
                <c:pt idx="98">
                  <c:v>1.5409466222294886E-2</c:v>
                </c:pt>
                <c:pt idx="99">
                  <c:v>-4.800133490814794E-3</c:v>
                </c:pt>
                <c:pt idx="100">
                  <c:v>1.0403446454129705E-2</c:v>
                </c:pt>
                <c:pt idx="101">
                  <c:v>4.8547691814002677E-4</c:v>
                </c:pt>
                <c:pt idx="102">
                  <c:v>-5.056956725040803E-3</c:v>
                </c:pt>
                <c:pt idx="103">
                  <c:v>-4.797262239000698E-4</c:v>
                </c:pt>
                <c:pt idx="104">
                  <c:v>4.2541815276968629E-3</c:v>
                </c:pt>
                <c:pt idx="105">
                  <c:v>3.7580931020188228E-3</c:v>
                </c:pt>
                <c:pt idx="106">
                  <c:v>2.1149973257860652E-3</c:v>
                </c:pt>
                <c:pt idx="107">
                  <c:v>4.2203853194467816E-3</c:v>
                </c:pt>
                <c:pt idx="108">
                  <c:v>1.7037782020588367E-3</c:v>
                </c:pt>
                <c:pt idx="109">
                  <c:v>-3.0188900558595151E-3</c:v>
                </c:pt>
                <c:pt idx="110">
                  <c:v>-1.3772011389782198E-3</c:v>
                </c:pt>
                <c:pt idx="111">
                  <c:v>1.2394259359913274E-2</c:v>
                </c:pt>
                <c:pt idx="112">
                  <c:v>3.7258290100704121E-4</c:v>
                </c:pt>
                <c:pt idx="113">
                  <c:v>5.8586719057561768E-5</c:v>
                </c:pt>
                <c:pt idx="114">
                  <c:v>-1.1566142835120859E-2</c:v>
                </c:pt>
                <c:pt idx="115">
                  <c:v>2.175311567405469E-3</c:v>
                </c:pt>
                <c:pt idx="116">
                  <c:v>2.7382654430728394E-3</c:v>
                </c:pt>
                <c:pt idx="117">
                  <c:v>7.3571191162548934E-3</c:v>
                </c:pt>
                <c:pt idx="118">
                  <c:v>3.9835058234877893E-3</c:v>
                </c:pt>
                <c:pt idx="119">
                  <c:v>-1.2764870598745396E-2</c:v>
                </c:pt>
                <c:pt idx="120">
                  <c:v>1.1837252862526172E-3</c:v>
                </c:pt>
                <c:pt idx="121">
                  <c:v>-1.0216659694954465E-3</c:v>
                </c:pt>
                <c:pt idx="122">
                  <c:v>7.8402925188514622E-3</c:v>
                </c:pt>
                <c:pt idx="123">
                  <c:v>1.1096503587166352E-3</c:v>
                </c:pt>
                <c:pt idx="124">
                  <c:v>-8.5148360268152579E-3</c:v>
                </c:pt>
                <c:pt idx="125">
                  <c:v>1.5070664472529959E-2</c:v>
                </c:pt>
                <c:pt idx="126">
                  <c:v>8.2647677722555574E-3</c:v>
                </c:pt>
                <c:pt idx="127">
                  <c:v>-4.4606469161499046E-3</c:v>
                </c:pt>
                <c:pt idx="128">
                  <c:v>-2.5001232903302945E-3</c:v>
                </c:pt>
                <c:pt idx="129">
                  <c:v>-8.0303822446960577E-3</c:v>
                </c:pt>
                <c:pt idx="130">
                  <c:v>-2.3067563005203739E-3</c:v>
                </c:pt>
                <c:pt idx="131">
                  <c:v>1.016586564027472E-2</c:v>
                </c:pt>
                <c:pt idx="132">
                  <c:v>-4.6226077939293922E-4</c:v>
                </c:pt>
                <c:pt idx="133">
                  <c:v>-3.3133577103020223E-4</c:v>
                </c:pt>
                <c:pt idx="134">
                  <c:v>2.7994362567808741E-4</c:v>
                </c:pt>
                <c:pt idx="135">
                  <c:v>3.5473793860269563E-3</c:v>
                </c:pt>
                <c:pt idx="136">
                  <c:v>8.7416726888653426E-4</c:v>
                </c:pt>
                <c:pt idx="137">
                  <c:v>6.9345264198788744E-4</c:v>
                </c:pt>
                <c:pt idx="138">
                  <c:v>7.4384732497524151E-3</c:v>
                </c:pt>
                <c:pt idx="139">
                  <c:v>2.8587700434557167E-4</c:v>
                </c:pt>
                <c:pt idx="140">
                  <c:v>9.9966519370905914E-3</c:v>
                </c:pt>
                <c:pt idx="141">
                  <c:v>2.6900332819620276E-3</c:v>
                </c:pt>
                <c:pt idx="142">
                  <c:v>2.7051880379536514E-3</c:v>
                </c:pt>
                <c:pt idx="143">
                  <c:v>1.1538931510210911E-2</c:v>
                </c:pt>
                <c:pt idx="144">
                  <c:v>-4.6868813434739719E-3</c:v>
                </c:pt>
                <c:pt idx="145">
                  <c:v>3.9589140439584992E-3</c:v>
                </c:pt>
                <c:pt idx="146">
                  <c:v>-3.1123652779360398E-3</c:v>
                </c:pt>
                <c:pt idx="147">
                  <c:v>-2.4346903921047278E-3</c:v>
                </c:pt>
                <c:pt idx="148">
                  <c:v>-1.6686979120325494E-2</c:v>
                </c:pt>
                <c:pt idx="149">
                  <c:v>1.0418327898072037E-2</c:v>
                </c:pt>
                <c:pt idx="150">
                  <c:v>-7.7571482274280141E-3</c:v>
                </c:pt>
                <c:pt idx="151">
                  <c:v>-4.8225279419246434E-3</c:v>
                </c:pt>
                <c:pt idx="152">
                  <c:v>4.5895576157012905E-3</c:v>
                </c:pt>
                <c:pt idx="153">
                  <c:v>1.1134176552247987E-3</c:v>
                </c:pt>
                <c:pt idx="154">
                  <c:v>8.8632930384859835E-4</c:v>
                </c:pt>
                <c:pt idx="155">
                  <c:v>-6.6709624914291013E-3</c:v>
                </c:pt>
                <c:pt idx="156">
                  <c:v>1.2637283687192276E-2</c:v>
                </c:pt>
                <c:pt idx="157">
                  <c:v>2.9976159342721981E-3</c:v>
                </c:pt>
                <c:pt idx="158">
                  <c:v>-4.4300279023512558E-3</c:v>
                </c:pt>
                <c:pt idx="159">
                  <c:v>-3.6096366927689787E-3</c:v>
                </c:pt>
                <c:pt idx="160">
                  <c:v>9.6122036042631132E-3</c:v>
                </c:pt>
                <c:pt idx="161">
                  <c:v>-1.4753734357244237E-2</c:v>
                </c:pt>
                <c:pt idx="162">
                  <c:v>-1.4060266944459486E-2</c:v>
                </c:pt>
                <c:pt idx="163">
                  <c:v>-1.6298133397971517E-3</c:v>
                </c:pt>
                <c:pt idx="164">
                  <c:v>-8.8299280174986223E-4</c:v>
                </c:pt>
                <c:pt idx="165">
                  <c:v>-3.6449178860654924E-3</c:v>
                </c:pt>
                <c:pt idx="166">
                  <c:v>2.2075887285231597E-4</c:v>
                </c:pt>
                <c:pt idx="167">
                  <c:v>8.1533820389972627E-3</c:v>
                </c:pt>
                <c:pt idx="168">
                  <c:v>6.3070727600376113E-3</c:v>
                </c:pt>
                <c:pt idx="169">
                  <c:v>1.6420546776950591E-4</c:v>
                </c:pt>
                <c:pt idx="170">
                  <c:v>3.8663824004172664E-4</c:v>
                </c:pt>
                <c:pt idx="171">
                  <c:v>-2.8881919552081753E-4</c:v>
                </c:pt>
                <c:pt idx="172">
                  <c:v>3.7586832278865318E-3</c:v>
                </c:pt>
                <c:pt idx="173">
                  <c:v>5.3530162041878233E-3</c:v>
                </c:pt>
                <c:pt idx="174">
                  <c:v>1.4552026283042761E-3</c:v>
                </c:pt>
                <c:pt idx="175">
                  <c:v>5.4229760421120885E-3</c:v>
                </c:pt>
                <c:pt idx="176">
                  <c:v>7.8200547162576763E-3</c:v>
                </c:pt>
                <c:pt idx="177">
                  <c:v>6.3897993981648681E-3</c:v>
                </c:pt>
                <c:pt idx="178">
                  <c:v>-1.5466240248744203E-2</c:v>
                </c:pt>
                <c:pt idx="179">
                  <c:v>5.641634218005993E-3</c:v>
                </c:pt>
                <c:pt idx="180">
                  <c:v>5.6251006337759112E-3</c:v>
                </c:pt>
                <c:pt idx="181">
                  <c:v>6.8226726274820742E-3</c:v>
                </c:pt>
                <c:pt idx="182">
                  <c:v>2.1179170564096239E-3</c:v>
                </c:pt>
                <c:pt idx="183">
                  <c:v>4.9463731163874826E-4</c:v>
                </c:pt>
                <c:pt idx="184">
                  <c:v>1.8929761667696541E-4</c:v>
                </c:pt>
                <c:pt idx="185">
                  <c:v>5.7319724910086262E-3</c:v>
                </c:pt>
                <c:pt idx="186">
                  <c:v>7.0693854714843603E-3</c:v>
                </c:pt>
                <c:pt idx="187">
                  <c:v>9.9625871719739812E-4</c:v>
                </c:pt>
                <c:pt idx="188">
                  <c:v>2.228500442374038E-3</c:v>
                </c:pt>
                <c:pt idx="189">
                  <c:v>7.4854333357970721E-3</c:v>
                </c:pt>
                <c:pt idx="190">
                  <c:v>7.2589381509334198E-3</c:v>
                </c:pt>
                <c:pt idx="191">
                  <c:v>2.824612656681338E-3</c:v>
                </c:pt>
                <c:pt idx="192">
                  <c:v>1.1973648817464511E-3</c:v>
                </c:pt>
                <c:pt idx="193">
                  <c:v>-2.6177726758234987E-3</c:v>
                </c:pt>
                <c:pt idx="194">
                  <c:v>1.8872276232307826E-2</c:v>
                </c:pt>
                <c:pt idx="195">
                  <c:v>1.245075112052722E-2</c:v>
                </c:pt>
                <c:pt idx="196">
                  <c:v>-9.8392448295795201E-4</c:v>
                </c:pt>
                <c:pt idx="197">
                  <c:v>8.7340825012173148E-3</c:v>
                </c:pt>
                <c:pt idx="198">
                  <c:v>-2.7699513617257332E-3</c:v>
                </c:pt>
                <c:pt idx="199">
                  <c:v>-1.1065345295345442E-3</c:v>
                </c:pt>
                <c:pt idx="200">
                  <c:v>8.1605985915821945E-3</c:v>
                </c:pt>
                <c:pt idx="201">
                  <c:v>-4.7696771418997679E-3</c:v>
                </c:pt>
                <c:pt idx="202">
                  <c:v>-3.2901704807308124E-4</c:v>
                </c:pt>
                <c:pt idx="203">
                  <c:v>1.0543744998995554E-3</c:v>
                </c:pt>
                <c:pt idx="204">
                  <c:v>1.1656392016051976E-3</c:v>
                </c:pt>
                <c:pt idx="205">
                  <c:v>-1.2482362796107961E-3</c:v>
                </c:pt>
                <c:pt idx="206">
                  <c:v>-3.1784549337297559E-4</c:v>
                </c:pt>
                <c:pt idx="207">
                  <c:v>-3.2371738415940595E-5</c:v>
                </c:pt>
                <c:pt idx="208">
                  <c:v>1.501980606416087E-3</c:v>
                </c:pt>
                <c:pt idx="209">
                  <c:v>9.5994040297198158E-4</c:v>
                </c:pt>
                <c:pt idx="210">
                  <c:v>-5.8742684916167408E-4</c:v>
                </c:pt>
                <c:pt idx="211">
                  <c:v>2.3555015406302783E-3</c:v>
                </c:pt>
                <c:pt idx="212">
                  <c:v>3.2765548401730259E-3</c:v>
                </c:pt>
                <c:pt idx="213">
                  <c:v>5.8612452157932853E-3</c:v>
                </c:pt>
                <c:pt idx="214">
                  <c:v>1.4903395833457209E-3</c:v>
                </c:pt>
                <c:pt idx="215">
                  <c:v>-1.0406839292666427E-3</c:v>
                </c:pt>
                <c:pt idx="216">
                  <c:v>-2.7897805640529297E-3</c:v>
                </c:pt>
                <c:pt idx="217">
                  <c:v>3.2026900239424403E-3</c:v>
                </c:pt>
                <c:pt idx="218">
                  <c:v>-9.4507810283040467E-3</c:v>
                </c:pt>
                <c:pt idx="219">
                  <c:v>1.1114607703605929E-4</c:v>
                </c:pt>
                <c:pt idx="220">
                  <c:v>2.7136699018239343E-3</c:v>
                </c:pt>
                <c:pt idx="221">
                  <c:v>3.3102798958633949E-3</c:v>
                </c:pt>
                <c:pt idx="222">
                  <c:v>7.2228088275484862E-3</c:v>
                </c:pt>
                <c:pt idx="223">
                  <c:v>-5.1271136299293482E-3</c:v>
                </c:pt>
                <c:pt idx="224">
                  <c:v>-8.1086242863653304E-4</c:v>
                </c:pt>
                <c:pt idx="225">
                  <c:v>6.3117139574416269E-3</c:v>
                </c:pt>
                <c:pt idx="226">
                  <c:v>9.8944226265991649E-4</c:v>
                </c:pt>
                <c:pt idx="227">
                  <c:v>-2.6542993180212375E-3</c:v>
                </c:pt>
                <c:pt idx="228">
                  <c:v>-8.1998152439254372E-5</c:v>
                </c:pt>
                <c:pt idx="229">
                  <c:v>-1.9412675970006464E-3</c:v>
                </c:pt>
                <c:pt idx="230">
                  <c:v>7.4364552496371174E-4</c:v>
                </c:pt>
                <c:pt idx="231">
                  <c:v>-6.1167478277216938E-3</c:v>
                </c:pt>
                <c:pt idx="232">
                  <c:v>1.4289589948392929E-2</c:v>
                </c:pt>
                <c:pt idx="233">
                  <c:v>-4.5836228455772967E-4</c:v>
                </c:pt>
                <c:pt idx="234">
                  <c:v>6.687599594722639E-4</c:v>
                </c:pt>
                <c:pt idx="235">
                  <c:v>-9.6129484578419996E-4</c:v>
                </c:pt>
                <c:pt idx="236">
                  <c:v>5.0863822366059314E-3</c:v>
                </c:pt>
                <c:pt idx="237">
                  <c:v>-3.5744070108686744E-3</c:v>
                </c:pt>
                <c:pt idx="238">
                  <c:v>6.1230119571984744E-3</c:v>
                </c:pt>
                <c:pt idx="239">
                  <c:v>2.4457161767133537E-3</c:v>
                </c:pt>
                <c:pt idx="240">
                  <c:v>3.5021684354059521E-5</c:v>
                </c:pt>
                <c:pt idx="241">
                  <c:v>2.3127383143245386E-3</c:v>
                </c:pt>
                <c:pt idx="242">
                  <c:v>3.9665520666687243E-3</c:v>
                </c:pt>
                <c:pt idx="243">
                  <c:v>4.9812519182935487E-3</c:v>
                </c:pt>
                <c:pt idx="244">
                  <c:v>3.5799882399755907E-3</c:v>
                </c:pt>
                <c:pt idx="245">
                  <c:v>2.42740695588758E-3</c:v>
                </c:pt>
                <c:pt idx="246">
                  <c:v>1.6678916806503775E-3</c:v>
                </c:pt>
                <c:pt idx="247">
                  <c:v>-3.5546458578608799E-3</c:v>
                </c:pt>
                <c:pt idx="248">
                  <c:v>1.6236740588277255E-3</c:v>
                </c:pt>
                <c:pt idx="249">
                  <c:v>7.1374984888785365E-3</c:v>
                </c:pt>
                <c:pt idx="250">
                  <c:v>1.3161522043523986E-3</c:v>
                </c:pt>
                <c:pt idx="251">
                  <c:v>7.718640996738471E-3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4-4193-97EA-3FDAC0B12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94"/>
        <c:axId val="79210480"/>
        <c:axId val="79212528"/>
      </c:barChart>
      <c:lineChart>
        <c:grouping val="standard"/>
        <c:varyColors val="0"/>
        <c:ser>
          <c:idx val="1"/>
          <c:order val="1"/>
          <c:tx>
            <c:strRef>
              <c:f>Backtesting!$K$12</c:f>
              <c:strCache>
                <c:ptCount val="1"/>
                <c:pt idx="0">
                  <c:v>1day_DN_VaR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Backtesting!$K$13:$K$264</c:f>
              <c:numCache>
                <c:formatCode>0.00%</c:formatCode>
                <c:ptCount val="252"/>
                <c:pt idx="0">
                  <c:v>-1.6630660545481075E-2</c:v>
                </c:pt>
                <c:pt idx="1">
                  <c:v>-1.6581671365664373E-2</c:v>
                </c:pt>
                <c:pt idx="2">
                  <c:v>-1.6573624106370602E-2</c:v>
                </c:pt>
                <c:pt idx="3">
                  <c:v>-1.6571035676930256E-2</c:v>
                </c:pt>
                <c:pt idx="4">
                  <c:v>-1.6586783303882129E-2</c:v>
                </c:pt>
                <c:pt idx="5">
                  <c:v>-1.6601831044398909E-2</c:v>
                </c:pt>
                <c:pt idx="6">
                  <c:v>-1.6618139391453419E-2</c:v>
                </c:pt>
                <c:pt idx="7">
                  <c:v>-1.6616756504229176E-2</c:v>
                </c:pt>
                <c:pt idx="8">
                  <c:v>-1.6631544015394378E-2</c:v>
                </c:pt>
                <c:pt idx="9">
                  <c:v>-1.6648126181222238E-2</c:v>
                </c:pt>
                <c:pt idx="10">
                  <c:v>-1.6625698083975776E-2</c:v>
                </c:pt>
                <c:pt idx="11">
                  <c:v>-1.6628597438440081E-2</c:v>
                </c:pt>
                <c:pt idx="12">
                  <c:v>-1.6616948225478729E-2</c:v>
                </c:pt>
                <c:pt idx="13">
                  <c:v>-1.6627899065047819E-2</c:v>
                </c:pt>
                <c:pt idx="14">
                  <c:v>-1.6644891009959816E-2</c:v>
                </c:pt>
                <c:pt idx="15">
                  <c:v>-1.666145500703933E-2</c:v>
                </c:pt>
                <c:pt idx="16">
                  <c:v>-1.6678464308938889E-2</c:v>
                </c:pt>
                <c:pt idx="17">
                  <c:v>-1.6662408451130359E-2</c:v>
                </c:pt>
                <c:pt idx="18">
                  <c:v>-1.6664275755170096E-2</c:v>
                </c:pt>
                <c:pt idx="19">
                  <c:v>-1.6666871957194799E-2</c:v>
                </c:pt>
                <c:pt idx="20">
                  <c:v>-1.6648902381002324E-2</c:v>
                </c:pt>
                <c:pt idx="21">
                  <c:v>-1.6661784881731243E-2</c:v>
                </c:pt>
                <c:pt idx="22">
                  <c:v>-1.6677654674640986E-2</c:v>
                </c:pt>
                <c:pt idx="23">
                  <c:v>-1.6694619028539085E-2</c:v>
                </c:pt>
                <c:pt idx="24">
                  <c:v>-1.6708879149847668E-2</c:v>
                </c:pt>
                <c:pt idx="25">
                  <c:v>-1.6724490571352155E-2</c:v>
                </c:pt>
                <c:pt idx="26">
                  <c:v>-1.6741047240077439E-2</c:v>
                </c:pt>
                <c:pt idx="27">
                  <c:v>-1.6757326517534123E-2</c:v>
                </c:pt>
                <c:pt idx="28">
                  <c:v>-1.6758013302825305E-2</c:v>
                </c:pt>
                <c:pt idx="29">
                  <c:v>-1.6759526591891394E-2</c:v>
                </c:pt>
                <c:pt idx="30">
                  <c:v>-1.6763252020370833E-2</c:v>
                </c:pt>
                <c:pt idx="31">
                  <c:v>-1.6780587834661041E-2</c:v>
                </c:pt>
                <c:pt idx="32">
                  <c:v>-1.6797791033135567E-2</c:v>
                </c:pt>
                <c:pt idx="33">
                  <c:v>-1.6812811689852158E-2</c:v>
                </c:pt>
                <c:pt idx="34">
                  <c:v>-1.6813673617425355E-2</c:v>
                </c:pt>
                <c:pt idx="35">
                  <c:v>-1.6827313608907778E-2</c:v>
                </c:pt>
                <c:pt idx="36">
                  <c:v>-1.6840869862959611E-2</c:v>
                </c:pt>
                <c:pt idx="37">
                  <c:v>-1.6849475885610428E-2</c:v>
                </c:pt>
                <c:pt idx="38">
                  <c:v>-1.6854034687883643E-2</c:v>
                </c:pt>
                <c:pt idx="39">
                  <c:v>-1.6784089826106078E-2</c:v>
                </c:pt>
                <c:pt idx="40">
                  <c:v>-1.6798731971863275E-2</c:v>
                </c:pt>
                <c:pt idx="41">
                  <c:v>-1.6775312252793908E-2</c:v>
                </c:pt>
                <c:pt idx="42">
                  <c:v>-1.6671759858076691E-2</c:v>
                </c:pt>
                <c:pt idx="43">
                  <c:v>-1.6681955901414074E-2</c:v>
                </c:pt>
                <c:pt idx="44">
                  <c:v>-1.6699927169304157E-2</c:v>
                </c:pt>
                <c:pt idx="45">
                  <c:v>-1.6711829637264159E-2</c:v>
                </c:pt>
                <c:pt idx="46">
                  <c:v>-1.6723655120964825E-2</c:v>
                </c:pt>
                <c:pt idx="47">
                  <c:v>-1.6680563498931242E-2</c:v>
                </c:pt>
                <c:pt idx="48">
                  <c:v>-1.6698822258073637E-2</c:v>
                </c:pt>
                <c:pt idx="49">
                  <c:v>-1.6704834430016132E-2</c:v>
                </c:pt>
                <c:pt idx="50">
                  <c:v>-1.6706152837850721E-2</c:v>
                </c:pt>
                <c:pt idx="51">
                  <c:v>-1.6695276330732402E-2</c:v>
                </c:pt>
                <c:pt idx="52">
                  <c:v>-1.6711807969266548E-2</c:v>
                </c:pt>
                <c:pt idx="53">
                  <c:v>-1.6730366312719857E-2</c:v>
                </c:pt>
                <c:pt idx="54">
                  <c:v>-1.6741210246244351E-2</c:v>
                </c:pt>
                <c:pt idx="55">
                  <c:v>-1.673827134706591E-2</c:v>
                </c:pt>
                <c:pt idx="56">
                  <c:v>-1.6756373718526674E-2</c:v>
                </c:pt>
                <c:pt idx="57">
                  <c:v>-1.6771843700237144E-2</c:v>
                </c:pt>
                <c:pt idx="58">
                  <c:v>-1.6770156193943783E-2</c:v>
                </c:pt>
                <c:pt idx="59">
                  <c:v>-1.6766857355813392E-2</c:v>
                </c:pt>
                <c:pt idx="60">
                  <c:v>-1.6783294751509456E-2</c:v>
                </c:pt>
                <c:pt idx="61">
                  <c:v>-1.6801922702471286E-2</c:v>
                </c:pt>
                <c:pt idx="62">
                  <c:v>-1.6799412074163692E-2</c:v>
                </c:pt>
                <c:pt idx="63">
                  <c:v>-1.6796014059838247E-2</c:v>
                </c:pt>
                <c:pt idx="64">
                  <c:v>-1.6635563194961633E-2</c:v>
                </c:pt>
                <c:pt idx="65">
                  <c:v>-1.6653618484604435E-2</c:v>
                </c:pt>
                <c:pt idx="66">
                  <c:v>-1.6672303800465173E-2</c:v>
                </c:pt>
                <c:pt idx="67">
                  <c:v>-1.6686673238069511E-2</c:v>
                </c:pt>
                <c:pt idx="68">
                  <c:v>-1.6683799372984656E-2</c:v>
                </c:pt>
                <c:pt idx="69">
                  <c:v>-1.6702374567136209E-2</c:v>
                </c:pt>
                <c:pt idx="70">
                  <c:v>-1.6706512672367675E-2</c:v>
                </c:pt>
                <c:pt idx="71">
                  <c:v>-1.6725777522185448E-2</c:v>
                </c:pt>
                <c:pt idx="72">
                  <c:v>-1.6744518878205543E-2</c:v>
                </c:pt>
                <c:pt idx="73">
                  <c:v>-1.6762608034939966E-2</c:v>
                </c:pt>
                <c:pt idx="74">
                  <c:v>-1.6772742448753288E-2</c:v>
                </c:pt>
                <c:pt idx="75">
                  <c:v>-1.6792078768002691E-2</c:v>
                </c:pt>
                <c:pt idx="76">
                  <c:v>-1.6775334839515519E-2</c:v>
                </c:pt>
                <c:pt idx="77">
                  <c:v>-1.6791143897795249E-2</c:v>
                </c:pt>
                <c:pt idx="78">
                  <c:v>-1.680608506134167E-2</c:v>
                </c:pt>
                <c:pt idx="79">
                  <c:v>-1.6825571300522858E-2</c:v>
                </c:pt>
                <c:pt idx="80">
                  <c:v>-1.6799725764164063E-2</c:v>
                </c:pt>
                <c:pt idx="81">
                  <c:v>-1.6815196202885536E-2</c:v>
                </c:pt>
                <c:pt idx="82">
                  <c:v>-1.6826674120814726E-2</c:v>
                </c:pt>
                <c:pt idx="83">
                  <c:v>-1.6846675097025147E-2</c:v>
                </c:pt>
                <c:pt idx="84">
                  <c:v>-1.68630009506095E-2</c:v>
                </c:pt>
                <c:pt idx="85">
                  <c:v>-1.6858281794099813E-2</c:v>
                </c:pt>
                <c:pt idx="86">
                  <c:v>-1.6847430500785722E-2</c:v>
                </c:pt>
                <c:pt idx="87">
                  <c:v>-1.6864727340052527E-2</c:v>
                </c:pt>
                <c:pt idx="88">
                  <c:v>-1.6842548664272147E-2</c:v>
                </c:pt>
                <c:pt idx="89">
                  <c:v>-1.686147761403916E-2</c:v>
                </c:pt>
                <c:pt idx="90">
                  <c:v>-1.6878591593526466E-2</c:v>
                </c:pt>
                <c:pt idx="91">
                  <c:v>-1.6893786813755692E-2</c:v>
                </c:pt>
                <c:pt idx="92">
                  <c:v>-1.6901711065714514E-2</c:v>
                </c:pt>
                <c:pt idx="93">
                  <c:v>-1.6919395475066278E-2</c:v>
                </c:pt>
                <c:pt idx="94">
                  <c:v>-1.6938352149480643E-2</c:v>
                </c:pt>
                <c:pt idx="95">
                  <c:v>-1.6959063969085579E-2</c:v>
                </c:pt>
                <c:pt idx="96">
                  <c:v>-1.6978089061718483E-2</c:v>
                </c:pt>
                <c:pt idx="97">
                  <c:v>-1.6981858967895183E-2</c:v>
                </c:pt>
                <c:pt idx="98">
                  <c:v>-1.6909245885454099E-2</c:v>
                </c:pt>
                <c:pt idx="99">
                  <c:v>-1.6921042217156606E-2</c:v>
                </c:pt>
                <c:pt idx="100">
                  <c:v>-1.689907393475161E-2</c:v>
                </c:pt>
                <c:pt idx="101">
                  <c:v>-1.6919985865784741E-2</c:v>
                </c:pt>
                <c:pt idx="102">
                  <c:v>-1.6930880695231083E-2</c:v>
                </c:pt>
                <c:pt idx="103">
                  <c:v>-1.6951939246666915E-2</c:v>
                </c:pt>
                <c:pt idx="104">
                  <c:v>-1.6965936157939829E-2</c:v>
                </c:pt>
                <c:pt idx="105">
                  <c:v>-1.6981583231695525E-2</c:v>
                </c:pt>
                <c:pt idx="106">
                  <c:v>-1.7001163889898627E-2</c:v>
                </c:pt>
                <c:pt idx="107">
                  <c:v>-1.7015465035041508E-2</c:v>
                </c:pt>
                <c:pt idx="108">
                  <c:v>-1.70358227162208E-2</c:v>
                </c:pt>
                <c:pt idx="109">
                  <c:v>-1.7053758208720529E-2</c:v>
                </c:pt>
                <c:pt idx="110">
                  <c:v>-1.7074676497429865E-2</c:v>
                </c:pt>
                <c:pt idx="111">
                  <c:v>-1.7034303353382886E-2</c:v>
                </c:pt>
                <c:pt idx="112">
                  <c:v>-1.7056016113880561E-2</c:v>
                </c:pt>
                <c:pt idx="113">
                  <c:v>-1.707786740753782E-2</c:v>
                </c:pt>
                <c:pt idx="114">
                  <c:v>-1.7045297791388102E-2</c:v>
                </c:pt>
                <c:pt idx="115">
                  <c:v>-1.7065315535277813E-2</c:v>
                </c:pt>
                <c:pt idx="116">
                  <c:v>-1.7084281038773946E-2</c:v>
                </c:pt>
                <c:pt idx="117">
                  <c:v>-1.7084200817372799E-2</c:v>
                </c:pt>
                <c:pt idx="118">
                  <c:v>-1.7099852700517164E-2</c:v>
                </c:pt>
                <c:pt idx="119">
                  <c:v>-1.7054911777158569E-2</c:v>
                </c:pt>
                <c:pt idx="120">
                  <c:v>-1.7076582446389044E-2</c:v>
                </c:pt>
                <c:pt idx="121">
                  <c:v>-1.7098486960386124E-2</c:v>
                </c:pt>
                <c:pt idx="122">
                  <c:v>-1.7095392677826428E-2</c:v>
                </c:pt>
                <c:pt idx="123">
                  <c:v>-1.711735960664388E-2</c:v>
                </c:pt>
                <c:pt idx="124">
                  <c:v>-1.7109699177437647E-2</c:v>
                </c:pt>
                <c:pt idx="125">
                  <c:v>-1.7037149598977862E-2</c:v>
                </c:pt>
                <c:pt idx="126">
                  <c:v>-1.7030967376693754E-2</c:v>
                </c:pt>
                <c:pt idx="127">
                  <c:v>-1.7045201085619528E-2</c:v>
                </c:pt>
                <c:pt idx="128">
                  <c:v>-1.7065270090414902E-2</c:v>
                </c:pt>
                <c:pt idx="129">
                  <c:v>-1.7060743488544545E-2</c:v>
                </c:pt>
                <c:pt idx="130">
                  <c:v>-1.70813380450834E-2</c:v>
                </c:pt>
                <c:pt idx="131">
                  <c:v>-1.7060274671255586E-2</c:v>
                </c:pt>
                <c:pt idx="132">
                  <c:v>-1.7083160249955272E-2</c:v>
                </c:pt>
                <c:pt idx="133">
                  <c:v>-1.7106183089075726E-2</c:v>
                </c:pt>
                <c:pt idx="134">
                  <c:v>-1.7129312966096967E-2</c:v>
                </c:pt>
                <c:pt idx="135">
                  <c:v>-1.7147175272167501E-2</c:v>
                </c:pt>
                <c:pt idx="136">
                  <c:v>-1.7170192511440006E-2</c:v>
                </c:pt>
                <c:pt idx="137">
                  <c:v>-1.7193426279026907E-2</c:v>
                </c:pt>
                <c:pt idx="138">
                  <c:v>-1.7193121046780439E-2</c:v>
                </c:pt>
                <c:pt idx="139">
                  <c:v>-1.7216686485177823E-2</c:v>
                </c:pt>
                <c:pt idx="140">
                  <c:v>-1.719712126976412E-2</c:v>
                </c:pt>
                <c:pt idx="141">
                  <c:v>-1.7217716507697385E-2</c:v>
                </c:pt>
                <c:pt idx="142">
                  <c:v>-1.7238365483280695E-2</c:v>
                </c:pt>
                <c:pt idx="143">
                  <c:v>-1.7204217190685937E-2</c:v>
                </c:pt>
                <c:pt idx="144">
                  <c:v>-1.721854847686086E-2</c:v>
                </c:pt>
                <c:pt idx="145">
                  <c:v>-1.7235708123590144E-2</c:v>
                </c:pt>
                <c:pt idx="146">
                  <c:v>-1.7255576383151866E-2</c:v>
                </c:pt>
                <c:pt idx="147">
                  <c:v>-1.727718708769508E-2</c:v>
                </c:pt>
                <c:pt idx="148">
                  <c:v>-1.7178389175609959E-2</c:v>
                </c:pt>
                <c:pt idx="149">
                  <c:v>-1.7154337542096911E-2</c:v>
                </c:pt>
                <c:pt idx="150">
                  <c:v>-1.7151746262947666E-2</c:v>
                </c:pt>
                <c:pt idx="151">
                  <c:v>-1.7165680276951624E-2</c:v>
                </c:pt>
                <c:pt idx="152">
                  <c:v>-1.7180666234397991E-2</c:v>
                </c:pt>
                <c:pt idx="153">
                  <c:v>-1.7204635460334045E-2</c:v>
                </c:pt>
                <c:pt idx="154">
                  <c:v>-1.7228912777611592E-2</c:v>
                </c:pt>
                <c:pt idx="155">
                  <c:v>-1.7233581914246326E-2</c:v>
                </c:pt>
                <c:pt idx="156">
                  <c:v>-1.7186084750826235E-2</c:v>
                </c:pt>
                <c:pt idx="157">
                  <c:v>-1.7206818615673389E-2</c:v>
                </c:pt>
                <c:pt idx="158">
                  <c:v>-1.7222802945894518E-2</c:v>
                </c:pt>
                <c:pt idx="159">
                  <c:v>-1.724187461132198E-2</c:v>
                </c:pt>
                <c:pt idx="160">
                  <c:v>-1.7224724715695711E-2</c:v>
                </c:pt>
                <c:pt idx="161">
                  <c:v>-1.7149756617221335E-2</c:v>
                </c:pt>
                <c:pt idx="162">
                  <c:v>-1.7083300878405899E-2</c:v>
                </c:pt>
                <c:pt idx="163">
                  <c:v>-1.7107169208046759E-2</c:v>
                </c:pt>
                <c:pt idx="164">
                  <c:v>-1.7132019178212214E-2</c:v>
                </c:pt>
                <c:pt idx="165">
                  <c:v>-1.7151143472449799E-2</c:v>
                </c:pt>
                <c:pt idx="166">
                  <c:v>-1.7176548641481684E-2</c:v>
                </c:pt>
                <c:pt idx="167">
                  <c:v>-1.7170939291487521E-2</c:v>
                </c:pt>
                <c:pt idx="168">
                  <c:v>-1.7177853480465671E-2</c:v>
                </c:pt>
                <c:pt idx="169">
                  <c:v>-1.7203536912882209E-2</c:v>
                </c:pt>
                <c:pt idx="170">
                  <c:v>-1.7229278181224651E-2</c:v>
                </c:pt>
                <c:pt idx="171">
                  <c:v>-1.7255166978178797E-2</c:v>
                </c:pt>
                <c:pt idx="172">
                  <c:v>-1.7274527971992429E-2</c:v>
                </c:pt>
                <c:pt idx="173">
                  <c:v>-1.7287095130350958E-2</c:v>
                </c:pt>
                <c:pt idx="174">
                  <c:v>-1.7312341368851375E-2</c:v>
                </c:pt>
                <c:pt idx="175">
                  <c:v>-1.7324713617732555E-2</c:v>
                </c:pt>
                <c:pt idx="176">
                  <c:v>-1.7321994227244123E-2</c:v>
                </c:pt>
                <c:pt idx="177">
                  <c:v>-1.7328995359072404E-2</c:v>
                </c:pt>
                <c:pt idx="178">
                  <c:v>-1.7240499738950477E-2</c:v>
                </c:pt>
                <c:pt idx="179">
                  <c:v>-1.7251683598422683E-2</c:v>
                </c:pt>
                <c:pt idx="180">
                  <c:v>-1.7263019794403252E-2</c:v>
                </c:pt>
                <c:pt idx="181">
                  <c:v>-1.7267165444984994E-2</c:v>
                </c:pt>
                <c:pt idx="182">
                  <c:v>-1.7291853858004767E-2</c:v>
                </c:pt>
                <c:pt idx="183">
                  <c:v>-1.731873184353205E-2</c:v>
                </c:pt>
                <c:pt idx="184">
                  <c:v>-1.7345838427141685E-2</c:v>
                </c:pt>
                <c:pt idx="185">
                  <c:v>-1.7356990397723111E-2</c:v>
                </c:pt>
                <c:pt idx="186">
                  <c:v>-1.7359788991534415E-2</c:v>
                </c:pt>
                <c:pt idx="187">
                  <c:v>-1.7386746491874164E-2</c:v>
                </c:pt>
                <c:pt idx="188">
                  <c:v>-1.7411872678282148E-2</c:v>
                </c:pt>
                <c:pt idx="189">
                  <c:v>-1.7411866788641265E-2</c:v>
                </c:pt>
                <c:pt idx="190">
                  <c:v>-1.7413518898891884E-2</c:v>
                </c:pt>
                <c:pt idx="191">
                  <c:v>-1.7437435047341208E-2</c:v>
                </c:pt>
                <c:pt idx="192">
                  <c:v>-1.7464732774232324E-2</c:v>
                </c:pt>
                <c:pt idx="193">
                  <c:v>-1.7489459202472857E-2</c:v>
                </c:pt>
                <c:pt idx="194">
                  <c:v>-1.7338776646676504E-2</c:v>
                </c:pt>
                <c:pt idx="195">
                  <c:v>-1.7288301434006045E-2</c:v>
                </c:pt>
                <c:pt idx="196">
                  <c:v>-1.7315942606008713E-2</c:v>
                </c:pt>
                <c:pt idx="197">
                  <c:v>-1.7305276270194108E-2</c:v>
                </c:pt>
                <c:pt idx="198">
                  <c:v>-1.7329694792704121E-2</c:v>
                </c:pt>
                <c:pt idx="199">
                  <c:v>-1.7357546294764704E-2</c:v>
                </c:pt>
                <c:pt idx="200">
                  <c:v>-1.7351924647371925E-2</c:v>
                </c:pt>
                <c:pt idx="201">
                  <c:v>-1.7368897273380063E-2</c:v>
                </c:pt>
                <c:pt idx="202">
                  <c:v>-1.7397669401653652E-2</c:v>
                </c:pt>
                <c:pt idx="203">
                  <c:v>-1.7426065978882507E-2</c:v>
                </c:pt>
                <c:pt idx="204">
                  <c:v>-1.7454477765834961E-2</c:v>
                </c:pt>
                <c:pt idx="205">
                  <c:v>-1.7482930043898802E-2</c:v>
                </c:pt>
                <c:pt idx="206">
                  <c:v>-1.7512285293279351E-2</c:v>
                </c:pt>
                <c:pt idx="207">
                  <c:v>-1.7541841367845618E-2</c:v>
                </c:pt>
                <c:pt idx="208">
                  <c:v>-1.7570370459799079E-2</c:v>
                </c:pt>
                <c:pt idx="209">
                  <c:v>-1.7599744785490853E-2</c:v>
                </c:pt>
                <c:pt idx="210">
                  <c:v>-1.7629572131890616E-2</c:v>
                </c:pt>
                <c:pt idx="211">
                  <c:v>-1.7656822198509014E-2</c:v>
                </c:pt>
                <c:pt idx="212">
                  <c:v>-1.7681489243598886E-2</c:v>
                </c:pt>
                <c:pt idx="213">
                  <c:v>-1.769384090438483E-2</c:v>
                </c:pt>
                <c:pt idx="214">
                  <c:v>-1.772325328276585E-2</c:v>
                </c:pt>
                <c:pt idx="215">
                  <c:v>-1.7753422996920339E-2</c:v>
                </c:pt>
                <c:pt idx="216">
                  <c:v>-1.7780198827965488E-2</c:v>
                </c:pt>
                <c:pt idx="217">
                  <c:v>-1.7805806488289926E-2</c:v>
                </c:pt>
                <c:pt idx="218">
                  <c:v>-1.7789410746401446E-2</c:v>
                </c:pt>
                <c:pt idx="219">
                  <c:v>-1.7820696005195379E-2</c:v>
                </c:pt>
                <c:pt idx="220">
                  <c:v>-1.7848208956978414E-2</c:v>
                </c:pt>
                <c:pt idx="221">
                  <c:v>-1.7873944945931065E-2</c:v>
                </c:pt>
                <c:pt idx="222">
                  <c:v>-1.7877642361737084E-2</c:v>
                </c:pt>
                <c:pt idx="223">
                  <c:v>-1.7895347862287189E-2</c:v>
                </c:pt>
                <c:pt idx="224">
                  <c:v>-1.7927033982002193E-2</c:v>
                </c:pt>
                <c:pt idx="225">
                  <c:v>-1.7937643501195706E-2</c:v>
                </c:pt>
                <c:pt idx="226">
                  <c:v>-1.7969460544244611E-2</c:v>
                </c:pt>
                <c:pt idx="227">
                  <c:v>-1.7998147091364797E-2</c:v>
                </c:pt>
                <c:pt idx="228">
                  <c:v>-1.8030837630867529E-2</c:v>
                </c:pt>
                <c:pt idx="229">
                  <c:v>-1.8061650225273736E-2</c:v>
                </c:pt>
                <c:pt idx="230">
                  <c:v>-1.8094397004099018E-2</c:v>
                </c:pt>
                <c:pt idx="231">
                  <c:v>-1.810708369227168E-2</c:v>
                </c:pt>
                <c:pt idx="232">
                  <c:v>-1.8027716965640588E-2</c:v>
                </c:pt>
                <c:pt idx="233">
                  <c:v>-1.8060954190153702E-2</c:v>
                </c:pt>
                <c:pt idx="234">
                  <c:v>-1.8094244959378655E-2</c:v>
                </c:pt>
                <c:pt idx="235">
                  <c:v>-1.812745674645343E-2</c:v>
                </c:pt>
                <c:pt idx="236">
                  <c:v>-1.8146928811273649E-2</c:v>
                </c:pt>
                <c:pt idx="237">
                  <c:v>-1.8173857463826486E-2</c:v>
                </c:pt>
                <c:pt idx="238">
                  <c:v>-1.8187078190766169E-2</c:v>
                </c:pt>
                <c:pt idx="239">
                  <c:v>-1.8218125868254866E-2</c:v>
                </c:pt>
                <c:pt idx="240">
                  <c:v>-1.8252727536397916E-2</c:v>
                </c:pt>
                <c:pt idx="241">
                  <c:v>-1.8284506803025714E-2</c:v>
                </c:pt>
                <c:pt idx="242">
                  <c:v>-1.831059481151898E-2</c:v>
                </c:pt>
                <c:pt idx="243">
                  <c:v>-1.8331692046746836E-2</c:v>
                </c:pt>
                <c:pt idx="244">
                  <c:v>-1.8359755605773041E-2</c:v>
                </c:pt>
                <c:pt idx="245">
                  <c:v>-1.8391942284703058E-2</c:v>
                </c:pt>
                <c:pt idx="246">
                  <c:v>-1.8426100000104955E-2</c:v>
                </c:pt>
                <c:pt idx="247">
                  <c:v>-1.84548177569329E-2</c:v>
                </c:pt>
                <c:pt idx="248">
                  <c:v>-1.8489455280932501E-2</c:v>
                </c:pt>
                <c:pt idx="249">
                  <c:v>-1.8496497434291981E-2</c:v>
                </c:pt>
                <c:pt idx="250">
                  <c:v>-1.8532016011348872E-2</c:v>
                </c:pt>
                <c:pt idx="251">
                  <c:v>-1.8534265190723827E-2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34-4193-97EA-3FDAC0B12A44}"/>
            </c:ext>
          </c:extLst>
        </c:ser>
        <c:ser>
          <c:idx val="2"/>
          <c:order val="2"/>
          <c:tx>
            <c:strRef>
              <c:f>Backtesting!$M$12</c:f>
              <c:strCache>
                <c:ptCount val="1"/>
                <c:pt idx="0">
                  <c:v>1day_DN_VaR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Backtesting!$M$13:$M$264</c:f>
              <c:numCache>
                <c:formatCode>0.00%</c:formatCode>
                <c:ptCount val="252"/>
                <c:pt idx="0">
                  <c:v>-1.4493989623287839E-2</c:v>
                </c:pt>
                <c:pt idx="1">
                  <c:v>-1.440007189188942E-2</c:v>
                </c:pt>
                <c:pt idx="2">
                  <c:v>-1.4343725187142168E-2</c:v>
                </c:pt>
                <c:pt idx="3">
                  <c:v>-1.4308576869550258E-2</c:v>
                </c:pt>
                <c:pt idx="4">
                  <c:v>-1.4355368406776712E-2</c:v>
                </c:pt>
                <c:pt idx="5">
                  <c:v>-1.4354970837741933E-2</c:v>
                </c:pt>
                <c:pt idx="6">
                  <c:v>-1.4354110164504563E-2</c:v>
                </c:pt>
                <c:pt idx="7">
                  <c:v>-1.4323300822925074E-2</c:v>
                </c:pt>
                <c:pt idx="8">
                  <c:v>-1.4327657493035011E-2</c:v>
                </c:pt>
                <c:pt idx="9">
                  <c:v>-1.4327567254736098E-2</c:v>
                </c:pt>
                <c:pt idx="10">
                  <c:v>-1.424012159818849E-2</c:v>
                </c:pt>
                <c:pt idx="11">
                  <c:v>-1.4210305671553567E-2</c:v>
                </c:pt>
                <c:pt idx="12">
                  <c:v>-1.4158467495486781E-2</c:v>
                </c:pt>
                <c:pt idx="13">
                  <c:v>-1.4172021105535429E-2</c:v>
                </c:pt>
                <c:pt idx="14">
                  <c:v>-1.41750153568937E-2</c:v>
                </c:pt>
                <c:pt idx="15">
                  <c:v>-1.4177078356381203E-2</c:v>
                </c:pt>
                <c:pt idx="16">
                  <c:v>-1.4200991004857583E-2</c:v>
                </c:pt>
                <c:pt idx="17">
                  <c:v>-1.4152432290957438E-2</c:v>
                </c:pt>
                <c:pt idx="18">
                  <c:v>-1.412484005396821E-2</c:v>
                </c:pt>
                <c:pt idx="19">
                  <c:v>-1.4128105900740909E-2</c:v>
                </c:pt>
                <c:pt idx="20">
                  <c:v>-1.4088906933464011E-2</c:v>
                </c:pt>
                <c:pt idx="21">
                  <c:v>-1.4079214974759403E-2</c:v>
                </c:pt>
                <c:pt idx="22">
                  <c:v>-1.4093140491418006E-2</c:v>
                </c:pt>
                <c:pt idx="23">
                  <c:v>-1.409521801448904E-2</c:v>
                </c:pt>
                <c:pt idx="24">
                  <c:v>-1.4088140621873359E-2</c:v>
                </c:pt>
                <c:pt idx="25">
                  <c:v>-1.4083960237765215E-2</c:v>
                </c:pt>
                <c:pt idx="26">
                  <c:v>-1.4081800276568022E-2</c:v>
                </c:pt>
                <c:pt idx="27">
                  <c:v>-1.408882915552445E-2</c:v>
                </c:pt>
                <c:pt idx="28">
                  <c:v>-1.4052272042293305E-2</c:v>
                </c:pt>
                <c:pt idx="29">
                  <c:v>-1.4019062499454322E-2</c:v>
                </c:pt>
                <c:pt idx="30">
                  <c:v>-1.3989750974536081E-2</c:v>
                </c:pt>
                <c:pt idx="31">
                  <c:v>-1.3996188832348254E-2</c:v>
                </c:pt>
                <c:pt idx="32">
                  <c:v>-1.4042397755570169E-2</c:v>
                </c:pt>
                <c:pt idx="33">
                  <c:v>-1.40360572736797E-2</c:v>
                </c:pt>
                <c:pt idx="34">
                  <c:v>-1.4024617081232982E-2</c:v>
                </c:pt>
                <c:pt idx="35">
                  <c:v>-1.4031307884993354E-2</c:v>
                </c:pt>
                <c:pt idx="36">
                  <c:v>-1.4183184410053257E-2</c:v>
                </c:pt>
                <c:pt idx="37">
                  <c:v>-1.4166634529025375E-2</c:v>
                </c:pt>
                <c:pt idx="38">
                  <c:v>-1.4200165125925212E-2</c:v>
                </c:pt>
                <c:pt idx="39">
                  <c:v>-1.4014772953651722E-2</c:v>
                </c:pt>
                <c:pt idx="40">
                  <c:v>-1.4059334473470663E-2</c:v>
                </c:pt>
                <c:pt idx="41">
                  <c:v>-1.3976336056153293E-2</c:v>
                </c:pt>
                <c:pt idx="42">
                  <c:v>-1.3707122632888133E-2</c:v>
                </c:pt>
                <c:pt idx="43">
                  <c:v>-1.3702447428633593E-2</c:v>
                </c:pt>
                <c:pt idx="44">
                  <c:v>-1.3714374403534889E-2</c:v>
                </c:pt>
                <c:pt idx="45">
                  <c:v>-1.3721691587487631E-2</c:v>
                </c:pt>
                <c:pt idx="46">
                  <c:v>-1.3708155495681471E-2</c:v>
                </c:pt>
                <c:pt idx="47">
                  <c:v>-1.3651124284230282E-2</c:v>
                </c:pt>
                <c:pt idx="48">
                  <c:v>-1.3651034524772615E-2</c:v>
                </c:pt>
                <c:pt idx="49">
                  <c:v>-1.3636334901217994E-2</c:v>
                </c:pt>
                <c:pt idx="50">
                  <c:v>-1.367477884478664E-2</c:v>
                </c:pt>
                <c:pt idx="51">
                  <c:v>-1.3786721716872421E-2</c:v>
                </c:pt>
                <c:pt idx="52">
                  <c:v>-1.3847862216698037E-2</c:v>
                </c:pt>
                <c:pt idx="53">
                  <c:v>-1.3868287785952975E-2</c:v>
                </c:pt>
                <c:pt idx="54">
                  <c:v>-1.4008113143221033E-2</c:v>
                </c:pt>
                <c:pt idx="55">
                  <c:v>-1.3970358671760557E-2</c:v>
                </c:pt>
                <c:pt idx="56">
                  <c:v>-1.3992475629628869E-2</c:v>
                </c:pt>
                <c:pt idx="57">
                  <c:v>-1.4293372444112305E-2</c:v>
                </c:pt>
                <c:pt idx="58">
                  <c:v>-1.4280329289011741E-2</c:v>
                </c:pt>
                <c:pt idx="59">
                  <c:v>-1.4264010999548519E-2</c:v>
                </c:pt>
                <c:pt idx="60">
                  <c:v>-1.428133869723378E-2</c:v>
                </c:pt>
                <c:pt idx="61">
                  <c:v>-1.4455449943606839E-2</c:v>
                </c:pt>
                <c:pt idx="62">
                  <c:v>-1.4414690248792132E-2</c:v>
                </c:pt>
                <c:pt idx="63">
                  <c:v>-1.4382995938643124E-2</c:v>
                </c:pt>
                <c:pt idx="64">
                  <c:v>-1.4015456478337785E-2</c:v>
                </c:pt>
                <c:pt idx="65">
                  <c:v>-1.405644232481728E-2</c:v>
                </c:pt>
                <c:pt idx="66">
                  <c:v>-1.405879947409786E-2</c:v>
                </c:pt>
                <c:pt idx="67">
                  <c:v>-1.4055356877715204E-2</c:v>
                </c:pt>
                <c:pt idx="68">
                  <c:v>-1.4072286084020148E-2</c:v>
                </c:pt>
                <c:pt idx="69">
                  <c:v>-1.4078064458440726E-2</c:v>
                </c:pt>
                <c:pt idx="70">
                  <c:v>-1.405594173495789E-2</c:v>
                </c:pt>
                <c:pt idx="71">
                  <c:v>-1.4075263861053827E-2</c:v>
                </c:pt>
                <c:pt idx="72">
                  <c:v>-1.4094169721343858E-2</c:v>
                </c:pt>
                <c:pt idx="73">
                  <c:v>-1.4091591778758773E-2</c:v>
                </c:pt>
                <c:pt idx="74">
                  <c:v>-1.4079006493679049E-2</c:v>
                </c:pt>
                <c:pt idx="75">
                  <c:v>-1.4094986721162947E-2</c:v>
                </c:pt>
                <c:pt idx="76">
                  <c:v>-1.408920333166341E-2</c:v>
                </c:pt>
                <c:pt idx="77">
                  <c:v>-1.418451956594402E-2</c:v>
                </c:pt>
                <c:pt idx="78">
                  <c:v>-1.4176882702397631E-2</c:v>
                </c:pt>
                <c:pt idx="79">
                  <c:v>-1.4184663057586635E-2</c:v>
                </c:pt>
                <c:pt idx="80">
                  <c:v>-1.4109055283412095E-2</c:v>
                </c:pt>
                <c:pt idx="81">
                  <c:v>-1.4101386637502661E-2</c:v>
                </c:pt>
                <c:pt idx="82">
                  <c:v>-1.408683472864131E-2</c:v>
                </c:pt>
                <c:pt idx="83">
                  <c:v>-1.411595740533015E-2</c:v>
                </c:pt>
                <c:pt idx="84">
                  <c:v>-1.4136103421335269E-2</c:v>
                </c:pt>
                <c:pt idx="85">
                  <c:v>-1.4097487897943118E-2</c:v>
                </c:pt>
                <c:pt idx="86">
                  <c:v>-1.4044775551661384E-2</c:v>
                </c:pt>
                <c:pt idx="87">
                  <c:v>-1.4071029700754564E-2</c:v>
                </c:pt>
                <c:pt idx="88">
                  <c:v>-1.4014122017197074E-2</c:v>
                </c:pt>
                <c:pt idx="89">
                  <c:v>-1.4092741697507054E-2</c:v>
                </c:pt>
                <c:pt idx="90">
                  <c:v>-1.4119281811443625E-2</c:v>
                </c:pt>
                <c:pt idx="91">
                  <c:v>-1.4120668836345779E-2</c:v>
                </c:pt>
                <c:pt idx="92">
                  <c:v>-1.4098017606574625E-2</c:v>
                </c:pt>
                <c:pt idx="93">
                  <c:v>-1.411367956901954E-2</c:v>
                </c:pt>
                <c:pt idx="94">
                  <c:v>-1.4249685755553269E-2</c:v>
                </c:pt>
                <c:pt idx="95">
                  <c:v>-1.427319127539722E-2</c:v>
                </c:pt>
                <c:pt idx="96">
                  <c:v>-1.4313810960947379E-2</c:v>
                </c:pt>
                <c:pt idx="97">
                  <c:v>-1.4449606524109308E-2</c:v>
                </c:pt>
                <c:pt idx="98">
                  <c:v>-1.4532740832722515E-2</c:v>
                </c:pt>
                <c:pt idx="99">
                  <c:v>-1.4534266180773846E-2</c:v>
                </c:pt>
                <c:pt idx="100">
                  <c:v>-1.4458882660183409E-2</c:v>
                </c:pt>
                <c:pt idx="101">
                  <c:v>-1.4505979692874899E-2</c:v>
                </c:pt>
                <c:pt idx="102">
                  <c:v>-1.4535543585490815E-2</c:v>
                </c:pt>
                <c:pt idx="103">
                  <c:v>-1.4538828274327198E-2</c:v>
                </c:pt>
                <c:pt idx="104">
                  <c:v>-1.4528113515667804E-2</c:v>
                </c:pt>
                <c:pt idx="105">
                  <c:v>-1.4517717994179433E-2</c:v>
                </c:pt>
                <c:pt idx="106">
                  <c:v>-1.4524168512112266E-2</c:v>
                </c:pt>
                <c:pt idx="107">
                  <c:v>-1.451253015921531E-2</c:v>
                </c:pt>
                <c:pt idx="108">
                  <c:v>-1.4510443852925912E-2</c:v>
                </c:pt>
                <c:pt idx="109">
                  <c:v>-1.4513603733892986E-2</c:v>
                </c:pt>
                <c:pt idx="110">
                  <c:v>-1.4515305884332993E-2</c:v>
                </c:pt>
                <c:pt idx="111">
                  <c:v>-1.4403584846411044E-2</c:v>
                </c:pt>
                <c:pt idx="112">
                  <c:v>-1.4432385253942777E-2</c:v>
                </c:pt>
                <c:pt idx="113">
                  <c:v>-1.4432832378218834E-2</c:v>
                </c:pt>
                <c:pt idx="114">
                  <c:v>-1.4334692140546347E-2</c:v>
                </c:pt>
                <c:pt idx="115">
                  <c:v>-1.4336899852477642E-2</c:v>
                </c:pt>
                <c:pt idx="116">
                  <c:v>-1.4332509561343663E-2</c:v>
                </c:pt>
                <c:pt idx="117">
                  <c:v>-1.4291906509042523E-2</c:v>
                </c:pt>
                <c:pt idx="118">
                  <c:v>-1.4298285759901549E-2</c:v>
                </c:pt>
                <c:pt idx="119">
                  <c:v>-1.4182320455648796E-2</c:v>
                </c:pt>
                <c:pt idx="120">
                  <c:v>-1.4185068444354342E-2</c:v>
                </c:pt>
                <c:pt idx="121">
                  <c:v>-1.4184617251258004E-2</c:v>
                </c:pt>
                <c:pt idx="122">
                  <c:v>-1.4215779853931651E-2</c:v>
                </c:pt>
                <c:pt idx="123">
                  <c:v>-1.4228646949921405E-2</c:v>
                </c:pt>
                <c:pt idx="124">
                  <c:v>-1.4179774932050882E-2</c:v>
                </c:pt>
                <c:pt idx="125">
                  <c:v>-1.4009618854424349E-2</c:v>
                </c:pt>
                <c:pt idx="126">
                  <c:v>-1.3958945944242426E-2</c:v>
                </c:pt>
                <c:pt idx="127">
                  <c:v>-1.3946347100290449E-2</c:v>
                </c:pt>
                <c:pt idx="128">
                  <c:v>-1.3967069075479626E-2</c:v>
                </c:pt>
                <c:pt idx="129">
                  <c:v>-1.3974146627339461E-2</c:v>
                </c:pt>
                <c:pt idx="130">
                  <c:v>-1.4103869646553203E-2</c:v>
                </c:pt>
                <c:pt idx="131">
                  <c:v>-1.4116498560940081E-2</c:v>
                </c:pt>
                <c:pt idx="132">
                  <c:v>-1.4133331512024038E-2</c:v>
                </c:pt>
                <c:pt idx="133">
                  <c:v>-1.4135999248991763E-2</c:v>
                </c:pt>
                <c:pt idx="134">
                  <c:v>-1.4139570816744563E-2</c:v>
                </c:pt>
                <c:pt idx="135">
                  <c:v>-1.4172920212848701E-2</c:v>
                </c:pt>
                <c:pt idx="136">
                  <c:v>-1.4195982844038847E-2</c:v>
                </c:pt>
                <c:pt idx="137">
                  <c:v>-1.4199244419301628E-2</c:v>
                </c:pt>
                <c:pt idx="138">
                  <c:v>-1.4226014343393331E-2</c:v>
                </c:pt>
                <c:pt idx="139">
                  <c:v>-1.4227755922915147E-2</c:v>
                </c:pt>
                <c:pt idx="140">
                  <c:v>-1.4221755013420614E-2</c:v>
                </c:pt>
                <c:pt idx="141">
                  <c:v>-1.4241370730626021E-2</c:v>
                </c:pt>
                <c:pt idx="142">
                  <c:v>-1.4299958700646213E-2</c:v>
                </c:pt>
                <c:pt idx="143">
                  <c:v>-1.4204063184208825E-2</c:v>
                </c:pt>
                <c:pt idx="144">
                  <c:v>-1.4194843361612986E-2</c:v>
                </c:pt>
                <c:pt idx="145">
                  <c:v>-1.4195219023372162E-2</c:v>
                </c:pt>
                <c:pt idx="146">
                  <c:v>-1.4223247784534923E-2</c:v>
                </c:pt>
                <c:pt idx="147">
                  <c:v>-1.4218772696185272E-2</c:v>
                </c:pt>
                <c:pt idx="148">
                  <c:v>-1.422192213688846E-2</c:v>
                </c:pt>
                <c:pt idx="149">
                  <c:v>-1.4467981009211832E-2</c:v>
                </c:pt>
                <c:pt idx="150">
                  <c:v>-1.4776773480725558E-2</c:v>
                </c:pt>
                <c:pt idx="151">
                  <c:v>-1.5549747971795579E-2</c:v>
                </c:pt>
                <c:pt idx="152">
                  <c:v>-1.5618128146575611E-2</c:v>
                </c:pt>
                <c:pt idx="153">
                  <c:v>-1.5662357702855026E-2</c:v>
                </c:pt>
                <c:pt idx="154">
                  <c:v>-1.5686457058272926E-2</c:v>
                </c:pt>
                <c:pt idx="155">
                  <c:v>-1.570442829493424E-2</c:v>
                </c:pt>
                <c:pt idx="156">
                  <c:v>-1.5631039284921686E-2</c:v>
                </c:pt>
                <c:pt idx="157">
                  <c:v>-1.5646503610210964E-2</c:v>
                </c:pt>
                <c:pt idx="158">
                  <c:v>-1.5634678714961062E-2</c:v>
                </c:pt>
                <c:pt idx="159">
                  <c:v>-1.5649837175936571E-2</c:v>
                </c:pt>
                <c:pt idx="160">
                  <c:v>-1.5610648483661243E-2</c:v>
                </c:pt>
                <c:pt idx="161">
                  <c:v>-1.5576158787358194E-2</c:v>
                </c:pt>
                <c:pt idx="162">
                  <c:v>-1.5439519339520914E-2</c:v>
                </c:pt>
                <c:pt idx="163">
                  <c:v>-1.547366000844887E-2</c:v>
                </c:pt>
                <c:pt idx="164">
                  <c:v>-1.5481440825408361E-2</c:v>
                </c:pt>
                <c:pt idx="165">
                  <c:v>-1.5497730820945093E-2</c:v>
                </c:pt>
                <c:pt idx="166">
                  <c:v>-1.5498754076486154E-2</c:v>
                </c:pt>
                <c:pt idx="167">
                  <c:v>-1.5452629209890576E-2</c:v>
                </c:pt>
                <c:pt idx="168">
                  <c:v>-1.5428476345463066E-2</c:v>
                </c:pt>
                <c:pt idx="169">
                  <c:v>-1.5504736406612114E-2</c:v>
                </c:pt>
                <c:pt idx="170">
                  <c:v>-1.5506189771313824E-2</c:v>
                </c:pt>
                <c:pt idx="171">
                  <c:v>-1.5506483148801993E-2</c:v>
                </c:pt>
                <c:pt idx="172">
                  <c:v>-1.5546014578659723E-2</c:v>
                </c:pt>
                <c:pt idx="173">
                  <c:v>-1.5669132546271565E-2</c:v>
                </c:pt>
                <c:pt idx="174">
                  <c:v>-1.5670418659320302E-2</c:v>
                </c:pt>
                <c:pt idx="175">
                  <c:v>-1.5650390283411503E-2</c:v>
                </c:pt>
                <c:pt idx="176">
                  <c:v>-1.5642513657633809E-2</c:v>
                </c:pt>
                <c:pt idx="177">
                  <c:v>-1.5615356764634327E-2</c:v>
                </c:pt>
                <c:pt idx="178">
                  <c:v>-1.5488993961140706E-2</c:v>
                </c:pt>
                <c:pt idx="179">
                  <c:v>-1.5616136910442818E-2</c:v>
                </c:pt>
                <c:pt idx="180">
                  <c:v>-1.5618732580591543E-2</c:v>
                </c:pt>
                <c:pt idx="181">
                  <c:v>-1.5593237377974727E-2</c:v>
                </c:pt>
                <c:pt idx="182">
                  <c:v>-1.5676545590421715E-2</c:v>
                </c:pt>
                <c:pt idx="183">
                  <c:v>-1.5754074420488474E-2</c:v>
                </c:pt>
                <c:pt idx="184">
                  <c:v>-1.5755657056072115E-2</c:v>
                </c:pt>
                <c:pt idx="185">
                  <c:v>-1.5751112541658341E-2</c:v>
                </c:pt>
                <c:pt idx="186">
                  <c:v>-1.5718314046231183E-2</c:v>
                </c:pt>
                <c:pt idx="187">
                  <c:v>-1.5721979599948102E-2</c:v>
                </c:pt>
                <c:pt idx="188">
                  <c:v>-1.5747317451949273E-2</c:v>
                </c:pt>
                <c:pt idx="189">
                  <c:v>-1.5738006457173541E-2</c:v>
                </c:pt>
                <c:pt idx="190">
                  <c:v>-1.571476314664657E-2</c:v>
                </c:pt>
                <c:pt idx="191">
                  <c:v>-1.5851655653893269E-2</c:v>
                </c:pt>
                <c:pt idx="192">
                  <c:v>-1.5878463560385692E-2</c:v>
                </c:pt>
                <c:pt idx="193">
                  <c:v>-1.5892479249045556E-2</c:v>
                </c:pt>
                <c:pt idx="194">
                  <c:v>-1.5650691235126305E-2</c:v>
                </c:pt>
                <c:pt idx="195">
                  <c:v>-1.5595546865727799E-2</c:v>
                </c:pt>
                <c:pt idx="196">
                  <c:v>-1.5630718451269576E-2</c:v>
                </c:pt>
                <c:pt idx="197">
                  <c:v>-1.5579768995423167E-2</c:v>
                </c:pt>
                <c:pt idx="198">
                  <c:v>-1.557523963995612E-2</c:v>
                </c:pt>
                <c:pt idx="199">
                  <c:v>-1.5588609431269232E-2</c:v>
                </c:pt>
                <c:pt idx="200">
                  <c:v>-1.5545474154282084E-2</c:v>
                </c:pt>
                <c:pt idx="201">
                  <c:v>-1.5529766570682293E-2</c:v>
                </c:pt>
                <c:pt idx="202">
                  <c:v>-1.5581921084566295E-2</c:v>
                </c:pt>
                <c:pt idx="203">
                  <c:v>-1.5650764652651531E-2</c:v>
                </c:pt>
                <c:pt idx="204">
                  <c:v>-1.5650245892230973E-2</c:v>
                </c:pt>
                <c:pt idx="205">
                  <c:v>-1.5675398570988708E-2</c:v>
                </c:pt>
                <c:pt idx="206">
                  <c:v>-1.5717824892475727E-2</c:v>
                </c:pt>
                <c:pt idx="207">
                  <c:v>-1.5757623032572984E-2</c:v>
                </c:pt>
                <c:pt idx="208">
                  <c:v>-1.5819542302354179E-2</c:v>
                </c:pt>
                <c:pt idx="209">
                  <c:v>-1.5818916811277568E-2</c:v>
                </c:pt>
                <c:pt idx="210">
                  <c:v>-1.5837515366746924E-2</c:v>
                </c:pt>
                <c:pt idx="211">
                  <c:v>-1.5851222197644413E-2</c:v>
                </c:pt>
                <c:pt idx="212">
                  <c:v>-1.5975793645383426E-2</c:v>
                </c:pt>
                <c:pt idx="213">
                  <c:v>-1.6048758599553296E-2</c:v>
                </c:pt>
                <c:pt idx="214">
                  <c:v>-1.605369352477834E-2</c:v>
                </c:pt>
                <c:pt idx="215">
                  <c:v>-1.6057324712934751E-2</c:v>
                </c:pt>
                <c:pt idx="216">
                  <c:v>-1.6063253947248803E-2</c:v>
                </c:pt>
                <c:pt idx="217">
                  <c:v>-1.6057555743006949E-2</c:v>
                </c:pt>
                <c:pt idx="218">
                  <c:v>-1.5997890821261962E-2</c:v>
                </c:pt>
                <c:pt idx="219">
                  <c:v>-1.6004173785519753E-2</c:v>
                </c:pt>
                <c:pt idx="220">
                  <c:v>-1.6048297562208214E-2</c:v>
                </c:pt>
                <c:pt idx="221">
                  <c:v>-1.6122974892523519E-2</c:v>
                </c:pt>
                <c:pt idx="222">
                  <c:v>-1.6096918199194999E-2</c:v>
                </c:pt>
                <c:pt idx="223">
                  <c:v>-1.6080925282100516E-2</c:v>
                </c:pt>
                <c:pt idx="224">
                  <c:v>-1.6275208922134313E-2</c:v>
                </c:pt>
                <c:pt idx="225">
                  <c:v>-1.624916998899972E-2</c:v>
                </c:pt>
                <c:pt idx="226">
                  <c:v>-1.6288630424139982E-2</c:v>
                </c:pt>
                <c:pt idx="227">
                  <c:v>-1.6355320010302866E-2</c:v>
                </c:pt>
                <c:pt idx="228">
                  <c:v>-1.6401622128307227E-2</c:v>
                </c:pt>
                <c:pt idx="229">
                  <c:v>-1.6419992039878373E-2</c:v>
                </c:pt>
                <c:pt idx="230">
                  <c:v>-1.6419951052146841E-2</c:v>
                </c:pt>
                <c:pt idx="231">
                  <c:v>-1.639936592322425E-2</c:v>
                </c:pt>
                <c:pt idx="232">
                  <c:v>-1.6750684469444749E-2</c:v>
                </c:pt>
                <c:pt idx="233">
                  <c:v>-1.6756709393388095E-2</c:v>
                </c:pt>
                <c:pt idx="234">
                  <c:v>-1.6758075634204589E-2</c:v>
                </c:pt>
                <c:pt idx="235">
                  <c:v>-1.6808017584394461E-2</c:v>
                </c:pt>
                <c:pt idx="236">
                  <c:v>-1.6793603368902878E-2</c:v>
                </c:pt>
                <c:pt idx="237">
                  <c:v>-1.7032766230222544E-2</c:v>
                </c:pt>
                <c:pt idx="238">
                  <c:v>-1.7088108744206128E-2</c:v>
                </c:pt>
                <c:pt idx="239">
                  <c:v>-1.7084845747987801E-2</c:v>
                </c:pt>
                <c:pt idx="240">
                  <c:v>-1.7194567975068031E-2</c:v>
                </c:pt>
                <c:pt idx="241">
                  <c:v>-1.7313086029461092E-2</c:v>
                </c:pt>
                <c:pt idx="242">
                  <c:v>-1.7417238897177015E-2</c:v>
                </c:pt>
                <c:pt idx="243">
                  <c:v>-1.762042717445542E-2</c:v>
                </c:pt>
                <c:pt idx="244">
                  <c:v>-1.7658393560280615E-2</c:v>
                </c:pt>
                <c:pt idx="245">
                  <c:v>-1.7660657106789608E-2</c:v>
                </c:pt>
                <c:pt idx="246">
                  <c:v>-1.7659702858711837E-2</c:v>
                </c:pt>
                <c:pt idx="247">
                  <c:v>-1.7670663942038287E-2</c:v>
                </c:pt>
                <c:pt idx="248">
                  <c:v>-1.827515454208202E-2</c:v>
                </c:pt>
                <c:pt idx="249">
                  <c:v>-1.824521574985245E-2</c:v>
                </c:pt>
                <c:pt idx="250">
                  <c:v>-1.8259996484425549E-2</c:v>
                </c:pt>
                <c:pt idx="251">
                  <c:v>-1.8534265190723827E-2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34-4193-97EA-3FDAC0B12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0480"/>
        <c:axId val="79212528"/>
      </c:lineChart>
      <c:catAx>
        <c:axId val="79210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79212528"/>
        <c:crosses val="autoZero"/>
        <c:auto val="1"/>
        <c:lblAlgn val="ctr"/>
        <c:lblOffset val="100"/>
        <c:noMultiLvlLbl val="0"/>
      </c:catAx>
      <c:valAx>
        <c:axId val="7921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21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248</xdr:row>
      <xdr:rowOff>165100</xdr:rowOff>
    </xdr:from>
    <xdr:to>
      <xdr:col>10</xdr:col>
      <xdr:colOff>660400</xdr:colOff>
      <xdr:row>266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443424-2BB7-AA4C-8423-45DD8DDAC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248</xdr:row>
      <xdr:rowOff>165100</xdr:rowOff>
    </xdr:from>
    <xdr:to>
      <xdr:col>14</xdr:col>
      <xdr:colOff>571500</xdr:colOff>
      <xdr:row>266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A259AA-8326-1943-8A0C-87369E0B1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352426</xdr:colOff>
      <xdr:row>41</xdr:row>
      <xdr:rowOff>123825</xdr:rowOff>
    </xdr:from>
    <xdr:to>
      <xdr:col>13</xdr:col>
      <xdr:colOff>114301</xdr:colOff>
      <xdr:row>53</xdr:row>
      <xdr:rowOff>3297</xdr:rowOff>
    </xdr:to>
    <xdr:pic>
      <xdr:nvPicPr>
        <xdr:cNvPr id="2" name="Рисунок 1" descr="ÐÐ°ÑÑÐ¸Ð½ÐºÐ¸ Ð¿Ð¾ Ð·Ð°Ð¿ÑÐ¾ÑÑ normal distribution expected shortfall">
          <a:extLst>
            <a:ext uri="{FF2B5EF4-FFF2-40B4-BE49-F238E27FC236}">
              <a16:creationId xmlns:a16="http://schemas.microsoft.com/office/drawing/2014/main" id="{1B9B9E3B-9160-48FF-813D-3B9C0ACC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6" y="7991475"/>
          <a:ext cx="9182100" cy="2165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514350</xdr:colOff>
      <xdr:row>55</xdr:row>
      <xdr:rowOff>38100</xdr:rowOff>
    </xdr:from>
    <xdr:to>
      <xdr:col>11</xdr:col>
      <xdr:colOff>352425</xdr:colOff>
      <xdr:row>66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E58E83F-7BEE-4CA0-88CE-63302DAF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10572750"/>
          <a:ext cx="565785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56</xdr:row>
      <xdr:rowOff>76200</xdr:rowOff>
    </xdr:from>
    <xdr:to>
      <xdr:col>3</xdr:col>
      <xdr:colOff>428626</xdr:colOff>
      <xdr:row>59</xdr:row>
      <xdr:rowOff>171865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A50B245-BFAF-44BE-B7CD-B9A57C2F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" y="10801350"/>
          <a:ext cx="1704976" cy="66716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61</xdr:row>
      <xdr:rowOff>57150</xdr:rowOff>
    </xdr:from>
    <xdr:to>
      <xdr:col>3</xdr:col>
      <xdr:colOff>310808</xdr:colOff>
      <xdr:row>65</xdr:row>
      <xdr:rowOff>95250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B51C8F1-8482-4B61-B9EA-1079B2DAC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" y="11734800"/>
          <a:ext cx="1710983" cy="800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25400</xdr:colOff>
      <xdr:row>0</xdr:row>
      <xdr:rowOff>95251</xdr:rowOff>
    </xdr:from>
    <xdr:to>
      <xdr:col>10</xdr:col>
      <xdr:colOff>241300</xdr:colOff>
      <xdr:row>2</xdr:row>
      <xdr:rowOff>101600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C5B3154-C7A5-4E30-B8BE-2730F8553A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3377"/>
        <a:stretch/>
      </xdr:blipFill>
      <xdr:spPr>
        <a:xfrm>
          <a:off x="5997575" y="95251"/>
          <a:ext cx="1435100" cy="3873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320169</xdr:colOff>
      <xdr:row>0</xdr:row>
      <xdr:rowOff>0</xdr:rowOff>
    </xdr:from>
    <xdr:to>
      <xdr:col>15</xdr:col>
      <xdr:colOff>106165</xdr:colOff>
      <xdr:row>21</xdr:row>
      <xdr:rowOff>17318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B18F35-5B35-4E5B-9A98-B718F15DB7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79998168889431442"/>
  </sheetPr>
  <dimension ref="A1:L504"/>
  <sheetViews>
    <sheetView zoomScale="125" workbookViewId="0">
      <selection activeCell="N17" sqref="N17"/>
    </sheetView>
  </sheetViews>
  <sheetFormatPr baseColWidth="10" defaultColWidth="8.83203125" defaultRowHeight="15" x14ac:dyDescent="0.2"/>
  <cols>
    <col min="1" max="1" width="12.5" style="7" customWidth="1"/>
    <col min="2" max="16384" width="8.83203125" style="5"/>
  </cols>
  <sheetData>
    <row r="1" spans="1:12" customFormat="1" x14ac:dyDescent="0.2">
      <c r="A1" s="6" t="s">
        <v>0</v>
      </c>
      <c r="B1" s="6">
        <v>8.3000000000000004E-2</v>
      </c>
      <c r="C1" s="6">
        <v>0.25</v>
      </c>
      <c r="D1" s="6">
        <v>0.5</v>
      </c>
      <c r="E1" s="6">
        <v>1</v>
      </c>
      <c r="F1" s="6">
        <v>2</v>
      </c>
      <c r="G1" s="6">
        <v>3</v>
      </c>
      <c r="H1" s="6">
        <v>5</v>
      </c>
      <c r="I1" s="6">
        <v>7</v>
      </c>
      <c r="J1" s="6">
        <v>10</v>
      </c>
      <c r="K1" s="6">
        <v>20</v>
      </c>
      <c r="L1" s="6">
        <v>30</v>
      </c>
    </row>
    <row r="2" spans="1:12" x14ac:dyDescent="0.2">
      <c r="A2" s="8" t="s">
        <v>7</v>
      </c>
      <c r="B2" s="10">
        <v>0.19</v>
      </c>
      <c r="C2" s="10">
        <v>0.35</v>
      </c>
      <c r="D2" s="10">
        <v>0.47</v>
      </c>
      <c r="E2" s="10">
        <v>0.47</v>
      </c>
      <c r="F2" s="10">
        <v>0.81</v>
      </c>
      <c r="G2" s="10">
        <v>1.01</v>
      </c>
      <c r="H2" s="10">
        <v>1.38</v>
      </c>
      <c r="I2" s="10">
        <v>1.72</v>
      </c>
      <c r="J2" s="10">
        <v>1.97</v>
      </c>
      <c r="K2" s="10">
        <v>2.38</v>
      </c>
      <c r="L2" s="10">
        <v>2.77</v>
      </c>
    </row>
    <row r="3" spans="1:12" x14ac:dyDescent="0.2">
      <c r="A3" s="8" t="s">
        <v>8</v>
      </c>
      <c r="B3" s="11">
        <v>0.26</v>
      </c>
      <c r="C3" s="11">
        <v>0.34</v>
      </c>
      <c r="D3" s="11">
        <v>0.47</v>
      </c>
      <c r="E3" s="11">
        <v>0.54</v>
      </c>
      <c r="F3" s="11">
        <v>0.75</v>
      </c>
      <c r="G3" s="11">
        <v>0.93</v>
      </c>
      <c r="H3" s="11">
        <v>1.28</v>
      </c>
      <c r="I3" s="11">
        <v>1.61</v>
      </c>
      <c r="J3" s="11">
        <v>1.87</v>
      </c>
      <c r="K3" s="11">
        <v>2.27</v>
      </c>
      <c r="L3" s="11">
        <v>2.67</v>
      </c>
    </row>
    <row r="4" spans="1:12" x14ac:dyDescent="0.2">
      <c r="A4" s="8" t="s">
        <v>9</v>
      </c>
      <c r="B4" s="10">
        <v>0.27</v>
      </c>
      <c r="C4" s="10">
        <v>0.33</v>
      </c>
      <c r="D4" s="10">
        <v>0.46</v>
      </c>
      <c r="E4" s="10">
        <v>0.54</v>
      </c>
      <c r="F4" s="10">
        <v>0.72</v>
      </c>
      <c r="G4" s="10">
        <v>0.91</v>
      </c>
      <c r="H4" s="10">
        <v>1.27</v>
      </c>
      <c r="I4" s="10">
        <v>1.61</v>
      </c>
      <c r="J4" s="10">
        <v>1.88</v>
      </c>
      <c r="K4" s="10">
        <v>2.2999999999999998</v>
      </c>
      <c r="L4" s="10">
        <v>2.7</v>
      </c>
    </row>
    <row r="5" spans="1:12" x14ac:dyDescent="0.2">
      <c r="A5" s="8" t="s">
        <v>10</v>
      </c>
      <c r="B5" s="11">
        <v>0.24</v>
      </c>
      <c r="C5" s="11">
        <v>0.28999999999999998</v>
      </c>
      <c r="D5" s="11">
        <v>0.43</v>
      </c>
      <c r="E5" s="11">
        <v>0.52</v>
      </c>
      <c r="F5" s="11">
        <v>0.7</v>
      </c>
      <c r="G5" s="11">
        <v>0.9</v>
      </c>
      <c r="H5" s="11">
        <v>1.25</v>
      </c>
      <c r="I5" s="11">
        <v>1.6</v>
      </c>
      <c r="J5" s="11">
        <v>1.87</v>
      </c>
      <c r="K5" s="11">
        <v>2.29</v>
      </c>
      <c r="L5" s="11">
        <v>2.7</v>
      </c>
    </row>
    <row r="6" spans="1:12" x14ac:dyDescent="0.2">
      <c r="A6" s="8" t="s">
        <v>11</v>
      </c>
      <c r="B6" s="10">
        <v>0.23</v>
      </c>
      <c r="C6" s="10">
        <v>0.3</v>
      </c>
      <c r="D6" s="10">
        <v>0.45</v>
      </c>
      <c r="E6" s="10">
        <v>0.55000000000000004</v>
      </c>
      <c r="F6" s="10">
        <v>0.74</v>
      </c>
      <c r="G6" s="10">
        <v>0.91</v>
      </c>
      <c r="H6" s="10">
        <v>1.25</v>
      </c>
      <c r="I6" s="10">
        <v>1.58</v>
      </c>
      <c r="J6" s="10">
        <v>1.86</v>
      </c>
      <c r="K6" s="10">
        <v>2.27</v>
      </c>
      <c r="L6" s="10">
        <v>2.68</v>
      </c>
    </row>
    <row r="7" spans="1:12" x14ac:dyDescent="0.2">
      <c r="A7" s="8" t="s">
        <v>12</v>
      </c>
      <c r="B7" s="11">
        <v>0.21</v>
      </c>
      <c r="C7" s="11">
        <v>0.32</v>
      </c>
      <c r="D7" s="11">
        <v>0.42</v>
      </c>
      <c r="E7" s="11">
        <v>0.51</v>
      </c>
      <c r="F7" s="11">
        <v>0.66</v>
      </c>
      <c r="G7" s="11">
        <v>0.83</v>
      </c>
      <c r="H7" s="11">
        <v>1.1599999999999999</v>
      </c>
      <c r="I7" s="11">
        <v>1.48</v>
      </c>
      <c r="J7" s="11">
        <v>1.75</v>
      </c>
      <c r="K7" s="11">
        <v>2.17</v>
      </c>
      <c r="L7" s="11">
        <v>2.56</v>
      </c>
    </row>
    <row r="8" spans="1:12" x14ac:dyDescent="0.2">
      <c r="A8" s="8" t="s">
        <v>13</v>
      </c>
      <c r="B8" s="10">
        <v>0.27</v>
      </c>
      <c r="C8" s="10">
        <v>0.3</v>
      </c>
      <c r="D8" s="10">
        <v>0.43</v>
      </c>
      <c r="E8" s="10">
        <v>0.52</v>
      </c>
      <c r="F8" s="10">
        <v>0.69</v>
      </c>
      <c r="G8" s="10">
        <v>0.85</v>
      </c>
      <c r="H8" s="10">
        <v>1.1499999999999999</v>
      </c>
      <c r="I8" s="10">
        <v>1.47</v>
      </c>
      <c r="J8" s="10">
        <v>1.74</v>
      </c>
      <c r="K8" s="10">
        <v>2.16</v>
      </c>
      <c r="L8" s="10">
        <v>2.5499999999999998</v>
      </c>
    </row>
    <row r="9" spans="1:12" x14ac:dyDescent="0.2">
      <c r="A9" s="8" t="s">
        <v>14</v>
      </c>
      <c r="B9" s="11">
        <v>0.27</v>
      </c>
      <c r="C9" s="11">
        <v>0.31</v>
      </c>
      <c r="D9" s="11">
        <v>0.42</v>
      </c>
      <c r="E9" s="11">
        <v>0.52</v>
      </c>
      <c r="F9" s="11">
        <v>0.71</v>
      </c>
      <c r="G9" s="11">
        <v>0.85</v>
      </c>
      <c r="H9" s="11">
        <v>1.1499999999999999</v>
      </c>
      <c r="I9" s="11">
        <v>1.46</v>
      </c>
      <c r="J9" s="11">
        <v>1.71</v>
      </c>
      <c r="K9" s="11">
        <v>2.13</v>
      </c>
      <c r="L9" s="11">
        <v>2.5299999999999998</v>
      </c>
    </row>
    <row r="10" spans="1:12" x14ac:dyDescent="0.2">
      <c r="A10" s="8" t="s">
        <v>15</v>
      </c>
      <c r="B10" s="10">
        <v>0.27</v>
      </c>
      <c r="C10" s="10">
        <v>0.28000000000000003</v>
      </c>
      <c r="D10" s="10">
        <v>0.39</v>
      </c>
      <c r="E10" s="10">
        <v>0.47</v>
      </c>
      <c r="F10" s="10">
        <v>0.64</v>
      </c>
      <c r="G10" s="10">
        <v>0.81</v>
      </c>
      <c r="H10" s="10">
        <v>1.1100000000000001</v>
      </c>
      <c r="I10" s="10">
        <v>1.39</v>
      </c>
      <c r="J10" s="10">
        <v>1.63</v>
      </c>
      <c r="K10" s="10">
        <v>2.06</v>
      </c>
      <c r="L10" s="10">
        <v>2.5</v>
      </c>
    </row>
    <row r="11" spans="1:12" x14ac:dyDescent="0.2">
      <c r="A11" s="8" t="s">
        <v>16</v>
      </c>
      <c r="B11" s="11">
        <v>0.26</v>
      </c>
      <c r="C11" s="11">
        <v>0.3</v>
      </c>
      <c r="D11" s="11">
        <v>0.39</v>
      </c>
      <c r="E11" s="11">
        <v>0.51</v>
      </c>
      <c r="F11" s="11">
        <v>0.71</v>
      </c>
      <c r="G11" s="11">
        <v>0.89</v>
      </c>
      <c r="H11" s="11">
        <v>1.2</v>
      </c>
      <c r="I11" s="11">
        <v>1.5</v>
      </c>
      <c r="J11" s="11">
        <v>1.74</v>
      </c>
      <c r="K11" s="11">
        <v>2.15</v>
      </c>
      <c r="L11" s="11">
        <v>2.6</v>
      </c>
    </row>
    <row r="12" spans="1:12" x14ac:dyDescent="0.2">
      <c r="A12" s="8">
        <v>40954</v>
      </c>
      <c r="B12" s="10">
        <v>0.23</v>
      </c>
      <c r="C12" s="10">
        <v>0.3</v>
      </c>
      <c r="D12" s="10">
        <v>0.42</v>
      </c>
      <c r="E12" s="10">
        <v>0.51</v>
      </c>
      <c r="F12" s="10">
        <v>0.74</v>
      </c>
      <c r="G12" s="10">
        <v>0.91</v>
      </c>
      <c r="H12" s="10">
        <v>1.23</v>
      </c>
      <c r="I12" s="10">
        <v>1.53</v>
      </c>
      <c r="J12" s="10">
        <v>1.78</v>
      </c>
      <c r="K12" s="10">
        <v>2.19</v>
      </c>
      <c r="L12" s="10">
        <v>2.64</v>
      </c>
    </row>
    <row r="13" spans="1:12" x14ac:dyDescent="0.2">
      <c r="A13" s="9">
        <v>40955</v>
      </c>
      <c r="B13" s="11">
        <v>0.28000000000000003</v>
      </c>
      <c r="C13" s="11">
        <v>0.3</v>
      </c>
      <c r="D13" s="11">
        <v>0.43</v>
      </c>
      <c r="E13" s="11">
        <v>0.53</v>
      </c>
      <c r="F13" s="11">
        <v>0.74</v>
      </c>
      <c r="G13" s="11">
        <v>0.93</v>
      </c>
      <c r="H13" s="11">
        <v>1.26</v>
      </c>
      <c r="I13" s="11">
        <v>1.57</v>
      </c>
      <c r="J13" s="11">
        <v>1.81</v>
      </c>
      <c r="K13" s="11">
        <v>2.2400000000000002</v>
      </c>
      <c r="L13" s="11">
        <v>2.68</v>
      </c>
    </row>
    <row r="14" spans="1:12" x14ac:dyDescent="0.2">
      <c r="A14" s="8">
        <v>40956</v>
      </c>
      <c r="B14" s="10">
        <v>0.28000000000000003</v>
      </c>
      <c r="C14" s="10">
        <v>0.3</v>
      </c>
      <c r="D14" s="10">
        <v>0.45</v>
      </c>
      <c r="E14" s="10">
        <v>0.53</v>
      </c>
      <c r="F14" s="10">
        <v>0.71</v>
      </c>
      <c r="G14" s="10">
        <v>0.88</v>
      </c>
      <c r="H14" s="10">
        <v>1.21</v>
      </c>
      <c r="I14" s="10">
        <v>1.51</v>
      </c>
      <c r="J14" s="10">
        <v>1.75</v>
      </c>
      <c r="K14" s="10">
        <v>2.17</v>
      </c>
      <c r="L14" s="10">
        <v>2.62</v>
      </c>
    </row>
    <row r="15" spans="1:12" x14ac:dyDescent="0.2">
      <c r="A15" s="9">
        <v>40957</v>
      </c>
      <c r="B15" s="11">
        <v>0.26</v>
      </c>
      <c r="C15" s="11">
        <v>0.31</v>
      </c>
      <c r="D15" s="11">
        <v>0.46</v>
      </c>
      <c r="E15" s="11">
        <v>0.53</v>
      </c>
      <c r="F15" s="11">
        <v>0.76</v>
      </c>
      <c r="G15" s="11">
        <v>0.91</v>
      </c>
      <c r="H15" s="11">
        <v>1.24</v>
      </c>
      <c r="I15" s="11">
        <v>1.53</v>
      </c>
      <c r="J15" s="11">
        <v>1.76</v>
      </c>
      <c r="K15" s="11">
        <v>2.17</v>
      </c>
      <c r="L15" s="11">
        <v>2.61</v>
      </c>
    </row>
    <row r="16" spans="1:12" x14ac:dyDescent="0.2">
      <c r="A16" s="8">
        <v>40960</v>
      </c>
      <c r="B16" s="10">
        <v>0.28000000000000003</v>
      </c>
      <c r="C16" s="10">
        <v>0.33</v>
      </c>
      <c r="D16" s="10">
        <v>0.46</v>
      </c>
      <c r="E16" s="10">
        <v>0.55000000000000004</v>
      </c>
      <c r="F16" s="10">
        <v>0.78</v>
      </c>
      <c r="G16" s="10">
        <v>0.92</v>
      </c>
      <c r="H16" s="10">
        <v>1.25</v>
      </c>
      <c r="I16" s="10">
        <v>1.54</v>
      </c>
      <c r="J16" s="10">
        <v>1.77</v>
      </c>
      <c r="K16" s="10">
        <v>2.1800000000000002</v>
      </c>
      <c r="L16" s="10">
        <v>2.62</v>
      </c>
    </row>
    <row r="17" spans="1:12" x14ac:dyDescent="0.2">
      <c r="A17" s="9">
        <v>40961</v>
      </c>
      <c r="B17" s="11">
        <v>0.28000000000000003</v>
      </c>
      <c r="C17" s="11">
        <v>0.32</v>
      </c>
      <c r="D17" s="11">
        <v>0.47</v>
      </c>
      <c r="E17" s="11">
        <v>0.55000000000000004</v>
      </c>
      <c r="F17" s="11">
        <v>0.76</v>
      </c>
      <c r="G17" s="11">
        <v>0.9</v>
      </c>
      <c r="H17" s="11">
        <v>1.23</v>
      </c>
      <c r="I17" s="11">
        <v>1.51</v>
      </c>
      <c r="J17" s="11">
        <v>1.74</v>
      </c>
      <c r="K17" s="11">
        <v>2.16</v>
      </c>
      <c r="L17" s="11">
        <v>2.6</v>
      </c>
    </row>
    <row r="18" spans="1:12" x14ac:dyDescent="0.2">
      <c r="A18" s="8">
        <v>40962</v>
      </c>
      <c r="B18" s="10">
        <v>0.28000000000000003</v>
      </c>
      <c r="C18" s="10">
        <v>0.33</v>
      </c>
      <c r="D18" s="10">
        <v>0.46</v>
      </c>
      <c r="E18" s="10">
        <v>0.55000000000000004</v>
      </c>
      <c r="F18" s="10">
        <v>0.75</v>
      </c>
      <c r="G18" s="10">
        <v>0.9</v>
      </c>
      <c r="H18" s="10">
        <v>1.21</v>
      </c>
      <c r="I18" s="10">
        <v>1.52</v>
      </c>
      <c r="J18" s="10">
        <v>1.75</v>
      </c>
      <c r="K18" s="10">
        <v>2.16</v>
      </c>
      <c r="L18" s="10">
        <v>2.61</v>
      </c>
    </row>
    <row r="19" spans="1:12" x14ac:dyDescent="0.2">
      <c r="A19" s="9">
        <v>40963</v>
      </c>
      <c r="B19" s="11">
        <v>0.27</v>
      </c>
      <c r="C19" s="11">
        <v>0.32</v>
      </c>
      <c r="D19" s="11">
        <v>0.46</v>
      </c>
      <c r="E19" s="11">
        <v>0.56000000000000005</v>
      </c>
      <c r="F19" s="11">
        <v>0.72</v>
      </c>
      <c r="G19" s="11">
        <v>0.85</v>
      </c>
      <c r="H19" s="11">
        <v>1.1599999999999999</v>
      </c>
      <c r="I19" s="11">
        <v>1.47</v>
      </c>
      <c r="J19" s="11">
        <v>1.71</v>
      </c>
      <c r="K19" s="11">
        <v>2.14</v>
      </c>
      <c r="L19" s="11">
        <v>2.58</v>
      </c>
    </row>
    <row r="20" spans="1:12" x14ac:dyDescent="0.2">
      <c r="A20" s="8">
        <v>40964</v>
      </c>
      <c r="B20" s="10">
        <v>0.26</v>
      </c>
      <c r="C20" s="10">
        <v>0.33</v>
      </c>
      <c r="D20" s="10">
        <v>0.47</v>
      </c>
      <c r="E20" s="10">
        <v>0.6</v>
      </c>
      <c r="F20" s="10">
        <v>0.8</v>
      </c>
      <c r="G20" s="10">
        <v>0.93</v>
      </c>
      <c r="H20" s="10">
        <v>1.23</v>
      </c>
      <c r="I20" s="10">
        <v>1.55</v>
      </c>
      <c r="J20" s="10">
        <v>1.76</v>
      </c>
      <c r="K20" s="10">
        <v>2.2000000000000002</v>
      </c>
      <c r="L20" s="10">
        <v>2.63</v>
      </c>
    </row>
    <row r="21" spans="1:12" x14ac:dyDescent="0.2">
      <c r="A21" s="9">
        <v>40967</v>
      </c>
      <c r="B21" s="11">
        <v>0.23</v>
      </c>
      <c r="C21" s="11">
        <v>0.33</v>
      </c>
      <c r="D21" s="11">
        <v>0.49</v>
      </c>
      <c r="E21" s="11">
        <v>0.62</v>
      </c>
      <c r="F21" s="11">
        <v>0.78</v>
      </c>
      <c r="G21" s="11">
        <v>0.91</v>
      </c>
      <c r="H21" s="11">
        <v>1.22</v>
      </c>
      <c r="I21" s="11">
        <v>1.52</v>
      </c>
      <c r="J21" s="11">
        <v>1.74</v>
      </c>
      <c r="K21" s="11">
        <v>2.19</v>
      </c>
      <c r="L21" s="11">
        <v>2.61</v>
      </c>
    </row>
    <row r="22" spans="1:12" x14ac:dyDescent="0.2">
      <c r="A22" s="8" t="s">
        <v>17</v>
      </c>
      <c r="B22" s="10">
        <v>0.28999999999999998</v>
      </c>
      <c r="C22" s="10">
        <v>0.33</v>
      </c>
      <c r="D22" s="10">
        <v>0.5</v>
      </c>
      <c r="E22" s="10">
        <v>0.68</v>
      </c>
      <c r="F22" s="10">
        <v>0.85</v>
      </c>
      <c r="G22" s="10">
        <v>0.98</v>
      </c>
      <c r="H22" s="10">
        <v>1.31</v>
      </c>
      <c r="I22" s="10">
        <v>1.62</v>
      </c>
      <c r="J22" s="10">
        <v>1.83</v>
      </c>
      <c r="K22" s="10">
        <v>2.2799999999999998</v>
      </c>
      <c r="L22" s="10">
        <v>2.7</v>
      </c>
    </row>
    <row r="23" spans="1:12" x14ac:dyDescent="0.2">
      <c r="A23" s="8" t="s">
        <v>18</v>
      </c>
      <c r="B23" s="11">
        <v>0.28000000000000003</v>
      </c>
      <c r="C23" s="11">
        <v>0.36</v>
      </c>
      <c r="D23" s="11">
        <v>0.48</v>
      </c>
      <c r="E23" s="11">
        <v>0.67</v>
      </c>
      <c r="F23" s="11">
        <v>0.85</v>
      </c>
      <c r="G23" s="11">
        <v>1</v>
      </c>
      <c r="H23" s="11">
        <v>1.34</v>
      </c>
      <c r="I23" s="11">
        <v>1.65</v>
      </c>
      <c r="J23" s="11">
        <v>1.84</v>
      </c>
      <c r="K23" s="11">
        <v>2.27</v>
      </c>
      <c r="L23" s="11">
        <v>2.69</v>
      </c>
    </row>
    <row r="24" spans="1:12" x14ac:dyDescent="0.2">
      <c r="A24" s="8" t="s">
        <v>19</v>
      </c>
      <c r="B24" s="10">
        <v>0.25</v>
      </c>
      <c r="C24" s="10">
        <v>0.28000000000000003</v>
      </c>
      <c r="D24" s="10">
        <v>0.46</v>
      </c>
      <c r="E24" s="10">
        <v>0.65</v>
      </c>
      <c r="F24" s="10">
        <v>0.85</v>
      </c>
      <c r="G24" s="10">
        <v>0.99</v>
      </c>
      <c r="H24" s="10">
        <v>1.33</v>
      </c>
      <c r="I24" s="10">
        <v>1.63</v>
      </c>
      <c r="J24" s="10">
        <v>1.83</v>
      </c>
      <c r="K24" s="10">
        <v>2.23</v>
      </c>
      <c r="L24" s="10">
        <v>2.65</v>
      </c>
    </row>
    <row r="25" spans="1:12" x14ac:dyDescent="0.2">
      <c r="A25" s="8" t="s">
        <v>20</v>
      </c>
      <c r="B25" s="11">
        <v>0.25</v>
      </c>
      <c r="C25" s="11">
        <v>0.28999999999999998</v>
      </c>
      <c r="D25" s="11">
        <v>0.47</v>
      </c>
      <c r="E25" s="11">
        <v>0.67</v>
      </c>
      <c r="F25" s="11">
        <v>0.88</v>
      </c>
      <c r="G25" s="11">
        <v>1.04</v>
      </c>
      <c r="H25" s="11">
        <v>1.38</v>
      </c>
      <c r="I25" s="11">
        <v>1.69</v>
      </c>
      <c r="J25" s="11">
        <v>1.88</v>
      </c>
      <c r="K25" s="11">
        <v>2.29</v>
      </c>
      <c r="L25" s="11">
        <v>2.7</v>
      </c>
    </row>
    <row r="26" spans="1:12" x14ac:dyDescent="0.2">
      <c r="A26" s="8" t="s">
        <v>21</v>
      </c>
      <c r="B26" s="10">
        <v>0.27</v>
      </c>
      <c r="C26" s="10">
        <v>0.32</v>
      </c>
      <c r="D26" s="10">
        <v>0.49</v>
      </c>
      <c r="E26" s="10">
        <v>0.67</v>
      </c>
      <c r="F26" s="10">
        <v>0.91</v>
      </c>
      <c r="G26" s="10">
        <v>1.08</v>
      </c>
      <c r="H26" s="10">
        <v>1.42</v>
      </c>
      <c r="I26" s="10">
        <v>1.72</v>
      </c>
      <c r="J26" s="10">
        <v>1.91</v>
      </c>
      <c r="K26" s="10">
        <v>2.2999999999999998</v>
      </c>
      <c r="L26" s="10">
        <v>2.71</v>
      </c>
    </row>
    <row r="27" spans="1:12" x14ac:dyDescent="0.2">
      <c r="A27" s="8" t="s">
        <v>22</v>
      </c>
      <c r="B27" s="11">
        <v>0.27</v>
      </c>
      <c r="C27" s="11">
        <v>0.28999999999999998</v>
      </c>
      <c r="D27" s="11">
        <v>0.48</v>
      </c>
      <c r="E27" s="11">
        <v>0.68</v>
      </c>
      <c r="F27" s="11">
        <v>0.88</v>
      </c>
      <c r="G27" s="11">
        <v>1.04</v>
      </c>
      <c r="H27" s="11">
        <v>1.34</v>
      </c>
      <c r="I27" s="11">
        <v>1.64</v>
      </c>
      <c r="J27" s="11">
        <v>1.83</v>
      </c>
      <c r="K27" s="11">
        <v>2.2200000000000002</v>
      </c>
      <c r="L27" s="11">
        <v>2.63</v>
      </c>
    </row>
    <row r="28" spans="1:12" x14ac:dyDescent="0.2">
      <c r="A28" s="8" t="s">
        <v>23</v>
      </c>
      <c r="B28" s="10">
        <v>0.27</v>
      </c>
      <c r="C28" s="10">
        <v>0.3</v>
      </c>
      <c r="D28" s="10">
        <v>0.47</v>
      </c>
      <c r="E28" s="10">
        <v>0.68</v>
      </c>
      <c r="F28" s="10">
        <v>0.9</v>
      </c>
      <c r="G28" s="10">
        <v>1.07</v>
      </c>
      <c r="H28" s="10">
        <v>1.39</v>
      </c>
      <c r="I28" s="10">
        <v>1.69</v>
      </c>
      <c r="J28" s="10">
        <v>1.9</v>
      </c>
      <c r="K28" s="10">
        <v>2.27</v>
      </c>
      <c r="L28" s="10">
        <v>2.68</v>
      </c>
    </row>
    <row r="29" spans="1:12" x14ac:dyDescent="0.2">
      <c r="A29" s="8" t="s">
        <v>24</v>
      </c>
      <c r="B29" s="11">
        <v>0.27</v>
      </c>
      <c r="C29" s="11">
        <v>0.32</v>
      </c>
      <c r="D29" s="11">
        <v>0.5</v>
      </c>
      <c r="E29" s="11">
        <v>0.69</v>
      </c>
      <c r="F29" s="11">
        <v>0.93</v>
      </c>
      <c r="G29" s="11">
        <v>1.1100000000000001</v>
      </c>
      <c r="H29" s="11">
        <v>1.45</v>
      </c>
      <c r="I29" s="11">
        <v>1.75</v>
      </c>
      <c r="J29" s="11">
        <v>1.93</v>
      </c>
      <c r="K29" s="11">
        <v>2.29</v>
      </c>
      <c r="L29" s="11">
        <v>2.7</v>
      </c>
    </row>
    <row r="30" spans="1:12" x14ac:dyDescent="0.2">
      <c r="A30" s="8" t="s">
        <v>25</v>
      </c>
      <c r="B30" s="10">
        <v>0.27</v>
      </c>
      <c r="C30" s="10">
        <v>0.33</v>
      </c>
      <c r="D30" s="10">
        <v>0.51</v>
      </c>
      <c r="E30" s="10">
        <v>0.7</v>
      </c>
      <c r="F30" s="10">
        <v>0.97</v>
      </c>
      <c r="G30" s="10">
        <v>1.1599999999999999</v>
      </c>
      <c r="H30" s="10">
        <v>1.49</v>
      </c>
      <c r="I30" s="10">
        <v>1.79</v>
      </c>
      <c r="J30" s="10">
        <v>1.98</v>
      </c>
      <c r="K30" s="10">
        <v>2.34</v>
      </c>
      <c r="L30" s="10">
        <v>2.75</v>
      </c>
    </row>
    <row r="31" spans="1:12" x14ac:dyDescent="0.2">
      <c r="A31" s="9">
        <v>40981</v>
      </c>
      <c r="B31" s="11">
        <v>0.28000000000000003</v>
      </c>
      <c r="C31" s="11">
        <v>0.34</v>
      </c>
      <c r="D31" s="11">
        <v>0.52</v>
      </c>
      <c r="E31" s="11">
        <v>0.7</v>
      </c>
      <c r="F31" s="11">
        <v>0.97</v>
      </c>
      <c r="G31" s="11">
        <v>1.1499999999999999</v>
      </c>
      <c r="H31" s="11">
        <v>1.49</v>
      </c>
      <c r="I31" s="11">
        <v>1.78</v>
      </c>
      <c r="J31" s="11">
        <v>1.97</v>
      </c>
      <c r="K31" s="11">
        <v>2.33</v>
      </c>
      <c r="L31" s="11">
        <v>2.74</v>
      </c>
    </row>
    <row r="32" spans="1:12" x14ac:dyDescent="0.2">
      <c r="A32" s="8">
        <v>40982</v>
      </c>
      <c r="B32" s="10">
        <v>0.28999999999999998</v>
      </c>
      <c r="C32" s="10">
        <v>0.34</v>
      </c>
      <c r="D32" s="10">
        <v>0.52</v>
      </c>
      <c r="E32" s="10">
        <v>0.71</v>
      </c>
      <c r="F32" s="10">
        <v>0.98</v>
      </c>
      <c r="G32" s="10">
        <v>1.1599999999999999</v>
      </c>
      <c r="H32" s="10">
        <v>1.5</v>
      </c>
      <c r="I32" s="10">
        <v>1.78</v>
      </c>
      <c r="J32" s="10">
        <v>1.97</v>
      </c>
      <c r="K32" s="10">
        <v>2.33</v>
      </c>
      <c r="L32" s="10">
        <v>2.73</v>
      </c>
    </row>
    <row r="33" spans="1:12" x14ac:dyDescent="0.2">
      <c r="A33" s="9">
        <v>40983</v>
      </c>
      <c r="B33" s="11">
        <v>0.28000000000000003</v>
      </c>
      <c r="C33" s="11">
        <v>0.31</v>
      </c>
      <c r="D33" s="11">
        <v>0.47</v>
      </c>
      <c r="E33" s="11">
        <v>0.66</v>
      </c>
      <c r="F33" s="11">
        <v>0.87</v>
      </c>
      <c r="G33" s="11">
        <v>1.05</v>
      </c>
      <c r="H33" s="11">
        <v>1.41</v>
      </c>
      <c r="I33" s="11">
        <v>1.72</v>
      </c>
      <c r="J33" s="11">
        <v>1.94</v>
      </c>
      <c r="K33" s="11">
        <v>2.3199999999999998</v>
      </c>
      <c r="L33" s="11">
        <v>2.73</v>
      </c>
    </row>
    <row r="34" spans="1:12" x14ac:dyDescent="0.2">
      <c r="A34" s="8">
        <v>40984</v>
      </c>
      <c r="B34" s="10">
        <v>0.28999999999999998</v>
      </c>
      <c r="C34" s="10">
        <v>0.28999999999999998</v>
      </c>
      <c r="D34" s="10">
        <v>0.47</v>
      </c>
      <c r="E34" s="10">
        <v>0.64</v>
      </c>
      <c r="F34" s="10">
        <v>0.87</v>
      </c>
      <c r="G34" s="10">
        <v>1.04</v>
      </c>
      <c r="H34" s="10">
        <v>1.39</v>
      </c>
      <c r="I34" s="10">
        <v>1.7</v>
      </c>
      <c r="J34" s="10">
        <v>1.91</v>
      </c>
      <c r="K34" s="10">
        <v>2.2799999999999998</v>
      </c>
      <c r="L34" s="10">
        <v>2.69</v>
      </c>
    </row>
    <row r="35" spans="1:12" x14ac:dyDescent="0.2">
      <c r="A35" s="9">
        <v>40985</v>
      </c>
      <c r="B35" s="11">
        <v>0.27</v>
      </c>
      <c r="C35" s="11">
        <v>0.3</v>
      </c>
      <c r="D35" s="11">
        <v>0.44</v>
      </c>
      <c r="E35" s="11">
        <v>0.62</v>
      </c>
      <c r="F35" s="11">
        <v>0.84</v>
      </c>
      <c r="G35" s="11">
        <v>1</v>
      </c>
      <c r="H35" s="11">
        <v>1.34</v>
      </c>
      <c r="I35" s="11">
        <v>1.66</v>
      </c>
      <c r="J35" s="11">
        <v>1.88</v>
      </c>
      <c r="K35" s="11">
        <v>2.2599999999999998</v>
      </c>
      <c r="L35" s="11">
        <v>2.68</v>
      </c>
    </row>
    <row r="36" spans="1:12" x14ac:dyDescent="0.2">
      <c r="A36" s="8">
        <v>40988</v>
      </c>
      <c r="B36" s="10">
        <v>0.26</v>
      </c>
      <c r="C36" s="10">
        <v>0.31</v>
      </c>
      <c r="D36" s="10">
        <v>0.46</v>
      </c>
      <c r="E36" s="10">
        <v>0.63</v>
      </c>
      <c r="F36" s="10">
        <v>0.87</v>
      </c>
      <c r="G36" s="10">
        <v>1.05</v>
      </c>
      <c r="H36" s="10">
        <v>1.38</v>
      </c>
      <c r="I36" s="10">
        <v>1.7</v>
      </c>
      <c r="J36" s="10">
        <v>1.92</v>
      </c>
      <c r="K36" s="10">
        <v>2.31</v>
      </c>
      <c r="L36" s="10">
        <v>2.72</v>
      </c>
    </row>
    <row r="37" spans="1:12" x14ac:dyDescent="0.2">
      <c r="A37" s="9">
        <v>40989</v>
      </c>
      <c r="B37" s="11">
        <v>0.28000000000000003</v>
      </c>
      <c r="C37" s="11">
        <v>0.3</v>
      </c>
      <c r="D37" s="11">
        <v>0.46</v>
      </c>
      <c r="E37" s="11">
        <v>0.64</v>
      </c>
      <c r="F37" s="11">
        <v>0.91</v>
      </c>
      <c r="G37" s="11">
        <v>1.08</v>
      </c>
      <c r="H37" s="11">
        <v>1.42</v>
      </c>
      <c r="I37" s="11">
        <v>1.74</v>
      </c>
      <c r="J37" s="11">
        <v>1.94</v>
      </c>
      <c r="K37" s="11">
        <v>2.3199999999999998</v>
      </c>
      <c r="L37" s="11">
        <v>2.72</v>
      </c>
    </row>
    <row r="38" spans="1:12" x14ac:dyDescent="0.2">
      <c r="A38" s="8">
        <v>40990</v>
      </c>
      <c r="B38" s="10">
        <v>0.27</v>
      </c>
      <c r="C38" s="10">
        <v>0.3</v>
      </c>
      <c r="D38" s="10">
        <v>0.46</v>
      </c>
      <c r="E38" s="10">
        <v>0.64</v>
      </c>
      <c r="F38" s="10">
        <v>0.87</v>
      </c>
      <c r="G38" s="10">
        <v>1.03</v>
      </c>
      <c r="H38" s="10">
        <v>1.37</v>
      </c>
      <c r="I38" s="10">
        <v>1.67</v>
      </c>
      <c r="J38" s="10">
        <v>1.88</v>
      </c>
      <c r="K38" s="10">
        <v>2.25</v>
      </c>
      <c r="L38" s="10">
        <v>2.65</v>
      </c>
    </row>
    <row r="39" spans="1:12" x14ac:dyDescent="0.2">
      <c r="A39" s="9">
        <v>40991</v>
      </c>
      <c r="B39" s="11">
        <v>0.24</v>
      </c>
      <c r="C39" s="11">
        <v>0.3</v>
      </c>
      <c r="D39" s="11">
        <v>0.46</v>
      </c>
      <c r="E39" s="11">
        <v>0.63</v>
      </c>
      <c r="F39" s="11">
        <v>0.89</v>
      </c>
      <c r="G39" s="11">
        <v>1.05</v>
      </c>
      <c r="H39" s="11">
        <v>1.39</v>
      </c>
      <c r="I39" s="11">
        <v>1.7</v>
      </c>
      <c r="J39" s="11">
        <v>1.91</v>
      </c>
      <c r="K39" s="11">
        <v>2.2799999999999998</v>
      </c>
      <c r="L39" s="11">
        <v>2.67</v>
      </c>
    </row>
    <row r="40" spans="1:12" x14ac:dyDescent="0.2">
      <c r="A40" s="8">
        <v>40995</v>
      </c>
      <c r="B40" s="10">
        <v>0.19</v>
      </c>
      <c r="C40" s="10">
        <v>0.28999999999999998</v>
      </c>
      <c r="D40" s="10">
        <v>0.49</v>
      </c>
      <c r="E40" s="10">
        <v>0.65</v>
      </c>
      <c r="F40" s="10">
        <v>0.89</v>
      </c>
      <c r="G40" s="10">
        <v>1.04</v>
      </c>
      <c r="H40" s="10">
        <v>1.37</v>
      </c>
      <c r="I40" s="10">
        <v>1.68</v>
      </c>
      <c r="J40" s="10">
        <v>1.89</v>
      </c>
      <c r="K40" s="10">
        <v>2.2599999999999998</v>
      </c>
      <c r="L40" s="10">
        <v>2.66</v>
      </c>
    </row>
    <row r="41" spans="1:12" x14ac:dyDescent="0.2">
      <c r="A41" s="9">
        <v>40996</v>
      </c>
      <c r="B41" s="11">
        <v>0.18</v>
      </c>
      <c r="C41" s="11">
        <v>0.23</v>
      </c>
      <c r="D41" s="11">
        <v>0.45</v>
      </c>
      <c r="E41" s="11">
        <v>0.63</v>
      </c>
      <c r="F41" s="11">
        <v>0.78</v>
      </c>
      <c r="G41" s="11">
        <v>0.94</v>
      </c>
      <c r="H41" s="11">
        <v>1.29</v>
      </c>
      <c r="I41" s="11">
        <v>1.59</v>
      </c>
      <c r="J41" s="11">
        <v>1.81</v>
      </c>
      <c r="K41" s="11">
        <v>2.2000000000000002</v>
      </c>
      <c r="L41" s="11">
        <v>2.6</v>
      </c>
    </row>
    <row r="42" spans="1:12" x14ac:dyDescent="0.2">
      <c r="A42" s="8">
        <v>40997</v>
      </c>
      <c r="B42" s="10">
        <v>0.14000000000000001</v>
      </c>
      <c r="C42" s="10">
        <v>0.2</v>
      </c>
      <c r="D42" s="10">
        <v>0.39</v>
      </c>
      <c r="E42" s="10">
        <v>0.61</v>
      </c>
      <c r="F42" s="10">
        <v>0.76</v>
      </c>
      <c r="G42" s="10">
        <v>0.91</v>
      </c>
      <c r="H42" s="10">
        <v>1.26</v>
      </c>
      <c r="I42" s="10">
        <v>1.6</v>
      </c>
      <c r="J42" s="10">
        <v>1.83</v>
      </c>
      <c r="K42" s="10">
        <v>2.2400000000000002</v>
      </c>
      <c r="L42" s="10">
        <v>2.65</v>
      </c>
    </row>
    <row r="43" spans="1:12" x14ac:dyDescent="0.2">
      <c r="A43" s="9">
        <v>40998</v>
      </c>
      <c r="B43" s="11">
        <v>0.18</v>
      </c>
      <c r="C43" s="11">
        <v>0.21</v>
      </c>
      <c r="D43" s="11">
        <v>0.39</v>
      </c>
      <c r="E43" s="11">
        <v>0.59</v>
      </c>
      <c r="F43" s="11">
        <v>0.73</v>
      </c>
      <c r="G43" s="11">
        <v>0.87</v>
      </c>
      <c r="H43" s="11">
        <v>1.21</v>
      </c>
      <c r="I43" s="11">
        <v>1.54</v>
      </c>
      <c r="J43" s="11">
        <v>1.78</v>
      </c>
      <c r="K43" s="11">
        <v>2.2000000000000002</v>
      </c>
      <c r="L43" s="11">
        <v>2.61</v>
      </c>
    </row>
    <row r="44" spans="1:12" x14ac:dyDescent="0.2">
      <c r="A44" s="8" t="s">
        <v>26</v>
      </c>
      <c r="B44" s="10">
        <v>0.2</v>
      </c>
      <c r="C44" s="10">
        <v>0.23</v>
      </c>
      <c r="D44" s="10">
        <v>0.4</v>
      </c>
      <c r="E44" s="10">
        <v>0.62</v>
      </c>
      <c r="F44" s="10">
        <v>0.76</v>
      </c>
      <c r="G44" s="10">
        <v>0.9</v>
      </c>
      <c r="H44" s="10">
        <v>1.24</v>
      </c>
      <c r="I44" s="10">
        <v>1.56</v>
      </c>
      <c r="J44" s="10">
        <v>1.79</v>
      </c>
      <c r="K44" s="10">
        <v>2.2000000000000002</v>
      </c>
      <c r="L44" s="10">
        <v>2.62</v>
      </c>
    </row>
    <row r="45" spans="1:12" x14ac:dyDescent="0.2">
      <c r="A45" s="8" t="s">
        <v>27</v>
      </c>
      <c r="B45" s="11">
        <v>0.18</v>
      </c>
      <c r="C45" s="11">
        <v>0.23</v>
      </c>
      <c r="D45" s="11">
        <v>0.38</v>
      </c>
      <c r="E45" s="11">
        <v>0.59</v>
      </c>
      <c r="F45" s="11">
        <v>0.75</v>
      </c>
      <c r="G45" s="11">
        <v>0.88</v>
      </c>
      <c r="H45" s="11">
        <v>1.22</v>
      </c>
      <c r="I45" s="11">
        <v>1.53</v>
      </c>
      <c r="J45" s="11">
        <v>1.78</v>
      </c>
      <c r="K45" s="11">
        <v>2.19</v>
      </c>
      <c r="L45" s="11">
        <v>2.6</v>
      </c>
    </row>
    <row r="46" spans="1:12" x14ac:dyDescent="0.2">
      <c r="A46" s="8" t="s">
        <v>28</v>
      </c>
      <c r="B46" s="10">
        <v>0.19</v>
      </c>
      <c r="C46" s="10">
        <v>0.23</v>
      </c>
      <c r="D46" s="10">
        <v>0.36</v>
      </c>
      <c r="E46" s="10">
        <v>0.56000000000000005</v>
      </c>
      <c r="F46" s="10">
        <v>0.72</v>
      </c>
      <c r="G46" s="10">
        <v>0.85</v>
      </c>
      <c r="H46" s="10">
        <v>1.17</v>
      </c>
      <c r="I46" s="10">
        <v>1.49</v>
      </c>
      <c r="J46" s="10">
        <v>1.73</v>
      </c>
      <c r="K46" s="10">
        <v>2.13</v>
      </c>
      <c r="L46" s="10">
        <v>2.54</v>
      </c>
    </row>
    <row r="47" spans="1:12" x14ac:dyDescent="0.2">
      <c r="A47" s="8" t="s">
        <v>29</v>
      </c>
      <c r="B47" s="11">
        <v>0.19</v>
      </c>
      <c r="C47" s="11">
        <v>0.23</v>
      </c>
      <c r="D47" s="11">
        <v>0.36</v>
      </c>
      <c r="E47" s="11">
        <v>0.55000000000000004</v>
      </c>
      <c r="F47" s="11">
        <v>0.73</v>
      </c>
      <c r="G47" s="11">
        <v>0.88</v>
      </c>
      <c r="H47" s="11">
        <v>1.2</v>
      </c>
      <c r="I47" s="11">
        <v>1.52</v>
      </c>
      <c r="J47" s="11">
        <v>1.76</v>
      </c>
      <c r="K47" s="11">
        <v>2.17</v>
      </c>
      <c r="L47" s="11">
        <v>2.58</v>
      </c>
    </row>
    <row r="48" spans="1:12" x14ac:dyDescent="0.2">
      <c r="A48" s="8" t="s">
        <v>30</v>
      </c>
      <c r="B48" s="10">
        <v>0.2</v>
      </c>
      <c r="C48" s="10">
        <v>0.23</v>
      </c>
      <c r="D48" s="10">
        <v>0.36</v>
      </c>
      <c r="E48" s="10">
        <v>0.52</v>
      </c>
      <c r="F48" s="10">
        <v>0.7</v>
      </c>
      <c r="G48" s="10">
        <v>0.83</v>
      </c>
      <c r="H48" s="10">
        <v>1.1399999999999999</v>
      </c>
      <c r="I48" s="10">
        <v>1.46</v>
      </c>
      <c r="J48" s="10">
        <v>1.7</v>
      </c>
      <c r="K48" s="10">
        <v>2.1</v>
      </c>
      <c r="L48" s="10">
        <v>2.52</v>
      </c>
    </row>
    <row r="49" spans="1:12" x14ac:dyDescent="0.2">
      <c r="A49" s="8" t="s">
        <v>31</v>
      </c>
      <c r="B49" s="11">
        <v>0.2</v>
      </c>
      <c r="C49" s="11">
        <v>0.23</v>
      </c>
      <c r="D49" s="11">
        <v>0.34</v>
      </c>
      <c r="E49" s="11">
        <v>0.54</v>
      </c>
      <c r="F49" s="11">
        <v>0.7</v>
      </c>
      <c r="G49" s="11">
        <v>0.84</v>
      </c>
      <c r="H49" s="11">
        <v>1.1599999999999999</v>
      </c>
      <c r="I49" s="11">
        <v>1.47</v>
      </c>
      <c r="J49" s="11">
        <v>1.72</v>
      </c>
      <c r="K49" s="11">
        <v>2.13</v>
      </c>
      <c r="L49" s="11">
        <v>2.5499999999999998</v>
      </c>
    </row>
    <row r="50" spans="1:12" x14ac:dyDescent="0.2">
      <c r="A50" s="8" t="s">
        <v>32</v>
      </c>
      <c r="B50" s="10">
        <v>0.19</v>
      </c>
      <c r="C50" s="10">
        <v>0.23</v>
      </c>
      <c r="D50" s="10">
        <v>0.34</v>
      </c>
      <c r="E50" s="10">
        <v>0.53</v>
      </c>
      <c r="F50" s="10">
        <v>0.7</v>
      </c>
      <c r="G50" s="10">
        <v>0.85</v>
      </c>
      <c r="H50" s="10">
        <v>1.1599999999999999</v>
      </c>
      <c r="I50" s="10">
        <v>1.48</v>
      </c>
      <c r="J50" s="10">
        <v>1.73</v>
      </c>
      <c r="K50" s="10">
        <v>2.14</v>
      </c>
      <c r="L50" s="10">
        <v>2.56</v>
      </c>
    </row>
    <row r="51" spans="1:12" x14ac:dyDescent="0.2">
      <c r="A51" s="8" t="s">
        <v>33</v>
      </c>
      <c r="B51" s="11">
        <v>0.21</v>
      </c>
      <c r="C51" s="11">
        <v>0.22</v>
      </c>
      <c r="D51" s="11">
        <v>0.34</v>
      </c>
      <c r="E51" s="11">
        <v>0.54</v>
      </c>
      <c r="F51" s="11">
        <v>0.74</v>
      </c>
      <c r="G51" s="11">
        <v>0.9</v>
      </c>
      <c r="H51" s="11">
        <v>1.22</v>
      </c>
      <c r="I51" s="11">
        <v>1.54</v>
      </c>
      <c r="J51" s="11">
        <v>1.79</v>
      </c>
      <c r="K51" s="11">
        <v>2.1800000000000002</v>
      </c>
      <c r="L51" s="11">
        <v>2.61</v>
      </c>
    </row>
    <row r="52" spans="1:12" x14ac:dyDescent="0.2">
      <c r="A52" s="8">
        <v>41011</v>
      </c>
      <c r="B52" s="10">
        <v>0.21</v>
      </c>
      <c r="C52" s="10">
        <v>0.23</v>
      </c>
      <c r="D52" s="10">
        <v>0.36</v>
      </c>
      <c r="E52" s="10">
        <v>0.55000000000000004</v>
      </c>
      <c r="F52" s="10">
        <v>0.75</v>
      </c>
      <c r="G52" s="10">
        <v>0.9</v>
      </c>
      <c r="H52" s="10">
        <v>1.22</v>
      </c>
      <c r="I52" s="10">
        <v>1.53</v>
      </c>
      <c r="J52" s="10">
        <v>1.77</v>
      </c>
      <c r="K52" s="10">
        <v>2.16</v>
      </c>
      <c r="L52" s="10">
        <v>2.58</v>
      </c>
    </row>
    <row r="53" spans="1:12" x14ac:dyDescent="0.2">
      <c r="A53" s="9">
        <v>41012</v>
      </c>
      <c r="B53" s="11">
        <v>0.21</v>
      </c>
      <c r="C53" s="11">
        <v>0.22</v>
      </c>
      <c r="D53" s="11">
        <v>0.37</v>
      </c>
      <c r="E53" s="11">
        <v>0.55000000000000004</v>
      </c>
      <c r="F53" s="11">
        <v>0.77</v>
      </c>
      <c r="G53" s="11">
        <v>0.92</v>
      </c>
      <c r="H53" s="11">
        <v>1.26</v>
      </c>
      <c r="I53" s="11">
        <v>1.57</v>
      </c>
      <c r="J53" s="11">
        <v>1.8</v>
      </c>
      <c r="K53" s="11">
        <v>2.1800000000000002</v>
      </c>
      <c r="L53" s="11">
        <v>2.61</v>
      </c>
    </row>
    <row r="54" spans="1:12" x14ac:dyDescent="0.2">
      <c r="A54" s="8">
        <v>41013</v>
      </c>
      <c r="B54" s="10">
        <v>0.19</v>
      </c>
      <c r="C54" s="10">
        <v>0.22</v>
      </c>
      <c r="D54" s="10">
        <v>0.37</v>
      </c>
      <c r="E54" s="10">
        <v>0.53</v>
      </c>
      <c r="F54" s="10">
        <v>0.74</v>
      </c>
      <c r="G54" s="10">
        <v>0.87</v>
      </c>
      <c r="H54" s="10">
        <v>1.22</v>
      </c>
      <c r="I54" s="10">
        <v>1.52</v>
      </c>
      <c r="J54" s="10">
        <v>1.76</v>
      </c>
      <c r="K54" s="10">
        <v>2.14</v>
      </c>
      <c r="L54" s="10">
        <v>2.56</v>
      </c>
    </row>
    <row r="55" spans="1:12" x14ac:dyDescent="0.2">
      <c r="A55" s="9">
        <v>41016</v>
      </c>
      <c r="B55" s="11">
        <v>0.16</v>
      </c>
      <c r="C55" s="11">
        <v>0.22</v>
      </c>
      <c r="D55" s="11">
        <v>0.35</v>
      </c>
      <c r="E55" s="11">
        <v>0.52</v>
      </c>
      <c r="F55" s="11">
        <v>0.75</v>
      </c>
      <c r="G55" s="11">
        <v>0.9</v>
      </c>
      <c r="H55" s="11">
        <v>1.24</v>
      </c>
      <c r="I55" s="11">
        <v>1.54</v>
      </c>
      <c r="J55" s="11">
        <v>1.78</v>
      </c>
      <c r="K55" s="11">
        <v>2.17</v>
      </c>
      <c r="L55" s="11">
        <v>2.58</v>
      </c>
    </row>
    <row r="56" spans="1:12" x14ac:dyDescent="0.2">
      <c r="A56" s="8">
        <v>41017</v>
      </c>
      <c r="B56" s="10">
        <v>0.18</v>
      </c>
      <c r="C56" s="10">
        <v>0.21</v>
      </c>
      <c r="D56" s="10">
        <v>0.36</v>
      </c>
      <c r="E56" s="10">
        <v>0.53</v>
      </c>
      <c r="F56" s="10">
        <v>0.77</v>
      </c>
      <c r="G56" s="10">
        <v>0.92</v>
      </c>
      <c r="H56" s="10">
        <v>1.26</v>
      </c>
      <c r="I56" s="10">
        <v>1.57</v>
      </c>
      <c r="J56" s="10">
        <v>1.79</v>
      </c>
      <c r="K56" s="10">
        <v>2.19</v>
      </c>
      <c r="L56" s="10">
        <v>2.6</v>
      </c>
    </row>
    <row r="57" spans="1:12" x14ac:dyDescent="0.2">
      <c r="A57" s="9">
        <v>41018</v>
      </c>
      <c r="B57" s="11">
        <v>0.18</v>
      </c>
      <c r="C57" s="11">
        <v>0.23</v>
      </c>
      <c r="D57" s="11">
        <v>0.36</v>
      </c>
      <c r="E57" s="11">
        <v>0.54</v>
      </c>
      <c r="F57" s="11">
        <v>0.8</v>
      </c>
      <c r="G57" s="11">
        <v>0.97</v>
      </c>
      <c r="H57" s="11">
        <v>1.32</v>
      </c>
      <c r="I57" s="11">
        <v>1.63</v>
      </c>
      <c r="J57" s="11">
        <v>1.85</v>
      </c>
      <c r="K57" s="11">
        <v>2.25</v>
      </c>
      <c r="L57" s="11">
        <v>2.66</v>
      </c>
    </row>
    <row r="58" spans="1:12" x14ac:dyDescent="0.2">
      <c r="A58" s="8">
        <v>41019</v>
      </c>
      <c r="B58" s="10">
        <v>0.19</v>
      </c>
      <c r="C58" s="10">
        <v>0.23</v>
      </c>
      <c r="D58" s="10">
        <v>0.37</v>
      </c>
      <c r="E58" s="10">
        <v>0.56000000000000005</v>
      </c>
      <c r="F58" s="10">
        <v>0.82</v>
      </c>
      <c r="G58" s="10">
        <v>0.98</v>
      </c>
      <c r="H58" s="10">
        <v>1.35</v>
      </c>
      <c r="I58" s="10">
        <v>1.65</v>
      </c>
      <c r="J58" s="10">
        <v>1.88</v>
      </c>
      <c r="K58" s="10">
        <v>2.29</v>
      </c>
      <c r="L58" s="10">
        <v>2.69</v>
      </c>
    </row>
    <row r="59" spans="1:12" x14ac:dyDescent="0.2">
      <c r="A59" s="9">
        <v>41020</v>
      </c>
      <c r="B59" s="11">
        <v>0.19</v>
      </c>
      <c r="C59" s="11">
        <v>0.23</v>
      </c>
      <c r="D59" s="11">
        <v>0.38</v>
      </c>
      <c r="E59" s="11">
        <v>0.56000000000000005</v>
      </c>
      <c r="F59" s="11">
        <v>0.84</v>
      </c>
      <c r="G59" s="11">
        <v>1.01</v>
      </c>
      <c r="H59" s="11">
        <v>1.37</v>
      </c>
      <c r="I59" s="11">
        <v>1.67</v>
      </c>
      <c r="J59" s="11">
        <v>1.89</v>
      </c>
      <c r="K59" s="11">
        <v>2.2999999999999998</v>
      </c>
      <c r="L59" s="11">
        <v>2.7</v>
      </c>
    </row>
    <row r="60" spans="1:12" x14ac:dyDescent="0.2">
      <c r="A60" s="8">
        <v>41023</v>
      </c>
      <c r="B60" s="10">
        <v>0.17</v>
      </c>
      <c r="C60" s="10">
        <v>0.25</v>
      </c>
      <c r="D60" s="10">
        <v>0.4</v>
      </c>
      <c r="E60" s="10">
        <v>0.56999999999999995</v>
      </c>
      <c r="F60" s="10">
        <v>0.85</v>
      </c>
      <c r="G60" s="10">
        <v>1.01</v>
      </c>
      <c r="H60" s="10">
        <v>1.38</v>
      </c>
      <c r="I60" s="10">
        <v>1.69</v>
      </c>
      <c r="J60" s="10">
        <v>1.91</v>
      </c>
      <c r="K60" s="10">
        <v>2.3199999999999998</v>
      </c>
      <c r="L60" s="10">
        <v>2.72</v>
      </c>
    </row>
    <row r="61" spans="1:12" x14ac:dyDescent="0.2">
      <c r="A61" s="9">
        <v>41024</v>
      </c>
      <c r="B61" s="11">
        <v>0.19</v>
      </c>
      <c r="C61" s="11">
        <v>0.24</v>
      </c>
      <c r="D61" s="11">
        <v>0.43</v>
      </c>
      <c r="E61" s="11">
        <v>0.61</v>
      </c>
      <c r="F61" s="11">
        <v>0.86</v>
      </c>
      <c r="G61" s="11">
        <v>1.04</v>
      </c>
      <c r="H61" s="11">
        <v>1.4</v>
      </c>
      <c r="I61" s="11">
        <v>1.72</v>
      </c>
      <c r="J61" s="11">
        <v>1.94</v>
      </c>
      <c r="K61" s="11">
        <v>2.35</v>
      </c>
      <c r="L61" s="11">
        <v>2.76</v>
      </c>
    </row>
    <row r="62" spans="1:12" x14ac:dyDescent="0.2">
      <c r="A62" s="8">
        <v>41025</v>
      </c>
      <c r="B62" s="10">
        <v>0.18</v>
      </c>
      <c r="C62" s="10">
        <v>0.24</v>
      </c>
      <c r="D62" s="10">
        <v>0.4</v>
      </c>
      <c r="E62" s="10">
        <v>0.57999999999999996</v>
      </c>
      <c r="F62" s="10">
        <v>0.83</v>
      </c>
      <c r="G62" s="10">
        <v>0.99</v>
      </c>
      <c r="H62" s="10">
        <v>1.33</v>
      </c>
      <c r="I62" s="10">
        <v>1.64</v>
      </c>
      <c r="J62" s="10">
        <v>1.87</v>
      </c>
      <c r="K62" s="10">
        <v>2.2999999999999998</v>
      </c>
      <c r="L62" s="10">
        <v>2.71</v>
      </c>
    </row>
    <row r="63" spans="1:12" x14ac:dyDescent="0.2">
      <c r="A63" s="9">
        <v>41026</v>
      </c>
      <c r="B63" s="11">
        <v>0.17</v>
      </c>
      <c r="C63" s="11">
        <v>0.22</v>
      </c>
      <c r="D63" s="11">
        <v>0.39</v>
      </c>
      <c r="E63" s="11">
        <v>0.56000000000000005</v>
      </c>
      <c r="F63" s="11">
        <v>0.78</v>
      </c>
      <c r="G63" s="11">
        <v>0.93</v>
      </c>
      <c r="H63" s="11">
        <v>1.28</v>
      </c>
      <c r="I63" s="11">
        <v>1.6</v>
      </c>
      <c r="J63" s="11">
        <v>1.84</v>
      </c>
      <c r="K63" s="11">
        <v>2.27</v>
      </c>
      <c r="L63" s="11">
        <v>2.68</v>
      </c>
    </row>
    <row r="64" spans="1:12" x14ac:dyDescent="0.2">
      <c r="A64" s="8">
        <v>41027</v>
      </c>
      <c r="B64" s="10">
        <v>0.16</v>
      </c>
      <c r="C64" s="10">
        <v>0.22</v>
      </c>
      <c r="D64" s="10">
        <v>0.4</v>
      </c>
      <c r="E64" s="10">
        <v>0.56000000000000005</v>
      </c>
      <c r="F64" s="10">
        <v>0.77</v>
      </c>
      <c r="G64" s="10">
        <v>0.92</v>
      </c>
      <c r="H64" s="10">
        <v>1.28</v>
      </c>
      <c r="I64" s="10">
        <v>1.6</v>
      </c>
      <c r="J64" s="10">
        <v>1.83</v>
      </c>
      <c r="K64" s="10">
        <v>2.2599999999999998</v>
      </c>
      <c r="L64" s="10">
        <v>2.66</v>
      </c>
    </row>
    <row r="65" spans="1:12" x14ac:dyDescent="0.2">
      <c r="A65" s="8" t="s">
        <v>34</v>
      </c>
      <c r="B65" s="11">
        <v>0.11</v>
      </c>
      <c r="C65" s="11">
        <v>0.22</v>
      </c>
      <c r="D65" s="11">
        <v>0.41</v>
      </c>
      <c r="E65" s="11">
        <v>0.55000000000000004</v>
      </c>
      <c r="F65" s="11">
        <v>0.8</v>
      </c>
      <c r="G65" s="11">
        <v>0.96</v>
      </c>
      <c r="H65" s="11">
        <v>1.32</v>
      </c>
      <c r="I65" s="11">
        <v>1.64</v>
      </c>
      <c r="J65" s="11">
        <v>1.88</v>
      </c>
      <c r="K65" s="11">
        <v>2.31</v>
      </c>
      <c r="L65" s="11">
        <v>2.71</v>
      </c>
    </row>
    <row r="66" spans="1:12" x14ac:dyDescent="0.2">
      <c r="A66" s="8" t="s">
        <v>35</v>
      </c>
      <c r="B66" s="10">
        <v>0.18</v>
      </c>
      <c r="C66" s="10">
        <v>0.21</v>
      </c>
      <c r="D66" s="10">
        <v>0.4</v>
      </c>
      <c r="E66" s="10">
        <v>0.53</v>
      </c>
      <c r="F66" s="10">
        <v>0.75</v>
      </c>
      <c r="G66" s="10">
        <v>0.92</v>
      </c>
      <c r="H66" s="10">
        <v>1.25</v>
      </c>
      <c r="I66" s="10">
        <v>1.57</v>
      </c>
      <c r="J66" s="10">
        <v>1.81</v>
      </c>
      <c r="K66" s="10">
        <v>2.2400000000000002</v>
      </c>
      <c r="L66" s="10">
        <v>2.66</v>
      </c>
    </row>
    <row r="67" spans="1:12" x14ac:dyDescent="0.2">
      <c r="A67" s="8" t="s">
        <v>36</v>
      </c>
      <c r="B67" s="11">
        <v>0.18</v>
      </c>
      <c r="C67" s="11">
        <v>0.19</v>
      </c>
      <c r="D67" s="11">
        <v>0.39</v>
      </c>
      <c r="E67" s="11">
        <v>0.52</v>
      </c>
      <c r="F67" s="11">
        <v>0.75</v>
      </c>
      <c r="G67" s="11">
        <v>0.89</v>
      </c>
      <c r="H67" s="11">
        <v>1.23</v>
      </c>
      <c r="I67" s="11">
        <v>1.55</v>
      </c>
      <c r="J67" s="11">
        <v>1.79</v>
      </c>
      <c r="K67" s="11">
        <v>2.2200000000000002</v>
      </c>
      <c r="L67" s="11">
        <v>2.64</v>
      </c>
    </row>
    <row r="68" spans="1:12" x14ac:dyDescent="0.2">
      <c r="A68" s="8" t="s">
        <v>37</v>
      </c>
      <c r="B68" s="10">
        <v>0.2</v>
      </c>
      <c r="C68" s="10">
        <v>0.2</v>
      </c>
      <c r="D68" s="10">
        <v>0.39</v>
      </c>
      <c r="E68" s="10">
        <v>0.51</v>
      </c>
      <c r="F68" s="10">
        <v>0.72</v>
      </c>
      <c r="G68" s="10">
        <v>0.87</v>
      </c>
      <c r="H68" s="10">
        <v>1.2</v>
      </c>
      <c r="I68" s="10">
        <v>1.52</v>
      </c>
      <c r="J68" s="10">
        <v>1.76</v>
      </c>
      <c r="K68" s="10">
        <v>2.17</v>
      </c>
      <c r="L68" s="10">
        <v>2.6</v>
      </c>
    </row>
    <row r="69" spans="1:12" x14ac:dyDescent="0.2">
      <c r="A69" s="8" t="s">
        <v>38</v>
      </c>
      <c r="B69" s="11">
        <v>0.2</v>
      </c>
      <c r="C69" s="11">
        <v>0.19</v>
      </c>
      <c r="D69" s="11">
        <v>0.39</v>
      </c>
      <c r="E69" s="11">
        <v>0.51</v>
      </c>
      <c r="F69" s="11">
        <v>0.74</v>
      </c>
      <c r="G69" s="11">
        <v>0.9</v>
      </c>
      <c r="H69" s="11">
        <v>1.23</v>
      </c>
      <c r="I69" s="11">
        <v>1.55</v>
      </c>
      <c r="J69" s="11">
        <v>1.79</v>
      </c>
      <c r="K69" s="11">
        <v>2.2000000000000002</v>
      </c>
      <c r="L69" s="11">
        <v>2.62</v>
      </c>
    </row>
    <row r="70" spans="1:12" x14ac:dyDescent="0.2">
      <c r="A70" s="8" t="s">
        <v>39</v>
      </c>
      <c r="B70" s="10">
        <v>0.21</v>
      </c>
      <c r="C70" s="10">
        <v>0.24</v>
      </c>
      <c r="D70" s="10">
        <v>0.38</v>
      </c>
      <c r="E70" s="10">
        <v>0.51</v>
      </c>
      <c r="F70" s="10">
        <v>0.72</v>
      </c>
      <c r="G70" s="10">
        <v>0.86</v>
      </c>
      <c r="H70" s="10">
        <v>1.2</v>
      </c>
      <c r="I70" s="10">
        <v>1.51</v>
      </c>
      <c r="J70" s="10">
        <v>1.77</v>
      </c>
      <c r="K70" s="10">
        <v>2.1800000000000002</v>
      </c>
      <c r="L70" s="10">
        <v>2.61</v>
      </c>
    </row>
    <row r="71" spans="1:12" x14ac:dyDescent="0.2">
      <c r="A71" s="8" t="s">
        <v>40</v>
      </c>
      <c r="B71" s="11">
        <v>0.25</v>
      </c>
      <c r="C71" s="11">
        <v>0.24</v>
      </c>
      <c r="D71" s="11">
        <v>0.36</v>
      </c>
      <c r="E71" s="11">
        <v>0.52</v>
      </c>
      <c r="F71" s="11">
        <v>0.72</v>
      </c>
      <c r="G71" s="11">
        <v>0.88</v>
      </c>
      <c r="H71" s="11">
        <v>1.2</v>
      </c>
      <c r="I71" s="11">
        <v>1.52</v>
      </c>
      <c r="J71" s="11">
        <v>1.77</v>
      </c>
      <c r="K71" s="11">
        <v>2.1800000000000002</v>
      </c>
      <c r="L71" s="11">
        <v>2.61</v>
      </c>
    </row>
    <row r="72" spans="1:12" x14ac:dyDescent="0.2">
      <c r="A72" s="8" t="s">
        <v>41</v>
      </c>
      <c r="B72" s="10">
        <v>0.25</v>
      </c>
      <c r="C72" s="10">
        <v>0.26</v>
      </c>
      <c r="D72" s="10">
        <v>0.37</v>
      </c>
      <c r="E72" s="10">
        <v>0.53</v>
      </c>
      <c r="F72" s="10">
        <v>0.74</v>
      </c>
      <c r="G72" s="10">
        <v>0.87</v>
      </c>
      <c r="H72" s="10">
        <v>1.2</v>
      </c>
      <c r="I72" s="10">
        <v>1.51</v>
      </c>
      <c r="J72" s="10">
        <v>1.73</v>
      </c>
      <c r="K72" s="10">
        <v>2.15</v>
      </c>
      <c r="L72" s="10">
        <v>2.58</v>
      </c>
    </row>
    <row r="73" spans="1:12" x14ac:dyDescent="0.2">
      <c r="A73" s="8" t="s">
        <v>42</v>
      </c>
      <c r="B73" s="11">
        <v>0.25</v>
      </c>
      <c r="C73" s="11">
        <v>0.27</v>
      </c>
      <c r="D73" s="11">
        <v>0.37</v>
      </c>
      <c r="E73" s="11">
        <v>0.54</v>
      </c>
      <c r="F73" s="11">
        <v>0.76</v>
      </c>
      <c r="G73" s="11">
        <v>0.92</v>
      </c>
      <c r="H73" s="11">
        <v>1.24</v>
      </c>
      <c r="I73" s="11">
        <v>1.54</v>
      </c>
      <c r="J73" s="11">
        <v>1.75</v>
      </c>
      <c r="K73" s="11">
        <v>2.1800000000000002</v>
      </c>
      <c r="L73" s="11">
        <v>2.6</v>
      </c>
    </row>
    <row r="74" spans="1:12" x14ac:dyDescent="0.2">
      <c r="A74" s="8">
        <v>41041</v>
      </c>
      <c r="B74" s="10">
        <v>0.25</v>
      </c>
      <c r="C74" s="10">
        <v>0.28999999999999998</v>
      </c>
      <c r="D74" s="10">
        <v>0.38</v>
      </c>
      <c r="E74" s="10">
        <v>0.55000000000000004</v>
      </c>
      <c r="F74" s="10">
        <v>0.76</v>
      </c>
      <c r="G74" s="10">
        <v>0.91</v>
      </c>
      <c r="H74" s="10">
        <v>1.22</v>
      </c>
      <c r="I74" s="10">
        <v>1.51</v>
      </c>
      <c r="J74" s="10">
        <v>1.71</v>
      </c>
      <c r="K74" s="10">
        <v>2.14</v>
      </c>
      <c r="L74" s="10">
        <v>2.5499999999999998</v>
      </c>
    </row>
    <row r="75" spans="1:12" x14ac:dyDescent="0.2">
      <c r="A75" s="9">
        <v>41044</v>
      </c>
      <c r="B75" s="11">
        <v>0.21</v>
      </c>
      <c r="C75" s="11">
        <v>0.28000000000000003</v>
      </c>
      <c r="D75" s="11">
        <v>0.38</v>
      </c>
      <c r="E75" s="11">
        <v>0.56999999999999995</v>
      </c>
      <c r="F75" s="11">
        <v>0.79</v>
      </c>
      <c r="G75" s="11">
        <v>0.94</v>
      </c>
      <c r="H75" s="11">
        <v>1.26</v>
      </c>
      <c r="I75" s="11">
        <v>1.55</v>
      </c>
      <c r="J75" s="11">
        <v>1.75</v>
      </c>
      <c r="K75" s="11">
        <v>2.1800000000000002</v>
      </c>
      <c r="L75" s="11">
        <v>2.59</v>
      </c>
    </row>
    <row r="76" spans="1:12" x14ac:dyDescent="0.2">
      <c r="A76" s="8">
        <v>41045</v>
      </c>
      <c r="B76" s="10">
        <v>0.25</v>
      </c>
      <c r="C76" s="10">
        <v>0.28000000000000003</v>
      </c>
      <c r="D76" s="10">
        <v>0.4</v>
      </c>
      <c r="E76" s="10">
        <v>0.57999999999999996</v>
      </c>
      <c r="F76" s="10">
        <v>0.82</v>
      </c>
      <c r="G76" s="10">
        <v>0.97</v>
      </c>
      <c r="H76" s="10">
        <v>1.29</v>
      </c>
      <c r="I76" s="10">
        <v>1.57</v>
      </c>
      <c r="J76" s="10">
        <v>1.76</v>
      </c>
      <c r="K76" s="10">
        <v>2.1800000000000002</v>
      </c>
      <c r="L76" s="10">
        <v>2.59</v>
      </c>
    </row>
    <row r="77" spans="1:12" x14ac:dyDescent="0.2">
      <c r="A77" s="9">
        <v>41046</v>
      </c>
      <c r="B77" s="11">
        <v>0.25</v>
      </c>
      <c r="C77" s="11">
        <v>0.3</v>
      </c>
      <c r="D77" s="11">
        <v>0.43</v>
      </c>
      <c r="E77" s="11">
        <v>0.63</v>
      </c>
      <c r="F77" s="11">
        <v>0.9</v>
      </c>
      <c r="G77" s="11">
        <v>1.08</v>
      </c>
      <c r="H77" s="11">
        <v>1.41</v>
      </c>
      <c r="I77" s="11">
        <v>1.69</v>
      </c>
      <c r="J77" s="11">
        <v>1.87</v>
      </c>
      <c r="K77" s="11">
        <v>2.27</v>
      </c>
      <c r="L77" s="11">
        <v>2.67</v>
      </c>
    </row>
    <row r="78" spans="1:12" x14ac:dyDescent="0.2">
      <c r="A78" s="8">
        <v>41047</v>
      </c>
      <c r="B78" s="10">
        <v>0.25</v>
      </c>
      <c r="C78" s="10">
        <v>0.31</v>
      </c>
      <c r="D78" s="10">
        <v>0.43</v>
      </c>
      <c r="E78" s="10">
        <v>0.64</v>
      </c>
      <c r="F78" s="10">
        <v>0.89</v>
      </c>
      <c r="G78" s="10">
        <v>1.06</v>
      </c>
      <c r="H78" s="10">
        <v>1.38</v>
      </c>
      <c r="I78" s="10">
        <v>1.67</v>
      </c>
      <c r="J78" s="10">
        <v>1.85</v>
      </c>
      <c r="K78" s="10">
        <v>2.2400000000000002</v>
      </c>
      <c r="L78" s="10">
        <v>2.64</v>
      </c>
    </row>
    <row r="79" spans="1:12" x14ac:dyDescent="0.2">
      <c r="A79" s="9">
        <v>41048</v>
      </c>
      <c r="B79" s="11">
        <v>0.26</v>
      </c>
      <c r="C79" s="11">
        <v>0.33</v>
      </c>
      <c r="D79" s="11">
        <v>0.46</v>
      </c>
      <c r="E79" s="11">
        <v>0.67</v>
      </c>
      <c r="F79" s="11">
        <v>0.89</v>
      </c>
      <c r="G79" s="11">
        <v>1.05</v>
      </c>
      <c r="H79" s="11">
        <v>1.38</v>
      </c>
      <c r="I79" s="11">
        <v>1.65</v>
      </c>
      <c r="J79" s="11">
        <v>1.85</v>
      </c>
      <c r="K79" s="11">
        <v>2.2400000000000002</v>
      </c>
      <c r="L79" s="11">
        <v>2.63</v>
      </c>
    </row>
    <row r="80" spans="1:12" x14ac:dyDescent="0.2">
      <c r="A80" s="8">
        <v>41051</v>
      </c>
      <c r="B80" s="10">
        <v>0.26</v>
      </c>
      <c r="C80" s="10">
        <v>0.35</v>
      </c>
      <c r="D80" s="10">
        <v>0.48</v>
      </c>
      <c r="E80" s="10">
        <v>0.69</v>
      </c>
      <c r="F80" s="10">
        <v>0.91</v>
      </c>
      <c r="G80" s="10">
        <v>1.05</v>
      </c>
      <c r="H80" s="10">
        <v>1.38</v>
      </c>
      <c r="I80" s="10">
        <v>1.65</v>
      </c>
      <c r="J80" s="10">
        <v>1.84</v>
      </c>
      <c r="K80" s="10">
        <v>2.23</v>
      </c>
      <c r="L80" s="10">
        <v>2.63</v>
      </c>
    </row>
    <row r="81" spans="1:12" x14ac:dyDescent="0.2">
      <c r="A81" s="9">
        <v>41052</v>
      </c>
      <c r="B81" s="11">
        <v>0.28000000000000003</v>
      </c>
      <c r="C81" s="11">
        <v>0.35</v>
      </c>
      <c r="D81" s="11">
        <v>0.48</v>
      </c>
      <c r="E81" s="11">
        <v>0.69</v>
      </c>
      <c r="F81" s="11">
        <v>0.92</v>
      </c>
      <c r="G81" s="11">
        <v>1.08</v>
      </c>
      <c r="H81" s="11">
        <v>1.41</v>
      </c>
      <c r="I81" s="11">
        <v>1.68</v>
      </c>
      <c r="J81" s="11">
        <v>1.86</v>
      </c>
      <c r="K81" s="11">
        <v>2.25</v>
      </c>
      <c r="L81" s="11">
        <v>2.65</v>
      </c>
    </row>
    <row r="82" spans="1:12" x14ac:dyDescent="0.2">
      <c r="A82" s="8">
        <v>41053</v>
      </c>
      <c r="B82" s="10">
        <v>0.24</v>
      </c>
      <c r="C82" s="10">
        <v>0.33</v>
      </c>
      <c r="D82" s="10">
        <v>0.47</v>
      </c>
      <c r="E82" s="10">
        <v>0.67</v>
      </c>
      <c r="F82" s="10">
        <v>0.92</v>
      </c>
      <c r="G82" s="10">
        <v>1.08</v>
      </c>
      <c r="H82" s="10">
        <v>1.4</v>
      </c>
      <c r="I82" s="10">
        <v>1.69</v>
      </c>
      <c r="J82" s="10">
        <v>1.87</v>
      </c>
      <c r="K82" s="10">
        <v>2.27</v>
      </c>
      <c r="L82" s="10">
        <v>2.67</v>
      </c>
    </row>
    <row r="83" spans="1:12" x14ac:dyDescent="0.2">
      <c r="A83" s="9">
        <v>41054</v>
      </c>
      <c r="B83" s="11">
        <v>0.17</v>
      </c>
      <c r="C83" s="11">
        <v>0.31</v>
      </c>
      <c r="D83" s="11">
        <v>0.46</v>
      </c>
      <c r="E83" s="11">
        <v>0.65</v>
      </c>
      <c r="F83" s="11">
        <v>0.87</v>
      </c>
      <c r="G83" s="11">
        <v>1.03</v>
      </c>
      <c r="H83" s="11">
        <v>1.35</v>
      </c>
      <c r="I83" s="11">
        <v>1.65</v>
      </c>
      <c r="J83" s="11">
        <v>1.83</v>
      </c>
      <c r="K83" s="11">
        <v>2.2400000000000002</v>
      </c>
      <c r="L83" s="11">
        <v>2.64</v>
      </c>
    </row>
    <row r="84" spans="1:12" x14ac:dyDescent="0.2">
      <c r="A84" s="8">
        <v>41055</v>
      </c>
      <c r="B84" s="10">
        <v>0.23</v>
      </c>
      <c r="C84" s="10">
        <v>0.32</v>
      </c>
      <c r="D84" s="10">
        <v>0.47</v>
      </c>
      <c r="E84" s="10">
        <v>0.68</v>
      </c>
      <c r="F84" s="10">
        <v>0.9</v>
      </c>
      <c r="G84" s="10">
        <v>1.06</v>
      </c>
      <c r="H84" s="10">
        <v>1.39</v>
      </c>
      <c r="I84" s="10">
        <v>1.67</v>
      </c>
      <c r="J84" s="10">
        <v>1.85</v>
      </c>
      <c r="K84" s="10">
        <v>2.25</v>
      </c>
      <c r="L84" s="10">
        <v>2.65</v>
      </c>
    </row>
    <row r="85" spans="1:12" x14ac:dyDescent="0.2">
      <c r="A85" s="9">
        <v>41059</v>
      </c>
      <c r="B85" s="11">
        <v>0.27</v>
      </c>
      <c r="C85" s="11">
        <v>0.34</v>
      </c>
      <c r="D85" s="11">
        <v>0.49</v>
      </c>
      <c r="E85" s="11">
        <v>0.68</v>
      </c>
      <c r="F85" s="11">
        <v>0.87</v>
      </c>
      <c r="G85" s="11">
        <v>1.03</v>
      </c>
      <c r="H85" s="11">
        <v>1.37</v>
      </c>
      <c r="I85" s="11">
        <v>1.66</v>
      </c>
      <c r="J85" s="11">
        <v>1.84</v>
      </c>
      <c r="K85" s="11">
        <v>2.23</v>
      </c>
      <c r="L85" s="11">
        <v>2.64</v>
      </c>
    </row>
    <row r="86" spans="1:12" x14ac:dyDescent="0.2">
      <c r="A86" s="8" t="s">
        <v>43</v>
      </c>
      <c r="B86" s="10">
        <v>0.27</v>
      </c>
      <c r="C86" s="10">
        <v>0.3</v>
      </c>
      <c r="D86" s="10">
        <v>0.49</v>
      </c>
      <c r="E86" s="10">
        <v>0.7</v>
      </c>
      <c r="F86" s="10">
        <v>0.91</v>
      </c>
      <c r="G86" s="10">
        <v>1.07</v>
      </c>
      <c r="H86" s="10">
        <v>1.39</v>
      </c>
      <c r="I86" s="10">
        <v>1.67</v>
      </c>
      <c r="J86" s="10">
        <v>1.85</v>
      </c>
      <c r="K86" s="10">
        <v>2.2200000000000002</v>
      </c>
      <c r="L86" s="10">
        <v>2.63</v>
      </c>
    </row>
    <row r="87" spans="1:12" x14ac:dyDescent="0.2">
      <c r="A87" s="8" t="s">
        <v>44</v>
      </c>
      <c r="B87" s="11">
        <v>0.19</v>
      </c>
      <c r="C87" s="11">
        <v>0.28999999999999998</v>
      </c>
      <c r="D87" s="11">
        <v>0.48</v>
      </c>
      <c r="E87" s="11">
        <v>0.68</v>
      </c>
      <c r="F87" s="11">
        <v>0.89</v>
      </c>
      <c r="G87" s="11">
        <v>1.03</v>
      </c>
      <c r="H87" s="11">
        <v>1.36</v>
      </c>
      <c r="I87" s="11">
        <v>1.63</v>
      </c>
      <c r="J87" s="11">
        <v>1.81</v>
      </c>
      <c r="K87" s="11">
        <v>2.17</v>
      </c>
      <c r="L87" s="11">
        <v>2.58</v>
      </c>
    </row>
    <row r="88" spans="1:12" x14ac:dyDescent="0.2">
      <c r="A88" s="8" t="s">
        <v>45</v>
      </c>
      <c r="B88" s="10">
        <v>0.19</v>
      </c>
      <c r="C88" s="10">
        <v>0.3</v>
      </c>
      <c r="D88" s="10">
        <v>0.43</v>
      </c>
      <c r="E88" s="10">
        <v>0.6</v>
      </c>
      <c r="F88" s="10">
        <v>0.78</v>
      </c>
      <c r="G88" s="10">
        <v>0.92</v>
      </c>
      <c r="H88" s="10">
        <v>1.23</v>
      </c>
      <c r="I88" s="10">
        <v>1.5</v>
      </c>
      <c r="J88" s="10">
        <v>1.71</v>
      </c>
      <c r="K88" s="10">
        <v>2.09</v>
      </c>
      <c r="L88" s="10">
        <v>2.52</v>
      </c>
    </row>
    <row r="89" spans="1:12" x14ac:dyDescent="0.2">
      <c r="A89" s="8" t="s">
        <v>46</v>
      </c>
      <c r="B89" s="11">
        <v>0.19</v>
      </c>
      <c r="C89" s="11">
        <v>0.28000000000000003</v>
      </c>
      <c r="D89" s="11">
        <v>0.43</v>
      </c>
      <c r="E89" s="11">
        <v>0.6</v>
      </c>
      <c r="F89" s="11">
        <v>0.8</v>
      </c>
      <c r="G89" s="11">
        <v>0.94</v>
      </c>
      <c r="H89" s="11">
        <v>1.25</v>
      </c>
      <c r="I89" s="11">
        <v>1.53</v>
      </c>
      <c r="J89" s="11">
        <v>1.73</v>
      </c>
      <c r="K89" s="11">
        <v>2.12</v>
      </c>
      <c r="L89" s="11">
        <v>2.5499999999999998</v>
      </c>
    </row>
    <row r="90" spans="1:12" x14ac:dyDescent="0.2">
      <c r="A90" s="8" t="s">
        <v>47</v>
      </c>
      <c r="B90" s="10">
        <v>0.2</v>
      </c>
      <c r="C90" s="10">
        <v>0.28000000000000003</v>
      </c>
      <c r="D90" s="10">
        <v>0.43</v>
      </c>
      <c r="E90" s="10">
        <v>0.59</v>
      </c>
      <c r="F90" s="10">
        <v>0.78</v>
      </c>
      <c r="G90" s="10">
        <v>0.94</v>
      </c>
      <c r="H90" s="10">
        <v>1.23</v>
      </c>
      <c r="I90" s="10">
        <v>1.51</v>
      </c>
      <c r="J90" s="10">
        <v>1.72</v>
      </c>
      <c r="K90" s="10">
        <v>2.1</v>
      </c>
      <c r="L90" s="10">
        <v>2.54</v>
      </c>
    </row>
    <row r="91" spans="1:12" x14ac:dyDescent="0.2">
      <c r="A91" s="8" t="s">
        <v>48</v>
      </c>
      <c r="B91" s="11">
        <v>0.2</v>
      </c>
      <c r="C91" s="11">
        <v>0.24</v>
      </c>
      <c r="D91" s="11">
        <v>0.43</v>
      </c>
      <c r="E91" s="11">
        <v>0.6</v>
      </c>
      <c r="F91" s="11">
        <v>0.78</v>
      </c>
      <c r="G91" s="11">
        <v>0.93</v>
      </c>
      <c r="H91" s="11">
        <v>1.23</v>
      </c>
      <c r="I91" s="11">
        <v>1.51</v>
      </c>
      <c r="J91" s="11">
        <v>1.71</v>
      </c>
      <c r="K91" s="11">
        <v>2.08</v>
      </c>
      <c r="L91" s="11">
        <v>2.5099999999999998</v>
      </c>
    </row>
    <row r="92" spans="1:12" x14ac:dyDescent="0.2">
      <c r="A92" s="8" t="s">
        <v>49</v>
      </c>
      <c r="B92" s="10">
        <v>0.21</v>
      </c>
      <c r="C92" s="10">
        <v>0.26</v>
      </c>
      <c r="D92" s="10">
        <v>0.43</v>
      </c>
      <c r="E92" s="10">
        <v>0.59</v>
      </c>
      <c r="F92" s="10">
        <v>0.77</v>
      </c>
      <c r="G92" s="10">
        <v>0.91</v>
      </c>
      <c r="H92" s="10">
        <v>1.22</v>
      </c>
      <c r="I92" s="10">
        <v>1.49</v>
      </c>
      <c r="J92" s="10">
        <v>1.68</v>
      </c>
      <c r="K92" s="10">
        <v>2.0499999999999998</v>
      </c>
      <c r="L92" s="10">
        <v>2.48</v>
      </c>
    </row>
    <row r="93" spans="1:12" x14ac:dyDescent="0.2">
      <c r="A93" s="8" t="s">
        <v>50</v>
      </c>
      <c r="B93" s="11">
        <v>0.18</v>
      </c>
      <c r="C93" s="11">
        <v>0.26</v>
      </c>
      <c r="D93" s="11">
        <v>0.42</v>
      </c>
      <c r="E93" s="11">
        <v>0.56999999999999995</v>
      </c>
      <c r="F93" s="11">
        <v>0.73</v>
      </c>
      <c r="G93" s="11">
        <v>0.87</v>
      </c>
      <c r="H93" s="11">
        <v>1.17</v>
      </c>
      <c r="I93" s="11">
        <v>1.44</v>
      </c>
      <c r="J93" s="11">
        <v>1.64</v>
      </c>
      <c r="K93" s="11">
        <v>2.02</v>
      </c>
      <c r="L93" s="11">
        <v>2.44</v>
      </c>
    </row>
    <row r="94" spans="1:12" x14ac:dyDescent="0.2">
      <c r="A94" s="8">
        <v>41072</v>
      </c>
      <c r="B94" s="10">
        <v>0.23</v>
      </c>
      <c r="C94" s="10">
        <v>0.27</v>
      </c>
      <c r="D94" s="10">
        <v>0.4</v>
      </c>
      <c r="E94" s="10">
        <v>0.55000000000000004</v>
      </c>
      <c r="F94" s="10">
        <v>0.73</v>
      </c>
      <c r="G94" s="10">
        <v>0.84</v>
      </c>
      <c r="H94" s="10">
        <v>1.1399999999999999</v>
      </c>
      <c r="I94" s="10">
        <v>1.42</v>
      </c>
      <c r="J94" s="10">
        <v>1.62</v>
      </c>
      <c r="K94" s="10">
        <v>2.0099999999999998</v>
      </c>
      <c r="L94" s="10">
        <v>2.4300000000000002</v>
      </c>
    </row>
    <row r="95" spans="1:12" x14ac:dyDescent="0.2">
      <c r="A95" s="9">
        <v>41073</v>
      </c>
      <c r="B95" s="11">
        <v>0.24</v>
      </c>
      <c r="C95" s="11">
        <v>0.27</v>
      </c>
      <c r="D95" s="11">
        <v>0.41</v>
      </c>
      <c r="E95" s="11">
        <v>0.55000000000000004</v>
      </c>
      <c r="F95" s="11">
        <v>0.74</v>
      </c>
      <c r="G95" s="11">
        <v>0.85</v>
      </c>
      <c r="H95" s="11">
        <v>1.1499999999999999</v>
      </c>
      <c r="I95" s="11">
        <v>1.42</v>
      </c>
      <c r="J95" s="11">
        <v>1.62</v>
      </c>
      <c r="K95" s="11">
        <v>2</v>
      </c>
      <c r="L95" s="11">
        <v>2.4300000000000002</v>
      </c>
    </row>
    <row r="96" spans="1:12" x14ac:dyDescent="0.2">
      <c r="A96" s="8">
        <v>41074</v>
      </c>
      <c r="B96" s="10">
        <v>0.23</v>
      </c>
      <c r="C96" s="10">
        <v>0.26</v>
      </c>
      <c r="D96" s="10">
        <v>0.37</v>
      </c>
      <c r="E96" s="10">
        <v>0.52</v>
      </c>
      <c r="F96" s="10">
        <v>0.69</v>
      </c>
      <c r="G96" s="10">
        <v>0.81</v>
      </c>
      <c r="H96" s="10">
        <v>1.1000000000000001</v>
      </c>
      <c r="I96" s="10">
        <v>1.38</v>
      </c>
      <c r="J96" s="10">
        <v>1.6</v>
      </c>
      <c r="K96" s="10">
        <v>1.99</v>
      </c>
      <c r="L96" s="10">
        <v>2.4300000000000002</v>
      </c>
    </row>
    <row r="97" spans="1:12" x14ac:dyDescent="0.2">
      <c r="A97" s="9">
        <v>41075</v>
      </c>
      <c r="B97" s="11">
        <v>0.23</v>
      </c>
      <c r="C97" s="11">
        <v>0.27</v>
      </c>
      <c r="D97" s="11">
        <v>0.36</v>
      </c>
      <c r="E97" s="11">
        <v>0.53</v>
      </c>
      <c r="F97" s="11">
        <v>0.7</v>
      </c>
      <c r="G97" s="11">
        <v>0.81</v>
      </c>
      <c r="H97" s="11">
        <v>1.1000000000000001</v>
      </c>
      <c r="I97" s="11">
        <v>1.37</v>
      </c>
      <c r="J97" s="11">
        <v>1.57</v>
      </c>
      <c r="K97" s="11">
        <v>1.96</v>
      </c>
      <c r="L97" s="11">
        <v>2.39</v>
      </c>
    </row>
    <row r="98" spans="1:12" x14ac:dyDescent="0.2">
      <c r="A98" s="8">
        <v>41076</v>
      </c>
      <c r="B98" s="10">
        <v>0.22</v>
      </c>
      <c r="C98" s="10">
        <v>0.27</v>
      </c>
      <c r="D98" s="10">
        <v>0.37</v>
      </c>
      <c r="E98" s="10">
        <v>0.51</v>
      </c>
      <c r="F98" s="10">
        <v>0.7</v>
      </c>
      <c r="G98" s="10">
        <v>0.83</v>
      </c>
      <c r="H98" s="10">
        <v>1.1299999999999999</v>
      </c>
      <c r="I98" s="10">
        <v>1.41</v>
      </c>
      <c r="J98" s="10">
        <v>1.62</v>
      </c>
      <c r="K98" s="10">
        <v>1.99</v>
      </c>
      <c r="L98" s="10">
        <v>2.4300000000000002</v>
      </c>
    </row>
    <row r="99" spans="1:12" x14ac:dyDescent="0.2">
      <c r="A99" s="9">
        <v>41079</v>
      </c>
      <c r="B99" s="11">
        <v>0.23</v>
      </c>
      <c r="C99" s="11">
        <v>0.28000000000000003</v>
      </c>
      <c r="D99" s="11">
        <v>0.41</v>
      </c>
      <c r="E99" s="11">
        <v>0.56000000000000005</v>
      </c>
      <c r="F99" s="11">
        <v>0.74</v>
      </c>
      <c r="G99" s="11">
        <v>0.87</v>
      </c>
      <c r="H99" s="11">
        <v>1.17</v>
      </c>
      <c r="I99" s="11">
        <v>1.45</v>
      </c>
      <c r="J99" s="11">
        <v>1.67</v>
      </c>
      <c r="K99" s="11">
        <v>2.0299999999999998</v>
      </c>
      <c r="L99" s="11">
        <v>2.4700000000000002</v>
      </c>
    </row>
    <row r="100" spans="1:12" x14ac:dyDescent="0.2">
      <c r="A100" s="8">
        <v>41080</v>
      </c>
      <c r="B100" s="10">
        <v>0.25</v>
      </c>
      <c r="C100" s="10">
        <v>0.27</v>
      </c>
      <c r="D100" s="10">
        <v>0.41</v>
      </c>
      <c r="E100" s="10">
        <v>0.56999999999999995</v>
      </c>
      <c r="F100" s="10">
        <v>0.76</v>
      </c>
      <c r="G100" s="10">
        <v>0.89</v>
      </c>
      <c r="H100" s="10">
        <v>1.22</v>
      </c>
      <c r="I100" s="10">
        <v>1.49</v>
      </c>
      <c r="J100" s="10">
        <v>1.71</v>
      </c>
      <c r="K100" s="10">
        <v>2.0699999999999998</v>
      </c>
      <c r="L100" s="10">
        <v>2.5</v>
      </c>
    </row>
    <row r="101" spans="1:12" x14ac:dyDescent="0.2">
      <c r="A101" s="9">
        <v>41081</v>
      </c>
      <c r="B101" s="11">
        <v>0.25</v>
      </c>
      <c r="C101" s="11">
        <v>0.27</v>
      </c>
      <c r="D101" s="11">
        <v>0.4</v>
      </c>
      <c r="E101" s="11">
        <v>0.56000000000000005</v>
      </c>
      <c r="F101" s="11">
        <v>0.75</v>
      </c>
      <c r="G101" s="11">
        <v>0.88</v>
      </c>
      <c r="H101" s="11">
        <v>1.2</v>
      </c>
      <c r="I101" s="11">
        <v>1.49</v>
      </c>
      <c r="J101" s="11">
        <v>1.69</v>
      </c>
      <c r="K101" s="11">
        <v>2.06</v>
      </c>
      <c r="L101" s="11">
        <v>2.5</v>
      </c>
    </row>
    <row r="102" spans="1:12" x14ac:dyDescent="0.2">
      <c r="A102" s="8">
        <v>41082</v>
      </c>
      <c r="B102" s="10">
        <v>0.27</v>
      </c>
      <c r="C102" s="10">
        <v>0.31</v>
      </c>
      <c r="D102" s="10">
        <v>0.43</v>
      </c>
      <c r="E102" s="10">
        <v>0.57999999999999996</v>
      </c>
      <c r="F102" s="10">
        <v>0.78</v>
      </c>
      <c r="G102" s="10">
        <v>0.92</v>
      </c>
      <c r="H102" s="10">
        <v>1.25</v>
      </c>
      <c r="I102" s="10">
        <v>1.54</v>
      </c>
      <c r="J102" s="10">
        <v>1.74</v>
      </c>
      <c r="K102" s="10">
        <v>2.12</v>
      </c>
      <c r="L102" s="10">
        <v>2.5499999999999998</v>
      </c>
    </row>
    <row r="103" spans="1:12" x14ac:dyDescent="0.2">
      <c r="A103" s="9">
        <v>41083</v>
      </c>
      <c r="B103" s="11">
        <v>0.24</v>
      </c>
      <c r="C103" s="11">
        <v>0.27</v>
      </c>
      <c r="D103" s="11">
        <v>0.38</v>
      </c>
      <c r="E103" s="11">
        <v>0.48</v>
      </c>
      <c r="F103" s="11">
        <v>0.64</v>
      </c>
      <c r="G103" s="11">
        <v>0.76</v>
      </c>
      <c r="H103" s="11">
        <v>1.08</v>
      </c>
      <c r="I103" s="11">
        <v>1.35</v>
      </c>
      <c r="J103" s="11">
        <v>1.57</v>
      </c>
      <c r="K103" s="11">
        <v>1.96</v>
      </c>
      <c r="L103" s="11">
        <v>2.42</v>
      </c>
    </row>
    <row r="104" spans="1:12" x14ac:dyDescent="0.2">
      <c r="A104" s="8">
        <v>41086</v>
      </c>
      <c r="B104" s="10">
        <v>0.22</v>
      </c>
      <c r="C104" s="10">
        <v>0.27</v>
      </c>
      <c r="D104" s="10">
        <v>0.35</v>
      </c>
      <c r="E104" s="10">
        <v>0.45</v>
      </c>
      <c r="F104" s="10">
        <v>0.61</v>
      </c>
      <c r="G104" s="10">
        <v>0.7</v>
      </c>
      <c r="H104" s="10">
        <v>1</v>
      </c>
      <c r="I104" s="10">
        <v>1.26</v>
      </c>
      <c r="J104" s="10">
        <v>1.46</v>
      </c>
      <c r="K104" s="10">
        <v>1.83</v>
      </c>
      <c r="L104" s="10">
        <v>2.2799999999999998</v>
      </c>
    </row>
    <row r="105" spans="1:12" x14ac:dyDescent="0.2">
      <c r="A105" s="9">
        <v>41087</v>
      </c>
      <c r="B105" s="11">
        <v>0.25</v>
      </c>
      <c r="C105" s="11">
        <v>0.26</v>
      </c>
      <c r="D105" s="11">
        <v>0.35</v>
      </c>
      <c r="E105" s="11">
        <v>0.45</v>
      </c>
      <c r="F105" s="11">
        <v>0.61</v>
      </c>
      <c r="G105" s="11">
        <v>0.71</v>
      </c>
      <c r="H105" s="11">
        <v>1</v>
      </c>
      <c r="I105" s="11">
        <v>1.26</v>
      </c>
      <c r="J105" s="11">
        <v>1.46</v>
      </c>
      <c r="K105" s="11">
        <v>1.83</v>
      </c>
      <c r="L105" s="11">
        <v>2.27</v>
      </c>
    </row>
    <row r="106" spans="1:12" x14ac:dyDescent="0.2">
      <c r="A106" s="8">
        <v>41088</v>
      </c>
      <c r="B106" s="10">
        <v>0.18</v>
      </c>
      <c r="C106" s="10">
        <v>0.26</v>
      </c>
      <c r="D106" s="10">
        <v>0.35</v>
      </c>
      <c r="E106" s="10">
        <v>0.46</v>
      </c>
      <c r="F106" s="10">
        <v>0.62</v>
      </c>
      <c r="G106" s="10">
        <v>0.74</v>
      </c>
      <c r="H106" s="10">
        <v>1.03</v>
      </c>
      <c r="I106" s="10">
        <v>1.3</v>
      </c>
      <c r="J106" s="10">
        <v>1.5</v>
      </c>
      <c r="K106" s="10">
        <v>1.86</v>
      </c>
      <c r="L106" s="10">
        <v>2.2999999999999998</v>
      </c>
    </row>
    <row r="107" spans="1:12" x14ac:dyDescent="0.2">
      <c r="A107" s="9">
        <v>41089</v>
      </c>
      <c r="B107" s="11">
        <v>0.2</v>
      </c>
      <c r="C107" s="11">
        <v>0.26</v>
      </c>
      <c r="D107" s="11">
        <v>0.36</v>
      </c>
      <c r="E107" s="11">
        <v>0.45</v>
      </c>
      <c r="F107" s="11">
        <v>0.57999999999999996</v>
      </c>
      <c r="G107" s="11">
        <v>0.71</v>
      </c>
      <c r="H107" s="11">
        <v>1.01</v>
      </c>
      <c r="I107" s="11">
        <v>1.29</v>
      </c>
      <c r="J107" s="11">
        <v>1.49</v>
      </c>
      <c r="K107" s="11">
        <v>1.86</v>
      </c>
      <c r="L107" s="11">
        <v>2.2999999999999998</v>
      </c>
    </row>
    <row r="108" spans="1:12" x14ac:dyDescent="0.2">
      <c r="A108" s="8" t="s">
        <v>51</v>
      </c>
      <c r="B108" s="10">
        <v>0.24</v>
      </c>
      <c r="C108" s="10">
        <v>0.28000000000000003</v>
      </c>
      <c r="D108" s="10">
        <v>0.37</v>
      </c>
      <c r="E108" s="10">
        <v>0.45</v>
      </c>
      <c r="F108" s="10">
        <v>0.59</v>
      </c>
      <c r="G108" s="10">
        <v>0.71</v>
      </c>
      <c r="H108" s="10">
        <v>1</v>
      </c>
      <c r="I108" s="10">
        <v>1.27</v>
      </c>
      <c r="J108" s="10">
        <v>1.46</v>
      </c>
      <c r="K108" s="10">
        <v>1.81</v>
      </c>
      <c r="L108" s="10">
        <v>2.2400000000000002</v>
      </c>
    </row>
    <row r="109" spans="1:12" x14ac:dyDescent="0.2">
      <c r="A109" s="8" t="s">
        <v>52</v>
      </c>
      <c r="B109" s="11">
        <v>0.27</v>
      </c>
      <c r="C109" s="11">
        <v>0.28000000000000003</v>
      </c>
      <c r="D109" s="11">
        <v>0.35</v>
      </c>
      <c r="E109" s="11">
        <v>0.44</v>
      </c>
      <c r="F109" s="11">
        <v>0.56000000000000005</v>
      </c>
      <c r="G109" s="11">
        <v>0.66</v>
      </c>
      <c r="H109" s="11">
        <v>0.94</v>
      </c>
      <c r="I109" s="11">
        <v>1.19</v>
      </c>
      <c r="J109" s="11">
        <v>1.37</v>
      </c>
      <c r="K109" s="11">
        <v>1.72</v>
      </c>
      <c r="L109" s="11">
        <v>2.14</v>
      </c>
    </row>
    <row r="110" spans="1:12" x14ac:dyDescent="0.2">
      <c r="A110" s="8" t="s">
        <v>53</v>
      </c>
      <c r="B110" s="10">
        <v>0.26</v>
      </c>
      <c r="C110" s="10">
        <v>0.27</v>
      </c>
      <c r="D110" s="10">
        <v>0.36</v>
      </c>
      <c r="E110" s="10">
        <v>0.46</v>
      </c>
      <c r="F110" s="10">
        <v>0.57999999999999996</v>
      </c>
      <c r="G110" s="10">
        <v>0.69</v>
      </c>
      <c r="H110" s="10">
        <v>0.95</v>
      </c>
      <c r="I110" s="10">
        <v>1.2</v>
      </c>
      <c r="J110" s="10">
        <v>1.38</v>
      </c>
      <c r="K110" s="10">
        <v>1.72</v>
      </c>
      <c r="L110" s="10">
        <v>2.14</v>
      </c>
    </row>
    <row r="111" spans="1:12" x14ac:dyDescent="0.2">
      <c r="A111" s="8" t="s">
        <v>54</v>
      </c>
      <c r="B111" s="11">
        <v>0.27</v>
      </c>
      <c r="C111" s="11">
        <v>0.28999999999999998</v>
      </c>
      <c r="D111" s="11">
        <v>0.37</v>
      </c>
      <c r="E111" s="11">
        <v>0.47</v>
      </c>
      <c r="F111" s="11">
        <v>0.57999999999999996</v>
      </c>
      <c r="G111" s="11">
        <v>0.69</v>
      </c>
      <c r="H111" s="11">
        <v>0.97</v>
      </c>
      <c r="I111" s="11">
        <v>1.21</v>
      </c>
      <c r="J111" s="11">
        <v>1.4</v>
      </c>
      <c r="K111" s="11">
        <v>1.72</v>
      </c>
      <c r="L111" s="11">
        <v>2.14</v>
      </c>
    </row>
    <row r="112" spans="1:12" x14ac:dyDescent="0.2">
      <c r="A112" s="8" t="s">
        <v>55</v>
      </c>
      <c r="B112" s="10">
        <v>0.26</v>
      </c>
      <c r="C112" s="10">
        <v>0.28000000000000003</v>
      </c>
      <c r="D112" s="10">
        <v>0.36</v>
      </c>
      <c r="E112" s="10">
        <v>0.48</v>
      </c>
      <c r="F112" s="10">
        <v>0.61</v>
      </c>
      <c r="G112" s="10">
        <v>0.71</v>
      </c>
      <c r="H112" s="10">
        <v>0.95</v>
      </c>
      <c r="I112" s="10">
        <v>1.19</v>
      </c>
      <c r="J112" s="10">
        <v>1.37</v>
      </c>
      <c r="K112" s="10">
        <v>1.69</v>
      </c>
      <c r="L112" s="10">
        <v>2.11</v>
      </c>
    </row>
    <row r="113" spans="1:12" x14ac:dyDescent="0.2">
      <c r="A113" s="8" t="s">
        <v>56</v>
      </c>
      <c r="B113" s="11">
        <v>0.28000000000000003</v>
      </c>
      <c r="C113" s="11">
        <v>0.31</v>
      </c>
      <c r="D113" s="11">
        <v>0.4</v>
      </c>
      <c r="E113" s="11">
        <v>0.5</v>
      </c>
      <c r="F113" s="11">
        <v>0.66</v>
      </c>
      <c r="G113" s="11">
        <v>0.77</v>
      </c>
      <c r="H113" s="11">
        <v>1.03</v>
      </c>
      <c r="I113" s="11">
        <v>1.27</v>
      </c>
      <c r="J113" s="11">
        <v>1.43</v>
      </c>
      <c r="K113" s="11">
        <v>1.73</v>
      </c>
      <c r="L113" s="11">
        <v>2.14</v>
      </c>
    </row>
    <row r="114" spans="1:12" x14ac:dyDescent="0.2">
      <c r="A114" s="8" t="s">
        <v>57</v>
      </c>
      <c r="B114" s="10">
        <v>0.28999999999999998</v>
      </c>
      <c r="C114" s="10">
        <v>0.28999999999999998</v>
      </c>
      <c r="D114" s="10">
        <v>0.4</v>
      </c>
      <c r="E114" s="10">
        <v>0.52</v>
      </c>
      <c r="F114" s="10">
        <v>0.69</v>
      </c>
      <c r="G114" s="10">
        <v>0.81</v>
      </c>
      <c r="H114" s="10">
        <v>1.1000000000000001</v>
      </c>
      <c r="I114" s="10">
        <v>1.35</v>
      </c>
      <c r="J114" s="10">
        <v>1.53</v>
      </c>
      <c r="K114" s="10">
        <v>1.82</v>
      </c>
      <c r="L114" s="10">
        <v>2.2400000000000002</v>
      </c>
    </row>
    <row r="115" spans="1:12" x14ac:dyDescent="0.2">
      <c r="A115" s="9">
        <v>41102</v>
      </c>
      <c r="B115" s="11">
        <v>0.28999999999999998</v>
      </c>
      <c r="C115" s="11">
        <v>0.31</v>
      </c>
      <c r="D115" s="11">
        <v>0.4</v>
      </c>
      <c r="E115" s="11">
        <v>0.51</v>
      </c>
      <c r="F115" s="11">
        <v>0.68</v>
      </c>
      <c r="G115" s="11">
        <v>0.8</v>
      </c>
      <c r="H115" s="11">
        <v>1.07</v>
      </c>
      <c r="I115" s="11">
        <v>1.32</v>
      </c>
      <c r="J115" s="11">
        <v>1.48</v>
      </c>
      <c r="K115" s="11">
        <v>1.77</v>
      </c>
      <c r="L115" s="11">
        <v>2.1800000000000002</v>
      </c>
    </row>
    <row r="116" spans="1:12" x14ac:dyDescent="0.2">
      <c r="A116" s="8">
        <v>41103</v>
      </c>
      <c r="B116" s="10">
        <v>0.28999999999999998</v>
      </c>
      <c r="C116" s="10">
        <v>0.32</v>
      </c>
      <c r="D116" s="10">
        <v>0.41</v>
      </c>
      <c r="E116" s="10">
        <v>0.53</v>
      </c>
      <c r="F116" s="10">
        <v>0.68</v>
      </c>
      <c r="G116" s="10">
        <v>0.82</v>
      </c>
      <c r="H116" s="10">
        <v>1.1000000000000001</v>
      </c>
      <c r="I116" s="10">
        <v>1.36</v>
      </c>
      <c r="J116" s="10">
        <v>1.53</v>
      </c>
      <c r="K116" s="10">
        <v>1.84</v>
      </c>
      <c r="L116" s="10">
        <v>2.25</v>
      </c>
    </row>
    <row r="117" spans="1:12" x14ac:dyDescent="0.2">
      <c r="A117" s="9">
        <v>41104</v>
      </c>
      <c r="B117" s="11">
        <v>0.27</v>
      </c>
      <c r="C117" s="11">
        <v>0.32</v>
      </c>
      <c r="D117" s="11">
        <v>0.42</v>
      </c>
      <c r="E117" s="11">
        <v>0.52</v>
      </c>
      <c r="F117" s="11">
        <v>0.71</v>
      </c>
      <c r="G117" s="11">
        <v>0.87</v>
      </c>
      <c r="H117" s="11">
        <v>1.1499999999999999</v>
      </c>
      <c r="I117" s="11">
        <v>1.42</v>
      </c>
      <c r="J117" s="11">
        <v>1.6</v>
      </c>
      <c r="K117" s="11">
        <v>1.9</v>
      </c>
      <c r="L117" s="11">
        <v>2.2999999999999998</v>
      </c>
    </row>
    <row r="118" spans="1:12" x14ac:dyDescent="0.2">
      <c r="A118" s="8">
        <v>41107</v>
      </c>
      <c r="B118" s="10">
        <v>0.26</v>
      </c>
      <c r="C118" s="10">
        <v>0.32</v>
      </c>
      <c r="D118" s="10">
        <v>0.44</v>
      </c>
      <c r="E118" s="10">
        <v>0.52</v>
      </c>
      <c r="F118" s="10">
        <v>0.68</v>
      </c>
      <c r="G118" s="10">
        <v>0.85</v>
      </c>
      <c r="H118" s="10">
        <v>1.1399999999999999</v>
      </c>
      <c r="I118" s="10">
        <v>1.4</v>
      </c>
      <c r="J118" s="10">
        <v>1.59</v>
      </c>
      <c r="K118" s="10">
        <v>1.9</v>
      </c>
      <c r="L118" s="10">
        <v>2.2999999999999998</v>
      </c>
    </row>
    <row r="119" spans="1:12" x14ac:dyDescent="0.2">
      <c r="A119" s="9">
        <v>41108</v>
      </c>
      <c r="B119" s="11">
        <v>0.28999999999999998</v>
      </c>
      <c r="C119" s="11">
        <v>0.31</v>
      </c>
      <c r="D119" s="11">
        <v>0.44</v>
      </c>
      <c r="E119" s="11">
        <v>0.56000000000000005</v>
      </c>
      <c r="F119" s="11">
        <v>0.7</v>
      </c>
      <c r="G119" s="11">
        <v>0.84</v>
      </c>
      <c r="H119" s="11">
        <v>1.1200000000000001</v>
      </c>
      <c r="I119" s="11">
        <v>1.38</v>
      </c>
      <c r="J119" s="11">
        <v>1.56</v>
      </c>
      <c r="K119" s="11">
        <v>1.88</v>
      </c>
      <c r="L119" s="11">
        <v>2.27</v>
      </c>
    </row>
    <row r="120" spans="1:12" x14ac:dyDescent="0.2">
      <c r="A120" s="8">
        <v>41109</v>
      </c>
      <c r="B120" s="10">
        <v>0.28000000000000003</v>
      </c>
      <c r="C120" s="10">
        <v>0.32</v>
      </c>
      <c r="D120" s="10">
        <v>0.44</v>
      </c>
      <c r="E120" s="10">
        <v>0.56000000000000005</v>
      </c>
      <c r="F120" s="10">
        <v>0.73</v>
      </c>
      <c r="G120" s="10">
        <v>0.86</v>
      </c>
      <c r="H120" s="10">
        <v>1.1499999999999999</v>
      </c>
      <c r="I120" s="10">
        <v>1.41</v>
      </c>
      <c r="J120" s="10">
        <v>1.59</v>
      </c>
      <c r="K120" s="10">
        <v>1.91</v>
      </c>
      <c r="L120" s="10">
        <v>2.2999999999999998</v>
      </c>
    </row>
    <row r="121" spans="1:12" x14ac:dyDescent="0.2">
      <c r="A121" s="9">
        <v>41110</v>
      </c>
      <c r="B121" s="11">
        <v>0.28000000000000003</v>
      </c>
      <c r="C121" s="11">
        <v>0.32</v>
      </c>
      <c r="D121" s="11">
        <v>0.44</v>
      </c>
      <c r="E121" s="11">
        <v>0.54</v>
      </c>
      <c r="F121" s="11">
        <v>0.7</v>
      </c>
      <c r="G121" s="11">
        <v>0.82</v>
      </c>
      <c r="H121" s="11">
        <v>1.1100000000000001</v>
      </c>
      <c r="I121" s="11">
        <v>1.38</v>
      </c>
      <c r="J121" s="11">
        <v>1.57</v>
      </c>
      <c r="K121" s="11">
        <v>1.9</v>
      </c>
      <c r="L121" s="11">
        <v>2.29</v>
      </c>
    </row>
    <row r="122" spans="1:12" x14ac:dyDescent="0.2">
      <c r="A122" s="8">
        <v>41111</v>
      </c>
      <c r="B122" s="10">
        <v>0.28999999999999998</v>
      </c>
      <c r="C122" s="10">
        <v>0.33</v>
      </c>
      <c r="D122" s="10">
        <v>0.44</v>
      </c>
      <c r="E122" s="10">
        <v>0.55000000000000004</v>
      </c>
      <c r="F122" s="10">
        <v>0.71</v>
      </c>
      <c r="G122" s="10">
        <v>0.84</v>
      </c>
      <c r="H122" s="10">
        <v>1.1299999999999999</v>
      </c>
      <c r="I122" s="10">
        <v>1.4</v>
      </c>
      <c r="J122" s="10">
        <v>1.57</v>
      </c>
      <c r="K122" s="10">
        <v>1.9</v>
      </c>
      <c r="L122" s="10">
        <v>2.29</v>
      </c>
    </row>
    <row r="123" spans="1:12" x14ac:dyDescent="0.2">
      <c r="A123" s="9">
        <v>41114</v>
      </c>
      <c r="B123" s="11">
        <v>0.28000000000000003</v>
      </c>
      <c r="C123" s="11">
        <v>0.32</v>
      </c>
      <c r="D123" s="11">
        <v>0.44</v>
      </c>
      <c r="E123" s="11">
        <v>0.55000000000000004</v>
      </c>
      <c r="F123" s="11">
        <v>0.72</v>
      </c>
      <c r="G123" s="11">
        <v>0.87</v>
      </c>
      <c r="H123" s="11">
        <v>1.1499999999999999</v>
      </c>
      <c r="I123" s="11">
        <v>1.41</v>
      </c>
      <c r="J123" s="11">
        <v>1.58</v>
      </c>
      <c r="K123" s="11">
        <v>1.9</v>
      </c>
      <c r="L123" s="11">
        <v>2.29</v>
      </c>
    </row>
    <row r="124" spans="1:12" x14ac:dyDescent="0.2">
      <c r="A124" s="8">
        <v>41115</v>
      </c>
      <c r="B124" s="10">
        <v>0.24</v>
      </c>
      <c r="C124" s="10">
        <v>0.31</v>
      </c>
      <c r="D124" s="10">
        <v>0.43</v>
      </c>
      <c r="E124" s="10">
        <v>0.55000000000000004</v>
      </c>
      <c r="F124" s="10">
        <v>0.75</v>
      </c>
      <c r="G124" s="10">
        <v>0.87</v>
      </c>
      <c r="H124" s="10">
        <v>1.1499999999999999</v>
      </c>
      <c r="I124" s="10">
        <v>1.4</v>
      </c>
      <c r="J124" s="10">
        <v>1.57</v>
      </c>
      <c r="K124" s="10">
        <v>1.89</v>
      </c>
      <c r="L124" s="10">
        <v>2.2799999999999998</v>
      </c>
    </row>
    <row r="125" spans="1:12" x14ac:dyDescent="0.2">
      <c r="A125" s="9">
        <v>41116</v>
      </c>
      <c r="B125" s="11">
        <v>0.25</v>
      </c>
      <c r="C125" s="11">
        <v>0.31</v>
      </c>
      <c r="D125" s="11">
        <v>0.4</v>
      </c>
      <c r="E125" s="11">
        <v>0.53</v>
      </c>
      <c r="F125" s="11">
        <v>0.73</v>
      </c>
      <c r="G125" s="11">
        <v>0.83</v>
      </c>
      <c r="H125" s="11">
        <v>1.1000000000000001</v>
      </c>
      <c r="I125" s="11">
        <v>1.35</v>
      </c>
      <c r="J125" s="11">
        <v>1.52</v>
      </c>
      <c r="K125" s="11">
        <v>1.84</v>
      </c>
      <c r="L125" s="11">
        <v>2.23</v>
      </c>
    </row>
    <row r="126" spans="1:12" x14ac:dyDescent="0.2">
      <c r="A126" s="8">
        <v>41117</v>
      </c>
      <c r="B126" s="10">
        <v>0.19</v>
      </c>
      <c r="C126" s="10">
        <v>0.25</v>
      </c>
      <c r="D126" s="10">
        <v>0.39</v>
      </c>
      <c r="E126" s="10">
        <v>0.53</v>
      </c>
      <c r="F126" s="10">
        <v>0.72</v>
      </c>
      <c r="G126" s="10">
        <v>0.82</v>
      </c>
      <c r="H126" s="10">
        <v>1.0900000000000001</v>
      </c>
      <c r="I126" s="10">
        <v>1.35</v>
      </c>
      <c r="J126" s="10">
        <v>1.52</v>
      </c>
      <c r="K126" s="10">
        <v>1.83</v>
      </c>
      <c r="L126" s="10">
        <v>2.23</v>
      </c>
    </row>
    <row r="127" spans="1:12" x14ac:dyDescent="0.2">
      <c r="A127" s="9">
        <v>41118</v>
      </c>
      <c r="B127" s="11">
        <v>0.19</v>
      </c>
      <c r="C127" s="11">
        <v>0.28000000000000003</v>
      </c>
      <c r="D127" s="11">
        <v>0.38</v>
      </c>
      <c r="E127" s="11">
        <v>0.5</v>
      </c>
      <c r="F127" s="11">
        <v>0.67</v>
      </c>
      <c r="G127" s="11">
        <v>0.76</v>
      </c>
      <c r="H127" s="11">
        <v>1.03</v>
      </c>
      <c r="I127" s="11">
        <v>1.29</v>
      </c>
      <c r="J127" s="11">
        <v>1.46</v>
      </c>
      <c r="K127" s="11">
        <v>1.78</v>
      </c>
      <c r="L127" s="11">
        <v>2.1800000000000002</v>
      </c>
    </row>
    <row r="128" spans="1:12" x14ac:dyDescent="0.2">
      <c r="A128" s="8" t="s">
        <v>58</v>
      </c>
      <c r="B128" s="10">
        <v>0.2</v>
      </c>
      <c r="C128" s="10">
        <v>0.28999999999999998</v>
      </c>
      <c r="D128" s="10">
        <v>0.4</v>
      </c>
      <c r="E128" s="10">
        <v>0.5</v>
      </c>
      <c r="F128" s="10">
        <v>0.67</v>
      </c>
      <c r="G128" s="10">
        <v>0.78</v>
      </c>
      <c r="H128" s="10">
        <v>1.06</v>
      </c>
      <c r="I128" s="10">
        <v>1.33</v>
      </c>
      <c r="J128" s="10">
        <v>1.51</v>
      </c>
      <c r="K128" s="10">
        <v>1.84</v>
      </c>
      <c r="L128" s="10">
        <v>2.2400000000000002</v>
      </c>
    </row>
    <row r="129" spans="1:12" x14ac:dyDescent="0.2">
      <c r="A129" s="8" t="s">
        <v>59</v>
      </c>
      <c r="B129" s="11">
        <v>0.28000000000000003</v>
      </c>
      <c r="C129" s="11">
        <v>0.28999999999999998</v>
      </c>
      <c r="D129" s="11">
        <v>0.41</v>
      </c>
      <c r="E129" s="11">
        <v>0.5</v>
      </c>
      <c r="F129" s="11">
        <v>0.67</v>
      </c>
      <c r="G129" s="11">
        <v>0.79</v>
      </c>
      <c r="H129" s="11">
        <v>1.07</v>
      </c>
      <c r="I129" s="11">
        <v>1.36</v>
      </c>
      <c r="J129" s="11">
        <v>1.55</v>
      </c>
      <c r="K129" s="11">
        <v>1.88</v>
      </c>
      <c r="L129" s="11">
        <v>2.29</v>
      </c>
    </row>
    <row r="130" spans="1:12" x14ac:dyDescent="0.2">
      <c r="A130" s="8" t="s">
        <v>60</v>
      </c>
      <c r="B130" s="10">
        <v>0.26</v>
      </c>
      <c r="C130" s="10">
        <v>0.28000000000000003</v>
      </c>
      <c r="D130" s="10">
        <v>0.42</v>
      </c>
      <c r="E130" s="10">
        <v>0.53</v>
      </c>
      <c r="F130" s="10">
        <v>0.67</v>
      </c>
      <c r="G130" s="10">
        <v>0.78</v>
      </c>
      <c r="H130" s="10">
        <v>1.07</v>
      </c>
      <c r="I130" s="10">
        <v>1.35</v>
      </c>
      <c r="J130" s="10">
        <v>1.55</v>
      </c>
      <c r="K130" s="10">
        <v>1.88</v>
      </c>
      <c r="L130" s="10">
        <v>2.29</v>
      </c>
    </row>
    <row r="131" spans="1:12" x14ac:dyDescent="0.2">
      <c r="A131" s="8" t="s">
        <v>61</v>
      </c>
      <c r="B131" s="11">
        <v>0.24</v>
      </c>
      <c r="C131" s="11">
        <v>0.26</v>
      </c>
      <c r="D131" s="11">
        <v>0.41</v>
      </c>
      <c r="E131" s="11">
        <v>0.51</v>
      </c>
      <c r="F131" s="11">
        <v>0.64</v>
      </c>
      <c r="G131" s="11">
        <v>0.76</v>
      </c>
      <c r="H131" s="11">
        <v>1.03</v>
      </c>
      <c r="I131" s="11">
        <v>1.31</v>
      </c>
      <c r="J131" s="11">
        <v>1.51</v>
      </c>
      <c r="K131" s="11">
        <v>1.84</v>
      </c>
      <c r="L131" s="11">
        <v>2.25</v>
      </c>
    </row>
    <row r="132" spans="1:12" x14ac:dyDescent="0.2">
      <c r="A132" s="8" t="s">
        <v>62</v>
      </c>
      <c r="B132" s="10">
        <v>0.23</v>
      </c>
      <c r="C132" s="10">
        <v>0.28000000000000003</v>
      </c>
      <c r="D132" s="10">
        <v>0.45</v>
      </c>
      <c r="E132" s="10">
        <v>0.56000000000000005</v>
      </c>
      <c r="F132" s="10">
        <v>0.72</v>
      </c>
      <c r="G132" s="10">
        <v>0.86</v>
      </c>
      <c r="H132" s="10">
        <v>1.1299999999999999</v>
      </c>
      <c r="I132" s="10">
        <v>1.41</v>
      </c>
      <c r="J132" s="10">
        <v>1.59</v>
      </c>
      <c r="K132" s="10">
        <v>1.91</v>
      </c>
      <c r="L132" s="10">
        <v>2.3199999999999998</v>
      </c>
    </row>
    <row r="133" spans="1:12" x14ac:dyDescent="0.2">
      <c r="A133" s="8" t="s">
        <v>63</v>
      </c>
      <c r="B133" s="11">
        <v>0.27</v>
      </c>
      <c r="C133" s="11">
        <v>0.31</v>
      </c>
      <c r="D133" s="11">
        <v>0.45</v>
      </c>
      <c r="E133" s="11">
        <v>0.56999999999999995</v>
      </c>
      <c r="F133" s="11">
        <v>0.74</v>
      </c>
      <c r="G133" s="11">
        <v>0.86</v>
      </c>
      <c r="H133" s="11">
        <v>1.1499999999999999</v>
      </c>
      <c r="I133" s="11">
        <v>1.42</v>
      </c>
      <c r="J133" s="11">
        <v>1.59</v>
      </c>
      <c r="K133" s="11">
        <v>1.91</v>
      </c>
      <c r="L133" s="11">
        <v>2.2999999999999998</v>
      </c>
    </row>
    <row r="134" spans="1:12" x14ac:dyDescent="0.2">
      <c r="A134" s="8" t="s">
        <v>64</v>
      </c>
      <c r="B134" s="10">
        <v>0.27</v>
      </c>
      <c r="C134" s="10">
        <v>0.28999999999999998</v>
      </c>
      <c r="D134" s="10">
        <v>0.44</v>
      </c>
      <c r="E134" s="10">
        <v>0.55000000000000004</v>
      </c>
      <c r="F134" s="10">
        <v>0.71</v>
      </c>
      <c r="G134" s="10">
        <v>0.84</v>
      </c>
      <c r="H134" s="10">
        <v>1.1100000000000001</v>
      </c>
      <c r="I134" s="10">
        <v>1.38</v>
      </c>
      <c r="J134" s="10">
        <v>1.55</v>
      </c>
      <c r="K134" s="10">
        <v>1.86</v>
      </c>
      <c r="L134" s="10">
        <v>2.25</v>
      </c>
    </row>
    <row r="135" spans="1:12" x14ac:dyDescent="0.2">
      <c r="A135" s="8" t="s">
        <v>65</v>
      </c>
      <c r="B135" s="11">
        <v>0.27</v>
      </c>
      <c r="C135" s="11">
        <v>0.28000000000000003</v>
      </c>
      <c r="D135" s="11">
        <v>0.43</v>
      </c>
      <c r="E135" s="11">
        <v>0.55000000000000004</v>
      </c>
      <c r="F135" s="11">
        <v>0.69</v>
      </c>
      <c r="G135" s="11">
        <v>0.8</v>
      </c>
      <c r="H135" s="11">
        <v>1.07</v>
      </c>
      <c r="I135" s="11">
        <v>1.34</v>
      </c>
      <c r="J135" s="11">
        <v>1.5</v>
      </c>
      <c r="K135" s="11">
        <v>1.83</v>
      </c>
      <c r="L135" s="11">
        <v>2.23</v>
      </c>
    </row>
    <row r="136" spans="1:12" x14ac:dyDescent="0.2">
      <c r="A136" s="8" t="s">
        <v>66</v>
      </c>
      <c r="B136" s="10">
        <v>0.27</v>
      </c>
      <c r="C136" s="10">
        <v>0.28000000000000003</v>
      </c>
      <c r="D136" s="10">
        <v>0.45</v>
      </c>
      <c r="E136" s="10">
        <v>0.55000000000000004</v>
      </c>
      <c r="F136" s="10">
        <v>0.76</v>
      </c>
      <c r="G136" s="10">
        <v>0.88</v>
      </c>
      <c r="H136" s="10">
        <v>1.1599999999999999</v>
      </c>
      <c r="I136" s="10">
        <v>1.42</v>
      </c>
      <c r="J136" s="10">
        <v>1.57</v>
      </c>
      <c r="K136" s="10">
        <v>1.89</v>
      </c>
      <c r="L136" s="10">
        <v>2.2799999999999998</v>
      </c>
    </row>
    <row r="137" spans="1:12" x14ac:dyDescent="0.2">
      <c r="A137" s="8" t="s">
        <v>67</v>
      </c>
      <c r="B137" s="11">
        <v>0.27</v>
      </c>
      <c r="C137" s="11">
        <v>0.28999999999999998</v>
      </c>
      <c r="D137" s="11">
        <v>0.43</v>
      </c>
      <c r="E137" s="11">
        <v>0.56000000000000005</v>
      </c>
      <c r="F137" s="11">
        <v>0.71</v>
      </c>
      <c r="G137" s="11">
        <v>0.82</v>
      </c>
      <c r="H137" s="11">
        <v>1.1000000000000001</v>
      </c>
      <c r="I137" s="11">
        <v>1.36</v>
      </c>
      <c r="J137" s="11">
        <v>1.51</v>
      </c>
      <c r="K137" s="11">
        <v>1.85</v>
      </c>
      <c r="L137" s="11">
        <v>2.23</v>
      </c>
    </row>
    <row r="138" spans="1:12" x14ac:dyDescent="0.2">
      <c r="A138" s="8">
        <v>41135</v>
      </c>
      <c r="B138" s="10">
        <v>0.26</v>
      </c>
      <c r="C138" s="10">
        <v>0.31</v>
      </c>
      <c r="D138" s="10">
        <v>0.46</v>
      </c>
      <c r="E138" s="10">
        <v>0.56000000000000005</v>
      </c>
      <c r="F138" s="10">
        <v>0.72</v>
      </c>
      <c r="G138" s="10">
        <v>0.85</v>
      </c>
      <c r="H138" s="10">
        <v>1.1399999999999999</v>
      </c>
      <c r="I138" s="10">
        <v>1.4</v>
      </c>
      <c r="J138" s="10">
        <v>1.55</v>
      </c>
      <c r="K138" s="10">
        <v>1.9</v>
      </c>
      <c r="L138" s="10">
        <v>2.27</v>
      </c>
    </row>
    <row r="139" spans="1:12" x14ac:dyDescent="0.2">
      <c r="A139" s="9">
        <v>41136</v>
      </c>
      <c r="B139" s="11">
        <v>0.27</v>
      </c>
      <c r="C139" s="11">
        <v>0.27</v>
      </c>
      <c r="D139" s="11">
        <v>0.45</v>
      </c>
      <c r="E139" s="11">
        <v>0.56999999999999995</v>
      </c>
      <c r="F139" s="11">
        <v>0.76</v>
      </c>
      <c r="G139" s="11">
        <v>0.87</v>
      </c>
      <c r="H139" s="11">
        <v>1.1599999999999999</v>
      </c>
      <c r="I139" s="11">
        <v>1.42</v>
      </c>
      <c r="J139" s="11">
        <v>1.57</v>
      </c>
      <c r="K139" s="11">
        <v>1.92</v>
      </c>
      <c r="L139" s="11">
        <v>2.29</v>
      </c>
    </row>
    <row r="140" spans="1:12" x14ac:dyDescent="0.2">
      <c r="A140" s="8">
        <v>41137</v>
      </c>
      <c r="B140" s="10">
        <v>0.27</v>
      </c>
      <c r="C140" s="10">
        <v>0.3</v>
      </c>
      <c r="D140" s="10">
        <v>0.46</v>
      </c>
      <c r="E140" s="10">
        <v>0.57999999999999996</v>
      </c>
      <c r="F140" s="10">
        <v>0.74</v>
      </c>
      <c r="G140" s="10">
        <v>0.86</v>
      </c>
      <c r="H140" s="10">
        <v>1.1499999999999999</v>
      </c>
      <c r="I140" s="10">
        <v>1.41</v>
      </c>
      <c r="J140" s="10">
        <v>1.56</v>
      </c>
      <c r="K140" s="10">
        <v>1.9</v>
      </c>
      <c r="L140" s="10">
        <v>2.27</v>
      </c>
    </row>
    <row r="141" spans="1:12" x14ac:dyDescent="0.2">
      <c r="A141" s="9">
        <v>41138</v>
      </c>
      <c r="B141" s="11">
        <v>0.27</v>
      </c>
      <c r="C141" s="11">
        <v>0.3</v>
      </c>
      <c r="D141" s="11">
        <v>0.44</v>
      </c>
      <c r="E141" s="11">
        <v>0.57999999999999996</v>
      </c>
      <c r="F141" s="11">
        <v>0.71</v>
      </c>
      <c r="G141" s="11">
        <v>0.81</v>
      </c>
      <c r="H141" s="11">
        <v>1.1200000000000001</v>
      </c>
      <c r="I141" s="11">
        <v>1.38</v>
      </c>
      <c r="J141" s="11">
        <v>1.53</v>
      </c>
      <c r="K141" s="11">
        <v>1.89</v>
      </c>
      <c r="L141" s="11">
        <v>2.2599999999999998</v>
      </c>
    </row>
    <row r="142" spans="1:12" x14ac:dyDescent="0.2">
      <c r="A142" s="8">
        <v>41139</v>
      </c>
      <c r="B142" s="10">
        <v>0.27</v>
      </c>
      <c r="C142" s="10">
        <v>0.3</v>
      </c>
      <c r="D142" s="10">
        <v>0.44</v>
      </c>
      <c r="E142" s="10">
        <v>0.59</v>
      </c>
      <c r="F142" s="10">
        <v>0.76</v>
      </c>
      <c r="G142" s="10">
        <v>0.88</v>
      </c>
      <c r="H142" s="10">
        <v>1.17</v>
      </c>
      <c r="I142" s="10">
        <v>1.43</v>
      </c>
      <c r="J142" s="10">
        <v>1.58</v>
      </c>
      <c r="K142" s="10">
        <v>1.93</v>
      </c>
      <c r="L142" s="10">
        <v>2.29</v>
      </c>
    </row>
    <row r="143" spans="1:12" x14ac:dyDescent="0.2">
      <c r="A143" s="9">
        <v>41142</v>
      </c>
      <c r="B143" s="11">
        <v>0.24</v>
      </c>
      <c r="C143" s="11">
        <v>0.28999999999999998</v>
      </c>
      <c r="D143" s="11">
        <v>0.45</v>
      </c>
      <c r="E143" s="11">
        <v>0.57999999999999996</v>
      </c>
      <c r="F143" s="11">
        <v>0.76</v>
      </c>
      <c r="G143" s="11">
        <v>0.86</v>
      </c>
      <c r="H143" s="11">
        <v>1.1499999999999999</v>
      </c>
      <c r="I143" s="11">
        <v>1.4</v>
      </c>
      <c r="J143" s="11">
        <v>1.55</v>
      </c>
      <c r="K143" s="11">
        <v>1.88</v>
      </c>
      <c r="L143" s="11">
        <v>2.2400000000000002</v>
      </c>
    </row>
    <row r="144" spans="1:12" x14ac:dyDescent="0.2">
      <c r="A144" s="8">
        <v>41143</v>
      </c>
      <c r="B144" s="10">
        <v>0.28000000000000003</v>
      </c>
      <c r="C144" s="10">
        <v>0.3</v>
      </c>
      <c r="D144" s="10">
        <v>0.45</v>
      </c>
      <c r="E144" s="10">
        <v>0.57999999999999996</v>
      </c>
      <c r="F144" s="10">
        <v>0.74</v>
      </c>
      <c r="G144" s="10">
        <v>0.86</v>
      </c>
      <c r="H144" s="10">
        <v>1.1499999999999999</v>
      </c>
      <c r="I144" s="10">
        <v>1.4</v>
      </c>
      <c r="J144" s="10">
        <v>1.55</v>
      </c>
      <c r="K144" s="10">
        <v>1.88</v>
      </c>
      <c r="L144" s="10">
        <v>2.2400000000000002</v>
      </c>
    </row>
    <row r="145" spans="1:12" x14ac:dyDescent="0.2">
      <c r="A145" s="9">
        <v>41144</v>
      </c>
      <c r="B145" s="11">
        <v>0.28000000000000003</v>
      </c>
      <c r="C145" s="11">
        <v>0.31</v>
      </c>
      <c r="D145" s="11">
        <v>0.46</v>
      </c>
      <c r="E145" s="11">
        <v>0.59</v>
      </c>
      <c r="F145" s="11">
        <v>0.76</v>
      </c>
      <c r="G145" s="11">
        <v>0.87</v>
      </c>
      <c r="H145" s="11">
        <v>1.1299999999999999</v>
      </c>
      <c r="I145" s="11">
        <v>1.4</v>
      </c>
      <c r="J145" s="11">
        <v>1.56</v>
      </c>
      <c r="K145" s="11">
        <v>1.89</v>
      </c>
      <c r="L145" s="11">
        <v>2.2400000000000002</v>
      </c>
    </row>
    <row r="146" spans="1:12" x14ac:dyDescent="0.2">
      <c r="A146" s="8">
        <v>41145</v>
      </c>
      <c r="B146" s="10">
        <v>0.28000000000000003</v>
      </c>
      <c r="C146" s="10">
        <v>0.33</v>
      </c>
      <c r="D146" s="10">
        <v>0.46</v>
      </c>
      <c r="E146" s="10">
        <v>0.6</v>
      </c>
      <c r="F146" s="10">
        <v>0.78</v>
      </c>
      <c r="G146" s="10">
        <v>0.89</v>
      </c>
      <c r="H146" s="10">
        <v>1.1599999999999999</v>
      </c>
      <c r="I146" s="10">
        <v>1.43</v>
      </c>
      <c r="J146" s="10">
        <v>1.58</v>
      </c>
      <c r="K146" s="10">
        <v>1.91</v>
      </c>
      <c r="L146" s="10">
        <v>2.27</v>
      </c>
    </row>
    <row r="147" spans="1:12" x14ac:dyDescent="0.2">
      <c r="A147" s="9">
        <v>41146</v>
      </c>
      <c r="B147" s="11">
        <v>0.28000000000000003</v>
      </c>
      <c r="C147" s="11">
        <v>0.34</v>
      </c>
      <c r="D147" s="11">
        <v>0.47</v>
      </c>
      <c r="E147" s="11">
        <v>0.62</v>
      </c>
      <c r="F147" s="11">
        <v>0.84</v>
      </c>
      <c r="G147" s="11">
        <v>0.96</v>
      </c>
      <c r="H147" s="11">
        <v>1.23</v>
      </c>
      <c r="I147" s="11">
        <v>1.49</v>
      </c>
      <c r="J147" s="11">
        <v>1.62</v>
      </c>
      <c r="K147" s="11">
        <v>1.96</v>
      </c>
      <c r="L147" s="11">
        <v>2.29</v>
      </c>
    </row>
    <row r="148" spans="1:12" x14ac:dyDescent="0.2">
      <c r="A148" s="8">
        <v>41149</v>
      </c>
      <c r="B148" s="10">
        <v>0.25</v>
      </c>
      <c r="C148" s="10">
        <v>0.33</v>
      </c>
      <c r="D148" s="10">
        <v>0.49</v>
      </c>
      <c r="E148" s="10">
        <v>0.62</v>
      </c>
      <c r="F148" s="10">
        <v>0.81</v>
      </c>
      <c r="G148" s="10">
        <v>0.92</v>
      </c>
      <c r="H148" s="10">
        <v>1.18</v>
      </c>
      <c r="I148" s="10">
        <v>1.43</v>
      </c>
      <c r="J148" s="10">
        <v>1.57</v>
      </c>
      <c r="K148" s="10">
        <v>1.9</v>
      </c>
      <c r="L148" s="10">
        <v>2.2200000000000002</v>
      </c>
    </row>
    <row r="149" spans="1:12" x14ac:dyDescent="0.2">
      <c r="A149" s="9">
        <v>41150</v>
      </c>
      <c r="B149" s="11">
        <v>0.23</v>
      </c>
      <c r="C149" s="11">
        <v>0.33</v>
      </c>
      <c r="D149" s="11">
        <v>0.47</v>
      </c>
      <c r="E149" s="11">
        <v>0.61</v>
      </c>
      <c r="F149" s="11">
        <v>0.8</v>
      </c>
      <c r="G149" s="11">
        <v>0.92</v>
      </c>
      <c r="H149" s="11">
        <v>1.18</v>
      </c>
      <c r="I149" s="11">
        <v>1.44</v>
      </c>
      <c r="J149" s="11">
        <v>1.57</v>
      </c>
      <c r="K149" s="11">
        <v>1.91</v>
      </c>
      <c r="L149" s="11">
        <v>2.23</v>
      </c>
    </row>
    <row r="150" spans="1:12" x14ac:dyDescent="0.2">
      <c r="A150" s="8">
        <v>41151</v>
      </c>
      <c r="B150" s="10">
        <v>0.26</v>
      </c>
      <c r="C150" s="10">
        <v>0.33</v>
      </c>
      <c r="D150" s="10">
        <v>0.47</v>
      </c>
      <c r="E150" s="10">
        <v>0.61</v>
      </c>
      <c r="F150" s="10">
        <v>0.8</v>
      </c>
      <c r="G150" s="10">
        <v>0.92</v>
      </c>
      <c r="H150" s="10">
        <v>1.19</v>
      </c>
      <c r="I150" s="10">
        <v>1.45</v>
      </c>
      <c r="J150" s="10">
        <v>1.58</v>
      </c>
      <c r="K150" s="10">
        <v>1.9</v>
      </c>
      <c r="L150" s="10">
        <v>2.23</v>
      </c>
    </row>
    <row r="151" spans="1:12" x14ac:dyDescent="0.2">
      <c r="A151" s="8" t="s">
        <v>68</v>
      </c>
      <c r="B151" s="11">
        <v>0.27</v>
      </c>
      <c r="C151" s="11">
        <v>0.33</v>
      </c>
      <c r="D151" s="11">
        <v>0.47</v>
      </c>
      <c r="E151" s="11">
        <v>0.6</v>
      </c>
      <c r="F151" s="11">
        <v>0.78</v>
      </c>
      <c r="G151" s="11">
        <v>0.91</v>
      </c>
      <c r="H151" s="11">
        <v>1.18</v>
      </c>
      <c r="I151" s="11">
        <v>1.44</v>
      </c>
      <c r="J151" s="11">
        <v>1.57</v>
      </c>
      <c r="K151" s="11">
        <v>1.9</v>
      </c>
      <c r="L151" s="11">
        <v>2.23</v>
      </c>
    </row>
    <row r="152" spans="1:12" x14ac:dyDescent="0.2">
      <c r="A152" s="8" t="s">
        <v>69</v>
      </c>
      <c r="B152" s="10">
        <v>0.25</v>
      </c>
      <c r="C152" s="10">
        <v>0.33</v>
      </c>
      <c r="D152" s="10">
        <v>0.45</v>
      </c>
      <c r="E152" s="10">
        <v>0.59</v>
      </c>
      <c r="F152" s="10">
        <v>0.8</v>
      </c>
      <c r="G152" s="10">
        <v>0.92</v>
      </c>
      <c r="H152" s="10">
        <v>1.2</v>
      </c>
      <c r="I152" s="10">
        <v>1.47</v>
      </c>
      <c r="J152" s="10">
        <v>1.6</v>
      </c>
      <c r="K152" s="10">
        <v>1.95</v>
      </c>
      <c r="L152" s="10">
        <v>2.2799999999999998</v>
      </c>
    </row>
    <row r="153" spans="1:12" x14ac:dyDescent="0.2">
      <c r="A153" s="8" t="s">
        <v>70</v>
      </c>
      <c r="B153" s="11">
        <v>0.24</v>
      </c>
      <c r="C153" s="11">
        <v>0.32</v>
      </c>
      <c r="D153" s="11">
        <v>0.45</v>
      </c>
      <c r="E153" s="11">
        <v>0.56000000000000005</v>
      </c>
      <c r="F153" s="11">
        <v>0.74</v>
      </c>
      <c r="G153" s="11">
        <v>0.86</v>
      </c>
      <c r="H153" s="11">
        <v>1.1299999999999999</v>
      </c>
      <c r="I153" s="11">
        <v>1.4</v>
      </c>
      <c r="J153" s="11">
        <v>1.55</v>
      </c>
      <c r="K153" s="11">
        <v>1.9</v>
      </c>
      <c r="L153" s="11">
        <v>2.2400000000000002</v>
      </c>
    </row>
    <row r="154" spans="1:12" x14ac:dyDescent="0.2">
      <c r="A154" s="8" t="s">
        <v>71</v>
      </c>
      <c r="B154" s="10">
        <v>0.25</v>
      </c>
      <c r="C154" s="10">
        <v>0.34</v>
      </c>
      <c r="D154" s="10">
        <v>0.49</v>
      </c>
      <c r="E154" s="10">
        <v>0.56999999999999995</v>
      </c>
      <c r="F154" s="10">
        <v>0.74</v>
      </c>
      <c r="G154" s="10">
        <v>0.86</v>
      </c>
      <c r="H154" s="10">
        <v>1.1200000000000001</v>
      </c>
      <c r="I154" s="10">
        <v>1.39</v>
      </c>
      <c r="J154" s="10">
        <v>1.54</v>
      </c>
      <c r="K154" s="10">
        <v>1.89</v>
      </c>
      <c r="L154" s="10">
        <v>2.23</v>
      </c>
    </row>
    <row r="155" spans="1:12" x14ac:dyDescent="0.2">
      <c r="A155" s="8" t="s">
        <v>72</v>
      </c>
      <c r="B155" s="11">
        <v>0.26</v>
      </c>
      <c r="C155" s="11">
        <v>0.35</v>
      </c>
      <c r="D155" s="11">
        <v>0.5</v>
      </c>
      <c r="E155" s="11">
        <v>0.56999999999999995</v>
      </c>
      <c r="F155" s="11">
        <v>0.78</v>
      </c>
      <c r="G155" s="11">
        <v>0.91</v>
      </c>
      <c r="H155" s="11">
        <v>1.19</v>
      </c>
      <c r="I155" s="11">
        <v>1.46</v>
      </c>
      <c r="J155" s="11">
        <v>1.61</v>
      </c>
      <c r="K155" s="11">
        <v>1.98</v>
      </c>
      <c r="L155" s="11">
        <v>2.3199999999999998</v>
      </c>
    </row>
    <row r="156" spans="1:12" x14ac:dyDescent="0.2">
      <c r="A156" s="8" t="s">
        <v>73</v>
      </c>
      <c r="B156" s="10">
        <v>0.24</v>
      </c>
      <c r="C156" s="10">
        <v>0.35</v>
      </c>
      <c r="D156" s="10">
        <v>0.51</v>
      </c>
      <c r="E156" s="10">
        <v>0.57999999999999996</v>
      </c>
      <c r="F156" s="10">
        <v>0.79</v>
      </c>
      <c r="G156" s="10">
        <v>0.93</v>
      </c>
      <c r="H156" s="10">
        <v>1.23</v>
      </c>
      <c r="I156" s="10">
        <v>1.51</v>
      </c>
      <c r="J156" s="10">
        <v>1.67</v>
      </c>
      <c r="K156" s="10">
        <v>2.0499999999999998</v>
      </c>
      <c r="L156" s="10">
        <v>2.39</v>
      </c>
    </row>
    <row r="157" spans="1:12" x14ac:dyDescent="0.2">
      <c r="A157" s="8" t="s">
        <v>74</v>
      </c>
      <c r="B157" s="11">
        <v>0.24</v>
      </c>
      <c r="C157" s="11">
        <v>0.37</v>
      </c>
      <c r="D157" s="11">
        <v>0.53</v>
      </c>
      <c r="E157" s="11">
        <v>0.56999999999999995</v>
      </c>
      <c r="F157" s="11">
        <v>0.79</v>
      </c>
      <c r="G157" s="11">
        <v>0.92</v>
      </c>
      <c r="H157" s="11">
        <v>1.21</v>
      </c>
      <c r="I157" s="11">
        <v>1.5</v>
      </c>
      <c r="J157" s="11">
        <v>1.68</v>
      </c>
      <c r="K157" s="11">
        <v>2.0499999999999998</v>
      </c>
      <c r="L157" s="11">
        <v>2.4</v>
      </c>
    </row>
    <row r="158" spans="1:12" x14ac:dyDescent="0.2">
      <c r="A158" s="8">
        <v>41164</v>
      </c>
      <c r="B158" s="10">
        <v>0.25</v>
      </c>
      <c r="C158" s="10">
        <v>0.36</v>
      </c>
      <c r="D158" s="10">
        <v>0.54</v>
      </c>
      <c r="E158" s="10">
        <v>0.63</v>
      </c>
      <c r="F158" s="10">
        <v>0.8</v>
      </c>
      <c r="G158" s="10">
        <v>0.95</v>
      </c>
      <c r="H158" s="10">
        <v>1.26</v>
      </c>
      <c r="I158" s="10">
        <v>1.56</v>
      </c>
      <c r="J158" s="10">
        <v>1.73</v>
      </c>
      <c r="K158" s="10">
        <v>2.12</v>
      </c>
      <c r="L158" s="10">
        <v>2.4700000000000002</v>
      </c>
    </row>
    <row r="159" spans="1:12" x14ac:dyDescent="0.2">
      <c r="A159" s="9">
        <v>41165</v>
      </c>
      <c r="B159" s="11">
        <v>0.24</v>
      </c>
      <c r="C159" s="11">
        <v>0.33</v>
      </c>
      <c r="D159" s="11">
        <v>0.52</v>
      </c>
      <c r="E159" s="11">
        <v>0.62</v>
      </c>
      <c r="F159" s="11">
        <v>0.77</v>
      </c>
      <c r="G159" s="11">
        <v>0.9</v>
      </c>
      <c r="H159" s="11">
        <v>1.21</v>
      </c>
      <c r="I159" s="11">
        <v>1.52</v>
      </c>
      <c r="J159" s="11">
        <v>1.7</v>
      </c>
      <c r="K159" s="11">
        <v>2.1</v>
      </c>
      <c r="L159" s="11">
        <v>2.44</v>
      </c>
    </row>
    <row r="160" spans="1:12" x14ac:dyDescent="0.2">
      <c r="A160" s="8">
        <v>41166</v>
      </c>
      <c r="B160" s="10">
        <v>0.2</v>
      </c>
      <c r="C160" s="10">
        <v>0.28999999999999998</v>
      </c>
      <c r="D160" s="10">
        <v>0.49</v>
      </c>
      <c r="E160" s="10">
        <v>0.6</v>
      </c>
      <c r="F160" s="10">
        <v>0.74</v>
      </c>
      <c r="G160" s="10">
        <v>0.87</v>
      </c>
      <c r="H160" s="10">
        <v>1.2</v>
      </c>
      <c r="I160" s="10">
        <v>1.51</v>
      </c>
      <c r="J160" s="10">
        <v>1.71</v>
      </c>
      <c r="K160" s="10">
        <v>2.13</v>
      </c>
      <c r="L160" s="10">
        <v>2.48</v>
      </c>
    </row>
    <row r="161" spans="1:12" x14ac:dyDescent="0.2">
      <c r="A161" s="9">
        <v>41167</v>
      </c>
      <c r="B161" s="11">
        <v>0.2</v>
      </c>
      <c r="C161" s="11">
        <v>0.3</v>
      </c>
      <c r="D161" s="11">
        <v>0.5</v>
      </c>
      <c r="E161" s="11">
        <v>0.61</v>
      </c>
      <c r="F161" s="11">
        <v>0.77</v>
      </c>
      <c r="G161" s="11">
        <v>0.91</v>
      </c>
      <c r="H161" s="11">
        <v>1.21</v>
      </c>
      <c r="I161" s="11">
        <v>1.51</v>
      </c>
      <c r="J161" s="11">
        <v>1.7</v>
      </c>
      <c r="K161" s="11">
        <v>2.1</v>
      </c>
      <c r="L161" s="11">
        <v>2.44</v>
      </c>
    </row>
    <row r="162" spans="1:12" x14ac:dyDescent="0.2">
      <c r="A162" s="8">
        <v>41170</v>
      </c>
      <c r="B162" s="10">
        <v>0.16</v>
      </c>
      <c r="C162" s="10">
        <v>0.3</v>
      </c>
      <c r="D162" s="10">
        <v>0.48</v>
      </c>
      <c r="E162" s="10">
        <v>0.6</v>
      </c>
      <c r="F162" s="10">
        <v>0.79</v>
      </c>
      <c r="G162" s="10">
        <v>0.92</v>
      </c>
      <c r="H162" s="10">
        <v>1.22</v>
      </c>
      <c r="I162" s="10">
        <v>1.52</v>
      </c>
      <c r="J162" s="10">
        <v>1.7</v>
      </c>
      <c r="K162" s="10">
        <v>2.1</v>
      </c>
      <c r="L162" s="10">
        <v>2.4500000000000002</v>
      </c>
    </row>
    <row r="163" spans="1:12" x14ac:dyDescent="0.2">
      <c r="A163" s="9">
        <v>41171</v>
      </c>
      <c r="B163" s="11">
        <v>0.17</v>
      </c>
      <c r="C163" s="11">
        <v>0.3</v>
      </c>
      <c r="D163" s="11">
        <v>0.49</v>
      </c>
      <c r="E163" s="11">
        <v>0.61</v>
      </c>
      <c r="F163" s="11">
        <v>0.79</v>
      </c>
      <c r="G163" s="11">
        <v>0.93</v>
      </c>
      <c r="H163" s="11">
        <v>1.2</v>
      </c>
      <c r="I163" s="11">
        <v>1.5</v>
      </c>
      <c r="J163" s="11">
        <v>1.69</v>
      </c>
      <c r="K163" s="11">
        <v>2.09</v>
      </c>
      <c r="L163" s="11">
        <v>2.4300000000000002</v>
      </c>
    </row>
    <row r="164" spans="1:12" x14ac:dyDescent="0.2">
      <c r="A164" s="8">
        <v>41172</v>
      </c>
      <c r="B164" s="10">
        <v>0.12</v>
      </c>
      <c r="C164" s="10">
        <v>0.22</v>
      </c>
      <c r="D164" s="10">
        <v>0.44</v>
      </c>
      <c r="E164" s="10">
        <v>0.61</v>
      </c>
      <c r="F164" s="10">
        <v>0.79</v>
      </c>
      <c r="G164" s="10">
        <v>0.92</v>
      </c>
      <c r="H164" s="10">
        <v>1.2</v>
      </c>
      <c r="I164" s="10">
        <v>1.48</v>
      </c>
      <c r="J164" s="10">
        <v>1.66</v>
      </c>
      <c r="K164" s="10">
        <v>2.06</v>
      </c>
      <c r="L164" s="10">
        <v>2.39</v>
      </c>
    </row>
    <row r="165" spans="1:12" x14ac:dyDescent="0.2">
      <c r="A165" s="9">
        <v>41173</v>
      </c>
      <c r="B165" s="11">
        <v>0.1</v>
      </c>
      <c r="C165" s="11">
        <v>0.18</v>
      </c>
      <c r="D165" s="11">
        <v>0.39</v>
      </c>
      <c r="E165" s="11">
        <v>0.6</v>
      </c>
      <c r="F165" s="11">
        <v>0.79</v>
      </c>
      <c r="G165" s="11">
        <v>0.91</v>
      </c>
      <c r="H165" s="11">
        <v>1.18</v>
      </c>
      <c r="I165" s="11">
        <v>1.46</v>
      </c>
      <c r="J165" s="11">
        <v>1.63</v>
      </c>
      <c r="K165" s="11">
        <v>2.02</v>
      </c>
      <c r="L165" s="11">
        <v>2.34</v>
      </c>
    </row>
    <row r="166" spans="1:12" x14ac:dyDescent="0.2">
      <c r="A166" s="8">
        <v>41174</v>
      </c>
      <c r="B166" s="10">
        <v>0.09</v>
      </c>
      <c r="C166" s="10">
        <v>0.18</v>
      </c>
      <c r="D166" s="10">
        <v>0.4</v>
      </c>
      <c r="E166" s="10">
        <v>0.6</v>
      </c>
      <c r="F166" s="10">
        <v>0.77</v>
      </c>
      <c r="G166" s="10">
        <v>0.9</v>
      </c>
      <c r="H166" s="10">
        <v>1.1599999999999999</v>
      </c>
      <c r="I166" s="10">
        <v>1.44</v>
      </c>
      <c r="J166" s="10">
        <v>1.62</v>
      </c>
      <c r="K166" s="10">
        <v>2.02</v>
      </c>
      <c r="L166" s="10">
        <v>2.34</v>
      </c>
    </row>
    <row r="167" spans="1:12" x14ac:dyDescent="0.2">
      <c r="A167" s="9">
        <v>41177</v>
      </c>
      <c r="B167" s="11">
        <v>0.12</v>
      </c>
      <c r="C167" s="11">
        <v>0.25</v>
      </c>
      <c r="D167" s="11">
        <v>0.42</v>
      </c>
      <c r="E167" s="11">
        <v>0.57999999999999996</v>
      </c>
      <c r="F167" s="11">
        <v>0.76</v>
      </c>
      <c r="G167" s="11">
        <v>0.87</v>
      </c>
      <c r="H167" s="11">
        <v>1.1299999999999999</v>
      </c>
      <c r="I167" s="11">
        <v>1.41</v>
      </c>
      <c r="J167" s="11">
        <v>1.59</v>
      </c>
      <c r="K167" s="11">
        <v>2</v>
      </c>
      <c r="L167" s="11">
        <v>2.3199999999999998</v>
      </c>
    </row>
    <row r="168" spans="1:12" x14ac:dyDescent="0.2">
      <c r="A168" s="8">
        <v>41178</v>
      </c>
      <c r="B168" s="10">
        <v>0.16</v>
      </c>
      <c r="C168" s="10">
        <v>0.26</v>
      </c>
      <c r="D168" s="10">
        <v>0.42</v>
      </c>
      <c r="E168" s="10">
        <v>0.57999999999999996</v>
      </c>
      <c r="F168" s="10">
        <v>0.75</v>
      </c>
      <c r="G168" s="10">
        <v>0.86</v>
      </c>
      <c r="H168" s="10">
        <v>1.1200000000000001</v>
      </c>
      <c r="I168" s="10">
        <v>1.39</v>
      </c>
      <c r="J168" s="10">
        <v>1.56</v>
      </c>
      <c r="K168" s="10">
        <v>1.96</v>
      </c>
      <c r="L168" s="10">
        <v>2.2799999999999998</v>
      </c>
    </row>
    <row r="169" spans="1:12" x14ac:dyDescent="0.2">
      <c r="A169" s="9">
        <v>41179</v>
      </c>
      <c r="B169" s="11">
        <v>0.14000000000000001</v>
      </c>
      <c r="C169" s="11">
        <v>0.27</v>
      </c>
      <c r="D169" s="11">
        <v>0.44</v>
      </c>
      <c r="E169" s="11">
        <v>0.6</v>
      </c>
      <c r="F169" s="11">
        <v>0.75</v>
      </c>
      <c r="G169" s="11">
        <v>0.87</v>
      </c>
      <c r="H169" s="11">
        <v>1.1299999999999999</v>
      </c>
      <c r="I169" s="11">
        <v>1.41</v>
      </c>
      <c r="J169" s="11">
        <v>1.57</v>
      </c>
      <c r="K169" s="11">
        <v>1.96</v>
      </c>
      <c r="L169" s="11">
        <v>2.29</v>
      </c>
    </row>
    <row r="170" spans="1:12" x14ac:dyDescent="0.2">
      <c r="A170" s="8">
        <v>41180</v>
      </c>
      <c r="B170" s="10">
        <v>0.12</v>
      </c>
      <c r="C170" s="10">
        <v>0.26</v>
      </c>
      <c r="D170" s="10">
        <v>0.43</v>
      </c>
      <c r="E170" s="10">
        <v>0.59</v>
      </c>
      <c r="F170" s="10">
        <v>0.73</v>
      </c>
      <c r="G170" s="10">
        <v>0.85</v>
      </c>
      <c r="H170" s="10">
        <v>1.1200000000000001</v>
      </c>
      <c r="I170" s="10">
        <v>1.39</v>
      </c>
      <c r="J170" s="10">
        <v>1.56</v>
      </c>
      <c r="K170" s="10">
        <v>1.95</v>
      </c>
      <c r="L170" s="10">
        <v>2.2799999999999998</v>
      </c>
    </row>
    <row r="171" spans="1:12" x14ac:dyDescent="0.2">
      <c r="A171" s="9">
        <v>41181</v>
      </c>
      <c r="B171" s="11">
        <v>0.2</v>
      </c>
      <c r="C171" s="11">
        <v>0.28999999999999998</v>
      </c>
      <c r="D171" s="11">
        <v>0.45</v>
      </c>
      <c r="E171" s="11">
        <v>0.59</v>
      </c>
      <c r="F171" s="11">
        <v>0.77</v>
      </c>
      <c r="G171" s="11">
        <v>0.88</v>
      </c>
      <c r="H171" s="11">
        <v>1.1399999999999999</v>
      </c>
      <c r="I171" s="11">
        <v>1.42</v>
      </c>
      <c r="J171" s="11">
        <v>1.6</v>
      </c>
      <c r="K171" s="11">
        <v>1.99</v>
      </c>
      <c r="L171" s="11">
        <v>2.3199999999999998</v>
      </c>
    </row>
    <row r="172" spans="1:12" x14ac:dyDescent="0.2">
      <c r="A172" s="8">
        <v>41184</v>
      </c>
      <c r="B172" s="10">
        <v>0.25</v>
      </c>
      <c r="C172" s="10">
        <v>0.32</v>
      </c>
      <c r="D172" s="10">
        <v>0.48</v>
      </c>
      <c r="E172" s="10">
        <v>0.63</v>
      </c>
      <c r="F172" s="10">
        <v>0.8</v>
      </c>
      <c r="G172" s="10">
        <v>0.91</v>
      </c>
      <c r="H172" s="10">
        <v>1.18</v>
      </c>
      <c r="I172" s="10">
        <v>1.46</v>
      </c>
      <c r="J172" s="10">
        <v>1.63</v>
      </c>
      <c r="K172" s="10">
        <v>2.0099999999999998</v>
      </c>
      <c r="L172" s="10">
        <v>2.34</v>
      </c>
    </row>
    <row r="173" spans="1:12" x14ac:dyDescent="0.2">
      <c r="A173" s="8" t="s">
        <v>75</v>
      </c>
      <c r="B173" s="11">
        <v>0.28000000000000003</v>
      </c>
      <c r="C173" s="11">
        <v>0.33</v>
      </c>
      <c r="D173" s="11">
        <v>0.48</v>
      </c>
      <c r="E173" s="11">
        <v>0.64</v>
      </c>
      <c r="F173" s="11">
        <v>0.82</v>
      </c>
      <c r="G173" s="11">
        <v>0.95</v>
      </c>
      <c r="H173" s="11">
        <v>1.22</v>
      </c>
      <c r="I173" s="11">
        <v>1.51</v>
      </c>
      <c r="J173" s="11">
        <v>1.69</v>
      </c>
      <c r="K173" s="11">
        <v>2.08</v>
      </c>
      <c r="L173" s="11">
        <v>2.4</v>
      </c>
    </row>
    <row r="174" spans="1:12" x14ac:dyDescent="0.2">
      <c r="A174" s="8" t="s">
        <v>76</v>
      </c>
      <c r="B174" s="10">
        <v>0.26</v>
      </c>
      <c r="C174" s="10">
        <v>0.32</v>
      </c>
      <c r="D174" s="10">
        <v>0.48</v>
      </c>
      <c r="E174" s="10">
        <v>0.65</v>
      </c>
      <c r="F174" s="10">
        <v>0.85</v>
      </c>
      <c r="G174" s="10">
        <v>0.98</v>
      </c>
      <c r="H174" s="10">
        <v>1.26</v>
      </c>
      <c r="I174" s="10">
        <v>1.54</v>
      </c>
      <c r="J174" s="10">
        <v>1.72</v>
      </c>
      <c r="K174" s="10">
        <v>2.11</v>
      </c>
      <c r="L174" s="10">
        <v>2.44</v>
      </c>
    </row>
    <row r="175" spans="1:12" x14ac:dyDescent="0.2">
      <c r="A175" s="8" t="s">
        <v>77</v>
      </c>
      <c r="B175" s="11">
        <v>0.26</v>
      </c>
      <c r="C175" s="11">
        <v>0.33</v>
      </c>
      <c r="D175" s="11">
        <v>0.46</v>
      </c>
      <c r="E175" s="11">
        <v>0.65</v>
      </c>
      <c r="F175" s="11">
        <v>0.86</v>
      </c>
      <c r="G175" s="11">
        <v>1</v>
      </c>
      <c r="H175" s="11">
        <v>1.28</v>
      </c>
      <c r="I175" s="11">
        <v>1.58</v>
      </c>
      <c r="J175" s="11">
        <v>1.75</v>
      </c>
      <c r="K175" s="11">
        <v>2.14</v>
      </c>
      <c r="L175" s="11">
        <v>2.46</v>
      </c>
    </row>
    <row r="176" spans="1:12" x14ac:dyDescent="0.2">
      <c r="A176" s="8" t="s">
        <v>78</v>
      </c>
      <c r="B176" s="10">
        <v>0.26</v>
      </c>
      <c r="C176" s="10">
        <v>0.33</v>
      </c>
      <c r="D176" s="10">
        <v>0.46</v>
      </c>
      <c r="E176" s="10">
        <v>0.66</v>
      </c>
      <c r="F176" s="10">
        <v>0.83</v>
      </c>
      <c r="G176" s="10">
        <v>0.99</v>
      </c>
      <c r="H176" s="10">
        <v>1.26</v>
      </c>
      <c r="I176" s="10">
        <v>1.55</v>
      </c>
      <c r="J176" s="10">
        <v>1.73</v>
      </c>
      <c r="K176" s="10">
        <v>2.14</v>
      </c>
      <c r="L176" s="10">
        <v>2.46</v>
      </c>
    </row>
    <row r="177" spans="1:12" x14ac:dyDescent="0.2">
      <c r="A177" s="8" t="s">
        <v>79</v>
      </c>
      <c r="B177" s="11">
        <v>0.27</v>
      </c>
      <c r="C177" s="11">
        <v>0.35</v>
      </c>
      <c r="D177" s="11">
        <v>0.48</v>
      </c>
      <c r="E177" s="11">
        <v>0.69</v>
      </c>
      <c r="F177" s="11">
        <v>0.87</v>
      </c>
      <c r="G177" s="11">
        <v>1.03</v>
      </c>
      <c r="H177" s="11">
        <v>1.3</v>
      </c>
      <c r="I177" s="11">
        <v>1.58</v>
      </c>
      <c r="J177" s="11">
        <v>1.77</v>
      </c>
      <c r="K177" s="11">
        <v>2.17</v>
      </c>
      <c r="L177" s="11">
        <v>2.5</v>
      </c>
    </row>
    <row r="178" spans="1:12" x14ac:dyDescent="0.2">
      <c r="A178" s="8" t="s">
        <v>80</v>
      </c>
      <c r="B178" s="10">
        <v>0.26</v>
      </c>
      <c r="C178" s="10">
        <v>0.37</v>
      </c>
      <c r="D178" s="10">
        <v>0.49</v>
      </c>
      <c r="E178" s="10">
        <v>0.68</v>
      </c>
      <c r="F178" s="10">
        <v>0.87</v>
      </c>
      <c r="G178" s="10">
        <v>0.99</v>
      </c>
      <c r="H178" s="10">
        <v>1.31</v>
      </c>
      <c r="I178" s="10">
        <v>1.6</v>
      </c>
      <c r="J178" s="10">
        <v>1.79</v>
      </c>
      <c r="K178" s="10">
        <v>2.19</v>
      </c>
      <c r="L178" s="10">
        <v>2.5099999999999998</v>
      </c>
    </row>
    <row r="179" spans="1:12" x14ac:dyDescent="0.2">
      <c r="A179" s="9">
        <v>41194</v>
      </c>
      <c r="B179" s="11">
        <v>0.26</v>
      </c>
      <c r="C179" s="11">
        <v>0.3</v>
      </c>
      <c r="D179" s="11">
        <v>0.45</v>
      </c>
      <c r="E179" s="11">
        <v>0.66</v>
      </c>
      <c r="F179" s="11">
        <v>0.85</v>
      </c>
      <c r="G179" s="11">
        <v>1</v>
      </c>
      <c r="H179" s="11">
        <v>1.27</v>
      </c>
      <c r="I179" s="11">
        <v>1.56</v>
      </c>
      <c r="J179" s="11">
        <v>1.75</v>
      </c>
      <c r="K179" s="11">
        <v>2.15</v>
      </c>
      <c r="L179" s="11">
        <v>2.48</v>
      </c>
    </row>
    <row r="180" spans="1:12" x14ac:dyDescent="0.2">
      <c r="A180" s="8">
        <v>41195</v>
      </c>
      <c r="B180" s="10">
        <v>0.26</v>
      </c>
      <c r="C180" s="10">
        <v>0.32</v>
      </c>
      <c r="D180" s="10">
        <v>0.46</v>
      </c>
      <c r="E180" s="10">
        <v>0.66</v>
      </c>
      <c r="F180" s="10">
        <v>0.84</v>
      </c>
      <c r="G180" s="10">
        <v>1</v>
      </c>
      <c r="H180" s="10">
        <v>1.28</v>
      </c>
      <c r="I180" s="10">
        <v>1.58</v>
      </c>
      <c r="J180" s="10">
        <v>1.8</v>
      </c>
      <c r="K180" s="10">
        <v>2.2200000000000002</v>
      </c>
      <c r="L180" s="10">
        <v>2.5499999999999998</v>
      </c>
    </row>
    <row r="181" spans="1:12" x14ac:dyDescent="0.2">
      <c r="A181" s="9">
        <v>41198</v>
      </c>
      <c r="B181" s="11">
        <v>0.24</v>
      </c>
      <c r="C181" s="11">
        <v>0.34</v>
      </c>
      <c r="D181" s="11">
        <v>0.47</v>
      </c>
      <c r="E181" s="11">
        <v>0.65</v>
      </c>
      <c r="F181" s="11">
        <v>0.81</v>
      </c>
      <c r="G181" s="11">
        <v>0.98</v>
      </c>
      <c r="H181" s="11">
        <v>1.26</v>
      </c>
      <c r="I181" s="11">
        <v>1.56</v>
      </c>
      <c r="J181" s="11">
        <v>1.77</v>
      </c>
      <c r="K181" s="11">
        <v>2.19</v>
      </c>
      <c r="L181" s="11">
        <v>2.52</v>
      </c>
    </row>
    <row r="182" spans="1:12" x14ac:dyDescent="0.2">
      <c r="A182" s="8">
        <v>41199</v>
      </c>
      <c r="B182" s="10">
        <v>0.26</v>
      </c>
      <c r="C182" s="10">
        <v>0.34</v>
      </c>
      <c r="D182" s="10">
        <v>0.47</v>
      </c>
      <c r="E182" s="10">
        <v>0.66</v>
      </c>
      <c r="F182" s="10">
        <v>0.82</v>
      </c>
      <c r="G182" s="10">
        <v>0.96</v>
      </c>
      <c r="H182" s="10">
        <v>1.24</v>
      </c>
      <c r="I182" s="10">
        <v>1.54</v>
      </c>
      <c r="J182" s="10">
        <v>1.75</v>
      </c>
      <c r="K182" s="10">
        <v>2.1800000000000002</v>
      </c>
      <c r="L182" s="10">
        <v>2.5099999999999998</v>
      </c>
    </row>
    <row r="183" spans="1:12" x14ac:dyDescent="0.2">
      <c r="A183" s="9">
        <v>41200</v>
      </c>
      <c r="B183" s="11">
        <v>0.25</v>
      </c>
      <c r="C183" s="11">
        <v>0.35</v>
      </c>
      <c r="D183" s="11">
        <v>0.48</v>
      </c>
      <c r="E183" s="11">
        <v>0.65</v>
      </c>
      <c r="F183" s="11">
        <v>0.81</v>
      </c>
      <c r="G183" s="11">
        <v>0.96</v>
      </c>
      <c r="H183" s="11">
        <v>1.24</v>
      </c>
      <c r="I183" s="11">
        <v>1.54</v>
      </c>
      <c r="J183" s="11">
        <v>1.76</v>
      </c>
      <c r="K183" s="11">
        <v>2.1800000000000002</v>
      </c>
      <c r="L183" s="11">
        <v>2.5099999999999998</v>
      </c>
    </row>
    <row r="184" spans="1:12" x14ac:dyDescent="0.2">
      <c r="A184" s="8">
        <v>41201</v>
      </c>
      <c r="B184" s="10">
        <v>0.25</v>
      </c>
      <c r="C184" s="10">
        <v>0.35</v>
      </c>
      <c r="D184" s="10">
        <v>0.48</v>
      </c>
      <c r="E184" s="10">
        <v>0.66</v>
      </c>
      <c r="F184" s="10">
        <v>0.84</v>
      </c>
      <c r="G184" s="10">
        <v>0.98</v>
      </c>
      <c r="H184" s="10">
        <v>1.26</v>
      </c>
      <c r="I184" s="10">
        <v>1.55</v>
      </c>
      <c r="J184" s="10">
        <v>1.76</v>
      </c>
      <c r="K184" s="10">
        <v>2.17</v>
      </c>
      <c r="L184" s="10">
        <v>2.5</v>
      </c>
    </row>
    <row r="185" spans="1:12" x14ac:dyDescent="0.2">
      <c r="A185" s="9">
        <v>41202</v>
      </c>
      <c r="B185" s="11">
        <v>0.25</v>
      </c>
      <c r="C185" s="11">
        <v>0.34</v>
      </c>
      <c r="D185" s="11">
        <v>0.47</v>
      </c>
      <c r="E185" s="11">
        <v>0.66</v>
      </c>
      <c r="F185" s="11">
        <v>0.84</v>
      </c>
      <c r="G185" s="11">
        <v>0.98</v>
      </c>
      <c r="H185" s="11">
        <v>1.25</v>
      </c>
      <c r="I185" s="11">
        <v>1.53</v>
      </c>
      <c r="J185" s="11">
        <v>1.74</v>
      </c>
      <c r="K185" s="11">
        <v>2.15</v>
      </c>
      <c r="L185" s="11">
        <v>2.48</v>
      </c>
    </row>
    <row r="186" spans="1:12" x14ac:dyDescent="0.2">
      <c r="A186" s="8">
        <v>41205</v>
      </c>
      <c r="B186" s="10">
        <v>0.23</v>
      </c>
      <c r="C186" s="10">
        <v>0.33</v>
      </c>
      <c r="D186" s="10">
        <v>0.46</v>
      </c>
      <c r="E186" s="10">
        <v>0.66</v>
      </c>
      <c r="F186" s="10">
        <v>0.84</v>
      </c>
      <c r="G186" s="10">
        <v>1</v>
      </c>
      <c r="H186" s="10">
        <v>1.27</v>
      </c>
      <c r="I186" s="10">
        <v>1.56</v>
      </c>
      <c r="J186" s="10">
        <v>1.77</v>
      </c>
      <c r="K186" s="10">
        <v>2.1800000000000002</v>
      </c>
      <c r="L186" s="10">
        <v>2.52</v>
      </c>
    </row>
    <row r="187" spans="1:12" x14ac:dyDescent="0.2">
      <c r="A187" s="9">
        <v>41206</v>
      </c>
      <c r="B187" s="11">
        <v>0.22</v>
      </c>
      <c r="C187" s="11">
        <v>0.34</v>
      </c>
      <c r="D187" s="11">
        <v>0.49</v>
      </c>
      <c r="E187" s="11">
        <v>0.66</v>
      </c>
      <c r="F187" s="11">
        <v>0.86</v>
      </c>
      <c r="G187" s="11">
        <v>1</v>
      </c>
      <c r="H187" s="11">
        <v>1.29</v>
      </c>
      <c r="I187" s="11">
        <v>1.56</v>
      </c>
      <c r="J187" s="11">
        <v>1.77</v>
      </c>
      <c r="K187" s="11">
        <v>2.17</v>
      </c>
      <c r="L187" s="11">
        <v>2.5</v>
      </c>
    </row>
    <row r="188" spans="1:12" x14ac:dyDescent="0.2">
      <c r="A188" s="8">
        <v>41207</v>
      </c>
      <c r="B188" s="10">
        <v>0.25</v>
      </c>
      <c r="C188" s="10">
        <v>0.33</v>
      </c>
      <c r="D188" s="10">
        <v>0.49</v>
      </c>
      <c r="E188" s="10">
        <v>0.67</v>
      </c>
      <c r="F188" s="10">
        <v>0.86</v>
      </c>
      <c r="G188" s="10">
        <v>1.01</v>
      </c>
      <c r="H188" s="10">
        <v>1.3</v>
      </c>
      <c r="I188" s="10">
        <v>1.59</v>
      </c>
      <c r="J188" s="10">
        <v>1.79</v>
      </c>
      <c r="K188" s="10">
        <v>2.2000000000000002</v>
      </c>
      <c r="L188" s="10">
        <v>2.5299999999999998</v>
      </c>
    </row>
    <row r="189" spans="1:12" x14ac:dyDescent="0.2">
      <c r="A189" s="9">
        <v>41208</v>
      </c>
      <c r="B189" s="11">
        <v>0.19</v>
      </c>
      <c r="C189" s="11">
        <v>0.3</v>
      </c>
      <c r="D189" s="11">
        <v>0.49</v>
      </c>
      <c r="E189" s="11">
        <v>0.68</v>
      </c>
      <c r="F189" s="11">
        <v>0.87</v>
      </c>
      <c r="G189" s="11">
        <v>1.04</v>
      </c>
      <c r="H189" s="11">
        <v>1.33</v>
      </c>
      <c r="I189" s="11">
        <v>1.64</v>
      </c>
      <c r="J189" s="11">
        <v>1.85</v>
      </c>
      <c r="K189" s="11">
        <v>2.2599999999999998</v>
      </c>
      <c r="L189" s="11">
        <v>2.6</v>
      </c>
    </row>
    <row r="190" spans="1:12" x14ac:dyDescent="0.2">
      <c r="A190" s="8">
        <v>41209</v>
      </c>
      <c r="B190" s="10">
        <v>0.18</v>
      </c>
      <c r="C190" s="10">
        <v>0.3</v>
      </c>
      <c r="D190" s="10">
        <v>0.49</v>
      </c>
      <c r="E190" s="10">
        <v>0.66</v>
      </c>
      <c r="F190" s="10">
        <v>0.86</v>
      </c>
      <c r="G190" s="10">
        <v>1.02</v>
      </c>
      <c r="H190" s="10">
        <v>1.33</v>
      </c>
      <c r="I190" s="10">
        <v>1.63</v>
      </c>
      <c r="J190" s="10">
        <v>1.86</v>
      </c>
      <c r="K190" s="10">
        <v>2.27</v>
      </c>
      <c r="L190" s="10">
        <v>2.62</v>
      </c>
    </row>
    <row r="191" spans="1:12" x14ac:dyDescent="0.2">
      <c r="A191" s="9">
        <v>41212</v>
      </c>
      <c r="B191" s="11">
        <v>0.2</v>
      </c>
      <c r="C191" s="11">
        <v>0.34</v>
      </c>
      <c r="D191" s="11">
        <v>0.51</v>
      </c>
      <c r="E191" s="11">
        <v>0.66</v>
      </c>
      <c r="F191" s="11">
        <v>0.86</v>
      </c>
      <c r="G191" s="11">
        <v>1</v>
      </c>
      <c r="H191" s="11">
        <v>1.31</v>
      </c>
      <c r="I191" s="11">
        <v>1.62</v>
      </c>
      <c r="J191" s="11">
        <v>1.84</v>
      </c>
      <c r="K191" s="11">
        <v>2.25</v>
      </c>
      <c r="L191" s="11">
        <v>2.58</v>
      </c>
    </row>
    <row r="192" spans="1:12" x14ac:dyDescent="0.2">
      <c r="A192" s="8" t="s">
        <v>81</v>
      </c>
      <c r="B192" s="10">
        <v>0.24</v>
      </c>
      <c r="C192" s="10">
        <v>0.35</v>
      </c>
      <c r="D192" s="10">
        <v>0.5</v>
      </c>
      <c r="E192" s="10">
        <v>0.65</v>
      </c>
      <c r="F192" s="10">
        <v>0.83</v>
      </c>
      <c r="G192" s="10">
        <v>0.99</v>
      </c>
      <c r="H192" s="10">
        <v>1.3</v>
      </c>
      <c r="I192" s="10">
        <v>1.61</v>
      </c>
      <c r="J192" s="10">
        <v>1.83</v>
      </c>
      <c r="K192" s="10">
        <v>2.2400000000000002</v>
      </c>
      <c r="L192" s="10">
        <v>2.58</v>
      </c>
    </row>
    <row r="193" spans="1:12" x14ac:dyDescent="0.2">
      <c r="A193" s="8" t="s">
        <v>82</v>
      </c>
      <c r="B193" s="11">
        <v>0.24</v>
      </c>
      <c r="C193" s="11">
        <v>0.37</v>
      </c>
      <c r="D193" s="11">
        <v>0.51</v>
      </c>
      <c r="E193" s="11">
        <v>0.64</v>
      </c>
      <c r="F193" s="11">
        <v>0.81</v>
      </c>
      <c r="G193" s="11">
        <v>0.98</v>
      </c>
      <c r="H193" s="11">
        <v>1.26</v>
      </c>
      <c r="I193" s="11">
        <v>1.57</v>
      </c>
      <c r="J193" s="11">
        <v>1.81</v>
      </c>
      <c r="K193" s="11">
        <v>2.2200000000000002</v>
      </c>
      <c r="L193" s="11">
        <v>2.56</v>
      </c>
    </row>
    <row r="194" spans="1:12" x14ac:dyDescent="0.2">
      <c r="A194" s="8" t="s">
        <v>83</v>
      </c>
      <c r="B194" s="10">
        <v>0.24</v>
      </c>
      <c r="C194" s="10">
        <v>0.38</v>
      </c>
      <c r="D194" s="10">
        <v>0.52</v>
      </c>
      <c r="E194" s="10">
        <v>0.64</v>
      </c>
      <c r="F194" s="10">
        <v>0.81</v>
      </c>
      <c r="G194" s="10">
        <v>0.98</v>
      </c>
      <c r="H194" s="10">
        <v>1.26</v>
      </c>
      <c r="I194" s="10">
        <v>1.58</v>
      </c>
      <c r="J194" s="10">
        <v>1.82</v>
      </c>
      <c r="K194" s="10">
        <v>2.25</v>
      </c>
      <c r="L194" s="10">
        <v>2.6</v>
      </c>
    </row>
    <row r="195" spans="1:12" x14ac:dyDescent="0.2">
      <c r="A195" s="8" t="s">
        <v>84</v>
      </c>
      <c r="B195" s="11">
        <v>0.25</v>
      </c>
      <c r="C195" s="11">
        <v>0.38</v>
      </c>
      <c r="D195" s="11">
        <v>0.52</v>
      </c>
      <c r="E195" s="11">
        <v>0.62</v>
      </c>
      <c r="F195" s="11">
        <v>0.8</v>
      </c>
      <c r="G195" s="11">
        <v>0.95</v>
      </c>
      <c r="H195" s="11">
        <v>1.24</v>
      </c>
      <c r="I195" s="11">
        <v>1.55</v>
      </c>
      <c r="J195" s="11">
        <v>1.79</v>
      </c>
      <c r="K195" s="11">
        <v>2.2200000000000002</v>
      </c>
      <c r="L195" s="11">
        <v>2.56</v>
      </c>
    </row>
    <row r="196" spans="1:12" x14ac:dyDescent="0.2">
      <c r="A196" s="8" t="s">
        <v>85</v>
      </c>
      <c r="B196" s="10">
        <v>0.28000000000000003</v>
      </c>
      <c r="C196" s="10">
        <v>0.41</v>
      </c>
      <c r="D196" s="10">
        <v>0.54</v>
      </c>
      <c r="E196" s="10">
        <v>0.63</v>
      </c>
      <c r="F196" s="10">
        <v>0.82</v>
      </c>
      <c r="G196" s="10">
        <v>0.99</v>
      </c>
      <c r="H196" s="10">
        <v>1.29</v>
      </c>
      <c r="I196" s="10">
        <v>1.6</v>
      </c>
      <c r="J196" s="10">
        <v>1.83</v>
      </c>
      <c r="K196" s="10">
        <v>2.2599999999999998</v>
      </c>
      <c r="L196" s="10">
        <v>2.6</v>
      </c>
    </row>
    <row r="197" spans="1:12" x14ac:dyDescent="0.2">
      <c r="A197" s="8" t="s">
        <v>86</v>
      </c>
      <c r="B197" s="11">
        <v>0.28000000000000003</v>
      </c>
      <c r="C197" s="11">
        <v>0.43</v>
      </c>
      <c r="D197" s="11">
        <v>0.56000000000000005</v>
      </c>
      <c r="E197" s="11">
        <v>0.71</v>
      </c>
      <c r="F197" s="11">
        <v>0.87</v>
      </c>
      <c r="G197" s="11">
        <v>1.04</v>
      </c>
      <c r="H197" s="11">
        <v>1.34</v>
      </c>
      <c r="I197" s="11">
        <v>1.65</v>
      </c>
      <c r="J197" s="11">
        <v>1.88</v>
      </c>
      <c r="K197" s="11">
        <v>2.29</v>
      </c>
      <c r="L197" s="11">
        <v>2.63</v>
      </c>
    </row>
    <row r="198" spans="1:12" x14ac:dyDescent="0.2">
      <c r="A198" s="8" t="s">
        <v>87</v>
      </c>
      <c r="B198" s="10">
        <v>0.3</v>
      </c>
      <c r="C198" s="10">
        <v>0.45</v>
      </c>
      <c r="D198" s="10">
        <v>0.56000000000000005</v>
      </c>
      <c r="E198" s="10">
        <v>0.72</v>
      </c>
      <c r="F198" s="10">
        <v>0.9</v>
      </c>
      <c r="G198" s="10">
        <v>1.1200000000000001</v>
      </c>
      <c r="H198" s="10">
        <v>1.49</v>
      </c>
      <c r="I198" s="10">
        <v>1.84</v>
      </c>
      <c r="J198" s="10">
        <v>2.0699999999999998</v>
      </c>
      <c r="K198" s="10">
        <v>2.52</v>
      </c>
      <c r="L198" s="10">
        <v>2.88</v>
      </c>
    </row>
    <row r="199" spans="1:12" x14ac:dyDescent="0.2">
      <c r="A199" s="8" t="s">
        <v>88</v>
      </c>
      <c r="B199" s="11">
        <v>0.3</v>
      </c>
      <c r="C199" s="11">
        <v>0.48</v>
      </c>
      <c r="D199" s="11">
        <v>0.59</v>
      </c>
      <c r="E199" s="11">
        <v>0.72</v>
      </c>
      <c r="F199" s="11">
        <v>0.92</v>
      </c>
      <c r="G199" s="11">
        <v>1.17</v>
      </c>
      <c r="H199" s="11">
        <v>1.56</v>
      </c>
      <c r="I199" s="11">
        <v>1.92</v>
      </c>
      <c r="J199" s="11">
        <v>2.15</v>
      </c>
      <c r="K199" s="11">
        <v>2.58</v>
      </c>
      <c r="L199" s="11">
        <v>2.94</v>
      </c>
    </row>
    <row r="200" spans="1:12" x14ac:dyDescent="0.2">
      <c r="A200" s="8">
        <v>41226</v>
      </c>
      <c r="B200" s="10">
        <v>0.32</v>
      </c>
      <c r="C200" s="10">
        <v>0.55000000000000004</v>
      </c>
      <c r="D200" s="10">
        <v>0.65</v>
      </c>
      <c r="E200" s="10">
        <v>0.77</v>
      </c>
      <c r="F200" s="10">
        <v>1</v>
      </c>
      <c r="G200" s="10">
        <v>1.27</v>
      </c>
      <c r="H200" s="10">
        <v>1.66</v>
      </c>
      <c r="I200" s="10">
        <v>2.0099999999999998</v>
      </c>
      <c r="J200" s="10">
        <v>2.23</v>
      </c>
      <c r="K200" s="10">
        <v>2.65</v>
      </c>
      <c r="L200" s="10">
        <v>2.99</v>
      </c>
    </row>
    <row r="201" spans="1:12" x14ac:dyDescent="0.2">
      <c r="A201" s="9">
        <v>41227</v>
      </c>
      <c r="B201" s="11">
        <v>0.3</v>
      </c>
      <c r="C201" s="11">
        <v>0.51</v>
      </c>
      <c r="D201" s="11">
        <v>0.61</v>
      </c>
      <c r="E201" s="11">
        <v>0.78</v>
      </c>
      <c r="F201" s="11">
        <v>1.02</v>
      </c>
      <c r="G201" s="11">
        <v>1.28</v>
      </c>
      <c r="H201" s="11">
        <v>1.68</v>
      </c>
      <c r="I201" s="11">
        <v>2.0299999999999998</v>
      </c>
      <c r="J201" s="11">
        <v>2.23</v>
      </c>
      <c r="K201" s="11">
        <v>2.64</v>
      </c>
      <c r="L201" s="11">
        <v>2.97</v>
      </c>
    </row>
    <row r="202" spans="1:12" x14ac:dyDescent="0.2">
      <c r="A202" s="8">
        <v>41228</v>
      </c>
      <c r="B202" s="10">
        <v>0.32</v>
      </c>
      <c r="C202" s="10">
        <v>0.47</v>
      </c>
      <c r="D202" s="10">
        <v>0.62</v>
      </c>
      <c r="E202" s="10">
        <v>0.76</v>
      </c>
      <c r="F202" s="10">
        <v>1</v>
      </c>
      <c r="G202" s="10">
        <v>1.28</v>
      </c>
      <c r="H202" s="10">
        <v>1.68</v>
      </c>
      <c r="I202" s="10">
        <v>2.0299999999999998</v>
      </c>
      <c r="J202" s="10">
        <v>2.2200000000000002</v>
      </c>
      <c r="K202" s="10">
        <v>2.61</v>
      </c>
      <c r="L202" s="10">
        <v>2.92</v>
      </c>
    </row>
    <row r="203" spans="1:12" x14ac:dyDescent="0.2">
      <c r="A203" s="9">
        <v>41229</v>
      </c>
      <c r="B203" s="11">
        <v>0.3</v>
      </c>
      <c r="C203" s="11">
        <v>0.44</v>
      </c>
      <c r="D203" s="11">
        <v>0.61</v>
      </c>
      <c r="E203" s="11">
        <v>0.77</v>
      </c>
      <c r="F203" s="11">
        <v>1.04</v>
      </c>
      <c r="G203" s="11">
        <v>1.31</v>
      </c>
      <c r="H203" s="11">
        <v>1.73</v>
      </c>
      <c r="I203" s="11">
        <v>2.08</v>
      </c>
      <c r="J203" s="11">
        <v>2.29</v>
      </c>
      <c r="K203" s="11">
        <v>2.69</v>
      </c>
      <c r="L203" s="11">
        <v>3.01</v>
      </c>
    </row>
    <row r="204" spans="1:12" x14ac:dyDescent="0.2">
      <c r="A204" s="8">
        <v>41230</v>
      </c>
      <c r="B204" s="10">
        <v>0.28000000000000003</v>
      </c>
      <c r="C204" s="10">
        <v>0.44</v>
      </c>
      <c r="D204" s="10">
        <v>0.6</v>
      </c>
      <c r="E204" s="10">
        <v>0.77</v>
      </c>
      <c r="F204" s="10">
        <v>1.07</v>
      </c>
      <c r="G204" s="10">
        <v>1.36</v>
      </c>
      <c r="H204" s="10">
        <v>1.8</v>
      </c>
      <c r="I204" s="10">
        <v>2.14</v>
      </c>
      <c r="J204" s="10">
        <v>2.34</v>
      </c>
      <c r="K204" s="10">
        <v>2.7</v>
      </c>
      <c r="L204" s="10">
        <v>3.01</v>
      </c>
    </row>
    <row r="205" spans="1:12" x14ac:dyDescent="0.2">
      <c r="A205" s="9">
        <v>41233</v>
      </c>
      <c r="B205" s="11">
        <v>0.28000000000000003</v>
      </c>
      <c r="C205" s="11">
        <v>0.46</v>
      </c>
      <c r="D205" s="11">
        <v>0.6</v>
      </c>
      <c r="E205" s="11">
        <v>0.78</v>
      </c>
      <c r="F205" s="11">
        <v>1.08</v>
      </c>
      <c r="G205" s="11">
        <v>1.36</v>
      </c>
      <c r="H205" s="11">
        <v>1.79</v>
      </c>
      <c r="I205" s="11">
        <v>2.13</v>
      </c>
      <c r="J205" s="11">
        <v>2.33</v>
      </c>
      <c r="K205" s="11">
        <v>2.69</v>
      </c>
      <c r="L205" s="11">
        <v>3</v>
      </c>
    </row>
    <row r="206" spans="1:12" x14ac:dyDescent="0.2">
      <c r="A206" s="8">
        <v>41234</v>
      </c>
      <c r="B206" s="10">
        <v>0.34</v>
      </c>
      <c r="C206" s="10">
        <v>0.49</v>
      </c>
      <c r="D206" s="10">
        <v>0.61</v>
      </c>
      <c r="E206" s="10">
        <v>0.78</v>
      </c>
      <c r="F206" s="10">
        <v>1.07</v>
      </c>
      <c r="G206" s="10">
        <v>1.35</v>
      </c>
      <c r="H206" s="10">
        <v>1.77</v>
      </c>
      <c r="I206" s="10">
        <v>2.12</v>
      </c>
      <c r="J206" s="10">
        <v>2.31</v>
      </c>
      <c r="K206" s="10">
        <v>2.69</v>
      </c>
      <c r="L206" s="10">
        <v>3</v>
      </c>
    </row>
    <row r="207" spans="1:12" x14ac:dyDescent="0.2">
      <c r="A207" s="9">
        <v>41235</v>
      </c>
      <c r="B207" s="11">
        <v>0.35</v>
      </c>
      <c r="C207" s="11">
        <v>0.51</v>
      </c>
      <c r="D207" s="11">
        <v>0.63</v>
      </c>
      <c r="E207" s="11">
        <v>0.8</v>
      </c>
      <c r="F207" s="11">
        <v>1.1200000000000001</v>
      </c>
      <c r="G207" s="11">
        <v>1.4</v>
      </c>
      <c r="H207" s="11">
        <v>1.83</v>
      </c>
      <c r="I207" s="11">
        <v>2.17</v>
      </c>
      <c r="J207" s="11">
        <v>2.36</v>
      </c>
      <c r="K207" s="11">
        <v>2.71</v>
      </c>
      <c r="L207" s="11">
        <v>3.02</v>
      </c>
    </row>
    <row r="208" spans="1:12" x14ac:dyDescent="0.2">
      <c r="A208" s="8">
        <v>41237</v>
      </c>
      <c r="B208" s="10">
        <v>0.34</v>
      </c>
      <c r="C208" s="10">
        <v>0.49</v>
      </c>
      <c r="D208" s="10">
        <v>0.62</v>
      </c>
      <c r="E208" s="10">
        <v>0.81</v>
      </c>
      <c r="F208" s="10">
        <v>1.1200000000000001</v>
      </c>
      <c r="G208" s="10">
        <v>1.41</v>
      </c>
      <c r="H208" s="10">
        <v>1.83</v>
      </c>
      <c r="I208" s="10">
        <v>2.1800000000000002</v>
      </c>
      <c r="J208" s="10">
        <v>2.36</v>
      </c>
      <c r="K208" s="10">
        <v>2.71</v>
      </c>
      <c r="L208" s="10">
        <v>3.01</v>
      </c>
    </row>
    <row r="209" spans="1:12" x14ac:dyDescent="0.2">
      <c r="A209" s="9">
        <v>41240</v>
      </c>
      <c r="B209" s="11">
        <v>0.32</v>
      </c>
      <c r="C209" s="11">
        <v>0.48</v>
      </c>
      <c r="D209" s="11">
        <v>0.6</v>
      </c>
      <c r="E209" s="11">
        <v>0.79</v>
      </c>
      <c r="F209" s="11">
        <v>1.1100000000000001</v>
      </c>
      <c r="G209" s="11">
        <v>1.38</v>
      </c>
      <c r="H209" s="11">
        <v>1.8</v>
      </c>
      <c r="I209" s="11">
        <v>2.13</v>
      </c>
      <c r="J209" s="11">
        <v>2.3199999999999998</v>
      </c>
      <c r="K209" s="11">
        <v>2.68</v>
      </c>
      <c r="L209" s="11">
        <v>2.99</v>
      </c>
    </row>
    <row r="210" spans="1:12" x14ac:dyDescent="0.2">
      <c r="A210" s="8">
        <v>41241</v>
      </c>
      <c r="B210" s="10">
        <v>0.34</v>
      </c>
      <c r="C210" s="10">
        <v>0.48</v>
      </c>
      <c r="D210" s="10">
        <v>0.6</v>
      </c>
      <c r="E210" s="10">
        <v>0.78</v>
      </c>
      <c r="F210" s="10">
        <v>1.0900000000000001</v>
      </c>
      <c r="G210" s="10">
        <v>1.37</v>
      </c>
      <c r="H210" s="10">
        <v>1.78</v>
      </c>
      <c r="I210" s="10">
        <v>2.12</v>
      </c>
      <c r="J210" s="10">
        <v>2.2999999999999998</v>
      </c>
      <c r="K210" s="10">
        <v>2.66</v>
      </c>
      <c r="L210" s="10">
        <v>2.95</v>
      </c>
    </row>
    <row r="211" spans="1:12" x14ac:dyDescent="0.2">
      <c r="A211" s="9">
        <v>41242</v>
      </c>
      <c r="B211" s="11">
        <v>0.38</v>
      </c>
      <c r="C211" s="11">
        <v>0.48</v>
      </c>
      <c r="D211" s="11">
        <v>0.62</v>
      </c>
      <c r="E211" s="11">
        <v>0.8</v>
      </c>
      <c r="F211" s="11">
        <v>1.1100000000000001</v>
      </c>
      <c r="G211" s="11">
        <v>1.4</v>
      </c>
      <c r="H211" s="11">
        <v>1.83</v>
      </c>
      <c r="I211" s="11">
        <v>2.1800000000000002</v>
      </c>
      <c r="J211" s="11">
        <v>2.37</v>
      </c>
      <c r="K211" s="11">
        <v>2.73</v>
      </c>
      <c r="L211" s="11">
        <v>3.02</v>
      </c>
    </row>
    <row r="212" spans="1:12" x14ac:dyDescent="0.2">
      <c r="A212" s="8" t="s">
        <v>89</v>
      </c>
      <c r="B212" s="10">
        <v>0.32</v>
      </c>
      <c r="C212" s="10">
        <v>0.48</v>
      </c>
      <c r="D212" s="10">
        <v>0.6</v>
      </c>
      <c r="E212" s="10">
        <v>0.82</v>
      </c>
      <c r="F212" s="10">
        <v>1.1399999999999999</v>
      </c>
      <c r="G212" s="10">
        <v>1.45</v>
      </c>
      <c r="H212" s="10">
        <v>1.9</v>
      </c>
      <c r="I212" s="10">
        <v>2.25</v>
      </c>
      <c r="J212" s="10">
        <v>2.4500000000000002</v>
      </c>
      <c r="K212" s="10">
        <v>2.82</v>
      </c>
      <c r="L212" s="10">
        <v>3.1</v>
      </c>
    </row>
    <row r="213" spans="1:12" x14ac:dyDescent="0.2">
      <c r="A213" s="8" t="s">
        <v>90</v>
      </c>
      <c r="B213" s="11">
        <v>0.34</v>
      </c>
      <c r="C213" s="11">
        <v>0.49</v>
      </c>
      <c r="D213" s="11">
        <v>0.61</v>
      </c>
      <c r="E213" s="11">
        <v>0.8</v>
      </c>
      <c r="F213" s="11">
        <v>1.1100000000000001</v>
      </c>
      <c r="G213" s="11">
        <v>1.4</v>
      </c>
      <c r="H213" s="11">
        <v>1.84</v>
      </c>
      <c r="I213" s="11">
        <v>2.2000000000000002</v>
      </c>
      <c r="J213" s="11">
        <v>2.4</v>
      </c>
      <c r="K213" s="11">
        <v>2.78</v>
      </c>
      <c r="L213" s="11">
        <v>3.08</v>
      </c>
    </row>
    <row r="214" spans="1:12" x14ac:dyDescent="0.2">
      <c r="A214" s="8" t="s">
        <v>91</v>
      </c>
      <c r="B214" s="10">
        <v>0.34</v>
      </c>
      <c r="C214" s="10">
        <v>0.49</v>
      </c>
      <c r="D214" s="10">
        <v>0.63</v>
      </c>
      <c r="E214" s="10">
        <v>0.82</v>
      </c>
      <c r="F214" s="10">
        <v>1.1299999999999999</v>
      </c>
      <c r="G214" s="10">
        <v>1.42</v>
      </c>
      <c r="H214" s="10">
        <v>1.84</v>
      </c>
      <c r="I214" s="10">
        <v>2.19</v>
      </c>
      <c r="J214" s="10">
        <v>2.39</v>
      </c>
      <c r="K214" s="10">
        <v>2.76</v>
      </c>
      <c r="L214" s="10">
        <v>3.05</v>
      </c>
    </row>
    <row r="215" spans="1:12" x14ac:dyDescent="0.2">
      <c r="A215" s="8" t="s">
        <v>92</v>
      </c>
      <c r="B215" s="11">
        <v>0.35</v>
      </c>
      <c r="C215" s="11">
        <v>0.49</v>
      </c>
      <c r="D215" s="11">
        <v>0.63</v>
      </c>
      <c r="E215" s="11">
        <v>0.83</v>
      </c>
      <c r="F215" s="11">
        <v>1.1200000000000001</v>
      </c>
      <c r="G215" s="11">
        <v>1.41</v>
      </c>
      <c r="H215" s="11">
        <v>1.84</v>
      </c>
      <c r="I215" s="11">
        <v>2.1800000000000002</v>
      </c>
      <c r="J215" s="11">
        <v>2.39</v>
      </c>
      <c r="K215" s="11">
        <v>2.77</v>
      </c>
      <c r="L215" s="11">
        <v>3.08</v>
      </c>
    </row>
    <row r="216" spans="1:12" x14ac:dyDescent="0.2">
      <c r="A216" s="8" t="s">
        <v>93</v>
      </c>
      <c r="B216" s="10">
        <v>0.38</v>
      </c>
      <c r="C216" s="10">
        <v>0.52</v>
      </c>
      <c r="D216" s="10">
        <v>0.63</v>
      </c>
      <c r="E216" s="10">
        <v>0.85</v>
      </c>
      <c r="F216" s="10">
        <v>1.1000000000000001</v>
      </c>
      <c r="G216" s="10">
        <v>1.39</v>
      </c>
      <c r="H216" s="10">
        <v>1.8</v>
      </c>
      <c r="I216" s="10">
        <v>2.14</v>
      </c>
      <c r="J216" s="10">
        <v>2.34</v>
      </c>
      <c r="K216" s="10">
        <v>2.73</v>
      </c>
      <c r="L216" s="10">
        <v>3.02</v>
      </c>
    </row>
    <row r="217" spans="1:12" x14ac:dyDescent="0.2">
      <c r="A217" s="8" t="s">
        <v>94</v>
      </c>
      <c r="B217" s="11">
        <v>0.39</v>
      </c>
      <c r="C217" s="11">
        <v>0.51</v>
      </c>
      <c r="D217" s="11">
        <v>0.62</v>
      </c>
      <c r="E217" s="11">
        <v>0.84</v>
      </c>
      <c r="F217" s="11">
        <v>1.1200000000000001</v>
      </c>
      <c r="G217" s="11">
        <v>1.4</v>
      </c>
      <c r="H217" s="11">
        <v>1.83</v>
      </c>
      <c r="I217" s="11">
        <v>2.2000000000000002</v>
      </c>
      <c r="J217" s="11">
        <v>2.4</v>
      </c>
      <c r="K217" s="11">
        <v>2.81</v>
      </c>
      <c r="L217" s="11">
        <v>3.1</v>
      </c>
    </row>
    <row r="218" spans="1:12" x14ac:dyDescent="0.2">
      <c r="A218" s="8" t="s">
        <v>95</v>
      </c>
      <c r="B218" s="10">
        <v>0.41</v>
      </c>
      <c r="C218" s="10">
        <v>0.54</v>
      </c>
      <c r="D218" s="10">
        <v>0.64</v>
      </c>
      <c r="E218" s="10">
        <v>0.85</v>
      </c>
      <c r="F218" s="10">
        <v>1.1499999999999999</v>
      </c>
      <c r="G218" s="10">
        <v>1.43</v>
      </c>
      <c r="H218" s="10">
        <v>1.89</v>
      </c>
      <c r="I218" s="10">
        <v>2.2599999999999998</v>
      </c>
      <c r="J218" s="10">
        <v>2.4700000000000002</v>
      </c>
      <c r="K218" s="10">
        <v>2.87</v>
      </c>
      <c r="L218" s="10">
        <v>3.16</v>
      </c>
    </row>
    <row r="219" spans="1:12" x14ac:dyDescent="0.2">
      <c r="A219" s="8" t="s">
        <v>96</v>
      </c>
      <c r="B219" s="11">
        <v>0.42</v>
      </c>
      <c r="C219" s="11">
        <v>0.51</v>
      </c>
      <c r="D219" s="11">
        <v>0.64</v>
      </c>
      <c r="E219" s="11">
        <v>0.85</v>
      </c>
      <c r="F219" s="11">
        <v>1.1499999999999999</v>
      </c>
      <c r="G219" s="11">
        <v>1.44</v>
      </c>
      <c r="H219" s="11">
        <v>1.9</v>
      </c>
      <c r="I219" s="11">
        <v>2.2599999999999998</v>
      </c>
      <c r="J219" s="11">
        <v>2.4900000000000002</v>
      </c>
      <c r="K219" s="11">
        <v>2.86</v>
      </c>
      <c r="L219" s="11">
        <v>3.16</v>
      </c>
    </row>
    <row r="220" spans="1:12" x14ac:dyDescent="0.2">
      <c r="A220" s="8">
        <v>41255</v>
      </c>
      <c r="B220" s="10">
        <v>0.47</v>
      </c>
      <c r="C220" s="10">
        <v>0.54</v>
      </c>
      <c r="D220" s="10">
        <v>0.66</v>
      </c>
      <c r="E220" s="10">
        <v>0.88</v>
      </c>
      <c r="F220" s="10">
        <v>1.17</v>
      </c>
      <c r="G220" s="10">
        <v>1.46</v>
      </c>
      <c r="H220" s="10">
        <v>1.92</v>
      </c>
      <c r="I220" s="10">
        <v>2.2599999999999998</v>
      </c>
      <c r="J220" s="10">
        <v>2.48</v>
      </c>
      <c r="K220" s="10">
        <v>2.85</v>
      </c>
      <c r="L220" s="10">
        <v>3.14</v>
      </c>
    </row>
    <row r="221" spans="1:12" x14ac:dyDescent="0.2">
      <c r="A221" s="9">
        <v>41256</v>
      </c>
      <c r="B221" s="11">
        <v>0.49</v>
      </c>
      <c r="C221" s="11">
        <v>0.55000000000000004</v>
      </c>
      <c r="D221" s="11">
        <v>0.66</v>
      </c>
      <c r="E221" s="11">
        <v>0.92</v>
      </c>
      <c r="F221" s="11">
        <v>1.27</v>
      </c>
      <c r="G221" s="11">
        <v>1.57</v>
      </c>
      <c r="H221" s="11">
        <v>2.02</v>
      </c>
      <c r="I221" s="11">
        <v>2.34</v>
      </c>
      <c r="J221" s="11">
        <v>2.54</v>
      </c>
      <c r="K221" s="11">
        <v>2.86</v>
      </c>
      <c r="L221" s="11">
        <v>3.14</v>
      </c>
    </row>
    <row r="222" spans="1:12" x14ac:dyDescent="0.2">
      <c r="A222" s="8">
        <v>41257</v>
      </c>
      <c r="B222" s="10">
        <v>0.48</v>
      </c>
      <c r="C222" s="10">
        <v>0.51</v>
      </c>
      <c r="D222" s="10">
        <v>0.65</v>
      </c>
      <c r="E222" s="10">
        <v>0.91</v>
      </c>
      <c r="F222" s="10">
        <v>1.29</v>
      </c>
      <c r="G222" s="10">
        <v>1.61</v>
      </c>
      <c r="H222" s="10">
        <v>2.1</v>
      </c>
      <c r="I222" s="10">
        <v>2.42</v>
      </c>
      <c r="J222" s="10">
        <v>2.6</v>
      </c>
      <c r="K222" s="10">
        <v>2.89</v>
      </c>
      <c r="L222" s="10">
        <v>3.16</v>
      </c>
    </row>
    <row r="223" spans="1:12" x14ac:dyDescent="0.2">
      <c r="A223" s="9">
        <v>41258</v>
      </c>
      <c r="B223" s="11">
        <v>0.46</v>
      </c>
      <c r="C223" s="11">
        <v>0.51</v>
      </c>
      <c r="D223" s="11">
        <v>0.65</v>
      </c>
      <c r="E223" s="11">
        <v>0.91</v>
      </c>
      <c r="F223" s="11">
        <v>1.28</v>
      </c>
      <c r="G223" s="11">
        <v>1.59</v>
      </c>
      <c r="H223" s="11">
        <v>2.0699999999999998</v>
      </c>
      <c r="I223" s="11">
        <v>2.41</v>
      </c>
      <c r="J223" s="11">
        <v>2.6</v>
      </c>
      <c r="K223" s="11">
        <v>2.91</v>
      </c>
      <c r="L223" s="11">
        <v>3.19</v>
      </c>
    </row>
    <row r="224" spans="1:12" x14ac:dyDescent="0.2">
      <c r="A224" s="8">
        <v>41261</v>
      </c>
      <c r="B224" s="10">
        <v>0.45</v>
      </c>
      <c r="C224" s="10">
        <v>0.52</v>
      </c>
      <c r="D224" s="10">
        <v>0.65</v>
      </c>
      <c r="E224" s="10">
        <v>0.9</v>
      </c>
      <c r="F224" s="10">
        <v>1.24</v>
      </c>
      <c r="G224" s="10">
        <v>1.55</v>
      </c>
      <c r="H224" s="10">
        <v>2.0299999999999998</v>
      </c>
      <c r="I224" s="10">
        <v>2.35</v>
      </c>
      <c r="J224" s="10">
        <v>2.54</v>
      </c>
      <c r="K224" s="10">
        <v>2.85</v>
      </c>
      <c r="L224" s="10">
        <v>3.12</v>
      </c>
    </row>
    <row r="225" spans="1:12" x14ac:dyDescent="0.2">
      <c r="A225" s="9">
        <v>41262</v>
      </c>
      <c r="B225" s="11">
        <v>0.48</v>
      </c>
      <c r="C225" s="11">
        <v>0.52</v>
      </c>
      <c r="D225" s="11">
        <v>0.66</v>
      </c>
      <c r="E225" s="11">
        <v>0.9</v>
      </c>
      <c r="F225" s="11">
        <v>1.25</v>
      </c>
      <c r="G225" s="11">
        <v>1.56</v>
      </c>
      <c r="H225" s="11">
        <v>2.06</v>
      </c>
      <c r="I225" s="11">
        <v>2.38</v>
      </c>
      <c r="J225" s="11">
        <v>2.57</v>
      </c>
      <c r="K225" s="11">
        <v>2.88</v>
      </c>
      <c r="L225" s="11">
        <v>3.15</v>
      </c>
    </row>
    <row r="226" spans="1:12" x14ac:dyDescent="0.2">
      <c r="A226" s="8">
        <v>41263</v>
      </c>
      <c r="B226" s="10">
        <v>0.46</v>
      </c>
      <c r="C226" s="10">
        <v>0.52</v>
      </c>
      <c r="D226" s="10">
        <v>0.65</v>
      </c>
      <c r="E226" s="10">
        <v>0.88</v>
      </c>
      <c r="F226" s="10">
        <v>1.21</v>
      </c>
      <c r="G226" s="10">
        <v>1.54</v>
      </c>
      <c r="H226" s="10">
        <v>2.04</v>
      </c>
      <c r="I226" s="10">
        <v>2.35</v>
      </c>
      <c r="J226" s="10">
        <v>2.5499999999999998</v>
      </c>
      <c r="K226" s="10">
        <v>2.86</v>
      </c>
      <c r="L226" s="10">
        <v>3.12</v>
      </c>
    </row>
    <row r="227" spans="1:12" x14ac:dyDescent="0.2">
      <c r="A227" s="9">
        <v>41264</v>
      </c>
      <c r="B227" s="11">
        <v>0.42</v>
      </c>
      <c r="C227" s="11">
        <v>0.51</v>
      </c>
      <c r="D227" s="11">
        <v>0.65</v>
      </c>
      <c r="E227" s="11">
        <v>0.87</v>
      </c>
      <c r="F227" s="11">
        <v>1.22</v>
      </c>
      <c r="G227" s="11">
        <v>1.54</v>
      </c>
      <c r="H227" s="11">
        <v>2.04</v>
      </c>
      <c r="I227" s="11">
        <v>2.36</v>
      </c>
      <c r="J227" s="11">
        <v>2.5499999999999998</v>
      </c>
      <c r="K227" s="11">
        <v>2.86</v>
      </c>
      <c r="L227" s="11">
        <v>3.12</v>
      </c>
    </row>
    <row r="228" spans="1:12" x14ac:dyDescent="0.2">
      <c r="A228" s="8">
        <v>41265</v>
      </c>
      <c r="B228" s="10">
        <v>0.42</v>
      </c>
      <c r="C228" s="10">
        <v>0.52</v>
      </c>
      <c r="D228" s="10">
        <v>0.65</v>
      </c>
      <c r="E228" s="10">
        <v>0.87</v>
      </c>
      <c r="F228" s="10">
        <v>1.22</v>
      </c>
      <c r="G228" s="10">
        <v>1.54</v>
      </c>
      <c r="H228" s="10">
        <v>2.04</v>
      </c>
      <c r="I228" s="10">
        <v>2.35</v>
      </c>
      <c r="J228" s="10">
        <v>2.5499999999999998</v>
      </c>
      <c r="K228" s="10">
        <v>2.86</v>
      </c>
      <c r="L228" s="10">
        <v>3.12</v>
      </c>
    </row>
    <row r="229" spans="1:12" x14ac:dyDescent="0.2">
      <c r="A229" s="9">
        <v>41269</v>
      </c>
      <c r="B229" s="11">
        <v>0.5</v>
      </c>
      <c r="C229" s="11">
        <v>0.51</v>
      </c>
      <c r="D229" s="11">
        <v>0.66</v>
      </c>
      <c r="E229" s="11">
        <v>0.89</v>
      </c>
      <c r="F229" s="11">
        <v>1.28</v>
      </c>
      <c r="G229" s="11">
        <v>1.58</v>
      </c>
      <c r="H229" s="11">
        <v>2.0699999999999998</v>
      </c>
      <c r="I229" s="11">
        <v>2.37</v>
      </c>
      <c r="J229" s="11">
        <v>2.57</v>
      </c>
      <c r="K229" s="11">
        <v>2.88</v>
      </c>
      <c r="L229" s="11">
        <v>3.14</v>
      </c>
    </row>
    <row r="230" spans="1:12" x14ac:dyDescent="0.2">
      <c r="A230" s="8">
        <v>41270</v>
      </c>
      <c r="B230" s="10">
        <v>0.48</v>
      </c>
      <c r="C230" s="10">
        <v>0.53</v>
      </c>
      <c r="D230" s="10">
        <v>0.62</v>
      </c>
      <c r="E230" s="10">
        <v>0.9</v>
      </c>
      <c r="F230" s="10">
        <v>1.26</v>
      </c>
      <c r="G230" s="10">
        <v>1.55</v>
      </c>
      <c r="H230" s="10">
        <v>2.02</v>
      </c>
      <c r="I230" s="10">
        <v>2.3199999999999998</v>
      </c>
      <c r="J230" s="10">
        <v>2.5099999999999998</v>
      </c>
      <c r="K230" s="10">
        <v>2.83</v>
      </c>
      <c r="L230" s="10">
        <v>3.09</v>
      </c>
    </row>
    <row r="231" spans="1:12" x14ac:dyDescent="0.2">
      <c r="A231" s="9">
        <v>41271</v>
      </c>
      <c r="B231" s="11">
        <v>0.39</v>
      </c>
      <c r="C231" s="11">
        <v>0.47</v>
      </c>
      <c r="D231" s="11">
        <v>0.62</v>
      </c>
      <c r="E231" s="11">
        <v>0.85</v>
      </c>
      <c r="F231" s="11">
        <v>1.22</v>
      </c>
      <c r="G231" s="11">
        <v>1.49</v>
      </c>
      <c r="H231" s="11">
        <v>1.96</v>
      </c>
      <c r="I231" s="11">
        <v>2.2999999999999998</v>
      </c>
      <c r="J231" s="11">
        <v>2.4900000000000002</v>
      </c>
      <c r="K231" s="11">
        <v>2.82</v>
      </c>
      <c r="L231" s="11">
        <v>3.08</v>
      </c>
    </row>
    <row r="232" spans="1:12" x14ac:dyDescent="0.2">
      <c r="A232" s="8">
        <v>41272</v>
      </c>
      <c r="B232" s="10">
        <v>0.44</v>
      </c>
      <c r="C232" s="10">
        <v>0.51</v>
      </c>
      <c r="D232" s="10">
        <v>0.62</v>
      </c>
      <c r="E232" s="10">
        <v>0.85</v>
      </c>
      <c r="F232" s="10">
        <v>1.2</v>
      </c>
      <c r="G232" s="10">
        <v>1.47</v>
      </c>
      <c r="H232" s="10">
        <v>1.93</v>
      </c>
      <c r="I232" s="10">
        <v>2.25</v>
      </c>
      <c r="J232" s="10">
        <v>2.4500000000000002</v>
      </c>
      <c r="K232" s="10">
        <v>2.79</v>
      </c>
      <c r="L232" s="10">
        <v>3.06</v>
      </c>
    </row>
    <row r="233" spans="1:12" x14ac:dyDescent="0.2">
      <c r="A233" s="8" t="s">
        <v>97</v>
      </c>
      <c r="B233" s="11">
        <v>0.52</v>
      </c>
      <c r="C233" s="11">
        <v>0.53</v>
      </c>
      <c r="D233" s="11">
        <v>0.65</v>
      </c>
      <c r="E233" s="11">
        <v>0.89</v>
      </c>
      <c r="F233" s="11">
        <v>1.22</v>
      </c>
      <c r="G233" s="11">
        <v>1.5</v>
      </c>
      <c r="H233" s="11">
        <v>1.94</v>
      </c>
      <c r="I233" s="11">
        <v>2.2599999999999998</v>
      </c>
      <c r="J233" s="11">
        <v>2.4500000000000002</v>
      </c>
      <c r="K233" s="11">
        <v>2.78</v>
      </c>
      <c r="L233" s="11">
        <v>3.04</v>
      </c>
    </row>
    <row r="234" spans="1:12" x14ac:dyDescent="0.2">
      <c r="A234" s="8" t="s">
        <v>98</v>
      </c>
      <c r="B234" s="10">
        <v>0.49</v>
      </c>
      <c r="C234" s="10">
        <v>0.53</v>
      </c>
      <c r="D234" s="10">
        <v>0.63</v>
      </c>
      <c r="E234" s="10">
        <v>0.87</v>
      </c>
      <c r="F234" s="10">
        <v>1.24</v>
      </c>
      <c r="G234" s="10">
        <v>1.5</v>
      </c>
      <c r="H234" s="10">
        <v>1.94</v>
      </c>
      <c r="I234" s="10">
        <v>2.2599999999999998</v>
      </c>
      <c r="J234" s="10">
        <v>2.46</v>
      </c>
      <c r="K234" s="10">
        <v>2.78</v>
      </c>
      <c r="L234" s="10">
        <v>3.05</v>
      </c>
    </row>
    <row r="235" spans="1:12" x14ac:dyDescent="0.2">
      <c r="A235" s="8" t="s">
        <v>99</v>
      </c>
      <c r="B235" s="11">
        <v>0.51</v>
      </c>
      <c r="C235" s="11">
        <v>0.52</v>
      </c>
      <c r="D235" s="11">
        <v>0.62</v>
      </c>
      <c r="E235" s="11">
        <v>0.83</v>
      </c>
      <c r="F235" s="11">
        <v>1.17</v>
      </c>
      <c r="G235" s="11">
        <v>1.43</v>
      </c>
      <c r="H235" s="11">
        <v>1.86</v>
      </c>
      <c r="I235" s="11">
        <v>2.1800000000000002</v>
      </c>
      <c r="J235" s="11">
        <v>2.37</v>
      </c>
      <c r="K235" s="11">
        <v>2.69</v>
      </c>
      <c r="L235" s="11">
        <v>2.96</v>
      </c>
    </row>
    <row r="236" spans="1:12" x14ac:dyDescent="0.2">
      <c r="A236" s="8" t="s">
        <v>100</v>
      </c>
      <c r="B236" s="10">
        <v>0.5</v>
      </c>
      <c r="C236" s="10">
        <v>0.53</v>
      </c>
      <c r="D236" s="10">
        <v>0.61</v>
      </c>
      <c r="E236" s="10">
        <v>0.85</v>
      </c>
      <c r="F236" s="10">
        <v>1.22</v>
      </c>
      <c r="G236" s="10">
        <v>1.5</v>
      </c>
      <c r="H236" s="10">
        <v>1.92</v>
      </c>
      <c r="I236" s="10">
        <v>2.23</v>
      </c>
      <c r="J236" s="10">
        <v>2.42</v>
      </c>
      <c r="K236" s="10">
        <v>2.73</v>
      </c>
      <c r="L236" s="10">
        <v>3</v>
      </c>
    </row>
    <row r="237" spans="1:12" x14ac:dyDescent="0.2">
      <c r="A237" s="8" t="s">
        <v>101</v>
      </c>
      <c r="B237" s="11">
        <v>0.5</v>
      </c>
      <c r="C237" s="11">
        <v>0.5</v>
      </c>
      <c r="D237" s="11">
        <v>0.6</v>
      </c>
      <c r="E237" s="11">
        <v>0.82</v>
      </c>
      <c r="F237" s="11">
        <v>1.21</v>
      </c>
      <c r="G237" s="11">
        <v>1.47</v>
      </c>
      <c r="H237" s="11">
        <v>1.89</v>
      </c>
      <c r="I237" s="11">
        <v>2.1800000000000002</v>
      </c>
      <c r="J237" s="11">
        <v>2.38</v>
      </c>
      <c r="K237" s="11">
        <v>2.69</v>
      </c>
      <c r="L237" s="11">
        <v>2.97</v>
      </c>
    </row>
    <row r="238" spans="1:12" x14ac:dyDescent="0.2">
      <c r="A238" s="8" t="s">
        <v>102</v>
      </c>
      <c r="B238" s="10">
        <v>0.51</v>
      </c>
      <c r="C238" s="10">
        <v>0.52</v>
      </c>
      <c r="D238" s="10">
        <v>0.6</v>
      </c>
      <c r="E238" s="10">
        <v>0.82</v>
      </c>
      <c r="F238" s="10">
        <v>1.19</v>
      </c>
      <c r="G238" s="10">
        <v>1.47</v>
      </c>
      <c r="H238" s="10">
        <v>1.89</v>
      </c>
      <c r="I238" s="10">
        <v>2.1800000000000002</v>
      </c>
      <c r="J238" s="10">
        <v>2.38</v>
      </c>
      <c r="K238" s="10">
        <v>2.69</v>
      </c>
      <c r="L238" s="10">
        <v>2.97</v>
      </c>
    </row>
    <row r="239" spans="1:12" x14ac:dyDescent="0.2">
      <c r="A239" s="8" t="s">
        <v>103</v>
      </c>
      <c r="B239" s="11">
        <v>0.51</v>
      </c>
      <c r="C239" s="11">
        <v>0.52</v>
      </c>
      <c r="D239" s="11">
        <v>0.6</v>
      </c>
      <c r="E239" s="11">
        <v>0.82</v>
      </c>
      <c r="F239" s="11">
        <v>1.2</v>
      </c>
      <c r="G239" s="11">
        <v>1.47</v>
      </c>
      <c r="H239" s="11">
        <v>1.89</v>
      </c>
      <c r="I239" s="11">
        <v>2.1800000000000002</v>
      </c>
      <c r="J239" s="11">
        <v>2.38</v>
      </c>
      <c r="K239" s="11">
        <v>2.68</v>
      </c>
      <c r="L239" s="11">
        <v>2.96</v>
      </c>
    </row>
    <row r="240" spans="1:12" x14ac:dyDescent="0.2">
      <c r="A240" s="8" t="s">
        <v>104</v>
      </c>
      <c r="B240" s="10">
        <v>0.52</v>
      </c>
      <c r="C240" s="10">
        <v>0.52</v>
      </c>
      <c r="D240" s="10">
        <v>0.59</v>
      </c>
      <c r="E240" s="10">
        <v>0.81</v>
      </c>
      <c r="F240" s="10">
        <v>1.18</v>
      </c>
      <c r="G240" s="10">
        <v>1.45</v>
      </c>
      <c r="H240" s="10">
        <v>1.87</v>
      </c>
      <c r="I240" s="10">
        <v>2.17</v>
      </c>
      <c r="J240" s="10">
        <v>2.36</v>
      </c>
      <c r="K240" s="10">
        <v>2.68</v>
      </c>
      <c r="L240" s="10">
        <v>3.01</v>
      </c>
    </row>
    <row r="241" spans="1:12" x14ac:dyDescent="0.2">
      <c r="A241" s="9">
        <v>41286</v>
      </c>
      <c r="B241" s="11">
        <v>0.52</v>
      </c>
      <c r="C241" s="11">
        <v>0.53</v>
      </c>
      <c r="D241" s="11">
        <v>0.61</v>
      </c>
      <c r="E241" s="11">
        <v>0.82</v>
      </c>
      <c r="F241" s="11">
        <v>1.21</v>
      </c>
      <c r="G241" s="11">
        <v>1.48</v>
      </c>
      <c r="H241" s="11">
        <v>1.9</v>
      </c>
      <c r="I241" s="11">
        <v>2.2000000000000002</v>
      </c>
      <c r="J241" s="11">
        <v>2.4</v>
      </c>
      <c r="K241" s="11">
        <v>2.71</v>
      </c>
      <c r="L241" s="11">
        <v>2.99</v>
      </c>
    </row>
    <row r="242" spans="1:12" x14ac:dyDescent="0.2">
      <c r="A242" s="8">
        <v>41290</v>
      </c>
      <c r="B242" s="10">
        <v>0.52</v>
      </c>
      <c r="C242" s="10">
        <v>0.55000000000000004</v>
      </c>
      <c r="D242" s="10">
        <v>0.62</v>
      </c>
      <c r="E242" s="10">
        <v>0.8</v>
      </c>
      <c r="F242" s="10">
        <v>1.17</v>
      </c>
      <c r="G242" s="10">
        <v>1.42</v>
      </c>
      <c r="H242" s="10">
        <v>1.84</v>
      </c>
      <c r="I242" s="10">
        <v>2.14</v>
      </c>
      <c r="J242" s="10">
        <v>2.33</v>
      </c>
      <c r="K242" s="10">
        <v>2.66</v>
      </c>
      <c r="L242" s="10">
        <v>2.93</v>
      </c>
    </row>
    <row r="243" spans="1:12" x14ac:dyDescent="0.2">
      <c r="A243" s="9">
        <v>41291</v>
      </c>
      <c r="B243" s="11">
        <v>0.48</v>
      </c>
      <c r="C243" s="11">
        <v>0.53</v>
      </c>
      <c r="D243" s="11">
        <v>0.63</v>
      </c>
      <c r="E243" s="11">
        <v>0.82</v>
      </c>
      <c r="F243" s="11">
        <v>1.23</v>
      </c>
      <c r="G243" s="11">
        <v>1.51</v>
      </c>
      <c r="H243" s="11">
        <v>1.93</v>
      </c>
      <c r="I243" s="11">
        <v>2.2400000000000002</v>
      </c>
      <c r="J243" s="11">
        <v>2.42</v>
      </c>
      <c r="K243" s="11">
        <v>2.74</v>
      </c>
      <c r="L243" s="11">
        <v>3</v>
      </c>
    </row>
    <row r="244" spans="1:12" x14ac:dyDescent="0.2">
      <c r="A244" s="8">
        <v>41292</v>
      </c>
      <c r="B244" s="10">
        <v>0.47</v>
      </c>
      <c r="C244" s="10">
        <v>0.52</v>
      </c>
      <c r="D244" s="10">
        <v>0.62</v>
      </c>
      <c r="E244" s="10">
        <v>0.83</v>
      </c>
      <c r="F244" s="10">
        <v>1.25</v>
      </c>
      <c r="G244" s="10">
        <v>1.53</v>
      </c>
      <c r="H244" s="10">
        <v>1.97</v>
      </c>
      <c r="I244" s="10">
        <v>2.2799999999999998</v>
      </c>
      <c r="J244" s="10">
        <v>2.4700000000000002</v>
      </c>
      <c r="K244" s="10">
        <v>2.77</v>
      </c>
      <c r="L244" s="10">
        <v>3.04</v>
      </c>
    </row>
    <row r="245" spans="1:12" x14ac:dyDescent="0.2">
      <c r="A245" s="9">
        <v>41293</v>
      </c>
      <c r="B245" s="11">
        <v>0.46</v>
      </c>
      <c r="C245" s="11">
        <v>0.5</v>
      </c>
      <c r="D245" s="11">
        <v>0.62</v>
      </c>
      <c r="E245" s="11">
        <v>0.82</v>
      </c>
      <c r="F245" s="11">
        <v>1.2</v>
      </c>
      <c r="G245" s="11">
        <v>1.5</v>
      </c>
      <c r="H245" s="11">
        <v>1.95</v>
      </c>
      <c r="I245" s="11">
        <v>2.2799999999999998</v>
      </c>
      <c r="J245" s="11">
        <v>2.48</v>
      </c>
      <c r="K245" s="11">
        <v>2.79</v>
      </c>
      <c r="L245" s="11">
        <v>3.05</v>
      </c>
    </row>
    <row r="246" spans="1:12" x14ac:dyDescent="0.2">
      <c r="A246" s="8">
        <v>41296</v>
      </c>
      <c r="B246" s="10">
        <v>0.46</v>
      </c>
      <c r="C246" s="10">
        <v>0.51</v>
      </c>
      <c r="D246" s="10">
        <v>0.59</v>
      </c>
      <c r="E246" s="10">
        <v>0.79</v>
      </c>
      <c r="F246" s="10">
        <v>1.1599999999999999</v>
      </c>
      <c r="G246" s="10">
        <v>1.43</v>
      </c>
      <c r="H246" s="10">
        <v>1.88</v>
      </c>
      <c r="I246" s="10">
        <v>2.19</v>
      </c>
      <c r="J246" s="10">
        <v>2.41</v>
      </c>
      <c r="K246" s="10">
        <v>2.72</v>
      </c>
      <c r="L246" s="10">
        <v>2.99</v>
      </c>
    </row>
    <row r="247" spans="1:12" x14ac:dyDescent="0.2">
      <c r="A247" s="9">
        <v>41297</v>
      </c>
      <c r="B247" s="11">
        <v>0.5</v>
      </c>
      <c r="C247" s="11">
        <v>0.51</v>
      </c>
      <c r="D247" s="11">
        <v>0.62</v>
      </c>
      <c r="E247" s="11">
        <v>0.81</v>
      </c>
      <c r="F247" s="11">
        <v>1.21</v>
      </c>
      <c r="G247" s="11">
        <v>1.49</v>
      </c>
      <c r="H247" s="11">
        <v>1.94</v>
      </c>
      <c r="I247" s="11">
        <v>2.27</v>
      </c>
      <c r="J247" s="11">
        <v>2.4700000000000002</v>
      </c>
      <c r="K247" s="11">
        <v>2.78</v>
      </c>
      <c r="L247" s="11">
        <v>3.05</v>
      </c>
    </row>
    <row r="248" spans="1:12" x14ac:dyDescent="0.2">
      <c r="A248" s="8">
        <v>41298</v>
      </c>
      <c r="B248" s="10">
        <v>0.48</v>
      </c>
      <c r="C248" s="10">
        <v>0.5</v>
      </c>
      <c r="D248" s="10">
        <v>0.61</v>
      </c>
      <c r="E248" s="10">
        <v>0.82</v>
      </c>
      <c r="F248" s="10">
        <v>1.23</v>
      </c>
      <c r="G248" s="10">
        <v>1.52</v>
      </c>
      <c r="H248" s="10">
        <v>1.99</v>
      </c>
      <c r="I248" s="10">
        <v>2.33</v>
      </c>
      <c r="J248" s="10">
        <v>2.5299999999999998</v>
      </c>
      <c r="K248" s="10">
        <v>2.84</v>
      </c>
      <c r="L248" s="10">
        <v>3.1</v>
      </c>
    </row>
    <row r="249" spans="1:12" x14ac:dyDescent="0.2">
      <c r="A249" s="9">
        <v>41299</v>
      </c>
      <c r="B249" s="11">
        <v>0.49</v>
      </c>
      <c r="C249" s="11">
        <v>0.51</v>
      </c>
      <c r="D249" s="11">
        <v>0.62</v>
      </c>
      <c r="E249" s="11">
        <v>0.82</v>
      </c>
      <c r="F249" s="11">
        <v>1.21</v>
      </c>
      <c r="G249" s="11">
        <v>1.49</v>
      </c>
      <c r="H249" s="11">
        <v>1.95</v>
      </c>
      <c r="I249" s="11">
        <v>2.2999999999999998</v>
      </c>
      <c r="J249" s="11">
        <v>2.5099999999999998</v>
      </c>
      <c r="K249" s="11">
        <v>2.82</v>
      </c>
      <c r="L249" s="11">
        <v>3.08</v>
      </c>
    </row>
    <row r="250" spans="1:12" x14ac:dyDescent="0.2">
      <c r="A250" s="8">
        <v>41300</v>
      </c>
      <c r="B250" s="10">
        <v>0.49</v>
      </c>
      <c r="C250" s="10">
        <v>0.52</v>
      </c>
      <c r="D250" s="10">
        <v>0.63</v>
      </c>
      <c r="E250" s="10">
        <v>0.82</v>
      </c>
      <c r="F250" s="10">
        <v>1.22</v>
      </c>
      <c r="G250" s="10">
        <v>1.48</v>
      </c>
      <c r="H250" s="10">
        <v>1.94</v>
      </c>
      <c r="I250" s="10">
        <v>2.2799999999999998</v>
      </c>
      <c r="J250" s="10">
        <v>2.4900000000000002</v>
      </c>
      <c r="K250" s="10">
        <v>2.8</v>
      </c>
      <c r="L250" s="10">
        <v>3.06</v>
      </c>
    </row>
    <row r="251" spans="1:12" x14ac:dyDescent="0.2">
      <c r="A251" s="9">
        <v>41303</v>
      </c>
      <c r="B251" s="11">
        <v>0.49</v>
      </c>
      <c r="C251" s="11">
        <v>0.51</v>
      </c>
      <c r="D251" s="11">
        <v>0.63</v>
      </c>
      <c r="E251" s="11">
        <v>0.81</v>
      </c>
      <c r="F251" s="11">
        <v>1.22</v>
      </c>
      <c r="G251" s="11">
        <v>1.48</v>
      </c>
      <c r="H251" s="11">
        <v>1.94</v>
      </c>
      <c r="I251" s="11">
        <v>2.2799999999999998</v>
      </c>
      <c r="J251" s="11">
        <v>2.4900000000000002</v>
      </c>
      <c r="K251" s="11">
        <v>2.82</v>
      </c>
      <c r="L251" s="11">
        <v>3.08</v>
      </c>
    </row>
    <row r="252" spans="1:12" x14ac:dyDescent="0.2">
      <c r="A252" s="8">
        <v>41304</v>
      </c>
      <c r="B252" s="10">
        <v>0.5</v>
      </c>
      <c r="C252" s="10">
        <v>0.52</v>
      </c>
      <c r="D252" s="10">
        <v>0.64</v>
      </c>
      <c r="E252" s="10">
        <v>0.84</v>
      </c>
      <c r="F252" s="10">
        <v>1.19</v>
      </c>
      <c r="G252" s="10">
        <v>1.46</v>
      </c>
      <c r="H252" s="10">
        <v>1.9</v>
      </c>
      <c r="I252" s="10">
        <v>2.2400000000000002</v>
      </c>
      <c r="J252" s="10">
        <v>2.4500000000000002</v>
      </c>
      <c r="K252" s="10">
        <v>2.78</v>
      </c>
      <c r="L252" s="10">
        <v>3.05</v>
      </c>
    </row>
    <row r="253" spans="1:12" x14ac:dyDescent="0.2">
      <c r="A253" s="8" t="s">
        <v>105</v>
      </c>
      <c r="B253" s="11">
        <v>0.5</v>
      </c>
      <c r="C253" s="11">
        <v>0.51</v>
      </c>
      <c r="D253" s="11">
        <v>0.65</v>
      </c>
      <c r="E253" s="11">
        <v>0.83</v>
      </c>
      <c r="F253" s="11">
        <v>1.22</v>
      </c>
      <c r="G253" s="11">
        <v>1.49</v>
      </c>
      <c r="H253" s="11">
        <v>1.93</v>
      </c>
      <c r="I253" s="11">
        <v>2.27</v>
      </c>
      <c r="J253" s="11">
        <v>2.48</v>
      </c>
      <c r="K253" s="11">
        <v>2.8</v>
      </c>
      <c r="L253" s="11">
        <v>3.08</v>
      </c>
    </row>
    <row r="254" spans="1:12" x14ac:dyDescent="0.2">
      <c r="A254" s="8" t="s">
        <v>106</v>
      </c>
      <c r="B254" s="10">
        <v>0.5</v>
      </c>
      <c r="C254" s="10">
        <v>0.52</v>
      </c>
      <c r="D254" s="10">
        <v>0.64</v>
      </c>
      <c r="E254" s="10">
        <v>0.84</v>
      </c>
      <c r="F254" s="10">
        <v>1.21</v>
      </c>
      <c r="G254" s="10">
        <v>1.48</v>
      </c>
      <c r="H254" s="10">
        <v>1.92</v>
      </c>
      <c r="I254" s="10">
        <v>2.27</v>
      </c>
      <c r="J254" s="10">
        <v>2.48</v>
      </c>
      <c r="K254" s="10">
        <v>2.8</v>
      </c>
      <c r="L254" s="10">
        <v>3.09</v>
      </c>
    </row>
    <row r="255" spans="1:12" x14ac:dyDescent="0.2">
      <c r="A255" s="8" t="s">
        <v>107</v>
      </c>
      <c r="B255" s="11">
        <v>0.49</v>
      </c>
      <c r="C255" s="11">
        <v>0.51</v>
      </c>
      <c r="D255" s="11">
        <v>0.63</v>
      </c>
      <c r="E255" s="11">
        <v>0.82</v>
      </c>
      <c r="F255" s="11">
        <v>1.21</v>
      </c>
      <c r="G255" s="11">
        <v>1.49</v>
      </c>
      <c r="H255" s="11">
        <v>1.93</v>
      </c>
      <c r="I255" s="11">
        <v>2.27</v>
      </c>
      <c r="J255" s="11">
        <v>2.4900000000000002</v>
      </c>
      <c r="K255" s="11">
        <v>2.82</v>
      </c>
      <c r="L255" s="11">
        <v>3.11</v>
      </c>
    </row>
    <row r="256" spans="1:12" x14ac:dyDescent="0.2">
      <c r="A256" s="8" t="s">
        <v>108</v>
      </c>
      <c r="B256" s="10">
        <v>0.48</v>
      </c>
      <c r="C256" s="10">
        <v>0.53</v>
      </c>
      <c r="D256" s="10">
        <v>0.62</v>
      </c>
      <c r="E256" s="10">
        <v>0.79</v>
      </c>
      <c r="F256" s="10">
        <v>1.1599999999999999</v>
      </c>
      <c r="G256" s="10">
        <v>1.43</v>
      </c>
      <c r="H256" s="10">
        <v>1.86</v>
      </c>
      <c r="I256" s="10">
        <v>2.19</v>
      </c>
      <c r="J256" s="10">
        <v>2.42</v>
      </c>
      <c r="K256" s="10">
        <v>2.76</v>
      </c>
      <c r="L256" s="10">
        <v>3.05</v>
      </c>
    </row>
    <row r="257" spans="1:12" x14ac:dyDescent="0.2">
      <c r="A257" s="8" t="s">
        <v>109</v>
      </c>
      <c r="B257" s="11">
        <v>0.51</v>
      </c>
      <c r="C257" s="11">
        <v>0.53</v>
      </c>
      <c r="D257" s="11">
        <v>0.63</v>
      </c>
      <c r="E257" s="11">
        <v>0.8</v>
      </c>
      <c r="F257" s="11">
        <v>1.1599999999999999</v>
      </c>
      <c r="G257" s="11">
        <v>1.43</v>
      </c>
      <c r="H257" s="11">
        <v>1.85</v>
      </c>
      <c r="I257" s="11">
        <v>2.17</v>
      </c>
      <c r="J257" s="11">
        <v>2.4</v>
      </c>
      <c r="K257" s="11">
        <v>2.74</v>
      </c>
      <c r="L257" s="11">
        <v>3.02</v>
      </c>
    </row>
    <row r="258" spans="1:12" x14ac:dyDescent="0.2">
      <c r="A258" s="8" t="s">
        <v>110</v>
      </c>
      <c r="B258" s="10">
        <v>0.52</v>
      </c>
      <c r="C258" s="10">
        <v>0.54</v>
      </c>
      <c r="D258" s="10">
        <v>0.63</v>
      </c>
      <c r="E258" s="10">
        <v>0.79</v>
      </c>
      <c r="F258" s="10">
        <v>1.1499999999999999</v>
      </c>
      <c r="G258" s="10">
        <v>1.4</v>
      </c>
      <c r="H258" s="10">
        <v>1.81</v>
      </c>
      <c r="I258" s="10">
        <v>2.14</v>
      </c>
      <c r="J258" s="10">
        <v>2.34</v>
      </c>
      <c r="K258" s="10">
        <v>2.68</v>
      </c>
      <c r="L258" s="10">
        <v>2.96</v>
      </c>
    </row>
    <row r="259" spans="1:12" x14ac:dyDescent="0.2">
      <c r="A259" s="8" t="s">
        <v>111</v>
      </c>
      <c r="B259" s="11">
        <v>0.51</v>
      </c>
      <c r="C259" s="11">
        <v>0.54</v>
      </c>
      <c r="D259" s="11">
        <v>0.64</v>
      </c>
      <c r="E259" s="11">
        <v>0.8</v>
      </c>
      <c r="F259" s="11">
        <v>1.2</v>
      </c>
      <c r="G259" s="11">
        <v>1.46</v>
      </c>
      <c r="H259" s="11">
        <v>1.88</v>
      </c>
      <c r="I259" s="11">
        <v>2.2000000000000002</v>
      </c>
      <c r="J259" s="11">
        <v>2.4</v>
      </c>
      <c r="K259" s="11">
        <v>2.74</v>
      </c>
      <c r="L259" s="11">
        <v>3.02</v>
      </c>
    </row>
    <row r="260" spans="1:12" x14ac:dyDescent="0.2">
      <c r="A260" s="8" t="s">
        <v>112</v>
      </c>
      <c r="B260" s="10">
        <v>0.51</v>
      </c>
      <c r="C260" s="10">
        <v>0.55000000000000004</v>
      </c>
      <c r="D260" s="10">
        <v>0.64</v>
      </c>
      <c r="E260" s="10">
        <v>0.81</v>
      </c>
      <c r="F260" s="10">
        <v>1.2</v>
      </c>
      <c r="G260" s="10">
        <v>1.47</v>
      </c>
      <c r="H260" s="10">
        <v>1.89</v>
      </c>
      <c r="I260" s="10">
        <v>2.2200000000000002</v>
      </c>
      <c r="J260" s="10">
        <v>2.41</v>
      </c>
      <c r="K260" s="10">
        <v>2.75</v>
      </c>
      <c r="L260" s="10">
        <v>3.01</v>
      </c>
    </row>
    <row r="261" spans="1:12" x14ac:dyDescent="0.2">
      <c r="A261" s="9">
        <v>41317</v>
      </c>
      <c r="B261" s="11">
        <v>0.5</v>
      </c>
      <c r="C261" s="11">
        <v>0.52</v>
      </c>
      <c r="D261" s="11">
        <v>0.63</v>
      </c>
      <c r="E261" s="11">
        <v>0.82</v>
      </c>
      <c r="F261" s="11">
        <v>1.2</v>
      </c>
      <c r="G261" s="11">
        <v>1.48</v>
      </c>
      <c r="H261" s="11">
        <v>1.92</v>
      </c>
      <c r="I261" s="11">
        <v>2.2400000000000002</v>
      </c>
      <c r="J261" s="11">
        <v>2.4300000000000002</v>
      </c>
      <c r="K261" s="11">
        <v>2.77</v>
      </c>
      <c r="L261" s="11">
        <v>3.03</v>
      </c>
    </row>
    <row r="262" spans="1:12" x14ac:dyDescent="0.2">
      <c r="A262" s="8">
        <v>41318</v>
      </c>
      <c r="B262" s="10">
        <v>0.51</v>
      </c>
      <c r="C262" s="10">
        <v>0.54</v>
      </c>
      <c r="D262" s="10">
        <v>0.66</v>
      </c>
      <c r="E262" s="10">
        <v>0.84</v>
      </c>
      <c r="F262" s="10">
        <v>1.25</v>
      </c>
      <c r="G262" s="10">
        <v>1.53</v>
      </c>
      <c r="H262" s="10">
        <v>1.98</v>
      </c>
      <c r="I262" s="10">
        <v>2.29</v>
      </c>
      <c r="J262" s="10">
        <v>2.4700000000000002</v>
      </c>
      <c r="K262" s="10">
        <v>2.81</v>
      </c>
      <c r="L262" s="10">
        <v>3.07</v>
      </c>
    </row>
    <row r="263" spans="1:12" x14ac:dyDescent="0.2">
      <c r="A263" s="9">
        <v>41319</v>
      </c>
      <c r="B263" s="11">
        <v>0.53</v>
      </c>
      <c r="C263" s="11">
        <v>0.54</v>
      </c>
      <c r="D263" s="11">
        <v>0.67</v>
      </c>
      <c r="E263" s="11">
        <v>0.86</v>
      </c>
      <c r="F263" s="11">
        <v>1.27</v>
      </c>
      <c r="G263" s="11">
        <v>1.57</v>
      </c>
      <c r="H263" s="11">
        <v>2.0099999999999998</v>
      </c>
      <c r="I263" s="11">
        <v>2.33</v>
      </c>
      <c r="J263" s="11">
        <v>2.5099999999999998</v>
      </c>
      <c r="K263" s="11">
        <v>2.84</v>
      </c>
      <c r="L263" s="11">
        <v>3.09</v>
      </c>
    </row>
    <row r="264" spans="1:12" x14ac:dyDescent="0.2">
      <c r="A264" s="8">
        <v>41320</v>
      </c>
      <c r="B264" s="10">
        <v>0.51</v>
      </c>
      <c r="C264" s="10">
        <v>0.53</v>
      </c>
      <c r="D264" s="10">
        <v>0.66</v>
      </c>
      <c r="E264" s="10">
        <v>0.82</v>
      </c>
      <c r="F264" s="10">
        <v>1.22</v>
      </c>
      <c r="G264" s="10">
        <v>1.5</v>
      </c>
      <c r="H264" s="10">
        <v>1.95</v>
      </c>
      <c r="I264" s="10">
        <v>2.2599999999999998</v>
      </c>
      <c r="J264" s="10">
        <v>2.4500000000000002</v>
      </c>
      <c r="K264" s="10">
        <v>2.8</v>
      </c>
      <c r="L264" s="10">
        <v>3.05</v>
      </c>
    </row>
    <row r="265" spans="1:12" x14ac:dyDescent="0.2">
      <c r="A265" s="9">
        <v>41321</v>
      </c>
      <c r="B265" s="11">
        <v>0.5</v>
      </c>
      <c r="C265" s="11">
        <v>0.53</v>
      </c>
      <c r="D265" s="11">
        <v>0.66</v>
      </c>
      <c r="E265" s="11">
        <v>0.82</v>
      </c>
      <c r="F265" s="11">
        <v>1.21</v>
      </c>
      <c r="G265" s="11">
        <v>1.48</v>
      </c>
      <c r="H265" s="11">
        <v>1.92</v>
      </c>
      <c r="I265" s="11">
        <v>2.23</v>
      </c>
      <c r="J265" s="11">
        <v>2.42</v>
      </c>
      <c r="K265" s="11">
        <v>2.78</v>
      </c>
      <c r="L265" s="11">
        <v>3.03</v>
      </c>
    </row>
    <row r="266" spans="1:12" x14ac:dyDescent="0.2">
      <c r="A266" s="8">
        <v>41325</v>
      </c>
      <c r="B266" s="10">
        <v>0.49</v>
      </c>
      <c r="C266" s="10">
        <v>0.53</v>
      </c>
      <c r="D266" s="10">
        <v>0.69</v>
      </c>
      <c r="E266" s="10">
        <v>0.83</v>
      </c>
      <c r="F266" s="10">
        <v>1.22</v>
      </c>
      <c r="G266" s="10">
        <v>1.5</v>
      </c>
      <c r="H266" s="10">
        <v>1.93</v>
      </c>
      <c r="I266" s="10">
        <v>2.2400000000000002</v>
      </c>
      <c r="J266" s="10">
        <v>2.4300000000000002</v>
      </c>
      <c r="K266" s="10">
        <v>2.78</v>
      </c>
      <c r="L266" s="10">
        <v>3.04</v>
      </c>
    </row>
    <row r="267" spans="1:12" x14ac:dyDescent="0.2">
      <c r="A267" s="9">
        <v>41326</v>
      </c>
      <c r="B267" s="11">
        <v>0.47</v>
      </c>
      <c r="C267" s="11">
        <v>0.52</v>
      </c>
      <c r="D267" s="11">
        <v>0.68</v>
      </c>
      <c r="E267" s="11">
        <v>0.82</v>
      </c>
      <c r="F267" s="11">
        <v>1.22</v>
      </c>
      <c r="G267" s="11">
        <v>1.49</v>
      </c>
      <c r="H267" s="11">
        <v>1.92</v>
      </c>
      <c r="I267" s="11">
        <v>2.23</v>
      </c>
      <c r="J267" s="11">
        <v>2.42</v>
      </c>
      <c r="K267" s="11">
        <v>2.78</v>
      </c>
      <c r="L267" s="11">
        <v>3.04</v>
      </c>
    </row>
    <row r="268" spans="1:12" x14ac:dyDescent="0.2">
      <c r="A268" s="8">
        <v>41327</v>
      </c>
      <c r="B268" s="10">
        <v>0.39</v>
      </c>
      <c r="C268" s="10">
        <v>0.51</v>
      </c>
      <c r="D268" s="10">
        <v>0.66</v>
      </c>
      <c r="E268" s="10">
        <v>0.81</v>
      </c>
      <c r="F268" s="10">
        <v>1.18</v>
      </c>
      <c r="G268" s="10">
        <v>1.44</v>
      </c>
      <c r="H268" s="10">
        <v>1.87</v>
      </c>
      <c r="I268" s="10">
        <v>2.2000000000000002</v>
      </c>
      <c r="J268" s="10">
        <v>2.38</v>
      </c>
      <c r="K268" s="10">
        <v>2.75</v>
      </c>
      <c r="L268" s="10">
        <v>3.02</v>
      </c>
    </row>
    <row r="269" spans="1:12" x14ac:dyDescent="0.2">
      <c r="A269" s="9">
        <v>41328</v>
      </c>
      <c r="B269" s="11">
        <v>0.4</v>
      </c>
      <c r="C269" s="11">
        <v>0.52</v>
      </c>
      <c r="D269" s="11">
        <v>0.65</v>
      </c>
      <c r="E269" s="11">
        <v>0.8</v>
      </c>
      <c r="F269" s="11">
        <v>1.1200000000000001</v>
      </c>
      <c r="G269" s="11">
        <v>1.38</v>
      </c>
      <c r="H269" s="11">
        <v>1.8</v>
      </c>
      <c r="I269" s="11">
        <v>2.12</v>
      </c>
      <c r="J269" s="11">
        <v>2.31</v>
      </c>
      <c r="K269" s="11">
        <v>2.69</v>
      </c>
      <c r="L269" s="11">
        <v>2.95</v>
      </c>
    </row>
    <row r="270" spans="1:12" x14ac:dyDescent="0.2">
      <c r="A270" s="8">
        <v>41331</v>
      </c>
      <c r="B270" s="10">
        <v>0.44</v>
      </c>
      <c r="C270" s="10">
        <v>0.5</v>
      </c>
      <c r="D270" s="10">
        <v>0.68</v>
      </c>
      <c r="E270" s="10">
        <v>0.81</v>
      </c>
      <c r="F270" s="10">
        <v>1.2</v>
      </c>
      <c r="G270" s="10">
        <v>1.46</v>
      </c>
      <c r="H270" s="10">
        <v>1.87</v>
      </c>
      <c r="I270" s="10">
        <v>2.1800000000000002</v>
      </c>
      <c r="J270" s="10">
        <v>2.36</v>
      </c>
      <c r="K270" s="10">
        <v>2.72</v>
      </c>
      <c r="L270" s="10">
        <v>2.98</v>
      </c>
    </row>
    <row r="271" spans="1:12" x14ac:dyDescent="0.2">
      <c r="A271" s="9">
        <v>41332</v>
      </c>
      <c r="B271" s="11">
        <v>0.4</v>
      </c>
      <c r="C271" s="11">
        <v>0.53</v>
      </c>
      <c r="D271" s="11">
        <v>0.69</v>
      </c>
      <c r="E271" s="11">
        <v>0.88</v>
      </c>
      <c r="F271" s="11">
        <v>1.22</v>
      </c>
      <c r="G271" s="11">
        <v>1.49</v>
      </c>
      <c r="H271" s="11">
        <v>1.89</v>
      </c>
      <c r="I271" s="11">
        <v>2.19</v>
      </c>
      <c r="J271" s="11">
        <v>2.36</v>
      </c>
      <c r="K271" s="11">
        <v>2.7</v>
      </c>
      <c r="L271" s="11">
        <v>2.97</v>
      </c>
    </row>
    <row r="272" spans="1:12" x14ac:dyDescent="0.2">
      <c r="A272" s="8" t="s">
        <v>113</v>
      </c>
      <c r="B272" s="10">
        <v>0.46</v>
      </c>
      <c r="C272" s="10">
        <v>0.63</v>
      </c>
      <c r="D272" s="10">
        <v>0.79</v>
      </c>
      <c r="E272" s="10">
        <v>0.92</v>
      </c>
      <c r="F272" s="10">
        <v>1.29</v>
      </c>
      <c r="G272" s="10">
        <v>1.57</v>
      </c>
      <c r="H272" s="10">
        <v>1.99</v>
      </c>
      <c r="I272" s="10">
        <v>2.29</v>
      </c>
      <c r="J272" s="10">
        <v>2.46</v>
      </c>
      <c r="K272" s="10">
        <v>2.81</v>
      </c>
      <c r="L272" s="10">
        <v>3.06</v>
      </c>
    </row>
    <row r="273" spans="1:12" x14ac:dyDescent="0.2">
      <c r="A273" s="8" t="s">
        <v>114</v>
      </c>
      <c r="B273" s="11">
        <v>0.52</v>
      </c>
      <c r="C273" s="11">
        <v>0.67</v>
      </c>
      <c r="D273" s="11">
        <v>0.84</v>
      </c>
      <c r="E273" s="11">
        <v>0.98</v>
      </c>
      <c r="F273" s="11">
        <v>1.32</v>
      </c>
      <c r="G273" s="11">
        <v>1.6</v>
      </c>
      <c r="H273" s="11">
        <v>2.0299999999999998</v>
      </c>
      <c r="I273" s="11">
        <v>2.3199999999999998</v>
      </c>
      <c r="J273" s="11">
        <v>2.4900000000000002</v>
      </c>
      <c r="K273" s="11">
        <v>2.84</v>
      </c>
      <c r="L273" s="11">
        <v>3.09</v>
      </c>
    </row>
    <row r="274" spans="1:12" x14ac:dyDescent="0.2">
      <c r="A274" s="8" t="s">
        <v>115</v>
      </c>
      <c r="B274" s="10">
        <v>0.56000000000000005</v>
      </c>
      <c r="C274" s="10">
        <v>0.71</v>
      </c>
      <c r="D274" s="10">
        <v>0.84</v>
      </c>
      <c r="E274" s="10">
        <v>0.98</v>
      </c>
      <c r="F274" s="10">
        <v>1.32</v>
      </c>
      <c r="G274" s="10">
        <v>1.59</v>
      </c>
      <c r="H274" s="10">
        <v>2.02</v>
      </c>
      <c r="I274" s="10">
        <v>2.3199999999999998</v>
      </c>
      <c r="J274" s="10">
        <v>2.4900000000000002</v>
      </c>
      <c r="K274" s="10">
        <v>2.83</v>
      </c>
      <c r="L274" s="10">
        <v>3.08</v>
      </c>
    </row>
    <row r="275" spans="1:12" x14ac:dyDescent="0.2">
      <c r="A275" s="8" t="s">
        <v>116</v>
      </c>
      <c r="B275" s="11">
        <v>0.56000000000000005</v>
      </c>
      <c r="C275" s="11">
        <v>0.74</v>
      </c>
      <c r="D275" s="11">
        <v>0.83</v>
      </c>
      <c r="E275" s="11">
        <v>0.97</v>
      </c>
      <c r="F275" s="11">
        <v>1.31</v>
      </c>
      <c r="G275" s="11">
        <v>1.6</v>
      </c>
      <c r="H275" s="11">
        <v>2.02</v>
      </c>
      <c r="I275" s="11">
        <v>2.3199999999999998</v>
      </c>
      <c r="J275" s="11">
        <v>2.4900000000000002</v>
      </c>
      <c r="K275" s="11">
        <v>2.84</v>
      </c>
      <c r="L275" s="11">
        <v>3.1</v>
      </c>
    </row>
    <row r="276" spans="1:12" x14ac:dyDescent="0.2">
      <c r="A276" s="8" t="s">
        <v>117</v>
      </c>
      <c r="B276" s="10">
        <v>0.55000000000000004</v>
      </c>
      <c r="C276" s="10">
        <v>0.76</v>
      </c>
      <c r="D276" s="10">
        <v>0.87</v>
      </c>
      <c r="E276" s="10">
        <v>1.02</v>
      </c>
      <c r="F276" s="10">
        <v>1.32</v>
      </c>
      <c r="G276" s="10">
        <v>1.62</v>
      </c>
      <c r="H276" s="10">
        <v>2.0499999999999998</v>
      </c>
      <c r="I276" s="10">
        <v>2.34</v>
      </c>
      <c r="J276" s="10">
        <v>2.52</v>
      </c>
      <c r="K276" s="10">
        <v>2.85</v>
      </c>
      <c r="L276" s="10">
        <v>3.11</v>
      </c>
    </row>
    <row r="277" spans="1:12" x14ac:dyDescent="0.2">
      <c r="A277" s="8" t="s">
        <v>118</v>
      </c>
      <c r="B277" s="11">
        <v>0.54</v>
      </c>
      <c r="C277" s="11">
        <v>0.73</v>
      </c>
      <c r="D277" s="11">
        <v>0.86</v>
      </c>
      <c r="E277" s="11">
        <v>1.03</v>
      </c>
      <c r="F277" s="11">
        <v>1.36</v>
      </c>
      <c r="G277" s="11">
        <v>1.65</v>
      </c>
      <c r="H277" s="11">
        <v>2.08</v>
      </c>
      <c r="I277" s="11">
        <v>2.38</v>
      </c>
      <c r="J277" s="11">
        <v>2.57</v>
      </c>
      <c r="K277" s="11">
        <v>2.89</v>
      </c>
      <c r="L277" s="11">
        <v>3.15</v>
      </c>
    </row>
    <row r="278" spans="1:12" x14ac:dyDescent="0.2">
      <c r="A278" s="8" t="s">
        <v>119</v>
      </c>
      <c r="B278" s="10">
        <v>0.5</v>
      </c>
      <c r="C278" s="10">
        <v>0.73</v>
      </c>
      <c r="D278" s="10">
        <v>0.88</v>
      </c>
      <c r="E278" s="10">
        <v>1.04</v>
      </c>
      <c r="F278" s="10">
        <v>1.37</v>
      </c>
      <c r="G278" s="10">
        <v>1.67</v>
      </c>
      <c r="H278" s="10">
        <v>2.13</v>
      </c>
      <c r="I278" s="10">
        <v>2.4300000000000002</v>
      </c>
      <c r="J278" s="10">
        <v>2.6</v>
      </c>
      <c r="K278" s="10">
        <v>2.94</v>
      </c>
      <c r="L278" s="10">
        <v>3.19</v>
      </c>
    </row>
    <row r="279" spans="1:12" x14ac:dyDescent="0.2">
      <c r="A279" s="8" t="s">
        <v>120</v>
      </c>
      <c r="B279" s="11">
        <v>0.6</v>
      </c>
      <c r="C279" s="11">
        <v>0.75</v>
      </c>
      <c r="D279" s="11">
        <v>0.89</v>
      </c>
      <c r="E279" s="11">
        <v>1.03</v>
      </c>
      <c r="F279" s="11">
        <v>1.36</v>
      </c>
      <c r="G279" s="11">
        <v>1.66</v>
      </c>
      <c r="H279" s="11">
        <v>2.11</v>
      </c>
      <c r="I279" s="11">
        <v>2.4</v>
      </c>
      <c r="J279" s="11">
        <v>2.58</v>
      </c>
      <c r="K279" s="11">
        <v>2.94</v>
      </c>
      <c r="L279" s="11">
        <v>3.16</v>
      </c>
    </row>
    <row r="280" spans="1:12" x14ac:dyDescent="0.2">
      <c r="A280" s="8">
        <v>41345</v>
      </c>
      <c r="B280" s="10">
        <v>0.69</v>
      </c>
      <c r="C280" s="10">
        <v>0.79</v>
      </c>
      <c r="D280" s="10">
        <v>0.93</v>
      </c>
      <c r="E280" s="10">
        <v>1.06</v>
      </c>
      <c r="F280" s="10">
        <v>1.4</v>
      </c>
      <c r="G280" s="10">
        <v>1.69</v>
      </c>
      <c r="H280" s="10">
        <v>2.14</v>
      </c>
      <c r="I280" s="10">
        <v>2.4300000000000002</v>
      </c>
      <c r="J280" s="10">
        <v>2.62</v>
      </c>
      <c r="K280" s="10">
        <v>2.97</v>
      </c>
      <c r="L280" s="10">
        <v>3.2</v>
      </c>
    </row>
    <row r="281" spans="1:12" x14ac:dyDescent="0.2">
      <c r="A281" s="9">
        <v>41346</v>
      </c>
      <c r="B281" s="11">
        <v>0.77</v>
      </c>
      <c r="C281" s="11">
        <v>0.78</v>
      </c>
      <c r="D281" s="11">
        <v>0.93</v>
      </c>
      <c r="E281" s="11">
        <v>1.06</v>
      </c>
      <c r="F281" s="11">
        <v>1.4</v>
      </c>
      <c r="G281" s="11">
        <v>1.68</v>
      </c>
      <c r="H281" s="11">
        <v>2.13</v>
      </c>
      <c r="I281" s="11">
        <v>2.42</v>
      </c>
      <c r="J281" s="11">
        <v>2.6</v>
      </c>
      <c r="K281" s="11">
        <v>2.94</v>
      </c>
      <c r="L281" s="11">
        <v>3.17</v>
      </c>
    </row>
    <row r="282" spans="1:12" x14ac:dyDescent="0.2">
      <c r="A282" s="8">
        <v>41347</v>
      </c>
      <c r="B282" s="10">
        <v>0.71</v>
      </c>
      <c r="C282" s="10">
        <v>0.73</v>
      </c>
      <c r="D282" s="10">
        <v>0.89</v>
      </c>
      <c r="E282" s="10">
        <v>1.02</v>
      </c>
      <c r="F282" s="10">
        <v>1.33</v>
      </c>
      <c r="G282" s="10">
        <v>1.59</v>
      </c>
      <c r="H282" s="10">
        <v>2.02</v>
      </c>
      <c r="I282" s="10">
        <v>2.31</v>
      </c>
      <c r="J282" s="10">
        <v>2.5099999999999998</v>
      </c>
      <c r="K282" s="10">
        <v>2.87</v>
      </c>
      <c r="L282" s="10">
        <v>3.11</v>
      </c>
    </row>
    <row r="283" spans="1:12" x14ac:dyDescent="0.2">
      <c r="A283" s="9">
        <v>41348</v>
      </c>
      <c r="B283" s="11">
        <v>0.68</v>
      </c>
      <c r="C283" s="11">
        <v>0.73</v>
      </c>
      <c r="D283" s="11">
        <v>0.89</v>
      </c>
      <c r="E283" s="11">
        <v>1.01</v>
      </c>
      <c r="F283" s="11">
        <v>1.35</v>
      </c>
      <c r="G283" s="11">
        <v>1.63</v>
      </c>
      <c r="H283" s="11">
        <v>2.0499999999999998</v>
      </c>
      <c r="I283" s="11">
        <v>2.34</v>
      </c>
      <c r="J283" s="11">
        <v>2.5299999999999998</v>
      </c>
      <c r="K283" s="11">
        <v>2.89</v>
      </c>
      <c r="L283" s="11">
        <v>3.14</v>
      </c>
    </row>
    <row r="284" spans="1:12" x14ac:dyDescent="0.2">
      <c r="A284" s="8">
        <v>41349</v>
      </c>
      <c r="B284" s="10">
        <v>0.71</v>
      </c>
      <c r="C284" s="10">
        <v>0.73</v>
      </c>
      <c r="D284" s="10">
        <v>0.87</v>
      </c>
      <c r="E284" s="10">
        <v>1</v>
      </c>
      <c r="F284" s="10">
        <v>1.33</v>
      </c>
      <c r="G284" s="10">
        <v>1.6</v>
      </c>
      <c r="H284" s="10">
        <v>2.0299999999999998</v>
      </c>
      <c r="I284" s="10">
        <v>2.31</v>
      </c>
      <c r="J284" s="10">
        <v>2.5</v>
      </c>
      <c r="K284" s="10">
        <v>2.86</v>
      </c>
      <c r="L284" s="10">
        <v>3.11</v>
      </c>
    </row>
    <row r="285" spans="1:12" x14ac:dyDescent="0.2">
      <c r="A285" s="9">
        <v>41352</v>
      </c>
      <c r="B285" s="11">
        <v>0.7</v>
      </c>
      <c r="C285" s="11">
        <v>0.76</v>
      </c>
      <c r="D285" s="11">
        <v>0.89</v>
      </c>
      <c r="E285" s="11">
        <v>1.01</v>
      </c>
      <c r="F285" s="11">
        <v>1.3</v>
      </c>
      <c r="G285" s="11">
        <v>1.57</v>
      </c>
      <c r="H285" s="11">
        <v>2</v>
      </c>
      <c r="I285" s="11">
        <v>2.2799999999999998</v>
      </c>
      <c r="J285" s="11">
        <v>2.4700000000000002</v>
      </c>
      <c r="K285" s="11">
        <v>2.83</v>
      </c>
      <c r="L285" s="11">
        <v>3.08</v>
      </c>
    </row>
    <row r="286" spans="1:12" x14ac:dyDescent="0.2">
      <c r="A286" s="8">
        <v>41353</v>
      </c>
      <c r="B286" s="10">
        <v>0.76</v>
      </c>
      <c r="C286" s="10">
        <v>0.77</v>
      </c>
      <c r="D286" s="10">
        <v>0.91</v>
      </c>
      <c r="E286" s="10">
        <v>1</v>
      </c>
      <c r="F286" s="10">
        <v>1.27</v>
      </c>
      <c r="G286" s="10">
        <v>1.54</v>
      </c>
      <c r="H286" s="10">
        <v>1.96</v>
      </c>
      <c r="I286" s="10">
        <v>2.2400000000000002</v>
      </c>
      <c r="J286" s="10">
        <v>2.4300000000000002</v>
      </c>
      <c r="K286" s="10">
        <v>2.79</v>
      </c>
      <c r="L286" s="10">
        <v>3.04</v>
      </c>
    </row>
    <row r="287" spans="1:12" x14ac:dyDescent="0.2">
      <c r="A287" s="9">
        <v>41354</v>
      </c>
      <c r="B287" s="11">
        <v>0.74</v>
      </c>
      <c r="C287" s="11">
        <v>0.77</v>
      </c>
      <c r="D287" s="11">
        <v>0.9</v>
      </c>
      <c r="E287" s="11">
        <v>0.99</v>
      </c>
      <c r="F287" s="11">
        <v>1.27</v>
      </c>
      <c r="G287" s="11">
        <v>1.52</v>
      </c>
      <c r="H287" s="11">
        <v>1.95</v>
      </c>
      <c r="I287" s="11">
        <v>2.2200000000000002</v>
      </c>
      <c r="J287" s="11">
        <v>2.4</v>
      </c>
      <c r="K287" s="11">
        <v>2.76</v>
      </c>
      <c r="L287" s="11">
        <v>3.02</v>
      </c>
    </row>
    <row r="288" spans="1:12" x14ac:dyDescent="0.2">
      <c r="A288" s="8">
        <v>41355</v>
      </c>
      <c r="B288" s="10">
        <v>0.73</v>
      </c>
      <c r="C288" s="10">
        <v>0.76</v>
      </c>
      <c r="D288" s="10">
        <v>0.9</v>
      </c>
      <c r="E288" s="10">
        <v>0.99</v>
      </c>
      <c r="F288" s="10">
        <v>1.26</v>
      </c>
      <c r="G288" s="10">
        <v>1.52</v>
      </c>
      <c r="H288" s="10">
        <v>1.95</v>
      </c>
      <c r="I288" s="10">
        <v>2.23</v>
      </c>
      <c r="J288" s="10">
        <v>2.41</v>
      </c>
      <c r="K288" s="10">
        <v>2.76</v>
      </c>
      <c r="L288" s="10">
        <v>3.02</v>
      </c>
    </row>
    <row r="289" spans="1:12" x14ac:dyDescent="0.2">
      <c r="A289" s="9">
        <v>41356</v>
      </c>
      <c r="B289" s="11">
        <v>0.73</v>
      </c>
      <c r="C289" s="11">
        <v>0.78</v>
      </c>
      <c r="D289" s="11">
        <v>0.89</v>
      </c>
      <c r="E289" s="11">
        <v>1</v>
      </c>
      <c r="F289" s="11">
        <v>1.26</v>
      </c>
      <c r="G289" s="11">
        <v>1.52</v>
      </c>
      <c r="H289" s="11">
        <v>1.93</v>
      </c>
      <c r="I289" s="11">
        <v>2.2200000000000002</v>
      </c>
      <c r="J289" s="11">
        <v>2.4</v>
      </c>
      <c r="K289" s="11">
        <v>2.74</v>
      </c>
      <c r="L289" s="11">
        <v>3</v>
      </c>
    </row>
    <row r="290" spans="1:12" x14ac:dyDescent="0.2">
      <c r="A290" s="8">
        <v>41359</v>
      </c>
      <c r="B290" s="10">
        <v>0.73</v>
      </c>
      <c r="C290" s="10">
        <v>0.78</v>
      </c>
      <c r="D290" s="10">
        <v>0.91</v>
      </c>
      <c r="E290" s="10">
        <v>1</v>
      </c>
      <c r="F290" s="10">
        <v>1.27</v>
      </c>
      <c r="G290" s="10">
        <v>1.51</v>
      </c>
      <c r="H290" s="10">
        <v>1.93</v>
      </c>
      <c r="I290" s="10">
        <v>2.2000000000000002</v>
      </c>
      <c r="J290" s="10">
        <v>2.38</v>
      </c>
      <c r="K290" s="10">
        <v>2.73</v>
      </c>
      <c r="L290" s="10">
        <v>2.98</v>
      </c>
    </row>
    <row r="291" spans="1:12" x14ac:dyDescent="0.2">
      <c r="A291" s="9">
        <v>41360</v>
      </c>
      <c r="B291" s="11">
        <v>0.75</v>
      </c>
      <c r="C291" s="11">
        <v>0.78</v>
      </c>
      <c r="D291" s="11">
        <v>0.92</v>
      </c>
      <c r="E291" s="11">
        <v>1.03</v>
      </c>
      <c r="F291" s="11">
        <v>1.3</v>
      </c>
      <c r="G291" s="11">
        <v>1.56</v>
      </c>
      <c r="H291" s="11">
        <v>1.97</v>
      </c>
      <c r="I291" s="11">
        <v>2.25</v>
      </c>
      <c r="J291" s="11">
        <v>2.42</v>
      </c>
      <c r="K291" s="11">
        <v>2.77</v>
      </c>
      <c r="L291" s="11">
        <v>3.02</v>
      </c>
    </row>
    <row r="292" spans="1:12" x14ac:dyDescent="0.2">
      <c r="A292" s="8">
        <v>41361</v>
      </c>
      <c r="B292" s="10">
        <v>0.76</v>
      </c>
      <c r="C292" s="10">
        <v>0.78</v>
      </c>
      <c r="D292" s="10">
        <v>0.92</v>
      </c>
      <c r="E292" s="10">
        <v>1.04</v>
      </c>
      <c r="F292" s="10">
        <v>1.26</v>
      </c>
      <c r="G292" s="10">
        <v>1.53</v>
      </c>
      <c r="H292" s="10">
        <v>1.93</v>
      </c>
      <c r="I292" s="10">
        <v>2.21</v>
      </c>
      <c r="J292" s="10">
        <v>2.39</v>
      </c>
      <c r="K292" s="10">
        <v>2.74</v>
      </c>
      <c r="L292" s="10">
        <v>2.99</v>
      </c>
    </row>
    <row r="293" spans="1:12" x14ac:dyDescent="0.2">
      <c r="A293" s="9">
        <v>41362</v>
      </c>
      <c r="B293" s="11">
        <v>0.75</v>
      </c>
      <c r="C293" s="11">
        <v>0.78</v>
      </c>
      <c r="D293" s="11">
        <v>0.91</v>
      </c>
      <c r="E293" s="11">
        <v>1.03</v>
      </c>
      <c r="F293" s="11">
        <v>1.28</v>
      </c>
      <c r="G293" s="11">
        <v>1.55</v>
      </c>
      <c r="H293" s="11">
        <v>1.96</v>
      </c>
      <c r="I293" s="11">
        <v>2.25</v>
      </c>
      <c r="J293" s="11">
        <v>2.42</v>
      </c>
      <c r="K293" s="11">
        <v>2.78</v>
      </c>
      <c r="L293" s="11">
        <v>3.03</v>
      </c>
    </row>
    <row r="294" spans="1:12" x14ac:dyDescent="0.2">
      <c r="A294" s="8">
        <v>41363</v>
      </c>
      <c r="B294" s="10">
        <v>0.74</v>
      </c>
      <c r="C294" s="10">
        <v>0.76</v>
      </c>
      <c r="D294" s="10">
        <v>0.91</v>
      </c>
      <c r="E294" s="10">
        <v>1.03</v>
      </c>
      <c r="F294" s="10">
        <v>1.27</v>
      </c>
      <c r="G294" s="10">
        <v>1.5</v>
      </c>
      <c r="H294" s="10">
        <v>1.93</v>
      </c>
      <c r="I294" s="10">
        <v>2.2200000000000002</v>
      </c>
      <c r="J294" s="10">
        <v>2.4</v>
      </c>
      <c r="K294" s="10">
        <v>2.76</v>
      </c>
      <c r="L294" s="10">
        <v>3.02</v>
      </c>
    </row>
    <row r="295" spans="1:12" x14ac:dyDescent="0.2">
      <c r="A295" s="8" t="s">
        <v>121</v>
      </c>
      <c r="B295" s="11">
        <v>0.73</v>
      </c>
      <c r="C295" s="11">
        <v>0.79</v>
      </c>
      <c r="D295" s="11">
        <v>0.92</v>
      </c>
      <c r="E295" s="11">
        <v>1.02</v>
      </c>
      <c r="F295" s="11">
        <v>1.24</v>
      </c>
      <c r="G295" s="11">
        <v>1.47</v>
      </c>
      <c r="H295" s="11">
        <v>1.88</v>
      </c>
      <c r="I295" s="11">
        <v>2.16</v>
      </c>
      <c r="J295" s="11">
        <v>2.35</v>
      </c>
      <c r="K295" s="11">
        <v>2.71</v>
      </c>
      <c r="L295" s="11">
        <v>2.98</v>
      </c>
    </row>
    <row r="296" spans="1:12" x14ac:dyDescent="0.2">
      <c r="A296" s="8" t="s">
        <v>122</v>
      </c>
      <c r="B296" s="10">
        <v>0.77</v>
      </c>
      <c r="C296" s="10">
        <v>0.79</v>
      </c>
      <c r="D296" s="10">
        <v>0.92</v>
      </c>
      <c r="E296" s="10">
        <v>1.03</v>
      </c>
      <c r="F296" s="10">
        <v>1.25</v>
      </c>
      <c r="G296" s="10">
        <v>1.47</v>
      </c>
      <c r="H296" s="10">
        <v>1.88</v>
      </c>
      <c r="I296" s="10">
        <v>2.16</v>
      </c>
      <c r="J296" s="10">
        <v>2.36</v>
      </c>
      <c r="K296" s="10">
        <v>2.72</v>
      </c>
      <c r="L296" s="10">
        <v>2.99</v>
      </c>
    </row>
    <row r="297" spans="1:12" x14ac:dyDescent="0.2">
      <c r="A297" s="8" t="s">
        <v>123</v>
      </c>
      <c r="B297" s="11">
        <v>0.77</v>
      </c>
      <c r="C297" s="11">
        <v>0.8</v>
      </c>
      <c r="D297" s="11">
        <v>0.93</v>
      </c>
      <c r="E297" s="11">
        <v>1.03</v>
      </c>
      <c r="F297" s="11">
        <v>1.24</v>
      </c>
      <c r="G297" s="11">
        <v>1.44</v>
      </c>
      <c r="H297" s="11">
        <v>1.85</v>
      </c>
      <c r="I297" s="11">
        <v>2.14</v>
      </c>
      <c r="J297" s="11">
        <v>2.34</v>
      </c>
      <c r="K297" s="11">
        <v>2.71</v>
      </c>
      <c r="L297" s="11">
        <v>2.98</v>
      </c>
    </row>
    <row r="298" spans="1:12" x14ac:dyDescent="0.2">
      <c r="A298" s="8" t="s">
        <v>124</v>
      </c>
      <c r="B298" s="10">
        <v>0.78</v>
      </c>
      <c r="C298" s="10">
        <v>0.79</v>
      </c>
      <c r="D298" s="10">
        <v>0.94</v>
      </c>
      <c r="E298" s="10">
        <v>1.05</v>
      </c>
      <c r="F298" s="10">
        <v>1.24</v>
      </c>
      <c r="G298" s="10">
        <v>1.45</v>
      </c>
      <c r="H298" s="10">
        <v>1.87</v>
      </c>
      <c r="I298" s="10">
        <v>2.15</v>
      </c>
      <c r="J298" s="10">
        <v>2.34</v>
      </c>
      <c r="K298" s="10">
        <v>2.72</v>
      </c>
      <c r="L298" s="10">
        <v>2.99</v>
      </c>
    </row>
    <row r="299" spans="1:12" x14ac:dyDescent="0.2">
      <c r="A299" s="8" t="s">
        <v>125</v>
      </c>
      <c r="B299" s="11">
        <v>0.77</v>
      </c>
      <c r="C299" s="11">
        <v>0.82</v>
      </c>
      <c r="D299" s="11">
        <v>0.95</v>
      </c>
      <c r="E299" s="11">
        <v>1.08</v>
      </c>
      <c r="F299" s="11">
        <v>1.29</v>
      </c>
      <c r="G299" s="11">
        <v>1.52</v>
      </c>
      <c r="H299" s="11">
        <v>1.92</v>
      </c>
      <c r="I299" s="11">
        <v>2.2000000000000002</v>
      </c>
      <c r="J299" s="11">
        <v>2.38</v>
      </c>
      <c r="K299" s="11">
        <v>2.74</v>
      </c>
      <c r="L299" s="11">
        <v>3</v>
      </c>
    </row>
    <row r="300" spans="1:12" x14ac:dyDescent="0.2">
      <c r="A300" s="8" t="s">
        <v>126</v>
      </c>
      <c r="B300" s="10">
        <v>0.77</v>
      </c>
      <c r="C300" s="10">
        <v>0.82</v>
      </c>
      <c r="D300" s="10">
        <v>0.97</v>
      </c>
      <c r="E300" s="10">
        <v>1.07</v>
      </c>
      <c r="F300" s="10">
        <v>1.29</v>
      </c>
      <c r="G300" s="10">
        <v>1.52</v>
      </c>
      <c r="H300" s="10">
        <v>1.91</v>
      </c>
      <c r="I300" s="10">
        <v>2.1800000000000002</v>
      </c>
      <c r="J300" s="10">
        <v>2.37</v>
      </c>
      <c r="K300" s="10">
        <v>2.72</v>
      </c>
      <c r="L300" s="10">
        <v>2.99</v>
      </c>
    </row>
    <row r="301" spans="1:12" x14ac:dyDescent="0.2">
      <c r="A301" s="8" t="s">
        <v>127</v>
      </c>
      <c r="B301" s="11">
        <v>0.74</v>
      </c>
      <c r="C301" s="11">
        <v>0.82</v>
      </c>
      <c r="D301" s="11">
        <v>0.94</v>
      </c>
      <c r="E301" s="11">
        <v>1.05</v>
      </c>
      <c r="F301" s="11">
        <v>1.24</v>
      </c>
      <c r="G301" s="11">
        <v>1.45</v>
      </c>
      <c r="H301" s="11">
        <v>1.84</v>
      </c>
      <c r="I301" s="11">
        <v>2.11</v>
      </c>
      <c r="J301" s="11">
        <v>2.3199999999999998</v>
      </c>
      <c r="K301" s="11">
        <v>2.67</v>
      </c>
      <c r="L301" s="11">
        <v>2.93</v>
      </c>
    </row>
    <row r="302" spans="1:12" x14ac:dyDescent="0.2">
      <c r="A302" s="8" t="s">
        <v>128</v>
      </c>
      <c r="B302" s="10">
        <v>0.77</v>
      </c>
      <c r="C302" s="10">
        <v>0.81</v>
      </c>
      <c r="D302" s="10">
        <v>0.95</v>
      </c>
      <c r="E302" s="10">
        <v>1.04</v>
      </c>
      <c r="F302" s="10">
        <v>1.24</v>
      </c>
      <c r="G302" s="10">
        <v>1.44</v>
      </c>
      <c r="H302" s="10">
        <v>1.81</v>
      </c>
      <c r="I302" s="10">
        <v>2.09</v>
      </c>
      <c r="J302" s="10">
        <v>2.2799999999999998</v>
      </c>
      <c r="K302" s="10">
        <v>2.65</v>
      </c>
      <c r="L302" s="10">
        <v>2.92</v>
      </c>
    </row>
    <row r="303" spans="1:12" x14ac:dyDescent="0.2">
      <c r="A303" s="9">
        <v>41376</v>
      </c>
      <c r="B303" s="11">
        <v>0.76</v>
      </c>
      <c r="C303" s="11">
        <v>0.81</v>
      </c>
      <c r="D303" s="11">
        <v>0.94</v>
      </c>
      <c r="E303" s="11">
        <v>1.03</v>
      </c>
      <c r="F303" s="11">
        <v>1.21</v>
      </c>
      <c r="G303" s="11">
        <v>1.4</v>
      </c>
      <c r="H303" s="11">
        <v>1.77</v>
      </c>
      <c r="I303" s="11">
        <v>2.0499999999999998</v>
      </c>
      <c r="J303" s="11">
        <v>2.2400000000000002</v>
      </c>
      <c r="K303" s="11">
        <v>2.62</v>
      </c>
      <c r="L303" s="11">
        <v>2.89</v>
      </c>
    </row>
    <row r="304" spans="1:12" x14ac:dyDescent="0.2">
      <c r="A304" s="9">
        <v>41380</v>
      </c>
      <c r="B304" s="11">
        <v>0.76</v>
      </c>
      <c r="C304" s="11">
        <v>0.83</v>
      </c>
      <c r="D304" s="11">
        <v>0.94</v>
      </c>
      <c r="E304" s="11">
        <v>1.04</v>
      </c>
      <c r="F304" s="11">
        <v>1.21</v>
      </c>
      <c r="G304" s="11">
        <v>1.42</v>
      </c>
      <c r="H304" s="11">
        <v>1.79</v>
      </c>
      <c r="I304" s="11">
        <v>2.0699999999999998</v>
      </c>
      <c r="J304" s="11">
        <v>2.2599999999999998</v>
      </c>
      <c r="K304" s="11">
        <v>2.65</v>
      </c>
      <c r="L304" s="11">
        <v>2.92</v>
      </c>
    </row>
    <row r="305" spans="1:12" x14ac:dyDescent="0.2">
      <c r="A305" s="8">
        <v>41381</v>
      </c>
      <c r="B305" s="10">
        <v>0.76</v>
      </c>
      <c r="C305" s="10">
        <v>0.82</v>
      </c>
      <c r="D305" s="10">
        <v>0.94</v>
      </c>
      <c r="E305" s="10">
        <v>1.02</v>
      </c>
      <c r="F305" s="10">
        <v>1.18</v>
      </c>
      <c r="G305" s="10">
        <v>1.35</v>
      </c>
      <c r="H305" s="10">
        <v>1.71</v>
      </c>
      <c r="I305" s="10">
        <v>1.98</v>
      </c>
      <c r="J305" s="10">
        <v>2.1800000000000002</v>
      </c>
      <c r="K305" s="10">
        <v>2.56</v>
      </c>
      <c r="L305" s="10">
        <v>2.84</v>
      </c>
    </row>
    <row r="306" spans="1:12" x14ac:dyDescent="0.2">
      <c r="A306" s="9">
        <v>41382</v>
      </c>
      <c r="B306" s="11">
        <v>0.75</v>
      </c>
      <c r="C306" s="11">
        <v>0.81</v>
      </c>
      <c r="D306" s="11">
        <v>0.94</v>
      </c>
      <c r="E306" s="11">
        <v>1.02</v>
      </c>
      <c r="F306" s="11">
        <v>1.19</v>
      </c>
      <c r="G306" s="11">
        <v>1.38</v>
      </c>
      <c r="H306" s="11">
        <v>1.74</v>
      </c>
      <c r="I306" s="11">
        <v>2.02</v>
      </c>
      <c r="J306" s="11">
        <v>2.21</v>
      </c>
      <c r="K306" s="11">
        <v>2.59</v>
      </c>
      <c r="L306" s="11">
        <v>2.87</v>
      </c>
    </row>
    <row r="307" spans="1:12" x14ac:dyDescent="0.2">
      <c r="A307" s="8">
        <v>41383</v>
      </c>
      <c r="B307" s="10">
        <v>0.73</v>
      </c>
      <c r="C307" s="10">
        <v>0.79</v>
      </c>
      <c r="D307" s="10">
        <v>0.93</v>
      </c>
      <c r="E307" s="10">
        <v>1.01</v>
      </c>
      <c r="F307" s="10">
        <v>1.21</v>
      </c>
      <c r="G307" s="10">
        <v>1.41</v>
      </c>
      <c r="H307" s="10">
        <v>1.78</v>
      </c>
      <c r="I307" s="10">
        <v>2.06</v>
      </c>
      <c r="J307" s="10">
        <v>2.2400000000000002</v>
      </c>
      <c r="K307" s="10">
        <v>2.61</v>
      </c>
      <c r="L307" s="10">
        <v>2.89</v>
      </c>
    </row>
    <row r="308" spans="1:12" x14ac:dyDescent="0.2">
      <c r="A308" s="9">
        <v>41384</v>
      </c>
      <c r="B308" s="11">
        <v>0.72</v>
      </c>
      <c r="C308" s="11">
        <v>0.79</v>
      </c>
      <c r="D308" s="11">
        <v>0.92</v>
      </c>
      <c r="E308" s="11">
        <v>0.99</v>
      </c>
      <c r="F308" s="11">
        <v>1.2</v>
      </c>
      <c r="G308" s="11">
        <v>1.4</v>
      </c>
      <c r="H308" s="11">
        <v>1.77</v>
      </c>
      <c r="I308" s="11">
        <v>2.0499999999999998</v>
      </c>
      <c r="J308" s="11">
        <v>2.2400000000000002</v>
      </c>
      <c r="K308" s="11">
        <v>2.61</v>
      </c>
      <c r="L308" s="11">
        <v>2.89</v>
      </c>
    </row>
    <row r="309" spans="1:12" x14ac:dyDescent="0.2">
      <c r="A309" s="8">
        <v>41387</v>
      </c>
      <c r="B309" s="10">
        <v>0.74</v>
      </c>
      <c r="C309" s="10">
        <v>0.81</v>
      </c>
      <c r="D309" s="10">
        <v>0.96</v>
      </c>
      <c r="E309" s="10">
        <v>1.03</v>
      </c>
      <c r="F309" s="10">
        <v>1.25</v>
      </c>
      <c r="G309" s="10">
        <v>1.44</v>
      </c>
      <c r="H309" s="10">
        <v>1.81</v>
      </c>
      <c r="I309" s="10">
        <v>2.09</v>
      </c>
      <c r="J309" s="10">
        <v>2.2799999999999998</v>
      </c>
      <c r="K309" s="10">
        <v>2.65</v>
      </c>
      <c r="L309" s="10">
        <v>2.93</v>
      </c>
    </row>
    <row r="310" spans="1:12" x14ac:dyDescent="0.2">
      <c r="A310" s="9">
        <v>41388</v>
      </c>
      <c r="B310" s="11">
        <v>0.73</v>
      </c>
      <c r="C310" s="11">
        <v>0.82</v>
      </c>
      <c r="D310" s="11">
        <v>0.98</v>
      </c>
      <c r="E310" s="11">
        <v>1.0900000000000001</v>
      </c>
      <c r="F310" s="11">
        <v>1.29</v>
      </c>
      <c r="G310" s="11">
        <v>1.49</v>
      </c>
      <c r="H310" s="11">
        <v>1.87</v>
      </c>
      <c r="I310" s="11">
        <v>2.15</v>
      </c>
      <c r="J310" s="11">
        <v>2.35</v>
      </c>
      <c r="K310" s="11">
        <v>2.71</v>
      </c>
      <c r="L310" s="11">
        <v>2.99</v>
      </c>
    </row>
    <row r="311" spans="1:12" x14ac:dyDescent="0.2">
      <c r="A311" s="8">
        <v>41389</v>
      </c>
      <c r="B311" s="10">
        <v>0.74</v>
      </c>
      <c r="C311" s="10">
        <v>0.83</v>
      </c>
      <c r="D311" s="10">
        <v>0.99</v>
      </c>
      <c r="E311" s="10">
        <v>1.07</v>
      </c>
      <c r="F311" s="10">
        <v>1.28</v>
      </c>
      <c r="G311" s="10">
        <v>1.46</v>
      </c>
      <c r="H311" s="10">
        <v>1.84</v>
      </c>
      <c r="I311" s="10">
        <v>2.12</v>
      </c>
      <c r="J311" s="10">
        <v>2.3199999999999998</v>
      </c>
      <c r="K311" s="10">
        <v>2.69</v>
      </c>
      <c r="L311" s="10">
        <v>2.97</v>
      </c>
    </row>
    <row r="312" spans="1:12" x14ac:dyDescent="0.2">
      <c r="A312" s="9">
        <v>41390</v>
      </c>
      <c r="B312" s="11">
        <v>0.7</v>
      </c>
      <c r="C312" s="11">
        <v>0.81</v>
      </c>
      <c r="D312" s="11">
        <v>0.98</v>
      </c>
      <c r="E312" s="11">
        <v>1.06</v>
      </c>
      <c r="F312" s="11">
        <v>1.25</v>
      </c>
      <c r="G312" s="11">
        <v>1.44</v>
      </c>
      <c r="H312" s="11">
        <v>1.81</v>
      </c>
      <c r="I312" s="11">
        <v>2.1</v>
      </c>
      <c r="J312" s="11">
        <v>2.2999999999999998</v>
      </c>
      <c r="K312" s="11">
        <v>2.68</v>
      </c>
      <c r="L312" s="11">
        <v>2.96</v>
      </c>
    </row>
    <row r="313" spans="1:12" x14ac:dyDescent="0.2">
      <c r="A313" s="8">
        <v>41391</v>
      </c>
      <c r="B313" s="10">
        <v>0.68</v>
      </c>
      <c r="C313" s="10">
        <v>0.8</v>
      </c>
      <c r="D313" s="10">
        <v>0.99</v>
      </c>
      <c r="E313" s="10">
        <v>1.07</v>
      </c>
      <c r="F313" s="10">
        <v>1.28</v>
      </c>
      <c r="G313" s="10">
        <v>1.45</v>
      </c>
      <c r="H313" s="10">
        <v>1.81</v>
      </c>
      <c r="I313" s="10">
        <v>2.1</v>
      </c>
      <c r="J313" s="10">
        <v>2.29</v>
      </c>
      <c r="K313" s="10">
        <v>2.67</v>
      </c>
      <c r="L313" s="10">
        <v>2.96</v>
      </c>
    </row>
    <row r="314" spans="1:12" x14ac:dyDescent="0.2">
      <c r="A314" s="8" t="s">
        <v>129</v>
      </c>
      <c r="B314" s="11">
        <v>0.67</v>
      </c>
      <c r="C314" s="11">
        <v>0.83</v>
      </c>
      <c r="D314" s="11">
        <v>0.98</v>
      </c>
      <c r="E314" s="11">
        <v>1.0900000000000001</v>
      </c>
      <c r="F314" s="11">
        <v>1.28</v>
      </c>
      <c r="G314" s="11">
        <v>1.48</v>
      </c>
      <c r="H314" s="11">
        <v>1.84</v>
      </c>
      <c r="I314" s="11">
        <v>2.13</v>
      </c>
      <c r="J314" s="11">
        <v>2.33</v>
      </c>
      <c r="K314" s="11">
        <v>2.71</v>
      </c>
      <c r="L314" s="11">
        <v>3</v>
      </c>
    </row>
    <row r="315" spans="1:12" x14ac:dyDescent="0.2">
      <c r="A315" s="8" t="s">
        <v>130</v>
      </c>
      <c r="B315" s="10">
        <v>0.72</v>
      </c>
      <c r="C315" s="10">
        <v>0.82</v>
      </c>
      <c r="D315" s="10">
        <v>0.99</v>
      </c>
      <c r="E315" s="10">
        <v>1.08</v>
      </c>
      <c r="F315" s="10">
        <v>1.27</v>
      </c>
      <c r="G315" s="10">
        <v>1.45</v>
      </c>
      <c r="H315" s="10">
        <v>1.81</v>
      </c>
      <c r="I315" s="10">
        <v>2.09</v>
      </c>
      <c r="J315" s="10">
        <v>2.29</v>
      </c>
      <c r="K315" s="10">
        <v>2.68</v>
      </c>
      <c r="L315" s="10">
        <v>2.97</v>
      </c>
    </row>
    <row r="316" spans="1:12" x14ac:dyDescent="0.2">
      <c r="A316" s="8" t="s">
        <v>131</v>
      </c>
      <c r="B316" s="11">
        <v>0.73</v>
      </c>
      <c r="C316" s="11">
        <v>0.85</v>
      </c>
      <c r="D316" s="11">
        <v>1</v>
      </c>
      <c r="E316" s="11">
        <v>1.1000000000000001</v>
      </c>
      <c r="F316" s="11">
        <v>1.3</v>
      </c>
      <c r="G316" s="11">
        <v>1.5</v>
      </c>
      <c r="H316" s="11">
        <v>1.86</v>
      </c>
      <c r="I316" s="11">
        <v>2.14</v>
      </c>
      <c r="J316" s="11">
        <v>2.33</v>
      </c>
      <c r="K316" s="11">
        <v>2.7</v>
      </c>
      <c r="L316" s="11">
        <v>2.97</v>
      </c>
    </row>
    <row r="317" spans="1:12" x14ac:dyDescent="0.2">
      <c r="A317" s="8" t="s">
        <v>132</v>
      </c>
      <c r="B317" s="10">
        <v>0.71</v>
      </c>
      <c r="C317" s="10">
        <v>0.86</v>
      </c>
      <c r="D317" s="10">
        <v>1</v>
      </c>
      <c r="E317" s="10">
        <v>1.1100000000000001</v>
      </c>
      <c r="F317" s="10">
        <v>1.32</v>
      </c>
      <c r="G317" s="10">
        <v>1.51</v>
      </c>
      <c r="H317" s="10">
        <v>1.88</v>
      </c>
      <c r="I317" s="10">
        <v>2.17</v>
      </c>
      <c r="J317" s="10">
        <v>2.36</v>
      </c>
      <c r="K317" s="10">
        <v>2.73</v>
      </c>
      <c r="L317" s="10">
        <v>3</v>
      </c>
    </row>
    <row r="318" spans="1:12" x14ac:dyDescent="0.2">
      <c r="A318" s="8" t="s">
        <v>133</v>
      </c>
      <c r="B318" s="11">
        <v>0.71</v>
      </c>
      <c r="C318" s="11">
        <v>0.9</v>
      </c>
      <c r="D318" s="11">
        <v>1.01</v>
      </c>
      <c r="E318" s="11">
        <v>1.1000000000000001</v>
      </c>
      <c r="F318" s="11">
        <v>1.32</v>
      </c>
      <c r="G318" s="11">
        <v>1.52</v>
      </c>
      <c r="H318" s="11">
        <v>1.89</v>
      </c>
      <c r="I318" s="11">
        <v>2.17</v>
      </c>
      <c r="J318" s="11">
        <v>2.36</v>
      </c>
      <c r="K318" s="11">
        <v>2.73</v>
      </c>
      <c r="L318" s="11">
        <v>2.99</v>
      </c>
    </row>
    <row r="319" spans="1:12" x14ac:dyDescent="0.2">
      <c r="A319" s="8" t="s">
        <v>134</v>
      </c>
      <c r="B319" s="10">
        <v>0.73</v>
      </c>
      <c r="C319" s="10">
        <v>0.91</v>
      </c>
      <c r="D319" s="10">
        <v>1.02</v>
      </c>
      <c r="E319" s="10">
        <v>1.1200000000000001</v>
      </c>
      <c r="F319" s="10">
        <v>1.33</v>
      </c>
      <c r="G319" s="10">
        <v>1.53</v>
      </c>
      <c r="H319" s="10">
        <v>1.91</v>
      </c>
      <c r="I319" s="10">
        <v>2.19</v>
      </c>
      <c r="J319" s="10">
        <v>2.39</v>
      </c>
      <c r="K319" s="10">
        <v>2.76</v>
      </c>
      <c r="L319" s="10">
        <v>3.02</v>
      </c>
    </row>
    <row r="320" spans="1:12" x14ac:dyDescent="0.2">
      <c r="A320" s="8" t="s">
        <v>135</v>
      </c>
      <c r="B320" s="11">
        <v>0.74</v>
      </c>
      <c r="C320" s="11">
        <v>0.91</v>
      </c>
      <c r="D320" s="11">
        <v>1.04</v>
      </c>
      <c r="E320" s="11">
        <v>1.1399999999999999</v>
      </c>
      <c r="F320" s="11">
        <v>1.37</v>
      </c>
      <c r="G320" s="11">
        <v>1.57</v>
      </c>
      <c r="H320" s="11">
        <v>1.94</v>
      </c>
      <c r="I320" s="11">
        <v>2.2200000000000002</v>
      </c>
      <c r="J320" s="11">
        <v>2.42</v>
      </c>
      <c r="K320" s="11">
        <v>2.79</v>
      </c>
      <c r="L320" s="11">
        <v>3.04</v>
      </c>
    </row>
    <row r="321" spans="1:12" x14ac:dyDescent="0.2">
      <c r="A321" s="8" t="s">
        <v>136</v>
      </c>
      <c r="B321" s="10">
        <v>0.71</v>
      </c>
      <c r="C321" s="10">
        <v>0.9</v>
      </c>
      <c r="D321" s="10">
        <v>1.04</v>
      </c>
      <c r="E321" s="10">
        <v>1.1299999999999999</v>
      </c>
      <c r="F321" s="10">
        <v>1.35</v>
      </c>
      <c r="G321" s="10">
        <v>1.56</v>
      </c>
      <c r="H321" s="10">
        <v>1.94</v>
      </c>
      <c r="I321" s="10">
        <v>2.2200000000000002</v>
      </c>
      <c r="J321" s="10">
        <v>2.41</v>
      </c>
      <c r="K321" s="10">
        <v>2.79</v>
      </c>
      <c r="L321" s="10">
        <v>3.03</v>
      </c>
    </row>
    <row r="322" spans="1:12" x14ac:dyDescent="0.2">
      <c r="A322" s="8" t="s">
        <v>137</v>
      </c>
      <c r="B322" s="11">
        <v>0.68</v>
      </c>
      <c r="C322" s="11">
        <v>0.89</v>
      </c>
      <c r="D322" s="11">
        <v>1.04</v>
      </c>
      <c r="E322" s="11">
        <v>1.1299999999999999</v>
      </c>
      <c r="F322" s="11">
        <v>1.35</v>
      </c>
      <c r="G322" s="11">
        <v>1.55</v>
      </c>
      <c r="H322" s="11">
        <v>1.93</v>
      </c>
      <c r="I322" s="11">
        <v>2.2000000000000002</v>
      </c>
      <c r="J322" s="11">
        <v>2.39</v>
      </c>
      <c r="K322" s="11">
        <v>2.78</v>
      </c>
      <c r="L322" s="11">
        <v>3.03</v>
      </c>
    </row>
    <row r="323" spans="1:12" x14ac:dyDescent="0.2">
      <c r="A323" s="8" t="s">
        <v>138</v>
      </c>
      <c r="B323" s="10">
        <v>0.69</v>
      </c>
      <c r="C323" s="10">
        <v>0.88</v>
      </c>
      <c r="D323" s="10">
        <v>1.03</v>
      </c>
      <c r="E323" s="10">
        <v>1.1100000000000001</v>
      </c>
      <c r="F323" s="10">
        <v>1.29</v>
      </c>
      <c r="G323" s="10">
        <v>1.49</v>
      </c>
      <c r="H323" s="10">
        <v>1.85</v>
      </c>
      <c r="I323" s="10">
        <v>2.13</v>
      </c>
      <c r="J323" s="10">
        <v>2.33</v>
      </c>
      <c r="K323" s="10">
        <v>2.74</v>
      </c>
      <c r="L323" s="10">
        <v>2.98</v>
      </c>
    </row>
    <row r="324" spans="1:12" x14ac:dyDescent="0.2">
      <c r="A324" s="9">
        <v>41408</v>
      </c>
      <c r="B324" s="11">
        <v>0.73</v>
      </c>
      <c r="C324" s="11">
        <v>0.9</v>
      </c>
      <c r="D324" s="11">
        <v>1.02</v>
      </c>
      <c r="E324" s="11">
        <v>1.1100000000000001</v>
      </c>
      <c r="F324" s="11">
        <v>1.31</v>
      </c>
      <c r="G324" s="11">
        <v>1.49</v>
      </c>
      <c r="H324" s="11">
        <v>1.86</v>
      </c>
      <c r="I324" s="11">
        <v>2.14</v>
      </c>
      <c r="J324" s="11">
        <v>2.34</v>
      </c>
      <c r="K324" s="11">
        <v>2.76</v>
      </c>
      <c r="L324" s="11">
        <v>3</v>
      </c>
    </row>
    <row r="325" spans="1:12" x14ac:dyDescent="0.2">
      <c r="A325" s="8">
        <v>41409</v>
      </c>
      <c r="B325" s="10">
        <v>0.72</v>
      </c>
      <c r="C325" s="10">
        <v>0.9</v>
      </c>
      <c r="D325" s="10">
        <v>1.04</v>
      </c>
      <c r="E325" s="10">
        <v>1.1100000000000001</v>
      </c>
      <c r="F325" s="10">
        <v>1.29</v>
      </c>
      <c r="G325" s="10">
        <v>1.48</v>
      </c>
      <c r="H325" s="10">
        <v>1.86</v>
      </c>
      <c r="I325" s="10">
        <v>2.13</v>
      </c>
      <c r="J325" s="10">
        <v>2.33</v>
      </c>
      <c r="K325" s="10">
        <v>2.74</v>
      </c>
      <c r="L325" s="10">
        <v>2.99</v>
      </c>
    </row>
    <row r="326" spans="1:12" x14ac:dyDescent="0.2">
      <c r="A326" s="9">
        <v>41410</v>
      </c>
      <c r="B326" s="11">
        <v>0.72</v>
      </c>
      <c r="C326" s="11">
        <v>0.9</v>
      </c>
      <c r="D326" s="11">
        <v>1</v>
      </c>
      <c r="E326" s="11">
        <v>1.08</v>
      </c>
      <c r="F326" s="11">
        <v>1.26</v>
      </c>
      <c r="G326" s="11">
        <v>1.42</v>
      </c>
      <c r="H326" s="11">
        <v>1.76</v>
      </c>
      <c r="I326" s="11">
        <v>2.0299999999999998</v>
      </c>
      <c r="J326" s="11">
        <v>2.2200000000000002</v>
      </c>
      <c r="K326" s="11">
        <v>2.65</v>
      </c>
      <c r="L326" s="11">
        <v>2.91</v>
      </c>
    </row>
    <row r="327" spans="1:12" x14ac:dyDescent="0.2">
      <c r="A327" s="8">
        <v>41411</v>
      </c>
      <c r="B327" s="10">
        <v>0.73</v>
      </c>
      <c r="C327" s="10">
        <v>0.93</v>
      </c>
      <c r="D327" s="10">
        <v>1.02</v>
      </c>
      <c r="E327" s="10">
        <v>1.0900000000000001</v>
      </c>
      <c r="F327" s="10">
        <v>1.27</v>
      </c>
      <c r="G327" s="10">
        <v>1.44</v>
      </c>
      <c r="H327" s="10">
        <v>1.78</v>
      </c>
      <c r="I327" s="10">
        <v>2.04</v>
      </c>
      <c r="J327" s="10">
        <v>2.23</v>
      </c>
      <c r="K327" s="10">
        <v>2.64</v>
      </c>
      <c r="L327" s="10">
        <v>2.9</v>
      </c>
    </row>
    <row r="328" spans="1:12" x14ac:dyDescent="0.2">
      <c r="A328" s="9">
        <v>41412</v>
      </c>
      <c r="B328" s="11">
        <v>0.71</v>
      </c>
      <c r="C328" s="11">
        <v>0.92</v>
      </c>
      <c r="D328" s="11">
        <v>1.03</v>
      </c>
      <c r="E328" s="11">
        <v>1.1000000000000001</v>
      </c>
      <c r="F328" s="11">
        <v>1.28</v>
      </c>
      <c r="G328" s="11">
        <v>1.45</v>
      </c>
      <c r="H328" s="11">
        <v>1.79</v>
      </c>
      <c r="I328" s="11">
        <v>2.0499999999999998</v>
      </c>
      <c r="J328" s="11">
        <v>2.23</v>
      </c>
      <c r="K328" s="11">
        <v>2.63</v>
      </c>
      <c r="L328" s="11">
        <v>2.9</v>
      </c>
    </row>
    <row r="329" spans="1:12" x14ac:dyDescent="0.2">
      <c r="A329" s="8">
        <v>41415</v>
      </c>
      <c r="B329" s="10">
        <v>0.7</v>
      </c>
      <c r="C329" s="10">
        <v>0.93</v>
      </c>
      <c r="D329" s="10">
        <v>1.05</v>
      </c>
      <c r="E329" s="10">
        <v>1.1200000000000001</v>
      </c>
      <c r="F329" s="10">
        <v>1.29</v>
      </c>
      <c r="G329" s="10">
        <v>1.45</v>
      </c>
      <c r="H329" s="10">
        <v>1.8</v>
      </c>
      <c r="I329" s="10">
        <v>2.06</v>
      </c>
      <c r="J329" s="10">
        <v>2.25</v>
      </c>
      <c r="K329" s="10">
        <v>2.64</v>
      </c>
      <c r="L329" s="10">
        <v>2.91</v>
      </c>
    </row>
    <row r="330" spans="1:12" x14ac:dyDescent="0.2">
      <c r="A330" s="9">
        <v>41416</v>
      </c>
      <c r="B330" s="11">
        <v>0.76</v>
      </c>
      <c r="C330" s="11">
        <v>0.92</v>
      </c>
      <c r="D330" s="11">
        <v>1.08</v>
      </c>
      <c r="E330" s="11">
        <v>1.1399999999999999</v>
      </c>
      <c r="F330" s="11">
        <v>1.31</v>
      </c>
      <c r="G330" s="11">
        <v>1.49</v>
      </c>
      <c r="H330" s="11">
        <v>1.84</v>
      </c>
      <c r="I330" s="11">
        <v>2.1</v>
      </c>
      <c r="J330" s="11">
        <v>2.29</v>
      </c>
      <c r="K330" s="11">
        <v>2.68</v>
      </c>
      <c r="L330" s="11">
        <v>2.95</v>
      </c>
    </row>
    <row r="331" spans="1:12" x14ac:dyDescent="0.2">
      <c r="A331" s="8">
        <v>41417</v>
      </c>
      <c r="B331" s="10">
        <v>0.76</v>
      </c>
      <c r="C331" s="10">
        <v>0.93</v>
      </c>
      <c r="D331" s="10">
        <v>1.07</v>
      </c>
      <c r="E331" s="10">
        <v>1.18</v>
      </c>
      <c r="F331" s="10">
        <v>1.29</v>
      </c>
      <c r="G331" s="10">
        <v>1.46</v>
      </c>
      <c r="H331" s="10">
        <v>1.79</v>
      </c>
      <c r="I331" s="10">
        <v>2.0699999999999998</v>
      </c>
      <c r="J331" s="10">
        <v>2.2599999999999998</v>
      </c>
      <c r="K331" s="10">
        <v>2.65</v>
      </c>
      <c r="L331" s="10">
        <v>2.92</v>
      </c>
    </row>
    <row r="332" spans="1:12" x14ac:dyDescent="0.2">
      <c r="A332" s="9">
        <v>41418</v>
      </c>
      <c r="B332" s="11">
        <v>0.72</v>
      </c>
      <c r="C332" s="11">
        <v>0.94</v>
      </c>
      <c r="D332" s="11">
        <v>1.08</v>
      </c>
      <c r="E332" s="11">
        <v>1.1599999999999999</v>
      </c>
      <c r="F332" s="11">
        <v>1.3</v>
      </c>
      <c r="G332" s="11">
        <v>1.46</v>
      </c>
      <c r="H332" s="11">
        <v>1.78</v>
      </c>
      <c r="I332" s="11">
        <v>2.06</v>
      </c>
      <c r="J332" s="11">
        <v>2.25</v>
      </c>
      <c r="K332" s="11">
        <v>2.65</v>
      </c>
      <c r="L332" s="11">
        <v>2.92</v>
      </c>
    </row>
    <row r="333" spans="1:12" x14ac:dyDescent="0.2">
      <c r="A333" s="8">
        <v>41419</v>
      </c>
      <c r="B333" s="10">
        <v>0.75</v>
      </c>
      <c r="C333" s="10">
        <v>0.94</v>
      </c>
      <c r="D333" s="10">
        <v>1.08</v>
      </c>
      <c r="E333" s="10">
        <v>1.17</v>
      </c>
      <c r="F333" s="10">
        <v>1.3</v>
      </c>
      <c r="G333" s="10">
        <v>1.46</v>
      </c>
      <c r="H333" s="10">
        <v>1.79</v>
      </c>
      <c r="I333" s="10">
        <v>2.06</v>
      </c>
      <c r="J333" s="10">
        <v>2.25</v>
      </c>
      <c r="K333" s="10">
        <v>2.65</v>
      </c>
      <c r="L333" s="10">
        <v>2.92</v>
      </c>
    </row>
    <row r="334" spans="1:12" x14ac:dyDescent="0.2">
      <c r="A334" s="9">
        <v>41423</v>
      </c>
      <c r="B334" s="11">
        <v>0.77</v>
      </c>
      <c r="C334" s="11">
        <v>0.93</v>
      </c>
      <c r="D334" s="11">
        <v>1.07</v>
      </c>
      <c r="E334" s="11">
        <v>1.1599999999999999</v>
      </c>
      <c r="F334" s="11">
        <v>1.28</v>
      </c>
      <c r="G334" s="11">
        <v>1.44</v>
      </c>
      <c r="H334" s="11">
        <v>1.76</v>
      </c>
      <c r="I334" s="11">
        <v>2.02</v>
      </c>
      <c r="J334" s="11">
        <v>2.21</v>
      </c>
      <c r="K334" s="11">
        <v>2.61</v>
      </c>
      <c r="L334" s="11">
        <v>2.88</v>
      </c>
    </row>
    <row r="335" spans="1:12" x14ac:dyDescent="0.2">
      <c r="A335" s="8">
        <v>41424</v>
      </c>
      <c r="B335" s="10">
        <v>0.86</v>
      </c>
      <c r="C335" s="10">
        <v>0.98</v>
      </c>
      <c r="D335" s="10">
        <v>1.08</v>
      </c>
      <c r="E335" s="10">
        <v>1.17</v>
      </c>
      <c r="F335" s="10">
        <v>1.28</v>
      </c>
      <c r="G335" s="10">
        <v>1.44</v>
      </c>
      <c r="H335" s="10">
        <v>1.75</v>
      </c>
      <c r="I335" s="10">
        <v>2.02</v>
      </c>
      <c r="J335" s="10">
        <v>2.21</v>
      </c>
      <c r="K335" s="10">
        <v>2.6</v>
      </c>
      <c r="L335" s="10">
        <v>2.87</v>
      </c>
    </row>
    <row r="336" spans="1:12" x14ac:dyDescent="0.2">
      <c r="A336" s="8" t="s">
        <v>139</v>
      </c>
      <c r="B336" s="11">
        <v>0.82</v>
      </c>
      <c r="C336" s="11">
        <v>0.98</v>
      </c>
      <c r="D336" s="11">
        <v>1.07</v>
      </c>
      <c r="E336" s="11">
        <v>1.1599999999999999</v>
      </c>
      <c r="F336" s="11">
        <v>1.28</v>
      </c>
      <c r="G336" s="11">
        <v>1.45</v>
      </c>
      <c r="H336" s="11">
        <v>1.76</v>
      </c>
      <c r="I336" s="11">
        <v>2.02</v>
      </c>
      <c r="J336" s="11">
        <v>2.21</v>
      </c>
      <c r="K336" s="11">
        <v>2.6</v>
      </c>
      <c r="L336" s="11">
        <v>2.87</v>
      </c>
    </row>
    <row r="337" spans="1:12" x14ac:dyDescent="0.2">
      <c r="A337" s="8" t="s">
        <v>140</v>
      </c>
      <c r="B337" s="10">
        <v>0.82</v>
      </c>
      <c r="C337" s="10">
        <v>0.98</v>
      </c>
      <c r="D337" s="10">
        <v>1.06</v>
      </c>
      <c r="E337" s="10">
        <v>1.1599999999999999</v>
      </c>
      <c r="F337" s="10">
        <v>1.28</v>
      </c>
      <c r="G337" s="10">
        <v>1.42</v>
      </c>
      <c r="H337" s="10">
        <v>1.71</v>
      </c>
      <c r="I337" s="10">
        <v>1.96</v>
      </c>
      <c r="J337" s="10">
        <v>2.15</v>
      </c>
      <c r="K337" s="10">
        <v>2.5299999999999998</v>
      </c>
      <c r="L337" s="10">
        <v>2.8</v>
      </c>
    </row>
    <row r="338" spans="1:12" x14ac:dyDescent="0.2">
      <c r="A338" s="8" t="s">
        <v>141</v>
      </c>
      <c r="B338" s="11">
        <v>0.83</v>
      </c>
      <c r="C338" s="11">
        <v>0.96</v>
      </c>
      <c r="D338" s="11">
        <v>1.06</v>
      </c>
      <c r="E338" s="11">
        <v>1.1599999999999999</v>
      </c>
      <c r="F338" s="11">
        <v>1.32</v>
      </c>
      <c r="G338" s="11">
        <v>1.45</v>
      </c>
      <c r="H338" s="11">
        <v>1.74</v>
      </c>
      <c r="I338" s="11">
        <v>1.99</v>
      </c>
      <c r="J338" s="11">
        <v>2.1800000000000002</v>
      </c>
      <c r="K338" s="11">
        <v>2.56</v>
      </c>
      <c r="L338" s="11">
        <v>2.84</v>
      </c>
    </row>
    <row r="339" spans="1:12" x14ac:dyDescent="0.2">
      <c r="A339" s="8" t="s">
        <v>142</v>
      </c>
      <c r="B339" s="10">
        <v>0.83</v>
      </c>
      <c r="C339" s="10">
        <v>0.97</v>
      </c>
      <c r="D339" s="10">
        <v>1.08</v>
      </c>
      <c r="E339" s="10">
        <v>1.1599999999999999</v>
      </c>
      <c r="F339" s="10">
        <v>1.3</v>
      </c>
      <c r="G339" s="10">
        <v>1.42</v>
      </c>
      <c r="H339" s="10">
        <v>1.71</v>
      </c>
      <c r="I339" s="10">
        <v>1.95</v>
      </c>
      <c r="J339" s="10">
        <v>2.14</v>
      </c>
      <c r="K339" s="10">
        <v>2.5299999999999998</v>
      </c>
      <c r="L339" s="10">
        <v>2.81</v>
      </c>
    </row>
    <row r="340" spans="1:12" x14ac:dyDescent="0.2">
      <c r="A340" s="8" t="s">
        <v>143</v>
      </c>
      <c r="B340" s="11">
        <v>0.84</v>
      </c>
      <c r="C340" s="11">
        <v>1</v>
      </c>
      <c r="D340" s="11">
        <v>1.0900000000000001</v>
      </c>
      <c r="E340" s="11">
        <v>1.17</v>
      </c>
      <c r="F340" s="11">
        <v>1.32</v>
      </c>
      <c r="G340" s="11">
        <v>1.45</v>
      </c>
      <c r="H340" s="11">
        <v>1.74</v>
      </c>
      <c r="I340" s="11">
        <v>1.99</v>
      </c>
      <c r="J340" s="11">
        <v>2.1800000000000002</v>
      </c>
      <c r="K340" s="11">
        <v>2.56</v>
      </c>
      <c r="L340" s="11">
        <v>2.84</v>
      </c>
    </row>
    <row r="341" spans="1:12" x14ac:dyDescent="0.2">
      <c r="A341" s="8" t="s">
        <v>144</v>
      </c>
      <c r="B341" s="10">
        <v>0.8</v>
      </c>
      <c r="C341" s="10">
        <v>1.01</v>
      </c>
      <c r="D341" s="10">
        <v>1.1100000000000001</v>
      </c>
      <c r="E341" s="10">
        <v>1.19</v>
      </c>
      <c r="F341" s="10">
        <v>1.33</v>
      </c>
      <c r="G341" s="10">
        <v>1.47</v>
      </c>
      <c r="H341" s="10">
        <v>1.75</v>
      </c>
      <c r="I341" s="10">
        <v>2</v>
      </c>
      <c r="J341" s="10">
        <v>2.19</v>
      </c>
      <c r="K341" s="10">
        <v>2.57</v>
      </c>
      <c r="L341" s="10">
        <v>2.85</v>
      </c>
    </row>
    <row r="342" spans="1:12" x14ac:dyDescent="0.2">
      <c r="A342" s="8" t="s">
        <v>145</v>
      </c>
      <c r="B342" s="11">
        <v>0.8</v>
      </c>
      <c r="C342" s="11">
        <v>1.01</v>
      </c>
      <c r="D342" s="11">
        <v>1.1299999999999999</v>
      </c>
      <c r="E342" s="11">
        <v>1.2</v>
      </c>
      <c r="F342" s="11">
        <v>1.35</v>
      </c>
      <c r="G342" s="11">
        <v>1.5</v>
      </c>
      <c r="H342" s="11">
        <v>1.77</v>
      </c>
      <c r="I342" s="11">
        <v>2.02</v>
      </c>
      <c r="J342" s="11">
        <v>2.21</v>
      </c>
      <c r="K342" s="11">
        <v>2.59</v>
      </c>
      <c r="L342" s="11">
        <v>2.86</v>
      </c>
    </row>
    <row r="343" spans="1:12" x14ac:dyDescent="0.2">
      <c r="A343" s="8" t="s">
        <v>146</v>
      </c>
      <c r="B343" s="10">
        <v>0.82</v>
      </c>
      <c r="C343" s="10">
        <v>0.98</v>
      </c>
      <c r="D343" s="10">
        <v>1.0900000000000001</v>
      </c>
      <c r="E343" s="10">
        <v>1.19</v>
      </c>
      <c r="F343" s="10">
        <v>1.35</v>
      </c>
      <c r="G343" s="10">
        <v>1.5</v>
      </c>
      <c r="H343" s="10">
        <v>1.78</v>
      </c>
      <c r="I343" s="10">
        <v>2.02</v>
      </c>
      <c r="J343" s="10">
        <v>2.21</v>
      </c>
      <c r="K343" s="10">
        <v>2.59</v>
      </c>
      <c r="L343" s="10">
        <v>2.86</v>
      </c>
    </row>
    <row r="344" spans="1:12" x14ac:dyDescent="0.2">
      <c r="A344" s="9">
        <v>41437</v>
      </c>
      <c r="B344" s="11">
        <v>0.89</v>
      </c>
      <c r="C344" s="11">
        <v>1</v>
      </c>
      <c r="D344" s="11">
        <v>1.1200000000000001</v>
      </c>
      <c r="E344" s="11">
        <v>1.22</v>
      </c>
      <c r="F344" s="11">
        <v>1.38</v>
      </c>
      <c r="G344" s="11">
        <v>1.51</v>
      </c>
      <c r="H344" s="11">
        <v>1.79</v>
      </c>
      <c r="I344" s="11">
        <v>2.02</v>
      </c>
      <c r="J344" s="11">
        <v>2.21</v>
      </c>
      <c r="K344" s="11">
        <v>2.6</v>
      </c>
      <c r="L344" s="11">
        <v>2.87</v>
      </c>
    </row>
    <row r="345" spans="1:12" x14ac:dyDescent="0.2">
      <c r="A345" s="8">
        <v>41438</v>
      </c>
      <c r="B345" s="10">
        <v>0.9</v>
      </c>
      <c r="C345" s="10">
        <v>1.01</v>
      </c>
      <c r="D345" s="10">
        <v>1.1200000000000001</v>
      </c>
      <c r="E345" s="10">
        <v>1.2</v>
      </c>
      <c r="F345" s="10">
        <v>1.35</v>
      </c>
      <c r="G345" s="10">
        <v>1.48</v>
      </c>
      <c r="H345" s="10">
        <v>1.74</v>
      </c>
      <c r="I345" s="10">
        <v>1.96</v>
      </c>
      <c r="J345" s="10">
        <v>2.15</v>
      </c>
      <c r="K345" s="10">
        <v>2.5299999999999998</v>
      </c>
      <c r="L345" s="10">
        <v>2.79</v>
      </c>
    </row>
    <row r="346" spans="1:12" x14ac:dyDescent="0.2">
      <c r="A346" s="9">
        <v>41439</v>
      </c>
      <c r="B346" s="11">
        <v>0.86</v>
      </c>
      <c r="C346" s="11">
        <v>1.02</v>
      </c>
      <c r="D346" s="11">
        <v>1.1299999999999999</v>
      </c>
      <c r="E346" s="11">
        <v>1.21</v>
      </c>
      <c r="F346" s="11">
        <v>1.35</v>
      </c>
      <c r="G346" s="11">
        <v>1.49</v>
      </c>
      <c r="H346" s="11">
        <v>1.76</v>
      </c>
      <c r="I346" s="11">
        <v>1.98</v>
      </c>
      <c r="J346" s="11">
        <v>2.16</v>
      </c>
      <c r="K346" s="11">
        <v>2.52</v>
      </c>
      <c r="L346" s="11">
        <v>2.78</v>
      </c>
    </row>
    <row r="347" spans="1:12" x14ac:dyDescent="0.2">
      <c r="A347" s="8">
        <v>41440</v>
      </c>
      <c r="B347" s="10">
        <v>0.85</v>
      </c>
      <c r="C347" s="10">
        <v>1.03</v>
      </c>
      <c r="D347" s="10">
        <v>1.1299999999999999</v>
      </c>
      <c r="E347" s="10">
        <v>1.21</v>
      </c>
      <c r="F347" s="10">
        <v>1.32</v>
      </c>
      <c r="G347" s="10">
        <v>1.48</v>
      </c>
      <c r="H347" s="10">
        <v>1.75</v>
      </c>
      <c r="I347" s="10">
        <v>1.97</v>
      </c>
      <c r="J347" s="10">
        <v>2.16</v>
      </c>
      <c r="K347" s="10">
        <v>2.52</v>
      </c>
      <c r="L347" s="10">
        <v>2.78</v>
      </c>
    </row>
    <row r="348" spans="1:12" x14ac:dyDescent="0.2">
      <c r="A348" s="9">
        <v>41443</v>
      </c>
      <c r="B348" s="11">
        <v>0.85</v>
      </c>
      <c r="C348" s="11">
        <v>1.02</v>
      </c>
      <c r="D348" s="11">
        <v>1.1299999999999999</v>
      </c>
      <c r="E348" s="11">
        <v>1.22</v>
      </c>
      <c r="F348" s="11">
        <v>1.36</v>
      </c>
      <c r="G348" s="11">
        <v>1.52</v>
      </c>
      <c r="H348" s="11">
        <v>1.8</v>
      </c>
      <c r="I348" s="11">
        <v>2.02</v>
      </c>
      <c r="J348" s="11">
        <v>2.19</v>
      </c>
      <c r="K348" s="11">
        <v>2.5299999999999998</v>
      </c>
      <c r="L348" s="11">
        <v>2.79</v>
      </c>
    </row>
    <row r="349" spans="1:12" x14ac:dyDescent="0.2">
      <c r="A349" s="8">
        <v>41444</v>
      </c>
      <c r="B349" s="10">
        <v>0.88</v>
      </c>
      <c r="C349" s="10">
        <v>1.01</v>
      </c>
      <c r="D349" s="10">
        <v>1.1399999999999999</v>
      </c>
      <c r="E349" s="10">
        <v>1.22</v>
      </c>
      <c r="F349" s="10">
        <v>1.36</v>
      </c>
      <c r="G349" s="10">
        <v>1.5</v>
      </c>
      <c r="H349" s="10">
        <v>1.77</v>
      </c>
      <c r="I349" s="10">
        <v>1.99</v>
      </c>
      <c r="J349" s="10">
        <v>2.16</v>
      </c>
      <c r="K349" s="10">
        <v>2.4900000000000002</v>
      </c>
      <c r="L349" s="10">
        <v>2.74</v>
      </c>
    </row>
    <row r="350" spans="1:12" x14ac:dyDescent="0.2">
      <c r="A350" s="9">
        <v>41445</v>
      </c>
      <c r="B350" s="11">
        <v>0.85</v>
      </c>
      <c r="C350" s="11">
        <v>0.99</v>
      </c>
      <c r="D350" s="11">
        <v>1.1200000000000001</v>
      </c>
      <c r="E350" s="11">
        <v>1.22</v>
      </c>
      <c r="F350" s="11">
        <v>1.36</v>
      </c>
      <c r="G350" s="11">
        <v>1.5</v>
      </c>
      <c r="H350" s="11">
        <v>1.78</v>
      </c>
      <c r="I350" s="11">
        <v>2</v>
      </c>
      <c r="J350" s="11">
        <v>2.16</v>
      </c>
      <c r="K350" s="11">
        <v>2.48</v>
      </c>
      <c r="L350" s="11">
        <v>2.73</v>
      </c>
    </row>
    <row r="351" spans="1:12" x14ac:dyDescent="0.2">
      <c r="A351" s="8">
        <v>41446</v>
      </c>
      <c r="B351" s="10">
        <v>0.8</v>
      </c>
      <c r="C351" s="10">
        <v>0.96</v>
      </c>
      <c r="D351" s="10">
        <v>1.1000000000000001</v>
      </c>
      <c r="E351" s="10">
        <v>1.22</v>
      </c>
      <c r="F351" s="10">
        <v>1.34</v>
      </c>
      <c r="G351" s="10">
        <v>1.48</v>
      </c>
      <c r="H351" s="10">
        <v>1.76</v>
      </c>
      <c r="I351" s="10">
        <v>1.98</v>
      </c>
      <c r="J351" s="10">
        <v>2.15</v>
      </c>
      <c r="K351" s="10">
        <v>2.4700000000000002</v>
      </c>
      <c r="L351" s="10">
        <v>2.72</v>
      </c>
    </row>
    <row r="352" spans="1:12" x14ac:dyDescent="0.2">
      <c r="A352" s="9">
        <v>41447</v>
      </c>
      <c r="B352" s="11">
        <v>0.76</v>
      </c>
      <c r="C352" s="11">
        <v>0.97</v>
      </c>
      <c r="D352" s="11">
        <v>1.1000000000000001</v>
      </c>
      <c r="E352" s="11">
        <v>1.21</v>
      </c>
      <c r="F352" s="11">
        <v>1.34</v>
      </c>
      <c r="G352" s="11">
        <v>1.48</v>
      </c>
      <c r="H352" s="11">
        <v>1.77</v>
      </c>
      <c r="I352" s="11">
        <v>1.98</v>
      </c>
      <c r="J352" s="11">
        <v>2.15</v>
      </c>
      <c r="K352" s="11">
        <v>2.48</v>
      </c>
      <c r="L352" s="11">
        <v>2.71</v>
      </c>
    </row>
    <row r="353" spans="1:12" x14ac:dyDescent="0.2">
      <c r="A353" s="8">
        <v>41450</v>
      </c>
      <c r="B353" s="10">
        <v>0.81</v>
      </c>
      <c r="C353" s="10">
        <v>0.99</v>
      </c>
      <c r="D353" s="10">
        <v>1.1000000000000001</v>
      </c>
      <c r="E353" s="10">
        <v>1.2</v>
      </c>
      <c r="F353" s="10">
        <v>1.36</v>
      </c>
      <c r="G353" s="10">
        <v>1.48</v>
      </c>
      <c r="H353" s="10">
        <v>1.77</v>
      </c>
      <c r="I353" s="10">
        <v>1.97</v>
      </c>
      <c r="J353" s="10">
        <v>2.14</v>
      </c>
      <c r="K353" s="10">
        <v>2.46</v>
      </c>
      <c r="L353" s="10">
        <v>2.7</v>
      </c>
    </row>
    <row r="354" spans="1:12" x14ac:dyDescent="0.2">
      <c r="A354" s="9">
        <v>41451</v>
      </c>
      <c r="B354" s="11">
        <v>0.89</v>
      </c>
      <c r="C354" s="11">
        <v>1</v>
      </c>
      <c r="D354" s="11">
        <v>1.1299999999999999</v>
      </c>
      <c r="E354" s="11">
        <v>1.22</v>
      </c>
      <c r="F354" s="11">
        <v>1.38</v>
      </c>
      <c r="G354" s="11">
        <v>1.53</v>
      </c>
      <c r="H354" s="11">
        <v>1.83</v>
      </c>
      <c r="I354" s="11">
        <v>2.04</v>
      </c>
      <c r="J354" s="11">
        <v>2.21</v>
      </c>
      <c r="K354" s="11">
        <v>2.52</v>
      </c>
      <c r="L354" s="11">
        <v>2.75</v>
      </c>
    </row>
    <row r="355" spans="1:12" x14ac:dyDescent="0.2">
      <c r="A355" s="8">
        <v>41452</v>
      </c>
      <c r="B355" s="10">
        <v>0.89</v>
      </c>
      <c r="C355" s="10">
        <v>1.02</v>
      </c>
      <c r="D355" s="10">
        <v>1.1200000000000001</v>
      </c>
      <c r="E355" s="10">
        <v>1.21</v>
      </c>
      <c r="F355" s="10">
        <v>1.34</v>
      </c>
      <c r="G355" s="10">
        <v>1.51</v>
      </c>
      <c r="H355" s="10">
        <v>1.81</v>
      </c>
      <c r="I355" s="10">
        <v>2.0499999999999998</v>
      </c>
      <c r="J355" s="10">
        <v>2.2200000000000002</v>
      </c>
      <c r="K355" s="10">
        <v>2.5499999999999998</v>
      </c>
      <c r="L355" s="10">
        <v>2.77</v>
      </c>
    </row>
    <row r="356" spans="1:12" x14ac:dyDescent="0.2">
      <c r="A356" s="9">
        <v>41453</v>
      </c>
      <c r="B356" s="11">
        <v>0.88</v>
      </c>
      <c r="C356" s="11">
        <v>1.04</v>
      </c>
      <c r="D356" s="11">
        <v>1.1399999999999999</v>
      </c>
      <c r="E356" s="11">
        <v>1.23</v>
      </c>
      <c r="F356" s="11">
        <v>1.38</v>
      </c>
      <c r="G356" s="11">
        <v>1.53</v>
      </c>
      <c r="H356" s="11">
        <v>1.85</v>
      </c>
      <c r="I356" s="11">
        <v>2.1</v>
      </c>
      <c r="J356" s="11">
        <v>2.27</v>
      </c>
      <c r="K356" s="11">
        <v>2.59</v>
      </c>
      <c r="L356" s="11">
        <v>2.82</v>
      </c>
    </row>
    <row r="357" spans="1:12" x14ac:dyDescent="0.2">
      <c r="A357" s="8">
        <v>41454</v>
      </c>
      <c r="B357" s="10">
        <v>0.84</v>
      </c>
      <c r="C357" s="10">
        <v>1.03</v>
      </c>
      <c r="D357" s="10">
        <v>1.1399999999999999</v>
      </c>
      <c r="E357" s="10">
        <v>1.24</v>
      </c>
      <c r="F357" s="10">
        <v>1.38</v>
      </c>
      <c r="G357" s="10">
        <v>1.55</v>
      </c>
      <c r="H357" s="10">
        <v>1.89</v>
      </c>
      <c r="I357" s="10">
        <v>2.14</v>
      </c>
      <c r="J357" s="10">
        <v>2.31</v>
      </c>
      <c r="K357" s="10">
        <v>2.61</v>
      </c>
      <c r="L357" s="10">
        <v>2.84</v>
      </c>
    </row>
    <row r="358" spans="1:12" x14ac:dyDescent="0.2">
      <c r="A358" s="8" t="s">
        <v>147</v>
      </c>
      <c r="B358" s="11">
        <v>0.96</v>
      </c>
      <c r="C358" s="11">
        <v>1.06</v>
      </c>
      <c r="D358" s="11">
        <v>1.1299999999999999</v>
      </c>
      <c r="E358" s="11">
        <v>1.24</v>
      </c>
      <c r="F358" s="11">
        <v>1.41</v>
      </c>
      <c r="G358" s="11">
        <v>1.6</v>
      </c>
      <c r="H358" s="11">
        <v>1.93</v>
      </c>
      <c r="I358" s="11">
        <v>2.19</v>
      </c>
      <c r="J358" s="11">
        <v>2.35</v>
      </c>
      <c r="K358" s="11">
        <v>2.65</v>
      </c>
      <c r="L358" s="11">
        <v>2.86</v>
      </c>
    </row>
    <row r="359" spans="1:12" x14ac:dyDescent="0.2">
      <c r="A359" s="8" t="s">
        <v>148</v>
      </c>
      <c r="B359" s="10">
        <v>0.97</v>
      </c>
      <c r="C359" s="10">
        <v>1.05</v>
      </c>
      <c r="D359" s="10">
        <v>1.1499999999999999</v>
      </c>
      <c r="E359" s="10">
        <v>1.24</v>
      </c>
      <c r="F359" s="10">
        <v>1.41</v>
      </c>
      <c r="G359" s="10">
        <v>1.59</v>
      </c>
      <c r="H359" s="10">
        <v>1.92</v>
      </c>
      <c r="I359" s="10">
        <v>2.17</v>
      </c>
      <c r="J359" s="10">
        <v>2.33</v>
      </c>
      <c r="K359" s="10">
        <v>2.63</v>
      </c>
      <c r="L359" s="10">
        <v>2.85</v>
      </c>
    </row>
    <row r="360" spans="1:12" x14ac:dyDescent="0.2">
      <c r="A360" s="8" t="s">
        <v>149</v>
      </c>
      <c r="B360" s="11">
        <v>0.95</v>
      </c>
      <c r="C360" s="11">
        <v>1.04</v>
      </c>
      <c r="D360" s="11">
        <v>1.1399999999999999</v>
      </c>
      <c r="E360" s="11">
        <v>1.23</v>
      </c>
      <c r="F360" s="11">
        <v>1.4</v>
      </c>
      <c r="G360" s="11">
        <v>1.6</v>
      </c>
      <c r="H360" s="11">
        <v>1.94</v>
      </c>
      <c r="I360" s="11">
        <v>2.21</v>
      </c>
      <c r="J360" s="11">
        <v>2.37</v>
      </c>
      <c r="K360" s="11">
        <v>2.68</v>
      </c>
      <c r="L360" s="11">
        <v>2.9</v>
      </c>
    </row>
    <row r="361" spans="1:12" x14ac:dyDescent="0.2">
      <c r="A361" s="8" t="s">
        <v>150</v>
      </c>
      <c r="B361" s="10">
        <v>0.94</v>
      </c>
      <c r="C361" s="10">
        <v>1.05</v>
      </c>
      <c r="D361" s="10">
        <v>1.1399999999999999</v>
      </c>
      <c r="E361" s="10">
        <v>1.22</v>
      </c>
      <c r="F361" s="10">
        <v>1.4</v>
      </c>
      <c r="G361" s="10">
        <v>1.6</v>
      </c>
      <c r="H361" s="10">
        <v>1.95</v>
      </c>
      <c r="I361" s="10">
        <v>2.2200000000000002</v>
      </c>
      <c r="J361" s="10">
        <v>2.39</v>
      </c>
      <c r="K361" s="10">
        <v>2.71</v>
      </c>
      <c r="L361" s="10">
        <v>2.93</v>
      </c>
    </row>
    <row r="362" spans="1:12" x14ac:dyDescent="0.2">
      <c r="A362" s="8" t="s">
        <v>151</v>
      </c>
      <c r="B362" s="11">
        <v>0.95</v>
      </c>
      <c r="C362" s="11">
        <v>1.04</v>
      </c>
      <c r="D362" s="11">
        <v>1.1299999999999999</v>
      </c>
      <c r="E362" s="11">
        <v>1.23</v>
      </c>
      <c r="F362" s="11">
        <v>1.4</v>
      </c>
      <c r="G362" s="11">
        <v>1.59</v>
      </c>
      <c r="H362" s="11">
        <v>1.93</v>
      </c>
      <c r="I362" s="11">
        <v>2.2000000000000002</v>
      </c>
      <c r="J362" s="11">
        <v>2.38</v>
      </c>
      <c r="K362" s="11">
        <v>2.7</v>
      </c>
      <c r="L362" s="11">
        <v>2.93</v>
      </c>
    </row>
    <row r="363" spans="1:12" x14ac:dyDescent="0.2">
      <c r="A363" s="8" t="s">
        <v>152</v>
      </c>
      <c r="B363" s="10">
        <v>0.97</v>
      </c>
      <c r="C363" s="10">
        <v>1.05</v>
      </c>
      <c r="D363" s="10">
        <v>1.1399999999999999</v>
      </c>
      <c r="E363" s="10">
        <v>1.2</v>
      </c>
      <c r="F363" s="10">
        <v>1.37</v>
      </c>
      <c r="G363" s="10">
        <v>1.57</v>
      </c>
      <c r="H363" s="10">
        <v>1.92</v>
      </c>
      <c r="I363" s="10">
        <v>2.1800000000000002</v>
      </c>
      <c r="J363" s="10">
        <v>2.37</v>
      </c>
      <c r="K363" s="10">
        <v>2.69</v>
      </c>
      <c r="L363" s="10">
        <v>2.92</v>
      </c>
    </row>
    <row r="364" spans="1:12" x14ac:dyDescent="0.2">
      <c r="A364" s="8" t="s">
        <v>153</v>
      </c>
      <c r="B364" s="11">
        <v>0.94</v>
      </c>
      <c r="C364" s="11">
        <v>1.05</v>
      </c>
      <c r="D364" s="11">
        <v>1.1299999999999999</v>
      </c>
      <c r="E364" s="11">
        <v>1.21</v>
      </c>
      <c r="F364" s="11">
        <v>1.35</v>
      </c>
      <c r="G364" s="11">
        <v>1.53</v>
      </c>
      <c r="H364" s="11">
        <v>1.88</v>
      </c>
      <c r="I364" s="11">
        <v>2.14</v>
      </c>
      <c r="J364" s="11">
        <v>2.33</v>
      </c>
      <c r="K364" s="11">
        <v>2.65</v>
      </c>
      <c r="L364" s="11">
        <v>2.89</v>
      </c>
    </row>
    <row r="365" spans="1:12" x14ac:dyDescent="0.2">
      <c r="A365" s="8">
        <v>41467</v>
      </c>
      <c r="B365" s="10">
        <v>0.95</v>
      </c>
      <c r="C365" s="10">
        <v>1.05</v>
      </c>
      <c r="D365" s="10">
        <v>1.1399999999999999</v>
      </c>
      <c r="E365" s="10">
        <v>1.23</v>
      </c>
      <c r="F365" s="10">
        <v>1.37</v>
      </c>
      <c r="G365" s="10">
        <v>1.55</v>
      </c>
      <c r="H365" s="10">
        <v>1.89</v>
      </c>
      <c r="I365" s="10">
        <v>2.16</v>
      </c>
      <c r="J365" s="10">
        <v>2.35</v>
      </c>
      <c r="K365" s="10">
        <v>2.69</v>
      </c>
      <c r="L365" s="10">
        <v>2.92</v>
      </c>
    </row>
    <row r="366" spans="1:12" x14ac:dyDescent="0.2">
      <c r="A366" s="9">
        <v>41468</v>
      </c>
      <c r="B366" s="11">
        <v>0.93</v>
      </c>
      <c r="C366" s="11">
        <v>1.04</v>
      </c>
      <c r="D366" s="11">
        <v>1.1200000000000001</v>
      </c>
      <c r="E366" s="11">
        <v>1.22</v>
      </c>
      <c r="F366" s="11">
        <v>1.35</v>
      </c>
      <c r="G366" s="11">
        <v>1.54</v>
      </c>
      <c r="H366" s="11">
        <v>1.87</v>
      </c>
      <c r="I366" s="11">
        <v>2.13</v>
      </c>
      <c r="J366" s="11">
        <v>2.33</v>
      </c>
      <c r="K366" s="11">
        <v>2.67</v>
      </c>
      <c r="L366" s="11">
        <v>2.91</v>
      </c>
    </row>
    <row r="367" spans="1:12" x14ac:dyDescent="0.2">
      <c r="A367" s="8">
        <v>41471</v>
      </c>
      <c r="B367" s="10">
        <v>0.95</v>
      </c>
      <c r="C367" s="10">
        <v>1.07</v>
      </c>
      <c r="D367" s="10">
        <v>1.1000000000000001</v>
      </c>
      <c r="E367" s="10">
        <v>1.22</v>
      </c>
      <c r="F367" s="10">
        <v>1.36</v>
      </c>
      <c r="G367" s="10">
        <v>1.53</v>
      </c>
      <c r="H367" s="10">
        <v>1.86</v>
      </c>
      <c r="I367" s="10">
        <v>2.12</v>
      </c>
      <c r="J367" s="10">
        <v>2.31</v>
      </c>
      <c r="K367" s="10">
        <v>2.65</v>
      </c>
      <c r="L367" s="10">
        <v>2.89</v>
      </c>
    </row>
    <row r="368" spans="1:12" x14ac:dyDescent="0.2">
      <c r="A368" s="9">
        <v>41472</v>
      </c>
      <c r="B368" s="11">
        <v>0.95</v>
      </c>
      <c r="C368" s="11">
        <v>1.07</v>
      </c>
      <c r="D368" s="11">
        <v>1.1100000000000001</v>
      </c>
      <c r="E368" s="11">
        <v>1.19</v>
      </c>
      <c r="F368" s="11">
        <v>1.36</v>
      </c>
      <c r="G368" s="11">
        <v>1.52</v>
      </c>
      <c r="H368" s="11">
        <v>1.82</v>
      </c>
      <c r="I368" s="11">
        <v>2.08</v>
      </c>
      <c r="J368" s="11">
        <v>2.27</v>
      </c>
      <c r="K368" s="11">
        <v>2.61</v>
      </c>
      <c r="L368" s="11">
        <v>2.85</v>
      </c>
    </row>
    <row r="369" spans="1:12" x14ac:dyDescent="0.2">
      <c r="A369" s="8">
        <v>41473</v>
      </c>
      <c r="B369" s="10">
        <v>0.99</v>
      </c>
      <c r="C369" s="10">
        <v>1.1100000000000001</v>
      </c>
      <c r="D369" s="10">
        <v>1.1200000000000001</v>
      </c>
      <c r="E369" s="10">
        <v>1.23</v>
      </c>
      <c r="F369" s="10">
        <v>1.37</v>
      </c>
      <c r="G369" s="10">
        <v>1.52</v>
      </c>
      <c r="H369" s="10">
        <v>1.83</v>
      </c>
      <c r="I369" s="10">
        <v>2.09</v>
      </c>
      <c r="J369" s="10">
        <v>2.27</v>
      </c>
      <c r="K369" s="10">
        <v>2.61</v>
      </c>
      <c r="L369" s="10">
        <v>2.85</v>
      </c>
    </row>
    <row r="370" spans="1:12" x14ac:dyDescent="0.2">
      <c r="A370" s="9">
        <v>41474</v>
      </c>
      <c r="B370" s="11">
        <v>1</v>
      </c>
      <c r="C370" s="11">
        <v>1.1499999999999999</v>
      </c>
      <c r="D370" s="11">
        <v>1.1200000000000001</v>
      </c>
      <c r="E370" s="11">
        <v>1.22</v>
      </c>
      <c r="F370" s="11">
        <v>1.37</v>
      </c>
      <c r="G370" s="11">
        <v>1.51</v>
      </c>
      <c r="H370" s="11">
        <v>1.82</v>
      </c>
      <c r="I370" s="11">
        <v>2.08</v>
      </c>
      <c r="J370" s="11">
        <v>2.27</v>
      </c>
      <c r="K370" s="11">
        <v>2.6</v>
      </c>
      <c r="L370" s="11">
        <v>2.83</v>
      </c>
    </row>
    <row r="371" spans="1:12" x14ac:dyDescent="0.2">
      <c r="A371" s="8">
        <v>41475</v>
      </c>
      <c r="B371" s="10">
        <v>1</v>
      </c>
      <c r="C371" s="10">
        <v>1.1599999999999999</v>
      </c>
      <c r="D371" s="10">
        <v>1.1000000000000001</v>
      </c>
      <c r="E371" s="10">
        <v>1.22</v>
      </c>
      <c r="F371" s="10">
        <v>1.36</v>
      </c>
      <c r="G371" s="10">
        <v>1.5</v>
      </c>
      <c r="H371" s="10">
        <v>1.81</v>
      </c>
      <c r="I371" s="10">
        <v>2.0499999999999998</v>
      </c>
      <c r="J371" s="10">
        <v>2.2400000000000002</v>
      </c>
      <c r="K371" s="10">
        <v>2.57</v>
      </c>
      <c r="L371" s="10">
        <v>2.81</v>
      </c>
    </row>
    <row r="372" spans="1:12" x14ac:dyDescent="0.2">
      <c r="A372" s="9">
        <v>41478</v>
      </c>
      <c r="B372" s="11">
        <v>1</v>
      </c>
      <c r="C372" s="11">
        <v>1.17</v>
      </c>
      <c r="D372" s="11">
        <v>1.1200000000000001</v>
      </c>
      <c r="E372" s="11">
        <v>1.23</v>
      </c>
      <c r="F372" s="11">
        <v>1.37</v>
      </c>
      <c r="G372" s="11">
        <v>1.53</v>
      </c>
      <c r="H372" s="11">
        <v>1.83</v>
      </c>
      <c r="I372" s="11">
        <v>2.0699999999999998</v>
      </c>
      <c r="J372" s="11">
        <v>2.2599999999999998</v>
      </c>
      <c r="K372" s="11">
        <v>2.59</v>
      </c>
      <c r="L372" s="11">
        <v>2.83</v>
      </c>
    </row>
    <row r="373" spans="1:12" x14ac:dyDescent="0.2">
      <c r="A373" s="8">
        <v>41479</v>
      </c>
      <c r="B373" s="10">
        <v>0.96</v>
      </c>
      <c r="C373" s="10">
        <v>1.18</v>
      </c>
      <c r="D373" s="10">
        <v>1.1499999999999999</v>
      </c>
      <c r="E373" s="10">
        <v>1.24</v>
      </c>
      <c r="F373" s="10">
        <v>1.4</v>
      </c>
      <c r="G373" s="10">
        <v>1.56</v>
      </c>
      <c r="H373" s="10">
        <v>1.9</v>
      </c>
      <c r="I373" s="10">
        <v>2.15</v>
      </c>
      <c r="J373" s="10">
        <v>2.33</v>
      </c>
      <c r="K373" s="10">
        <v>2.67</v>
      </c>
      <c r="L373" s="10">
        <v>2.91</v>
      </c>
    </row>
    <row r="374" spans="1:12" x14ac:dyDescent="0.2">
      <c r="A374" s="9">
        <v>41480</v>
      </c>
      <c r="B374" s="11">
        <v>1.02</v>
      </c>
      <c r="C374" s="11">
        <v>1.1299999999999999</v>
      </c>
      <c r="D374" s="11">
        <v>1.1399999999999999</v>
      </c>
      <c r="E374" s="11">
        <v>1.23</v>
      </c>
      <c r="F374" s="11">
        <v>1.36</v>
      </c>
      <c r="G374" s="11">
        <v>1.5</v>
      </c>
      <c r="H374" s="11">
        <v>1.83</v>
      </c>
      <c r="I374" s="11">
        <v>2.09</v>
      </c>
      <c r="J374" s="11">
        <v>2.29</v>
      </c>
      <c r="K374" s="11">
        <v>2.65</v>
      </c>
      <c r="L374" s="11">
        <v>2.89</v>
      </c>
    </row>
    <row r="375" spans="1:12" x14ac:dyDescent="0.2">
      <c r="A375" s="8">
        <v>41481</v>
      </c>
      <c r="B375" s="10">
        <v>1.01</v>
      </c>
      <c r="C375" s="10">
        <v>1.1100000000000001</v>
      </c>
      <c r="D375" s="10">
        <v>1.1299999999999999</v>
      </c>
      <c r="E375" s="10">
        <v>1.22</v>
      </c>
      <c r="F375" s="10">
        <v>1.36</v>
      </c>
      <c r="G375" s="10">
        <v>1.52</v>
      </c>
      <c r="H375" s="10">
        <v>1.84</v>
      </c>
      <c r="I375" s="10">
        <v>2.12</v>
      </c>
      <c r="J375" s="10">
        <v>2.3199999999999998</v>
      </c>
      <c r="K375" s="10">
        <v>2.68</v>
      </c>
      <c r="L375" s="10">
        <v>2.93</v>
      </c>
    </row>
    <row r="376" spans="1:12" x14ac:dyDescent="0.2">
      <c r="A376" s="9">
        <v>41482</v>
      </c>
      <c r="B376" s="11">
        <v>1</v>
      </c>
      <c r="C376" s="11">
        <v>1.08</v>
      </c>
      <c r="D376" s="11">
        <v>1.1299999999999999</v>
      </c>
      <c r="E376" s="11">
        <v>1.22</v>
      </c>
      <c r="F376" s="11">
        <v>1.34</v>
      </c>
      <c r="G376" s="11">
        <v>1.51</v>
      </c>
      <c r="H376" s="11">
        <v>1.83</v>
      </c>
      <c r="I376" s="11">
        <v>2.1</v>
      </c>
      <c r="J376" s="11">
        <v>2.2999999999999998</v>
      </c>
      <c r="K376" s="11">
        <v>2.65</v>
      </c>
      <c r="L376" s="11">
        <v>2.89</v>
      </c>
    </row>
    <row r="377" spans="1:12" x14ac:dyDescent="0.2">
      <c r="A377" s="8">
        <v>41485</v>
      </c>
      <c r="B377" s="10">
        <v>1</v>
      </c>
      <c r="C377" s="10">
        <v>1.07</v>
      </c>
      <c r="D377" s="10">
        <v>1.1299999999999999</v>
      </c>
      <c r="E377" s="10">
        <v>1.23</v>
      </c>
      <c r="F377" s="10">
        <v>1.34</v>
      </c>
      <c r="G377" s="10">
        <v>1.51</v>
      </c>
      <c r="H377" s="10">
        <v>1.84</v>
      </c>
      <c r="I377" s="10">
        <v>2.11</v>
      </c>
      <c r="J377" s="10">
        <v>2.2999999999999998</v>
      </c>
      <c r="K377" s="10">
        <v>2.66</v>
      </c>
      <c r="L377" s="10">
        <v>2.89</v>
      </c>
    </row>
    <row r="378" spans="1:12" x14ac:dyDescent="0.2">
      <c r="A378" s="8" t="s">
        <v>154</v>
      </c>
      <c r="B378" s="11">
        <v>1</v>
      </c>
      <c r="C378" s="11">
        <v>1.08</v>
      </c>
      <c r="D378" s="11">
        <v>1.1499999999999999</v>
      </c>
      <c r="E378" s="11">
        <v>1.22</v>
      </c>
      <c r="F378" s="11">
        <v>1.34</v>
      </c>
      <c r="G378" s="11">
        <v>1.5</v>
      </c>
      <c r="H378" s="11">
        <v>1.8</v>
      </c>
      <c r="I378" s="11">
        <v>2.0699999999999998</v>
      </c>
      <c r="J378" s="11">
        <v>2.2599999999999998</v>
      </c>
      <c r="K378" s="11">
        <v>2.61</v>
      </c>
      <c r="L378" s="11">
        <v>2.86</v>
      </c>
    </row>
    <row r="379" spans="1:12" x14ac:dyDescent="0.2">
      <c r="A379" s="8" t="s">
        <v>155</v>
      </c>
      <c r="B379" s="10">
        <v>1.02</v>
      </c>
      <c r="C379" s="10">
        <v>1.08</v>
      </c>
      <c r="D379" s="10">
        <v>1.1499999999999999</v>
      </c>
      <c r="E379" s="10">
        <v>1.24</v>
      </c>
      <c r="F379" s="10">
        <v>1.36</v>
      </c>
      <c r="G379" s="10">
        <v>1.52</v>
      </c>
      <c r="H379" s="10">
        <v>1.82</v>
      </c>
      <c r="I379" s="10">
        <v>2.08</v>
      </c>
      <c r="J379" s="10">
        <v>2.27</v>
      </c>
      <c r="K379" s="10">
        <v>2.6</v>
      </c>
      <c r="L379" s="10">
        <v>2.85</v>
      </c>
    </row>
    <row r="380" spans="1:12" x14ac:dyDescent="0.2">
      <c r="A380" s="8" t="s">
        <v>156</v>
      </c>
      <c r="B380" s="11">
        <v>1</v>
      </c>
      <c r="C380" s="11">
        <v>1.08</v>
      </c>
      <c r="D380" s="11">
        <v>1.1299999999999999</v>
      </c>
      <c r="E380" s="11">
        <v>1.22</v>
      </c>
      <c r="F380" s="11">
        <v>1.34</v>
      </c>
      <c r="G380" s="11">
        <v>1.49</v>
      </c>
      <c r="H380" s="11">
        <v>1.79</v>
      </c>
      <c r="I380" s="11">
        <v>2.0499999999999998</v>
      </c>
      <c r="J380" s="11">
        <v>2.2400000000000002</v>
      </c>
      <c r="K380" s="11">
        <v>2.56</v>
      </c>
      <c r="L380" s="11">
        <v>2.81</v>
      </c>
    </row>
    <row r="381" spans="1:12" x14ac:dyDescent="0.2">
      <c r="A381" s="8" t="s">
        <v>157</v>
      </c>
      <c r="B381" s="10">
        <v>1</v>
      </c>
      <c r="C381" s="10">
        <v>1.08</v>
      </c>
      <c r="D381" s="10">
        <v>1.1399999999999999</v>
      </c>
      <c r="E381" s="10">
        <v>1.23</v>
      </c>
      <c r="F381" s="10">
        <v>1.36</v>
      </c>
      <c r="G381" s="10">
        <v>1.51</v>
      </c>
      <c r="H381" s="10">
        <v>1.82</v>
      </c>
      <c r="I381" s="10">
        <v>2.08</v>
      </c>
      <c r="J381" s="10">
        <v>2.27</v>
      </c>
      <c r="K381" s="10">
        <v>2.61</v>
      </c>
      <c r="L381" s="10">
        <v>2.84</v>
      </c>
    </row>
    <row r="382" spans="1:12" x14ac:dyDescent="0.2">
      <c r="A382" s="8" t="s">
        <v>158</v>
      </c>
      <c r="B382" s="11">
        <v>0.99</v>
      </c>
      <c r="C382" s="11">
        <v>1.02</v>
      </c>
      <c r="D382" s="11">
        <v>1.1399999999999999</v>
      </c>
      <c r="E382" s="11">
        <v>1.22</v>
      </c>
      <c r="F382" s="11">
        <v>1.36</v>
      </c>
      <c r="G382" s="11">
        <v>1.52</v>
      </c>
      <c r="H382" s="11">
        <v>1.81</v>
      </c>
      <c r="I382" s="11">
        <v>2.0699999999999998</v>
      </c>
      <c r="J382" s="11">
        <v>2.2599999999999998</v>
      </c>
      <c r="K382" s="11">
        <v>2.6</v>
      </c>
      <c r="L382" s="11">
        <v>2.84</v>
      </c>
    </row>
    <row r="383" spans="1:12" x14ac:dyDescent="0.2">
      <c r="A383" s="8" t="s">
        <v>159</v>
      </c>
      <c r="B383" s="10">
        <v>1</v>
      </c>
      <c r="C383" s="10">
        <v>1.06</v>
      </c>
      <c r="D383" s="10">
        <v>1.1599999999999999</v>
      </c>
      <c r="E383" s="10">
        <v>1.24</v>
      </c>
      <c r="F383" s="10">
        <v>1.36</v>
      </c>
      <c r="G383" s="10">
        <v>1.53</v>
      </c>
      <c r="H383" s="10">
        <v>1.84</v>
      </c>
      <c r="I383" s="10">
        <v>2.1</v>
      </c>
      <c r="J383" s="10">
        <v>2.29</v>
      </c>
      <c r="K383" s="10">
        <v>2.63</v>
      </c>
      <c r="L383" s="10">
        <v>2.86</v>
      </c>
    </row>
    <row r="384" spans="1:12" x14ac:dyDescent="0.2">
      <c r="A384" s="8" t="s">
        <v>160</v>
      </c>
      <c r="B384" s="11">
        <v>1.01</v>
      </c>
      <c r="C384" s="11">
        <v>1.06</v>
      </c>
      <c r="D384" s="11">
        <v>1.1499999999999999</v>
      </c>
      <c r="E384" s="11">
        <v>1.21</v>
      </c>
      <c r="F384" s="11">
        <v>1.33</v>
      </c>
      <c r="G384" s="11">
        <v>1.5</v>
      </c>
      <c r="H384" s="11">
        <v>1.81</v>
      </c>
      <c r="I384" s="11">
        <v>2.06</v>
      </c>
      <c r="J384" s="11">
        <v>2.2400000000000002</v>
      </c>
      <c r="K384" s="11">
        <v>2.59</v>
      </c>
      <c r="L384" s="11">
        <v>2.82</v>
      </c>
    </row>
    <row r="385" spans="1:12" x14ac:dyDescent="0.2">
      <c r="A385" s="8" t="s">
        <v>161</v>
      </c>
      <c r="B385" s="10">
        <v>1.02</v>
      </c>
      <c r="C385" s="10">
        <v>1.05</v>
      </c>
      <c r="D385" s="10">
        <v>1.1399999999999999</v>
      </c>
      <c r="E385" s="10">
        <v>1.22</v>
      </c>
      <c r="F385" s="10">
        <v>1.33</v>
      </c>
      <c r="G385" s="10">
        <v>1.49</v>
      </c>
      <c r="H385" s="10">
        <v>1.78</v>
      </c>
      <c r="I385" s="10">
        <v>2.0299999999999998</v>
      </c>
      <c r="J385" s="10">
        <v>2.2000000000000002</v>
      </c>
      <c r="K385" s="10">
        <v>2.5499999999999998</v>
      </c>
      <c r="L385" s="10">
        <v>2.79</v>
      </c>
    </row>
    <row r="386" spans="1:12" x14ac:dyDescent="0.2">
      <c r="A386" s="8" t="s">
        <v>162</v>
      </c>
      <c r="B386" s="11">
        <v>0.99</v>
      </c>
      <c r="C386" s="11">
        <v>1.03</v>
      </c>
      <c r="D386" s="11">
        <v>1.1399999999999999</v>
      </c>
      <c r="E386" s="11">
        <v>1.21</v>
      </c>
      <c r="F386" s="11">
        <v>1.3</v>
      </c>
      <c r="G386" s="11">
        <v>1.43</v>
      </c>
      <c r="H386" s="11">
        <v>1.74</v>
      </c>
      <c r="I386" s="11">
        <v>2</v>
      </c>
      <c r="J386" s="11">
        <v>2.19</v>
      </c>
      <c r="K386" s="11">
        <v>2.5499999999999998</v>
      </c>
      <c r="L386" s="11">
        <v>2.79</v>
      </c>
    </row>
    <row r="387" spans="1:12" x14ac:dyDescent="0.2">
      <c r="A387" s="8">
        <v>41499</v>
      </c>
      <c r="B387" s="10">
        <v>0.95</v>
      </c>
      <c r="C387" s="10">
        <v>1.02</v>
      </c>
      <c r="D387" s="10">
        <v>1.1299999999999999</v>
      </c>
      <c r="E387" s="10">
        <v>1.23</v>
      </c>
      <c r="F387" s="10">
        <v>1.33</v>
      </c>
      <c r="G387" s="10">
        <v>1.48</v>
      </c>
      <c r="H387" s="10">
        <v>1.77</v>
      </c>
      <c r="I387" s="10">
        <v>2.04</v>
      </c>
      <c r="J387" s="10">
        <v>2.2200000000000002</v>
      </c>
      <c r="K387" s="10">
        <v>2.57</v>
      </c>
      <c r="L387" s="10">
        <v>2.81</v>
      </c>
    </row>
    <row r="388" spans="1:12" x14ac:dyDescent="0.2">
      <c r="A388" s="9">
        <v>41500</v>
      </c>
      <c r="B388" s="11">
        <v>0.97</v>
      </c>
      <c r="C388" s="11">
        <v>1.04</v>
      </c>
      <c r="D388" s="11">
        <v>1.1599999999999999</v>
      </c>
      <c r="E388" s="11">
        <v>1.23</v>
      </c>
      <c r="F388" s="11">
        <v>1.35</v>
      </c>
      <c r="G388" s="11">
        <v>1.51</v>
      </c>
      <c r="H388" s="11">
        <v>1.83</v>
      </c>
      <c r="I388" s="11">
        <v>2.09</v>
      </c>
      <c r="J388" s="11">
        <v>2.27</v>
      </c>
      <c r="K388" s="11">
        <v>2.6</v>
      </c>
      <c r="L388" s="11">
        <v>2.84</v>
      </c>
    </row>
    <row r="389" spans="1:12" x14ac:dyDescent="0.2">
      <c r="A389" s="8">
        <v>41501</v>
      </c>
      <c r="B389" s="10">
        <v>0.97</v>
      </c>
      <c r="C389" s="10">
        <v>1.02</v>
      </c>
      <c r="D389" s="10">
        <v>1.1299999999999999</v>
      </c>
      <c r="E389" s="10">
        <v>1.24</v>
      </c>
      <c r="F389" s="10">
        <v>1.33</v>
      </c>
      <c r="G389" s="10">
        <v>1.49</v>
      </c>
      <c r="H389" s="10">
        <v>1.79</v>
      </c>
      <c r="I389" s="10">
        <v>2.04</v>
      </c>
      <c r="J389" s="10">
        <v>2.23</v>
      </c>
      <c r="K389" s="10">
        <v>2.58</v>
      </c>
      <c r="L389" s="10">
        <v>2.81</v>
      </c>
    </row>
    <row r="390" spans="1:12" x14ac:dyDescent="0.2">
      <c r="A390" s="9">
        <v>41502</v>
      </c>
      <c r="B390" s="11">
        <v>0.95</v>
      </c>
      <c r="C390" s="11">
        <v>1</v>
      </c>
      <c r="D390" s="11">
        <v>1.1100000000000001</v>
      </c>
      <c r="E390" s="11">
        <v>1.24</v>
      </c>
      <c r="F390" s="11">
        <v>1.32</v>
      </c>
      <c r="G390" s="11">
        <v>1.46</v>
      </c>
      <c r="H390" s="11">
        <v>1.76</v>
      </c>
      <c r="I390" s="11">
        <v>2.0099999999999998</v>
      </c>
      <c r="J390" s="11">
        <v>2.19</v>
      </c>
      <c r="K390" s="11">
        <v>2.54</v>
      </c>
      <c r="L390" s="11">
        <v>2.78</v>
      </c>
    </row>
    <row r="391" spans="1:12" x14ac:dyDescent="0.2">
      <c r="A391" s="8">
        <v>41503</v>
      </c>
      <c r="B391" s="10">
        <v>0.97</v>
      </c>
      <c r="C391" s="10">
        <v>1.02</v>
      </c>
      <c r="D391" s="10">
        <v>1.1299999999999999</v>
      </c>
      <c r="E391" s="10">
        <v>1.24</v>
      </c>
      <c r="F391" s="10">
        <v>1.33</v>
      </c>
      <c r="G391" s="10">
        <v>1.47</v>
      </c>
      <c r="H391" s="10">
        <v>1.77</v>
      </c>
      <c r="I391" s="10">
        <v>2.0099999999999998</v>
      </c>
      <c r="J391" s="10">
        <v>2.19</v>
      </c>
      <c r="K391" s="10">
        <v>2.54</v>
      </c>
      <c r="L391" s="10">
        <v>2.78</v>
      </c>
    </row>
    <row r="392" spans="1:12" x14ac:dyDescent="0.2">
      <c r="A392" s="9">
        <v>41506</v>
      </c>
      <c r="B392" s="11">
        <v>0.95</v>
      </c>
      <c r="C392" s="11">
        <v>1</v>
      </c>
      <c r="D392" s="11">
        <v>1.1100000000000001</v>
      </c>
      <c r="E392" s="11">
        <v>1.23</v>
      </c>
      <c r="F392" s="11">
        <v>1.32</v>
      </c>
      <c r="G392" s="11">
        <v>1.46</v>
      </c>
      <c r="H392" s="11">
        <v>1.76</v>
      </c>
      <c r="I392" s="11">
        <v>2</v>
      </c>
      <c r="J392" s="11">
        <v>2.1800000000000002</v>
      </c>
      <c r="K392" s="11">
        <v>2.52</v>
      </c>
      <c r="L392" s="11">
        <v>2.77</v>
      </c>
    </row>
    <row r="393" spans="1:12" x14ac:dyDescent="0.2">
      <c r="A393" s="8">
        <v>41507</v>
      </c>
      <c r="B393" s="10">
        <v>0.93</v>
      </c>
      <c r="C393" s="10">
        <v>1</v>
      </c>
      <c r="D393" s="10">
        <v>1.1299999999999999</v>
      </c>
      <c r="E393" s="10">
        <v>1.24</v>
      </c>
      <c r="F393" s="10">
        <v>1.33</v>
      </c>
      <c r="G393" s="10">
        <v>1.48</v>
      </c>
      <c r="H393" s="10">
        <v>1.8</v>
      </c>
      <c r="I393" s="10">
        <v>2.04</v>
      </c>
      <c r="J393" s="10">
        <v>2.2200000000000002</v>
      </c>
      <c r="K393" s="10">
        <v>2.5499999999999998</v>
      </c>
      <c r="L393" s="10">
        <v>2.79</v>
      </c>
    </row>
    <row r="394" spans="1:12" x14ac:dyDescent="0.2">
      <c r="A394" s="9">
        <v>41508</v>
      </c>
      <c r="B394" s="11">
        <v>0.98</v>
      </c>
      <c r="C394" s="11">
        <v>1</v>
      </c>
      <c r="D394" s="11">
        <v>1.1100000000000001</v>
      </c>
      <c r="E394" s="11">
        <v>1.22</v>
      </c>
      <c r="F394" s="11">
        <v>1.32</v>
      </c>
      <c r="G394" s="11">
        <v>1.45</v>
      </c>
      <c r="H394" s="11">
        <v>1.76</v>
      </c>
      <c r="I394" s="11">
        <v>1.99</v>
      </c>
      <c r="J394" s="11">
        <v>2.17</v>
      </c>
      <c r="K394" s="11">
        <v>2.5099999999999998</v>
      </c>
      <c r="L394" s="11">
        <v>2.75</v>
      </c>
    </row>
    <row r="395" spans="1:12" x14ac:dyDescent="0.2">
      <c r="A395" s="8">
        <v>41509</v>
      </c>
      <c r="B395" s="10">
        <v>0.98</v>
      </c>
      <c r="C395" s="10">
        <v>1.02</v>
      </c>
      <c r="D395" s="10">
        <v>1.1100000000000001</v>
      </c>
      <c r="E395" s="10">
        <v>1.23</v>
      </c>
      <c r="F395" s="10">
        <v>1.33</v>
      </c>
      <c r="G395" s="10">
        <v>1.47</v>
      </c>
      <c r="H395" s="10">
        <v>1.78</v>
      </c>
      <c r="I395" s="10">
        <v>2.0099999999999998</v>
      </c>
      <c r="J395" s="10">
        <v>2.19</v>
      </c>
      <c r="K395" s="10">
        <v>2.5299999999999998</v>
      </c>
      <c r="L395" s="10">
        <v>2.77</v>
      </c>
    </row>
    <row r="396" spans="1:12" x14ac:dyDescent="0.2">
      <c r="A396" s="9">
        <v>41510</v>
      </c>
      <c r="B396" s="11">
        <v>0.99</v>
      </c>
      <c r="C396" s="11">
        <v>1.03</v>
      </c>
      <c r="D396" s="11">
        <v>1.1100000000000001</v>
      </c>
      <c r="E396" s="11">
        <v>1.23</v>
      </c>
      <c r="F396" s="11">
        <v>1.35</v>
      </c>
      <c r="G396" s="11">
        <v>1.47</v>
      </c>
      <c r="H396" s="11">
        <v>1.77</v>
      </c>
      <c r="I396" s="11">
        <v>2</v>
      </c>
      <c r="J396" s="11">
        <v>2.17</v>
      </c>
      <c r="K396" s="11">
        <v>2.5099999999999998</v>
      </c>
      <c r="L396" s="11">
        <v>2.75</v>
      </c>
    </row>
    <row r="397" spans="1:12" x14ac:dyDescent="0.2">
      <c r="A397" s="8">
        <v>41513</v>
      </c>
      <c r="B397" s="10">
        <v>0.99</v>
      </c>
      <c r="C397" s="10">
        <v>0.98</v>
      </c>
      <c r="D397" s="10">
        <v>1.1200000000000001</v>
      </c>
      <c r="E397" s="10">
        <v>1.24</v>
      </c>
      <c r="F397" s="10">
        <v>1.33</v>
      </c>
      <c r="G397" s="10">
        <v>1.46</v>
      </c>
      <c r="H397" s="10">
        <v>1.74</v>
      </c>
      <c r="I397" s="10">
        <v>1.99</v>
      </c>
      <c r="J397" s="10">
        <v>2.16</v>
      </c>
      <c r="K397" s="10">
        <v>2.5099999999999998</v>
      </c>
      <c r="L397" s="10">
        <v>2.76</v>
      </c>
    </row>
    <row r="398" spans="1:12" x14ac:dyDescent="0.2">
      <c r="A398" s="9">
        <v>41514</v>
      </c>
      <c r="B398" s="11">
        <v>0.96</v>
      </c>
      <c r="C398" s="11">
        <v>1.03</v>
      </c>
      <c r="D398" s="11">
        <v>1.1299999999999999</v>
      </c>
      <c r="E398" s="11">
        <v>1.23</v>
      </c>
      <c r="F398" s="11">
        <v>1.33</v>
      </c>
      <c r="G398" s="11">
        <v>1.43</v>
      </c>
      <c r="H398" s="11">
        <v>1.7</v>
      </c>
      <c r="I398" s="11">
        <v>1.96</v>
      </c>
      <c r="J398" s="11">
        <v>2.13</v>
      </c>
      <c r="K398" s="11">
        <v>2.48</v>
      </c>
      <c r="L398" s="11">
        <v>2.74</v>
      </c>
    </row>
    <row r="399" spans="1:12" x14ac:dyDescent="0.2">
      <c r="A399" s="8">
        <v>41515</v>
      </c>
      <c r="B399" s="10">
        <v>0.96</v>
      </c>
      <c r="C399" s="10">
        <v>1.03</v>
      </c>
      <c r="D399" s="10">
        <v>1.1100000000000001</v>
      </c>
      <c r="E399" s="10">
        <v>1.23</v>
      </c>
      <c r="F399" s="10">
        <v>1.33</v>
      </c>
      <c r="G399" s="10">
        <v>1.44</v>
      </c>
      <c r="H399" s="10">
        <v>1.72</v>
      </c>
      <c r="I399" s="10">
        <v>1.97</v>
      </c>
      <c r="J399" s="10">
        <v>2.15</v>
      </c>
      <c r="K399" s="10">
        <v>2.4900000000000002</v>
      </c>
      <c r="L399" s="10">
        <v>2.75</v>
      </c>
    </row>
    <row r="400" spans="1:12" x14ac:dyDescent="0.2">
      <c r="A400" s="9">
        <v>41516</v>
      </c>
      <c r="B400" s="11">
        <v>0.95</v>
      </c>
      <c r="C400" s="11">
        <v>1.01</v>
      </c>
      <c r="D400" s="11">
        <v>1.08</v>
      </c>
      <c r="E400" s="11">
        <v>1.23</v>
      </c>
      <c r="F400" s="11">
        <v>1.33</v>
      </c>
      <c r="G400" s="11">
        <v>1.44</v>
      </c>
      <c r="H400" s="11">
        <v>1.7</v>
      </c>
      <c r="I400" s="11">
        <v>1.95</v>
      </c>
      <c r="J400" s="11">
        <v>2.12</v>
      </c>
      <c r="K400" s="11">
        <v>2.4700000000000002</v>
      </c>
      <c r="L400" s="11">
        <v>2.73</v>
      </c>
    </row>
    <row r="401" spans="1:12" x14ac:dyDescent="0.2">
      <c r="A401" s="8">
        <v>41517</v>
      </c>
      <c r="B401" s="10">
        <v>0.96</v>
      </c>
      <c r="C401" s="10">
        <v>1.02</v>
      </c>
      <c r="D401" s="10">
        <v>1.1000000000000001</v>
      </c>
      <c r="E401" s="10">
        <v>1.24</v>
      </c>
      <c r="F401" s="10">
        <v>1.35</v>
      </c>
      <c r="G401" s="10">
        <v>1.46</v>
      </c>
      <c r="H401" s="10">
        <v>1.73</v>
      </c>
      <c r="I401" s="10">
        <v>1.99</v>
      </c>
      <c r="J401" s="10">
        <v>2.16</v>
      </c>
      <c r="K401" s="10">
        <v>2.5099999999999998</v>
      </c>
      <c r="L401" s="10">
        <v>2.77</v>
      </c>
    </row>
    <row r="402" spans="1:12" x14ac:dyDescent="0.2">
      <c r="A402" s="8" t="s">
        <v>163</v>
      </c>
      <c r="B402" s="11">
        <v>1.3</v>
      </c>
      <c r="C402" s="11">
        <v>1.03</v>
      </c>
      <c r="D402" s="11">
        <v>1.1299999999999999</v>
      </c>
      <c r="E402" s="11">
        <v>1.23</v>
      </c>
      <c r="F402" s="11">
        <v>1.3</v>
      </c>
      <c r="G402" s="11">
        <v>1.4</v>
      </c>
      <c r="H402" s="11">
        <v>1.65</v>
      </c>
      <c r="I402" s="11">
        <v>1.9</v>
      </c>
      <c r="J402" s="11">
        <v>2.0699999999999998</v>
      </c>
      <c r="K402" s="11">
        <v>2.4300000000000002</v>
      </c>
      <c r="L402" s="11">
        <v>2.69</v>
      </c>
    </row>
    <row r="403" spans="1:12" x14ac:dyDescent="0.2">
      <c r="A403" s="8" t="s">
        <v>164</v>
      </c>
      <c r="B403" s="10">
        <v>1.04</v>
      </c>
      <c r="C403" s="10">
        <v>1.07</v>
      </c>
      <c r="D403" s="10">
        <v>1.17</v>
      </c>
      <c r="E403" s="10">
        <v>1.24</v>
      </c>
      <c r="F403" s="10">
        <v>1.3</v>
      </c>
      <c r="G403" s="10">
        <v>1.42</v>
      </c>
      <c r="H403" s="10">
        <v>1.69</v>
      </c>
      <c r="I403" s="10">
        <v>1.93</v>
      </c>
      <c r="J403" s="10">
        <v>2.1</v>
      </c>
      <c r="K403" s="10">
        <v>2.46</v>
      </c>
      <c r="L403" s="10">
        <v>2.72</v>
      </c>
    </row>
    <row r="404" spans="1:12" x14ac:dyDescent="0.2">
      <c r="A404" s="8" t="s">
        <v>165</v>
      </c>
      <c r="B404" s="11">
        <v>0.98</v>
      </c>
      <c r="C404" s="11">
        <v>1.05</v>
      </c>
      <c r="D404" s="11">
        <v>1.1499999999999999</v>
      </c>
      <c r="E404" s="11">
        <v>1.21</v>
      </c>
      <c r="F404" s="11">
        <v>1.27</v>
      </c>
      <c r="G404" s="11">
        <v>1.38</v>
      </c>
      <c r="H404" s="11">
        <v>1.63</v>
      </c>
      <c r="I404" s="11">
        <v>1.88</v>
      </c>
      <c r="J404" s="11">
        <v>2.0499999999999998</v>
      </c>
      <c r="K404" s="11">
        <v>2.4</v>
      </c>
      <c r="L404" s="11">
        <v>2.66</v>
      </c>
    </row>
    <row r="405" spans="1:12" x14ac:dyDescent="0.2">
      <c r="A405" s="8" t="s">
        <v>166</v>
      </c>
      <c r="B405" s="10">
        <v>0.96</v>
      </c>
      <c r="C405" s="10">
        <v>1.04</v>
      </c>
      <c r="D405" s="10">
        <v>1.1399999999999999</v>
      </c>
      <c r="E405" s="10">
        <v>1.22</v>
      </c>
      <c r="F405" s="10">
        <v>1.27</v>
      </c>
      <c r="G405" s="10">
        <v>1.39</v>
      </c>
      <c r="H405" s="10">
        <v>1.64</v>
      </c>
      <c r="I405" s="10">
        <v>1.89</v>
      </c>
      <c r="J405" s="10">
        <v>2.06</v>
      </c>
      <c r="K405" s="10">
        <v>2.41</v>
      </c>
      <c r="L405" s="10">
        <v>2.67</v>
      </c>
    </row>
    <row r="406" spans="1:12" x14ac:dyDescent="0.2">
      <c r="A406" s="8" t="s">
        <v>167</v>
      </c>
      <c r="B406" s="11">
        <v>0.97</v>
      </c>
      <c r="C406" s="11">
        <v>1.05</v>
      </c>
      <c r="D406" s="11">
        <v>1.1599999999999999</v>
      </c>
      <c r="E406" s="11">
        <v>1.24</v>
      </c>
      <c r="F406" s="11">
        <v>1.32</v>
      </c>
      <c r="G406" s="11">
        <v>1.44</v>
      </c>
      <c r="H406" s="11">
        <v>1.71</v>
      </c>
      <c r="I406" s="11">
        <v>1.96</v>
      </c>
      <c r="J406" s="11">
        <v>2.14</v>
      </c>
      <c r="K406" s="11">
        <v>2.4900000000000002</v>
      </c>
      <c r="L406" s="11">
        <v>2.75</v>
      </c>
    </row>
    <row r="407" spans="1:12" x14ac:dyDescent="0.2">
      <c r="A407" s="8" t="s">
        <v>168</v>
      </c>
      <c r="B407" s="10">
        <v>0.99</v>
      </c>
      <c r="C407" s="10">
        <v>1.03</v>
      </c>
      <c r="D407" s="10">
        <v>1.1599999999999999</v>
      </c>
      <c r="E407" s="10">
        <v>1.27</v>
      </c>
      <c r="F407" s="10">
        <v>1.33</v>
      </c>
      <c r="G407" s="10">
        <v>1.46</v>
      </c>
      <c r="H407" s="10">
        <v>1.75</v>
      </c>
      <c r="I407" s="10">
        <v>1.99</v>
      </c>
      <c r="J407" s="10">
        <v>2.17</v>
      </c>
      <c r="K407" s="10">
        <v>2.52</v>
      </c>
      <c r="L407" s="10">
        <v>2.78</v>
      </c>
    </row>
    <row r="408" spans="1:12" x14ac:dyDescent="0.2">
      <c r="A408" s="9">
        <v>41529</v>
      </c>
      <c r="B408" s="11">
        <v>0.99</v>
      </c>
      <c r="C408" s="11">
        <v>1.04</v>
      </c>
      <c r="D408" s="11">
        <v>1.1599999999999999</v>
      </c>
      <c r="E408" s="11">
        <v>1.27</v>
      </c>
      <c r="F408" s="11">
        <v>1.35</v>
      </c>
      <c r="G408" s="11">
        <v>1.48</v>
      </c>
      <c r="H408" s="11">
        <v>1.78</v>
      </c>
      <c r="I408" s="11">
        <v>2.0099999999999998</v>
      </c>
      <c r="J408" s="11">
        <v>2.2000000000000002</v>
      </c>
      <c r="K408" s="11">
        <v>2.5299999999999998</v>
      </c>
      <c r="L408" s="11">
        <v>2.79</v>
      </c>
    </row>
    <row r="409" spans="1:12" x14ac:dyDescent="0.2">
      <c r="A409" s="8">
        <v>41530</v>
      </c>
      <c r="B409" s="10">
        <v>0.99</v>
      </c>
      <c r="C409" s="10">
        <v>1.05</v>
      </c>
      <c r="D409" s="10">
        <v>1.17</v>
      </c>
      <c r="E409" s="10">
        <v>1.28</v>
      </c>
      <c r="F409" s="10">
        <v>1.37</v>
      </c>
      <c r="G409" s="10">
        <v>1.5</v>
      </c>
      <c r="H409" s="10">
        <v>1.79</v>
      </c>
      <c r="I409" s="10">
        <v>2.0099999999999998</v>
      </c>
      <c r="J409" s="10">
        <v>2.2000000000000002</v>
      </c>
      <c r="K409" s="10">
        <v>2.52</v>
      </c>
      <c r="L409" s="10">
        <v>2.77</v>
      </c>
    </row>
    <row r="410" spans="1:12" x14ac:dyDescent="0.2">
      <c r="A410" s="9">
        <v>41531</v>
      </c>
      <c r="B410" s="11">
        <v>0.98</v>
      </c>
      <c r="C410" s="11">
        <v>1.05</v>
      </c>
      <c r="D410" s="11">
        <v>1.17</v>
      </c>
      <c r="E410" s="11">
        <v>1.3</v>
      </c>
      <c r="F410" s="11">
        <v>1.39</v>
      </c>
      <c r="G410" s="11">
        <v>1.53</v>
      </c>
      <c r="H410" s="11">
        <v>1.81</v>
      </c>
      <c r="I410" s="11">
        <v>2.04</v>
      </c>
      <c r="J410" s="11">
        <v>2.2000000000000002</v>
      </c>
      <c r="K410" s="11">
        <v>2.52</v>
      </c>
      <c r="L410" s="11">
        <v>2.77</v>
      </c>
    </row>
    <row r="411" spans="1:12" x14ac:dyDescent="0.2">
      <c r="A411" s="8">
        <v>41534</v>
      </c>
      <c r="B411" s="10">
        <v>0.96</v>
      </c>
      <c r="C411" s="10">
        <v>1.05</v>
      </c>
      <c r="D411" s="10">
        <v>1.18</v>
      </c>
      <c r="E411" s="10">
        <v>1.3</v>
      </c>
      <c r="F411" s="10">
        <v>1.4</v>
      </c>
      <c r="G411" s="10">
        <v>1.54</v>
      </c>
      <c r="H411" s="10">
        <v>1.83</v>
      </c>
      <c r="I411" s="10">
        <v>2.06</v>
      </c>
      <c r="J411" s="10">
        <v>2.23</v>
      </c>
      <c r="K411" s="10">
        <v>2.56</v>
      </c>
      <c r="L411" s="10">
        <v>2.8</v>
      </c>
    </row>
    <row r="412" spans="1:12" x14ac:dyDescent="0.2">
      <c r="A412" s="9">
        <v>41535</v>
      </c>
      <c r="B412" s="11">
        <v>0.97</v>
      </c>
      <c r="C412" s="11">
        <v>1.04</v>
      </c>
      <c r="D412" s="11">
        <v>1.19</v>
      </c>
      <c r="E412" s="11">
        <v>1.31</v>
      </c>
      <c r="F412" s="11">
        <v>1.4</v>
      </c>
      <c r="G412" s="11">
        <v>1.55</v>
      </c>
      <c r="H412" s="11">
        <v>1.84</v>
      </c>
      <c r="I412" s="11">
        <v>2.0699999999999998</v>
      </c>
      <c r="J412" s="11">
        <v>2.2400000000000002</v>
      </c>
      <c r="K412" s="11">
        <v>2.57</v>
      </c>
      <c r="L412" s="11">
        <v>2.81</v>
      </c>
    </row>
    <row r="413" spans="1:12" x14ac:dyDescent="0.2">
      <c r="A413" s="8">
        <v>41536</v>
      </c>
      <c r="B413" s="10">
        <v>0.98</v>
      </c>
      <c r="C413" s="10">
        <v>1.04</v>
      </c>
      <c r="D413" s="10">
        <v>1.2</v>
      </c>
      <c r="E413" s="10">
        <v>1.32</v>
      </c>
      <c r="F413" s="10">
        <v>1.45</v>
      </c>
      <c r="G413" s="10">
        <v>1.6</v>
      </c>
      <c r="H413" s="10">
        <v>1.89</v>
      </c>
      <c r="I413" s="10">
        <v>2.12</v>
      </c>
      <c r="J413" s="10">
        <v>2.2799999999999998</v>
      </c>
      <c r="K413" s="10">
        <v>2.59</v>
      </c>
      <c r="L413" s="10">
        <v>2.82</v>
      </c>
    </row>
    <row r="414" spans="1:12" x14ac:dyDescent="0.2">
      <c r="A414" s="9">
        <v>41537</v>
      </c>
      <c r="B414" s="11">
        <v>0.99</v>
      </c>
      <c r="C414" s="11">
        <v>1.04</v>
      </c>
      <c r="D414" s="11">
        <v>1.19</v>
      </c>
      <c r="E414" s="11">
        <v>1.31</v>
      </c>
      <c r="F414" s="11">
        <v>1.45</v>
      </c>
      <c r="G414" s="11">
        <v>1.59</v>
      </c>
      <c r="H414" s="11">
        <v>1.89</v>
      </c>
      <c r="I414" s="11">
        <v>2.11</v>
      </c>
      <c r="J414" s="11">
        <v>2.27</v>
      </c>
      <c r="K414" s="11">
        <v>2.57</v>
      </c>
      <c r="L414" s="11">
        <v>2.8</v>
      </c>
    </row>
    <row r="415" spans="1:12" x14ac:dyDescent="0.2">
      <c r="A415" s="8">
        <v>41538</v>
      </c>
      <c r="B415" s="10">
        <v>0.97</v>
      </c>
      <c r="C415" s="10">
        <v>1.03</v>
      </c>
      <c r="D415" s="10">
        <v>1.19</v>
      </c>
      <c r="E415" s="10">
        <v>1.3</v>
      </c>
      <c r="F415" s="10">
        <v>1.46</v>
      </c>
      <c r="G415" s="10">
        <v>1.58</v>
      </c>
      <c r="H415" s="10">
        <v>1.88</v>
      </c>
      <c r="I415" s="10">
        <v>2.1</v>
      </c>
      <c r="J415" s="10">
        <v>2.2599999999999998</v>
      </c>
      <c r="K415" s="10">
        <v>2.57</v>
      </c>
      <c r="L415" s="10">
        <v>2.8</v>
      </c>
    </row>
    <row r="416" spans="1:12" x14ac:dyDescent="0.2">
      <c r="A416" s="9">
        <v>41541</v>
      </c>
      <c r="B416" s="11">
        <v>0.97</v>
      </c>
      <c r="C416" s="11">
        <v>1.05</v>
      </c>
      <c r="D416" s="11">
        <v>1.19</v>
      </c>
      <c r="E416" s="11">
        <v>1.3</v>
      </c>
      <c r="F416" s="11">
        <v>1.44</v>
      </c>
      <c r="G416" s="11">
        <v>1.56</v>
      </c>
      <c r="H416" s="11">
        <v>1.85</v>
      </c>
      <c r="I416" s="11">
        <v>2.0699999999999998</v>
      </c>
      <c r="J416" s="11">
        <v>2.2200000000000002</v>
      </c>
      <c r="K416" s="11">
        <v>2.5299999999999998</v>
      </c>
      <c r="L416" s="11">
        <v>2.76</v>
      </c>
    </row>
    <row r="417" spans="1:12" x14ac:dyDescent="0.2">
      <c r="A417" s="8">
        <v>41542</v>
      </c>
      <c r="B417" s="10">
        <v>0.96</v>
      </c>
      <c r="C417" s="10">
        <v>1.06</v>
      </c>
      <c r="D417" s="10">
        <v>1.19</v>
      </c>
      <c r="E417" s="10">
        <v>1.31</v>
      </c>
      <c r="F417" s="10">
        <v>1.45</v>
      </c>
      <c r="G417" s="10">
        <v>1.57</v>
      </c>
      <c r="H417" s="10">
        <v>1.87</v>
      </c>
      <c r="I417" s="10">
        <v>2.08</v>
      </c>
      <c r="J417" s="10">
        <v>2.2400000000000002</v>
      </c>
      <c r="K417" s="10">
        <v>2.54</v>
      </c>
      <c r="L417" s="10">
        <v>2.78</v>
      </c>
    </row>
    <row r="418" spans="1:12" x14ac:dyDescent="0.2">
      <c r="A418" s="9">
        <v>41543</v>
      </c>
      <c r="B418" s="11">
        <v>0.99</v>
      </c>
      <c r="C418" s="11">
        <v>1.07</v>
      </c>
      <c r="D418" s="11">
        <v>1.2</v>
      </c>
      <c r="E418" s="11">
        <v>1.33</v>
      </c>
      <c r="F418" s="11">
        <v>1.47</v>
      </c>
      <c r="G418" s="11">
        <v>1.6</v>
      </c>
      <c r="H418" s="11">
        <v>1.91</v>
      </c>
      <c r="I418" s="11">
        <v>2.14</v>
      </c>
      <c r="J418" s="11">
        <v>2.31</v>
      </c>
      <c r="K418" s="11">
        <v>2.62</v>
      </c>
      <c r="L418" s="11">
        <v>2.86</v>
      </c>
    </row>
    <row r="419" spans="1:12" x14ac:dyDescent="0.2">
      <c r="A419" s="8">
        <v>41544</v>
      </c>
      <c r="B419" s="10">
        <v>0.97</v>
      </c>
      <c r="C419" s="10">
        <v>1.06</v>
      </c>
      <c r="D419" s="10">
        <v>1.18</v>
      </c>
      <c r="E419" s="10">
        <v>1.31</v>
      </c>
      <c r="F419" s="10">
        <v>1.45</v>
      </c>
      <c r="G419" s="10">
        <v>1.59</v>
      </c>
      <c r="H419" s="10">
        <v>1.89</v>
      </c>
      <c r="I419" s="10">
        <v>2.13</v>
      </c>
      <c r="J419" s="10">
        <v>2.31</v>
      </c>
      <c r="K419" s="10">
        <v>2.63</v>
      </c>
      <c r="L419" s="10">
        <v>2.87</v>
      </c>
    </row>
    <row r="420" spans="1:12" x14ac:dyDescent="0.2">
      <c r="A420" s="9">
        <v>41545</v>
      </c>
      <c r="B420" s="11">
        <v>0.96</v>
      </c>
      <c r="C420" s="11">
        <v>1.06</v>
      </c>
      <c r="D420" s="11">
        <v>1.2</v>
      </c>
      <c r="E420" s="11">
        <v>1.31</v>
      </c>
      <c r="F420" s="11">
        <v>1.47</v>
      </c>
      <c r="G420" s="11">
        <v>1.62</v>
      </c>
      <c r="H420" s="11">
        <v>1.92</v>
      </c>
      <c r="I420" s="11">
        <v>2.16</v>
      </c>
      <c r="J420" s="11">
        <v>2.33</v>
      </c>
      <c r="K420" s="11">
        <v>2.63</v>
      </c>
      <c r="L420" s="11">
        <v>2.86</v>
      </c>
    </row>
    <row r="421" spans="1:12" x14ac:dyDescent="0.2">
      <c r="A421" s="8" t="s">
        <v>169</v>
      </c>
      <c r="B421" s="10">
        <v>0.95</v>
      </c>
      <c r="C421" s="10">
        <v>1.01</v>
      </c>
      <c r="D421" s="10">
        <v>1.22</v>
      </c>
      <c r="E421" s="10">
        <v>1.31</v>
      </c>
      <c r="F421" s="10">
        <v>1.49</v>
      </c>
      <c r="G421" s="10">
        <v>1.63</v>
      </c>
      <c r="H421" s="10">
        <v>1.94</v>
      </c>
      <c r="I421" s="10">
        <v>2.17</v>
      </c>
      <c r="J421" s="10">
        <v>2.34</v>
      </c>
      <c r="K421" s="10">
        <v>2.64</v>
      </c>
      <c r="L421" s="10">
        <v>2.87</v>
      </c>
    </row>
    <row r="422" spans="1:12" x14ac:dyDescent="0.2">
      <c r="A422" s="8" t="s">
        <v>170</v>
      </c>
      <c r="B422" s="11">
        <v>1.01</v>
      </c>
      <c r="C422" s="11">
        <v>1.07</v>
      </c>
      <c r="D422" s="11">
        <v>1.21</v>
      </c>
      <c r="E422" s="11">
        <v>1.32</v>
      </c>
      <c r="F422" s="11">
        <v>1.47</v>
      </c>
      <c r="G422" s="11">
        <v>1.62</v>
      </c>
      <c r="H422" s="11">
        <v>1.92</v>
      </c>
      <c r="I422" s="11">
        <v>2.15</v>
      </c>
      <c r="J422" s="11">
        <v>2.33</v>
      </c>
      <c r="K422" s="11">
        <v>2.63</v>
      </c>
      <c r="L422" s="11">
        <v>2.87</v>
      </c>
    </row>
    <row r="423" spans="1:12" x14ac:dyDescent="0.2">
      <c r="A423" s="8" t="s">
        <v>171</v>
      </c>
      <c r="B423" s="10">
        <v>1</v>
      </c>
      <c r="C423" s="10">
        <v>1.08</v>
      </c>
      <c r="D423" s="10">
        <v>1.21</v>
      </c>
      <c r="E423" s="10">
        <v>1.33</v>
      </c>
      <c r="F423" s="10">
        <v>1.47</v>
      </c>
      <c r="G423" s="10">
        <v>1.62</v>
      </c>
      <c r="H423" s="10">
        <v>1.92</v>
      </c>
      <c r="I423" s="10">
        <v>2.15</v>
      </c>
      <c r="J423" s="10">
        <v>2.33</v>
      </c>
      <c r="K423" s="10">
        <v>2.64</v>
      </c>
      <c r="L423" s="10">
        <v>2.87</v>
      </c>
    </row>
    <row r="424" spans="1:12" x14ac:dyDescent="0.2">
      <c r="A424" s="8" t="s">
        <v>172</v>
      </c>
      <c r="B424" s="11">
        <v>1.02</v>
      </c>
      <c r="C424" s="11">
        <v>1.07</v>
      </c>
      <c r="D424" s="11">
        <v>1.21</v>
      </c>
      <c r="E424" s="11">
        <v>1.35</v>
      </c>
      <c r="F424" s="11">
        <v>1.49</v>
      </c>
      <c r="G424" s="11">
        <v>1.63</v>
      </c>
      <c r="H424" s="11">
        <v>1.94</v>
      </c>
      <c r="I424" s="11">
        <v>2.17</v>
      </c>
      <c r="J424" s="11">
        <v>2.35</v>
      </c>
      <c r="K424" s="11">
        <v>2.65</v>
      </c>
      <c r="L424" s="11">
        <v>2.89</v>
      </c>
    </row>
    <row r="425" spans="1:12" x14ac:dyDescent="0.2">
      <c r="A425" s="8" t="s">
        <v>173</v>
      </c>
      <c r="B425" s="10">
        <v>1.03</v>
      </c>
      <c r="C425" s="10">
        <v>1.07</v>
      </c>
      <c r="D425" s="10">
        <v>1.22</v>
      </c>
      <c r="E425" s="10">
        <v>1.35</v>
      </c>
      <c r="F425" s="10">
        <v>1.54</v>
      </c>
      <c r="G425" s="10">
        <v>1.66</v>
      </c>
      <c r="H425" s="10">
        <v>1.97</v>
      </c>
      <c r="I425" s="10">
        <v>2.2000000000000002</v>
      </c>
      <c r="J425" s="10">
        <v>2.37</v>
      </c>
      <c r="K425" s="10">
        <v>2.68</v>
      </c>
      <c r="L425" s="10">
        <v>2.91</v>
      </c>
    </row>
    <row r="426" spans="1:12" x14ac:dyDescent="0.2">
      <c r="A426" s="8" t="s">
        <v>174</v>
      </c>
      <c r="B426" s="11">
        <v>1.03</v>
      </c>
      <c r="C426" s="11">
        <v>1.08</v>
      </c>
      <c r="D426" s="11">
        <v>1.26</v>
      </c>
      <c r="E426" s="11">
        <v>1.42</v>
      </c>
      <c r="F426" s="11">
        <v>1.51</v>
      </c>
      <c r="G426" s="11">
        <v>1.64</v>
      </c>
      <c r="H426" s="11">
        <v>1.95</v>
      </c>
      <c r="I426" s="11">
        <v>2.1800000000000002</v>
      </c>
      <c r="J426" s="11">
        <v>2.35</v>
      </c>
      <c r="K426" s="11">
        <v>2.65</v>
      </c>
      <c r="L426" s="11">
        <v>2.88</v>
      </c>
    </row>
    <row r="427" spans="1:12" x14ac:dyDescent="0.2">
      <c r="A427" s="8" t="s">
        <v>175</v>
      </c>
      <c r="B427" s="10">
        <v>1.04</v>
      </c>
      <c r="C427" s="10">
        <v>1.1000000000000001</v>
      </c>
      <c r="D427" s="10">
        <v>1.25</v>
      </c>
      <c r="E427" s="10">
        <v>1.4</v>
      </c>
      <c r="F427" s="10">
        <v>1.51</v>
      </c>
      <c r="G427" s="10">
        <v>1.66</v>
      </c>
      <c r="H427" s="10">
        <v>1.95</v>
      </c>
      <c r="I427" s="10">
        <v>2.17</v>
      </c>
      <c r="J427" s="10">
        <v>2.35</v>
      </c>
      <c r="K427" s="10">
        <v>2.64</v>
      </c>
      <c r="L427" s="10">
        <v>2.88</v>
      </c>
    </row>
    <row r="428" spans="1:12" x14ac:dyDescent="0.2">
      <c r="A428" s="8" t="s">
        <v>176</v>
      </c>
      <c r="B428" s="11">
        <v>0.99</v>
      </c>
      <c r="C428" s="11">
        <v>1.0900000000000001</v>
      </c>
      <c r="D428" s="11">
        <v>1.27</v>
      </c>
      <c r="E428" s="11">
        <v>1.41</v>
      </c>
      <c r="F428" s="11">
        <v>1.51</v>
      </c>
      <c r="G428" s="11">
        <v>1.66</v>
      </c>
      <c r="H428" s="11">
        <v>1.95</v>
      </c>
      <c r="I428" s="11">
        <v>2.16</v>
      </c>
      <c r="J428" s="11">
        <v>2.33</v>
      </c>
      <c r="K428" s="11">
        <v>2.62</v>
      </c>
      <c r="L428" s="11">
        <v>2.86</v>
      </c>
    </row>
    <row r="429" spans="1:12" x14ac:dyDescent="0.2">
      <c r="A429" s="8">
        <v>41559</v>
      </c>
      <c r="B429" s="10">
        <v>0.97</v>
      </c>
      <c r="C429" s="10">
        <v>1.0900000000000001</v>
      </c>
      <c r="D429" s="10">
        <v>1.26</v>
      </c>
      <c r="E429" s="10">
        <v>1.39</v>
      </c>
      <c r="F429" s="10">
        <v>1.51</v>
      </c>
      <c r="G429" s="10">
        <v>1.64</v>
      </c>
      <c r="H429" s="10">
        <v>1.91</v>
      </c>
      <c r="I429" s="10">
        <v>2.12</v>
      </c>
      <c r="J429" s="10">
        <v>2.2799999999999998</v>
      </c>
      <c r="K429" s="10">
        <v>2.58</v>
      </c>
      <c r="L429" s="10">
        <v>2.81</v>
      </c>
    </row>
    <row r="430" spans="1:12" x14ac:dyDescent="0.2">
      <c r="A430" s="9">
        <v>41562</v>
      </c>
      <c r="B430" s="11">
        <v>0.97</v>
      </c>
      <c r="C430" s="11">
        <v>1.1000000000000001</v>
      </c>
      <c r="D430" s="11">
        <v>1.24</v>
      </c>
      <c r="E430" s="11">
        <v>1.42</v>
      </c>
      <c r="F430" s="11">
        <v>1.54</v>
      </c>
      <c r="G430" s="11">
        <v>1.68</v>
      </c>
      <c r="H430" s="11">
        <v>1.95</v>
      </c>
      <c r="I430" s="11">
        <v>2.15</v>
      </c>
      <c r="J430" s="11">
        <v>2.2999999999999998</v>
      </c>
      <c r="K430" s="11">
        <v>2.58</v>
      </c>
      <c r="L430" s="11">
        <v>2.82</v>
      </c>
    </row>
    <row r="431" spans="1:12" x14ac:dyDescent="0.2">
      <c r="A431" s="8">
        <v>41563</v>
      </c>
      <c r="B431" s="10">
        <v>0.99</v>
      </c>
      <c r="C431" s="10">
        <v>1.0900000000000001</v>
      </c>
      <c r="D431" s="10">
        <v>1.25</v>
      </c>
      <c r="E431" s="10">
        <v>1.41</v>
      </c>
      <c r="F431" s="10">
        <v>1.54</v>
      </c>
      <c r="G431" s="10">
        <v>1.69</v>
      </c>
      <c r="H431" s="10">
        <v>1.97</v>
      </c>
      <c r="I431" s="10">
        <v>2.15</v>
      </c>
      <c r="J431" s="10">
        <v>2.2999999999999998</v>
      </c>
      <c r="K431" s="10">
        <v>2.58</v>
      </c>
      <c r="L431" s="10">
        <v>2.8</v>
      </c>
    </row>
    <row r="432" spans="1:12" x14ac:dyDescent="0.2">
      <c r="A432" s="9">
        <v>41564</v>
      </c>
      <c r="B432" s="11">
        <v>0.99</v>
      </c>
      <c r="C432" s="11">
        <v>1.0900000000000001</v>
      </c>
      <c r="D432" s="11">
        <v>1.24</v>
      </c>
      <c r="E432" s="11">
        <v>1.42</v>
      </c>
      <c r="F432" s="11">
        <v>1.59</v>
      </c>
      <c r="G432" s="11">
        <v>1.7</v>
      </c>
      <c r="H432" s="11">
        <v>1.99</v>
      </c>
      <c r="I432" s="11">
        <v>2.19</v>
      </c>
      <c r="J432" s="11">
        <v>2.34</v>
      </c>
      <c r="K432" s="11">
        <v>2.62</v>
      </c>
      <c r="L432" s="11">
        <v>2.85</v>
      </c>
    </row>
    <row r="433" spans="1:12" x14ac:dyDescent="0.2">
      <c r="A433" s="8">
        <v>41565</v>
      </c>
      <c r="B433" s="10">
        <v>0.99</v>
      </c>
      <c r="C433" s="10">
        <v>1.1000000000000001</v>
      </c>
      <c r="D433" s="10">
        <v>1.25</v>
      </c>
      <c r="E433" s="10">
        <v>1.41</v>
      </c>
      <c r="F433" s="10">
        <v>1.58</v>
      </c>
      <c r="G433" s="10">
        <v>1.69</v>
      </c>
      <c r="H433" s="10">
        <v>1.98</v>
      </c>
      <c r="I433" s="10">
        <v>2.1800000000000002</v>
      </c>
      <c r="J433" s="10">
        <v>2.33</v>
      </c>
      <c r="K433" s="10">
        <v>2.6</v>
      </c>
      <c r="L433" s="10">
        <v>2.83</v>
      </c>
    </row>
    <row r="434" spans="1:12" x14ac:dyDescent="0.2">
      <c r="A434" s="9">
        <v>41566</v>
      </c>
      <c r="B434" s="11">
        <v>0.99</v>
      </c>
      <c r="C434" s="11">
        <v>1.1100000000000001</v>
      </c>
      <c r="D434" s="11">
        <v>1.27</v>
      </c>
      <c r="E434" s="11">
        <v>1.43</v>
      </c>
      <c r="F434" s="11">
        <v>1.6</v>
      </c>
      <c r="G434" s="11">
        <v>1.72</v>
      </c>
      <c r="H434" s="11">
        <v>2.0299999999999998</v>
      </c>
      <c r="I434" s="11">
        <v>2.2400000000000002</v>
      </c>
      <c r="J434" s="11">
        <v>2.39</v>
      </c>
      <c r="K434" s="11">
        <v>2.67</v>
      </c>
      <c r="L434" s="11">
        <v>2.89</v>
      </c>
    </row>
    <row r="435" spans="1:12" x14ac:dyDescent="0.2">
      <c r="A435" s="8">
        <v>41569</v>
      </c>
      <c r="B435" s="10">
        <v>1</v>
      </c>
      <c r="C435" s="10">
        <v>1.0900000000000001</v>
      </c>
      <c r="D435" s="10">
        <v>1.25</v>
      </c>
      <c r="E435" s="10">
        <v>1.42</v>
      </c>
      <c r="F435" s="10">
        <v>1.58</v>
      </c>
      <c r="G435" s="10">
        <v>1.7</v>
      </c>
      <c r="H435" s="10">
        <v>2.0099999999999998</v>
      </c>
      <c r="I435" s="10">
        <v>2.2200000000000002</v>
      </c>
      <c r="J435" s="10">
        <v>2.38</v>
      </c>
      <c r="K435" s="10">
        <v>2.66</v>
      </c>
      <c r="L435" s="10">
        <v>2.89</v>
      </c>
    </row>
    <row r="436" spans="1:12" x14ac:dyDescent="0.2">
      <c r="A436" s="9">
        <v>41570</v>
      </c>
      <c r="B436" s="11">
        <v>1</v>
      </c>
      <c r="C436" s="11">
        <v>1.1200000000000001</v>
      </c>
      <c r="D436" s="11">
        <v>1.27</v>
      </c>
      <c r="E436" s="11">
        <v>1.43</v>
      </c>
      <c r="F436" s="11">
        <v>1.6</v>
      </c>
      <c r="G436" s="11">
        <v>1.73</v>
      </c>
      <c r="H436" s="11">
        <v>2.0499999999999998</v>
      </c>
      <c r="I436" s="11">
        <v>2.2599999999999998</v>
      </c>
      <c r="J436" s="11">
        <v>2.42</v>
      </c>
      <c r="K436" s="11">
        <v>2.7</v>
      </c>
      <c r="L436" s="11">
        <v>2.92</v>
      </c>
    </row>
    <row r="437" spans="1:12" x14ac:dyDescent="0.2">
      <c r="A437" s="8">
        <v>41571</v>
      </c>
      <c r="B437" s="10">
        <v>1.01</v>
      </c>
      <c r="C437" s="10">
        <v>1.1200000000000001</v>
      </c>
      <c r="D437" s="10">
        <v>1.27</v>
      </c>
      <c r="E437" s="10">
        <v>1.43</v>
      </c>
      <c r="F437" s="10">
        <v>1.61</v>
      </c>
      <c r="G437" s="10">
        <v>1.74</v>
      </c>
      <c r="H437" s="10">
        <v>2.06</v>
      </c>
      <c r="I437" s="10">
        <v>2.2799999999999998</v>
      </c>
      <c r="J437" s="10">
        <v>2.44</v>
      </c>
      <c r="K437" s="10">
        <v>2.72</v>
      </c>
      <c r="L437" s="10">
        <v>2.95</v>
      </c>
    </row>
    <row r="438" spans="1:12" x14ac:dyDescent="0.2">
      <c r="A438" s="9">
        <v>41572</v>
      </c>
      <c r="B438" s="11">
        <v>0.99</v>
      </c>
      <c r="C438" s="11">
        <v>1.1100000000000001</v>
      </c>
      <c r="D438" s="11">
        <v>1.29</v>
      </c>
      <c r="E438" s="11">
        <v>1.43</v>
      </c>
      <c r="F438" s="11">
        <v>1.63</v>
      </c>
      <c r="G438" s="11">
        <v>1.76</v>
      </c>
      <c r="H438" s="11">
        <v>2.0699999999999998</v>
      </c>
      <c r="I438" s="11">
        <v>2.2999999999999998</v>
      </c>
      <c r="J438" s="11">
        <v>2.46</v>
      </c>
      <c r="K438" s="11">
        <v>2.74</v>
      </c>
      <c r="L438" s="11">
        <v>2.96</v>
      </c>
    </row>
    <row r="439" spans="1:12" x14ac:dyDescent="0.2">
      <c r="A439" s="8">
        <v>41573</v>
      </c>
      <c r="B439" s="10">
        <v>0.98</v>
      </c>
      <c r="C439" s="10">
        <v>1.1000000000000001</v>
      </c>
      <c r="D439" s="10">
        <v>1.28</v>
      </c>
      <c r="E439" s="10">
        <v>1.42</v>
      </c>
      <c r="F439" s="10">
        <v>1.59</v>
      </c>
      <c r="G439" s="10">
        <v>1.73</v>
      </c>
      <c r="H439" s="10">
        <v>2.0299999999999998</v>
      </c>
      <c r="I439" s="10">
        <v>2.2599999999999998</v>
      </c>
      <c r="J439" s="10">
        <v>2.42</v>
      </c>
      <c r="K439" s="10">
        <v>2.71</v>
      </c>
      <c r="L439" s="10">
        <v>2.93</v>
      </c>
    </row>
    <row r="440" spans="1:12" x14ac:dyDescent="0.2">
      <c r="A440" s="9">
        <v>41576</v>
      </c>
      <c r="B440" s="11">
        <v>0.97</v>
      </c>
      <c r="C440" s="11">
        <v>1.1200000000000001</v>
      </c>
      <c r="D440" s="11">
        <v>1.24</v>
      </c>
      <c r="E440" s="11">
        <v>1.42</v>
      </c>
      <c r="F440" s="11">
        <v>1.58</v>
      </c>
      <c r="G440" s="11">
        <v>1.71</v>
      </c>
      <c r="H440" s="11">
        <v>2</v>
      </c>
      <c r="I440" s="11">
        <v>2.2200000000000002</v>
      </c>
      <c r="J440" s="11">
        <v>2.37</v>
      </c>
      <c r="K440" s="11">
        <v>2.66</v>
      </c>
      <c r="L440" s="11">
        <v>2.88</v>
      </c>
    </row>
    <row r="441" spans="1:12" x14ac:dyDescent="0.2">
      <c r="A441" s="8">
        <v>41577</v>
      </c>
      <c r="B441" s="10">
        <v>0.99</v>
      </c>
      <c r="C441" s="10">
        <v>1.1499999999999999</v>
      </c>
      <c r="D441" s="10">
        <v>1.28</v>
      </c>
      <c r="E441" s="10">
        <v>1.43</v>
      </c>
      <c r="F441" s="10">
        <v>1.6</v>
      </c>
      <c r="G441" s="10">
        <v>1.73</v>
      </c>
      <c r="H441" s="10">
        <v>2.0099999999999998</v>
      </c>
      <c r="I441" s="10">
        <v>2.23</v>
      </c>
      <c r="J441" s="10">
        <v>2.38</v>
      </c>
      <c r="K441" s="10">
        <v>2.66</v>
      </c>
      <c r="L441" s="10">
        <v>2.88</v>
      </c>
    </row>
    <row r="442" spans="1:12" x14ac:dyDescent="0.2">
      <c r="A442" s="8" t="s">
        <v>177</v>
      </c>
      <c r="B442" s="11">
        <v>1.06</v>
      </c>
      <c r="C442" s="11">
        <v>1.18</v>
      </c>
      <c r="D442" s="11">
        <v>1.3</v>
      </c>
      <c r="E442" s="11">
        <v>1.46</v>
      </c>
      <c r="F442" s="11">
        <v>1.61</v>
      </c>
      <c r="G442" s="11">
        <v>1.74</v>
      </c>
      <c r="H442" s="11">
        <v>2.0099999999999998</v>
      </c>
      <c r="I442" s="11">
        <v>2.2200000000000002</v>
      </c>
      <c r="J442" s="11">
        <v>2.37</v>
      </c>
      <c r="K442" s="11">
        <v>2.63</v>
      </c>
      <c r="L442" s="11">
        <v>2.85</v>
      </c>
    </row>
    <row r="443" spans="1:12" x14ac:dyDescent="0.2">
      <c r="A443" s="8" t="s">
        <v>178</v>
      </c>
      <c r="B443" s="10">
        <v>1.02</v>
      </c>
      <c r="C443" s="10">
        <v>1.17</v>
      </c>
      <c r="D443" s="10">
        <v>1.29</v>
      </c>
      <c r="E443" s="10">
        <v>1.46</v>
      </c>
      <c r="F443" s="10">
        <v>1.61</v>
      </c>
      <c r="G443" s="10">
        <v>1.73</v>
      </c>
      <c r="H443" s="10">
        <v>2</v>
      </c>
      <c r="I443" s="10">
        <v>2.21</v>
      </c>
      <c r="J443" s="10">
        <v>2.35</v>
      </c>
      <c r="K443" s="10">
        <v>2.61</v>
      </c>
      <c r="L443" s="10">
        <v>2.83</v>
      </c>
    </row>
    <row r="444" spans="1:12" x14ac:dyDescent="0.2">
      <c r="A444" s="8" t="s">
        <v>179</v>
      </c>
      <c r="B444" s="11">
        <v>1.02</v>
      </c>
      <c r="C444" s="11">
        <v>1.18</v>
      </c>
      <c r="D444" s="11">
        <v>1.31</v>
      </c>
      <c r="E444" s="11">
        <v>1.49</v>
      </c>
      <c r="F444" s="11">
        <v>1.63</v>
      </c>
      <c r="G444" s="11">
        <v>1.74</v>
      </c>
      <c r="H444" s="11">
        <v>1.99</v>
      </c>
      <c r="I444" s="11">
        <v>2.19</v>
      </c>
      <c r="J444" s="11">
        <v>2.34</v>
      </c>
      <c r="K444" s="11">
        <v>2.59</v>
      </c>
      <c r="L444" s="11">
        <v>2.82</v>
      </c>
    </row>
    <row r="445" spans="1:12" x14ac:dyDescent="0.2">
      <c r="A445" s="8" t="s">
        <v>180</v>
      </c>
      <c r="B445" s="10">
        <v>1.03</v>
      </c>
      <c r="C445" s="10">
        <v>1.19</v>
      </c>
      <c r="D445" s="10">
        <v>1.3</v>
      </c>
      <c r="E445" s="10">
        <v>1.5</v>
      </c>
      <c r="F445" s="10">
        <v>1.61</v>
      </c>
      <c r="G445" s="10">
        <v>1.73</v>
      </c>
      <c r="H445" s="10">
        <v>1.99</v>
      </c>
      <c r="I445" s="10">
        <v>2.17</v>
      </c>
      <c r="J445" s="10">
        <v>2.3199999999999998</v>
      </c>
      <c r="K445" s="10">
        <v>2.58</v>
      </c>
      <c r="L445" s="10">
        <v>2.8</v>
      </c>
    </row>
    <row r="446" spans="1:12" x14ac:dyDescent="0.2">
      <c r="A446" s="8" t="s">
        <v>181</v>
      </c>
      <c r="B446" s="11">
        <v>1.05</v>
      </c>
      <c r="C446" s="11">
        <v>1.22</v>
      </c>
      <c r="D446" s="11">
        <v>1.33</v>
      </c>
      <c r="E446" s="11">
        <v>1.49</v>
      </c>
      <c r="F446" s="11">
        <v>1.63</v>
      </c>
      <c r="G446" s="11">
        <v>1.75</v>
      </c>
      <c r="H446" s="11">
        <v>1.99</v>
      </c>
      <c r="I446" s="11">
        <v>2.17</v>
      </c>
      <c r="J446" s="11">
        <v>2.3199999999999998</v>
      </c>
      <c r="K446" s="11">
        <v>2.56</v>
      </c>
      <c r="L446" s="11">
        <v>2.77</v>
      </c>
    </row>
    <row r="447" spans="1:12" x14ac:dyDescent="0.2">
      <c r="A447" s="8" t="s">
        <v>182</v>
      </c>
      <c r="B447" s="10">
        <v>1.05</v>
      </c>
      <c r="C447" s="10">
        <v>1.23</v>
      </c>
      <c r="D447" s="10">
        <v>1.35</v>
      </c>
      <c r="E447" s="10">
        <v>1.53</v>
      </c>
      <c r="F447" s="10">
        <v>1.65</v>
      </c>
      <c r="G447" s="10">
        <v>1.77</v>
      </c>
      <c r="H447" s="10">
        <v>2.0099999999999998</v>
      </c>
      <c r="I447" s="10">
        <v>2.19</v>
      </c>
      <c r="J447" s="10">
        <v>2.3199999999999998</v>
      </c>
      <c r="K447" s="10">
        <v>2.57</v>
      </c>
      <c r="L447" s="10">
        <v>2.79</v>
      </c>
    </row>
    <row r="448" spans="1:12" x14ac:dyDescent="0.2">
      <c r="A448" s="8" t="s">
        <v>183</v>
      </c>
      <c r="B448" s="11">
        <v>1.07</v>
      </c>
      <c r="C448" s="11">
        <v>1.24</v>
      </c>
      <c r="D448" s="11">
        <v>1.36</v>
      </c>
      <c r="E448" s="11">
        <v>1.53</v>
      </c>
      <c r="F448" s="11">
        <v>1.63</v>
      </c>
      <c r="G448" s="11">
        <v>1.75</v>
      </c>
      <c r="H448" s="11">
        <v>2.0099999999999998</v>
      </c>
      <c r="I448" s="11">
        <v>2.2000000000000002</v>
      </c>
      <c r="J448" s="11">
        <v>2.33</v>
      </c>
      <c r="K448" s="11">
        <v>2.59</v>
      </c>
      <c r="L448" s="11">
        <v>2.81</v>
      </c>
    </row>
    <row r="449" spans="1:12" x14ac:dyDescent="0.2">
      <c r="A449" s="8" t="s">
        <v>184</v>
      </c>
      <c r="B449" s="10">
        <v>1.06</v>
      </c>
      <c r="C449" s="10">
        <v>1.23</v>
      </c>
      <c r="D449" s="10">
        <v>1.37</v>
      </c>
      <c r="E449" s="10">
        <v>1.54</v>
      </c>
      <c r="F449" s="10">
        <v>1.67</v>
      </c>
      <c r="G449" s="10">
        <v>1.79</v>
      </c>
      <c r="H449" s="10">
        <v>2.06</v>
      </c>
      <c r="I449" s="10">
        <v>2.27</v>
      </c>
      <c r="J449" s="10">
        <v>2.4</v>
      </c>
      <c r="K449" s="10">
        <v>2.67</v>
      </c>
      <c r="L449" s="10">
        <v>2.88</v>
      </c>
    </row>
    <row r="450" spans="1:12" x14ac:dyDescent="0.2">
      <c r="A450" s="9">
        <v>41590</v>
      </c>
      <c r="B450" s="11">
        <v>1.07</v>
      </c>
      <c r="C450" s="11">
        <v>1.24</v>
      </c>
      <c r="D450" s="11">
        <v>1.37</v>
      </c>
      <c r="E450" s="11">
        <v>1.55</v>
      </c>
      <c r="F450" s="11">
        <v>1.7</v>
      </c>
      <c r="G450" s="11">
        <v>1.82</v>
      </c>
      <c r="H450" s="11">
        <v>2.08</v>
      </c>
      <c r="I450" s="11">
        <v>2.27</v>
      </c>
      <c r="J450" s="11">
        <v>2.4</v>
      </c>
      <c r="K450" s="11">
        <v>2.67</v>
      </c>
      <c r="L450" s="11">
        <v>2.87</v>
      </c>
    </row>
    <row r="451" spans="1:12" x14ac:dyDescent="0.2">
      <c r="A451" s="8">
        <v>41591</v>
      </c>
      <c r="B451" s="10">
        <v>1.06</v>
      </c>
      <c r="C451" s="10">
        <v>1.26</v>
      </c>
      <c r="D451" s="10">
        <v>1.4</v>
      </c>
      <c r="E451" s="10">
        <v>1.55</v>
      </c>
      <c r="F451" s="10">
        <v>1.68</v>
      </c>
      <c r="G451" s="10">
        <v>1.81</v>
      </c>
      <c r="H451" s="10">
        <v>2.06</v>
      </c>
      <c r="I451" s="10">
        <v>2.2599999999999998</v>
      </c>
      <c r="J451" s="10">
        <v>2.38</v>
      </c>
      <c r="K451" s="10">
        <v>2.64</v>
      </c>
      <c r="L451" s="10">
        <v>2.84</v>
      </c>
    </row>
    <row r="452" spans="1:12" x14ac:dyDescent="0.2">
      <c r="A452" s="9">
        <v>41592</v>
      </c>
      <c r="B452" s="11">
        <v>1.08</v>
      </c>
      <c r="C452" s="11">
        <v>1.25</v>
      </c>
      <c r="D452" s="11">
        <v>1.39</v>
      </c>
      <c r="E452" s="11">
        <v>1.55</v>
      </c>
      <c r="F452" s="11">
        <v>1.68</v>
      </c>
      <c r="G452" s="11">
        <v>1.79</v>
      </c>
      <c r="H452" s="11">
        <v>2.04</v>
      </c>
      <c r="I452" s="11">
        <v>2.21</v>
      </c>
      <c r="J452" s="11">
        <v>2.33</v>
      </c>
      <c r="K452" s="11">
        <v>2.58</v>
      </c>
      <c r="L452" s="11">
        <v>2.77</v>
      </c>
    </row>
    <row r="453" spans="1:12" x14ac:dyDescent="0.2">
      <c r="A453" s="8">
        <v>41593</v>
      </c>
      <c r="B453" s="10">
        <v>1.08</v>
      </c>
      <c r="C453" s="10">
        <v>1.27</v>
      </c>
      <c r="D453" s="10">
        <v>1.42</v>
      </c>
      <c r="E453" s="10">
        <v>1.59</v>
      </c>
      <c r="F453" s="10">
        <v>1.72</v>
      </c>
      <c r="G453" s="10">
        <v>1.83</v>
      </c>
      <c r="H453" s="10">
        <v>2.0699999999999998</v>
      </c>
      <c r="I453" s="10">
        <v>2.25</v>
      </c>
      <c r="J453" s="10">
        <v>2.37</v>
      </c>
      <c r="K453" s="10">
        <v>2.62</v>
      </c>
      <c r="L453" s="10">
        <v>2.81</v>
      </c>
    </row>
    <row r="454" spans="1:12" x14ac:dyDescent="0.2">
      <c r="A454" s="9">
        <v>41594</v>
      </c>
      <c r="B454" s="11">
        <v>1.08</v>
      </c>
      <c r="C454" s="11">
        <v>1.29</v>
      </c>
      <c r="D454" s="11">
        <v>1.42</v>
      </c>
      <c r="E454" s="11">
        <v>1.6</v>
      </c>
      <c r="F454" s="11">
        <v>1.73</v>
      </c>
      <c r="G454" s="11">
        <v>1.83</v>
      </c>
      <c r="H454" s="11">
        <v>2.06</v>
      </c>
      <c r="I454" s="11">
        <v>2.23</v>
      </c>
      <c r="J454" s="11">
        <v>2.35</v>
      </c>
      <c r="K454" s="11">
        <v>2.59</v>
      </c>
      <c r="L454" s="11">
        <v>2.78</v>
      </c>
    </row>
    <row r="455" spans="1:12" x14ac:dyDescent="0.2">
      <c r="A455" s="8">
        <v>41597</v>
      </c>
      <c r="B455" s="10">
        <v>1.0900000000000001</v>
      </c>
      <c r="C455" s="10">
        <v>1.3</v>
      </c>
      <c r="D455" s="10">
        <v>1.46</v>
      </c>
      <c r="E455" s="10">
        <v>1.62</v>
      </c>
      <c r="F455" s="10">
        <v>1.77</v>
      </c>
      <c r="G455" s="10">
        <v>1.86</v>
      </c>
      <c r="H455" s="10">
        <v>2.09</v>
      </c>
      <c r="I455" s="10">
        <v>2.2599999999999998</v>
      </c>
      <c r="J455" s="10">
        <v>2.37</v>
      </c>
      <c r="K455" s="10">
        <v>2.6</v>
      </c>
      <c r="L455" s="10">
        <v>2.78</v>
      </c>
    </row>
    <row r="456" spans="1:12" x14ac:dyDescent="0.2">
      <c r="A456" s="9">
        <v>41598</v>
      </c>
      <c r="B456" s="11">
        <v>1.1499999999999999</v>
      </c>
      <c r="C456" s="11">
        <v>1.3</v>
      </c>
      <c r="D456" s="11">
        <v>1.45</v>
      </c>
      <c r="E456" s="11">
        <v>1.62</v>
      </c>
      <c r="F456" s="11">
        <v>1.77</v>
      </c>
      <c r="G456" s="11">
        <v>1.88</v>
      </c>
      <c r="H456" s="11">
        <v>2.11</v>
      </c>
      <c r="I456" s="11">
        <v>2.27</v>
      </c>
      <c r="J456" s="11">
        <v>2.36</v>
      </c>
      <c r="K456" s="11">
        <v>2.58</v>
      </c>
      <c r="L456" s="11">
        <v>2.76</v>
      </c>
    </row>
    <row r="457" spans="1:12" x14ac:dyDescent="0.2">
      <c r="A457" s="8">
        <v>41599</v>
      </c>
      <c r="B457" s="10">
        <v>1.1599999999999999</v>
      </c>
      <c r="C457" s="10">
        <v>1.29</v>
      </c>
      <c r="D457" s="10">
        <v>1.45</v>
      </c>
      <c r="E457" s="10">
        <v>1.61</v>
      </c>
      <c r="F457" s="10">
        <v>1.74</v>
      </c>
      <c r="G457" s="10">
        <v>1.84</v>
      </c>
      <c r="H457" s="10">
        <v>2.0499999999999998</v>
      </c>
      <c r="I457" s="10">
        <v>2.2200000000000002</v>
      </c>
      <c r="J457" s="10">
        <v>2.3199999999999998</v>
      </c>
      <c r="K457" s="10">
        <v>2.57</v>
      </c>
      <c r="L457" s="10">
        <v>2.75</v>
      </c>
    </row>
    <row r="458" spans="1:12" x14ac:dyDescent="0.2">
      <c r="A458" s="9">
        <v>41601</v>
      </c>
      <c r="B458" s="11">
        <v>1.1399999999999999</v>
      </c>
      <c r="C458" s="11">
        <v>1.29</v>
      </c>
      <c r="D458" s="11">
        <v>1.45</v>
      </c>
      <c r="E458" s="11">
        <v>1.61</v>
      </c>
      <c r="F458" s="11">
        <v>1.75</v>
      </c>
      <c r="G458" s="11">
        <v>1.85</v>
      </c>
      <c r="H458" s="11">
        <v>2.0699999999999998</v>
      </c>
      <c r="I458" s="11">
        <v>2.23</v>
      </c>
      <c r="J458" s="11">
        <v>2.34</v>
      </c>
      <c r="K458" s="11">
        <v>2.58</v>
      </c>
      <c r="L458" s="11">
        <v>2.76</v>
      </c>
    </row>
    <row r="459" spans="1:12" x14ac:dyDescent="0.2">
      <c r="A459" s="8">
        <v>41604</v>
      </c>
      <c r="B459" s="10">
        <v>1.1499999999999999</v>
      </c>
      <c r="C459" s="10">
        <v>1.27</v>
      </c>
      <c r="D459" s="10">
        <v>1.41</v>
      </c>
      <c r="E459" s="10">
        <v>1.62</v>
      </c>
      <c r="F459" s="10">
        <v>1.74</v>
      </c>
      <c r="G459" s="10">
        <v>1.84</v>
      </c>
      <c r="H459" s="10">
        <v>2.06</v>
      </c>
      <c r="I459" s="10">
        <v>2.21</v>
      </c>
      <c r="J459" s="10">
        <v>2.3199999999999998</v>
      </c>
      <c r="K459" s="10">
        <v>2.57</v>
      </c>
      <c r="L459" s="10">
        <v>2.76</v>
      </c>
    </row>
    <row r="460" spans="1:12" x14ac:dyDescent="0.2">
      <c r="A460" s="9">
        <v>41605</v>
      </c>
      <c r="B460" s="11">
        <v>1.1599999999999999</v>
      </c>
      <c r="C460" s="11">
        <v>1.3</v>
      </c>
      <c r="D460" s="11">
        <v>1.46</v>
      </c>
      <c r="E460" s="11">
        <v>1.61</v>
      </c>
      <c r="F460" s="11">
        <v>1.75</v>
      </c>
      <c r="G460" s="11">
        <v>1.85</v>
      </c>
      <c r="H460" s="11">
        <v>2.0699999999999998</v>
      </c>
      <c r="I460" s="11">
        <v>2.2400000000000002</v>
      </c>
      <c r="J460" s="11">
        <v>2.34</v>
      </c>
      <c r="K460" s="11">
        <v>2.58</v>
      </c>
      <c r="L460" s="11">
        <v>2.77</v>
      </c>
    </row>
    <row r="461" spans="1:12" x14ac:dyDescent="0.2">
      <c r="A461" s="8">
        <v>41606</v>
      </c>
      <c r="B461" s="10">
        <v>1.17</v>
      </c>
      <c r="C461" s="10">
        <v>1.29</v>
      </c>
      <c r="D461" s="10">
        <v>1.45</v>
      </c>
      <c r="E461" s="10">
        <v>1.61</v>
      </c>
      <c r="F461" s="10">
        <v>1.78</v>
      </c>
      <c r="G461" s="10">
        <v>1.86</v>
      </c>
      <c r="H461" s="10">
        <v>2.09</v>
      </c>
      <c r="I461" s="10">
        <v>2.27</v>
      </c>
      <c r="J461" s="10">
        <v>2.37</v>
      </c>
      <c r="K461" s="10">
        <v>2.62</v>
      </c>
      <c r="L461" s="10">
        <v>2.81</v>
      </c>
    </row>
    <row r="462" spans="1:12" x14ac:dyDescent="0.2">
      <c r="A462" s="9">
        <v>41607</v>
      </c>
      <c r="B462" s="11">
        <v>1.1399999999999999</v>
      </c>
      <c r="C462" s="11">
        <v>1.27</v>
      </c>
      <c r="D462" s="11">
        <v>1.44</v>
      </c>
      <c r="E462" s="11">
        <v>1.62</v>
      </c>
      <c r="F462" s="11">
        <v>1.78</v>
      </c>
      <c r="G462" s="11">
        <v>1.9</v>
      </c>
      <c r="H462" s="11">
        <v>2.14</v>
      </c>
      <c r="I462" s="11">
        <v>2.31</v>
      </c>
      <c r="J462" s="11">
        <v>2.42</v>
      </c>
      <c r="K462" s="11">
        <v>2.65</v>
      </c>
      <c r="L462" s="11">
        <v>2.83</v>
      </c>
    </row>
    <row r="463" spans="1:12" x14ac:dyDescent="0.2">
      <c r="A463" s="8" t="s">
        <v>185</v>
      </c>
      <c r="B463" s="10">
        <v>1.1399999999999999</v>
      </c>
      <c r="C463" s="10">
        <v>1.27</v>
      </c>
      <c r="D463" s="10">
        <v>1.45</v>
      </c>
      <c r="E463" s="10">
        <v>1.62</v>
      </c>
      <c r="F463" s="10">
        <v>1.78</v>
      </c>
      <c r="G463" s="10">
        <v>1.9</v>
      </c>
      <c r="H463" s="10">
        <v>2.13</v>
      </c>
      <c r="I463" s="10">
        <v>2.2799999999999998</v>
      </c>
      <c r="J463" s="10">
        <v>2.37</v>
      </c>
      <c r="K463" s="10">
        <v>2.58</v>
      </c>
      <c r="L463" s="10">
        <v>2.76</v>
      </c>
    </row>
    <row r="464" spans="1:12" x14ac:dyDescent="0.2">
      <c r="A464" s="8" t="s">
        <v>186</v>
      </c>
      <c r="B464" s="11">
        <v>1.1599999999999999</v>
      </c>
      <c r="C464" s="11">
        <v>1.29</v>
      </c>
      <c r="D464" s="11">
        <v>1.45</v>
      </c>
      <c r="E464" s="11">
        <v>1.66</v>
      </c>
      <c r="F464" s="11">
        <v>1.8</v>
      </c>
      <c r="G464" s="11">
        <v>1.93</v>
      </c>
      <c r="H464" s="11">
        <v>2.15</v>
      </c>
      <c r="I464" s="11">
        <v>2.29</v>
      </c>
      <c r="J464" s="11">
        <v>2.37</v>
      </c>
      <c r="K464" s="11">
        <v>2.58</v>
      </c>
      <c r="L464" s="11">
        <v>2.77</v>
      </c>
    </row>
    <row r="465" spans="1:12" x14ac:dyDescent="0.2">
      <c r="A465" s="8" t="s">
        <v>187</v>
      </c>
      <c r="B465" s="10">
        <v>1.21</v>
      </c>
      <c r="C465" s="10">
        <v>1.3</v>
      </c>
      <c r="D465" s="10">
        <v>1.48</v>
      </c>
      <c r="E465" s="10">
        <v>1.64</v>
      </c>
      <c r="F465" s="10">
        <v>1.83</v>
      </c>
      <c r="G465" s="10">
        <v>1.94</v>
      </c>
      <c r="H465" s="10">
        <v>2.15</v>
      </c>
      <c r="I465" s="10">
        <v>2.2799999999999998</v>
      </c>
      <c r="J465" s="10">
        <v>2.36</v>
      </c>
      <c r="K465" s="10">
        <v>2.5499999999999998</v>
      </c>
      <c r="L465" s="10">
        <v>2.73</v>
      </c>
    </row>
    <row r="466" spans="1:12" x14ac:dyDescent="0.2">
      <c r="A466" s="8" t="s">
        <v>188</v>
      </c>
      <c r="B466" s="11">
        <v>1.18</v>
      </c>
      <c r="C466" s="11">
        <v>1.3</v>
      </c>
      <c r="D466" s="11">
        <v>1.48</v>
      </c>
      <c r="E466" s="11">
        <v>1.68</v>
      </c>
      <c r="F466" s="11">
        <v>1.78</v>
      </c>
      <c r="G466" s="11">
        <v>1.92</v>
      </c>
      <c r="H466" s="11">
        <v>2.11</v>
      </c>
      <c r="I466" s="11">
        <v>2.25</v>
      </c>
      <c r="J466" s="11">
        <v>2.33</v>
      </c>
      <c r="K466" s="11">
        <v>2.5299999999999998</v>
      </c>
      <c r="L466" s="11">
        <v>2.71</v>
      </c>
    </row>
    <row r="467" spans="1:12" x14ac:dyDescent="0.2">
      <c r="A467" s="8" t="s">
        <v>189</v>
      </c>
      <c r="B467" s="10">
        <v>1.1599999999999999</v>
      </c>
      <c r="C467" s="10">
        <v>1.29</v>
      </c>
      <c r="D467" s="10">
        <v>1.47</v>
      </c>
      <c r="E467" s="10">
        <v>1.67</v>
      </c>
      <c r="F467" s="10">
        <v>1.8</v>
      </c>
      <c r="G467" s="10">
        <v>1.92</v>
      </c>
      <c r="H467" s="10">
        <v>2.14</v>
      </c>
      <c r="I467" s="10">
        <v>2.29</v>
      </c>
      <c r="J467" s="10">
        <v>2.37</v>
      </c>
      <c r="K467" s="10">
        <v>2.58</v>
      </c>
      <c r="L467" s="10">
        <v>2.76</v>
      </c>
    </row>
    <row r="468" spans="1:12" x14ac:dyDescent="0.2">
      <c r="A468" s="8" t="s">
        <v>190</v>
      </c>
      <c r="B468" s="11">
        <v>1.1399999999999999</v>
      </c>
      <c r="C468" s="11">
        <v>1.28</v>
      </c>
      <c r="D468" s="11">
        <v>1.45</v>
      </c>
      <c r="E468" s="11">
        <v>1.65</v>
      </c>
      <c r="F468" s="11">
        <v>1.8</v>
      </c>
      <c r="G468" s="11">
        <v>1.92</v>
      </c>
      <c r="H468" s="11">
        <v>2.14</v>
      </c>
      <c r="I468" s="11">
        <v>2.29</v>
      </c>
      <c r="J468" s="11">
        <v>2.38</v>
      </c>
      <c r="K468" s="11">
        <v>2.59</v>
      </c>
      <c r="L468" s="11">
        <v>2.77</v>
      </c>
    </row>
    <row r="469" spans="1:12" x14ac:dyDescent="0.2">
      <c r="A469" s="8" t="s">
        <v>191</v>
      </c>
      <c r="B469" s="10">
        <v>1.18</v>
      </c>
      <c r="C469" s="10">
        <v>1.33</v>
      </c>
      <c r="D469" s="10">
        <v>1.47</v>
      </c>
      <c r="E469" s="10">
        <v>1.69</v>
      </c>
      <c r="F469" s="10">
        <v>1.82</v>
      </c>
      <c r="G469" s="10">
        <v>1.95</v>
      </c>
      <c r="H469" s="10">
        <v>2.16</v>
      </c>
      <c r="I469" s="10">
        <v>2.2999999999999998</v>
      </c>
      <c r="J469" s="10">
        <v>2.39</v>
      </c>
      <c r="K469" s="10">
        <v>2.59</v>
      </c>
      <c r="L469" s="10">
        <v>2.77</v>
      </c>
    </row>
    <row r="470" spans="1:12" x14ac:dyDescent="0.2">
      <c r="A470" s="8" t="s">
        <v>192</v>
      </c>
      <c r="B470" s="11">
        <v>1.26</v>
      </c>
      <c r="C470" s="11">
        <v>1.34</v>
      </c>
      <c r="D470" s="11">
        <v>1.49</v>
      </c>
      <c r="E470" s="11">
        <v>1.7</v>
      </c>
      <c r="F470" s="11">
        <v>1.83</v>
      </c>
      <c r="G470" s="11">
        <v>1.95</v>
      </c>
      <c r="H470" s="11">
        <v>2.1800000000000002</v>
      </c>
      <c r="I470" s="11">
        <v>2.3199999999999998</v>
      </c>
      <c r="J470" s="11">
        <v>2.4</v>
      </c>
      <c r="K470" s="11">
        <v>2.6</v>
      </c>
      <c r="L470" s="11">
        <v>2.79</v>
      </c>
    </row>
    <row r="471" spans="1:12" x14ac:dyDescent="0.2">
      <c r="A471" s="8">
        <v>41620</v>
      </c>
      <c r="B471" s="10">
        <v>1.22</v>
      </c>
      <c r="C471" s="10">
        <v>1.3</v>
      </c>
      <c r="D471" s="10">
        <v>1.47</v>
      </c>
      <c r="E471" s="10">
        <v>1.68</v>
      </c>
      <c r="F471" s="10">
        <v>1.79</v>
      </c>
      <c r="G471" s="10">
        <v>1.9</v>
      </c>
      <c r="H471" s="10">
        <v>2.12</v>
      </c>
      <c r="I471" s="10">
        <v>2.2599999999999998</v>
      </c>
      <c r="J471" s="10">
        <v>2.36</v>
      </c>
      <c r="K471" s="10">
        <v>2.56</v>
      </c>
      <c r="L471" s="10">
        <v>2.74</v>
      </c>
    </row>
    <row r="472" spans="1:12" x14ac:dyDescent="0.2">
      <c r="A472" s="9">
        <v>41621</v>
      </c>
      <c r="B472" s="11">
        <v>1.21</v>
      </c>
      <c r="C472" s="11">
        <v>1.32</v>
      </c>
      <c r="D472" s="11">
        <v>1.48</v>
      </c>
      <c r="E472" s="11">
        <v>1.7</v>
      </c>
      <c r="F472" s="11">
        <v>1.82</v>
      </c>
      <c r="G472" s="11">
        <v>1.92</v>
      </c>
      <c r="H472" s="11">
        <v>2.14</v>
      </c>
      <c r="I472" s="11">
        <v>2.27</v>
      </c>
      <c r="J472" s="11">
        <v>2.35</v>
      </c>
      <c r="K472" s="11">
        <v>2.5299999999999998</v>
      </c>
      <c r="L472" s="11">
        <v>2.71</v>
      </c>
    </row>
    <row r="473" spans="1:12" x14ac:dyDescent="0.2">
      <c r="A473" s="8">
        <v>41622</v>
      </c>
      <c r="B473" s="10">
        <v>1.24</v>
      </c>
      <c r="C473" s="10">
        <v>1.31</v>
      </c>
      <c r="D473" s="10">
        <v>1.48</v>
      </c>
      <c r="E473" s="10">
        <v>1.71</v>
      </c>
      <c r="F473" s="10">
        <v>1.84</v>
      </c>
      <c r="G473" s="10">
        <v>1.95</v>
      </c>
      <c r="H473" s="10">
        <v>2.16</v>
      </c>
      <c r="I473" s="10">
        <v>2.2799999999999998</v>
      </c>
      <c r="J473" s="10">
        <v>2.35</v>
      </c>
      <c r="K473" s="10">
        <v>2.52</v>
      </c>
      <c r="L473" s="10">
        <v>2.68</v>
      </c>
    </row>
    <row r="474" spans="1:12" x14ac:dyDescent="0.2">
      <c r="A474" s="9">
        <v>41625</v>
      </c>
      <c r="B474" s="11">
        <v>1.26</v>
      </c>
      <c r="C474" s="11">
        <v>1.38</v>
      </c>
      <c r="D474" s="11">
        <v>1.51</v>
      </c>
      <c r="E474" s="11">
        <v>1.7</v>
      </c>
      <c r="F474" s="11">
        <v>1.84</v>
      </c>
      <c r="G474" s="11">
        <v>1.94</v>
      </c>
      <c r="H474" s="11">
        <v>2.17</v>
      </c>
      <c r="I474" s="11">
        <v>2.2999999999999998</v>
      </c>
      <c r="J474" s="11">
        <v>2.39</v>
      </c>
      <c r="K474" s="11">
        <v>2.57</v>
      </c>
      <c r="L474" s="11">
        <v>2.74</v>
      </c>
    </row>
    <row r="475" spans="1:12" x14ac:dyDescent="0.2">
      <c r="A475" s="8">
        <v>41626</v>
      </c>
      <c r="B475" s="10">
        <v>1.25</v>
      </c>
      <c r="C475" s="10">
        <v>1.37</v>
      </c>
      <c r="D475" s="10">
        <v>1.51</v>
      </c>
      <c r="E475" s="10">
        <v>1.71</v>
      </c>
      <c r="F475" s="10">
        <v>1.87</v>
      </c>
      <c r="G475" s="10">
        <v>1.97</v>
      </c>
      <c r="H475" s="10">
        <v>2.23</v>
      </c>
      <c r="I475" s="10">
        <v>2.37</v>
      </c>
      <c r="J475" s="10">
        <v>2.46</v>
      </c>
      <c r="K475" s="10">
        <v>2.66</v>
      </c>
      <c r="L475" s="10">
        <v>2.82</v>
      </c>
    </row>
    <row r="476" spans="1:12" x14ac:dyDescent="0.2">
      <c r="A476" s="9">
        <v>41627</v>
      </c>
      <c r="B476" s="11">
        <v>1.22</v>
      </c>
      <c r="C476" s="11">
        <v>1.38</v>
      </c>
      <c r="D476" s="11">
        <v>1.51</v>
      </c>
      <c r="E476" s="11">
        <v>1.72</v>
      </c>
      <c r="F476" s="11">
        <v>1.87</v>
      </c>
      <c r="G476" s="11">
        <v>1.98</v>
      </c>
      <c r="H476" s="11">
        <v>2.2400000000000002</v>
      </c>
      <c r="I476" s="11">
        <v>2.4</v>
      </c>
      <c r="J476" s="11">
        <v>2.4900000000000002</v>
      </c>
      <c r="K476" s="11">
        <v>2.71</v>
      </c>
      <c r="L476" s="11">
        <v>2.88</v>
      </c>
    </row>
    <row r="477" spans="1:12" x14ac:dyDescent="0.2">
      <c r="A477" s="8">
        <v>41628</v>
      </c>
      <c r="B477" s="10">
        <v>1.21</v>
      </c>
      <c r="C477" s="10">
        <v>1.35</v>
      </c>
      <c r="D477" s="10">
        <v>1.54</v>
      </c>
      <c r="E477" s="10">
        <v>1.73</v>
      </c>
      <c r="F477" s="10">
        <v>1.89</v>
      </c>
      <c r="G477" s="10">
        <v>2.0099999999999998</v>
      </c>
      <c r="H477" s="10">
        <v>2.2599999999999998</v>
      </c>
      <c r="I477" s="10">
        <v>2.39</v>
      </c>
      <c r="J477" s="10">
        <v>2.48</v>
      </c>
      <c r="K477" s="10">
        <v>2.68</v>
      </c>
      <c r="L477" s="10">
        <v>2.84</v>
      </c>
    </row>
    <row r="478" spans="1:12" x14ac:dyDescent="0.2">
      <c r="A478" s="9">
        <v>41629</v>
      </c>
      <c r="B478" s="11">
        <v>1.1499999999999999</v>
      </c>
      <c r="C478" s="11">
        <v>1.33</v>
      </c>
      <c r="D478" s="11">
        <v>1.54</v>
      </c>
      <c r="E478" s="11">
        <v>1.73</v>
      </c>
      <c r="F478" s="11">
        <v>1.91</v>
      </c>
      <c r="G478" s="11">
        <v>2.0099999999999998</v>
      </c>
      <c r="H478" s="11">
        <v>2.2599999999999998</v>
      </c>
      <c r="I478" s="11">
        <v>2.4</v>
      </c>
      <c r="J478" s="11">
        <v>2.48</v>
      </c>
      <c r="K478" s="11">
        <v>2.68</v>
      </c>
      <c r="L478" s="11">
        <v>2.83</v>
      </c>
    </row>
    <row r="479" spans="1:12" x14ac:dyDescent="0.2">
      <c r="A479" s="8">
        <v>41633</v>
      </c>
      <c r="B479" s="10">
        <v>1.24</v>
      </c>
      <c r="C479" s="10">
        <v>1.47</v>
      </c>
      <c r="D479" s="10">
        <v>1.52</v>
      </c>
      <c r="E479" s="10">
        <v>1.75</v>
      </c>
      <c r="F479" s="10">
        <v>1.92</v>
      </c>
      <c r="G479" s="10">
        <v>2.02</v>
      </c>
      <c r="H479" s="10">
        <v>2.25</v>
      </c>
      <c r="I479" s="10">
        <v>2.38</v>
      </c>
      <c r="J479" s="10">
        <v>2.4700000000000002</v>
      </c>
      <c r="K479" s="10">
        <v>2.66</v>
      </c>
      <c r="L479" s="10">
        <v>2.82</v>
      </c>
    </row>
    <row r="480" spans="1:12" x14ac:dyDescent="0.2">
      <c r="A480" s="9">
        <v>41634</v>
      </c>
      <c r="B480" s="11">
        <v>1.18</v>
      </c>
      <c r="C480" s="11">
        <v>1.44</v>
      </c>
      <c r="D480" s="11">
        <v>1.53</v>
      </c>
      <c r="E480" s="11">
        <v>1.75</v>
      </c>
      <c r="F480" s="11">
        <v>1.89</v>
      </c>
      <c r="G480" s="11">
        <v>1.99</v>
      </c>
      <c r="H480" s="11">
        <v>2.2200000000000002</v>
      </c>
      <c r="I480" s="11">
        <v>2.34</v>
      </c>
      <c r="J480" s="11">
        <v>2.42</v>
      </c>
      <c r="K480" s="11">
        <v>2.59</v>
      </c>
      <c r="L480" s="11">
        <v>2.75</v>
      </c>
    </row>
    <row r="481" spans="1:12" x14ac:dyDescent="0.2">
      <c r="A481" s="8">
        <v>41635</v>
      </c>
      <c r="B481" s="10">
        <v>1.19</v>
      </c>
      <c r="C481" s="10">
        <v>1.39</v>
      </c>
      <c r="D481" s="10">
        <v>1.54</v>
      </c>
      <c r="E481" s="10">
        <v>1.76</v>
      </c>
      <c r="F481" s="10">
        <v>1.91</v>
      </c>
      <c r="G481" s="10">
        <v>2</v>
      </c>
      <c r="H481" s="10">
        <v>2.23</v>
      </c>
      <c r="I481" s="10">
        <v>2.36</v>
      </c>
      <c r="J481" s="10">
        <v>2.4300000000000002</v>
      </c>
      <c r="K481" s="10">
        <v>2.6</v>
      </c>
      <c r="L481" s="10">
        <v>2.75</v>
      </c>
    </row>
    <row r="482" spans="1:12" x14ac:dyDescent="0.2">
      <c r="A482" s="9">
        <v>41636</v>
      </c>
      <c r="B482" s="11">
        <v>1.28</v>
      </c>
      <c r="C482" s="11">
        <v>1.39</v>
      </c>
      <c r="D482" s="11">
        <v>1.53</v>
      </c>
      <c r="E482" s="11">
        <v>1.76</v>
      </c>
      <c r="F482" s="11">
        <v>1.89</v>
      </c>
      <c r="G482" s="11">
        <v>1.98</v>
      </c>
      <c r="H482" s="11">
        <v>2.2000000000000002</v>
      </c>
      <c r="I482" s="11">
        <v>2.33</v>
      </c>
      <c r="J482" s="11">
        <v>2.4</v>
      </c>
      <c r="K482" s="11">
        <v>2.58</v>
      </c>
      <c r="L482" s="11">
        <v>2.74</v>
      </c>
    </row>
    <row r="483" spans="1:12" x14ac:dyDescent="0.2">
      <c r="A483" s="8" t="s">
        <v>193</v>
      </c>
      <c r="B483" s="11">
        <v>1.29</v>
      </c>
      <c r="C483" s="11">
        <v>1.44</v>
      </c>
      <c r="D483" s="11">
        <v>1.61</v>
      </c>
      <c r="E483" s="11">
        <v>1.83</v>
      </c>
      <c r="F483" s="11">
        <v>1.92</v>
      </c>
      <c r="G483" s="11">
        <v>2.0099999999999998</v>
      </c>
      <c r="H483" s="11">
        <v>2.25</v>
      </c>
      <c r="I483" s="11">
        <v>2.38</v>
      </c>
      <c r="J483" s="11">
        <v>2.46</v>
      </c>
      <c r="K483" s="11">
        <v>2.64</v>
      </c>
      <c r="L483" s="11">
        <v>2.81</v>
      </c>
    </row>
    <row r="484" spans="1:12" x14ac:dyDescent="0.2">
      <c r="A484" s="8" t="s">
        <v>194</v>
      </c>
      <c r="B484" s="10">
        <v>1.29</v>
      </c>
      <c r="C484" s="10">
        <v>1.41</v>
      </c>
      <c r="D484" s="10">
        <v>1.59</v>
      </c>
      <c r="E484" s="10">
        <v>1.81</v>
      </c>
      <c r="F484" s="10">
        <v>1.94</v>
      </c>
      <c r="G484" s="10">
        <v>2.02</v>
      </c>
      <c r="H484" s="10">
        <v>2.25</v>
      </c>
      <c r="I484" s="10">
        <v>2.37</v>
      </c>
      <c r="J484" s="10">
        <v>2.44</v>
      </c>
      <c r="K484" s="10">
        <v>2.62</v>
      </c>
      <c r="L484" s="10">
        <v>2.78</v>
      </c>
    </row>
    <row r="485" spans="1:12" x14ac:dyDescent="0.2">
      <c r="A485" s="8" t="s">
        <v>195</v>
      </c>
      <c r="B485" s="11">
        <v>1.28</v>
      </c>
      <c r="C485" s="11">
        <v>1.41</v>
      </c>
      <c r="D485" s="11">
        <v>1.6</v>
      </c>
      <c r="E485" s="11">
        <v>1.82</v>
      </c>
      <c r="F485" s="11">
        <v>1.96</v>
      </c>
      <c r="G485" s="11">
        <v>2.0499999999999998</v>
      </c>
      <c r="H485" s="11">
        <v>2.27</v>
      </c>
      <c r="I485" s="11">
        <v>2.38</v>
      </c>
      <c r="J485" s="11">
        <v>2.46</v>
      </c>
      <c r="K485" s="11">
        <v>2.62</v>
      </c>
      <c r="L485" s="11">
        <v>2.79</v>
      </c>
    </row>
    <row r="486" spans="1:12" x14ac:dyDescent="0.2">
      <c r="A486" s="8" t="s">
        <v>196</v>
      </c>
      <c r="B486" s="10">
        <v>1.27</v>
      </c>
      <c r="C486" s="10">
        <v>1.39</v>
      </c>
      <c r="D486" s="10">
        <v>1.58</v>
      </c>
      <c r="E486" s="10">
        <v>1.8</v>
      </c>
      <c r="F486" s="10">
        <v>1.96</v>
      </c>
      <c r="G486" s="10">
        <v>2.06</v>
      </c>
      <c r="H486" s="10">
        <v>2.29</v>
      </c>
      <c r="I486" s="10">
        <v>2.4</v>
      </c>
      <c r="J486" s="10">
        <v>2.4700000000000002</v>
      </c>
      <c r="K486" s="10">
        <v>2.64</v>
      </c>
      <c r="L486" s="10">
        <v>2.81</v>
      </c>
    </row>
    <row r="487" spans="1:12" x14ac:dyDescent="0.2">
      <c r="A487" s="8" t="s">
        <v>197</v>
      </c>
      <c r="B487" s="11">
        <v>1.3</v>
      </c>
      <c r="C487" s="11">
        <v>1.45</v>
      </c>
      <c r="D487" s="11">
        <v>1.6</v>
      </c>
      <c r="E487" s="11">
        <v>1.79</v>
      </c>
      <c r="F487" s="11">
        <v>1.96</v>
      </c>
      <c r="G487" s="11">
        <v>2.0699999999999998</v>
      </c>
      <c r="H487" s="11">
        <v>2.29</v>
      </c>
      <c r="I487" s="11">
        <v>2.41</v>
      </c>
      <c r="J487" s="11">
        <v>2.4900000000000002</v>
      </c>
      <c r="K487" s="11">
        <v>2.65</v>
      </c>
      <c r="L487" s="11">
        <v>2.81</v>
      </c>
    </row>
    <row r="488" spans="1:12" x14ac:dyDescent="0.2">
      <c r="A488" s="8" t="s">
        <v>198</v>
      </c>
      <c r="B488" s="10">
        <v>1.27</v>
      </c>
      <c r="C488" s="10">
        <v>1.44</v>
      </c>
      <c r="D488" s="10">
        <v>1.6</v>
      </c>
      <c r="E488" s="10">
        <v>1.78</v>
      </c>
      <c r="F488" s="10">
        <v>1.98</v>
      </c>
      <c r="G488" s="10">
        <v>2.09</v>
      </c>
      <c r="H488" s="10">
        <v>2.33</v>
      </c>
      <c r="I488" s="10">
        <v>2.46</v>
      </c>
      <c r="J488" s="10">
        <v>2.5499999999999998</v>
      </c>
      <c r="K488" s="10">
        <v>2.72</v>
      </c>
      <c r="L488" s="10">
        <v>2.88</v>
      </c>
    </row>
    <row r="489" spans="1:12" x14ac:dyDescent="0.2">
      <c r="A489" s="8" t="s">
        <v>199</v>
      </c>
      <c r="B489" s="11">
        <v>1.31</v>
      </c>
      <c r="C489" s="11">
        <v>1.42</v>
      </c>
      <c r="D489" s="11">
        <v>1.59</v>
      </c>
      <c r="E489" s="11">
        <v>1.78</v>
      </c>
      <c r="F489" s="11">
        <v>1.98</v>
      </c>
      <c r="G489" s="11">
        <v>2.08</v>
      </c>
      <c r="H489" s="11">
        <v>2.3199999999999998</v>
      </c>
      <c r="I489" s="11">
        <v>2.4700000000000002</v>
      </c>
      <c r="J489" s="11">
        <v>2.5499999999999998</v>
      </c>
      <c r="K489" s="11">
        <v>2.73</v>
      </c>
      <c r="L489" s="11">
        <v>2.88</v>
      </c>
    </row>
    <row r="490" spans="1:12" x14ac:dyDescent="0.2">
      <c r="A490" s="8" t="s">
        <v>200</v>
      </c>
      <c r="B490" s="10">
        <v>1.32</v>
      </c>
      <c r="C490" s="10">
        <v>1.43</v>
      </c>
      <c r="D490" s="10">
        <v>1.58</v>
      </c>
      <c r="E490" s="10">
        <v>1.77</v>
      </c>
      <c r="F490" s="10">
        <v>1.98</v>
      </c>
      <c r="G490" s="10">
        <v>2.09</v>
      </c>
      <c r="H490" s="10">
        <v>2.3199999999999998</v>
      </c>
      <c r="I490" s="10">
        <v>2.46</v>
      </c>
      <c r="J490" s="10">
        <v>2.54</v>
      </c>
      <c r="K490" s="10">
        <v>2.72</v>
      </c>
      <c r="L490" s="10">
        <v>2.91</v>
      </c>
    </row>
    <row r="491" spans="1:12" x14ac:dyDescent="0.2">
      <c r="A491" s="8" t="s">
        <v>201</v>
      </c>
      <c r="B491" s="11">
        <v>1.31</v>
      </c>
      <c r="C491" s="11">
        <v>1.43</v>
      </c>
      <c r="D491" s="11">
        <v>1.59</v>
      </c>
      <c r="E491" s="11">
        <v>1.78</v>
      </c>
      <c r="F491" s="11">
        <v>1.99</v>
      </c>
      <c r="G491" s="11">
        <v>2.12</v>
      </c>
      <c r="H491" s="11">
        <v>2.35</v>
      </c>
      <c r="I491" s="11">
        <v>2.48</v>
      </c>
      <c r="J491" s="11">
        <v>2.5499999999999998</v>
      </c>
      <c r="K491" s="11">
        <v>2.71</v>
      </c>
      <c r="L491" s="11">
        <v>2.85</v>
      </c>
    </row>
    <row r="492" spans="1:12" x14ac:dyDescent="0.2">
      <c r="A492" s="8">
        <v>41654</v>
      </c>
      <c r="B492" s="10">
        <v>1.33</v>
      </c>
      <c r="C492" s="10">
        <v>1.45</v>
      </c>
      <c r="D492" s="10">
        <v>1.63</v>
      </c>
      <c r="E492" s="10">
        <v>1.79</v>
      </c>
      <c r="F492" s="10">
        <v>2.0299999999999998</v>
      </c>
      <c r="G492" s="10">
        <v>2.12</v>
      </c>
      <c r="H492" s="10">
        <v>2.36</v>
      </c>
      <c r="I492" s="10">
        <v>2.48</v>
      </c>
      <c r="J492" s="10">
        <v>2.54</v>
      </c>
      <c r="K492" s="10">
        <v>2.69</v>
      </c>
      <c r="L492" s="10">
        <v>2.83</v>
      </c>
    </row>
    <row r="493" spans="1:12" x14ac:dyDescent="0.2">
      <c r="A493" s="9">
        <v>41655</v>
      </c>
      <c r="B493" s="11">
        <v>1.31</v>
      </c>
      <c r="C493" s="11">
        <v>1.44</v>
      </c>
      <c r="D493" s="11">
        <v>1.63</v>
      </c>
      <c r="E493" s="11">
        <v>1.79</v>
      </c>
      <c r="F493" s="11">
        <v>2.0499999999999998</v>
      </c>
      <c r="G493" s="11">
        <v>2.15</v>
      </c>
      <c r="H493" s="11">
        <v>2.39</v>
      </c>
      <c r="I493" s="11">
        <v>2.5099999999999998</v>
      </c>
      <c r="J493" s="11">
        <v>2.57</v>
      </c>
      <c r="K493" s="11">
        <v>2.71</v>
      </c>
      <c r="L493" s="11">
        <v>2.84</v>
      </c>
    </row>
    <row r="494" spans="1:12" x14ac:dyDescent="0.2">
      <c r="A494" s="8">
        <v>41656</v>
      </c>
      <c r="B494" s="10">
        <v>1.29</v>
      </c>
      <c r="C494" s="10">
        <v>1.45</v>
      </c>
      <c r="D494" s="10">
        <v>1.63</v>
      </c>
      <c r="E494" s="10">
        <v>1.79</v>
      </c>
      <c r="F494" s="10">
        <v>2.0499999999999998</v>
      </c>
      <c r="G494" s="10">
        <v>2.17</v>
      </c>
      <c r="H494" s="10">
        <v>2.4300000000000002</v>
      </c>
      <c r="I494" s="10">
        <v>2.5499999999999998</v>
      </c>
      <c r="J494" s="10">
        <v>2.62</v>
      </c>
      <c r="K494" s="10">
        <v>2.77</v>
      </c>
      <c r="L494" s="10">
        <v>2.9</v>
      </c>
    </row>
    <row r="495" spans="1:12" x14ac:dyDescent="0.2">
      <c r="A495" s="9">
        <v>41657</v>
      </c>
      <c r="B495" s="11">
        <v>1.28</v>
      </c>
      <c r="C495" s="11">
        <v>1.44</v>
      </c>
      <c r="D495" s="11">
        <v>1.62</v>
      </c>
      <c r="E495" s="11">
        <v>1.79</v>
      </c>
      <c r="F495" s="11">
        <v>2.06</v>
      </c>
      <c r="G495" s="11">
        <v>2.2000000000000002</v>
      </c>
      <c r="H495" s="11">
        <v>2.4500000000000002</v>
      </c>
      <c r="I495" s="11">
        <v>2.57</v>
      </c>
      <c r="J495" s="11">
        <v>2.64</v>
      </c>
      <c r="K495" s="11">
        <v>2.78</v>
      </c>
      <c r="L495" s="11">
        <v>2.91</v>
      </c>
    </row>
    <row r="496" spans="1:12" x14ac:dyDescent="0.2">
      <c r="A496" s="8">
        <v>41660</v>
      </c>
      <c r="B496" s="10">
        <v>1.27</v>
      </c>
      <c r="C496" s="10">
        <v>1.44</v>
      </c>
      <c r="D496" s="10">
        <v>1.65</v>
      </c>
      <c r="E496" s="10">
        <v>1.79</v>
      </c>
      <c r="F496" s="10">
        <v>2.08</v>
      </c>
      <c r="G496" s="10">
        <v>2.21</v>
      </c>
      <c r="H496" s="10">
        <v>2.46</v>
      </c>
      <c r="I496" s="10">
        <v>2.59</v>
      </c>
      <c r="J496" s="10">
        <v>2.66</v>
      </c>
      <c r="K496" s="10">
        <v>2.79</v>
      </c>
      <c r="L496" s="10">
        <v>2.93</v>
      </c>
    </row>
    <row r="497" spans="1:12" x14ac:dyDescent="0.2">
      <c r="A497" s="9">
        <v>41661</v>
      </c>
      <c r="B497" s="11">
        <v>1.26</v>
      </c>
      <c r="C497" s="11">
        <v>1.44</v>
      </c>
      <c r="D497" s="11">
        <v>1.63</v>
      </c>
      <c r="E497" s="11">
        <v>1.78</v>
      </c>
      <c r="F497" s="11">
        <v>2.06</v>
      </c>
      <c r="G497" s="11">
        <v>2.1800000000000002</v>
      </c>
      <c r="H497" s="11">
        <v>2.4300000000000002</v>
      </c>
      <c r="I497" s="11">
        <v>2.5499999999999998</v>
      </c>
      <c r="J497" s="11">
        <v>2.63</v>
      </c>
      <c r="K497" s="11">
        <v>2.77</v>
      </c>
      <c r="L497" s="11">
        <v>2.9</v>
      </c>
    </row>
    <row r="498" spans="1:12" x14ac:dyDescent="0.2">
      <c r="A498" s="8">
        <v>41662</v>
      </c>
      <c r="B498" s="10">
        <v>1.25</v>
      </c>
      <c r="C498" s="10">
        <v>1.43</v>
      </c>
      <c r="D498" s="10">
        <v>1.63</v>
      </c>
      <c r="E498" s="10">
        <v>1.79</v>
      </c>
      <c r="F498" s="10">
        <v>2.08</v>
      </c>
      <c r="G498" s="10">
        <v>2.2000000000000002</v>
      </c>
      <c r="H498" s="10">
        <v>2.4300000000000002</v>
      </c>
      <c r="I498" s="10">
        <v>2.57</v>
      </c>
      <c r="J498" s="10">
        <v>2.65</v>
      </c>
      <c r="K498" s="10">
        <v>2.8</v>
      </c>
      <c r="L498" s="10">
        <v>2.93</v>
      </c>
    </row>
    <row r="499" spans="1:12" x14ac:dyDescent="0.2">
      <c r="A499" s="9">
        <v>41663</v>
      </c>
      <c r="B499" s="11">
        <v>1.23</v>
      </c>
      <c r="C499" s="11">
        <v>1.42</v>
      </c>
      <c r="D499" s="11">
        <v>1.64</v>
      </c>
      <c r="E499" s="11">
        <v>1.8</v>
      </c>
      <c r="F499" s="11">
        <v>2.08</v>
      </c>
      <c r="G499" s="11">
        <v>2.2000000000000002</v>
      </c>
      <c r="H499" s="11">
        <v>2.41</v>
      </c>
      <c r="I499" s="11">
        <v>2.5499999999999998</v>
      </c>
      <c r="J499" s="11">
        <v>2.63</v>
      </c>
      <c r="K499" s="11">
        <v>2.76</v>
      </c>
      <c r="L499" s="11">
        <v>2.89</v>
      </c>
    </row>
    <row r="500" spans="1:12" x14ac:dyDescent="0.2">
      <c r="A500" s="8">
        <v>41664</v>
      </c>
      <c r="B500" s="10">
        <v>1.24</v>
      </c>
      <c r="C500" s="10">
        <v>1.41</v>
      </c>
      <c r="D500" s="10">
        <v>1.64</v>
      </c>
      <c r="E500" s="10">
        <v>1.8</v>
      </c>
      <c r="F500" s="10">
        <v>2.13</v>
      </c>
      <c r="G500" s="10">
        <v>2.2400000000000002</v>
      </c>
      <c r="H500" s="10">
        <v>2.4700000000000002</v>
      </c>
      <c r="I500" s="10">
        <v>2.6</v>
      </c>
      <c r="J500" s="10">
        <v>2.66</v>
      </c>
      <c r="K500" s="10">
        <v>2.79</v>
      </c>
      <c r="L500" s="10">
        <v>2.91</v>
      </c>
    </row>
    <row r="501" spans="1:12" x14ac:dyDescent="0.2">
      <c r="A501" s="9">
        <v>41667</v>
      </c>
      <c r="B501" s="11">
        <v>1.28</v>
      </c>
      <c r="C501" s="11">
        <v>1.44</v>
      </c>
      <c r="D501" s="11">
        <v>1.66</v>
      </c>
      <c r="E501" s="11">
        <v>1.8</v>
      </c>
      <c r="F501" s="11">
        <v>2.11</v>
      </c>
      <c r="G501" s="11">
        <v>2.2599999999999998</v>
      </c>
      <c r="H501" s="11">
        <v>2.4900000000000002</v>
      </c>
      <c r="I501" s="11">
        <v>2.63</v>
      </c>
      <c r="J501" s="11">
        <v>2.7</v>
      </c>
      <c r="K501" s="11">
        <v>2.82</v>
      </c>
      <c r="L501" s="11">
        <v>2.94</v>
      </c>
    </row>
    <row r="502" spans="1:12" x14ac:dyDescent="0.2">
      <c r="A502" s="8">
        <v>41668</v>
      </c>
      <c r="B502" s="10">
        <v>1.49</v>
      </c>
      <c r="C502" s="10">
        <v>1.44</v>
      </c>
      <c r="D502" s="10">
        <v>1.66</v>
      </c>
      <c r="E502" s="10">
        <v>1.88</v>
      </c>
      <c r="F502" s="10">
        <v>2.13</v>
      </c>
      <c r="G502" s="10">
        <v>2.27</v>
      </c>
      <c r="H502" s="10">
        <v>2.5099999999999998</v>
      </c>
      <c r="I502" s="10">
        <v>2.65</v>
      </c>
      <c r="J502" s="10">
        <v>2.73</v>
      </c>
      <c r="K502" s="10">
        <v>2.86</v>
      </c>
      <c r="L502" s="10">
        <v>2.98</v>
      </c>
    </row>
    <row r="503" spans="1:12" x14ac:dyDescent="0.2">
      <c r="A503" s="9">
        <v>41669</v>
      </c>
      <c r="B503" s="11">
        <v>1.43</v>
      </c>
      <c r="C503" s="11">
        <v>1.46</v>
      </c>
      <c r="D503" s="11">
        <v>1.66</v>
      </c>
      <c r="E503" s="11">
        <v>1.9</v>
      </c>
      <c r="F503" s="11">
        <v>2.14</v>
      </c>
      <c r="G503" s="11">
        <v>2.29</v>
      </c>
      <c r="H503" s="11">
        <v>2.52</v>
      </c>
      <c r="I503" s="11">
        <v>2.66</v>
      </c>
      <c r="J503" s="11">
        <v>2.72</v>
      </c>
      <c r="K503" s="11">
        <v>2.83</v>
      </c>
      <c r="L503" s="11">
        <v>2.95</v>
      </c>
    </row>
    <row r="504" spans="1:12" x14ac:dyDescent="0.2">
      <c r="A504" s="8" t="s">
        <v>202</v>
      </c>
      <c r="B504" s="10">
        <v>1.41</v>
      </c>
      <c r="C504" s="10">
        <v>1.48</v>
      </c>
      <c r="D504" s="10">
        <v>1.64</v>
      </c>
      <c r="E504" s="10">
        <v>1.89</v>
      </c>
      <c r="F504" s="10">
        <v>2.16</v>
      </c>
      <c r="G504" s="10">
        <v>2.33</v>
      </c>
      <c r="H504" s="10">
        <v>2.56</v>
      </c>
      <c r="I504" s="10">
        <v>2.72</v>
      </c>
      <c r="J504" s="10">
        <v>2.78</v>
      </c>
      <c r="K504" s="10">
        <v>2.9</v>
      </c>
      <c r="L504" s="10">
        <v>3.01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39997558519241921"/>
  </sheetPr>
  <dimension ref="A1:Y561"/>
  <sheetViews>
    <sheetView topLeftCell="A47" workbookViewId="0">
      <selection activeCell="A59" sqref="A59:A561"/>
    </sheetView>
  </sheetViews>
  <sheetFormatPr baseColWidth="10" defaultRowHeight="15" x14ac:dyDescent="0.2"/>
  <cols>
    <col min="1" max="1" width="16.5" bestFit="1" customWidth="1"/>
    <col min="4" max="4" width="16.5" bestFit="1" customWidth="1"/>
    <col min="6" max="6" width="16.5" bestFit="1" customWidth="1"/>
  </cols>
  <sheetData>
    <row r="1" spans="1:15" x14ac:dyDescent="0.2">
      <c r="B1" s="161" t="s">
        <v>274</v>
      </c>
      <c r="C1" s="162" t="s">
        <v>275</v>
      </c>
      <c r="D1" s="162" t="s">
        <v>276</v>
      </c>
      <c r="E1" s="162" t="s">
        <v>277</v>
      </c>
      <c r="F1" s="163" t="s">
        <v>278</v>
      </c>
    </row>
    <row r="2" spans="1:15" x14ac:dyDescent="0.2">
      <c r="A2" s="141" t="s">
        <v>279</v>
      </c>
      <c r="B2" s="36">
        <v>1</v>
      </c>
      <c r="C2" s="36">
        <v>3</v>
      </c>
      <c r="D2" s="36">
        <v>5</v>
      </c>
      <c r="E2" s="36">
        <v>10</v>
      </c>
      <c r="F2" s="37">
        <v>20</v>
      </c>
      <c r="H2" s="179" t="s">
        <v>289</v>
      </c>
      <c r="I2" s="178">
        <v>41669</v>
      </c>
    </row>
    <row r="3" spans="1:15" x14ac:dyDescent="0.2">
      <c r="A3" s="142" t="s">
        <v>280</v>
      </c>
      <c r="B3" s="62">
        <v>0.01</v>
      </c>
      <c r="C3" s="62">
        <v>0.02</v>
      </c>
      <c r="D3" s="64">
        <v>2.5000000000000001E-2</v>
      </c>
      <c r="E3" s="64">
        <v>3.5000000000000003E-2</v>
      </c>
      <c r="F3" s="158">
        <v>0.04</v>
      </c>
    </row>
    <row r="4" spans="1:15" x14ac:dyDescent="0.2">
      <c r="A4" s="142" t="s">
        <v>281</v>
      </c>
      <c r="B4" s="21">
        <v>1</v>
      </c>
      <c r="C4" s="21">
        <v>1</v>
      </c>
      <c r="D4" s="21">
        <v>1</v>
      </c>
      <c r="E4" s="21">
        <v>1</v>
      </c>
      <c r="F4" s="25">
        <v>1</v>
      </c>
    </row>
    <row r="5" spans="1:15" x14ac:dyDescent="0.2">
      <c r="A5" s="143" t="s">
        <v>282</v>
      </c>
      <c r="B5" s="159">
        <v>1</v>
      </c>
      <c r="C5" s="159">
        <v>1</v>
      </c>
      <c r="D5" s="159">
        <v>1</v>
      </c>
      <c r="E5" s="159">
        <v>1</v>
      </c>
      <c r="F5" s="160">
        <v>1</v>
      </c>
    </row>
    <row r="6" spans="1:15" x14ac:dyDescent="0.2">
      <c r="N6" s="126" t="s">
        <v>291</v>
      </c>
      <c r="O6" s="127" t="s">
        <v>292</v>
      </c>
    </row>
    <row r="7" spans="1:15" x14ac:dyDescent="0.2">
      <c r="A7" s="180" t="s">
        <v>274</v>
      </c>
      <c r="B7" s="181"/>
      <c r="D7" s="180" t="s">
        <v>276</v>
      </c>
      <c r="E7" s="182"/>
      <c r="F7" s="182"/>
      <c r="G7" s="182"/>
      <c r="H7" s="182"/>
      <c r="I7" s="181"/>
      <c r="K7" s="141" t="s">
        <v>274</v>
      </c>
      <c r="L7" s="36">
        <f>B15</f>
        <v>99.099115586523411</v>
      </c>
      <c r="M7" s="37">
        <v>1000</v>
      </c>
      <c r="N7" s="36">
        <f>M7/L7</f>
        <v>10.090907412053545</v>
      </c>
      <c r="O7" s="138">
        <f>N7/$N$12</f>
        <v>0.20999513301123926</v>
      </c>
    </row>
    <row r="8" spans="1:15" x14ac:dyDescent="0.2">
      <c r="A8" s="135" t="s">
        <v>283</v>
      </c>
      <c r="B8" s="37">
        <v>1</v>
      </c>
      <c r="D8" s="135" t="s">
        <v>283</v>
      </c>
      <c r="E8" s="36">
        <v>1</v>
      </c>
      <c r="F8" s="36">
        <v>2</v>
      </c>
      <c r="G8" s="36">
        <v>3</v>
      </c>
      <c r="H8" s="133">
        <v>4</v>
      </c>
      <c r="I8" s="134">
        <v>5</v>
      </c>
      <c r="K8" s="142" t="s">
        <v>275</v>
      </c>
      <c r="L8" s="21">
        <f>B28</f>
        <v>99.106450156279593</v>
      </c>
      <c r="M8" s="25">
        <v>1000</v>
      </c>
      <c r="N8" s="21">
        <f t="shared" ref="N8:N11" si="0">M8/L8</f>
        <v>10.090160614401119</v>
      </c>
      <c r="O8" s="139">
        <f t="shared" ref="O8:O11" si="1">N8/$N$12</f>
        <v>0.20997959190418616</v>
      </c>
    </row>
    <row r="9" spans="1:15" x14ac:dyDescent="0.2">
      <c r="A9" s="136" t="s">
        <v>290</v>
      </c>
      <c r="B9" s="25">
        <v>1</v>
      </c>
      <c r="D9" s="136" t="s">
        <v>290</v>
      </c>
      <c r="E9" s="21">
        <v>1</v>
      </c>
      <c r="F9" s="21">
        <v>2</v>
      </c>
      <c r="G9" s="21">
        <v>3</v>
      </c>
      <c r="H9" s="21">
        <v>4</v>
      </c>
      <c r="I9" s="25">
        <v>5</v>
      </c>
      <c r="K9" s="142" t="s">
        <v>276</v>
      </c>
      <c r="L9" s="21">
        <f>E15</f>
        <v>99.828919641341471</v>
      </c>
      <c r="M9" s="25">
        <v>1000</v>
      </c>
      <c r="N9" s="21">
        <f t="shared" si="0"/>
        <v>10.017137354513419</v>
      </c>
      <c r="O9" s="139">
        <f t="shared" si="1"/>
        <v>0.20845995362520298</v>
      </c>
    </row>
    <row r="10" spans="1:15" x14ac:dyDescent="0.2">
      <c r="A10" s="136" t="s">
        <v>284</v>
      </c>
      <c r="B10" s="25">
        <v>100</v>
      </c>
      <c r="D10" s="136" t="s">
        <v>284</v>
      </c>
      <c r="E10" s="21">
        <v>100</v>
      </c>
      <c r="F10" s="21">
        <v>100</v>
      </c>
      <c r="G10" s="21">
        <v>100</v>
      </c>
      <c r="H10" s="21">
        <v>100</v>
      </c>
      <c r="I10" s="25">
        <v>100</v>
      </c>
      <c r="K10" s="142" t="s">
        <v>277</v>
      </c>
      <c r="L10" s="21">
        <f>G28</f>
        <v>106.68452870618137</v>
      </c>
      <c r="M10" s="25">
        <v>1000</v>
      </c>
      <c r="N10" s="21">
        <f t="shared" si="0"/>
        <v>9.3734303570303847</v>
      </c>
      <c r="O10" s="139">
        <f t="shared" si="1"/>
        <v>0.19506419732332184</v>
      </c>
    </row>
    <row r="11" spans="1:15" x14ac:dyDescent="0.2">
      <c r="A11" s="136" t="s">
        <v>285</v>
      </c>
      <c r="B11" s="25">
        <v>100</v>
      </c>
      <c r="D11" s="136" t="s">
        <v>285</v>
      </c>
      <c r="E11" s="21">
        <v>0</v>
      </c>
      <c r="F11" s="21">
        <v>0</v>
      </c>
      <c r="G11" s="21">
        <v>0</v>
      </c>
      <c r="H11" s="132">
        <v>0</v>
      </c>
      <c r="I11" s="25">
        <v>100</v>
      </c>
      <c r="K11" s="143" t="s">
        <v>278</v>
      </c>
      <c r="L11" s="16">
        <f>B39</f>
        <v>117.90481256565393</v>
      </c>
      <c r="M11" s="131">
        <v>1000</v>
      </c>
      <c r="N11" s="16">
        <f t="shared" si="0"/>
        <v>8.4814180035540243</v>
      </c>
      <c r="O11" s="140">
        <f t="shared" si="1"/>
        <v>0.17650112413604968</v>
      </c>
    </row>
    <row r="12" spans="1:15" x14ac:dyDescent="0.2">
      <c r="A12" s="136" t="s">
        <v>286</v>
      </c>
      <c r="B12" s="25">
        <f>$B$3*B10/$B$4</f>
        <v>1</v>
      </c>
      <c r="D12" s="136" t="s">
        <v>286</v>
      </c>
      <c r="E12" s="21">
        <f>$D$3*E10/$D$4</f>
        <v>2.5</v>
      </c>
      <c r="F12" s="21">
        <f t="shared" ref="F12:I12" si="2">$D$3*F10/$D$4</f>
        <v>2.5</v>
      </c>
      <c r="G12" s="21">
        <f t="shared" si="2"/>
        <v>2.5</v>
      </c>
      <c r="H12" s="21">
        <f t="shared" si="2"/>
        <v>2.5</v>
      </c>
      <c r="I12" s="25">
        <f t="shared" si="2"/>
        <v>2.5</v>
      </c>
      <c r="N12" s="19">
        <f>SUM(N7:N11)</f>
        <v>48.053053741552496</v>
      </c>
    </row>
    <row r="13" spans="1:15" x14ac:dyDescent="0.2">
      <c r="A13" s="136" t="s">
        <v>287</v>
      </c>
      <c r="B13" s="25">
        <f>B11+B12</f>
        <v>101</v>
      </c>
      <c r="D13" s="136" t="s">
        <v>287</v>
      </c>
      <c r="E13" s="21">
        <f>E11+E12</f>
        <v>2.5</v>
      </c>
      <c r="F13" s="21">
        <f t="shared" ref="F13:I13" si="3">F11+F12</f>
        <v>2.5</v>
      </c>
      <c r="G13" s="21">
        <f t="shared" si="3"/>
        <v>2.5</v>
      </c>
      <c r="H13" s="21">
        <f t="shared" si="3"/>
        <v>2.5</v>
      </c>
      <c r="I13" s="25">
        <f t="shared" si="3"/>
        <v>102.5</v>
      </c>
    </row>
    <row r="14" spans="1:15" x14ac:dyDescent="0.2">
      <c r="A14" s="136" t="s">
        <v>322</v>
      </c>
      <c r="B14" s="25">
        <f>B13*EXP(-B9*(HLOOKUP(B9,'American Bonds'!$B$1:$L$504,MATCH($I$2,'American Bonds'!$A$2:$A$504,0)+1)/100))</f>
        <v>99.099115586523411</v>
      </c>
      <c r="D14" s="137" t="s">
        <v>322</v>
      </c>
      <c r="E14" s="129">
        <f>E13*EXP(-E9*(HLOOKUP(E9,'American Bonds'!$B$1:$L$504,MATCH($I$2,'American Bonds'!$A$2:$A$504,0)+1)/100))</f>
        <v>2.4529484056070148</v>
      </c>
      <c r="F14" s="16">
        <f>F13*EXP(-F9*(HLOOKUP(F9,'American Bonds'!$B$1:$L$504,MATCH($I$2,'American Bonds'!$A$2:$A$504,0)+1)/100))</f>
        <v>2.3952574787613727</v>
      </c>
      <c r="G14" s="16">
        <f>G13*EXP(-G9*(HLOOKUP(G9,'American Bonds'!$B$1:$L$504,MATCH($I$2,'American Bonds'!$A$2:$A$504,0)+1)/100))</f>
        <v>2.3340168002153159</v>
      </c>
      <c r="H14" s="16">
        <f>H13*EXP(-H9*(HLOOKUP(H9,'American Bonds'!$B$1:$L$504,MATCH($I$2,'American Bonds'!$A$2:$A$504,0)+1)/100))</f>
        <v>2.2811751614576261</v>
      </c>
      <c r="I14" s="131">
        <f>I13*EXP(-I9*(HLOOKUP(I9,'American Bonds'!$B$1:$L$504,MATCH($I$2,'American Bonds'!$A$2:$A$504,0)+1)/100))</f>
        <v>90.36552179530014</v>
      </c>
    </row>
    <row r="15" spans="1:15" x14ac:dyDescent="0.2">
      <c r="A15" s="19" t="s">
        <v>288</v>
      </c>
      <c r="B15" s="19">
        <f>B14</f>
        <v>99.099115586523411</v>
      </c>
      <c r="D15" s="19" t="s">
        <v>288</v>
      </c>
      <c r="E15" s="19">
        <f>SUM(E14:I14)</f>
        <v>99.828919641341471</v>
      </c>
      <c r="F15" s="21"/>
      <c r="G15" s="21"/>
      <c r="H15" s="21"/>
      <c r="I15" s="21"/>
      <c r="J15" s="21"/>
    </row>
    <row r="16" spans="1:15" s="21" customFormat="1" x14ac:dyDescent="0.2"/>
    <row r="18" spans="1:21" x14ac:dyDescent="0.2">
      <c r="A18" t="s">
        <v>289</v>
      </c>
    </row>
    <row r="20" spans="1:21" x14ac:dyDescent="0.2">
      <c r="A20" s="180" t="s">
        <v>275</v>
      </c>
      <c r="B20" s="182"/>
      <c r="C20" s="182"/>
      <c r="D20" s="181"/>
      <c r="F20" s="180" t="s">
        <v>277</v>
      </c>
      <c r="G20" s="182"/>
      <c r="H20" s="182"/>
      <c r="I20" s="182"/>
      <c r="J20" s="182"/>
      <c r="K20" s="182"/>
      <c r="L20" s="182"/>
      <c r="M20" s="182"/>
      <c r="N20" s="182"/>
      <c r="O20" s="182"/>
      <c r="P20" s="181"/>
    </row>
    <row r="21" spans="1:21" x14ac:dyDescent="0.2">
      <c r="A21" s="135" t="s">
        <v>283</v>
      </c>
      <c r="B21" s="36">
        <v>1</v>
      </c>
      <c r="C21" s="36">
        <v>2</v>
      </c>
      <c r="D21" s="37">
        <v>3</v>
      </c>
      <c r="F21" s="135" t="s">
        <v>283</v>
      </c>
      <c r="G21" s="36">
        <v>1</v>
      </c>
      <c r="H21" s="36">
        <v>2</v>
      </c>
      <c r="I21" s="36">
        <v>3</v>
      </c>
      <c r="J21" s="133">
        <v>4</v>
      </c>
      <c r="K21" s="133">
        <v>5</v>
      </c>
      <c r="L21" s="36">
        <v>6</v>
      </c>
      <c r="M21" s="36">
        <v>7</v>
      </c>
      <c r="N21" s="36">
        <v>8</v>
      </c>
      <c r="O21" s="133">
        <v>9</v>
      </c>
      <c r="P21" s="134">
        <v>10</v>
      </c>
    </row>
    <row r="22" spans="1:21" x14ac:dyDescent="0.2">
      <c r="A22" s="136" t="s">
        <v>290</v>
      </c>
      <c r="B22" s="21">
        <v>1</v>
      </c>
      <c r="C22" s="21">
        <v>2</v>
      </c>
      <c r="D22" s="25">
        <v>3</v>
      </c>
      <c r="F22" s="136" t="s">
        <v>290</v>
      </c>
      <c r="G22" s="21">
        <v>1</v>
      </c>
      <c r="H22" s="21">
        <v>2</v>
      </c>
      <c r="I22" s="21">
        <v>3</v>
      </c>
      <c r="J22" s="21">
        <v>4</v>
      </c>
      <c r="K22" s="21">
        <v>5</v>
      </c>
      <c r="L22" s="21">
        <v>6</v>
      </c>
      <c r="M22" s="21">
        <v>7</v>
      </c>
      <c r="N22" s="21">
        <v>8</v>
      </c>
      <c r="O22" s="21">
        <v>9</v>
      </c>
      <c r="P22" s="25">
        <v>10</v>
      </c>
    </row>
    <row r="23" spans="1:21" x14ac:dyDescent="0.2">
      <c r="A23" s="136" t="s">
        <v>284</v>
      </c>
      <c r="B23" s="21">
        <v>100</v>
      </c>
      <c r="C23" s="21">
        <v>100</v>
      </c>
      <c r="D23" s="25">
        <v>100</v>
      </c>
      <c r="F23" s="136" t="s">
        <v>284</v>
      </c>
      <c r="G23" s="21">
        <v>100</v>
      </c>
      <c r="H23" s="21">
        <v>100</v>
      </c>
      <c r="I23" s="21">
        <v>100</v>
      </c>
      <c r="J23" s="21">
        <v>100</v>
      </c>
      <c r="K23" s="21">
        <v>100</v>
      </c>
      <c r="L23" s="21">
        <v>100</v>
      </c>
      <c r="M23" s="21">
        <v>100</v>
      </c>
      <c r="N23" s="21">
        <v>100</v>
      </c>
      <c r="O23" s="21">
        <v>100</v>
      </c>
      <c r="P23" s="25">
        <v>100</v>
      </c>
    </row>
    <row r="24" spans="1:21" x14ac:dyDescent="0.2">
      <c r="A24" s="136" t="s">
        <v>285</v>
      </c>
      <c r="B24" s="21">
        <v>0</v>
      </c>
      <c r="C24" s="21">
        <v>0</v>
      </c>
      <c r="D24" s="25">
        <v>100</v>
      </c>
      <c r="F24" s="136" t="s">
        <v>285</v>
      </c>
      <c r="G24" s="21">
        <v>0</v>
      </c>
      <c r="H24" s="21">
        <v>0</v>
      </c>
      <c r="I24" s="21">
        <v>0</v>
      </c>
      <c r="J24" s="132">
        <v>0</v>
      </c>
      <c r="K24" s="21">
        <v>0</v>
      </c>
      <c r="L24" s="21">
        <v>0</v>
      </c>
      <c r="M24" s="21">
        <v>0</v>
      </c>
      <c r="N24" s="132">
        <v>0</v>
      </c>
      <c r="O24" s="21">
        <v>0</v>
      </c>
      <c r="P24" s="25">
        <v>100</v>
      </c>
    </row>
    <row r="25" spans="1:21" x14ac:dyDescent="0.2">
      <c r="A25" s="136" t="s">
        <v>286</v>
      </c>
      <c r="B25" s="21">
        <f>$C$3*B23/$C$4</f>
        <v>2</v>
      </c>
      <c r="C25" s="21">
        <f>$C$3*C23/$C$4</f>
        <v>2</v>
      </c>
      <c r="D25" s="25">
        <f>$C$3*D23/$C$4</f>
        <v>2</v>
      </c>
      <c r="F25" s="136" t="s">
        <v>286</v>
      </c>
      <c r="G25" s="21">
        <f>$E$3*G23/$E$4</f>
        <v>3.5000000000000004</v>
      </c>
      <c r="H25" s="21">
        <f t="shared" ref="H25:P25" si="4">$E$3*H23/$E$4</f>
        <v>3.5000000000000004</v>
      </c>
      <c r="I25" s="21">
        <f t="shared" si="4"/>
        <v>3.5000000000000004</v>
      </c>
      <c r="J25" s="21">
        <f t="shared" si="4"/>
        <v>3.5000000000000004</v>
      </c>
      <c r="K25" s="21">
        <f t="shared" si="4"/>
        <v>3.5000000000000004</v>
      </c>
      <c r="L25" s="21">
        <f t="shared" si="4"/>
        <v>3.5000000000000004</v>
      </c>
      <c r="M25" s="21">
        <f t="shared" si="4"/>
        <v>3.5000000000000004</v>
      </c>
      <c r="N25" s="21">
        <f t="shared" si="4"/>
        <v>3.5000000000000004</v>
      </c>
      <c r="O25" s="21">
        <f t="shared" si="4"/>
        <v>3.5000000000000004</v>
      </c>
      <c r="P25" s="25">
        <f t="shared" si="4"/>
        <v>3.5000000000000004</v>
      </c>
    </row>
    <row r="26" spans="1:21" x14ac:dyDescent="0.2">
      <c r="A26" s="136" t="s">
        <v>287</v>
      </c>
      <c r="B26" s="21">
        <f>B24+B25</f>
        <v>2</v>
      </c>
      <c r="C26" s="21">
        <f t="shared" ref="C26:D26" si="5">C24+C25</f>
        <v>2</v>
      </c>
      <c r="D26" s="25">
        <f t="shared" si="5"/>
        <v>102</v>
      </c>
      <c r="F26" s="136" t="s">
        <v>287</v>
      </c>
      <c r="G26" s="21">
        <f>G24+G25</f>
        <v>3.5000000000000004</v>
      </c>
      <c r="H26" s="21">
        <f t="shared" ref="H26" si="6">H24+H25</f>
        <v>3.5000000000000004</v>
      </c>
      <c r="I26" s="21">
        <f t="shared" ref="I26" si="7">I24+I25</f>
        <v>3.5000000000000004</v>
      </c>
      <c r="J26" s="21">
        <f t="shared" ref="J26" si="8">J24+J25</f>
        <v>3.5000000000000004</v>
      </c>
      <c r="K26" s="21">
        <f t="shared" ref="K26" si="9">K24+K25</f>
        <v>3.5000000000000004</v>
      </c>
      <c r="L26" s="21">
        <f>L24+L25</f>
        <v>3.5000000000000004</v>
      </c>
      <c r="M26" s="21">
        <f t="shared" ref="M26" si="10">M24+M25</f>
        <v>3.5000000000000004</v>
      </c>
      <c r="N26" s="21">
        <f t="shared" ref="N26" si="11">N24+N25</f>
        <v>3.5000000000000004</v>
      </c>
      <c r="O26" s="21">
        <f t="shared" ref="O26" si="12">O24+O25</f>
        <v>3.5000000000000004</v>
      </c>
      <c r="P26" s="25">
        <f t="shared" ref="P26" si="13">P24+P25</f>
        <v>103.5</v>
      </c>
    </row>
    <row r="27" spans="1:21" x14ac:dyDescent="0.2">
      <c r="A27" s="136" t="s">
        <v>322</v>
      </c>
      <c r="B27" s="129">
        <f>B26*EXP(-B22*(HLOOKUP(B22,'American Bonds'!$B$1:$L$504,MATCH($I$2,'American Bonds'!$A$2:$A$504,0)+1)/100))</f>
        <v>1.962358724485612</v>
      </c>
      <c r="C27" s="16">
        <f>C26*EXP(-C22*(HLOOKUP(C22,'American Bonds'!$B$1:$L$504,MATCH($I$2,'American Bonds'!$A$2:$A$504,0)+1)/100))</f>
        <v>1.9162059830090983</v>
      </c>
      <c r="D27" s="131">
        <f>D26*EXP(-D22*(HLOOKUP(D22,'American Bonds'!$B$1:$L$504,MATCH($I$2,'American Bonds'!$A$2:$A$504,0)+1)/100))</f>
        <v>95.227885448784889</v>
      </c>
      <c r="F27" s="136" t="s">
        <v>322</v>
      </c>
      <c r="G27" s="129">
        <f>G26*EXP(-G22*(HLOOKUP(G22,'American Bonds'!$B$1:$L$504,MATCH($I$2,'American Bonds'!$A$2:$A$504,0)+1)/100))</f>
        <v>3.4341277678498212</v>
      </c>
      <c r="H27" s="16">
        <f>H26*EXP(-H22*(HLOOKUP(H22,'American Bonds'!$B$1:$L$504,MATCH($I$2,'American Bonds'!$A$2:$A$504,0)+1)/100))</f>
        <v>3.3533604702659225</v>
      </c>
      <c r="I27" s="16">
        <f>I26*EXP(-I22*(HLOOKUP(I22,'American Bonds'!$B$1:$L$504,MATCH($I$2,'American Bonds'!$A$2:$A$504,0)+1)/100))</f>
        <v>3.2676235203014428</v>
      </c>
      <c r="J27" s="16">
        <f>J26*EXP(-J22*(HLOOKUP(J22,'American Bonds'!$B$1:$L$504,MATCH($I$2,'American Bonds'!$A$2:$A$504,0)+1)/100))</f>
        <v>3.1936452260406769</v>
      </c>
      <c r="K27" s="16">
        <f>K26*EXP(-K22*(HLOOKUP(K22,'American Bonds'!$B$1:$L$504,MATCH($I$2,'American Bonds'!$A$2:$A$504,0)+1)/100))</f>
        <v>3.0856519637419568</v>
      </c>
      <c r="L27" s="16">
        <f>L26*EXP(-L22*(HLOOKUP(L22,'American Bonds'!$B$1:$L$504,MATCH($I$2,'American Bonds'!$A$2:$A$504,0)+1)/100))</f>
        <v>3.0088651121034844</v>
      </c>
      <c r="M27" s="16">
        <f>M26*EXP(-M22*(HLOOKUP(M22,'American Bonds'!$B$1:$L$504,MATCH($I$2,'American Bonds'!$A$2:$A$504,0)+1)/100))</f>
        <v>2.9053764490355545</v>
      </c>
      <c r="N27" s="16">
        <f>N26*EXP(-N22*(HLOOKUP(N22,'American Bonds'!$B$1:$L$504,MATCH($I$2,'American Bonds'!$A$2:$A$504,0)+1)/100))</f>
        <v>2.8291122461284623</v>
      </c>
      <c r="O27" s="16">
        <f>O26*EXP(-O22*(HLOOKUP(O22,'American Bonds'!$B$1:$L$504,MATCH($I$2,'American Bonds'!$A$2:$A$504,0)+1)/100))</f>
        <v>2.7548499279158594</v>
      </c>
      <c r="P27" s="131">
        <f>P26*EXP(-P22*(HLOOKUP(P22,'American Bonds'!$B$1:$L$504,MATCH($I$2,'American Bonds'!$A$2:$A$504,0)+1)/100))</f>
        <v>78.851916022798193</v>
      </c>
    </row>
    <row r="28" spans="1:21" x14ac:dyDescent="0.2">
      <c r="A28" s="19" t="s">
        <v>288</v>
      </c>
      <c r="B28" s="19">
        <f>SUM(B27:D27)</f>
        <v>99.106450156279593</v>
      </c>
      <c r="C28" s="21"/>
      <c r="D28" s="21"/>
      <c r="E28" s="25"/>
      <c r="F28" s="19" t="s">
        <v>288</v>
      </c>
      <c r="G28" s="19">
        <f>SUM(G27:P27)</f>
        <v>106.68452870618137</v>
      </c>
      <c r="H28" s="21"/>
      <c r="I28" s="21"/>
      <c r="J28" s="21"/>
      <c r="K28" s="21"/>
      <c r="L28" s="21"/>
      <c r="M28" s="21"/>
      <c r="N28" s="21"/>
      <c r="O28" s="21"/>
      <c r="P28" s="21"/>
      <c r="Q28" s="21"/>
    </row>
    <row r="29" spans="1:21" s="21" customFormat="1" x14ac:dyDescent="0.2"/>
    <row r="31" spans="1:21" x14ac:dyDescent="0.2">
      <c r="A31" s="180" t="s">
        <v>278</v>
      </c>
      <c r="B31" s="182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1"/>
    </row>
    <row r="32" spans="1:21" x14ac:dyDescent="0.2">
      <c r="A32" s="135" t="s">
        <v>283</v>
      </c>
      <c r="B32" s="36">
        <v>1</v>
      </c>
      <c r="C32" s="36">
        <v>2</v>
      </c>
      <c r="D32" s="36">
        <v>3</v>
      </c>
      <c r="E32" s="133">
        <v>4</v>
      </c>
      <c r="F32" s="133">
        <v>5</v>
      </c>
      <c r="G32" s="36">
        <v>6</v>
      </c>
      <c r="H32" s="36">
        <v>7</v>
      </c>
      <c r="I32" s="36">
        <v>8</v>
      </c>
      <c r="J32" s="133">
        <v>9</v>
      </c>
      <c r="K32" s="133">
        <v>10</v>
      </c>
      <c r="L32" s="36">
        <v>11</v>
      </c>
      <c r="M32" s="36">
        <v>12</v>
      </c>
      <c r="N32" s="36">
        <v>13</v>
      </c>
      <c r="O32" s="133">
        <v>14</v>
      </c>
      <c r="P32" s="133">
        <v>15</v>
      </c>
      <c r="Q32" s="36">
        <v>16</v>
      </c>
      <c r="R32" s="36">
        <v>17</v>
      </c>
      <c r="S32" s="36">
        <v>18</v>
      </c>
      <c r="T32" s="133">
        <v>19</v>
      </c>
      <c r="U32" s="134">
        <v>20</v>
      </c>
    </row>
    <row r="33" spans="1:22" x14ac:dyDescent="0.2">
      <c r="A33" s="136" t="s">
        <v>290</v>
      </c>
      <c r="B33" s="21">
        <v>1</v>
      </c>
      <c r="C33" s="21">
        <v>2</v>
      </c>
      <c r="D33" s="21">
        <v>3</v>
      </c>
      <c r="E33" s="21">
        <v>4</v>
      </c>
      <c r="F33" s="21">
        <v>5</v>
      </c>
      <c r="G33" s="21">
        <v>6</v>
      </c>
      <c r="H33" s="21">
        <v>7</v>
      </c>
      <c r="I33" s="21">
        <v>8</v>
      </c>
      <c r="J33" s="21">
        <v>9</v>
      </c>
      <c r="K33" s="21">
        <v>10</v>
      </c>
      <c r="L33" s="21">
        <v>11</v>
      </c>
      <c r="M33" s="21">
        <v>12</v>
      </c>
      <c r="N33" s="21">
        <v>13</v>
      </c>
      <c r="O33" s="21">
        <v>14</v>
      </c>
      <c r="P33" s="21">
        <v>15</v>
      </c>
      <c r="Q33" s="21">
        <v>16</v>
      </c>
      <c r="R33" s="21">
        <v>17</v>
      </c>
      <c r="S33" s="21">
        <v>18</v>
      </c>
      <c r="T33" s="21">
        <v>19</v>
      </c>
      <c r="U33" s="25">
        <v>20</v>
      </c>
    </row>
    <row r="34" spans="1:22" x14ac:dyDescent="0.2">
      <c r="A34" s="136" t="s">
        <v>284</v>
      </c>
      <c r="B34" s="21">
        <v>100</v>
      </c>
      <c r="C34" s="21">
        <v>100</v>
      </c>
      <c r="D34" s="21">
        <v>100</v>
      </c>
      <c r="E34" s="21">
        <v>100</v>
      </c>
      <c r="F34" s="21">
        <v>100</v>
      </c>
      <c r="G34" s="21">
        <v>100</v>
      </c>
      <c r="H34" s="21">
        <v>100</v>
      </c>
      <c r="I34" s="21">
        <v>100</v>
      </c>
      <c r="J34" s="21">
        <v>100</v>
      </c>
      <c r="K34" s="21">
        <v>100</v>
      </c>
      <c r="L34" s="21">
        <v>100</v>
      </c>
      <c r="M34" s="21">
        <v>100</v>
      </c>
      <c r="N34" s="21">
        <v>100</v>
      </c>
      <c r="O34" s="21">
        <v>100</v>
      </c>
      <c r="P34" s="21">
        <v>100</v>
      </c>
      <c r="Q34" s="21">
        <v>100</v>
      </c>
      <c r="R34" s="21">
        <v>100</v>
      </c>
      <c r="S34" s="21">
        <v>100</v>
      </c>
      <c r="T34" s="21">
        <v>100</v>
      </c>
      <c r="U34" s="25">
        <v>100</v>
      </c>
    </row>
    <row r="35" spans="1:22" x14ac:dyDescent="0.2">
      <c r="A35" s="136" t="s">
        <v>285</v>
      </c>
      <c r="B35" s="21">
        <v>0</v>
      </c>
      <c r="C35" s="21">
        <v>0</v>
      </c>
      <c r="D35" s="21">
        <v>0</v>
      </c>
      <c r="E35" s="132">
        <v>0</v>
      </c>
      <c r="F35" s="21">
        <v>0</v>
      </c>
      <c r="G35" s="21">
        <v>0</v>
      </c>
      <c r="H35" s="21">
        <v>0</v>
      </c>
      <c r="I35" s="132">
        <v>0</v>
      </c>
      <c r="J35" s="21">
        <v>0</v>
      </c>
      <c r="K35" s="21">
        <v>0</v>
      </c>
      <c r="L35" s="21">
        <v>0</v>
      </c>
      <c r="M35" s="21">
        <v>0</v>
      </c>
      <c r="N35" s="132">
        <v>0</v>
      </c>
      <c r="O35" s="21">
        <v>0</v>
      </c>
      <c r="P35" s="21">
        <v>0</v>
      </c>
      <c r="Q35" s="21">
        <v>0</v>
      </c>
      <c r="R35" s="132">
        <v>0</v>
      </c>
      <c r="S35" s="21">
        <v>0</v>
      </c>
      <c r="T35" s="21">
        <v>0</v>
      </c>
      <c r="U35" s="25">
        <v>100</v>
      </c>
    </row>
    <row r="36" spans="1:22" x14ac:dyDescent="0.2">
      <c r="A36" s="136" t="s">
        <v>286</v>
      </c>
      <c r="B36" s="21">
        <f>$F$3*B34/$F$4</f>
        <v>4</v>
      </c>
      <c r="C36" s="21">
        <f t="shared" ref="C36:U36" si="14">$F$3*C34/$F$4</f>
        <v>4</v>
      </c>
      <c r="D36" s="21">
        <f t="shared" si="14"/>
        <v>4</v>
      </c>
      <c r="E36" s="21">
        <f t="shared" si="14"/>
        <v>4</v>
      </c>
      <c r="F36" s="21">
        <f t="shared" si="14"/>
        <v>4</v>
      </c>
      <c r="G36" s="21">
        <f t="shared" si="14"/>
        <v>4</v>
      </c>
      <c r="H36" s="21">
        <f t="shared" si="14"/>
        <v>4</v>
      </c>
      <c r="I36" s="21">
        <f t="shared" si="14"/>
        <v>4</v>
      </c>
      <c r="J36" s="21">
        <f t="shared" si="14"/>
        <v>4</v>
      </c>
      <c r="K36" s="21">
        <f t="shared" si="14"/>
        <v>4</v>
      </c>
      <c r="L36" s="21">
        <f t="shared" si="14"/>
        <v>4</v>
      </c>
      <c r="M36" s="21">
        <f t="shared" si="14"/>
        <v>4</v>
      </c>
      <c r="N36" s="21">
        <f t="shared" si="14"/>
        <v>4</v>
      </c>
      <c r="O36" s="21">
        <f t="shared" si="14"/>
        <v>4</v>
      </c>
      <c r="P36" s="21">
        <f t="shared" si="14"/>
        <v>4</v>
      </c>
      <c r="Q36" s="21">
        <f t="shared" si="14"/>
        <v>4</v>
      </c>
      <c r="R36" s="21">
        <f t="shared" si="14"/>
        <v>4</v>
      </c>
      <c r="S36" s="21">
        <f t="shared" si="14"/>
        <v>4</v>
      </c>
      <c r="T36" s="21">
        <f t="shared" si="14"/>
        <v>4</v>
      </c>
      <c r="U36" s="25">
        <f t="shared" si="14"/>
        <v>4</v>
      </c>
    </row>
    <row r="37" spans="1:22" x14ac:dyDescent="0.2">
      <c r="A37" s="136" t="s">
        <v>287</v>
      </c>
      <c r="B37" s="21">
        <f>B35+B36</f>
        <v>4</v>
      </c>
      <c r="C37" s="21">
        <f t="shared" ref="C37" si="15">C35+C36</f>
        <v>4</v>
      </c>
      <c r="D37" s="21">
        <f t="shared" ref="D37" si="16">D35+D36</f>
        <v>4</v>
      </c>
      <c r="E37" s="21">
        <f t="shared" ref="E37" si="17">E35+E36</f>
        <v>4</v>
      </c>
      <c r="F37" s="21">
        <f t="shared" ref="F37" si="18">F35+F36</f>
        <v>4</v>
      </c>
      <c r="G37" s="21">
        <f>G35+G36</f>
        <v>4</v>
      </c>
      <c r="H37" s="21">
        <f t="shared" ref="H37" si="19">H35+H36</f>
        <v>4</v>
      </c>
      <c r="I37" s="21">
        <f t="shared" ref="I37" si="20">I35+I36</f>
        <v>4</v>
      </c>
      <c r="J37" s="21">
        <f t="shared" ref="J37" si="21">J35+J36</f>
        <v>4</v>
      </c>
      <c r="K37" s="21">
        <f t="shared" ref="K37" si="22">K35+K36</f>
        <v>4</v>
      </c>
      <c r="L37" s="21">
        <f>L35+L36</f>
        <v>4</v>
      </c>
      <c r="M37" s="21">
        <f t="shared" ref="M37" si="23">M35+M36</f>
        <v>4</v>
      </c>
      <c r="N37" s="21">
        <f t="shared" ref="N37" si="24">N35+N36</f>
        <v>4</v>
      </c>
      <c r="O37" s="21">
        <f t="shared" ref="O37" si="25">O35+O36</f>
        <v>4</v>
      </c>
      <c r="P37" s="21">
        <f t="shared" ref="P37" si="26">P35+P36</f>
        <v>4</v>
      </c>
      <c r="Q37" s="21">
        <f>Q35+Q36</f>
        <v>4</v>
      </c>
      <c r="R37" s="21">
        <f t="shared" ref="R37" si="27">R35+R36</f>
        <v>4</v>
      </c>
      <c r="S37" s="21">
        <f t="shared" ref="S37" si="28">S35+S36</f>
        <v>4</v>
      </c>
      <c r="T37" s="21">
        <f t="shared" ref="T37" si="29">T35+T36</f>
        <v>4</v>
      </c>
      <c r="U37" s="25">
        <f t="shared" ref="U37" si="30">U35+U36</f>
        <v>104</v>
      </c>
    </row>
    <row r="38" spans="1:22" x14ac:dyDescent="0.2">
      <c r="A38" s="136" t="s">
        <v>322</v>
      </c>
      <c r="B38" s="21">
        <f>B37*EXP(-B33*(HLOOKUP(B33,'American Bonds'!$B$1:$L$504,MATCH($I$2,'American Bonds'!$A$2:$A$504,0)+1)/100))</f>
        <v>3.924717448971224</v>
      </c>
      <c r="C38" s="16">
        <f>C37*EXP(-C33*(HLOOKUP(C33,'American Bonds'!$B$1:$L$504,MATCH($I$2,'American Bonds'!$A$2:$A$504,0)+1)/100))</f>
        <v>3.8324119660181966</v>
      </c>
      <c r="D38" s="16">
        <f>D37*EXP(-D33*(HLOOKUP(D33,'American Bonds'!$B$1:$L$504,MATCH($I$2,'American Bonds'!$A$2:$A$504,0)+1)/100))</f>
        <v>3.7344268803445053</v>
      </c>
      <c r="E38" s="16">
        <f>E37*EXP(-E33*(HLOOKUP(E33,'American Bonds'!$B$1:$L$504,MATCH($I$2,'American Bonds'!$A$2:$A$504,0)+1)/100))</f>
        <v>3.6498802583322019</v>
      </c>
      <c r="F38" s="16">
        <f>F37*EXP(-F33*(HLOOKUP(F33,'American Bonds'!$B$1:$L$504,MATCH($I$2,'American Bonds'!$A$2:$A$504,0)+1)/100))</f>
        <v>3.5264593871336642</v>
      </c>
      <c r="G38" s="16">
        <f>G37*EXP(-G33*(HLOOKUP(G33,'American Bonds'!$B$1:$L$504,MATCH($I$2,'American Bonds'!$A$2:$A$504,0)+1)/100))</f>
        <v>3.4387029852611248</v>
      </c>
      <c r="H38" s="16">
        <f>H37*EXP(-H33*(HLOOKUP(H33,'American Bonds'!$B$1:$L$504,MATCH($I$2,'American Bonds'!$A$2:$A$504,0)+1)/100))</f>
        <v>3.3204302274692048</v>
      </c>
      <c r="I38" s="16">
        <f>I37*EXP(-I33*(HLOOKUP(I33,'American Bonds'!$B$1:$L$504,MATCH($I$2,'American Bonds'!$A$2:$A$504,0)+1)/100))</f>
        <v>3.2332711384325279</v>
      </c>
      <c r="J38" s="16">
        <f>J37*EXP(-J33*(HLOOKUP(J33,'American Bonds'!$B$1:$L$504,MATCH($I$2,'American Bonds'!$A$2:$A$504,0)+1)/100))</f>
        <v>3.1483999176181245</v>
      </c>
      <c r="K38" s="16">
        <f>K37*EXP(-K33*(HLOOKUP(K33,'American Bonds'!$B$1:$L$504,MATCH($I$2,'American Bonds'!$A$2:$A$504,0)+1)/100))</f>
        <v>3.0474170443593502</v>
      </c>
      <c r="L38" s="16">
        <f>L37*EXP(-L33*(HLOOKUP(L33,'American Bonds'!$B$1:$L$504,MATCH($I$2,'American Bonds'!$A$2:$A$504,0)+1)/100))</f>
        <v>2.9656444495332921</v>
      </c>
      <c r="M38" s="16">
        <f>M37*EXP(-M33*(HLOOKUP(M33,'American Bonds'!$B$1:$L$504,MATCH($I$2,'American Bonds'!$A$2:$A$504,0)+1)/100))</f>
        <v>2.8860660923738384</v>
      </c>
      <c r="N38" s="16">
        <f>N37*EXP(-N33*(HLOOKUP(N33,'American Bonds'!$B$1:$L$504,MATCH($I$2,'American Bonds'!$A$2:$A$504,0)+1)/100))</f>
        <v>2.8086230939992838</v>
      </c>
      <c r="O38" s="16">
        <f>O37*EXP(-O33*(HLOOKUP(O33,'American Bonds'!$B$1:$L$504,MATCH($I$2,'American Bonds'!$A$2:$A$504,0)+1)/100))</f>
        <v>2.7332581554491697</v>
      </c>
      <c r="P38" s="16">
        <f>P37*EXP(-P33*(HLOOKUP(P33,'American Bonds'!$B$1:$L$504,MATCH($I$2,'American Bonds'!$A$2:$A$504,0)+1)/100))</f>
        <v>2.6599155152896077</v>
      </c>
      <c r="Q38" s="16">
        <f>Q37*EXP(-Q33*(HLOOKUP(Q33,'American Bonds'!$B$1:$L$504,MATCH($I$2,'American Bonds'!$A$2:$A$504,0)+1)/100))</f>
        <v>2.5885409083561974</v>
      </c>
      <c r="R38" s="16">
        <f>R37*EXP(-R33*(HLOOKUP(R33,'American Bonds'!$B$1:$L$504,MATCH($I$2,'American Bonds'!$A$2:$A$504,0)+1)/100))</f>
        <v>2.5190815256040127</v>
      </c>
      <c r="S38" s="16">
        <f>S37*EXP(-S33*(HLOOKUP(S33,'American Bonds'!$B$1:$L$504,MATCH($I$2,'American Bonds'!$A$2:$A$504,0)+1)/100))</f>
        <v>2.4514859750349469</v>
      </c>
      <c r="T38" s="16">
        <f>T37*EXP(-T33*(HLOOKUP(T33,'American Bonds'!$B$1:$L$504,MATCH($I$2,'American Bonds'!$A$2:$A$504,0)+1)/100))</f>
        <v>2.3857042436735143</v>
      </c>
      <c r="U38" s="131">
        <f>U37*EXP(-U33*(HLOOKUP(U33,'American Bonds'!$B$1:$L$504,MATCH($I$2,'American Bonds'!$A$2:$A$504,0)+1)/100))</f>
        <v>59.050375352399939</v>
      </c>
      <c r="V38" s="21"/>
    </row>
    <row r="39" spans="1:22" x14ac:dyDescent="0.2">
      <c r="A39" s="19" t="s">
        <v>288</v>
      </c>
      <c r="B39" s="19">
        <f>SUM(B38:U38)</f>
        <v>117.90481256565393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</row>
    <row r="40" spans="1:22" s="21" customFormat="1" x14ac:dyDescent="0.2"/>
    <row r="41" spans="1:22" x14ac:dyDescent="0.2">
      <c r="A41" s="132" t="s">
        <v>291</v>
      </c>
    </row>
    <row r="42" spans="1:22" x14ac:dyDescent="0.2">
      <c r="A42" s="138">
        <f>O7</f>
        <v>0.20999513301123926</v>
      </c>
      <c r="B42" s="36">
        <f>B13</f>
        <v>101</v>
      </c>
      <c r="C42" s="36">
        <f t="shared" ref="C42:U42" si="31">C13</f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f t="shared" si="31"/>
        <v>0</v>
      </c>
      <c r="K42" s="36">
        <f t="shared" si="31"/>
        <v>0</v>
      </c>
      <c r="L42" s="36">
        <f t="shared" si="31"/>
        <v>0</v>
      </c>
      <c r="M42" s="36">
        <f t="shared" si="31"/>
        <v>0</v>
      </c>
      <c r="N42" s="36">
        <f t="shared" si="31"/>
        <v>0</v>
      </c>
      <c r="O42" s="36">
        <f t="shared" si="31"/>
        <v>0</v>
      </c>
      <c r="P42" s="36">
        <f t="shared" si="31"/>
        <v>0</v>
      </c>
      <c r="Q42" s="36">
        <f t="shared" si="31"/>
        <v>0</v>
      </c>
      <c r="R42" s="36">
        <f t="shared" si="31"/>
        <v>0</v>
      </c>
      <c r="S42" s="36">
        <f t="shared" si="31"/>
        <v>0</v>
      </c>
      <c r="T42" s="36">
        <f t="shared" si="31"/>
        <v>0</v>
      </c>
      <c r="U42" s="37">
        <f t="shared" si="31"/>
        <v>0</v>
      </c>
    </row>
    <row r="43" spans="1:22" x14ac:dyDescent="0.2">
      <c r="A43" s="139">
        <f t="shared" ref="A43:A46" si="32">O8</f>
        <v>0.20997959190418616</v>
      </c>
      <c r="B43" s="21">
        <f>B26</f>
        <v>2</v>
      </c>
      <c r="C43" s="21">
        <f t="shared" ref="C43:U43" si="33">C26</f>
        <v>2</v>
      </c>
      <c r="D43" s="21">
        <f t="shared" si="33"/>
        <v>102</v>
      </c>
      <c r="E43" s="21">
        <f t="shared" si="33"/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f t="shared" si="33"/>
        <v>0</v>
      </c>
      <c r="R43" s="21">
        <f t="shared" si="33"/>
        <v>0</v>
      </c>
      <c r="S43" s="21">
        <f t="shared" si="33"/>
        <v>0</v>
      </c>
      <c r="T43" s="21">
        <f t="shared" si="33"/>
        <v>0</v>
      </c>
      <c r="U43" s="25">
        <f t="shared" si="33"/>
        <v>0</v>
      </c>
    </row>
    <row r="44" spans="1:22" x14ac:dyDescent="0.2">
      <c r="A44" s="139">
        <f t="shared" si="32"/>
        <v>0.20845995362520298</v>
      </c>
      <c r="B44" s="21">
        <f>E13</f>
        <v>2.5</v>
      </c>
      <c r="C44" s="21">
        <f t="shared" ref="C44:F44" si="34">F13</f>
        <v>2.5</v>
      </c>
      <c r="D44" s="21">
        <f t="shared" si="34"/>
        <v>2.5</v>
      </c>
      <c r="E44" s="21">
        <f t="shared" si="34"/>
        <v>2.5</v>
      </c>
      <c r="F44" s="21">
        <f t="shared" si="34"/>
        <v>102.5</v>
      </c>
      <c r="G44" s="21">
        <f t="shared" ref="G44" si="35">J13</f>
        <v>0</v>
      </c>
      <c r="H44" s="21">
        <f t="shared" ref="H44" si="36">K13</f>
        <v>0</v>
      </c>
      <c r="I44" s="21">
        <f t="shared" ref="I44" si="37">L13</f>
        <v>0</v>
      </c>
      <c r="J44" s="21">
        <f t="shared" ref="J44" si="38">M13</f>
        <v>0</v>
      </c>
      <c r="K44" s="21">
        <f t="shared" ref="K44" si="39">N13</f>
        <v>0</v>
      </c>
      <c r="L44" s="21">
        <f t="shared" ref="L44" si="40">O13</f>
        <v>0</v>
      </c>
      <c r="M44" s="21">
        <f t="shared" ref="M44" si="41">P13</f>
        <v>0</v>
      </c>
      <c r="N44" s="21">
        <f t="shared" ref="N44" si="42">Q13</f>
        <v>0</v>
      </c>
      <c r="O44" s="21">
        <f t="shared" ref="O44" si="43">R13</f>
        <v>0</v>
      </c>
      <c r="P44" s="21">
        <f t="shared" ref="P44" si="44">S13</f>
        <v>0</v>
      </c>
      <c r="Q44" s="21">
        <f t="shared" ref="Q44" si="45">T13</f>
        <v>0</v>
      </c>
      <c r="R44" s="21">
        <f t="shared" ref="R44" si="46">U13</f>
        <v>0</v>
      </c>
      <c r="S44" s="21">
        <f t="shared" ref="S44" si="47">V13</f>
        <v>0</v>
      </c>
      <c r="T44" s="21">
        <f t="shared" ref="T44" si="48">W13</f>
        <v>0</v>
      </c>
      <c r="U44" s="25">
        <f t="shared" ref="U44" si="49">X13</f>
        <v>0</v>
      </c>
    </row>
    <row r="45" spans="1:22" x14ac:dyDescent="0.2">
      <c r="A45" s="139">
        <f t="shared" si="32"/>
        <v>0.19506419732332184</v>
      </c>
      <c r="B45" s="21">
        <f>G26</f>
        <v>3.5000000000000004</v>
      </c>
      <c r="C45" s="21">
        <f t="shared" ref="C45:I45" si="50">H26</f>
        <v>3.5000000000000004</v>
      </c>
      <c r="D45" s="21">
        <f t="shared" si="50"/>
        <v>3.5000000000000004</v>
      </c>
      <c r="E45" s="21">
        <f t="shared" si="50"/>
        <v>3.5000000000000004</v>
      </c>
      <c r="F45" s="21">
        <f t="shared" si="50"/>
        <v>3.5000000000000004</v>
      </c>
      <c r="G45" s="21">
        <f t="shared" si="50"/>
        <v>3.5000000000000004</v>
      </c>
      <c r="H45" s="21">
        <f t="shared" si="50"/>
        <v>3.5000000000000004</v>
      </c>
      <c r="I45" s="21">
        <f t="shared" si="50"/>
        <v>3.5000000000000004</v>
      </c>
      <c r="J45" s="21">
        <f>O26</f>
        <v>3.5000000000000004</v>
      </c>
      <c r="K45" s="21">
        <f>P26</f>
        <v>103.5</v>
      </c>
      <c r="L45" s="21">
        <f t="shared" ref="L45:U45" si="51">Q26</f>
        <v>0</v>
      </c>
      <c r="M45" s="21">
        <f t="shared" si="51"/>
        <v>0</v>
      </c>
      <c r="N45" s="21">
        <f t="shared" si="51"/>
        <v>0</v>
      </c>
      <c r="O45" s="21">
        <f t="shared" si="51"/>
        <v>0</v>
      </c>
      <c r="P45" s="21">
        <f t="shared" si="51"/>
        <v>0</v>
      </c>
      <c r="Q45" s="21">
        <f t="shared" si="51"/>
        <v>0</v>
      </c>
      <c r="R45" s="21">
        <f t="shared" si="51"/>
        <v>0</v>
      </c>
      <c r="S45" s="21">
        <f t="shared" si="51"/>
        <v>0</v>
      </c>
      <c r="T45" s="21">
        <f t="shared" si="51"/>
        <v>0</v>
      </c>
      <c r="U45" s="25">
        <f t="shared" si="51"/>
        <v>0</v>
      </c>
    </row>
    <row r="46" spans="1:22" x14ac:dyDescent="0.2">
      <c r="A46" s="140">
        <f t="shared" si="32"/>
        <v>0.17650112413604968</v>
      </c>
      <c r="B46" s="16">
        <f>B37</f>
        <v>4</v>
      </c>
      <c r="C46" s="16">
        <f t="shared" ref="C46:U46" si="52">C37</f>
        <v>4</v>
      </c>
      <c r="D46" s="16">
        <f t="shared" si="52"/>
        <v>4</v>
      </c>
      <c r="E46" s="16">
        <f t="shared" si="52"/>
        <v>4</v>
      </c>
      <c r="F46" s="16">
        <f t="shared" si="52"/>
        <v>4</v>
      </c>
      <c r="G46" s="16">
        <f t="shared" si="52"/>
        <v>4</v>
      </c>
      <c r="H46" s="16">
        <f t="shared" si="52"/>
        <v>4</v>
      </c>
      <c r="I46" s="16">
        <f t="shared" si="52"/>
        <v>4</v>
      </c>
      <c r="J46" s="16">
        <f t="shared" si="52"/>
        <v>4</v>
      </c>
      <c r="K46" s="16">
        <f t="shared" si="52"/>
        <v>4</v>
      </c>
      <c r="L46" s="16">
        <f t="shared" si="52"/>
        <v>4</v>
      </c>
      <c r="M46" s="16">
        <f t="shared" si="52"/>
        <v>4</v>
      </c>
      <c r="N46" s="16">
        <f t="shared" si="52"/>
        <v>4</v>
      </c>
      <c r="O46" s="16">
        <f t="shared" si="52"/>
        <v>4</v>
      </c>
      <c r="P46" s="16">
        <f t="shared" si="52"/>
        <v>4</v>
      </c>
      <c r="Q46" s="16">
        <f t="shared" si="52"/>
        <v>4</v>
      </c>
      <c r="R46" s="16">
        <f t="shared" si="52"/>
        <v>4</v>
      </c>
      <c r="S46" s="16">
        <f t="shared" si="52"/>
        <v>4</v>
      </c>
      <c r="T46" s="16">
        <f t="shared" si="52"/>
        <v>4</v>
      </c>
      <c r="U46" s="131">
        <f t="shared" si="52"/>
        <v>104</v>
      </c>
    </row>
    <row r="48" spans="1:22" x14ac:dyDescent="0.2">
      <c r="A48" s="145" t="s">
        <v>283</v>
      </c>
      <c r="B48" s="36">
        <v>1</v>
      </c>
      <c r="C48" s="36">
        <v>2</v>
      </c>
      <c r="D48" s="36">
        <v>3</v>
      </c>
      <c r="E48" s="36">
        <v>4</v>
      </c>
      <c r="F48" s="36">
        <v>5</v>
      </c>
      <c r="G48" s="36">
        <v>6</v>
      </c>
      <c r="H48" s="36">
        <v>7</v>
      </c>
      <c r="I48" s="36">
        <v>8</v>
      </c>
      <c r="J48" s="36">
        <v>9</v>
      </c>
      <c r="K48" s="36">
        <v>10</v>
      </c>
      <c r="L48" s="36">
        <v>11</v>
      </c>
      <c r="M48" s="36">
        <v>12</v>
      </c>
      <c r="N48" s="36">
        <v>13</v>
      </c>
      <c r="O48" s="36">
        <v>14</v>
      </c>
      <c r="P48" s="36">
        <v>15</v>
      </c>
      <c r="Q48" s="36">
        <v>16</v>
      </c>
      <c r="R48" s="36">
        <v>17</v>
      </c>
      <c r="S48" s="36">
        <v>18</v>
      </c>
      <c r="T48" s="36">
        <v>19</v>
      </c>
      <c r="U48" s="37">
        <v>20</v>
      </c>
    </row>
    <row r="49" spans="1:25" x14ac:dyDescent="0.2">
      <c r="A49" s="146" t="s">
        <v>290</v>
      </c>
      <c r="B49" s="130">
        <v>1</v>
      </c>
      <c r="C49" s="16">
        <v>2</v>
      </c>
      <c r="D49" s="16">
        <v>3</v>
      </c>
      <c r="E49" s="16">
        <v>4</v>
      </c>
      <c r="F49" s="16">
        <v>5</v>
      </c>
      <c r="G49" s="16">
        <v>6</v>
      </c>
      <c r="H49" s="16">
        <v>7</v>
      </c>
      <c r="I49" s="16">
        <v>8</v>
      </c>
      <c r="J49" s="16">
        <v>9</v>
      </c>
      <c r="K49" s="16">
        <v>10</v>
      </c>
      <c r="L49" s="16">
        <v>11</v>
      </c>
      <c r="M49" s="16">
        <v>12</v>
      </c>
      <c r="N49" s="16">
        <v>13</v>
      </c>
      <c r="O49" s="16">
        <v>14</v>
      </c>
      <c r="P49" s="16">
        <v>15</v>
      </c>
      <c r="Q49" s="16">
        <v>16</v>
      </c>
      <c r="R49" s="16">
        <v>17</v>
      </c>
      <c r="S49" s="16">
        <v>18</v>
      </c>
      <c r="T49" s="16">
        <v>19</v>
      </c>
      <c r="U49" s="131">
        <v>20</v>
      </c>
    </row>
    <row r="50" spans="1:25" x14ac:dyDescent="0.2">
      <c r="A50" s="148" t="s">
        <v>287</v>
      </c>
      <c r="B50" s="16">
        <f>SUMPRODUCT($A$42:$A$46,B42:B46)</f>
        <v>23.539346689182373</v>
      </c>
      <c r="C50" s="16">
        <f t="shared" ref="C50:T50" si="53">SUMPRODUCT($A$42:$A$46,C42:C46)</f>
        <v>2.3298382550472052</v>
      </c>
      <c r="D50" s="16">
        <f t="shared" si="53"/>
        <v>23.327797445465823</v>
      </c>
      <c r="E50" s="16">
        <f t="shared" si="53"/>
        <v>1.9098790712388327</v>
      </c>
      <c r="F50" s="16">
        <f t="shared" si="53"/>
        <v>22.755874433759132</v>
      </c>
      <c r="G50" s="16">
        <f t="shared" si="53"/>
        <v>1.3887291871758252</v>
      </c>
      <c r="H50" s="16">
        <f t="shared" si="53"/>
        <v>1.3887291871758252</v>
      </c>
      <c r="I50" s="16">
        <f t="shared" si="53"/>
        <v>1.3887291871758252</v>
      </c>
      <c r="J50" s="16">
        <f t="shared" si="53"/>
        <v>1.3887291871758252</v>
      </c>
      <c r="K50" s="16">
        <f t="shared" si="53"/>
        <v>20.89514891950801</v>
      </c>
      <c r="L50" s="16">
        <f t="shared" si="53"/>
        <v>0.70600449654419872</v>
      </c>
      <c r="M50" s="16">
        <f t="shared" si="53"/>
        <v>0.70600449654419872</v>
      </c>
      <c r="N50" s="16">
        <f t="shared" si="53"/>
        <v>0.70600449654419872</v>
      </c>
      <c r="O50" s="16">
        <f t="shared" si="53"/>
        <v>0.70600449654419872</v>
      </c>
      <c r="P50" s="16">
        <f t="shared" si="53"/>
        <v>0.70600449654419872</v>
      </c>
      <c r="Q50" s="16">
        <f t="shared" si="53"/>
        <v>0.70600449654419872</v>
      </c>
      <c r="R50" s="16">
        <f t="shared" si="53"/>
        <v>0.70600449654419872</v>
      </c>
      <c r="S50" s="16">
        <f t="shared" si="53"/>
        <v>0.70600449654419872</v>
      </c>
      <c r="T50" s="16">
        <f t="shared" si="53"/>
        <v>0.70600449654419872</v>
      </c>
      <c r="U50" s="131">
        <f>SUMPRODUCT($A$42:$A$46,U42:U46)</f>
        <v>18.356116910149169</v>
      </c>
    </row>
    <row r="52" spans="1:25" x14ac:dyDescent="0.2">
      <c r="A52" s="151" t="s">
        <v>289</v>
      </c>
      <c r="B52" s="152">
        <f>I2</f>
        <v>41669</v>
      </c>
    </row>
    <row r="53" spans="1:25" x14ac:dyDescent="0.2">
      <c r="A53" s="149" t="s">
        <v>293</v>
      </c>
      <c r="B53" s="36">
        <f>EXP(-B49*HLOOKUP(B49,'American Bonds'!$B$1:$L$504,MATCH($I$2,'American Bonds'!$A$2:$A$504,0)+1)/100)</f>
        <v>0.981179362242806</v>
      </c>
      <c r="C53" s="36">
        <f>EXP(-C49*HLOOKUP(C49,'American Bonds'!$B$1:$L$504,MATCH($I$2,'American Bonds'!$A$2:$A$504,0)+1)/100)</f>
        <v>0.95810299150454914</v>
      </c>
      <c r="D53" s="36">
        <f>EXP(-D49*HLOOKUP(D49,'American Bonds'!$B$1:$L$504,MATCH($I$2,'American Bonds'!$A$2:$A$504,0)+1)/100)</f>
        <v>0.93360672008612633</v>
      </c>
      <c r="E53" s="36">
        <f>EXP(-E49*HLOOKUP(E49,'American Bonds'!$B$1:$L$504,MATCH($I$2,'American Bonds'!$A$2:$A$504,0)+1)/100)</f>
        <v>0.91247006458305047</v>
      </c>
      <c r="F53" s="36">
        <f>EXP(-F49*HLOOKUP(F49,'American Bonds'!$B$1:$L$504,MATCH($I$2,'American Bonds'!$A$2:$A$504,0)+1)/100)</f>
        <v>0.88161484678341606</v>
      </c>
      <c r="G53" s="36">
        <f>EXP(-G49*HLOOKUP(G49,'American Bonds'!$B$1:$L$504,MATCH($I$2,'American Bonds'!$A$2:$A$504,0)+1)/100)</f>
        <v>0.85967574631528121</v>
      </c>
      <c r="H53" s="36">
        <f>EXP(-H49*HLOOKUP(H49,'American Bonds'!$B$1:$L$504,MATCH($I$2,'American Bonds'!$A$2:$A$504,0)+1)/100)</f>
        <v>0.8301075568673012</v>
      </c>
      <c r="I53" s="36">
        <f>EXP(-I49*HLOOKUP(I49,'American Bonds'!$B$1:$L$504,MATCH($I$2,'American Bonds'!$A$2:$A$504,0)+1)/100)</f>
        <v>0.80831778460813197</v>
      </c>
      <c r="J53" s="36">
        <f>EXP(-J49*HLOOKUP(J49,'American Bonds'!$B$1:$L$504,MATCH($I$2,'American Bonds'!$A$2:$A$504,0)+1)/100)</f>
        <v>0.78709997940453114</v>
      </c>
      <c r="K53" s="36">
        <f>EXP(-K49*HLOOKUP(K49,'American Bonds'!$B$1:$L$504,MATCH($I$2,'American Bonds'!$A$2:$A$504,0)+1)/100)</f>
        <v>0.76185426108983756</v>
      </c>
      <c r="L53" s="36">
        <f>EXP(-L49*HLOOKUP(L49,'American Bonds'!$B$1:$L$504,MATCH($I$2,'American Bonds'!$A$2:$A$504,0)+1)/100)</f>
        <v>0.74141111238332302</v>
      </c>
      <c r="M53" s="36">
        <f>EXP(-M49*HLOOKUP(M49,'American Bonds'!$B$1:$L$504,MATCH($I$2,'American Bonds'!$A$2:$A$504,0)+1)/100)</f>
        <v>0.72151652309345959</v>
      </c>
      <c r="N53" s="36">
        <f>EXP(-N49*HLOOKUP(N49,'American Bonds'!$B$1:$L$504,MATCH($I$2,'American Bonds'!$A$2:$A$504,0)+1)/100)</f>
        <v>0.70215577349982106</v>
      </c>
      <c r="O53" s="36">
        <f>EXP(-O49*HLOOKUP(O49,'American Bonds'!$B$1:$L$504,MATCH($I$2,'American Bonds'!$A$2:$A$504,0)+1)/100)</f>
        <v>0.68331453886229243</v>
      </c>
      <c r="P53" s="36">
        <f>EXP(-P49*HLOOKUP(P49,'American Bonds'!$B$1:$L$504,MATCH($I$2,'American Bonds'!$A$2:$A$504,0)+1)/100)</f>
        <v>0.66497887882240192</v>
      </c>
      <c r="Q53" s="36">
        <f>EXP(-Q49*HLOOKUP(Q49,'American Bonds'!$B$1:$L$504,MATCH($I$2,'American Bonds'!$A$2:$A$504,0)+1)/100)</f>
        <v>0.64713522708904936</v>
      </c>
      <c r="R53" s="36">
        <f>EXP(-R49*HLOOKUP(R49,'American Bonds'!$B$1:$L$504,MATCH($I$2,'American Bonds'!$A$2:$A$504,0)+1)/100)</f>
        <v>0.62977038140100317</v>
      </c>
      <c r="S53" s="36">
        <f>EXP(-S49*HLOOKUP(S49,'American Bonds'!$B$1:$L$504,MATCH($I$2,'American Bonds'!$A$2:$A$504,0)+1)/100)</f>
        <v>0.61287149375873673</v>
      </c>
      <c r="T53" s="36">
        <f>EXP(-T49*HLOOKUP(T49,'American Bonds'!$B$1:$L$504,MATCH($I$2,'American Bonds'!$A$2:$A$504,0)+1)/100)</f>
        <v>0.59642606091837858</v>
      </c>
      <c r="U53" s="37">
        <f>EXP(-U49*HLOOKUP(U49,'American Bonds'!$B$1:$L$504,MATCH($I$2,'American Bonds'!$A$2:$A$504,0)+1)/100)</f>
        <v>0.56779207069615323</v>
      </c>
    </row>
    <row r="54" spans="1:25" x14ac:dyDescent="0.2">
      <c r="A54" s="150" t="s">
        <v>323</v>
      </c>
      <c r="B54" s="16">
        <f>B53*B50</f>
        <v>23.096321172104268</v>
      </c>
      <c r="C54" s="16">
        <f t="shared" ref="C54:U54" si="54">C53*C50</f>
        <v>2.2322250018824659</v>
      </c>
      <c r="D54" s="16">
        <f t="shared" si="54"/>
        <v>21.778988459894862</v>
      </c>
      <c r="E54" s="16">
        <f t="shared" si="54"/>
        <v>1.7427074794791142</v>
      </c>
      <c r="F54" s="16">
        <f t="shared" si="54"/>
        <v>20.061916752341212</v>
      </c>
      <c r="G54" s="16">
        <f t="shared" si="54"/>
        <v>1.1938568004151913</v>
      </c>
      <c r="H54" s="16">
        <f t="shared" si="54"/>
        <v>1.1527945927168373</v>
      </c>
      <c r="I54" s="16">
        <f t="shared" si="54"/>
        <v>1.1225344999986149</v>
      </c>
      <c r="J54" s="16">
        <f t="shared" si="54"/>
        <v>1.0930687146245632</v>
      </c>
      <c r="K54" s="16">
        <f t="shared" si="54"/>
        <v>15.919058240433893</v>
      </c>
      <c r="L54" s="16">
        <f t="shared" si="54"/>
        <v>0.52343957913046235</v>
      </c>
      <c r="M54" s="16">
        <f t="shared" si="54"/>
        <v>0.50939390963491871</v>
      </c>
      <c r="N54" s="16">
        <f t="shared" si="54"/>
        <v>0.49572513336534357</v>
      </c>
      <c r="O54" s="16">
        <f t="shared" si="54"/>
        <v>0.48242313699080408</v>
      </c>
      <c r="P54" s="16">
        <f t="shared" si="54"/>
        <v>0.46947807855553558</v>
      </c>
      <c r="Q54" s="16">
        <f t="shared" si="54"/>
        <v>0.45688038019701999</v>
      </c>
      <c r="R54" s="16">
        <f t="shared" si="54"/>
        <v>0.44462072105946326</v>
      </c>
      <c r="S54" s="16">
        <f t="shared" si="54"/>
        <v>0.43269003039742793</v>
      </c>
      <c r="T54" s="16">
        <f t="shared" si="54"/>
        <v>0.42107948086451946</v>
      </c>
      <c r="U54" s="131">
        <f t="shared" si="54"/>
        <v>10.42245763035427</v>
      </c>
    </row>
    <row r="55" spans="1:25" x14ac:dyDescent="0.2">
      <c r="A55" s="149" t="s">
        <v>288</v>
      </c>
      <c r="B55" s="37">
        <f>SUM(B54:U54)</f>
        <v>104.05165979444081</v>
      </c>
    </row>
    <row r="56" spans="1:25" x14ac:dyDescent="0.2">
      <c r="A56" s="150" t="s">
        <v>294</v>
      </c>
      <c r="B56" s="131">
        <f>SUMPRODUCT(B54:U54,B33:U33)/B55</f>
        <v>6.3875688007619837</v>
      </c>
    </row>
    <row r="58" spans="1:25" x14ac:dyDescent="0.2">
      <c r="B58" s="126">
        <v>1</v>
      </c>
      <c r="C58" s="128">
        <v>2</v>
      </c>
      <c r="D58" s="128">
        <v>3</v>
      </c>
      <c r="E58" s="128">
        <v>4</v>
      </c>
      <c r="F58" s="128">
        <v>5</v>
      </c>
      <c r="G58" s="128">
        <v>6</v>
      </c>
      <c r="H58" s="128">
        <v>7</v>
      </c>
      <c r="I58" s="128">
        <v>8</v>
      </c>
      <c r="J58" s="128">
        <v>9</v>
      </c>
      <c r="K58" s="128">
        <v>10</v>
      </c>
      <c r="L58" s="128">
        <v>11</v>
      </c>
      <c r="M58" s="128">
        <v>12</v>
      </c>
      <c r="N58" s="128">
        <v>13</v>
      </c>
      <c r="O58" s="128">
        <v>14</v>
      </c>
      <c r="P58" s="128">
        <v>15</v>
      </c>
      <c r="Q58" s="128">
        <v>16</v>
      </c>
      <c r="R58" s="128">
        <v>17</v>
      </c>
      <c r="S58" s="128">
        <v>18</v>
      </c>
      <c r="T58" s="128">
        <v>19</v>
      </c>
      <c r="U58" s="127">
        <v>20</v>
      </c>
      <c r="W58" s="126" t="s">
        <v>300</v>
      </c>
      <c r="X58" s="127" t="s">
        <v>299</v>
      </c>
    </row>
    <row r="59" spans="1:25" x14ac:dyDescent="0.2">
      <c r="A59" s="153" t="s">
        <v>7</v>
      </c>
      <c r="B59">
        <f>B$50*EXP(-B$49*(HLOOKUP(B$49,'American Bonds'!$B$1:$L$504,MATCH($A59,'American Bonds'!$A$2:$A$504,0))/100))</f>
        <v>23.305126276189039</v>
      </c>
      <c r="C59">
        <f>C$50*EXP(-C$49*(HLOOKUP(C$49,'American Bonds'!$B$1:$L$504,MATCH($A59,'American Bonds'!$A$2:$A$504,0))/100))</f>
        <v>2.2384839903824316</v>
      </c>
      <c r="D59">
        <f>D$50*EXP(-D$49*(HLOOKUP(D$49,'American Bonds'!$B$1:$L$504,MATCH($A59,'American Bonds'!$A$2:$A$504,0))/100))</f>
        <v>21.320001569101709</v>
      </c>
      <c r="E59">
        <f>E$50*EXP(-E$49*(HLOOKUP(E$49,'American Bonds'!$B$1:$L$504,MATCH($A59,'American Bonds'!$A$2:$A$504,0))/100))</f>
        <v>1.6939107799401045</v>
      </c>
      <c r="F59">
        <f>F$50*EXP(-F$49*(HLOOKUP(F$49,'American Bonds'!$B$1:$L$504,MATCH($A59,'American Bonds'!$A$2:$A$504,0))/100))</f>
        <v>17.722292828486175</v>
      </c>
      <c r="G59">
        <f>G$50*EXP(-G$49*(HLOOKUP(G$49,'American Bonds'!$B$1:$L$504,MATCH($A59,'American Bonds'!$A$2:$A$504,0))/100))</f>
        <v>1.0287958854523631</v>
      </c>
      <c r="H59">
        <f>H$50*EXP(-H$49*(HLOOKUP(H$49,'American Bonds'!$B$1:$L$504,MATCH($A59,'American Bonds'!$A$2:$A$504,0))/100))</f>
        <v>0.85077215443818066</v>
      </c>
      <c r="I59">
        <f>I$50*EXP(-I$49*(HLOOKUP(I$49,'American Bonds'!$B$1:$L$504,MATCH($A59,'American Bonds'!$A$2:$A$504,0))/100))</f>
        <v>0.79325469894622869</v>
      </c>
      <c r="J59">
        <f>J$50*EXP(-J$49*(HLOOKUP(J$49,'American Bonds'!$B$1:$L$504,MATCH($A59,'American Bonds'!$A$2:$A$504,0))/100))</f>
        <v>0.73962577890881709</v>
      </c>
      <c r="K59">
        <f>K$50*EXP(-K$49*(HLOOKUP(K$49,'American Bonds'!$B$1:$L$504,MATCH($A59,'American Bonds'!$A$2:$A$504,0))/100))</f>
        <v>7.6868957077026741</v>
      </c>
      <c r="L59">
        <f>L$50*EXP(-L$49*(HLOOKUP(L$49,'American Bonds'!$B$1:$L$504,MATCH($A59,'American Bonds'!$A$2:$A$504,0))/100))</f>
        <v>0.23500848186038448</v>
      </c>
      <c r="M59">
        <f>M$50*EXP(-M$49*(HLOOKUP(M$49,'American Bonds'!$B$1:$L$504,MATCH($A59,'American Bonds'!$A$2:$A$504,0))/100))</f>
        <v>0.21264446794310091</v>
      </c>
      <c r="N59">
        <f>N$50*EXP(-N$49*(HLOOKUP(N$49,'American Bonds'!$B$1:$L$504,MATCH($A59,'American Bonds'!$A$2:$A$504,0))/100))</f>
        <v>0.19240867133326583</v>
      </c>
      <c r="O59">
        <f>O$50*EXP(-O$49*(HLOOKUP(O$49,'American Bonds'!$B$1:$L$504,MATCH($A59,'American Bonds'!$A$2:$A$504,0))/100))</f>
        <v>0.17409856537692178</v>
      </c>
      <c r="P59">
        <f>P$50*EXP(-P$49*(HLOOKUP(P$49,'American Bonds'!$B$1:$L$504,MATCH($A59,'American Bonds'!$A$2:$A$504,0))/100))</f>
        <v>0.15753089637941864</v>
      </c>
      <c r="Q59">
        <f>Q$50*EXP(-Q$49*(HLOOKUP(Q$49,'American Bonds'!$B$1:$L$504,MATCH($A59,'American Bonds'!$A$2:$A$504,0))/100))</f>
        <v>0.14253984954084342</v>
      </c>
      <c r="R59">
        <f>R$50*EXP(-R$49*(HLOOKUP(R$49,'American Bonds'!$B$1:$L$504,MATCH($A59,'American Bonds'!$A$2:$A$504,0))/100))</f>
        <v>0.12897538942577091</v>
      </c>
      <c r="S59">
        <f>S$50*EXP(-S$49*(HLOOKUP(S$49,'American Bonds'!$B$1:$L$504,MATCH($A59,'American Bonds'!$A$2:$A$504,0))/100))</f>
        <v>0.11670175835819697</v>
      </c>
      <c r="T59">
        <f>T$50*EXP(-T$49*(HLOOKUP(T$49,'American Bonds'!$B$1:$L$504,MATCH($A59,'American Bonds'!$A$2:$A$504,0))/100))</f>
        <v>0.10559611771308741</v>
      </c>
      <c r="U59" s="37">
        <f>U$50*EXP(-U$49*(HLOOKUP(U$49,'American Bonds'!$B$1:$L$504,MATCH($A59,'American Bonds'!$A$2:$A$504,0))/100))</f>
        <v>0.33620400872567918</v>
      </c>
      <c r="W59" s="156">
        <f>SUM(B59:U59)</f>
        <v>79.180867876204402</v>
      </c>
      <c r="X59" s="37">
        <f>SUMPRODUCT(B59:U59,$B$33:$U$33)/W59</f>
        <v>4.0018727007754622</v>
      </c>
      <c r="Y59" s="21"/>
    </row>
    <row r="60" spans="1:25" x14ac:dyDescent="0.2">
      <c r="A60" s="154" t="s">
        <v>8</v>
      </c>
      <c r="B60">
        <f>B$50*EXP(-B$49*(HLOOKUP(B$49,'American Bonds'!$B$1:$L$504,MATCH($A60,'American Bonds'!$A$2:$A$504,0))/100))</f>
        <v>23.428971344984621</v>
      </c>
      <c r="C60">
        <f>C$50*EXP(-C$49*(HLOOKUP(C$49,'American Bonds'!$B$1:$L$504,MATCH($A60,'American Bonds'!$A$2:$A$504,0))/100))</f>
        <v>2.2923989524603599</v>
      </c>
      <c r="D60">
        <f>D$50*EXP(-D$49*(HLOOKUP(D$49,'American Bonds'!$B$1:$L$504,MATCH($A60,'American Bonds'!$A$2:$A$504,0))/100))</f>
        <v>22.631566350049255</v>
      </c>
      <c r="E60">
        <f>E$50*EXP(-E$49*(HLOOKUP(E$49,'American Bonds'!$B$1:$L$504,MATCH($A60,'American Bonds'!$A$2:$A$504,0))/100))</f>
        <v>1.8342577918273963</v>
      </c>
      <c r="F60">
        <f>F$50*EXP(-F$49*(HLOOKUP(F$49,'American Bonds'!$B$1:$L$504,MATCH($A60,'American Bonds'!$A$2:$A$504,0))/100))</f>
        <v>21.238664737536844</v>
      </c>
      <c r="G60">
        <f>G$50*EXP(-G$49*(HLOOKUP(G$49,'American Bonds'!$B$1:$L$504,MATCH($A60,'American Bonds'!$A$2:$A$504,0))/100))</f>
        <v>1.2783741498595353</v>
      </c>
      <c r="H60">
        <f>H$50*EXP(-H$49*(HLOOKUP(H$49,'American Bonds'!$B$1:$L$504,MATCH($A60,'American Bonds'!$A$2:$A$504,0))/100))</f>
        <v>1.2311997187752244</v>
      </c>
      <c r="I60">
        <f>I$50*EXP(-I$49*(HLOOKUP(I$49,'American Bonds'!$B$1:$L$504,MATCH($A60,'American Bonds'!$A$2:$A$504,0))/100))</f>
        <v>1.2102041629998417</v>
      </c>
      <c r="J60">
        <f>J$50*EXP(-J$49*(HLOOKUP(J$49,'American Bonds'!$B$1:$L$504,MATCH($A60,'American Bonds'!$A$2:$A$504,0))/100))</f>
        <v>1.1895666428506819</v>
      </c>
      <c r="K60">
        <f>K$50*EXP(-K$49*(HLOOKUP(K$49,'American Bonds'!$B$1:$L$504,MATCH($A60,'American Bonds'!$A$2:$A$504,0))/100))</f>
        <v>17.158900574373085</v>
      </c>
      <c r="L60">
        <f>L$50*EXP(-L$49*(HLOOKUP(L$49,'American Bonds'!$B$1:$L$504,MATCH($A60,'American Bonds'!$A$2:$A$504,0))/100))</f>
        <v>0.56845468856118009</v>
      </c>
      <c r="M60">
        <f>M$50*EXP(-M$49*(HLOOKUP(M$49,'American Bonds'!$B$1:$L$504,MATCH($A60,'American Bonds'!$A$2:$A$504,0))/100))</f>
        <v>0.55736571619858388</v>
      </c>
      <c r="N60">
        <f>N$50*EXP(-N$49*(HLOOKUP(N$49,'American Bonds'!$B$1:$L$504,MATCH($A60,'American Bonds'!$A$2:$A$504,0))/100))</f>
        <v>0.54649305889246047</v>
      </c>
      <c r="O60">
        <f>O$50*EXP(-O$49*(HLOOKUP(O$49,'American Bonds'!$B$1:$L$504,MATCH($A60,'American Bonds'!$A$2:$A$504,0))/100))</f>
        <v>0.53583249693677004</v>
      </c>
      <c r="P60">
        <f>P$50*EXP(-P$49*(HLOOKUP(P$49,'American Bonds'!$B$1:$L$504,MATCH($A60,'American Bonds'!$A$2:$A$504,0))/100))</f>
        <v>0.52537989294021892</v>
      </c>
      <c r="Q60">
        <f>Q$50*EXP(-Q$49*(HLOOKUP(Q$49,'American Bonds'!$B$1:$L$504,MATCH($A60,'American Bonds'!$A$2:$A$504,0))/100))</f>
        <v>0.51513119022052822</v>
      </c>
      <c r="R60">
        <f>R$50*EXP(-R$49*(HLOOKUP(R$49,'American Bonds'!$B$1:$L$504,MATCH($A60,'American Bonds'!$A$2:$A$504,0))/100))</f>
        <v>0.50508241123002473</v>
      </c>
      <c r="S60">
        <f>S$50*EXP(-S$49*(HLOOKUP(S$49,'American Bonds'!$B$1:$L$504,MATCH($A60,'American Bonds'!$A$2:$A$504,0))/100))</f>
        <v>0.49522965601194469</v>
      </c>
      <c r="T60">
        <f>T$50*EXP(-T$49*(HLOOKUP(T$49,'American Bonds'!$B$1:$L$504,MATCH($A60,'American Bonds'!$A$2:$A$504,0))/100))</f>
        <v>0.48556910068685044</v>
      </c>
      <c r="U60" s="25">
        <f>U$50*EXP(-U$49*(HLOOKUP(U$49,'American Bonds'!$B$1:$L$504,MATCH($A60,'American Bonds'!$A$2:$A$504,0))/100))</f>
        <v>11.40398511214079</v>
      </c>
      <c r="W60" s="129">
        <f t="shared" ref="W60:W123" si="55">SUM(B60:U60)</f>
        <v>109.6326277495362</v>
      </c>
      <c r="X60" s="21">
        <f t="shared" ref="X60:X123" si="56">SUMPRODUCT(B60:U60,$B$33:$U$33)/W60</f>
        <v>6.5325489491967605</v>
      </c>
      <c r="Y60" s="157">
        <f>LN(W60/W59)</f>
        <v>0.32540032623652076</v>
      </c>
    </row>
    <row r="61" spans="1:25" x14ac:dyDescent="0.2">
      <c r="A61" s="154" t="s">
        <v>9</v>
      </c>
      <c r="B61">
        <f>B$50*EXP(-B$49*(HLOOKUP(B$49,'American Bonds'!$B$1:$L$504,MATCH($A61,'American Bonds'!$A$2:$A$504,0))/100))</f>
        <v>23.412576803801986</v>
      </c>
      <c r="C61">
        <f>C$50*EXP(-C$49*(HLOOKUP(C$49,'American Bonds'!$B$1:$L$504,MATCH($A61,'American Bonds'!$A$2:$A$504,0))/100))</f>
        <v>2.2951514823909673</v>
      </c>
      <c r="D61">
        <f>D$50*EXP(-D$49*(HLOOKUP(D$49,'American Bonds'!$B$1:$L$504,MATCH($A61,'American Bonds'!$A$2:$A$504,0))/100))</f>
        <v>22.685947340374891</v>
      </c>
      <c r="E61">
        <f>E$50*EXP(-E$49*(HLOOKUP(E$49,'American Bonds'!$B$1:$L$504,MATCH($A61,'American Bonds'!$A$2:$A$504,0))/100))</f>
        <v>1.8401368181866506</v>
      </c>
      <c r="F61">
        <f>F$50*EXP(-F$49*(HLOOKUP(F$49,'American Bonds'!$B$1:$L$504,MATCH($A61,'American Bonds'!$A$2:$A$504,0))/100))</f>
        <v>21.345123987559575</v>
      </c>
      <c r="G61">
        <f>G$50*EXP(-G$49*(HLOOKUP(G$49,'American Bonds'!$B$1:$L$504,MATCH($A61,'American Bonds'!$A$2:$A$504,0))/100))</f>
        <v>1.2860674515839745</v>
      </c>
      <c r="H61">
        <f>H$50*EXP(-H$49*(HLOOKUP(H$49,'American Bonds'!$B$1:$L$504,MATCH($A61,'American Bonds'!$A$2:$A$504,0))/100))</f>
        <v>1.2407165493866199</v>
      </c>
      <c r="I61">
        <f>I$50*EXP(-I$49*(HLOOKUP(I$49,'American Bonds'!$B$1:$L$504,MATCH($A61,'American Bonds'!$A$2:$A$504,0))/100))</f>
        <v>1.2209009564957374</v>
      </c>
      <c r="J61">
        <f>J$50*EXP(-J$49*(HLOOKUP(J$49,'American Bonds'!$B$1:$L$504,MATCH($A61,'American Bonds'!$A$2:$A$504,0))/100))</f>
        <v>1.2014018401778568</v>
      </c>
      <c r="K61">
        <f>K$50*EXP(-K$49*(HLOOKUP(K$49,'American Bonds'!$B$1:$L$504,MATCH($A61,'American Bonds'!$A$2:$A$504,0))/100))</f>
        <v>17.331350392126158</v>
      </c>
      <c r="L61">
        <f>L$50*EXP(-L$49*(HLOOKUP(L$49,'American Bonds'!$B$1:$L$504,MATCH($A61,'American Bonds'!$A$2:$A$504,0))/100))</f>
        <v>0.57474220809375487</v>
      </c>
      <c r="M61">
        <f>M$50*EXP(-M$49*(HLOOKUP(M$49,'American Bonds'!$B$1:$L$504,MATCH($A61,'American Bonds'!$A$2:$A$504,0))/100))</f>
        <v>0.56409439612858148</v>
      </c>
      <c r="N61">
        <f>N$50*EXP(-N$49*(HLOOKUP(N$49,'American Bonds'!$B$1:$L$504,MATCH($A61,'American Bonds'!$A$2:$A$504,0))/100))</f>
        <v>0.55364384808112477</v>
      </c>
      <c r="O61">
        <f>O$50*EXP(-O$49*(HLOOKUP(O$49,'American Bonds'!$B$1:$L$504,MATCH($A61,'American Bonds'!$A$2:$A$504,0))/100))</f>
        <v>0.54338690939274292</v>
      </c>
      <c r="P61">
        <f>P$50*EXP(-P$49*(HLOOKUP(P$49,'American Bonds'!$B$1:$L$504,MATCH($A61,'American Bonds'!$A$2:$A$504,0))/100))</f>
        <v>0.53331999321002388</v>
      </c>
      <c r="Q61">
        <f>Q$50*EXP(-Q$49*(HLOOKUP(Q$49,'American Bonds'!$B$1:$L$504,MATCH($A61,'American Bonds'!$A$2:$A$504,0))/100))</f>
        <v>0.52343957913046235</v>
      </c>
      <c r="R61">
        <f>R$50*EXP(-R$49*(HLOOKUP(R$49,'American Bonds'!$B$1:$L$504,MATCH($A61,'American Bonds'!$A$2:$A$504,0))/100))</f>
        <v>0.51374221197137326</v>
      </c>
      <c r="S61">
        <f>S$50*EXP(-S$49*(HLOOKUP(S$49,'American Bonds'!$B$1:$L$504,MATCH($A61,'American Bonds'!$A$2:$A$504,0))/100))</f>
        <v>0.50422450056161527</v>
      </c>
      <c r="T61">
        <f>T$50*EXP(-T$49*(HLOOKUP(T$49,'American Bonds'!$B$1:$L$504,MATCH($A61,'American Bonds'!$A$2:$A$504,0))/100))</f>
        <v>0.49488311655569639</v>
      </c>
      <c r="U61" s="25">
        <f>U$50*EXP(-U$49*(HLOOKUP(U$49,'American Bonds'!$B$1:$L$504,MATCH($A61,'American Bonds'!$A$2:$A$504,0))/100))</f>
        <v>11.657652899079334</v>
      </c>
      <c r="W61" s="129">
        <f t="shared" si="55"/>
        <v>110.32250328428913</v>
      </c>
      <c r="X61" s="21">
        <f t="shared" si="56"/>
        <v>6.5723495105524963</v>
      </c>
      <c r="Y61" s="28">
        <f t="shared" ref="Y61:Y124" si="57">LN(W61/W60)</f>
        <v>6.2728956917799126E-3</v>
      </c>
    </row>
    <row r="62" spans="1:25" x14ac:dyDescent="0.2">
      <c r="A62" s="154" t="s">
        <v>10</v>
      </c>
      <c r="B62">
        <f>B$50*EXP(-B$49*(HLOOKUP(B$49,'American Bonds'!$B$1:$L$504,MATCH($A62,'American Bonds'!$A$2:$A$504,0))/100))</f>
        <v>23.412576803801986</v>
      </c>
      <c r="C62">
        <f>C$50*EXP(-C$49*(HLOOKUP(C$49,'American Bonds'!$B$1:$L$504,MATCH($A62,'American Bonds'!$A$2:$A$504,0))/100))</f>
        <v>2.2965289864903067</v>
      </c>
      <c r="D62">
        <f>D$50*EXP(-D$49*(HLOOKUP(D$49,'American Bonds'!$B$1:$L$504,MATCH($A62,'American Bonds'!$A$2:$A$504,0))/100))</f>
        <v>22.699562993066454</v>
      </c>
      <c r="E62">
        <f>E$50*EXP(-E$49*(HLOOKUP(E$49,'American Bonds'!$B$1:$L$504,MATCH($A62,'American Bonds'!$A$2:$A$504,0))/100))</f>
        <v>1.8416095166420381</v>
      </c>
      <c r="F62">
        <f>F$50*EXP(-F$49*(HLOOKUP(F$49,'American Bonds'!$B$1:$L$504,MATCH($A62,'American Bonds'!$A$2:$A$504,0))/100))</f>
        <v>21.3557992181386</v>
      </c>
      <c r="G62">
        <f>G$50*EXP(-G$49*(HLOOKUP(G$49,'American Bonds'!$B$1:$L$504,MATCH($A62,'American Bonds'!$A$2:$A$504,0))/100))</f>
        <v>1.2868393235933715</v>
      </c>
      <c r="H62">
        <f>H$50*EXP(-H$49*(HLOOKUP(H$49,'American Bonds'!$B$1:$L$504,MATCH($A62,'American Bonds'!$A$2:$A$504,0))/100))</f>
        <v>1.2407165493866199</v>
      </c>
      <c r="I62">
        <f>I$50*EXP(-I$49*(HLOOKUP(I$49,'American Bonds'!$B$1:$L$504,MATCH($A62,'American Bonds'!$A$2:$A$504,0))/100))</f>
        <v>1.2209009564957374</v>
      </c>
      <c r="J62">
        <f>J$50*EXP(-J$49*(HLOOKUP(J$49,'American Bonds'!$B$1:$L$504,MATCH($A62,'American Bonds'!$A$2:$A$504,0))/100))</f>
        <v>1.2014018401778568</v>
      </c>
      <c r="K62">
        <f>K$50*EXP(-K$49*(HLOOKUP(K$49,'American Bonds'!$B$1:$L$504,MATCH($A62,'American Bonds'!$A$2:$A$504,0))/100))</f>
        <v>17.314027704521394</v>
      </c>
      <c r="L62">
        <f>L$50*EXP(-L$49*(HLOOKUP(L$49,'American Bonds'!$B$1:$L$504,MATCH($A62,'American Bonds'!$A$2:$A$504,0))/100))</f>
        <v>0.57411033925642574</v>
      </c>
      <c r="M62">
        <f>M$50*EXP(-M$49*(HLOOKUP(M$49,'American Bonds'!$B$1:$L$504,MATCH($A62,'American Bonds'!$A$2:$A$504,0))/100))</f>
        <v>0.56341788883878186</v>
      </c>
      <c r="N62">
        <f>N$50*EXP(-N$49*(HLOOKUP(N$49,'American Bonds'!$B$1:$L$504,MATCH($A62,'American Bonds'!$A$2:$A$504,0))/100))</f>
        <v>0.55292457870501088</v>
      </c>
      <c r="O62">
        <f>O$50*EXP(-O$49*(HLOOKUP(O$49,'American Bonds'!$B$1:$L$504,MATCH($A62,'American Bonds'!$A$2:$A$504,0))/100))</f>
        <v>0.5426266999903423</v>
      </c>
      <c r="P62">
        <f>P$50*EXP(-P$49*(HLOOKUP(P$49,'American Bonds'!$B$1:$L$504,MATCH($A62,'American Bonds'!$A$2:$A$504,0))/100))</f>
        <v>0.53252061290532127</v>
      </c>
      <c r="Q62">
        <f>Q$50*EXP(-Q$49*(HLOOKUP(Q$49,'American Bonds'!$B$1:$L$504,MATCH($A62,'American Bonds'!$A$2:$A$504,0))/100))</f>
        <v>0.52260274544932295</v>
      </c>
      <c r="R62">
        <f>R$50*EXP(-R$49*(HLOOKUP(R$49,'American Bonds'!$B$1:$L$504,MATCH($A62,'American Bonds'!$A$2:$A$504,0))/100))</f>
        <v>0.51286959214802774</v>
      </c>
      <c r="S62">
        <f>S$50*EXP(-S$49*(HLOOKUP(S$49,'American Bonds'!$B$1:$L$504,MATCH($A62,'American Bonds'!$A$2:$A$504,0))/100))</f>
        <v>0.50331771281440962</v>
      </c>
      <c r="T62">
        <f>T$50*EXP(-T$49*(HLOOKUP(T$49,'American Bonds'!$B$1:$L$504,MATCH($A62,'American Bonds'!$A$2:$A$504,0))/100))</f>
        <v>0.49394373133280067</v>
      </c>
      <c r="U62" s="25">
        <f>U$50*EXP(-U$49*(HLOOKUP(U$49,'American Bonds'!$B$1:$L$504,MATCH($A62,'American Bonds'!$A$2:$A$504,0))/100))</f>
        <v>11.587916400390297</v>
      </c>
      <c r="W62" s="129">
        <f t="shared" si="55"/>
        <v>110.25621419414509</v>
      </c>
      <c r="X62" s="21">
        <f t="shared" si="56"/>
        <v>6.5620623008811831</v>
      </c>
      <c r="Y62" s="28">
        <f t="shared" si="57"/>
        <v>-6.010470357018376E-4</v>
      </c>
    </row>
    <row r="63" spans="1:25" x14ac:dyDescent="0.2">
      <c r="A63" s="154" t="s">
        <v>11</v>
      </c>
      <c r="B63">
        <f>B$50*EXP(-B$49*(HLOOKUP(B$49,'American Bonds'!$B$1:$L$504,MATCH($A63,'American Bonds'!$A$2:$A$504,0))/100))</f>
        <v>23.417259787445502</v>
      </c>
      <c r="C63">
        <f>C$50*EXP(-C$49*(HLOOKUP(C$49,'American Bonds'!$B$1:$L$504,MATCH($A63,'American Bonds'!$A$2:$A$504,0))/100))</f>
        <v>2.2974477818317203</v>
      </c>
      <c r="D63">
        <f>D$50*EXP(-D$49*(HLOOKUP(D$49,'American Bonds'!$B$1:$L$504,MATCH($A63,'American Bonds'!$A$2:$A$504,0))/100))</f>
        <v>22.706373883546867</v>
      </c>
      <c r="E63">
        <f>E$50*EXP(-E$49*(HLOOKUP(E$49,'American Bonds'!$B$1:$L$504,MATCH($A63,'American Bonds'!$A$2:$A$504,0))/100))</f>
        <v>1.8423463077971021</v>
      </c>
      <c r="F63">
        <f>F$50*EXP(-F$49*(HLOOKUP(F$49,'American Bonds'!$B$1:$L$504,MATCH($A63,'American Bonds'!$A$2:$A$504,0))/100))</f>
        <v>21.377165698816537</v>
      </c>
      <c r="G63">
        <f>G$50*EXP(-G$49*(HLOOKUP(G$49,'American Bonds'!$B$1:$L$504,MATCH($A63,'American Bonds'!$A$2:$A$504,0))/100))</f>
        <v>1.2883844576767174</v>
      </c>
      <c r="H63">
        <f>H$50*EXP(-H$49*(HLOOKUP(H$49,'American Bonds'!$B$1:$L$504,MATCH($A63,'American Bonds'!$A$2:$A$504,0))/100))</f>
        <v>1.2415853550176852</v>
      </c>
      <c r="I63">
        <f>I$50*EXP(-I$49*(HLOOKUP(I$49,'American Bonds'!$B$1:$L$504,MATCH($A63,'American Bonds'!$A$2:$A$504,0))/100))</f>
        <v>1.2218780680534442</v>
      </c>
      <c r="J63">
        <f>J$50*EXP(-J$49*(HLOOKUP(J$49,'American Bonds'!$B$1:$L$504,MATCH($A63,'American Bonds'!$A$2:$A$504,0))/100))</f>
        <v>1.2024835885477654</v>
      </c>
      <c r="K63">
        <f>K$50*EXP(-K$49*(HLOOKUP(K$49,'American Bonds'!$B$1:$L$504,MATCH($A63,'American Bonds'!$A$2:$A$504,0))/100))</f>
        <v>17.331350392126158</v>
      </c>
      <c r="L63">
        <f>L$50*EXP(-L$49*(HLOOKUP(L$49,'American Bonds'!$B$1:$L$504,MATCH($A63,'American Bonds'!$A$2:$A$504,0))/100))</f>
        <v>0.57474220809375487</v>
      </c>
      <c r="M63">
        <f>M$50*EXP(-M$49*(HLOOKUP(M$49,'American Bonds'!$B$1:$L$504,MATCH($A63,'American Bonds'!$A$2:$A$504,0))/100))</f>
        <v>0.56409439612858148</v>
      </c>
      <c r="N63">
        <f>N$50*EXP(-N$49*(HLOOKUP(N$49,'American Bonds'!$B$1:$L$504,MATCH($A63,'American Bonds'!$A$2:$A$504,0))/100))</f>
        <v>0.55364384808112477</v>
      </c>
      <c r="O63">
        <f>O$50*EXP(-O$49*(HLOOKUP(O$49,'American Bonds'!$B$1:$L$504,MATCH($A63,'American Bonds'!$A$2:$A$504,0))/100))</f>
        <v>0.54338690939274292</v>
      </c>
      <c r="P63">
        <f>P$50*EXP(-P$49*(HLOOKUP(P$49,'American Bonds'!$B$1:$L$504,MATCH($A63,'American Bonds'!$A$2:$A$504,0))/100))</f>
        <v>0.53331999321002388</v>
      </c>
      <c r="Q63">
        <f>Q$50*EXP(-Q$49*(HLOOKUP(Q$49,'American Bonds'!$B$1:$L$504,MATCH($A63,'American Bonds'!$A$2:$A$504,0))/100))</f>
        <v>0.52343957913046235</v>
      </c>
      <c r="R63">
        <f>R$50*EXP(-R$49*(HLOOKUP(R$49,'American Bonds'!$B$1:$L$504,MATCH($A63,'American Bonds'!$A$2:$A$504,0))/100))</f>
        <v>0.51374221197137326</v>
      </c>
      <c r="S63">
        <f>S$50*EXP(-S$49*(HLOOKUP(S$49,'American Bonds'!$B$1:$L$504,MATCH($A63,'American Bonds'!$A$2:$A$504,0))/100))</f>
        <v>0.50422450056161527</v>
      </c>
      <c r="T63">
        <f>T$50*EXP(-T$49*(HLOOKUP(T$49,'American Bonds'!$B$1:$L$504,MATCH($A63,'American Bonds'!$A$2:$A$504,0))/100))</f>
        <v>0.49488311655569639</v>
      </c>
      <c r="U63" s="25">
        <f>U$50*EXP(-U$49*(HLOOKUP(U$49,'American Bonds'!$B$1:$L$504,MATCH($A63,'American Bonds'!$A$2:$A$504,0))/100))</f>
        <v>11.611115424482163</v>
      </c>
      <c r="W63" s="129">
        <f t="shared" si="55"/>
        <v>110.34286750846704</v>
      </c>
      <c r="X63" s="21">
        <f t="shared" si="56"/>
        <v>6.5652130976786953</v>
      </c>
      <c r="Y63" s="28">
        <f t="shared" si="57"/>
        <v>7.8561812778184617E-4</v>
      </c>
    </row>
    <row r="64" spans="1:25" x14ac:dyDescent="0.2">
      <c r="A64" s="154" t="s">
        <v>12</v>
      </c>
      <c r="B64">
        <f>B$50*EXP(-B$49*(HLOOKUP(B$49,'American Bonds'!$B$1:$L$504,MATCH($A64,'American Bonds'!$A$2:$A$504,0))/100))</f>
        <v>23.41023566318059</v>
      </c>
      <c r="C64">
        <f>C$50*EXP(-C$49*(HLOOKUP(C$49,'American Bonds'!$B$1:$L$504,MATCH($A64,'American Bonds'!$A$2:$A$504,0))/100))</f>
        <v>2.2956105585935354</v>
      </c>
      <c r="D64">
        <f>D$50*EXP(-D$49*(HLOOKUP(D$49,'American Bonds'!$B$1:$L$504,MATCH($A64,'American Bonds'!$A$2:$A$504,0))/100))</f>
        <v>22.699562993066454</v>
      </c>
      <c r="E64">
        <f>E$50*EXP(-E$49*(HLOOKUP(E$49,'American Bonds'!$B$1:$L$504,MATCH($A64,'American Bonds'!$A$2:$A$504,0))/100))</f>
        <v>1.8416095166420381</v>
      </c>
      <c r="F64">
        <f>F$50*EXP(-F$49*(HLOOKUP(F$49,'American Bonds'!$B$1:$L$504,MATCH($A64,'American Bonds'!$A$2:$A$504,0))/100))</f>
        <v>21.377165698816537</v>
      </c>
      <c r="G64">
        <f>G$50*EXP(-G$49*(HLOOKUP(G$49,'American Bonds'!$B$1:$L$504,MATCH($A64,'American Bonds'!$A$2:$A$504,0))/100))</f>
        <v>1.2883844576767174</v>
      </c>
      <c r="H64">
        <f>H$50*EXP(-H$49*(HLOOKUP(H$49,'American Bonds'!$B$1:$L$504,MATCH($A64,'American Bonds'!$A$2:$A$504,0))/100))</f>
        <v>1.2433247918363752</v>
      </c>
      <c r="I64">
        <f>I$50*EXP(-I$49*(HLOOKUP(I$49,'American Bonds'!$B$1:$L$504,MATCH($A64,'American Bonds'!$A$2:$A$504,0))/100))</f>
        <v>1.2238346378007261</v>
      </c>
      <c r="J64">
        <f>J$50*EXP(-J$49*(HLOOKUP(J$49,'American Bonds'!$B$1:$L$504,MATCH($A64,'American Bonds'!$A$2:$A$504,0))/100))</f>
        <v>1.2046500081999052</v>
      </c>
      <c r="K64">
        <f>K$50*EXP(-K$49*(HLOOKUP(K$49,'American Bonds'!$B$1:$L$504,MATCH($A64,'American Bonds'!$A$2:$A$504,0))/100))</f>
        <v>17.34869041108276</v>
      </c>
      <c r="L64">
        <f>L$50*EXP(-L$49*(HLOOKUP(L$49,'American Bonds'!$B$1:$L$504,MATCH($A64,'American Bonds'!$A$2:$A$504,0))/100))</f>
        <v>0.57537477236922596</v>
      </c>
      <c r="M64">
        <f>M$50*EXP(-M$49*(HLOOKUP(M$49,'American Bonds'!$B$1:$L$504,MATCH($A64,'American Bonds'!$A$2:$A$504,0))/100))</f>
        <v>0.56477171571440887</v>
      </c>
      <c r="N64">
        <f>N$50*EXP(-N$49*(HLOOKUP(N$49,'American Bonds'!$B$1:$L$504,MATCH($A64,'American Bonds'!$A$2:$A$504,0))/100))</f>
        <v>0.55436405311547354</v>
      </c>
      <c r="O64">
        <f>O$50*EXP(-O$49*(HLOOKUP(O$49,'American Bonds'!$B$1:$L$504,MATCH($A64,'American Bonds'!$A$2:$A$504,0))/100))</f>
        <v>0.54414818383365982</v>
      </c>
      <c r="P64">
        <f>P$50*EXP(-P$49*(HLOOKUP(P$49,'American Bonds'!$B$1:$L$504,MATCH($A64,'American Bonds'!$A$2:$A$504,0))/100))</f>
        <v>0.53412057348493636</v>
      </c>
      <c r="Q64">
        <f>Q$50*EXP(-Q$49*(HLOOKUP(Q$49,'American Bonds'!$B$1:$L$504,MATCH($A64,'American Bonds'!$A$2:$A$504,0))/100))</f>
        <v>0.52427775281721001</v>
      </c>
      <c r="R64">
        <f>R$50*EXP(-R$49*(HLOOKUP(R$49,'American Bonds'!$B$1:$L$504,MATCH($A64,'American Bonds'!$A$2:$A$504,0))/100))</f>
        <v>0.51461631651006901</v>
      </c>
      <c r="S64">
        <f>S$50*EXP(-S$49*(HLOOKUP(S$49,'American Bonds'!$B$1:$L$504,MATCH($A64,'American Bonds'!$A$2:$A$504,0))/100))</f>
        <v>0.50513292199664395</v>
      </c>
      <c r="T64">
        <f>T$50*EXP(-T$49*(HLOOKUP(T$49,'American Bonds'!$B$1:$L$504,MATCH($A64,'American Bonds'!$A$2:$A$504,0))/100))</f>
        <v>0.49582428830718023</v>
      </c>
      <c r="U64" s="25">
        <f>U$50*EXP(-U$49*(HLOOKUP(U$49,'American Bonds'!$B$1:$L$504,MATCH($A64,'American Bonds'!$A$2:$A$504,0))/100))</f>
        <v>11.657652899079334</v>
      </c>
      <c r="W64" s="129">
        <f t="shared" si="55"/>
        <v>110.40335221412379</v>
      </c>
      <c r="X64" s="21">
        <f t="shared" si="56"/>
        <v>6.5727302819662352</v>
      </c>
      <c r="Y64" s="28">
        <f t="shared" si="57"/>
        <v>5.4800220131886643E-4</v>
      </c>
    </row>
    <row r="65" spans="1:25" x14ac:dyDescent="0.2">
      <c r="A65" s="154" t="s">
        <v>13</v>
      </c>
      <c r="B65">
        <f>B$50*EXP(-B$49*(HLOOKUP(B$49,'American Bonds'!$B$1:$L$504,MATCH($A65,'American Bonds'!$A$2:$A$504,0))/100))</f>
        <v>23.419601630514446</v>
      </c>
      <c r="C65">
        <f>C$50*EXP(-C$49*(HLOOKUP(C$49,'American Bonds'!$B$1:$L$504,MATCH($A65,'American Bonds'!$A$2:$A$504,0))/100))</f>
        <v>2.2992864754365643</v>
      </c>
      <c r="D65">
        <f>D$50*EXP(-D$49*(HLOOKUP(D$49,'American Bonds'!$B$1:$L$504,MATCH($A65,'American Bonds'!$A$2:$A$504,0))/100))</f>
        <v>22.754107371322423</v>
      </c>
      <c r="E65">
        <f>E$50*EXP(-E$49*(HLOOKUP(E$49,'American Bonds'!$B$1:$L$504,MATCH($A65,'American Bonds'!$A$2:$A$504,0))/100))</f>
        <v>1.8475121062017126</v>
      </c>
      <c r="F65">
        <f>F$50*EXP(-F$49*(HLOOKUP(F$49,'American Bonds'!$B$1:$L$504,MATCH($A65,'American Bonds'!$A$2:$A$504,0))/100))</f>
        <v>21.473579713295191</v>
      </c>
      <c r="G65">
        <f>G$50*EXP(-G$49*(HLOOKUP(G$49,'American Bonds'!$B$1:$L$504,MATCH($A65,'American Bonds'!$A$2:$A$504,0))/100))</f>
        <v>1.2953605522516225</v>
      </c>
      <c r="H65">
        <f>H$50*EXP(-H$49*(HLOOKUP(H$49,'American Bonds'!$B$1:$L$504,MATCH($A65,'American Bonds'!$A$2:$A$504,0))/100))</f>
        <v>1.2520585980379224</v>
      </c>
      <c r="I65">
        <f>I$50*EXP(-I$49*(HLOOKUP(I$49,'American Bonds'!$B$1:$L$504,MATCH($A65,'American Bonds'!$A$2:$A$504,0))/100))</f>
        <v>1.233664582254633</v>
      </c>
      <c r="J65">
        <f>J$50*EXP(-J$49*(HLOOKUP(J$49,'American Bonds'!$B$1:$L$504,MATCH($A65,'American Bonds'!$A$2:$A$504,0))/100))</f>
        <v>1.2155407932939271</v>
      </c>
      <c r="K65">
        <f>K$50*EXP(-K$49*(HLOOKUP(K$49,'American Bonds'!$B$1:$L$504,MATCH($A65,'American Bonds'!$A$2:$A$504,0))/100))</f>
        <v>17.540579460499117</v>
      </c>
      <c r="L65">
        <f>L$50*EXP(-L$49*(HLOOKUP(L$49,'American Bonds'!$B$1:$L$504,MATCH($A65,'American Bonds'!$A$2:$A$504,0))/100))</f>
        <v>0.58237909782550501</v>
      </c>
      <c r="M65">
        <f>M$50*EXP(-M$49*(HLOOKUP(M$49,'American Bonds'!$B$1:$L$504,MATCH($A65,'American Bonds'!$A$2:$A$504,0))/100))</f>
        <v>0.57227612248284088</v>
      </c>
      <c r="N65">
        <f>N$50*EXP(-N$49*(HLOOKUP(N$49,'American Bonds'!$B$1:$L$504,MATCH($A65,'American Bonds'!$A$2:$A$504,0))/100))</f>
        <v>0.56234841117550283</v>
      </c>
      <c r="O65">
        <f>O$50*EXP(-O$49*(HLOOKUP(O$49,'American Bonds'!$B$1:$L$504,MATCH($A65,'American Bonds'!$A$2:$A$504,0))/100))</f>
        <v>0.55259292346430966</v>
      </c>
      <c r="P65">
        <f>P$50*EXP(-P$49*(HLOOKUP(P$49,'American Bonds'!$B$1:$L$504,MATCH($A65,'American Bonds'!$A$2:$A$504,0))/100))</f>
        <v>0.54300667165490257</v>
      </c>
      <c r="Q65">
        <f>Q$50*EXP(-Q$49*(HLOOKUP(Q$49,'American Bonds'!$B$1:$L$504,MATCH($A65,'American Bonds'!$A$2:$A$504,0))/100))</f>
        <v>0.53358671988274031</v>
      </c>
      <c r="R65">
        <f>R$50*EXP(-R$49*(HLOOKUP(R$49,'American Bonds'!$B$1:$L$504,MATCH($A65,'American Bonds'!$A$2:$A$504,0))/100))</f>
        <v>0.52433018321396785</v>
      </c>
      <c r="S65">
        <f>S$50*EXP(-S$49*(HLOOKUP(S$49,'American Bonds'!$B$1:$L$504,MATCH($A65,'American Bonds'!$A$2:$A$504,0))/100))</f>
        <v>0.51523422676188302</v>
      </c>
      <c r="T65">
        <f>T$50*EXP(-T$49*(HLOOKUP(T$49,'American Bonds'!$B$1:$L$504,MATCH($A65,'American Bonds'!$A$2:$A$504,0))/100))</f>
        <v>0.50629606481872957</v>
      </c>
      <c r="U65" s="25">
        <f>U$50*EXP(-U$49*(HLOOKUP(U$49,'American Bonds'!$B$1:$L$504,MATCH($A65,'American Bonds'!$A$2:$A$504,0))/100))</f>
        <v>11.893153109207532</v>
      </c>
      <c r="W65" s="129">
        <f t="shared" si="55"/>
        <v>111.11649481359545</v>
      </c>
      <c r="X65" s="21">
        <f t="shared" si="56"/>
        <v>6.6098495533525794</v>
      </c>
      <c r="Y65" s="28">
        <f t="shared" si="57"/>
        <v>6.4386561540745613E-3</v>
      </c>
    </row>
    <row r="66" spans="1:25" x14ac:dyDescent="0.2">
      <c r="A66" s="154" t="s">
        <v>14</v>
      </c>
      <c r="B66">
        <f>B$50*EXP(-B$49*(HLOOKUP(B$49,'American Bonds'!$B$1:$L$504,MATCH($A66,'American Bonds'!$A$2:$A$504,0))/100))</f>
        <v>23.417259787445502</v>
      </c>
      <c r="C66">
        <f>C$50*EXP(-C$49*(HLOOKUP(C$49,'American Bonds'!$B$1:$L$504,MATCH($A66,'American Bonds'!$A$2:$A$504,0))/100))</f>
        <v>2.2979073173401057</v>
      </c>
      <c r="D66">
        <f>D$50*EXP(-D$49*(HLOOKUP(D$49,'American Bonds'!$B$1:$L$504,MATCH($A66,'American Bonds'!$A$2:$A$504,0))/100))</f>
        <v>22.740459001819932</v>
      </c>
      <c r="E66">
        <f>E$50*EXP(-E$49*(HLOOKUP(E$49,'American Bonds'!$B$1:$L$504,MATCH($A66,'American Bonds'!$A$2:$A$504,0))/100))</f>
        <v>1.8460346875630023</v>
      </c>
      <c r="F66">
        <f>F$50*EXP(-F$49*(HLOOKUP(F$49,'American Bonds'!$B$1:$L$504,MATCH($A66,'American Bonds'!$A$2:$A$504,0))/100))</f>
        <v>21.484319187796725</v>
      </c>
      <c r="G66">
        <f>G$50*EXP(-G$49*(HLOOKUP(G$49,'American Bonds'!$B$1:$L$504,MATCH($A66,'American Bonds'!$A$2:$A$504,0))/100))</f>
        <v>1.2961380017945128</v>
      </c>
      <c r="H66">
        <f>H$50*EXP(-H$49*(HLOOKUP(H$49,'American Bonds'!$B$1:$L$504,MATCH($A66,'American Bonds'!$A$2:$A$504,0))/100))</f>
        <v>1.2529353458824939</v>
      </c>
      <c r="I66">
        <f>I$50*EXP(-I$49*(HLOOKUP(I$49,'American Bonds'!$B$1:$L$504,MATCH($A66,'American Bonds'!$A$2:$A$504,0))/100))</f>
        <v>1.2346519087983969</v>
      </c>
      <c r="J66">
        <f>J$50*EXP(-J$49*(HLOOKUP(J$49,'American Bonds'!$B$1:$L$504,MATCH($A66,'American Bonds'!$A$2:$A$504,0))/100))</f>
        <v>1.2166352724496345</v>
      </c>
      <c r="K66">
        <f>K$50*EXP(-K$49*(HLOOKUP(K$49,'American Bonds'!$B$1:$L$504,MATCH($A66,'American Bonds'!$A$2:$A$504,0))/100))</f>
        <v>17.558128813173507</v>
      </c>
      <c r="L66">
        <f>L$50*EXP(-L$49*(HLOOKUP(L$49,'American Bonds'!$B$1:$L$504,MATCH($A66,'American Bonds'!$A$2:$A$504,0))/100))</f>
        <v>0.58302006730169398</v>
      </c>
      <c r="M66">
        <f>M$50*EXP(-M$49*(HLOOKUP(M$49,'American Bonds'!$B$1:$L$504,MATCH($A66,'American Bonds'!$A$2:$A$504,0))/100))</f>
        <v>0.57296326603349346</v>
      </c>
      <c r="N66">
        <f>N$50*EXP(-N$49*(HLOOKUP(N$49,'American Bonds'!$B$1:$L$504,MATCH($A66,'American Bonds'!$A$2:$A$504,0))/100))</f>
        <v>0.56307993950041857</v>
      </c>
      <c r="O66">
        <f>O$50*EXP(-O$49*(HLOOKUP(O$49,'American Bonds'!$B$1:$L$504,MATCH($A66,'American Bonds'!$A$2:$A$504,0))/100))</f>
        <v>0.55336709535103235</v>
      </c>
      <c r="P66">
        <f>P$50*EXP(-P$49*(HLOOKUP(P$49,'American Bonds'!$B$1:$L$504,MATCH($A66,'American Bonds'!$A$2:$A$504,0))/100))</f>
        <v>0.54382179285044641</v>
      </c>
      <c r="Q66">
        <f>Q$50*EXP(-Q$49*(HLOOKUP(Q$49,'American Bonds'!$B$1:$L$504,MATCH($A66,'American Bonds'!$A$2:$A$504,0))/100))</f>
        <v>0.53444114198996184</v>
      </c>
      <c r="R66">
        <f>R$50*EXP(-R$49*(HLOOKUP(R$49,'American Bonds'!$B$1:$L$504,MATCH($A66,'American Bonds'!$A$2:$A$504,0))/100))</f>
        <v>0.52522230261206793</v>
      </c>
      <c r="S66">
        <f>S$50*EXP(-S$49*(HLOOKUP(S$49,'American Bonds'!$B$1:$L$504,MATCH($A66,'American Bonds'!$A$2:$A$504,0))/100))</f>
        <v>0.51616248355053485</v>
      </c>
      <c r="T66">
        <f>T$50*EXP(-T$49*(HLOOKUP(T$49,'American Bonds'!$B$1:$L$504,MATCH($A66,'American Bonds'!$A$2:$A$504,0))/100))</f>
        <v>0.50725894178533792</v>
      </c>
      <c r="U66" s="25">
        <f>U$50*EXP(-U$49*(HLOOKUP(U$49,'American Bonds'!$B$1:$L$504,MATCH($A66,'American Bonds'!$A$2:$A$504,0))/100))</f>
        <v>11.916963217597635</v>
      </c>
      <c r="W66" s="129">
        <f t="shared" si="55"/>
        <v>111.16076957263644</v>
      </c>
      <c r="X66" s="21">
        <f t="shared" si="56"/>
        <v>6.6143569981531725</v>
      </c>
      <c r="Y66" s="28">
        <f t="shared" si="57"/>
        <v>3.9837416344647001E-4</v>
      </c>
    </row>
    <row r="67" spans="1:25" x14ac:dyDescent="0.2">
      <c r="A67" s="154" t="s">
        <v>15</v>
      </c>
      <c r="B67">
        <f>B$50*EXP(-B$49*(HLOOKUP(B$49,'American Bonds'!$B$1:$L$504,MATCH($A67,'American Bonds'!$A$2:$A$504,0))/100))</f>
        <v>23.417259787445502</v>
      </c>
      <c r="C67">
        <f>C$50*EXP(-C$49*(HLOOKUP(C$49,'American Bonds'!$B$1:$L$504,MATCH($A67,'American Bonds'!$A$2:$A$504,0))/100))</f>
        <v>2.2969883382212464</v>
      </c>
      <c r="D67">
        <f>D$50*EXP(-D$49*(HLOOKUP(D$49,'American Bonds'!$B$1:$L$504,MATCH($A67,'American Bonds'!$A$2:$A$504,0))/100))</f>
        <v>22.740459001819932</v>
      </c>
      <c r="E67">
        <f>E$50*EXP(-E$49*(HLOOKUP(E$49,'American Bonds'!$B$1:$L$504,MATCH($A67,'American Bonds'!$A$2:$A$504,0))/100))</f>
        <v>1.8460346875630023</v>
      </c>
      <c r="F67">
        <f>F$50*EXP(-F$49*(HLOOKUP(F$49,'American Bonds'!$B$1:$L$504,MATCH($A67,'American Bonds'!$A$2:$A$504,0))/100))</f>
        <v>21.484319187796725</v>
      </c>
      <c r="G67">
        <f>G$50*EXP(-G$49*(HLOOKUP(G$49,'American Bonds'!$B$1:$L$504,MATCH($A67,'American Bonds'!$A$2:$A$504,0))/100))</f>
        <v>1.2961380017945128</v>
      </c>
      <c r="H67">
        <f>H$50*EXP(-H$49*(HLOOKUP(H$49,'American Bonds'!$B$1:$L$504,MATCH($A67,'American Bonds'!$A$2:$A$504,0))/100))</f>
        <v>1.25381270766541</v>
      </c>
      <c r="I67">
        <f>I$50*EXP(-I$49*(HLOOKUP(I$49,'American Bonds'!$B$1:$L$504,MATCH($A67,'American Bonds'!$A$2:$A$504,0))/100))</f>
        <v>1.2356400255194244</v>
      </c>
      <c r="J67">
        <f>J$50*EXP(-J$49*(HLOOKUP(J$49,'American Bonds'!$B$1:$L$504,MATCH($A67,'American Bonds'!$A$2:$A$504,0))/100))</f>
        <v>1.217730737079979</v>
      </c>
      <c r="K67">
        <f>K$50*EXP(-K$49*(HLOOKUP(K$49,'American Bonds'!$B$1:$L$504,MATCH($A67,'American Bonds'!$A$2:$A$504,0))/100))</f>
        <v>17.610882290263561</v>
      </c>
      <c r="L67">
        <f>L$50*EXP(-L$49*(HLOOKUP(L$49,'American Bonds'!$B$1:$L$504,MATCH($A67,'American Bonds'!$A$2:$A$504,0))/100))</f>
        <v>0.5849472115629375</v>
      </c>
      <c r="M67">
        <f>M$50*EXP(-M$49*(HLOOKUP(M$49,'American Bonds'!$B$1:$L$504,MATCH($A67,'American Bonds'!$A$2:$A$504,0))/100))</f>
        <v>0.57502965105255299</v>
      </c>
      <c r="N67">
        <f>N$50*EXP(-N$49*(HLOOKUP(N$49,'American Bonds'!$B$1:$L$504,MATCH($A67,'American Bonds'!$A$2:$A$504,0))/100))</f>
        <v>0.5652802390597319</v>
      </c>
      <c r="O67">
        <f>O$50*EXP(-O$49*(HLOOKUP(O$49,'American Bonds'!$B$1:$L$504,MATCH($A67,'American Bonds'!$A$2:$A$504,0))/100))</f>
        <v>0.55569612468944518</v>
      </c>
      <c r="P67">
        <f>P$50*EXP(-P$49*(HLOOKUP(P$49,'American Bonds'!$B$1:$L$504,MATCH($A67,'American Bonds'!$A$2:$A$504,0))/100))</f>
        <v>0.54627450538251954</v>
      </c>
      <c r="Q67">
        <f>Q$50*EXP(-Q$49*(HLOOKUP(Q$49,'American Bonds'!$B$1:$L$504,MATCH($A67,'American Bonds'!$A$2:$A$504,0))/100))</f>
        <v>0.53701262609612077</v>
      </c>
      <c r="R67">
        <f>R$50*EXP(-R$49*(HLOOKUP(R$49,'American Bonds'!$B$1:$L$504,MATCH($A67,'American Bonds'!$A$2:$A$504,0))/100))</f>
        <v>0.52790777849813253</v>
      </c>
      <c r="S67">
        <f>S$50*EXP(-S$49*(HLOOKUP(S$49,'American Bonds'!$B$1:$L$504,MATCH($A67,'American Bonds'!$A$2:$A$504,0))/100))</f>
        <v>0.51895730017519315</v>
      </c>
      <c r="T67">
        <f>T$50*EXP(-T$49*(HLOOKUP(T$49,'American Bonds'!$B$1:$L$504,MATCH($A67,'American Bonds'!$A$2:$A$504,0))/100))</f>
        <v>0.51015857385416097</v>
      </c>
      <c r="U67" s="25">
        <f>U$50*EXP(-U$49*(HLOOKUP(U$49,'American Bonds'!$B$1:$L$504,MATCH($A67,'American Bonds'!$A$2:$A$504,0))/100))</f>
        <v>11.988679931896103</v>
      </c>
      <c r="W67" s="129">
        <f t="shared" si="55"/>
        <v>111.30920870743617</v>
      </c>
      <c r="X67" s="21">
        <f t="shared" si="56"/>
        <v>6.6263802626830142</v>
      </c>
      <c r="Y67" s="28">
        <f t="shared" si="57"/>
        <v>1.334464613838036E-3</v>
      </c>
    </row>
    <row r="68" spans="1:25" x14ac:dyDescent="0.2">
      <c r="A68" s="154" t="s">
        <v>16</v>
      </c>
      <c r="B68">
        <f>B$50*EXP(-B$49*(HLOOKUP(B$49,'American Bonds'!$B$1:$L$504,MATCH($A68,'American Bonds'!$A$2:$A$504,0))/100))</f>
        <v>23.428971344984621</v>
      </c>
      <c r="C68">
        <f>C$50*EXP(-C$49*(HLOOKUP(C$49,'American Bonds'!$B$1:$L$504,MATCH($A68,'American Bonds'!$A$2:$A$504,0))/100))</f>
        <v>2.3002063739941847</v>
      </c>
      <c r="D68">
        <f>D$50*EXP(-D$49*(HLOOKUP(D$49,'American Bonds'!$B$1:$L$504,MATCH($A68,'American Bonds'!$A$2:$A$504,0))/100))</f>
        <v>22.767763932303815</v>
      </c>
      <c r="E68">
        <f>E$50*EXP(-E$49*(HLOOKUP(E$49,'American Bonds'!$B$1:$L$504,MATCH($A68,'American Bonds'!$A$2:$A$504,0))/100))</f>
        <v>1.8489907072482337</v>
      </c>
      <c r="F68">
        <f>F$50*EXP(-F$49*(HLOOKUP(F$49,'American Bonds'!$B$1:$L$504,MATCH($A68,'American Bonds'!$A$2:$A$504,0))/100))</f>
        <v>21.527330823470784</v>
      </c>
      <c r="G68">
        <f>G$50*EXP(-G$49*(HLOOKUP(G$49,'American Bonds'!$B$1:$L$504,MATCH($A68,'American Bonds'!$A$2:$A$504,0))/100))</f>
        <v>1.2992524688643594</v>
      </c>
      <c r="H68">
        <f>H$50*EXP(-H$49*(HLOOKUP(H$49,'American Bonds'!$B$1:$L$504,MATCH($A68,'American Bonds'!$A$2:$A$504,0))/100))</f>
        <v>1.2599714665696407</v>
      </c>
      <c r="I68">
        <f>I$50*EXP(-I$49*(HLOOKUP(I$49,'American Bonds'!$B$1:$L$504,MATCH($A68,'American Bonds'!$A$2:$A$504,0))/100))</f>
        <v>1.2425790207149829</v>
      </c>
      <c r="J68">
        <f>J$50*EXP(-J$49*(HLOOKUP(J$49,'American Bonds'!$B$1:$L$504,MATCH($A68,'American Bonds'!$A$2:$A$504,0))/100))</f>
        <v>1.2254266574184092</v>
      </c>
      <c r="K68">
        <f>K$50*EXP(-K$49*(HLOOKUP(K$49,'American Bonds'!$B$1:$L$504,MATCH($A68,'American Bonds'!$A$2:$A$504,0))/100))</f>
        <v>17.752334402624651</v>
      </c>
      <c r="L68">
        <f>L$50*EXP(-L$49*(HLOOKUP(L$49,'American Bonds'!$B$1:$L$504,MATCH($A68,'American Bonds'!$A$2:$A$504,0))/100))</f>
        <v>0.59011746276466759</v>
      </c>
      <c r="M68">
        <f>M$50*EXP(-M$49*(HLOOKUP(M$49,'American Bonds'!$B$1:$L$504,MATCH($A68,'American Bonds'!$A$2:$A$504,0))/100))</f>
        <v>0.58057651806444133</v>
      </c>
      <c r="N68">
        <f>N$50*EXP(-N$49*(HLOOKUP(N$49,'American Bonds'!$B$1:$L$504,MATCH($A68,'American Bonds'!$A$2:$A$504,0))/100))</f>
        <v>0.57118983015462821</v>
      </c>
      <c r="O68">
        <f>O$50*EXP(-O$49*(HLOOKUP(O$49,'American Bonds'!$B$1:$L$504,MATCH($A68,'American Bonds'!$A$2:$A$504,0))/100))</f>
        <v>0.56195490503089884</v>
      </c>
      <c r="P68">
        <f>P$50*EXP(-P$49*(HLOOKUP(P$49,'American Bonds'!$B$1:$L$504,MATCH($A68,'American Bonds'!$A$2:$A$504,0))/100))</f>
        <v>0.55286928901167109</v>
      </c>
      <c r="Q68">
        <f>Q$50*EXP(-Q$49*(HLOOKUP(Q$49,'American Bonds'!$B$1:$L$504,MATCH($A68,'American Bonds'!$A$2:$A$504,0))/100))</f>
        <v>0.54393056808617746</v>
      </c>
      <c r="R68">
        <f>R$50*EXP(-R$49*(HLOOKUP(R$49,'American Bonds'!$B$1:$L$504,MATCH($A68,'American Bonds'!$A$2:$A$504,0))/100))</f>
        <v>0.5351363672730719</v>
      </c>
      <c r="S68">
        <f>S$50*EXP(-S$49*(HLOOKUP(S$49,'American Bonds'!$B$1:$L$504,MATCH($A68,'American Bonds'!$A$2:$A$504,0))/100))</f>
        <v>0.52648434998940707</v>
      </c>
      <c r="T68">
        <f>T$50*EXP(-T$49*(HLOOKUP(T$49,'American Bonds'!$B$1:$L$504,MATCH($A68,'American Bonds'!$A$2:$A$504,0))/100))</f>
        <v>0.51797221742981414</v>
      </c>
      <c r="U68" s="25">
        <f>U$50*EXP(-U$49*(HLOOKUP(U$49,'American Bonds'!$B$1:$L$504,MATCH($A68,'American Bonds'!$A$2:$A$504,0))/100))</f>
        <v>12.157701843642666</v>
      </c>
      <c r="W68" s="129">
        <f t="shared" si="55"/>
        <v>111.79076054964112</v>
      </c>
      <c r="X68" s="21">
        <f t="shared" si="56"/>
        <v>6.6534116156720025</v>
      </c>
      <c r="Y68" s="28">
        <f t="shared" si="57"/>
        <v>4.3169220654840374E-3</v>
      </c>
    </row>
    <row r="69" spans="1:25" x14ac:dyDescent="0.2">
      <c r="A69" s="154">
        <v>40954</v>
      </c>
      <c r="B69">
        <f>B$50*EXP(-B$49*(HLOOKUP(B$49,'American Bonds'!$B$1:$L$504,MATCH($A69,'American Bonds'!$A$2:$A$504,0))/100))</f>
        <v>23.419601630514446</v>
      </c>
      <c r="C69">
        <f>C$50*EXP(-C$49*(HLOOKUP(C$49,'American Bonds'!$B$1:$L$504,MATCH($A69,'American Bonds'!$A$2:$A$504,0))/100))</f>
        <v>2.2969883382212464</v>
      </c>
      <c r="D69">
        <f>D$50*EXP(-D$49*(HLOOKUP(D$49,'American Bonds'!$B$1:$L$504,MATCH($A69,'American Bonds'!$A$2:$A$504,0))/100))</f>
        <v>22.713186817600938</v>
      </c>
      <c r="E69">
        <f>E$50*EXP(-E$49*(HLOOKUP(E$49,'American Bonds'!$B$1:$L$504,MATCH($A69,'American Bonds'!$A$2:$A$504,0))/100))</f>
        <v>1.8430833937275792</v>
      </c>
      <c r="F69">
        <f>F$50*EXP(-F$49*(HLOOKUP(F$49,'American Bonds'!$B$1:$L$504,MATCH($A69,'American Bonds'!$A$2:$A$504,0))/100))</f>
        <v>21.430675472410901</v>
      </c>
      <c r="G69">
        <f>G$50*EXP(-G$49*(HLOOKUP(G$49,'American Bonds'!$B$1:$L$504,MATCH($A69,'American Bonds'!$A$2:$A$504,0))/100))</f>
        <v>1.2922554145818883</v>
      </c>
      <c r="H69">
        <f>H$50*EXP(-H$49*(HLOOKUP(H$49,'American Bonds'!$B$1:$L$504,MATCH($A69,'American Bonds'!$A$2:$A$504,0))/100))</f>
        <v>1.2503069424456874</v>
      </c>
      <c r="I69">
        <f>I$50*EXP(-I$49*(HLOOKUP(I$49,'American Bonds'!$B$1:$L$504,MATCH($A69,'American Bonds'!$A$2:$A$504,0))/100))</f>
        <v>1.231692297171846</v>
      </c>
      <c r="J69">
        <f>J$50*EXP(-J$49*(HLOOKUP(J$49,'American Bonds'!$B$1:$L$504,MATCH($A69,'American Bonds'!$A$2:$A$504,0))/100))</f>
        <v>1.2133547878611091</v>
      </c>
      <c r="K69">
        <f>K$50*EXP(-K$49*(HLOOKUP(K$49,'American Bonds'!$B$1:$L$504,MATCH($A69,'American Bonds'!$A$2:$A$504,0))/100))</f>
        <v>17.558128813173507</v>
      </c>
      <c r="L69">
        <f>L$50*EXP(-L$49*(HLOOKUP(L$49,'American Bonds'!$B$1:$L$504,MATCH($A69,'American Bonds'!$A$2:$A$504,0))/100))</f>
        <v>0.58302006730169398</v>
      </c>
      <c r="M69">
        <f>M$50*EXP(-M$49*(HLOOKUP(M$49,'American Bonds'!$B$1:$L$504,MATCH($A69,'American Bonds'!$A$2:$A$504,0))/100))</f>
        <v>0.57296326603349346</v>
      </c>
      <c r="N69">
        <f>N$50*EXP(-N$49*(HLOOKUP(N$49,'American Bonds'!$B$1:$L$504,MATCH($A69,'American Bonds'!$A$2:$A$504,0))/100))</f>
        <v>0.56307993950041857</v>
      </c>
      <c r="O69">
        <f>O$50*EXP(-O$49*(HLOOKUP(O$49,'American Bonds'!$B$1:$L$504,MATCH($A69,'American Bonds'!$A$2:$A$504,0))/100))</f>
        <v>0.55336709535103235</v>
      </c>
      <c r="P69">
        <f>P$50*EXP(-P$49*(HLOOKUP(P$49,'American Bonds'!$B$1:$L$504,MATCH($A69,'American Bonds'!$A$2:$A$504,0))/100))</f>
        <v>0.54382179285044641</v>
      </c>
      <c r="Q69">
        <f>Q$50*EXP(-Q$49*(HLOOKUP(Q$49,'American Bonds'!$B$1:$L$504,MATCH($A69,'American Bonds'!$A$2:$A$504,0))/100))</f>
        <v>0.53444114198996184</v>
      </c>
      <c r="R69">
        <f>R$50*EXP(-R$49*(HLOOKUP(R$49,'American Bonds'!$B$1:$L$504,MATCH($A69,'American Bonds'!$A$2:$A$504,0))/100))</f>
        <v>0.52522230261206793</v>
      </c>
      <c r="S69">
        <f>S$50*EXP(-S$49*(HLOOKUP(S$49,'American Bonds'!$B$1:$L$504,MATCH($A69,'American Bonds'!$A$2:$A$504,0))/100))</f>
        <v>0.51616248355053485</v>
      </c>
      <c r="T69">
        <f>T$50*EXP(-T$49*(HLOOKUP(T$49,'American Bonds'!$B$1:$L$504,MATCH($A69,'American Bonds'!$A$2:$A$504,0))/100))</f>
        <v>0.50725894178533792</v>
      </c>
      <c r="U69" s="25">
        <f>U$50*EXP(-U$49*(HLOOKUP(U$49,'American Bonds'!$B$1:$L$504,MATCH($A69,'American Bonds'!$A$2:$A$504,0))/100))</f>
        <v>11.9408209938565</v>
      </c>
      <c r="W69" s="129">
        <f t="shared" si="55"/>
        <v>111.08943193254063</v>
      </c>
      <c r="X69" s="21">
        <f t="shared" si="56"/>
        <v>6.6187928487454855</v>
      </c>
      <c r="Y69" s="28">
        <f t="shared" si="57"/>
        <v>-6.2933446353788738E-3</v>
      </c>
    </row>
    <row r="70" spans="1:25" x14ac:dyDescent="0.2">
      <c r="A70" s="154">
        <v>40955</v>
      </c>
      <c r="B70">
        <f>B$50*EXP(-B$49*(HLOOKUP(B$49,'American Bonds'!$B$1:$L$504,MATCH($A70,'American Bonds'!$A$2:$A$504,0))/100))</f>
        <v>23.419601630514446</v>
      </c>
      <c r="C70">
        <f>C$50*EXP(-C$49*(HLOOKUP(C$49,'American Bonds'!$B$1:$L$504,MATCH($A70,'American Bonds'!$A$2:$A$504,0))/100))</f>
        <v>2.2956105585935354</v>
      </c>
      <c r="D70">
        <f>D$50*EXP(-D$49*(HLOOKUP(D$49,'American Bonds'!$B$1:$L$504,MATCH($A70,'American Bonds'!$A$2:$A$504,0))/100))</f>
        <v>22.699562993066454</v>
      </c>
      <c r="E70">
        <f>E$50*EXP(-E$49*(HLOOKUP(E$49,'American Bonds'!$B$1:$L$504,MATCH($A70,'American Bonds'!$A$2:$A$504,0))/100))</f>
        <v>1.8416095166420381</v>
      </c>
      <c r="F70">
        <f>F$50*EXP(-F$49*(HLOOKUP(F$49,'American Bonds'!$B$1:$L$504,MATCH($A70,'American Bonds'!$A$2:$A$504,0))/100))</f>
        <v>21.398553556661952</v>
      </c>
      <c r="G70">
        <f>G$50*EXP(-G$49*(HLOOKUP(G$49,'American Bonds'!$B$1:$L$504,MATCH($A70,'American Bonds'!$A$2:$A$504,0))/100))</f>
        <v>1.2899314470339052</v>
      </c>
      <c r="H70">
        <f>H$50*EXP(-H$49*(HLOOKUP(H$49,'American Bonds'!$B$1:$L$504,MATCH($A70,'American Bonds'!$A$2:$A$504,0))/100))</f>
        <v>1.2476840528645237</v>
      </c>
      <c r="I70">
        <f>I$50*EXP(-I$49*(HLOOKUP(I$49,'American Bonds'!$B$1:$L$504,MATCH($A70,'American Bonds'!$A$2:$A$504,0))/100))</f>
        <v>1.2287397800963322</v>
      </c>
      <c r="J70">
        <f>J$50*EXP(-J$49*(HLOOKUP(J$49,'American Bonds'!$B$1:$L$504,MATCH($A70,'American Bonds'!$A$2:$A$504,0))/100))</f>
        <v>1.2100831486343608</v>
      </c>
      <c r="K70">
        <f>K$50*EXP(-K$49*(HLOOKUP(K$49,'American Bonds'!$B$1:$L$504,MATCH($A70,'American Bonds'!$A$2:$A$504,0))/100))</f>
        <v>17.488036575851748</v>
      </c>
      <c r="L70">
        <f>L$50*EXP(-L$49*(HLOOKUP(L$49,'American Bonds'!$B$1:$L$504,MATCH($A70,'American Bonds'!$A$2:$A$504,0))/100))</f>
        <v>0.5804604143715848</v>
      </c>
      <c r="M70">
        <f>M$50*EXP(-M$49*(HLOOKUP(M$49,'American Bonds'!$B$1:$L$504,MATCH($A70,'American Bonds'!$A$2:$A$504,0))/100))</f>
        <v>0.57021963234515938</v>
      </c>
      <c r="N70">
        <f>N$50*EXP(-N$49*(HLOOKUP(N$49,'American Bonds'!$B$1:$L$504,MATCH($A70,'American Bonds'!$A$2:$A$504,0))/100))</f>
        <v>0.56015952347734421</v>
      </c>
      <c r="O70">
        <f>O$50*EXP(-O$49*(HLOOKUP(O$49,'American Bonds'!$B$1:$L$504,MATCH($A70,'American Bonds'!$A$2:$A$504,0))/100))</f>
        <v>0.55027690023908571</v>
      </c>
      <c r="P70">
        <f>P$50*EXP(-P$49*(HLOOKUP(P$49,'American Bonds'!$B$1:$L$504,MATCH($A70,'American Bonds'!$A$2:$A$504,0))/100))</f>
        <v>0.54056863133736155</v>
      </c>
      <c r="Q70">
        <f>Q$50*EXP(-Q$49*(HLOOKUP(Q$49,'American Bonds'!$B$1:$L$504,MATCH($A70,'American Bonds'!$A$2:$A$504,0))/100))</f>
        <v>0.53103164072303655</v>
      </c>
      <c r="R70">
        <f>R$50*EXP(-R$49*(HLOOKUP(R$49,'American Bonds'!$B$1:$L$504,MATCH($A70,'American Bonds'!$A$2:$A$504,0))/100))</f>
        <v>0.5216629066162205</v>
      </c>
      <c r="S70">
        <f>S$50*EXP(-S$49*(HLOOKUP(S$49,'American Bonds'!$B$1:$L$504,MATCH($A70,'American Bonds'!$A$2:$A$504,0))/100))</f>
        <v>0.51245946054882263</v>
      </c>
      <c r="T70">
        <f>T$50*EXP(-T$49*(HLOOKUP(T$49,'American Bonds'!$B$1:$L$504,MATCH($A70,'American Bonds'!$A$2:$A$504,0))/100))</f>
        <v>0.50341838642399783</v>
      </c>
      <c r="U70" s="25">
        <f>U$50*EXP(-U$49*(HLOOKUP(U$49,'American Bonds'!$B$1:$L$504,MATCH($A70,'American Bonds'!$A$2:$A$504,0))/100))</f>
        <v>11.845675515262036</v>
      </c>
      <c r="W70" s="129">
        <f t="shared" si="55"/>
        <v>110.83534627130395</v>
      </c>
      <c r="X70" s="21">
        <f t="shared" si="56"/>
        <v>6.6037851390878552</v>
      </c>
      <c r="Y70" s="28">
        <f t="shared" si="57"/>
        <v>-2.2898368926161801E-3</v>
      </c>
    </row>
    <row r="71" spans="1:25" x14ac:dyDescent="0.2">
      <c r="A71" s="154">
        <v>40956</v>
      </c>
      <c r="B71">
        <f>B$50*EXP(-B$49*(HLOOKUP(B$49,'American Bonds'!$B$1:$L$504,MATCH($A71,'American Bonds'!$A$2:$A$504,0))/100))</f>
        <v>23.414918178549154</v>
      </c>
      <c r="C71">
        <f>C$50*EXP(-C$49*(HLOOKUP(C$49,'American Bonds'!$B$1:$L$504,MATCH($A71,'American Bonds'!$A$2:$A$504,0))/100))</f>
        <v>2.2956105585935354</v>
      </c>
      <c r="D71">
        <f>D$50*EXP(-D$49*(HLOOKUP(D$49,'American Bonds'!$B$1:$L$504,MATCH($A71,'American Bonds'!$A$2:$A$504,0))/100))</f>
        <v>22.685947340374891</v>
      </c>
      <c r="E71">
        <f>E$50*EXP(-E$49*(HLOOKUP(E$49,'American Bonds'!$B$1:$L$504,MATCH($A71,'American Bonds'!$A$2:$A$504,0))/100))</f>
        <v>1.8401368181866506</v>
      </c>
      <c r="F71">
        <f>F$50*EXP(-F$49*(HLOOKUP(F$49,'American Bonds'!$B$1:$L$504,MATCH($A71,'American Bonds'!$A$2:$A$504,0))/100))</f>
        <v>21.366479787667537</v>
      </c>
      <c r="G71">
        <f>G$50*EXP(-G$49*(HLOOKUP(G$49,'American Bonds'!$B$1:$L$504,MATCH($A71,'American Bonds'!$A$2:$A$504,0))/100))</f>
        <v>1.2876116588649389</v>
      </c>
      <c r="H71">
        <f>H$50*EXP(-H$49*(HLOOKUP(H$49,'American Bonds'!$B$1:$L$504,MATCH($A71,'American Bonds'!$A$2:$A$504,0))/100))</f>
        <v>1.2441954238763238</v>
      </c>
      <c r="I71">
        <f>I$50*EXP(-I$49*(HLOOKUP(I$49,'American Bonds'!$B$1:$L$504,MATCH($A71,'American Bonds'!$A$2:$A$504,0))/100))</f>
        <v>1.2248140972425057</v>
      </c>
      <c r="J71">
        <f>J$50*EXP(-J$49*(HLOOKUP(J$49,'American Bonds'!$B$1:$L$504,MATCH($A71,'American Bonds'!$A$2:$A$504,0))/100))</f>
        <v>1.2057346812369361</v>
      </c>
      <c r="K71">
        <f>K$50*EXP(-K$49*(HLOOKUP(K$49,'American Bonds'!$B$1:$L$504,MATCH($A71,'American Bonds'!$A$2:$A$504,0))/100))</f>
        <v>17.435651083651607</v>
      </c>
      <c r="L71">
        <f>L$50*EXP(-L$49*(HLOOKUP(L$49,'American Bonds'!$B$1:$L$504,MATCH($A71,'American Bonds'!$A$2:$A$504,0))/100))</f>
        <v>0.57854805213731353</v>
      </c>
      <c r="M71">
        <f>M$50*EXP(-M$49*(HLOOKUP(M$49,'American Bonds'!$B$1:$L$504,MATCH($A71,'American Bonds'!$A$2:$A$504,0))/100))</f>
        <v>0.56817053226189429</v>
      </c>
      <c r="N71">
        <f>N$50*EXP(-N$49*(HLOOKUP(N$49,'American Bonds'!$B$1:$L$504,MATCH($A71,'American Bonds'!$A$2:$A$504,0))/100))</f>
        <v>0.55797915581633684</v>
      </c>
      <c r="O71">
        <f>O$50*EXP(-O$49*(HLOOKUP(O$49,'American Bonds'!$B$1:$L$504,MATCH($A71,'American Bonds'!$A$2:$A$504,0))/100))</f>
        <v>0.54797058391265108</v>
      </c>
      <c r="P71">
        <f>P$50*EXP(-P$49*(HLOOKUP(P$49,'American Bonds'!$B$1:$L$504,MATCH($A71,'American Bonds'!$A$2:$A$504,0))/100))</f>
        <v>0.53814153755307748</v>
      </c>
      <c r="Q71">
        <f>Q$50*EXP(-Q$49*(HLOOKUP(Q$49,'American Bonds'!$B$1:$L$504,MATCH($A71,'American Bonds'!$A$2:$A$504,0))/100))</f>
        <v>0.52848879655582626</v>
      </c>
      <c r="R71">
        <f>R$50*EXP(-R$49*(HLOOKUP(R$49,'American Bonds'!$B$1:$L$504,MATCH($A71,'American Bonds'!$A$2:$A$504,0))/100))</f>
        <v>0.51900919850008365</v>
      </c>
      <c r="S71">
        <f>S$50*EXP(-S$49*(HLOOKUP(S$49,'American Bonds'!$B$1:$L$504,MATCH($A71,'American Bonds'!$A$2:$A$504,0))/100))</f>
        <v>0.50969963768994431</v>
      </c>
      <c r="T71">
        <f>T$50*EXP(-T$49*(HLOOKUP(T$49,'American Bonds'!$B$1:$L$504,MATCH($A71,'American Bonds'!$A$2:$A$504,0))/100))</f>
        <v>0.50055706413692502</v>
      </c>
      <c r="U71" s="25">
        <f>U$50*EXP(-U$49*(HLOOKUP(U$49,'American Bonds'!$B$1:$L$504,MATCH($A71,'American Bonds'!$A$2:$A$504,0))/100))</f>
        <v>11.727809074531768</v>
      </c>
      <c r="W71" s="129">
        <f t="shared" si="55"/>
        <v>110.57747326133986</v>
      </c>
      <c r="X71" s="21">
        <f t="shared" si="56"/>
        <v>6.5872227972124406</v>
      </c>
      <c r="Y71" s="28">
        <f t="shared" si="57"/>
        <v>-2.3293423308229423E-3</v>
      </c>
    </row>
    <row r="72" spans="1:25" x14ac:dyDescent="0.2">
      <c r="A72" s="154">
        <v>40957</v>
      </c>
      <c r="B72">
        <f>B$50*EXP(-B$49*(HLOOKUP(B$49,'American Bonds'!$B$1:$L$504,MATCH($A72,'American Bonds'!$A$2:$A$504,0))/100))</f>
        <v>23.414918178549154</v>
      </c>
      <c r="C72">
        <f>C$50*EXP(-C$49*(HLOOKUP(C$49,'American Bonds'!$B$1:$L$504,MATCH($A72,'American Bonds'!$A$2:$A$504,0))/100))</f>
        <v>2.2969883382212464</v>
      </c>
      <c r="D72">
        <f>D$50*EXP(-D$49*(HLOOKUP(D$49,'American Bonds'!$B$1:$L$504,MATCH($A72,'American Bonds'!$A$2:$A$504,0))/100))</f>
        <v>22.720001795841846</v>
      </c>
      <c r="E72">
        <f>E$50*EXP(-E$49*(HLOOKUP(E$49,'American Bonds'!$B$1:$L$504,MATCH($A72,'American Bonds'!$A$2:$A$504,0))/100))</f>
        <v>1.8438207745514033</v>
      </c>
      <c r="F72">
        <f>F$50*EXP(-F$49*(HLOOKUP(F$49,'American Bonds'!$B$1:$L$504,MATCH($A72,'American Bonds'!$A$2:$A$504,0))/100))</f>
        <v>21.41996281306271</v>
      </c>
      <c r="G72">
        <f>G$50*EXP(-G$49*(HLOOKUP(G$49,'American Bonds'!$B$1:$L$504,MATCH($A72,'American Bonds'!$A$2:$A$504,0))/100))</f>
        <v>1.2914802938925996</v>
      </c>
      <c r="H72">
        <f>H$50*EXP(-H$49*(HLOOKUP(H$49,'American Bonds'!$B$1:$L$504,MATCH($A72,'American Bonds'!$A$2:$A$504,0))/100))</f>
        <v>1.2494320338397129</v>
      </c>
      <c r="I72">
        <f>I$50*EXP(-I$49*(HLOOKUP(I$49,'American Bonds'!$B$1:$L$504,MATCH($A72,'American Bonds'!$A$2:$A$504,0))/100))</f>
        <v>1.2307073373705602</v>
      </c>
      <c r="J72">
        <f>J$50*EXP(-J$49*(HLOOKUP(J$49,'American Bonds'!$B$1:$L$504,MATCH($A72,'American Bonds'!$A$2:$A$504,0))/100))</f>
        <v>1.2122632598133338</v>
      </c>
      <c r="K72">
        <f>K$50*EXP(-K$49*(HLOOKUP(K$49,'American Bonds'!$B$1:$L$504,MATCH($A72,'American Bonds'!$A$2:$A$504,0))/100))</f>
        <v>17.540579460499117</v>
      </c>
      <c r="L72">
        <f>L$50*EXP(-L$49*(HLOOKUP(L$49,'American Bonds'!$B$1:$L$504,MATCH($A72,'American Bonds'!$A$2:$A$504,0))/100))</f>
        <v>0.58237909782550501</v>
      </c>
      <c r="M72">
        <f>M$50*EXP(-M$49*(HLOOKUP(M$49,'American Bonds'!$B$1:$L$504,MATCH($A72,'American Bonds'!$A$2:$A$504,0))/100))</f>
        <v>0.57227612248284088</v>
      </c>
      <c r="N72">
        <f>N$50*EXP(-N$49*(HLOOKUP(N$49,'American Bonds'!$B$1:$L$504,MATCH($A72,'American Bonds'!$A$2:$A$504,0))/100))</f>
        <v>0.56234841117550283</v>
      </c>
      <c r="O72">
        <f>O$50*EXP(-O$49*(HLOOKUP(O$49,'American Bonds'!$B$1:$L$504,MATCH($A72,'American Bonds'!$A$2:$A$504,0))/100))</f>
        <v>0.55259292346430966</v>
      </c>
      <c r="P72">
        <f>P$50*EXP(-P$49*(HLOOKUP(P$49,'American Bonds'!$B$1:$L$504,MATCH($A72,'American Bonds'!$A$2:$A$504,0))/100))</f>
        <v>0.54300667165490257</v>
      </c>
      <c r="Q72">
        <f>Q$50*EXP(-Q$49*(HLOOKUP(Q$49,'American Bonds'!$B$1:$L$504,MATCH($A72,'American Bonds'!$A$2:$A$504,0))/100))</f>
        <v>0.53358671988274031</v>
      </c>
      <c r="R72">
        <f>R$50*EXP(-R$49*(HLOOKUP(R$49,'American Bonds'!$B$1:$L$504,MATCH($A72,'American Bonds'!$A$2:$A$504,0))/100))</f>
        <v>0.52433018321396785</v>
      </c>
      <c r="S72">
        <f>S$50*EXP(-S$49*(HLOOKUP(S$49,'American Bonds'!$B$1:$L$504,MATCH($A72,'American Bonds'!$A$2:$A$504,0))/100))</f>
        <v>0.51523422676188302</v>
      </c>
      <c r="T72">
        <f>T$50*EXP(-T$49*(HLOOKUP(T$49,'American Bonds'!$B$1:$L$504,MATCH($A72,'American Bonds'!$A$2:$A$504,0))/100))</f>
        <v>0.50629606481872957</v>
      </c>
      <c r="U72" s="25">
        <f>U$50*EXP(-U$49*(HLOOKUP(U$49,'American Bonds'!$B$1:$L$504,MATCH($A72,'American Bonds'!$A$2:$A$504,0))/100))</f>
        <v>11.893153109207532</v>
      </c>
      <c r="W72" s="129">
        <f t="shared" si="55"/>
        <v>111.0053578161296</v>
      </c>
      <c r="X72" s="21">
        <f t="shared" si="56"/>
        <v>6.6120596204821878</v>
      </c>
      <c r="Y72" s="28">
        <f t="shared" si="57"/>
        <v>3.8620779828190872E-3</v>
      </c>
    </row>
    <row r="73" spans="1:25" x14ac:dyDescent="0.2">
      <c r="A73" s="154">
        <v>40960</v>
      </c>
      <c r="B73">
        <f>B$50*EXP(-B$49*(HLOOKUP(B$49,'American Bonds'!$B$1:$L$504,MATCH($A73,'American Bonds'!$A$2:$A$504,0))/100))</f>
        <v>23.414918178549154</v>
      </c>
      <c r="C73">
        <f>C$50*EXP(-C$49*(HLOOKUP(C$49,'American Bonds'!$B$1:$L$504,MATCH($A73,'American Bonds'!$A$2:$A$504,0))/100))</f>
        <v>2.294692497994459</v>
      </c>
      <c r="D73">
        <f>D$50*EXP(-D$49*(HLOOKUP(D$49,'American Bonds'!$B$1:$L$504,MATCH($A73,'American Bonds'!$A$2:$A$504,0))/100))</f>
        <v>22.699562993066454</v>
      </c>
      <c r="E73">
        <f>E$50*EXP(-E$49*(HLOOKUP(E$49,'American Bonds'!$B$1:$L$504,MATCH($A73,'American Bonds'!$A$2:$A$504,0))/100))</f>
        <v>1.8416095166420381</v>
      </c>
      <c r="F73">
        <f>F$50*EXP(-F$49*(HLOOKUP(F$49,'American Bonds'!$B$1:$L$504,MATCH($A73,'American Bonds'!$A$2:$A$504,0))/100))</f>
        <v>21.387856954257067</v>
      </c>
      <c r="G73">
        <f>G$50*EXP(-G$49*(HLOOKUP(G$49,'American Bonds'!$B$1:$L$504,MATCH($A73,'American Bonds'!$A$2:$A$504,0))/100))</f>
        <v>1.2891577203069147</v>
      </c>
      <c r="H73">
        <f>H$50*EXP(-H$49*(HLOOKUP(H$49,'American Bonds'!$B$1:$L$504,MATCH($A73,'American Bonds'!$A$2:$A$504,0))/100))</f>
        <v>1.2476840528645237</v>
      </c>
      <c r="I73">
        <f>I$50*EXP(-I$49*(HLOOKUP(I$49,'American Bonds'!$B$1:$L$504,MATCH($A73,'American Bonds'!$A$2:$A$504,0))/100))</f>
        <v>1.2287397800963322</v>
      </c>
      <c r="J73">
        <f>J$50*EXP(-J$49*(HLOOKUP(J$49,'American Bonds'!$B$1:$L$504,MATCH($A73,'American Bonds'!$A$2:$A$504,0))/100))</f>
        <v>1.2100831486343608</v>
      </c>
      <c r="K73">
        <f>K$50*EXP(-K$49*(HLOOKUP(K$49,'American Bonds'!$B$1:$L$504,MATCH($A73,'American Bonds'!$A$2:$A$504,0))/100))</f>
        <v>17.523047648405647</v>
      </c>
      <c r="L73">
        <f>L$50*EXP(-L$49*(HLOOKUP(L$49,'American Bonds'!$B$1:$L$504,MATCH($A73,'American Bonds'!$A$2:$A$504,0))/100))</f>
        <v>0.58173883302809559</v>
      </c>
      <c r="M73">
        <f>M$50*EXP(-M$49*(HLOOKUP(M$49,'American Bonds'!$B$1:$L$504,MATCH($A73,'American Bonds'!$A$2:$A$504,0))/100))</f>
        <v>0.57158980300990359</v>
      </c>
      <c r="N73">
        <f>N$50*EXP(-N$49*(HLOOKUP(N$49,'American Bonds'!$B$1:$L$504,MATCH($A73,'American Bonds'!$A$2:$A$504,0))/100))</f>
        <v>0.56161783321953573</v>
      </c>
      <c r="O73">
        <f>O$50*EXP(-O$49*(HLOOKUP(O$49,'American Bonds'!$B$1:$L$504,MATCH($A73,'American Bonds'!$A$2:$A$504,0))/100))</f>
        <v>0.55181983465989393</v>
      </c>
      <c r="P73">
        <f>P$50*EXP(-P$49*(HLOOKUP(P$49,'American Bonds'!$B$1:$L$504,MATCH($A73,'American Bonds'!$A$2:$A$504,0))/100))</f>
        <v>0.54219277222459905</v>
      </c>
      <c r="Q73">
        <f>Q$50*EXP(-Q$49*(HLOOKUP(Q$49,'American Bonds'!$B$1:$L$504,MATCH($A73,'American Bonds'!$A$2:$A$504,0))/100))</f>
        <v>0.53273366375781317</v>
      </c>
      <c r="R73">
        <f>R$50*EXP(-R$49*(HLOOKUP(R$49,'American Bonds'!$B$1:$L$504,MATCH($A73,'American Bonds'!$A$2:$A$504,0))/100))</f>
        <v>0.52343957913046235</v>
      </c>
      <c r="S73">
        <f>S$50*EXP(-S$49*(HLOOKUP(S$49,'American Bonds'!$B$1:$L$504,MATCH($A73,'American Bonds'!$A$2:$A$504,0))/100))</f>
        <v>0.5143076393325765</v>
      </c>
      <c r="T73">
        <f>T$50*EXP(-T$49*(HLOOKUP(T$49,'American Bonds'!$B$1:$L$504,MATCH($A73,'American Bonds'!$A$2:$A$504,0))/100))</f>
        <v>0.50533501558146499</v>
      </c>
      <c r="U73" s="25">
        <f>U$50*EXP(-U$49*(HLOOKUP(U$49,'American Bonds'!$B$1:$L$504,MATCH($A73,'American Bonds'!$A$2:$A$504,0))/100))</f>
        <v>11.893153109207532</v>
      </c>
      <c r="W73" s="129">
        <f t="shared" si="55"/>
        <v>110.91528057396883</v>
      </c>
      <c r="X73" s="21">
        <f t="shared" si="56"/>
        <v>6.6121671541041023</v>
      </c>
      <c r="Y73" s="28">
        <f t="shared" si="57"/>
        <v>-8.1179693570708749E-4</v>
      </c>
    </row>
    <row r="74" spans="1:25" x14ac:dyDescent="0.2">
      <c r="A74" s="154">
        <v>40961</v>
      </c>
      <c r="B74">
        <f>B$50*EXP(-B$49*(HLOOKUP(B$49,'American Bonds'!$B$1:$L$504,MATCH($A74,'American Bonds'!$A$2:$A$504,0))/100))</f>
        <v>23.41023566318059</v>
      </c>
      <c r="C74">
        <f>C$50*EXP(-C$49*(HLOOKUP(C$49,'American Bonds'!$B$1:$L$504,MATCH($A74,'American Bonds'!$A$2:$A$504,0))/100))</f>
        <v>2.2937748045461865</v>
      </c>
      <c r="D74">
        <f>D$50*EXP(-D$49*(HLOOKUP(D$49,'American Bonds'!$B$1:$L$504,MATCH($A74,'American Bonds'!$A$2:$A$504,0))/100))</f>
        <v>22.692754145546729</v>
      </c>
      <c r="E74">
        <f>E$50*EXP(-E$49*(HLOOKUP(E$49,'American Bonds'!$B$1:$L$504,MATCH($A74,'American Bonds'!$A$2:$A$504,0))/100))</f>
        <v>1.8408730201445007</v>
      </c>
      <c r="F74">
        <f>F$50*EXP(-F$49*(HLOOKUP(F$49,'American Bonds'!$B$1:$L$504,MATCH($A74,'American Bonds'!$A$2:$A$504,0))/100))</f>
        <v>21.377165698816537</v>
      </c>
      <c r="G74">
        <f>G$50*EXP(-G$49*(HLOOKUP(G$49,'American Bonds'!$B$1:$L$504,MATCH($A74,'American Bonds'!$A$2:$A$504,0))/100))</f>
        <v>1.2883844576767174</v>
      </c>
      <c r="H74">
        <f>H$50*EXP(-H$49*(HLOOKUP(H$49,'American Bonds'!$B$1:$L$504,MATCH($A74,'American Bonds'!$A$2:$A$504,0))/100))</f>
        <v>1.2468109796387981</v>
      </c>
      <c r="I74">
        <f>I$50*EXP(-I$49*(HLOOKUP(I$49,'American Bonds'!$B$1:$L$504,MATCH($A74,'American Bonds'!$A$2:$A$504,0))/100))</f>
        <v>1.2277571813641532</v>
      </c>
      <c r="J74">
        <f>J$50*EXP(-J$49*(HLOOKUP(J$49,'American Bonds'!$B$1:$L$504,MATCH($A74,'American Bonds'!$A$2:$A$504,0))/100))</f>
        <v>1.208994563737273</v>
      </c>
      <c r="K74">
        <f>K$50*EXP(-K$49*(HLOOKUP(K$49,'American Bonds'!$B$1:$L$504,MATCH($A74,'American Bonds'!$A$2:$A$504,0))/100))</f>
        <v>17.505533359361287</v>
      </c>
      <c r="L74">
        <f>L$50*EXP(-L$49*(HLOOKUP(L$49,'American Bonds'!$B$1:$L$504,MATCH($A74,'American Bonds'!$A$2:$A$504,0))/100))</f>
        <v>0.5810992721347451</v>
      </c>
      <c r="M74">
        <f>M$50*EXP(-M$49*(HLOOKUP(M$49,'American Bonds'!$B$1:$L$504,MATCH($A74,'American Bonds'!$A$2:$A$504,0))/100))</f>
        <v>0.57090430662638136</v>
      </c>
      <c r="N74">
        <f>N$50*EXP(-N$49*(HLOOKUP(N$49,'American Bonds'!$B$1:$L$504,MATCH($A74,'American Bonds'!$A$2:$A$504,0))/100))</f>
        <v>0.5608882043978406</v>
      </c>
      <c r="O74">
        <f>O$50*EXP(-O$49*(HLOOKUP(O$49,'American Bonds'!$B$1:$L$504,MATCH($A74,'American Bonds'!$A$2:$A$504,0))/100))</f>
        <v>0.55104782742253067</v>
      </c>
      <c r="P74">
        <f>P$50*EXP(-P$49*(HLOOKUP(P$49,'American Bonds'!$B$1:$L$504,MATCH($A74,'American Bonds'!$A$2:$A$504,0))/100))</f>
        <v>0.54138009272826182</v>
      </c>
      <c r="Q74">
        <f>Q$50*EXP(-Q$49*(HLOOKUP(Q$49,'American Bonds'!$B$1:$L$504,MATCH($A74,'American Bonds'!$A$2:$A$504,0))/100))</f>
        <v>0.53188197143135618</v>
      </c>
      <c r="R74">
        <f>R$50*EXP(-R$49*(HLOOKUP(R$49,'American Bonds'!$B$1:$L$504,MATCH($A74,'American Bonds'!$A$2:$A$504,0))/100))</f>
        <v>0.52255048778770474</v>
      </c>
      <c r="S74">
        <f>S$50*EXP(-S$49*(HLOOKUP(S$49,'American Bonds'!$B$1:$L$504,MATCH($A74,'American Bonds'!$A$2:$A$504,0))/100))</f>
        <v>0.51338271826047155</v>
      </c>
      <c r="T74">
        <f>T$50*EXP(-T$49*(HLOOKUP(T$49,'American Bonds'!$B$1:$L$504,MATCH($A74,'American Bonds'!$A$2:$A$504,0))/100))</f>
        <v>0.50437579060415549</v>
      </c>
      <c r="U74" s="25">
        <f>U$50*EXP(-U$49*(HLOOKUP(U$49,'American Bonds'!$B$1:$L$504,MATCH($A74,'American Bonds'!$A$2:$A$504,0))/100))</f>
        <v>11.869390573445724</v>
      </c>
      <c r="W74" s="129">
        <f t="shared" si="55"/>
        <v>110.83918511885196</v>
      </c>
      <c r="X74" s="21">
        <f t="shared" si="56"/>
        <v>6.6088257936864121</v>
      </c>
      <c r="Y74" s="28">
        <f t="shared" si="57"/>
        <v>-6.8630372665509024E-4</v>
      </c>
    </row>
    <row r="75" spans="1:25" x14ac:dyDescent="0.2">
      <c r="A75" s="154">
        <v>40962</v>
      </c>
      <c r="B75">
        <f>B$50*EXP(-B$49*(HLOOKUP(B$49,'American Bonds'!$B$1:$L$504,MATCH($A75,'American Bonds'!$A$2:$A$504,0))/100))</f>
        <v>23.41023566318059</v>
      </c>
      <c r="C75">
        <f>C$50*EXP(-C$49*(HLOOKUP(C$49,'American Bonds'!$B$1:$L$504,MATCH($A75,'American Bonds'!$A$2:$A$504,0))/100))</f>
        <v>2.294692497994459</v>
      </c>
      <c r="D75">
        <f>D$50*EXP(-D$49*(HLOOKUP(D$49,'American Bonds'!$B$1:$L$504,MATCH($A75,'American Bonds'!$A$2:$A$504,0))/100))</f>
        <v>22.706373883546867</v>
      </c>
      <c r="E75">
        <f>E$50*EXP(-E$49*(HLOOKUP(E$49,'American Bonds'!$B$1:$L$504,MATCH($A75,'American Bonds'!$A$2:$A$504,0))/100))</f>
        <v>1.8423463077971021</v>
      </c>
      <c r="F75">
        <f>F$50*EXP(-F$49*(HLOOKUP(F$49,'American Bonds'!$B$1:$L$504,MATCH($A75,'American Bonds'!$A$2:$A$504,0))/100))</f>
        <v>21.398553556661952</v>
      </c>
      <c r="G75">
        <f>G$50*EXP(-G$49*(HLOOKUP(G$49,'American Bonds'!$B$1:$L$504,MATCH($A75,'American Bonds'!$A$2:$A$504,0))/100))</f>
        <v>1.2899314470339052</v>
      </c>
      <c r="H75">
        <f>H$50*EXP(-H$49*(HLOOKUP(H$49,'American Bonds'!$B$1:$L$504,MATCH($A75,'American Bonds'!$A$2:$A$504,0))/100))</f>
        <v>1.2494320338397129</v>
      </c>
      <c r="I75">
        <f>I$50*EXP(-I$49*(HLOOKUP(I$49,'American Bonds'!$B$1:$L$504,MATCH($A75,'American Bonds'!$A$2:$A$504,0))/100))</f>
        <v>1.2307073373705602</v>
      </c>
      <c r="J75">
        <f>J$50*EXP(-J$49*(HLOOKUP(J$49,'American Bonds'!$B$1:$L$504,MATCH($A75,'American Bonds'!$A$2:$A$504,0))/100))</f>
        <v>1.2122632598133338</v>
      </c>
      <c r="K75">
        <f>K$50*EXP(-K$49*(HLOOKUP(K$49,'American Bonds'!$B$1:$L$504,MATCH($A75,'American Bonds'!$A$2:$A$504,0))/100))</f>
        <v>17.558128813173507</v>
      </c>
      <c r="L75">
        <f>L$50*EXP(-L$49*(HLOOKUP(L$49,'American Bonds'!$B$1:$L$504,MATCH($A75,'American Bonds'!$A$2:$A$504,0))/100))</f>
        <v>0.58302006730169398</v>
      </c>
      <c r="M75">
        <f>M$50*EXP(-M$49*(HLOOKUP(M$49,'American Bonds'!$B$1:$L$504,MATCH($A75,'American Bonds'!$A$2:$A$504,0))/100))</f>
        <v>0.57296326603349346</v>
      </c>
      <c r="N75">
        <f>N$50*EXP(-N$49*(HLOOKUP(N$49,'American Bonds'!$B$1:$L$504,MATCH($A75,'American Bonds'!$A$2:$A$504,0))/100))</f>
        <v>0.56307993950041857</v>
      </c>
      <c r="O75">
        <f>O$50*EXP(-O$49*(HLOOKUP(O$49,'American Bonds'!$B$1:$L$504,MATCH($A75,'American Bonds'!$A$2:$A$504,0))/100))</f>
        <v>0.55336709535103235</v>
      </c>
      <c r="P75">
        <f>P$50*EXP(-P$49*(HLOOKUP(P$49,'American Bonds'!$B$1:$L$504,MATCH($A75,'American Bonds'!$A$2:$A$504,0))/100))</f>
        <v>0.54382179285044641</v>
      </c>
      <c r="Q75">
        <f>Q$50*EXP(-Q$49*(HLOOKUP(Q$49,'American Bonds'!$B$1:$L$504,MATCH($A75,'American Bonds'!$A$2:$A$504,0))/100))</f>
        <v>0.53444114198996184</v>
      </c>
      <c r="R75">
        <f>R$50*EXP(-R$49*(HLOOKUP(R$49,'American Bonds'!$B$1:$L$504,MATCH($A75,'American Bonds'!$A$2:$A$504,0))/100))</f>
        <v>0.52522230261206793</v>
      </c>
      <c r="S75">
        <f>S$50*EXP(-S$49*(HLOOKUP(S$49,'American Bonds'!$B$1:$L$504,MATCH($A75,'American Bonds'!$A$2:$A$504,0))/100))</f>
        <v>0.51616248355053485</v>
      </c>
      <c r="T75">
        <f>T$50*EXP(-T$49*(HLOOKUP(T$49,'American Bonds'!$B$1:$L$504,MATCH($A75,'American Bonds'!$A$2:$A$504,0))/100))</f>
        <v>0.50725894178533792</v>
      </c>
      <c r="U75" s="25">
        <f>U$50*EXP(-U$49*(HLOOKUP(U$49,'American Bonds'!$B$1:$L$504,MATCH($A75,'American Bonds'!$A$2:$A$504,0))/100))</f>
        <v>11.916963217597635</v>
      </c>
      <c r="W75" s="129">
        <f t="shared" si="55"/>
        <v>111.00896504898462</v>
      </c>
      <c r="X75" s="21">
        <f t="shared" si="56"/>
        <v>6.6171687649569133</v>
      </c>
      <c r="Y75" s="28">
        <f t="shared" si="57"/>
        <v>1.5305961591282142E-3</v>
      </c>
    </row>
    <row r="76" spans="1:25" x14ac:dyDescent="0.2">
      <c r="A76" s="154">
        <v>40963</v>
      </c>
      <c r="B76">
        <f>B$50*EXP(-B$49*(HLOOKUP(B$49,'American Bonds'!$B$1:$L$504,MATCH($A76,'American Bonds'!$A$2:$A$504,0))/100))</f>
        <v>23.41023566318059</v>
      </c>
      <c r="C76">
        <f>C$50*EXP(-C$49*(HLOOKUP(C$49,'American Bonds'!$B$1:$L$504,MATCH($A76,'American Bonds'!$A$2:$A$504,0))/100))</f>
        <v>2.2951514823909673</v>
      </c>
      <c r="D76">
        <f>D$50*EXP(-D$49*(HLOOKUP(D$49,'American Bonds'!$B$1:$L$504,MATCH($A76,'American Bonds'!$A$2:$A$504,0))/100))</f>
        <v>22.706373883546867</v>
      </c>
      <c r="E76">
        <f>E$50*EXP(-E$49*(HLOOKUP(E$49,'American Bonds'!$B$1:$L$504,MATCH($A76,'American Bonds'!$A$2:$A$504,0))/100))</f>
        <v>1.8423463077971021</v>
      </c>
      <c r="F76">
        <f>F$50*EXP(-F$49*(HLOOKUP(F$49,'American Bonds'!$B$1:$L$504,MATCH($A76,'American Bonds'!$A$2:$A$504,0))/100))</f>
        <v>21.41996281306271</v>
      </c>
      <c r="G76">
        <f>G$50*EXP(-G$49*(HLOOKUP(G$49,'American Bonds'!$B$1:$L$504,MATCH($A76,'American Bonds'!$A$2:$A$504,0))/100))</f>
        <v>1.2914802938925996</v>
      </c>
      <c r="H76">
        <f>H$50*EXP(-H$49*(HLOOKUP(H$49,'American Bonds'!$B$1:$L$504,MATCH($A76,'American Bonds'!$A$2:$A$504,0))/100))</f>
        <v>1.2485577374554602</v>
      </c>
      <c r="I76">
        <f>I$50*EXP(-I$49*(HLOOKUP(I$49,'American Bonds'!$B$1:$L$504,MATCH($A76,'American Bonds'!$A$2:$A$504,0))/100))</f>
        <v>1.2297231652220124</v>
      </c>
      <c r="J76">
        <f>J$50*EXP(-J$49*(HLOOKUP(J$49,'American Bonds'!$B$1:$L$504,MATCH($A76,'American Bonds'!$A$2:$A$504,0))/100))</f>
        <v>1.211172713698865</v>
      </c>
      <c r="K76">
        <f>K$50*EXP(-K$49*(HLOOKUP(K$49,'American Bonds'!$B$1:$L$504,MATCH($A76,'American Bonds'!$A$2:$A$504,0))/100))</f>
        <v>17.540579460499117</v>
      </c>
      <c r="L76">
        <f>L$50*EXP(-L$49*(HLOOKUP(L$49,'American Bonds'!$B$1:$L$504,MATCH($A76,'American Bonds'!$A$2:$A$504,0))/100))</f>
        <v>0.58237909782550501</v>
      </c>
      <c r="M76">
        <f>M$50*EXP(-M$49*(HLOOKUP(M$49,'American Bonds'!$B$1:$L$504,MATCH($A76,'American Bonds'!$A$2:$A$504,0))/100))</f>
        <v>0.57227612248284088</v>
      </c>
      <c r="N76">
        <f>N$50*EXP(-N$49*(HLOOKUP(N$49,'American Bonds'!$B$1:$L$504,MATCH($A76,'American Bonds'!$A$2:$A$504,0))/100))</f>
        <v>0.56234841117550283</v>
      </c>
      <c r="O76">
        <f>O$50*EXP(-O$49*(HLOOKUP(O$49,'American Bonds'!$B$1:$L$504,MATCH($A76,'American Bonds'!$A$2:$A$504,0))/100))</f>
        <v>0.55259292346430966</v>
      </c>
      <c r="P76">
        <f>P$50*EXP(-P$49*(HLOOKUP(P$49,'American Bonds'!$B$1:$L$504,MATCH($A76,'American Bonds'!$A$2:$A$504,0))/100))</f>
        <v>0.54300667165490257</v>
      </c>
      <c r="Q76">
        <f>Q$50*EXP(-Q$49*(HLOOKUP(Q$49,'American Bonds'!$B$1:$L$504,MATCH($A76,'American Bonds'!$A$2:$A$504,0))/100))</f>
        <v>0.53358671988274031</v>
      </c>
      <c r="R76">
        <f>R$50*EXP(-R$49*(HLOOKUP(R$49,'American Bonds'!$B$1:$L$504,MATCH($A76,'American Bonds'!$A$2:$A$504,0))/100))</f>
        <v>0.52433018321396785</v>
      </c>
      <c r="S76">
        <f>S$50*EXP(-S$49*(HLOOKUP(S$49,'American Bonds'!$B$1:$L$504,MATCH($A76,'American Bonds'!$A$2:$A$504,0))/100))</f>
        <v>0.51523422676188302</v>
      </c>
      <c r="T76">
        <f>T$50*EXP(-T$49*(HLOOKUP(T$49,'American Bonds'!$B$1:$L$504,MATCH($A76,'American Bonds'!$A$2:$A$504,0))/100))</f>
        <v>0.50629606481872957</v>
      </c>
      <c r="U76" s="25">
        <f>U$50*EXP(-U$49*(HLOOKUP(U$49,'American Bonds'!$B$1:$L$504,MATCH($A76,'American Bonds'!$A$2:$A$504,0))/100))</f>
        <v>11.916963217597635</v>
      </c>
      <c r="W76" s="129">
        <f t="shared" si="55"/>
        <v>111.00459715962431</v>
      </c>
      <c r="X76" s="21">
        <f t="shared" si="56"/>
        <v>6.615683663867955</v>
      </c>
      <c r="Y76" s="28">
        <f t="shared" si="57"/>
        <v>-3.9347950795659904E-5</v>
      </c>
    </row>
    <row r="77" spans="1:25" x14ac:dyDescent="0.2">
      <c r="A77" s="154">
        <v>40964</v>
      </c>
      <c r="B77">
        <f>B$50*EXP(-B$49*(HLOOKUP(B$49,'American Bonds'!$B$1:$L$504,MATCH($A77,'American Bonds'!$A$2:$A$504,0))/100))</f>
        <v>23.407894756661548</v>
      </c>
      <c r="C77">
        <f>C$50*EXP(-C$49*(HLOOKUP(C$49,'American Bonds'!$B$1:$L$504,MATCH($A77,'American Bonds'!$A$2:$A$504,0))/100))</f>
        <v>2.2965289864903067</v>
      </c>
      <c r="D77">
        <f>D$50*EXP(-D$49*(HLOOKUP(D$49,'American Bonds'!$B$1:$L$504,MATCH($A77,'American Bonds'!$A$2:$A$504,0))/100))</f>
        <v>22.740459001819932</v>
      </c>
      <c r="E77">
        <f>E$50*EXP(-E$49*(HLOOKUP(E$49,'American Bonds'!$B$1:$L$504,MATCH($A77,'American Bonds'!$A$2:$A$504,0))/100))</f>
        <v>1.8460346875630023</v>
      </c>
      <c r="F77">
        <f>F$50*EXP(-F$49*(HLOOKUP(F$49,'American Bonds'!$B$1:$L$504,MATCH($A77,'American Bonds'!$A$2:$A$504,0))/100))</f>
        <v>21.473579713295191</v>
      </c>
      <c r="G77">
        <f>G$50*EXP(-G$49*(HLOOKUP(G$49,'American Bonds'!$B$1:$L$504,MATCH($A77,'American Bonds'!$A$2:$A$504,0))/100))</f>
        <v>1.2953605522516225</v>
      </c>
      <c r="H77">
        <f>H$50*EXP(-H$49*(HLOOKUP(H$49,'American Bonds'!$B$1:$L$504,MATCH($A77,'American Bonds'!$A$2:$A$504,0))/100))</f>
        <v>1.2529353458824939</v>
      </c>
      <c r="I77">
        <f>I$50*EXP(-I$49*(HLOOKUP(I$49,'American Bonds'!$B$1:$L$504,MATCH($A77,'American Bonds'!$A$2:$A$504,0))/100))</f>
        <v>1.2346519087983969</v>
      </c>
      <c r="J77">
        <f>J$50*EXP(-J$49*(HLOOKUP(J$49,'American Bonds'!$B$1:$L$504,MATCH($A77,'American Bonds'!$A$2:$A$504,0))/100))</f>
        <v>1.2166352724496345</v>
      </c>
      <c r="K77">
        <f>K$50*EXP(-K$49*(HLOOKUP(K$49,'American Bonds'!$B$1:$L$504,MATCH($A77,'American Bonds'!$A$2:$A$504,0))/100))</f>
        <v>17.610882290263561</v>
      </c>
      <c r="L77">
        <f>L$50*EXP(-L$49*(HLOOKUP(L$49,'American Bonds'!$B$1:$L$504,MATCH($A77,'American Bonds'!$A$2:$A$504,0))/100))</f>
        <v>0.5849472115629375</v>
      </c>
      <c r="M77">
        <f>M$50*EXP(-M$49*(HLOOKUP(M$49,'American Bonds'!$B$1:$L$504,MATCH($A77,'American Bonds'!$A$2:$A$504,0))/100))</f>
        <v>0.57502965105255299</v>
      </c>
      <c r="N77">
        <f>N$50*EXP(-N$49*(HLOOKUP(N$49,'American Bonds'!$B$1:$L$504,MATCH($A77,'American Bonds'!$A$2:$A$504,0))/100))</f>
        <v>0.5652802390597319</v>
      </c>
      <c r="O77">
        <f>O$50*EXP(-O$49*(HLOOKUP(O$49,'American Bonds'!$B$1:$L$504,MATCH($A77,'American Bonds'!$A$2:$A$504,0))/100))</f>
        <v>0.55569612468944518</v>
      </c>
      <c r="P77">
        <f>P$50*EXP(-P$49*(HLOOKUP(P$49,'American Bonds'!$B$1:$L$504,MATCH($A77,'American Bonds'!$A$2:$A$504,0))/100))</f>
        <v>0.54627450538251954</v>
      </c>
      <c r="Q77">
        <f>Q$50*EXP(-Q$49*(HLOOKUP(Q$49,'American Bonds'!$B$1:$L$504,MATCH($A77,'American Bonds'!$A$2:$A$504,0))/100))</f>
        <v>0.53701262609612077</v>
      </c>
      <c r="R77">
        <f>R$50*EXP(-R$49*(HLOOKUP(R$49,'American Bonds'!$B$1:$L$504,MATCH($A77,'American Bonds'!$A$2:$A$504,0))/100))</f>
        <v>0.52790777849813253</v>
      </c>
      <c r="S77">
        <f>S$50*EXP(-S$49*(HLOOKUP(S$49,'American Bonds'!$B$1:$L$504,MATCH($A77,'American Bonds'!$A$2:$A$504,0))/100))</f>
        <v>0.51895730017519315</v>
      </c>
      <c r="T77">
        <f>T$50*EXP(-T$49*(HLOOKUP(T$49,'American Bonds'!$B$1:$L$504,MATCH($A77,'American Bonds'!$A$2:$A$504,0))/100))</f>
        <v>0.51015857385416097</v>
      </c>
      <c r="U77" s="25">
        <f>U$50*EXP(-U$49*(HLOOKUP(U$49,'American Bonds'!$B$1:$L$504,MATCH($A77,'American Bonds'!$A$2:$A$504,0))/100))</f>
        <v>11.964726533415257</v>
      </c>
      <c r="W77" s="129">
        <f t="shared" si="55"/>
        <v>111.26095305926174</v>
      </c>
      <c r="X77" s="21">
        <f t="shared" si="56"/>
        <v>6.6241165831081217</v>
      </c>
      <c r="Y77" s="28">
        <f t="shared" si="57"/>
        <v>2.3067543581081424E-3</v>
      </c>
    </row>
    <row r="78" spans="1:25" x14ac:dyDescent="0.2">
      <c r="A78" s="154">
        <v>40967</v>
      </c>
      <c r="B78">
        <f>B$50*EXP(-B$49*(HLOOKUP(B$49,'American Bonds'!$B$1:$L$504,MATCH($A78,'American Bonds'!$A$2:$A$504,0))/100))</f>
        <v>23.398533471140805</v>
      </c>
      <c r="C78">
        <f>C$50*EXP(-C$49*(HLOOKUP(C$49,'American Bonds'!$B$1:$L$504,MATCH($A78,'American Bonds'!$A$2:$A$504,0))/100))</f>
        <v>2.292857478101888</v>
      </c>
      <c r="D78">
        <f>D$50*EXP(-D$49*(HLOOKUP(D$49,'American Bonds'!$B$1:$L$504,MATCH($A78,'American Bonds'!$A$2:$A$504,0))/100))</f>
        <v>22.685947340374891</v>
      </c>
      <c r="E78">
        <f>E$50*EXP(-E$49*(HLOOKUP(E$49,'American Bonds'!$B$1:$L$504,MATCH($A78,'American Bonds'!$A$2:$A$504,0))/100))</f>
        <v>1.8401368181866506</v>
      </c>
      <c r="F78">
        <f>F$50*EXP(-F$49*(HLOOKUP(F$49,'American Bonds'!$B$1:$L$504,MATCH($A78,'American Bonds'!$A$2:$A$504,0))/100))</f>
        <v>21.398553556661952</v>
      </c>
      <c r="G78">
        <f>G$50*EXP(-G$49*(HLOOKUP(G$49,'American Bonds'!$B$1:$L$504,MATCH($A78,'American Bonds'!$A$2:$A$504,0))/100))</f>
        <v>1.2899314470339052</v>
      </c>
      <c r="H78">
        <f>H$50*EXP(-H$49*(HLOOKUP(H$49,'American Bonds'!$B$1:$L$504,MATCH($A78,'American Bonds'!$A$2:$A$504,0))/100))</f>
        <v>1.2459385173504773</v>
      </c>
      <c r="I78">
        <f>I$50*EXP(-I$49*(HLOOKUP(I$49,'American Bonds'!$B$1:$L$504,MATCH($A78,'American Bonds'!$A$2:$A$504,0))/100))</f>
        <v>1.2267753683966125</v>
      </c>
      <c r="J78">
        <f>J$50*EXP(-J$49*(HLOOKUP(J$49,'American Bonds'!$B$1:$L$504,MATCH($A78,'American Bonds'!$A$2:$A$504,0))/100))</f>
        <v>1.2079069581258481</v>
      </c>
      <c r="K78">
        <f>K$50*EXP(-K$49*(HLOOKUP(K$49,'American Bonds'!$B$1:$L$504,MATCH($A78,'American Bonds'!$A$2:$A$504,0))/100))</f>
        <v>17.523047648405647</v>
      </c>
      <c r="L78">
        <f>L$50*EXP(-L$49*(HLOOKUP(L$49,'American Bonds'!$B$1:$L$504,MATCH($A78,'American Bonds'!$A$2:$A$504,0))/100))</f>
        <v>0.58173883302809559</v>
      </c>
      <c r="M78">
        <f>M$50*EXP(-M$49*(HLOOKUP(M$49,'American Bonds'!$B$1:$L$504,MATCH($A78,'American Bonds'!$A$2:$A$504,0))/100))</f>
        <v>0.57158980300990359</v>
      </c>
      <c r="N78">
        <f>N$50*EXP(-N$49*(HLOOKUP(N$49,'American Bonds'!$B$1:$L$504,MATCH($A78,'American Bonds'!$A$2:$A$504,0))/100))</f>
        <v>0.56161783321953573</v>
      </c>
      <c r="O78">
        <f>O$50*EXP(-O$49*(HLOOKUP(O$49,'American Bonds'!$B$1:$L$504,MATCH($A78,'American Bonds'!$A$2:$A$504,0))/100))</f>
        <v>0.55181983465989393</v>
      </c>
      <c r="P78">
        <f>P$50*EXP(-P$49*(HLOOKUP(P$49,'American Bonds'!$B$1:$L$504,MATCH($A78,'American Bonds'!$A$2:$A$504,0))/100))</f>
        <v>0.54219277222459905</v>
      </c>
      <c r="Q78">
        <f>Q$50*EXP(-Q$49*(HLOOKUP(Q$49,'American Bonds'!$B$1:$L$504,MATCH($A78,'American Bonds'!$A$2:$A$504,0))/100))</f>
        <v>0.53273366375781317</v>
      </c>
      <c r="R78">
        <f>R$50*EXP(-R$49*(HLOOKUP(R$49,'American Bonds'!$B$1:$L$504,MATCH($A78,'American Bonds'!$A$2:$A$504,0))/100))</f>
        <v>0.52343957913046235</v>
      </c>
      <c r="S78">
        <f>S$50*EXP(-S$49*(HLOOKUP(S$49,'American Bonds'!$B$1:$L$504,MATCH($A78,'American Bonds'!$A$2:$A$504,0))/100))</f>
        <v>0.5143076393325765</v>
      </c>
      <c r="T78">
        <f>T$50*EXP(-T$49*(HLOOKUP(T$49,'American Bonds'!$B$1:$L$504,MATCH($A78,'American Bonds'!$A$2:$A$504,0))/100))</f>
        <v>0.50533501558146499</v>
      </c>
      <c r="U78" s="25">
        <f>U$50*EXP(-U$49*(HLOOKUP(U$49,'American Bonds'!$B$1:$L$504,MATCH($A78,'American Bonds'!$A$2:$A$504,0))/100))</f>
        <v>11.8220078397962</v>
      </c>
      <c r="W78" s="129">
        <f t="shared" si="55"/>
        <v>110.81641141751922</v>
      </c>
      <c r="X78" s="21">
        <f t="shared" si="56"/>
        <v>6.6047192240338628</v>
      </c>
      <c r="Y78" s="28">
        <f t="shared" si="57"/>
        <v>-4.0034898337937518E-3</v>
      </c>
    </row>
    <row r="79" spans="1:25" x14ac:dyDescent="0.2">
      <c r="A79" s="154" t="s">
        <v>17</v>
      </c>
      <c r="B79">
        <f>B$50*EXP(-B$49*(HLOOKUP(B$49,'American Bonds'!$B$1:$L$504,MATCH($A79,'American Bonds'!$A$2:$A$504,0))/100))</f>
        <v>23.393854232386051</v>
      </c>
      <c r="C79">
        <f>C$50*EXP(-C$49*(HLOOKUP(C$49,'American Bonds'!$B$1:$L$504,MATCH($A79,'American Bonds'!$A$2:$A$504,0))/100))</f>
        <v>2.2937748045461865</v>
      </c>
      <c r="D79">
        <f>D$50*EXP(-D$49*(HLOOKUP(D$49,'American Bonds'!$B$1:$L$504,MATCH($A79,'American Bonds'!$A$2:$A$504,0))/100))</f>
        <v>22.699562993066454</v>
      </c>
      <c r="E79">
        <f>E$50*EXP(-E$49*(HLOOKUP(E$49,'American Bonds'!$B$1:$L$504,MATCH($A79,'American Bonds'!$A$2:$A$504,0))/100))</f>
        <v>1.8416095166420381</v>
      </c>
      <c r="F79">
        <f>F$50*EXP(-F$49*(HLOOKUP(F$49,'American Bonds'!$B$1:$L$504,MATCH($A79,'American Bonds'!$A$2:$A$504,0))/100))</f>
        <v>21.409255508705336</v>
      </c>
      <c r="G79">
        <f>G$50*EXP(-G$49*(HLOOKUP(G$49,'American Bonds'!$B$1:$L$504,MATCH($A79,'American Bonds'!$A$2:$A$504,0))/100))</f>
        <v>1.2907056381362305</v>
      </c>
      <c r="H79">
        <f>H$50*EXP(-H$49*(HLOOKUP(H$49,'American Bonds'!$B$1:$L$504,MATCH($A79,'American Bonds'!$A$2:$A$504,0))/100))</f>
        <v>1.2485577374554602</v>
      </c>
      <c r="I79">
        <f>I$50*EXP(-I$49*(HLOOKUP(I$49,'American Bonds'!$B$1:$L$504,MATCH($A79,'American Bonds'!$A$2:$A$504,0))/100))</f>
        <v>1.2297231652220124</v>
      </c>
      <c r="J79">
        <f>J$50*EXP(-J$49*(HLOOKUP(J$49,'American Bonds'!$B$1:$L$504,MATCH($A79,'American Bonds'!$A$2:$A$504,0))/100))</f>
        <v>1.211172713698865</v>
      </c>
      <c r="K79">
        <f>K$50*EXP(-K$49*(HLOOKUP(K$49,'American Bonds'!$B$1:$L$504,MATCH($A79,'American Bonds'!$A$2:$A$504,0))/100))</f>
        <v>17.558128813173507</v>
      </c>
      <c r="L79">
        <f>L$50*EXP(-L$49*(HLOOKUP(L$49,'American Bonds'!$B$1:$L$504,MATCH($A79,'American Bonds'!$A$2:$A$504,0))/100))</f>
        <v>0.58302006730169398</v>
      </c>
      <c r="M79">
        <f>M$50*EXP(-M$49*(HLOOKUP(M$49,'American Bonds'!$B$1:$L$504,MATCH($A79,'American Bonds'!$A$2:$A$504,0))/100))</f>
        <v>0.57296326603349346</v>
      </c>
      <c r="N79">
        <f>N$50*EXP(-N$49*(HLOOKUP(N$49,'American Bonds'!$B$1:$L$504,MATCH($A79,'American Bonds'!$A$2:$A$504,0))/100))</f>
        <v>0.56307993950041857</v>
      </c>
      <c r="O79">
        <f>O$50*EXP(-O$49*(HLOOKUP(O$49,'American Bonds'!$B$1:$L$504,MATCH($A79,'American Bonds'!$A$2:$A$504,0))/100))</f>
        <v>0.55336709535103235</v>
      </c>
      <c r="P79">
        <f>P$50*EXP(-P$49*(HLOOKUP(P$49,'American Bonds'!$B$1:$L$504,MATCH($A79,'American Bonds'!$A$2:$A$504,0))/100))</f>
        <v>0.54382179285044641</v>
      </c>
      <c r="Q79">
        <f>Q$50*EXP(-Q$49*(HLOOKUP(Q$49,'American Bonds'!$B$1:$L$504,MATCH($A79,'American Bonds'!$A$2:$A$504,0))/100))</f>
        <v>0.53444114198996184</v>
      </c>
      <c r="R79">
        <f>R$50*EXP(-R$49*(HLOOKUP(R$49,'American Bonds'!$B$1:$L$504,MATCH($A79,'American Bonds'!$A$2:$A$504,0))/100))</f>
        <v>0.52522230261206793</v>
      </c>
      <c r="S79">
        <f>S$50*EXP(-S$49*(HLOOKUP(S$49,'American Bonds'!$B$1:$L$504,MATCH($A79,'American Bonds'!$A$2:$A$504,0))/100))</f>
        <v>0.51616248355053485</v>
      </c>
      <c r="T79">
        <f>T$50*EXP(-T$49*(HLOOKUP(T$49,'American Bonds'!$B$1:$L$504,MATCH($A79,'American Bonds'!$A$2:$A$504,0))/100))</f>
        <v>0.50725894178533792</v>
      </c>
      <c r="U79" s="25">
        <f>U$50*EXP(-U$49*(HLOOKUP(U$49,'American Bonds'!$B$1:$L$504,MATCH($A79,'American Bonds'!$A$2:$A$504,0))/100))</f>
        <v>11.845675515262036</v>
      </c>
      <c r="W79" s="129">
        <f t="shared" si="55"/>
        <v>110.92135766926914</v>
      </c>
      <c r="X79" s="21">
        <f t="shared" si="56"/>
        <v>6.6094760053131543</v>
      </c>
      <c r="Y79" s="28">
        <f t="shared" si="57"/>
        <v>9.4657991751460912E-4</v>
      </c>
    </row>
    <row r="80" spans="1:25" x14ac:dyDescent="0.2">
      <c r="A80" s="154" t="s">
        <v>18</v>
      </c>
      <c r="B80">
        <f>B$50*EXP(-B$49*(HLOOKUP(B$49,'American Bonds'!$B$1:$L$504,MATCH($A80,'American Bonds'!$A$2:$A$504,0))/100))</f>
        <v>23.379822129898326</v>
      </c>
      <c r="C80">
        <f>C$50*EXP(-C$49*(HLOOKUP(C$49,'American Bonds'!$B$1:$L$504,MATCH($A80,'American Bonds'!$A$2:$A$504,0))/100))</f>
        <v>2.2905657666704777</v>
      </c>
      <c r="D80">
        <f>D$50*EXP(-D$49*(HLOOKUP(D$49,'American Bonds'!$B$1:$L$504,MATCH($A80,'American Bonds'!$A$2:$A$504,0))/100))</f>
        <v>22.651943928299026</v>
      </c>
      <c r="E80">
        <f>E$50*EXP(-E$49*(HLOOKUP(E$49,'American Bonds'!$B$1:$L$504,MATCH($A80,'American Bonds'!$A$2:$A$504,0))/100))</f>
        <v>1.8364602223716242</v>
      </c>
      <c r="F80">
        <f>F$50*EXP(-F$49*(HLOOKUP(F$49,'American Bonds'!$B$1:$L$504,MATCH($A80,'American Bonds'!$A$2:$A$504,0))/100))</f>
        <v>21.313130302840591</v>
      </c>
      <c r="G80">
        <f>G$50*EXP(-G$49*(HLOOKUP(G$49,'American Bonds'!$B$1:$L$504,MATCH($A80,'American Bonds'!$A$2:$A$504,0))/100))</f>
        <v>1.2837546123508998</v>
      </c>
      <c r="H80">
        <f>H$50*EXP(-H$49*(HLOOKUP(H$49,'American Bonds'!$B$1:$L$504,MATCH($A80,'American Bonds'!$A$2:$A$504,0))/100))</f>
        <v>1.2398483517066887</v>
      </c>
      <c r="I80">
        <f>I$50*EXP(-I$49*(HLOOKUP(I$49,'American Bonds'!$B$1:$L$504,MATCH($A80,'American Bonds'!$A$2:$A$504,0))/100))</f>
        <v>1.2199246263146841</v>
      </c>
      <c r="J80">
        <f>J$50*EXP(-J$49*(HLOOKUP(J$49,'American Bonds'!$B$1:$L$504,MATCH($A80,'American Bonds'!$A$2:$A$504,0))/100))</f>
        <v>1.2003210649435045</v>
      </c>
      <c r="K80">
        <f>K$50*EXP(-K$49*(HLOOKUP(K$49,'American Bonds'!$B$1:$L$504,MATCH($A80,'American Bonds'!$A$2:$A$504,0))/100))</f>
        <v>17.400814629550553</v>
      </c>
      <c r="L80">
        <f>L$50*EXP(-L$49*(HLOOKUP(L$49,'American Bonds'!$B$1:$L$504,MATCH($A80,'American Bonds'!$A$2:$A$504,0))/100))</f>
        <v>0.57727664548273205</v>
      </c>
      <c r="M80">
        <f>M$50*EXP(-M$49*(HLOOKUP(M$49,'American Bonds'!$B$1:$L$504,MATCH($A80,'American Bonds'!$A$2:$A$504,0))/100))</f>
        <v>0.56680855800731877</v>
      </c>
      <c r="N80">
        <f>N$50*EXP(-N$49*(HLOOKUP(N$49,'American Bonds'!$B$1:$L$504,MATCH($A80,'American Bonds'!$A$2:$A$504,0))/100))</f>
        <v>0.55653029434731605</v>
      </c>
      <c r="O80">
        <f>O$50*EXP(-O$49*(HLOOKUP(O$49,'American Bonds'!$B$1:$L$504,MATCH($A80,'American Bonds'!$A$2:$A$504,0))/100))</f>
        <v>0.54643841231894552</v>
      </c>
      <c r="P80">
        <f>P$50*EXP(-P$49*(HLOOKUP(P$49,'American Bonds'!$B$1:$L$504,MATCH($A80,'American Bonds'!$A$2:$A$504,0))/100))</f>
        <v>0.53652953215751542</v>
      </c>
      <c r="Q80">
        <f>Q$50*EXP(-Q$49*(HLOOKUP(Q$49,'American Bonds'!$B$1:$L$504,MATCH($A80,'American Bonds'!$A$2:$A$504,0))/100))</f>
        <v>0.52680033538553994</v>
      </c>
      <c r="R80">
        <f>R$50*EXP(-R$49*(HLOOKUP(R$49,'American Bonds'!$B$1:$L$504,MATCH($A80,'American Bonds'!$A$2:$A$504,0))/100))</f>
        <v>0.51724756370138247</v>
      </c>
      <c r="S80">
        <f>S$50*EXP(-S$49*(HLOOKUP(S$49,'American Bonds'!$B$1:$L$504,MATCH($A80,'American Bonds'!$A$2:$A$504,0))/100))</f>
        <v>0.5078680178880528</v>
      </c>
      <c r="T80">
        <f>T$50*EXP(-T$49*(HLOOKUP(T$49,'American Bonds'!$B$1:$L$504,MATCH($A80,'American Bonds'!$A$2:$A$504,0))/100))</f>
        <v>0.49865855674179227</v>
      </c>
      <c r="U80" s="25">
        <f>U$50*EXP(-U$49*(HLOOKUP(U$49,'American Bonds'!$B$1:$L$504,MATCH($A80,'American Bonds'!$A$2:$A$504,0))/100))</f>
        <v>11.634360893051207</v>
      </c>
      <c r="W80" s="129">
        <f t="shared" si="55"/>
        <v>110.28510444402819</v>
      </c>
      <c r="X80" s="21">
        <f t="shared" si="56"/>
        <v>6.5774092487211488</v>
      </c>
      <c r="Y80" s="28">
        <f t="shared" si="57"/>
        <v>-5.7525894474416053E-3</v>
      </c>
    </row>
    <row r="81" spans="1:25" x14ac:dyDescent="0.2">
      <c r="A81" s="154" t="s">
        <v>19</v>
      </c>
      <c r="B81">
        <f>B$50*EXP(-B$49*(HLOOKUP(B$49,'American Bonds'!$B$1:$L$504,MATCH($A81,'American Bonds'!$A$2:$A$504,0))/100))</f>
        <v>23.382160229014325</v>
      </c>
      <c r="C81">
        <f>C$50*EXP(-C$49*(HLOOKUP(C$49,'American Bonds'!$B$1:$L$504,MATCH($A81,'American Bonds'!$A$2:$A$504,0))/100))</f>
        <v>2.2905657666704777</v>
      </c>
      <c r="D81">
        <f>D$50*EXP(-D$49*(HLOOKUP(D$49,'American Bonds'!$B$1:$L$504,MATCH($A81,'American Bonds'!$A$2:$A$504,0))/100))</f>
        <v>22.638356838476607</v>
      </c>
      <c r="E81">
        <f>E$50*EXP(-E$49*(HLOOKUP(E$49,'American Bonds'!$B$1:$L$504,MATCH($A81,'American Bonds'!$A$2:$A$504,0))/100))</f>
        <v>1.8349916417043179</v>
      </c>
      <c r="F81">
        <f>F$50*EXP(-F$49*(HLOOKUP(F$49,'American Bonds'!$B$1:$L$504,MATCH($A81,'American Bonds'!$A$2:$A$504,0))/100))</f>
        <v>21.28118457267378</v>
      </c>
      <c r="G81">
        <f>G$50*EXP(-G$49*(HLOOKUP(G$49,'American Bonds'!$B$1:$L$504,MATCH($A81,'American Bonds'!$A$2:$A$504,0))/100))</f>
        <v>1.2814459324838918</v>
      </c>
      <c r="H81">
        <f>H$50*EXP(-H$49*(HLOOKUP(H$49,'American Bonds'!$B$1:$L$504,MATCH($A81,'American Bonds'!$A$2:$A$504,0))/100))</f>
        <v>1.2372474021210185</v>
      </c>
      <c r="I81">
        <f>I$50*EXP(-I$49*(HLOOKUP(I$49,'American Bonds'!$B$1:$L$504,MATCH($A81,'American Bonds'!$A$2:$A$504,0))/100))</f>
        <v>1.2170003177854318</v>
      </c>
      <c r="J81">
        <f>J$50*EXP(-J$49*(HLOOKUP(J$49,'American Bonds'!$B$1:$L$504,MATCH($A81,'American Bonds'!$A$2:$A$504,0))/100))</f>
        <v>1.1970845693034422</v>
      </c>
      <c r="K81">
        <f>K$50*EXP(-K$49*(HLOOKUP(K$49,'American Bonds'!$B$1:$L$504,MATCH($A81,'American Bonds'!$A$2:$A$504,0))/100))</f>
        <v>17.383422512428908</v>
      </c>
      <c r="L81">
        <f>L$50*EXP(-L$49*(HLOOKUP(L$49,'American Bonds'!$B$1:$L$504,MATCH($A81,'American Bonds'!$A$2:$A$504,0))/100))</f>
        <v>0.57664199029704766</v>
      </c>
      <c r="M81">
        <f>M$50*EXP(-M$49*(HLOOKUP(M$49,'American Bonds'!$B$1:$L$504,MATCH($A81,'American Bonds'!$A$2:$A$504,0))/100))</f>
        <v>0.56612879567667984</v>
      </c>
      <c r="N81">
        <f>N$50*EXP(-N$49*(HLOOKUP(N$49,'American Bonds'!$B$1:$L$504,MATCH($A81,'American Bonds'!$A$2:$A$504,0))/100))</f>
        <v>0.55580727502904659</v>
      </c>
      <c r="O81">
        <f>O$50*EXP(-O$49*(HLOOKUP(O$49,'American Bonds'!$B$1:$L$504,MATCH($A81,'American Bonds'!$A$2:$A$504,0))/100))</f>
        <v>0.54567393380152596</v>
      </c>
      <c r="P81">
        <f>P$50*EXP(-P$49*(HLOOKUP(P$49,'American Bonds'!$B$1:$L$504,MATCH($A81,'American Bonds'!$A$2:$A$504,0))/100))</f>
        <v>0.53572534115331816</v>
      </c>
      <c r="Q81">
        <f>Q$50*EXP(-Q$49*(HLOOKUP(Q$49,'American Bonds'!$B$1:$L$504,MATCH($A81,'American Bonds'!$A$2:$A$504,0))/100))</f>
        <v>0.52595812879386716</v>
      </c>
      <c r="R81">
        <f>R$50*EXP(-R$49*(HLOOKUP(R$49,'American Bonds'!$B$1:$L$504,MATCH($A81,'American Bonds'!$A$2:$A$504,0))/100))</f>
        <v>0.51636898984246005</v>
      </c>
      <c r="S81">
        <f>S$50*EXP(-S$49*(HLOOKUP(S$49,'American Bonds'!$B$1:$L$504,MATCH($A81,'American Bonds'!$A$2:$A$504,0))/100))</f>
        <v>0.5069546777086178</v>
      </c>
      <c r="T81">
        <f>T$50*EXP(-T$49*(HLOOKUP(T$49,'American Bonds'!$B$1:$L$504,MATCH($A81,'American Bonds'!$A$2:$A$504,0))/100))</f>
        <v>0.49771200499289853</v>
      </c>
      <c r="U81" s="25">
        <f>U$50*EXP(-U$49*(HLOOKUP(U$49,'American Bonds'!$B$1:$L$504,MATCH($A81,'American Bonds'!$A$2:$A$504,0))/100))</f>
        <v>11.657652899079334</v>
      </c>
      <c r="W81" s="129">
        <f t="shared" si="55"/>
        <v>110.22808381903701</v>
      </c>
      <c r="X81" s="21">
        <f t="shared" si="56"/>
        <v>6.5798425696054936</v>
      </c>
      <c r="Y81" s="28">
        <f t="shared" si="57"/>
        <v>-5.1716295711107827E-4</v>
      </c>
    </row>
    <row r="82" spans="1:25" x14ac:dyDescent="0.2">
      <c r="A82" s="154" t="s">
        <v>20</v>
      </c>
      <c r="B82">
        <f>B$50*EXP(-B$49*(HLOOKUP(B$49,'American Bonds'!$B$1:$L$504,MATCH($A82,'American Bonds'!$A$2:$A$504,0))/100))</f>
        <v>23.386837128734509</v>
      </c>
      <c r="C82">
        <f>C$50*EXP(-C$49*(HLOOKUP(C$49,'American Bonds'!$B$1:$L$504,MATCH($A82,'American Bonds'!$A$2:$A$504,0))/100))</f>
        <v>2.2905657666704777</v>
      </c>
      <c r="D82">
        <f>D$50*EXP(-D$49*(HLOOKUP(D$49,'American Bonds'!$B$1:$L$504,MATCH($A82,'American Bonds'!$A$2:$A$504,0))/100))</f>
        <v>22.645149364356087</v>
      </c>
      <c r="E82">
        <f>E$50*EXP(-E$49*(HLOOKUP(E$49,'American Bonds'!$B$1:$L$504,MATCH($A82,'American Bonds'!$A$2:$A$504,0))/100))</f>
        <v>1.8357257851799063</v>
      </c>
      <c r="F82">
        <f>F$50*EXP(-F$49*(HLOOKUP(F$49,'American Bonds'!$B$1:$L$504,MATCH($A82,'American Bonds'!$A$2:$A$504,0))/100))</f>
        <v>21.2918278255516</v>
      </c>
      <c r="G82">
        <f>G$50*EXP(-G$49*(HLOOKUP(G$49,'American Bonds'!$B$1:$L$504,MATCH($A82,'American Bonds'!$A$2:$A$504,0))/100))</f>
        <v>1.282215030749789</v>
      </c>
      <c r="H82">
        <f>H$50*EXP(-H$49*(HLOOKUP(H$49,'American Bonds'!$B$1:$L$504,MATCH($A82,'American Bonds'!$A$2:$A$504,0))/100))</f>
        <v>1.2389807615524746</v>
      </c>
      <c r="I82">
        <f>I$50*EXP(-I$49*(HLOOKUP(I$49,'American Bonds'!$B$1:$L$504,MATCH($A82,'American Bonds'!$A$2:$A$504,0))/100))</f>
        <v>1.2189490768854332</v>
      </c>
      <c r="J82">
        <f>J$50*EXP(-J$49*(HLOOKUP(J$49,'American Bonds'!$B$1:$L$504,MATCH($A82,'American Bonds'!$A$2:$A$504,0))/100))</f>
        <v>1.1992412619692805</v>
      </c>
      <c r="K82">
        <f>K$50*EXP(-K$49*(HLOOKUP(K$49,'American Bonds'!$B$1:$L$504,MATCH($A82,'American Bonds'!$A$2:$A$504,0))/100))</f>
        <v>17.400814629550553</v>
      </c>
      <c r="L82">
        <f>L$50*EXP(-L$49*(HLOOKUP(L$49,'American Bonds'!$B$1:$L$504,MATCH($A82,'American Bonds'!$A$2:$A$504,0))/100))</f>
        <v>0.57727664548273205</v>
      </c>
      <c r="M82">
        <f>M$50*EXP(-M$49*(HLOOKUP(M$49,'American Bonds'!$B$1:$L$504,MATCH($A82,'American Bonds'!$A$2:$A$504,0))/100))</f>
        <v>0.56680855800731877</v>
      </c>
      <c r="N82">
        <f>N$50*EXP(-N$49*(HLOOKUP(N$49,'American Bonds'!$B$1:$L$504,MATCH($A82,'American Bonds'!$A$2:$A$504,0))/100))</f>
        <v>0.55653029434731605</v>
      </c>
      <c r="O82">
        <f>O$50*EXP(-O$49*(HLOOKUP(O$49,'American Bonds'!$B$1:$L$504,MATCH($A82,'American Bonds'!$A$2:$A$504,0))/100))</f>
        <v>0.54643841231894552</v>
      </c>
      <c r="P82">
        <f>P$50*EXP(-P$49*(HLOOKUP(P$49,'American Bonds'!$B$1:$L$504,MATCH($A82,'American Bonds'!$A$2:$A$504,0))/100))</f>
        <v>0.53652953215751542</v>
      </c>
      <c r="Q82">
        <f>Q$50*EXP(-Q$49*(HLOOKUP(Q$49,'American Bonds'!$B$1:$L$504,MATCH($A82,'American Bonds'!$A$2:$A$504,0))/100))</f>
        <v>0.52680033538553994</v>
      </c>
      <c r="R82">
        <f>R$50*EXP(-R$49*(HLOOKUP(R$49,'American Bonds'!$B$1:$L$504,MATCH($A82,'American Bonds'!$A$2:$A$504,0))/100))</f>
        <v>0.51724756370138247</v>
      </c>
      <c r="S82">
        <f>S$50*EXP(-S$49*(HLOOKUP(S$49,'American Bonds'!$B$1:$L$504,MATCH($A82,'American Bonds'!$A$2:$A$504,0))/100))</f>
        <v>0.5078680178880528</v>
      </c>
      <c r="T82">
        <f>T$50*EXP(-T$49*(HLOOKUP(T$49,'American Bonds'!$B$1:$L$504,MATCH($A82,'American Bonds'!$A$2:$A$504,0))/100))</f>
        <v>0.49865855674179227</v>
      </c>
      <c r="U82" s="25">
        <f>U$50*EXP(-U$49*(HLOOKUP(U$49,'American Bonds'!$B$1:$L$504,MATCH($A82,'American Bonds'!$A$2:$A$504,0))/100))</f>
        <v>11.751288163943881</v>
      </c>
      <c r="W82" s="129">
        <f t="shared" si="55"/>
        <v>110.37575271117458</v>
      </c>
      <c r="X82" s="21">
        <f t="shared" si="56"/>
        <v>6.5917843497472193</v>
      </c>
      <c r="Y82" s="28">
        <f t="shared" si="57"/>
        <v>1.3387701366925366E-3</v>
      </c>
    </row>
    <row r="83" spans="1:25" x14ac:dyDescent="0.2">
      <c r="A83" s="154" t="s">
        <v>21</v>
      </c>
      <c r="B83">
        <f>B$50*EXP(-B$49*(HLOOKUP(B$49,'American Bonds'!$B$1:$L$504,MATCH($A83,'American Bonds'!$A$2:$A$504,0))/100))</f>
        <v>23.382160229014325</v>
      </c>
      <c r="C83">
        <f>C$50*EXP(-C$49*(HLOOKUP(C$49,'American Bonds'!$B$1:$L$504,MATCH($A83,'American Bonds'!$A$2:$A$504,0))/100))</f>
        <v>2.2891918394298654</v>
      </c>
      <c r="D83">
        <f>D$50*EXP(-D$49*(HLOOKUP(D$49,'American Bonds'!$B$1:$L$504,MATCH($A83,'American Bonds'!$A$2:$A$504,0))/100))</f>
        <v>22.611207103369466</v>
      </c>
      <c r="E83">
        <f>E$50*EXP(-E$49*(HLOOKUP(E$49,'American Bonds'!$B$1:$L$504,MATCH($A83,'American Bonds'!$A$2:$A$504,0))/100))</f>
        <v>1.8320580026147057</v>
      </c>
      <c r="F83">
        <f>F$50*EXP(-F$49*(HLOOKUP(F$49,'American Bonds'!$B$1:$L$504,MATCH($A83,'American Bonds'!$A$2:$A$504,0))/100))</f>
        <v>21.238664737536844</v>
      </c>
      <c r="G83">
        <f>G$50*EXP(-G$49*(HLOOKUP(G$49,'American Bonds'!$B$1:$L$504,MATCH($A83,'American Bonds'!$A$2:$A$504,0))/100))</f>
        <v>1.2783741498595353</v>
      </c>
      <c r="H83">
        <f>H$50*EXP(-H$49*(HLOOKUP(H$49,'American Bonds'!$B$1:$L$504,MATCH($A83,'American Bonds'!$A$2:$A$504,0))/100))</f>
        <v>1.233787954881387</v>
      </c>
      <c r="I83">
        <f>I$50*EXP(-I$49*(HLOOKUP(I$49,'American Bonds'!$B$1:$L$504,MATCH($A83,'American Bonds'!$A$2:$A$504,0))/100))</f>
        <v>1.2131121411690149</v>
      </c>
      <c r="J83">
        <f>J$50*EXP(-J$49*(HLOOKUP(J$49,'American Bonds'!$B$1:$L$504,MATCH($A83,'American Bonds'!$A$2:$A$504,0))/100))</f>
        <v>1.192782812661801</v>
      </c>
      <c r="K83">
        <f>K$50*EXP(-K$49*(HLOOKUP(K$49,'American Bonds'!$B$1:$L$504,MATCH($A83,'American Bonds'!$A$2:$A$504,0))/100))</f>
        <v>17.314027704521394</v>
      </c>
      <c r="L83">
        <f>L$50*EXP(-L$49*(HLOOKUP(L$49,'American Bonds'!$B$1:$L$504,MATCH($A83,'American Bonds'!$A$2:$A$504,0))/100))</f>
        <v>0.57411033925642574</v>
      </c>
      <c r="M83">
        <f>M$50*EXP(-M$49*(HLOOKUP(M$49,'American Bonds'!$B$1:$L$504,MATCH($A83,'American Bonds'!$A$2:$A$504,0))/100))</f>
        <v>0.56341788883878186</v>
      </c>
      <c r="N83">
        <f>N$50*EXP(-N$49*(HLOOKUP(N$49,'American Bonds'!$B$1:$L$504,MATCH($A83,'American Bonds'!$A$2:$A$504,0))/100))</f>
        <v>0.55292457870501088</v>
      </c>
      <c r="O83">
        <f>O$50*EXP(-O$49*(HLOOKUP(O$49,'American Bonds'!$B$1:$L$504,MATCH($A83,'American Bonds'!$A$2:$A$504,0))/100))</f>
        <v>0.5426266999903423</v>
      </c>
      <c r="P83">
        <f>P$50*EXP(-P$49*(HLOOKUP(P$49,'American Bonds'!$B$1:$L$504,MATCH($A83,'American Bonds'!$A$2:$A$504,0))/100))</f>
        <v>0.53252061290532127</v>
      </c>
      <c r="Q83">
        <f>Q$50*EXP(-Q$49*(HLOOKUP(Q$49,'American Bonds'!$B$1:$L$504,MATCH($A83,'American Bonds'!$A$2:$A$504,0))/100))</f>
        <v>0.52260274544932295</v>
      </c>
      <c r="R83">
        <f>R$50*EXP(-R$49*(HLOOKUP(R$49,'American Bonds'!$B$1:$L$504,MATCH($A83,'American Bonds'!$A$2:$A$504,0))/100))</f>
        <v>0.51286959214802774</v>
      </c>
      <c r="S83">
        <f>S$50*EXP(-S$49*(HLOOKUP(S$49,'American Bonds'!$B$1:$L$504,MATCH($A83,'American Bonds'!$A$2:$A$504,0))/100))</f>
        <v>0.50331771281440962</v>
      </c>
      <c r="T83">
        <f>T$50*EXP(-T$49*(HLOOKUP(T$49,'American Bonds'!$B$1:$L$504,MATCH($A83,'American Bonds'!$A$2:$A$504,0))/100))</f>
        <v>0.49394373133280067</v>
      </c>
      <c r="U83" s="25">
        <f>U$50*EXP(-U$49*(HLOOKUP(U$49,'American Bonds'!$B$1:$L$504,MATCH($A83,'American Bonds'!$A$2:$A$504,0))/100))</f>
        <v>11.611115424482163</v>
      </c>
      <c r="W83" s="129">
        <f t="shared" si="55"/>
        <v>109.99481600098095</v>
      </c>
      <c r="X83" s="21">
        <f t="shared" si="56"/>
        <v>6.5712089295676996</v>
      </c>
      <c r="Y83" s="28">
        <f t="shared" si="57"/>
        <v>-3.4572410630792816E-3</v>
      </c>
    </row>
    <row r="84" spans="1:25" x14ac:dyDescent="0.2">
      <c r="A84" s="154" t="s">
        <v>22</v>
      </c>
      <c r="B84">
        <f>B$50*EXP(-B$49*(HLOOKUP(B$49,'American Bonds'!$B$1:$L$504,MATCH($A84,'American Bonds'!$A$2:$A$504,0))/100))</f>
        <v>23.382160229014325</v>
      </c>
      <c r="C84">
        <f>C$50*EXP(-C$49*(HLOOKUP(C$49,'American Bonds'!$B$1:$L$504,MATCH($A84,'American Bonds'!$A$2:$A$504,0))/100))</f>
        <v>2.2878187362983398</v>
      </c>
      <c r="D84">
        <f>D$50*EXP(-D$49*(HLOOKUP(D$49,'American Bonds'!$B$1:$L$504,MATCH($A84,'American Bonds'!$A$2:$A$504,0))/100))</f>
        <v>22.584089928404463</v>
      </c>
      <c r="E84">
        <f>E$50*EXP(-E$49*(HLOOKUP(E$49,'American Bonds'!$B$1:$L$504,MATCH($A84,'American Bonds'!$A$2:$A$504,0))/100))</f>
        <v>1.8291290535945808</v>
      </c>
      <c r="F84">
        <f>F$50*EXP(-F$49*(HLOOKUP(F$49,'American Bonds'!$B$1:$L$504,MATCH($A84,'American Bonds'!$A$2:$A$504,0))/100))</f>
        <v>21.196229857087179</v>
      </c>
      <c r="G84">
        <f>G$50*EXP(-G$49*(HLOOKUP(G$49,'American Bonds'!$B$1:$L$504,MATCH($A84,'American Bonds'!$A$2:$A$504,0))/100))</f>
        <v>1.2753097306738164</v>
      </c>
      <c r="H84">
        <f>H$50*EXP(-H$49*(HLOOKUP(H$49,'American Bonds'!$B$1:$L$504,MATCH($A84,'American Bonds'!$A$2:$A$504,0))/100))</f>
        <v>1.2311997187752244</v>
      </c>
      <c r="I84">
        <f>I$50*EXP(-I$49*(HLOOKUP(I$49,'American Bonds'!$B$1:$L$504,MATCH($A84,'American Bonds'!$A$2:$A$504,0))/100))</f>
        <v>1.2102041629998417</v>
      </c>
      <c r="J84">
        <f>J$50*EXP(-J$49*(HLOOKUP(J$49,'American Bonds'!$B$1:$L$504,MATCH($A84,'American Bonds'!$A$2:$A$504,0))/100))</f>
        <v>1.1895666428506819</v>
      </c>
      <c r="K84">
        <f>K$50*EXP(-K$49*(HLOOKUP(K$49,'American Bonds'!$B$1:$L$504,MATCH($A84,'American Bonds'!$A$2:$A$504,0))/100))</f>
        <v>17.262163456677772</v>
      </c>
      <c r="L84">
        <f>L$50*EXP(-L$49*(HLOOKUP(L$49,'American Bonds'!$B$1:$L$504,MATCH($A84,'American Bonds'!$A$2:$A$504,0))/100))</f>
        <v>0.57221889773187784</v>
      </c>
      <c r="M84">
        <f>M$50*EXP(-M$49*(HLOOKUP(M$49,'American Bonds'!$B$1:$L$504,MATCH($A84,'American Bonds'!$A$2:$A$504,0))/100))</f>
        <v>0.56139323100968463</v>
      </c>
      <c r="N84">
        <f>N$50*EXP(-N$49*(HLOOKUP(N$49,'American Bonds'!$B$1:$L$504,MATCH($A84,'American Bonds'!$A$2:$A$504,0))/100))</f>
        <v>0.55077237237831911</v>
      </c>
      <c r="O84">
        <f>O$50*EXP(-O$49*(HLOOKUP(O$49,'American Bonds'!$B$1:$L$504,MATCH($A84,'American Bonds'!$A$2:$A$504,0))/100))</f>
        <v>0.54035244712455177</v>
      </c>
      <c r="P84">
        <f>P$50*EXP(-P$49*(HLOOKUP(P$49,'American Bonds'!$B$1:$L$504,MATCH($A84,'American Bonds'!$A$2:$A$504,0))/100))</f>
        <v>0.53012965383988664</v>
      </c>
      <c r="Q84">
        <f>Q$50*EXP(-Q$49*(HLOOKUP(Q$49,'American Bonds'!$B$1:$L$504,MATCH($A84,'American Bonds'!$A$2:$A$504,0))/100))</f>
        <v>0.52010026303372814</v>
      </c>
      <c r="R84">
        <f>R$50*EXP(-R$49*(HLOOKUP(R$49,'American Bonds'!$B$1:$L$504,MATCH($A84,'American Bonds'!$A$2:$A$504,0))/100))</f>
        <v>0.51026061577278348</v>
      </c>
      <c r="S84">
        <f>S$50*EXP(-S$49*(HLOOKUP(S$49,'American Bonds'!$B$1:$L$504,MATCH($A84,'American Bonds'!$A$2:$A$504,0))/100))</f>
        <v>0.50060712234620763</v>
      </c>
      <c r="T84">
        <f>T$50*EXP(-T$49*(HLOOKUP(T$49,'American Bonds'!$B$1:$L$504,MATCH($A84,'American Bonds'!$A$2:$A$504,0))/100))</f>
        <v>0.49113626095599955</v>
      </c>
      <c r="U84" s="25">
        <f>U$50*EXP(-U$49*(HLOOKUP(U$49,'American Bonds'!$B$1:$L$504,MATCH($A84,'American Bonds'!$A$2:$A$504,0))/100))</f>
        <v>11.587916400390297</v>
      </c>
      <c r="W84" s="129">
        <f t="shared" si="55"/>
        <v>109.81275878095956</v>
      </c>
      <c r="X84" s="21">
        <f t="shared" si="56"/>
        <v>6.5665619502118959</v>
      </c>
      <c r="Y84" s="28">
        <f t="shared" si="57"/>
        <v>-1.6565149024827671E-3</v>
      </c>
    </row>
    <row r="85" spans="1:25" x14ac:dyDescent="0.2">
      <c r="A85" s="154" t="s">
        <v>23</v>
      </c>
      <c r="B85">
        <f>B$50*EXP(-B$49*(HLOOKUP(B$49,'American Bonds'!$B$1:$L$504,MATCH($A85,'American Bonds'!$A$2:$A$504,0))/100))</f>
        <v>23.379822129898326</v>
      </c>
      <c r="C85">
        <f>C$50*EXP(-C$49*(HLOOKUP(C$49,'American Bonds'!$B$1:$L$504,MATCH($A85,'American Bonds'!$A$2:$A$504,0))/100))</f>
        <v>2.2891918394298654</v>
      </c>
      <c r="D85">
        <f>D$50*EXP(-D$49*(HLOOKUP(D$49,'American Bonds'!$B$1:$L$504,MATCH($A85,'American Bonds'!$A$2:$A$504,0))/100))</f>
        <v>22.611207103369466</v>
      </c>
      <c r="E85">
        <f>E$50*EXP(-E$49*(HLOOKUP(E$49,'American Bonds'!$B$1:$L$504,MATCH($A85,'American Bonds'!$A$2:$A$504,0))/100))</f>
        <v>1.8320580026147057</v>
      </c>
      <c r="F85">
        <f>F$50*EXP(-F$49*(HLOOKUP(F$49,'American Bonds'!$B$1:$L$504,MATCH($A85,'American Bonds'!$A$2:$A$504,0))/100))</f>
        <v>21.28118457267378</v>
      </c>
      <c r="G85">
        <f>G$50*EXP(-G$49*(HLOOKUP(G$49,'American Bonds'!$B$1:$L$504,MATCH($A85,'American Bonds'!$A$2:$A$504,0))/100))</f>
        <v>1.2814459324838918</v>
      </c>
      <c r="H85">
        <f>H$50*EXP(-H$49*(HLOOKUP(H$49,'American Bonds'!$B$1:$L$504,MATCH($A85,'American Bonds'!$A$2:$A$504,0))/100))</f>
        <v>1.2381137784988585</v>
      </c>
      <c r="I85">
        <f>I$50*EXP(-I$49*(HLOOKUP(I$49,'American Bonds'!$B$1:$L$504,MATCH($A85,'American Bonds'!$A$2:$A$504,0))/100))</f>
        <v>1.2179743075836333</v>
      </c>
      <c r="J85">
        <f>J$50*EXP(-J$49*(HLOOKUP(J$49,'American Bonds'!$B$1:$L$504,MATCH($A85,'American Bonds'!$A$2:$A$504,0))/100))</f>
        <v>1.1981624303805443</v>
      </c>
      <c r="K85">
        <f>K$50*EXP(-K$49*(HLOOKUP(K$49,'American Bonds'!$B$1:$L$504,MATCH($A85,'American Bonds'!$A$2:$A$504,0))/100))</f>
        <v>17.400814629550553</v>
      </c>
      <c r="L85">
        <f>L$50*EXP(-L$49*(HLOOKUP(L$49,'American Bonds'!$B$1:$L$504,MATCH($A85,'American Bonds'!$A$2:$A$504,0))/100))</f>
        <v>0.57727664548273205</v>
      </c>
      <c r="M85">
        <f>M$50*EXP(-M$49*(HLOOKUP(M$49,'American Bonds'!$B$1:$L$504,MATCH($A85,'American Bonds'!$A$2:$A$504,0))/100))</f>
        <v>0.56680855800731877</v>
      </c>
      <c r="N85">
        <f>N$50*EXP(-N$49*(HLOOKUP(N$49,'American Bonds'!$B$1:$L$504,MATCH($A85,'American Bonds'!$A$2:$A$504,0))/100))</f>
        <v>0.55653029434731605</v>
      </c>
      <c r="O85">
        <f>O$50*EXP(-O$49*(HLOOKUP(O$49,'American Bonds'!$B$1:$L$504,MATCH($A85,'American Bonds'!$A$2:$A$504,0))/100))</f>
        <v>0.54643841231894552</v>
      </c>
      <c r="P85">
        <f>P$50*EXP(-P$49*(HLOOKUP(P$49,'American Bonds'!$B$1:$L$504,MATCH($A85,'American Bonds'!$A$2:$A$504,0))/100))</f>
        <v>0.53652953215751542</v>
      </c>
      <c r="Q85">
        <f>Q$50*EXP(-Q$49*(HLOOKUP(Q$49,'American Bonds'!$B$1:$L$504,MATCH($A85,'American Bonds'!$A$2:$A$504,0))/100))</f>
        <v>0.52680033538553994</v>
      </c>
      <c r="R85">
        <f>R$50*EXP(-R$49*(HLOOKUP(R$49,'American Bonds'!$B$1:$L$504,MATCH($A85,'American Bonds'!$A$2:$A$504,0))/100))</f>
        <v>0.51724756370138247</v>
      </c>
      <c r="S85">
        <f>S$50*EXP(-S$49*(HLOOKUP(S$49,'American Bonds'!$B$1:$L$504,MATCH($A85,'American Bonds'!$A$2:$A$504,0))/100))</f>
        <v>0.5078680178880528</v>
      </c>
      <c r="T85">
        <f>T$50*EXP(-T$49*(HLOOKUP(T$49,'American Bonds'!$B$1:$L$504,MATCH($A85,'American Bonds'!$A$2:$A$504,0))/100))</f>
        <v>0.49865855674179227</v>
      </c>
      <c r="U85" s="25">
        <f>U$50*EXP(-U$49*(HLOOKUP(U$49,'American Bonds'!$B$1:$L$504,MATCH($A85,'American Bonds'!$A$2:$A$504,0))/100))</f>
        <v>11.774814258524318</v>
      </c>
      <c r="W85" s="129">
        <f t="shared" si="55"/>
        <v>110.33894690103855</v>
      </c>
      <c r="X85" s="21">
        <f t="shared" si="56"/>
        <v>6.5963654131743112</v>
      </c>
      <c r="Y85" s="28">
        <f t="shared" si="57"/>
        <v>4.7802411562461273E-3</v>
      </c>
    </row>
    <row r="86" spans="1:25" x14ac:dyDescent="0.2">
      <c r="A86" s="154" t="s">
        <v>24</v>
      </c>
      <c r="B86">
        <f>B$50*EXP(-B$49*(HLOOKUP(B$49,'American Bonds'!$B$1:$L$504,MATCH($A86,'American Bonds'!$A$2:$A$504,0))/100))</f>
        <v>23.379822129898326</v>
      </c>
      <c r="C86">
        <f>C$50*EXP(-C$49*(HLOOKUP(C$49,'American Bonds'!$B$1:$L$504,MATCH($A86,'American Bonds'!$A$2:$A$504,0))/100))</f>
        <v>2.2882763458050253</v>
      </c>
      <c r="D86">
        <f>D$50*EXP(-D$49*(HLOOKUP(D$49,'American Bonds'!$B$1:$L$504,MATCH($A86,'American Bonds'!$A$2:$A$504,0))/100))</f>
        <v>22.590866171768667</v>
      </c>
      <c r="E86">
        <f>E$50*EXP(-E$49*(HLOOKUP(E$49,'American Bonds'!$B$1:$L$504,MATCH($A86,'American Bonds'!$A$2:$A$504,0))/100))</f>
        <v>1.8298608515658557</v>
      </c>
      <c r="F86">
        <f>F$50*EXP(-F$49*(HLOOKUP(F$49,'American Bonds'!$B$1:$L$504,MATCH($A86,'American Bonds'!$A$2:$A$504,0))/100))</f>
        <v>21.228048059558752</v>
      </c>
      <c r="G86">
        <f>G$50*EXP(-G$49*(HLOOKUP(G$49,'American Bonds'!$B$1:$L$504,MATCH($A86,'American Bonds'!$A$2:$A$504,0))/100))</f>
        <v>1.2776073554309519</v>
      </c>
      <c r="H86">
        <f>H$50*EXP(-H$49*(HLOOKUP(H$49,'American Bonds'!$B$1:$L$504,MATCH($A86,'American Bonds'!$A$2:$A$504,0))/100))</f>
        <v>1.233787954881387</v>
      </c>
      <c r="I86">
        <f>I$50*EXP(-I$49*(HLOOKUP(I$49,'American Bonds'!$B$1:$L$504,MATCH($A86,'American Bonds'!$A$2:$A$504,0))/100))</f>
        <v>1.2131121411690149</v>
      </c>
      <c r="J86">
        <f>J$50*EXP(-J$49*(HLOOKUP(J$49,'American Bonds'!$B$1:$L$504,MATCH($A86,'American Bonds'!$A$2:$A$504,0))/100))</f>
        <v>1.192782812661801</v>
      </c>
      <c r="K86">
        <f>K$50*EXP(-K$49*(HLOOKUP(K$49,'American Bonds'!$B$1:$L$504,MATCH($A86,'American Bonds'!$A$2:$A$504,0))/100))</f>
        <v>17.279434254093925</v>
      </c>
      <c r="L86">
        <f>L$50*EXP(-L$49*(HLOOKUP(L$49,'American Bonds'!$B$1:$L$504,MATCH($A86,'American Bonds'!$A$2:$A$504,0))/100))</f>
        <v>0.57284868483878815</v>
      </c>
      <c r="M86">
        <f>M$50*EXP(-M$49*(HLOOKUP(M$49,'American Bonds'!$B$1:$L$504,MATCH($A86,'American Bonds'!$A$2:$A$504,0))/100))</f>
        <v>0.56206730725175236</v>
      </c>
      <c r="N86">
        <f>N$50*EXP(-N$49*(HLOOKUP(N$49,'American Bonds'!$B$1:$L$504,MATCH($A86,'American Bonds'!$A$2:$A$504,0))/100))</f>
        <v>0.55148884206680571</v>
      </c>
      <c r="O86">
        <f>O$50*EXP(-O$49*(HLOOKUP(O$49,'American Bonds'!$B$1:$L$504,MATCH($A86,'American Bonds'!$A$2:$A$504,0))/100))</f>
        <v>0.54110947034313195</v>
      </c>
      <c r="P86">
        <f>P$50*EXP(-P$49*(HLOOKUP(P$49,'American Bonds'!$B$1:$L$504,MATCH($A86,'American Bonds'!$A$2:$A$504,0))/100))</f>
        <v>0.53092544501481675</v>
      </c>
      <c r="Q86">
        <f>Q$50*EXP(-Q$49*(HLOOKUP(Q$49,'American Bonds'!$B$1:$L$504,MATCH($A86,'American Bonds'!$A$2:$A$504,0))/100))</f>
        <v>0.52093308953811579</v>
      </c>
      <c r="R86">
        <f>R$50*EXP(-R$49*(HLOOKUP(R$49,'American Bonds'!$B$1:$L$504,MATCH($A86,'American Bonds'!$A$2:$A$504,0))/100))</f>
        <v>0.51112879656418309</v>
      </c>
      <c r="S86">
        <f>S$50*EXP(-S$49*(HLOOKUP(S$49,'American Bonds'!$B$1:$L$504,MATCH($A86,'American Bonds'!$A$2:$A$504,0))/100))</f>
        <v>0.5015090266367781</v>
      </c>
      <c r="T86">
        <f>T$50*EXP(-T$49*(HLOOKUP(T$49,'American Bonds'!$B$1:$L$504,MATCH($A86,'American Bonds'!$A$2:$A$504,0))/100))</f>
        <v>0.49207030691448433</v>
      </c>
      <c r="U86" s="25">
        <f>U$50*EXP(-U$49*(HLOOKUP(U$49,'American Bonds'!$B$1:$L$504,MATCH($A86,'American Bonds'!$A$2:$A$504,0))/100))</f>
        <v>11.657652899079334</v>
      </c>
      <c r="W86" s="129">
        <f t="shared" si="55"/>
        <v>109.95533194508191</v>
      </c>
      <c r="X86" s="21">
        <f t="shared" si="56"/>
        <v>6.5757037584750027</v>
      </c>
      <c r="Y86" s="28">
        <f t="shared" si="57"/>
        <v>-3.4827535760168045E-3</v>
      </c>
    </row>
    <row r="87" spans="1:25" x14ac:dyDescent="0.2">
      <c r="A87" s="154" t="s">
        <v>25</v>
      </c>
      <c r="B87">
        <f>B$50*EXP(-B$49*(HLOOKUP(B$49,'American Bonds'!$B$1:$L$504,MATCH($A87,'American Bonds'!$A$2:$A$504,0))/100))</f>
        <v>23.377484264580552</v>
      </c>
      <c r="C87">
        <f>C$50*EXP(-C$49*(HLOOKUP(C$49,'American Bonds'!$B$1:$L$504,MATCH($A87,'American Bonds'!$A$2:$A$504,0))/100))</f>
        <v>2.2869037918049187</v>
      </c>
      <c r="D87">
        <f>D$50*EXP(-D$49*(HLOOKUP(D$49,'American Bonds'!$B$1:$L$504,MATCH($A87,'American Bonds'!$A$2:$A$504,0))/100))</f>
        <v>22.56377339128197</v>
      </c>
      <c r="E87">
        <f>E$50*EXP(-E$49*(HLOOKUP(E$49,'American Bonds'!$B$1:$L$504,MATCH($A87,'American Bonds'!$A$2:$A$504,0))/100))</f>
        <v>1.8269354151765547</v>
      </c>
      <c r="F87">
        <f>F$50*EXP(-F$49*(HLOOKUP(F$49,'American Bonds'!$B$1:$L$504,MATCH($A87,'American Bonds'!$A$2:$A$504,0))/100))</f>
        <v>21.164459346141729</v>
      </c>
      <c r="G87">
        <f>G$50*EXP(-G$49*(HLOOKUP(G$49,'American Bonds'!$B$1:$L$504,MATCH($A87,'American Bonds'!$A$2:$A$504,0))/100))</f>
        <v>1.2730162379213237</v>
      </c>
      <c r="H87">
        <f>H$50*EXP(-H$49*(HLOOKUP(H$49,'American Bonds'!$B$1:$L$504,MATCH($A87,'American Bonds'!$A$2:$A$504,0))/100))</f>
        <v>1.2286169122618167</v>
      </c>
      <c r="I87">
        <f>I$50*EXP(-I$49*(HLOOKUP(I$49,'American Bonds'!$B$1:$L$504,MATCH($A87,'American Bonds'!$A$2:$A$504,0))/100))</f>
        <v>1.2073031556099934</v>
      </c>
      <c r="J87">
        <f>J$50*EXP(-J$49*(HLOOKUP(J$49,'American Bonds'!$B$1:$L$504,MATCH($A87,'American Bonds'!$A$2:$A$504,0))/100))</f>
        <v>1.1863591449856576</v>
      </c>
      <c r="K87">
        <f>K$50*EXP(-K$49*(HLOOKUP(K$49,'American Bonds'!$B$1:$L$504,MATCH($A87,'American Bonds'!$A$2:$A$504,0))/100))</f>
        <v>17.227673631086617</v>
      </c>
      <c r="L87">
        <f>L$50*EXP(-L$49*(HLOOKUP(L$49,'American Bonds'!$B$1:$L$504,MATCH($A87,'American Bonds'!$A$2:$A$504,0))/100))</f>
        <v>0.57096139991166073</v>
      </c>
      <c r="M87">
        <f>M$50*EXP(-M$49*(HLOOKUP(M$49,'American Bonds'!$B$1:$L$504,MATCH($A87,'American Bonds'!$A$2:$A$504,0))/100))</f>
        <v>0.56004750277509241</v>
      </c>
      <c r="N87">
        <f>N$50*EXP(-N$49*(HLOOKUP(N$49,'American Bonds'!$B$1:$L$504,MATCH($A87,'American Bonds'!$A$2:$A$504,0))/100))</f>
        <v>0.5493422242084065</v>
      </c>
      <c r="O87">
        <f>O$50*EXP(-O$49*(HLOOKUP(O$49,'American Bonds'!$B$1:$L$504,MATCH($A87,'American Bonds'!$A$2:$A$504,0))/100))</f>
        <v>0.53884157647860931</v>
      </c>
      <c r="P87">
        <f>P$50*EXP(-P$49*(HLOOKUP(P$49,'American Bonds'!$B$1:$L$504,MATCH($A87,'American Bonds'!$A$2:$A$504,0))/100))</f>
        <v>0.52854164807801385</v>
      </c>
      <c r="Q87">
        <f>Q$50*EXP(-Q$49*(HLOOKUP(Q$49,'American Bonds'!$B$1:$L$504,MATCH($A87,'American Bonds'!$A$2:$A$504,0))/100))</f>
        <v>0.51843860226719685</v>
      </c>
      <c r="R87">
        <f>R$50*EXP(-R$49*(HLOOKUP(R$49,'American Bonds'!$B$1:$L$504,MATCH($A87,'American Bonds'!$A$2:$A$504,0))/100))</f>
        <v>0.50852867564580728</v>
      </c>
      <c r="S87">
        <f>S$50*EXP(-S$49*(HLOOKUP(S$49,'American Bonds'!$B$1:$L$504,MATCH($A87,'American Bonds'!$A$2:$A$504,0))/100))</f>
        <v>0.498808176750694</v>
      </c>
      <c r="T87">
        <f>T$50*EXP(-T$49*(HLOOKUP(T$49,'American Bonds'!$B$1:$L$504,MATCH($A87,'American Bonds'!$A$2:$A$504,0))/100))</f>
        <v>0.48927348468082976</v>
      </c>
      <c r="U87" s="25">
        <f>U$50*EXP(-U$49*(HLOOKUP(U$49,'American Bonds'!$B$1:$L$504,MATCH($A87,'American Bonds'!$A$2:$A$504,0))/100))</f>
        <v>11.611115424482163</v>
      </c>
      <c r="W87" s="129">
        <f t="shared" si="55"/>
        <v>109.71642400612961</v>
      </c>
      <c r="X87" s="21">
        <f t="shared" si="56"/>
        <v>6.5685244917244221</v>
      </c>
      <c r="Y87" s="28">
        <f t="shared" si="57"/>
        <v>-2.1751365541882975E-3</v>
      </c>
    </row>
    <row r="88" spans="1:25" x14ac:dyDescent="0.2">
      <c r="A88" s="154">
        <v>40981</v>
      </c>
      <c r="B88">
        <f>B$50*EXP(-B$49*(HLOOKUP(B$49,'American Bonds'!$B$1:$L$504,MATCH($A88,'American Bonds'!$A$2:$A$504,0))/100))</f>
        <v>23.37514663303762</v>
      </c>
      <c r="C88">
        <f>C$50*EXP(-C$49*(HLOOKUP(C$49,'American Bonds'!$B$1:$L$504,MATCH($A88,'American Bonds'!$A$2:$A$504,0))/100))</f>
        <v>2.2850750003855778</v>
      </c>
      <c r="D88">
        <f>D$50*EXP(-D$49*(HLOOKUP(D$49,'American Bonds'!$B$1:$L$504,MATCH($A88,'American Bonds'!$A$2:$A$504,0))/100))</f>
        <v>22.529953102752749</v>
      </c>
      <c r="E88">
        <f>E$50*EXP(-E$49*(HLOOKUP(E$49,'American Bonds'!$B$1:$L$504,MATCH($A88,'American Bonds'!$A$2:$A$504,0))/100))</f>
        <v>1.8232851957823355</v>
      </c>
      <c r="F88">
        <f>F$50*EXP(-F$49*(HLOOKUP(F$49,'American Bonds'!$B$1:$L$504,MATCH($A88,'American Bonds'!$A$2:$A$504,0))/100))</f>
        <v>21.122172728162962</v>
      </c>
      <c r="G88">
        <f>G$50*EXP(-G$49*(HLOOKUP(G$49,'American Bonds'!$B$1:$L$504,MATCH($A88,'American Bonds'!$A$2:$A$504,0))/100))</f>
        <v>1.2699646623058074</v>
      </c>
      <c r="H88">
        <f>H$50*EXP(-H$49*(HLOOKUP(H$49,'American Bonds'!$B$1:$L$504,MATCH($A88,'American Bonds'!$A$2:$A$504,0))/100))</f>
        <v>1.2251815965938249</v>
      </c>
      <c r="I88">
        <f>I$50*EXP(-I$49*(HLOOKUP(I$49,'American Bonds'!$B$1:$L$504,MATCH($A88,'American Bonds'!$A$2:$A$504,0))/100))</f>
        <v>1.2034459603159844</v>
      </c>
      <c r="J88">
        <f>J$50*EXP(-J$49*(HLOOKUP(J$49,'American Bonds'!$B$1:$L$504,MATCH($A88,'American Bonds'!$A$2:$A$504,0))/100))</f>
        <v>1.1820959304541367</v>
      </c>
      <c r="K88">
        <f>K$50*EXP(-K$49*(HLOOKUP(K$49,'American Bonds'!$B$1:$L$504,MATCH($A88,'American Bonds'!$A$2:$A$504,0))/100))</f>
        <v>17.141750250389897</v>
      </c>
      <c r="L88">
        <f>L$50*EXP(-L$49*(HLOOKUP(L$49,'American Bonds'!$B$1:$L$504,MATCH($A88,'American Bonds'!$A$2:$A$504,0))/100))</f>
        <v>0.56782973219278188</v>
      </c>
      <c r="M88">
        <f>M$50*EXP(-M$49*(HLOOKUP(M$49,'American Bonds'!$B$1:$L$504,MATCH($A88,'American Bonds'!$A$2:$A$504,0))/100))</f>
        <v>0.55669727848198802</v>
      </c>
      <c r="N88">
        <f>N$50*EXP(-N$49*(HLOOKUP(N$49,'American Bonds'!$B$1:$L$504,MATCH($A88,'American Bonds'!$A$2:$A$504,0))/100))</f>
        <v>0.54578307950249261</v>
      </c>
      <c r="O88">
        <f>O$50*EXP(-O$49*(HLOOKUP(O$49,'American Bonds'!$B$1:$L$504,MATCH($A88,'American Bonds'!$A$2:$A$504,0))/100))</f>
        <v>0.53508285631193719</v>
      </c>
      <c r="P88">
        <f>P$50*EXP(-P$49*(HLOOKUP(P$49,'American Bonds'!$B$1:$L$504,MATCH($A88,'American Bonds'!$A$2:$A$504,0))/100))</f>
        <v>0.52459241385777267</v>
      </c>
      <c r="Q88">
        <f>Q$50*EXP(-Q$49*(HLOOKUP(Q$49,'American Bonds'!$B$1:$L$504,MATCH($A88,'American Bonds'!$A$2:$A$504,0))/100))</f>
        <v>0.5143076393325765</v>
      </c>
      <c r="R88">
        <f>R$50*EXP(-R$49*(HLOOKUP(R$49,'American Bonds'!$B$1:$L$504,MATCH($A88,'American Bonds'!$A$2:$A$504,0))/100))</f>
        <v>0.50422450056161527</v>
      </c>
      <c r="S88">
        <f>S$50*EXP(-S$49*(HLOOKUP(S$49,'American Bonds'!$B$1:$L$504,MATCH($A88,'American Bonds'!$A$2:$A$504,0))/100))</f>
        <v>0.49433904442201931</v>
      </c>
      <c r="T88">
        <f>T$50*EXP(-T$49*(HLOOKUP(T$49,'American Bonds'!$B$1:$L$504,MATCH($A88,'American Bonds'!$A$2:$A$504,0))/100))</f>
        <v>0.48464739529294931</v>
      </c>
      <c r="U88" s="25">
        <f>U$50*EXP(-U$49*(HLOOKUP(U$49,'American Bonds'!$B$1:$L$504,MATCH($A88,'American Bonds'!$A$2:$A$504,0))/100))</f>
        <v>11.495582895650966</v>
      </c>
      <c r="W88" s="129">
        <f t="shared" si="55"/>
        <v>109.38115789578801</v>
      </c>
      <c r="X88" s="21">
        <f t="shared" si="56"/>
        <v>6.5506682087503227</v>
      </c>
      <c r="Y88" s="28">
        <f t="shared" si="57"/>
        <v>-3.0604296872000234E-3</v>
      </c>
    </row>
    <row r="89" spans="1:25" x14ac:dyDescent="0.2">
      <c r="A89" s="154">
        <v>40982</v>
      </c>
      <c r="B89">
        <f>B$50*EXP(-B$49*(HLOOKUP(B$49,'American Bonds'!$B$1:$L$504,MATCH($A89,'American Bonds'!$A$2:$A$504,0))/100))</f>
        <v>23.37514663303762</v>
      </c>
      <c r="C89">
        <f>C$50*EXP(-C$49*(HLOOKUP(C$49,'American Bonds'!$B$1:$L$504,MATCH($A89,'American Bonds'!$A$2:$A$504,0))/100))</f>
        <v>2.2850750003855778</v>
      </c>
      <c r="D89">
        <f>D$50*EXP(-D$49*(HLOOKUP(D$49,'American Bonds'!$B$1:$L$504,MATCH($A89,'American Bonds'!$A$2:$A$504,0))/100))</f>
        <v>22.536713102632856</v>
      </c>
      <c r="E89">
        <f>E$50*EXP(-E$49*(HLOOKUP(E$49,'American Bonds'!$B$1:$L$504,MATCH($A89,'American Bonds'!$A$2:$A$504,0))/100))</f>
        <v>1.8240146557429147</v>
      </c>
      <c r="F89">
        <f>F$50*EXP(-F$49*(HLOOKUP(F$49,'American Bonds'!$B$1:$L$504,MATCH($A89,'American Bonds'!$A$2:$A$504,0))/100))</f>
        <v>21.122172728162962</v>
      </c>
      <c r="G89">
        <f>G$50*EXP(-G$49*(HLOOKUP(G$49,'American Bonds'!$B$1:$L$504,MATCH($A89,'American Bonds'!$A$2:$A$504,0))/100))</f>
        <v>1.2699646623058074</v>
      </c>
      <c r="H89">
        <f>H$50*EXP(-H$49*(HLOOKUP(H$49,'American Bonds'!$B$1:$L$504,MATCH($A89,'American Bonds'!$A$2:$A$504,0))/100))</f>
        <v>1.2260395239509834</v>
      </c>
      <c r="I89">
        <f>I$50*EXP(-I$49*(HLOOKUP(I$49,'American Bonds'!$B$1:$L$504,MATCH($A89,'American Bonds'!$A$2:$A$504,0))/100))</f>
        <v>1.2044091022896593</v>
      </c>
      <c r="J89">
        <f>J$50*EXP(-J$49*(HLOOKUP(J$49,'American Bonds'!$B$1:$L$504,MATCH($A89,'American Bonds'!$A$2:$A$504,0))/100))</f>
        <v>1.1831602956840543</v>
      </c>
      <c r="K89">
        <f>K$50*EXP(-K$49*(HLOOKUP(K$49,'American Bonds'!$B$1:$L$504,MATCH($A89,'American Bonds'!$A$2:$A$504,0))/100))</f>
        <v>17.158900574373085</v>
      </c>
      <c r="L89">
        <f>L$50*EXP(-L$49*(HLOOKUP(L$49,'American Bonds'!$B$1:$L$504,MATCH($A89,'American Bonds'!$A$2:$A$504,0))/100))</f>
        <v>0.56845468856118009</v>
      </c>
      <c r="M89">
        <f>M$50*EXP(-M$49*(HLOOKUP(M$49,'American Bonds'!$B$1:$L$504,MATCH($A89,'American Bonds'!$A$2:$A$504,0))/100))</f>
        <v>0.55736571619858388</v>
      </c>
      <c r="N89">
        <f>N$50*EXP(-N$49*(HLOOKUP(N$49,'American Bonds'!$B$1:$L$504,MATCH($A89,'American Bonds'!$A$2:$A$504,0))/100))</f>
        <v>0.54649305889246047</v>
      </c>
      <c r="O89">
        <f>O$50*EXP(-O$49*(HLOOKUP(O$49,'American Bonds'!$B$1:$L$504,MATCH($A89,'American Bonds'!$A$2:$A$504,0))/100))</f>
        <v>0.53583249693677004</v>
      </c>
      <c r="P89">
        <f>P$50*EXP(-P$49*(HLOOKUP(P$49,'American Bonds'!$B$1:$L$504,MATCH($A89,'American Bonds'!$A$2:$A$504,0))/100))</f>
        <v>0.52537989294021892</v>
      </c>
      <c r="Q89">
        <f>Q$50*EXP(-Q$49*(HLOOKUP(Q$49,'American Bonds'!$B$1:$L$504,MATCH($A89,'American Bonds'!$A$2:$A$504,0))/100))</f>
        <v>0.51513119022052822</v>
      </c>
      <c r="R89">
        <f>R$50*EXP(-R$49*(HLOOKUP(R$49,'American Bonds'!$B$1:$L$504,MATCH($A89,'American Bonds'!$A$2:$A$504,0))/100))</f>
        <v>0.50508241123002473</v>
      </c>
      <c r="S89">
        <f>S$50*EXP(-S$49*(HLOOKUP(S$49,'American Bonds'!$B$1:$L$504,MATCH($A89,'American Bonds'!$A$2:$A$504,0))/100))</f>
        <v>0.49522965601194469</v>
      </c>
      <c r="T89">
        <f>T$50*EXP(-T$49*(HLOOKUP(T$49,'American Bonds'!$B$1:$L$504,MATCH($A89,'American Bonds'!$A$2:$A$504,0))/100))</f>
        <v>0.48556910068685044</v>
      </c>
      <c r="U89" s="25">
        <f>U$50*EXP(-U$49*(HLOOKUP(U$49,'American Bonds'!$B$1:$L$504,MATCH($A89,'American Bonds'!$A$2:$A$504,0))/100))</f>
        <v>11.518597067943167</v>
      </c>
      <c r="W89" s="129">
        <f t="shared" si="55"/>
        <v>109.43873155818726</v>
      </c>
      <c r="X89" s="21">
        <f t="shared" si="56"/>
        <v>6.5544042338315185</v>
      </c>
      <c r="Y89" s="28">
        <f t="shared" si="57"/>
        <v>5.2621965829019121E-4</v>
      </c>
    </row>
    <row r="90" spans="1:25" x14ac:dyDescent="0.2">
      <c r="A90" s="154">
        <v>40983</v>
      </c>
      <c r="B90">
        <f>B$50*EXP(-B$49*(HLOOKUP(B$49,'American Bonds'!$B$1:$L$504,MATCH($A90,'American Bonds'!$A$2:$A$504,0))/100))</f>
        <v>23.372809235246152</v>
      </c>
      <c r="C90">
        <f>C$50*EXP(-C$49*(HLOOKUP(C$49,'American Bonds'!$B$1:$L$504,MATCH($A90,'American Bonds'!$A$2:$A$504,0))/100))</f>
        <v>2.2846180310839546</v>
      </c>
      <c r="D90">
        <f>D$50*EXP(-D$49*(HLOOKUP(D$49,'American Bonds'!$B$1:$L$504,MATCH($A90,'American Bonds'!$A$2:$A$504,0))/100))</f>
        <v>22.529953102752749</v>
      </c>
      <c r="E90">
        <f>E$50*EXP(-E$49*(HLOOKUP(E$49,'American Bonds'!$B$1:$L$504,MATCH($A90,'American Bonds'!$A$2:$A$504,0))/100))</f>
        <v>1.8232851957823355</v>
      </c>
      <c r="F90">
        <f>F$50*EXP(-F$49*(HLOOKUP(F$49,'American Bonds'!$B$1:$L$504,MATCH($A90,'American Bonds'!$A$2:$A$504,0))/100))</f>
        <v>21.11161428163048</v>
      </c>
      <c r="G90">
        <f>G$50*EXP(-G$49*(HLOOKUP(G$49,'American Bonds'!$B$1:$L$504,MATCH($A90,'American Bonds'!$A$2:$A$504,0))/100))</f>
        <v>1.2692029120563513</v>
      </c>
      <c r="H90">
        <f>H$50*EXP(-H$49*(HLOOKUP(H$49,'American Bonds'!$B$1:$L$504,MATCH($A90,'American Bonds'!$A$2:$A$504,0))/100))</f>
        <v>1.2260395239509834</v>
      </c>
      <c r="I90">
        <f>I$50*EXP(-I$49*(HLOOKUP(I$49,'American Bonds'!$B$1:$L$504,MATCH($A90,'American Bonds'!$A$2:$A$504,0))/100))</f>
        <v>1.2044091022896593</v>
      </c>
      <c r="J90">
        <f>J$50*EXP(-J$49*(HLOOKUP(J$49,'American Bonds'!$B$1:$L$504,MATCH($A90,'American Bonds'!$A$2:$A$504,0))/100))</f>
        <v>1.1831602956840543</v>
      </c>
      <c r="K90">
        <f>K$50*EXP(-K$49*(HLOOKUP(K$49,'American Bonds'!$B$1:$L$504,MATCH($A90,'American Bonds'!$A$2:$A$504,0))/100))</f>
        <v>17.158900574373085</v>
      </c>
      <c r="L90">
        <f>L$50*EXP(-L$49*(HLOOKUP(L$49,'American Bonds'!$B$1:$L$504,MATCH($A90,'American Bonds'!$A$2:$A$504,0))/100))</f>
        <v>0.56845468856118009</v>
      </c>
      <c r="M90">
        <f>M$50*EXP(-M$49*(HLOOKUP(M$49,'American Bonds'!$B$1:$L$504,MATCH($A90,'American Bonds'!$A$2:$A$504,0))/100))</f>
        <v>0.55736571619858388</v>
      </c>
      <c r="N90">
        <f>N$50*EXP(-N$49*(HLOOKUP(N$49,'American Bonds'!$B$1:$L$504,MATCH($A90,'American Bonds'!$A$2:$A$504,0))/100))</f>
        <v>0.54649305889246047</v>
      </c>
      <c r="O90">
        <f>O$50*EXP(-O$49*(HLOOKUP(O$49,'American Bonds'!$B$1:$L$504,MATCH($A90,'American Bonds'!$A$2:$A$504,0))/100))</f>
        <v>0.53583249693677004</v>
      </c>
      <c r="P90">
        <f>P$50*EXP(-P$49*(HLOOKUP(P$49,'American Bonds'!$B$1:$L$504,MATCH($A90,'American Bonds'!$A$2:$A$504,0))/100))</f>
        <v>0.52537989294021892</v>
      </c>
      <c r="Q90">
        <f>Q$50*EXP(-Q$49*(HLOOKUP(Q$49,'American Bonds'!$B$1:$L$504,MATCH($A90,'American Bonds'!$A$2:$A$504,0))/100))</f>
        <v>0.51513119022052822</v>
      </c>
      <c r="R90">
        <f>R$50*EXP(-R$49*(HLOOKUP(R$49,'American Bonds'!$B$1:$L$504,MATCH($A90,'American Bonds'!$A$2:$A$504,0))/100))</f>
        <v>0.50508241123002473</v>
      </c>
      <c r="S90">
        <f>S$50*EXP(-S$49*(HLOOKUP(S$49,'American Bonds'!$B$1:$L$504,MATCH($A90,'American Bonds'!$A$2:$A$504,0))/100))</f>
        <v>0.49522965601194469</v>
      </c>
      <c r="T90">
        <f>T$50*EXP(-T$49*(HLOOKUP(T$49,'American Bonds'!$B$1:$L$504,MATCH($A90,'American Bonds'!$A$2:$A$504,0))/100))</f>
        <v>0.48556910068685044</v>
      </c>
      <c r="U90" s="25">
        <f>U$50*EXP(-U$49*(HLOOKUP(U$49,'American Bonds'!$B$1:$L$504,MATCH($A90,'American Bonds'!$A$2:$A$504,0))/100))</f>
        <v>11.518597067943167</v>
      </c>
      <c r="W90" s="129">
        <f t="shared" si="55"/>
        <v>109.41712753447156</v>
      </c>
      <c r="X90" s="21">
        <f t="shared" si="56"/>
        <v>6.5549323924093903</v>
      </c>
      <c r="Y90" s="28">
        <f t="shared" si="57"/>
        <v>-1.974269628917371E-4</v>
      </c>
    </row>
    <row r="91" spans="1:25" x14ac:dyDescent="0.2">
      <c r="A91" s="154">
        <v>40984</v>
      </c>
      <c r="B91">
        <f>B$50*EXP(-B$49*(HLOOKUP(B$49,'American Bonds'!$B$1:$L$504,MATCH($A91,'American Bonds'!$A$2:$A$504,0))/100))</f>
        <v>23.384498561951926</v>
      </c>
      <c r="C91">
        <f>C$50*EXP(-C$49*(HLOOKUP(C$49,'American Bonds'!$B$1:$L$504,MATCH($A91,'American Bonds'!$A$2:$A$504,0))/100))</f>
        <v>2.2896497235846405</v>
      </c>
      <c r="D91">
        <f>D$50*EXP(-D$49*(HLOOKUP(D$49,'American Bonds'!$B$1:$L$504,MATCH($A91,'American Bonds'!$A$2:$A$504,0))/100))</f>
        <v>22.604424758641034</v>
      </c>
      <c r="E91">
        <f>E$50*EXP(-E$49*(HLOOKUP(E$49,'American Bonds'!$B$1:$L$504,MATCH($A91,'American Bonds'!$A$2:$A$504,0))/100))</f>
        <v>1.8313253259587601</v>
      </c>
      <c r="F91">
        <f>F$50*EXP(-F$49*(HLOOKUP(F$49,'American Bonds'!$B$1:$L$504,MATCH($A91,'American Bonds'!$A$2:$A$504,0))/100))</f>
        <v>21.2068306219861</v>
      </c>
      <c r="G91">
        <f>G$50*EXP(-G$49*(HLOOKUP(G$49,'American Bonds'!$B$1:$L$504,MATCH($A91,'American Bonds'!$A$2:$A$504,0))/100))</f>
        <v>1.2760751461138902</v>
      </c>
      <c r="H91">
        <f>H$50*EXP(-H$49*(HLOOKUP(H$49,'American Bonds'!$B$1:$L$504,MATCH($A91,'American Bonds'!$A$2:$A$504,0))/100))</f>
        <v>1.2311997187752244</v>
      </c>
      <c r="I91">
        <f>I$50*EXP(-I$49*(HLOOKUP(I$49,'American Bonds'!$B$1:$L$504,MATCH($A91,'American Bonds'!$A$2:$A$504,0))/100))</f>
        <v>1.2102041629998417</v>
      </c>
      <c r="J91">
        <f>J$50*EXP(-J$49*(HLOOKUP(J$49,'American Bonds'!$B$1:$L$504,MATCH($A91,'American Bonds'!$A$2:$A$504,0))/100))</f>
        <v>1.1895666428506819</v>
      </c>
      <c r="K91">
        <f>K$50*EXP(-K$49*(HLOOKUP(K$49,'American Bonds'!$B$1:$L$504,MATCH($A91,'American Bonds'!$A$2:$A$504,0))/100))</f>
        <v>17.210454568421785</v>
      </c>
      <c r="L91">
        <f>L$50*EXP(-L$49*(HLOOKUP(L$49,'American Bonds'!$B$1:$L$504,MATCH($A91,'American Bonds'!$A$2:$A$504,0))/100))</f>
        <v>0.57033368767678139</v>
      </c>
      <c r="M91">
        <f>M$50*EXP(-M$49*(HLOOKUP(M$49,'American Bonds'!$B$1:$L$504,MATCH($A91,'American Bonds'!$A$2:$A$504,0))/100))</f>
        <v>0.55937584884471903</v>
      </c>
      <c r="N91">
        <f>N$50*EXP(-N$49*(HLOOKUP(N$49,'American Bonds'!$B$1:$L$504,MATCH($A91,'American Bonds'!$A$2:$A$504,0))/100))</f>
        <v>0.54862854331002953</v>
      </c>
      <c r="O91">
        <f>O$50*EXP(-O$49*(HLOOKUP(O$49,'American Bonds'!$B$1:$L$504,MATCH($A91,'American Bonds'!$A$2:$A$504,0))/100))</f>
        <v>0.53808772608994015</v>
      </c>
      <c r="P91">
        <f>P$50*EXP(-P$49*(HLOOKUP(P$49,'American Bonds'!$B$1:$L$504,MATCH($A91,'American Bonds'!$A$2:$A$504,0))/100))</f>
        <v>0.52774942991805762</v>
      </c>
      <c r="Q91">
        <f>Q$50*EXP(-Q$49*(HLOOKUP(Q$49,'American Bonds'!$B$1:$L$504,MATCH($A91,'American Bonds'!$A$2:$A$504,0))/100))</f>
        <v>0.51760976375120105</v>
      </c>
      <c r="R91">
        <f>R$50*EXP(-R$49*(HLOOKUP(R$49,'American Bonds'!$B$1:$L$504,MATCH($A91,'American Bonds'!$A$2:$A$504,0))/100))</f>
        <v>0.50766491130492242</v>
      </c>
      <c r="S91">
        <f>S$50*EXP(-S$49*(HLOOKUP(S$49,'American Bonds'!$B$1:$L$504,MATCH($A91,'American Bonds'!$A$2:$A$504,0))/100))</f>
        <v>0.4979111296171656</v>
      </c>
      <c r="T91">
        <f>T$50*EXP(-T$49*(HLOOKUP(T$49,'American Bonds'!$B$1:$L$504,MATCH($A91,'American Bonds'!$A$2:$A$504,0))/100))</f>
        <v>0.48834474763952052</v>
      </c>
      <c r="U91" s="25">
        <f>U$50*EXP(-U$49*(HLOOKUP(U$49,'American Bonds'!$B$1:$L$504,MATCH($A91,'American Bonds'!$A$2:$A$504,0))/100))</f>
        <v>11.541657314639004</v>
      </c>
      <c r="W91" s="129">
        <f t="shared" si="55"/>
        <v>109.73159233407523</v>
      </c>
      <c r="X91" s="21">
        <f t="shared" si="56"/>
        <v>6.556522301811726</v>
      </c>
      <c r="Y91" s="28">
        <f t="shared" si="57"/>
        <v>2.8698777307496455E-3</v>
      </c>
    </row>
    <row r="92" spans="1:25" x14ac:dyDescent="0.2">
      <c r="A92" s="154">
        <v>40985</v>
      </c>
      <c r="B92">
        <f>B$50*EXP(-B$49*(HLOOKUP(B$49,'American Bonds'!$B$1:$L$504,MATCH($A92,'American Bonds'!$A$2:$A$504,0))/100))</f>
        <v>23.389175929385466</v>
      </c>
      <c r="C92">
        <f>C$50*EXP(-C$49*(HLOOKUP(C$49,'American Bonds'!$B$1:$L$504,MATCH($A92,'American Bonds'!$A$2:$A$504,0))/100))</f>
        <v>2.2896497235846405</v>
      </c>
      <c r="D92">
        <f>D$50*EXP(-D$49*(HLOOKUP(D$49,'American Bonds'!$B$1:$L$504,MATCH($A92,'American Bonds'!$A$2:$A$504,0))/100))</f>
        <v>22.611207103369466</v>
      </c>
      <c r="E92">
        <f>E$50*EXP(-E$49*(HLOOKUP(E$49,'American Bonds'!$B$1:$L$504,MATCH($A92,'American Bonds'!$A$2:$A$504,0))/100))</f>
        <v>1.8320580026147057</v>
      </c>
      <c r="F92">
        <f>F$50*EXP(-F$49*(HLOOKUP(F$49,'American Bonds'!$B$1:$L$504,MATCH($A92,'American Bonds'!$A$2:$A$504,0))/100))</f>
        <v>21.228048059558752</v>
      </c>
      <c r="G92">
        <f>G$50*EXP(-G$49*(HLOOKUP(G$49,'American Bonds'!$B$1:$L$504,MATCH($A92,'American Bonds'!$A$2:$A$504,0))/100))</f>
        <v>1.2776073554309519</v>
      </c>
      <c r="H92">
        <f>H$50*EXP(-H$49*(HLOOKUP(H$49,'American Bonds'!$B$1:$L$504,MATCH($A92,'American Bonds'!$A$2:$A$504,0))/100))</f>
        <v>1.2329246055204999</v>
      </c>
      <c r="I92">
        <f>I$50*EXP(-I$49*(HLOOKUP(I$49,'American Bonds'!$B$1:$L$504,MATCH($A92,'American Bonds'!$A$2:$A$504,0))/100))</f>
        <v>1.2121420395484666</v>
      </c>
      <c r="J92">
        <f>J$50*EXP(-J$49*(HLOOKUP(J$49,'American Bonds'!$B$1:$L$504,MATCH($A92,'American Bonds'!$A$2:$A$504,0))/100))</f>
        <v>1.1917097910625538</v>
      </c>
      <c r="K92">
        <f>K$50*EXP(-K$49*(HLOOKUP(K$49,'American Bonds'!$B$1:$L$504,MATCH($A92,'American Bonds'!$A$2:$A$504,0))/100))</f>
        <v>17.262163456677772</v>
      </c>
      <c r="L92">
        <f>L$50*EXP(-L$49*(HLOOKUP(L$49,'American Bonds'!$B$1:$L$504,MATCH($A92,'American Bonds'!$A$2:$A$504,0))/100))</f>
        <v>0.57221889773187784</v>
      </c>
      <c r="M92">
        <f>M$50*EXP(-M$49*(HLOOKUP(M$49,'American Bonds'!$B$1:$L$504,MATCH($A92,'American Bonds'!$A$2:$A$504,0))/100))</f>
        <v>0.56139323100968463</v>
      </c>
      <c r="N92">
        <f>N$50*EXP(-N$49*(HLOOKUP(N$49,'American Bonds'!$B$1:$L$504,MATCH($A92,'American Bonds'!$A$2:$A$504,0))/100))</f>
        <v>0.55077237237831911</v>
      </c>
      <c r="O92">
        <f>O$50*EXP(-O$49*(HLOOKUP(O$49,'American Bonds'!$B$1:$L$504,MATCH($A92,'American Bonds'!$A$2:$A$504,0))/100))</f>
        <v>0.54035244712455177</v>
      </c>
      <c r="P92">
        <f>P$50*EXP(-P$49*(HLOOKUP(P$49,'American Bonds'!$B$1:$L$504,MATCH($A92,'American Bonds'!$A$2:$A$504,0))/100))</f>
        <v>0.53012965383988664</v>
      </c>
      <c r="Q92">
        <f>Q$50*EXP(-Q$49*(HLOOKUP(Q$49,'American Bonds'!$B$1:$L$504,MATCH($A92,'American Bonds'!$A$2:$A$504,0))/100))</f>
        <v>0.52010026303372814</v>
      </c>
      <c r="R92">
        <f>R$50*EXP(-R$49*(HLOOKUP(R$49,'American Bonds'!$B$1:$L$504,MATCH($A92,'American Bonds'!$A$2:$A$504,0))/100))</f>
        <v>0.51026061577278348</v>
      </c>
      <c r="S92">
        <f>S$50*EXP(-S$49*(HLOOKUP(S$49,'American Bonds'!$B$1:$L$504,MATCH($A92,'American Bonds'!$A$2:$A$504,0))/100))</f>
        <v>0.50060712234620763</v>
      </c>
      <c r="T92">
        <f>T$50*EXP(-T$49*(HLOOKUP(T$49,'American Bonds'!$B$1:$L$504,MATCH($A92,'American Bonds'!$A$2:$A$504,0))/100))</f>
        <v>0.49113626095599955</v>
      </c>
      <c r="U92" s="25">
        <f>U$50*EXP(-U$49*(HLOOKUP(U$49,'American Bonds'!$B$1:$L$504,MATCH($A92,'American Bonds'!$A$2:$A$504,0))/100))</f>
        <v>11.634360893051207</v>
      </c>
      <c r="W92" s="129">
        <f t="shared" si="55"/>
        <v>109.93801782399751</v>
      </c>
      <c r="X92" s="21">
        <f t="shared" si="56"/>
        <v>6.5704719342749716</v>
      </c>
      <c r="Y92" s="28">
        <f t="shared" si="57"/>
        <v>1.8794183732134843E-3</v>
      </c>
    </row>
    <row r="93" spans="1:25" x14ac:dyDescent="0.2">
      <c r="A93" s="154">
        <v>40988</v>
      </c>
      <c r="B93">
        <f>B$50*EXP(-B$49*(HLOOKUP(B$49,'American Bonds'!$B$1:$L$504,MATCH($A93,'American Bonds'!$A$2:$A$504,0))/100))</f>
        <v>23.393854232386051</v>
      </c>
      <c r="C93">
        <f>C$50*EXP(-C$49*(HLOOKUP(C$49,'American Bonds'!$B$1:$L$504,MATCH($A93,'American Bonds'!$A$2:$A$504,0))/100))</f>
        <v>2.2910239256381812</v>
      </c>
      <c r="D93">
        <f>D$50*EXP(-D$49*(HLOOKUP(D$49,'American Bonds'!$B$1:$L$504,MATCH($A93,'American Bonds'!$A$2:$A$504,0))/100))</f>
        <v>22.638356838476607</v>
      </c>
      <c r="E93">
        <f>E$50*EXP(-E$49*(HLOOKUP(E$49,'American Bonds'!$B$1:$L$504,MATCH($A93,'American Bonds'!$A$2:$A$504,0))/100))</f>
        <v>1.8349916417043179</v>
      </c>
      <c r="F93">
        <f>F$50*EXP(-F$49*(HLOOKUP(F$49,'American Bonds'!$B$1:$L$504,MATCH($A93,'American Bonds'!$A$2:$A$504,0))/100))</f>
        <v>21.28118457267378</v>
      </c>
      <c r="G93">
        <f>G$50*EXP(-G$49*(HLOOKUP(G$49,'American Bonds'!$B$1:$L$504,MATCH($A93,'American Bonds'!$A$2:$A$504,0))/100))</f>
        <v>1.2814459324838918</v>
      </c>
      <c r="H93">
        <f>H$50*EXP(-H$49*(HLOOKUP(H$49,'American Bonds'!$B$1:$L$504,MATCH($A93,'American Bonds'!$A$2:$A$504,0))/100))</f>
        <v>1.2363816319944303</v>
      </c>
      <c r="I93">
        <f>I$50*EXP(-I$49*(HLOOKUP(I$49,'American Bonds'!$B$1:$L$504,MATCH($A93,'American Bonds'!$A$2:$A$504,0))/100))</f>
        <v>1.2160271068674753</v>
      </c>
      <c r="J93">
        <f>J$50*EXP(-J$49*(HLOOKUP(J$49,'American Bonds'!$B$1:$L$504,MATCH($A93,'American Bonds'!$A$2:$A$504,0))/100))</f>
        <v>1.1960076778649065</v>
      </c>
      <c r="K93">
        <f>K$50*EXP(-K$49*(HLOOKUP(K$49,'American Bonds'!$B$1:$L$504,MATCH($A93,'American Bonds'!$A$2:$A$504,0))/100))</f>
        <v>17.314027704521394</v>
      </c>
      <c r="L93">
        <f>L$50*EXP(-L$49*(HLOOKUP(L$49,'American Bonds'!$B$1:$L$504,MATCH($A93,'American Bonds'!$A$2:$A$504,0))/100))</f>
        <v>0.57411033925642574</v>
      </c>
      <c r="M93">
        <f>M$50*EXP(-M$49*(HLOOKUP(M$49,'American Bonds'!$B$1:$L$504,MATCH($A93,'American Bonds'!$A$2:$A$504,0))/100))</f>
        <v>0.56341788883878186</v>
      </c>
      <c r="N93">
        <f>N$50*EXP(-N$49*(HLOOKUP(N$49,'American Bonds'!$B$1:$L$504,MATCH($A93,'American Bonds'!$A$2:$A$504,0))/100))</f>
        <v>0.55292457870501088</v>
      </c>
      <c r="O93">
        <f>O$50*EXP(-O$49*(HLOOKUP(O$49,'American Bonds'!$B$1:$L$504,MATCH($A93,'American Bonds'!$A$2:$A$504,0))/100))</f>
        <v>0.5426266999903423</v>
      </c>
      <c r="P93">
        <f>P$50*EXP(-P$49*(HLOOKUP(P$49,'American Bonds'!$B$1:$L$504,MATCH($A93,'American Bonds'!$A$2:$A$504,0))/100))</f>
        <v>0.53252061290532127</v>
      </c>
      <c r="Q93">
        <f>Q$50*EXP(-Q$49*(HLOOKUP(Q$49,'American Bonds'!$B$1:$L$504,MATCH($A93,'American Bonds'!$A$2:$A$504,0))/100))</f>
        <v>0.52260274544932295</v>
      </c>
      <c r="R93">
        <f>R$50*EXP(-R$49*(HLOOKUP(R$49,'American Bonds'!$B$1:$L$504,MATCH($A93,'American Bonds'!$A$2:$A$504,0))/100))</f>
        <v>0.51286959214802774</v>
      </c>
      <c r="S93">
        <f>S$50*EXP(-S$49*(HLOOKUP(S$49,'American Bonds'!$B$1:$L$504,MATCH($A93,'American Bonds'!$A$2:$A$504,0))/100))</f>
        <v>0.50331771281440962</v>
      </c>
      <c r="T93">
        <f>T$50*EXP(-T$49*(HLOOKUP(T$49,'American Bonds'!$B$1:$L$504,MATCH($A93,'American Bonds'!$A$2:$A$504,0))/100))</f>
        <v>0.49394373133280067</v>
      </c>
      <c r="U93" s="25">
        <f>U$50*EXP(-U$49*(HLOOKUP(U$49,'American Bonds'!$B$1:$L$504,MATCH($A93,'American Bonds'!$A$2:$A$504,0))/100))</f>
        <v>11.680991535734606</v>
      </c>
      <c r="W93" s="129">
        <f t="shared" si="55"/>
        <v>110.16262670178608</v>
      </c>
      <c r="X93" s="21">
        <f t="shared" si="56"/>
        <v>6.577607416347206</v>
      </c>
      <c r="Y93" s="28">
        <f t="shared" si="57"/>
        <v>2.040965906670873E-3</v>
      </c>
    </row>
    <row r="94" spans="1:25" x14ac:dyDescent="0.2">
      <c r="A94" s="154">
        <v>40989</v>
      </c>
      <c r="B94">
        <f>B$50*EXP(-B$49*(HLOOKUP(B$49,'American Bonds'!$B$1:$L$504,MATCH($A94,'American Bonds'!$A$2:$A$504,0))/100))</f>
        <v>23.391514963928184</v>
      </c>
      <c r="C94">
        <f>C$50*EXP(-C$49*(HLOOKUP(C$49,'American Bonds'!$B$1:$L$504,MATCH($A94,'American Bonds'!$A$2:$A$504,0))/100))</f>
        <v>2.2896497235846405</v>
      </c>
      <c r="D94">
        <f>D$50*EXP(-D$49*(HLOOKUP(D$49,'American Bonds'!$B$1:$L$504,MATCH($A94,'American Bonds'!$A$2:$A$504,0))/100))</f>
        <v>22.604424758641034</v>
      </c>
      <c r="E94">
        <f>E$50*EXP(-E$49*(HLOOKUP(E$49,'American Bonds'!$B$1:$L$504,MATCH($A94,'American Bonds'!$A$2:$A$504,0))/100))</f>
        <v>1.8313253259587601</v>
      </c>
      <c r="F94">
        <f>F$50*EXP(-F$49*(HLOOKUP(F$49,'American Bonds'!$B$1:$L$504,MATCH($A94,'American Bonds'!$A$2:$A$504,0))/100))</f>
        <v>21.238664737536844</v>
      </c>
      <c r="G94">
        <f>G$50*EXP(-G$49*(HLOOKUP(G$49,'American Bonds'!$B$1:$L$504,MATCH($A94,'American Bonds'!$A$2:$A$504,0))/100))</f>
        <v>1.2783741498595353</v>
      </c>
      <c r="H94">
        <f>H$50*EXP(-H$49*(HLOOKUP(H$49,'American Bonds'!$B$1:$L$504,MATCH($A94,'American Bonds'!$A$2:$A$504,0))/100))</f>
        <v>1.2329246055204999</v>
      </c>
      <c r="I94">
        <f>I$50*EXP(-I$49*(HLOOKUP(I$49,'American Bonds'!$B$1:$L$504,MATCH($A94,'American Bonds'!$A$2:$A$504,0))/100))</f>
        <v>1.2121420395484666</v>
      </c>
      <c r="J94">
        <f>J$50*EXP(-J$49*(HLOOKUP(J$49,'American Bonds'!$B$1:$L$504,MATCH($A94,'American Bonds'!$A$2:$A$504,0))/100))</f>
        <v>1.1917097910625538</v>
      </c>
      <c r="K94">
        <f>K$50*EXP(-K$49*(HLOOKUP(K$49,'American Bonds'!$B$1:$L$504,MATCH($A94,'American Bonds'!$A$2:$A$504,0))/100))</f>
        <v>17.244909921426519</v>
      </c>
      <c r="L94">
        <f>L$50*EXP(-L$49*(HLOOKUP(L$49,'American Bonds'!$B$1:$L$504,MATCH($A94,'American Bonds'!$A$2:$A$504,0))/100))</f>
        <v>0.57158980300990359</v>
      </c>
      <c r="M94">
        <f>M$50*EXP(-M$49*(HLOOKUP(M$49,'American Bonds'!$B$1:$L$504,MATCH($A94,'American Bonds'!$A$2:$A$504,0))/100))</f>
        <v>0.56071996317396655</v>
      </c>
      <c r="N94">
        <f>N$50*EXP(-N$49*(HLOOKUP(N$49,'American Bonds'!$B$1:$L$504,MATCH($A94,'American Bonds'!$A$2:$A$504,0))/100))</f>
        <v>0.55005683349527301</v>
      </c>
      <c r="O94">
        <f>O$50*EXP(-O$49*(HLOOKUP(O$49,'American Bonds'!$B$1:$L$504,MATCH($A94,'American Bonds'!$A$2:$A$504,0))/100))</f>
        <v>0.53959648299694085</v>
      </c>
      <c r="P94">
        <f>P$50*EXP(-P$49*(HLOOKUP(P$49,'American Bonds'!$B$1:$L$504,MATCH($A94,'American Bonds'!$A$2:$A$504,0))/100))</f>
        <v>0.52933505545690118</v>
      </c>
      <c r="Q94">
        <f>Q$50*EXP(-Q$49*(HLOOKUP(Q$49,'American Bonds'!$B$1:$L$504,MATCH($A94,'American Bonds'!$A$2:$A$504,0))/100))</f>
        <v>0.51926876798629762</v>
      </c>
      <c r="R94">
        <f>R$50*EXP(-R$49*(HLOOKUP(R$49,'American Bonds'!$B$1:$L$504,MATCH($A94,'American Bonds'!$A$2:$A$504,0))/100))</f>
        <v>0.50939390963491871</v>
      </c>
      <c r="S94">
        <f>S$50*EXP(-S$49*(HLOOKUP(S$49,'American Bonds'!$B$1:$L$504,MATCH($A94,'American Bonds'!$A$2:$A$504,0))/100))</f>
        <v>0.49970684002315136</v>
      </c>
      <c r="T94">
        <f>T$50*EXP(-T$49*(HLOOKUP(T$49,'American Bonds'!$B$1:$L$504,MATCH($A94,'American Bonds'!$A$2:$A$504,0))/100))</f>
        <v>0.49020398799995019</v>
      </c>
      <c r="U94" s="25">
        <f>U$50*EXP(-U$49*(HLOOKUP(U$49,'American Bonds'!$B$1:$L$504,MATCH($A94,'American Bonds'!$A$2:$A$504,0))/100))</f>
        <v>11.564763727979484</v>
      </c>
      <c r="W94" s="129">
        <f t="shared" si="55"/>
        <v>109.85027538882382</v>
      </c>
      <c r="X94" s="21">
        <f t="shared" si="56"/>
        <v>6.5608225827343443</v>
      </c>
      <c r="Y94" s="28">
        <f t="shared" si="57"/>
        <v>-2.8393927796612141E-3</v>
      </c>
    </row>
    <row r="95" spans="1:25" x14ac:dyDescent="0.2">
      <c r="A95" s="154">
        <v>40990</v>
      </c>
      <c r="B95">
        <f>B$50*EXP(-B$49*(HLOOKUP(B$49,'American Bonds'!$B$1:$L$504,MATCH($A95,'American Bonds'!$A$2:$A$504,0))/100))</f>
        <v>23.389175929385466</v>
      </c>
      <c r="C95">
        <f>C$50*EXP(-C$49*(HLOOKUP(C$49,'American Bonds'!$B$1:$L$504,MATCH($A95,'American Bonds'!$A$2:$A$504,0))/100))</f>
        <v>2.2878187362983398</v>
      </c>
      <c r="D95">
        <f>D$50*EXP(-D$49*(HLOOKUP(D$49,'American Bonds'!$B$1:$L$504,MATCH($A95,'American Bonds'!$A$2:$A$504,0))/100))</f>
        <v>22.584089928404463</v>
      </c>
      <c r="E95">
        <f>E$50*EXP(-E$49*(HLOOKUP(E$49,'American Bonds'!$B$1:$L$504,MATCH($A95,'American Bonds'!$A$2:$A$504,0))/100))</f>
        <v>1.8291290535945808</v>
      </c>
      <c r="F95">
        <f>F$50*EXP(-F$49*(HLOOKUP(F$49,'American Bonds'!$B$1:$L$504,MATCH($A95,'American Bonds'!$A$2:$A$504,0))/100))</f>
        <v>21.196229857087179</v>
      </c>
      <c r="G95">
        <f>G$50*EXP(-G$49*(HLOOKUP(G$49,'American Bonds'!$B$1:$L$504,MATCH($A95,'American Bonds'!$A$2:$A$504,0))/100))</f>
        <v>1.2753097306738164</v>
      </c>
      <c r="H95">
        <f>H$50*EXP(-H$49*(HLOOKUP(H$49,'American Bonds'!$B$1:$L$504,MATCH($A95,'American Bonds'!$A$2:$A$504,0))/100))</f>
        <v>1.2294772451817919</v>
      </c>
      <c r="I95">
        <f>I$50*EXP(-I$49*(HLOOKUP(I$49,'American Bonds'!$B$1:$L$504,MATCH($A95,'American Bonds'!$A$2:$A$504,0))/100))</f>
        <v>1.2082693845745349</v>
      </c>
      <c r="J95">
        <f>J$50*EXP(-J$49*(HLOOKUP(J$49,'American Bonds'!$B$1:$L$504,MATCH($A95,'American Bonds'!$A$2:$A$504,0))/100))</f>
        <v>1.1874273488357734</v>
      </c>
      <c r="K95">
        <f>K$50*EXP(-K$49*(HLOOKUP(K$49,'American Bonds'!$B$1:$L$504,MATCH($A95,'American Bonds'!$A$2:$A$504,0))/100))</f>
        <v>17.210454568421785</v>
      </c>
      <c r="L95">
        <f>L$50*EXP(-L$49*(HLOOKUP(L$49,'American Bonds'!$B$1:$L$504,MATCH($A95,'American Bonds'!$A$2:$A$504,0))/100))</f>
        <v>0.57033368767678139</v>
      </c>
      <c r="M95">
        <f>M$50*EXP(-M$49*(HLOOKUP(M$49,'American Bonds'!$B$1:$L$504,MATCH($A95,'American Bonds'!$A$2:$A$504,0))/100))</f>
        <v>0.55937584884471903</v>
      </c>
      <c r="N95">
        <f>N$50*EXP(-N$49*(HLOOKUP(N$49,'American Bonds'!$B$1:$L$504,MATCH($A95,'American Bonds'!$A$2:$A$504,0))/100))</f>
        <v>0.54862854331002953</v>
      </c>
      <c r="O95">
        <f>O$50*EXP(-O$49*(HLOOKUP(O$49,'American Bonds'!$B$1:$L$504,MATCH($A95,'American Bonds'!$A$2:$A$504,0))/100))</f>
        <v>0.53808772608994015</v>
      </c>
      <c r="P95">
        <f>P$50*EXP(-P$49*(HLOOKUP(P$49,'American Bonds'!$B$1:$L$504,MATCH($A95,'American Bonds'!$A$2:$A$504,0))/100))</f>
        <v>0.52774942991805762</v>
      </c>
      <c r="Q95">
        <f>Q$50*EXP(-Q$49*(HLOOKUP(Q$49,'American Bonds'!$B$1:$L$504,MATCH($A95,'American Bonds'!$A$2:$A$504,0))/100))</f>
        <v>0.51760976375120105</v>
      </c>
      <c r="R95">
        <f>R$50*EXP(-R$49*(HLOOKUP(R$49,'American Bonds'!$B$1:$L$504,MATCH($A95,'American Bonds'!$A$2:$A$504,0))/100))</f>
        <v>0.50766491130492242</v>
      </c>
      <c r="S95">
        <f>S$50*EXP(-S$49*(HLOOKUP(S$49,'American Bonds'!$B$1:$L$504,MATCH($A95,'American Bonds'!$A$2:$A$504,0))/100))</f>
        <v>0.4979111296171656</v>
      </c>
      <c r="T95">
        <f>T$50*EXP(-T$49*(HLOOKUP(T$49,'American Bonds'!$B$1:$L$504,MATCH($A95,'American Bonds'!$A$2:$A$504,0))/100))</f>
        <v>0.48834474763952052</v>
      </c>
      <c r="U95" s="25">
        <f>U$50*EXP(-U$49*(HLOOKUP(U$49,'American Bonds'!$B$1:$L$504,MATCH($A95,'American Bonds'!$A$2:$A$504,0))/100))</f>
        <v>11.541657314639004</v>
      </c>
      <c r="W95" s="129">
        <f t="shared" si="55"/>
        <v>109.69474488524907</v>
      </c>
      <c r="X95" s="21">
        <f t="shared" si="56"/>
        <v>6.5571461368635697</v>
      </c>
      <c r="Y95" s="28">
        <f t="shared" si="57"/>
        <v>-1.4168440659584442E-3</v>
      </c>
    </row>
    <row r="96" spans="1:25" x14ac:dyDescent="0.2">
      <c r="A96" s="154">
        <v>40991</v>
      </c>
      <c r="B96">
        <f>B$50*EXP(-B$49*(HLOOKUP(B$49,'American Bonds'!$B$1:$L$504,MATCH($A96,'American Bonds'!$A$2:$A$504,0))/100))</f>
        <v>23.389175929385466</v>
      </c>
      <c r="C96">
        <f>C$50*EXP(-C$49*(HLOOKUP(C$49,'American Bonds'!$B$1:$L$504,MATCH($A96,'American Bonds'!$A$2:$A$504,0))/100))</f>
        <v>2.2896497235846405</v>
      </c>
      <c r="D96">
        <f>D$50*EXP(-D$49*(HLOOKUP(D$49,'American Bonds'!$B$1:$L$504,MATCH($A96,'American Bonds'!$A$2:$A$504,0))/100))</f>
        <v>22.617991483106557</v>
      </c>
      <c r="E96">
        <f>E$50*EXP(-E$49*(HLOOKUP(E$49,'American Bonds'!$B$1:$L$504,MATCH($A96,'American Bonds'!$A$2:$A$504,0))/100))</f>
        <v>1.8327909723999358</v>
      </c>
      <c r="F96">
        <f>F$50*EXP(-F$49*(HLOOKUP(F$49,'American Bonds'!$B$1:$L$504,MATCH($A96,'American Bonds'!$A$2:$A$504,0))/100))</f>
        <v>21.249286725181232</v>
      </c>
      <c r="G96">
        <f>G$50*EXP(-G$49*(HLOOKUP(G$49,'American Bonds'!$B$1:$L$504,MATCH($A96,'American Bonds'!$A$2:$A$504,0))/100))</f>
        <v>1.2791414045028264</v>
      </c>
      <c r="H96">
        <f>H$50*EXP(-H$49*(HLOOKUP(H$49,'American Bonds'!$B$1:$L$504,MATCH($A96,'American Bonds'!$A$2:$A$504,0))/100))</f>
        <v>1.2355164676948667</v>
      </c>
      <c r="I96">
        <f>I$50*EXP(-I$49*(HLOOKUP(I$49,'American Bonds'!$B$1:$L$504,MATCH($A96,'American Bonds'!$A$2:$A$504,0))/100))</f>
        <v>1.2150546742069086</v>
      </c>
      <c r="J96">
        <f>J$50*EXP(-J$49*(HLOOKUP(J$49,'American Bonds'!$B$1:$L$504,MATCH($A96,'American Bonds'!$A$2:$A$504,0))/100))</f>
        <v>1.1949317551926555</v>
      </c>
      <c r="K96">
        <f>K$50*EXP(-K$49*(HLOOKUP(K$49,'American Bonds'!$B$1:$L$504,MATCH($A96,'American Bonds'!$A$2:$A$504,0))/100))</f>
        <v>17.314027704521394</v>
      </c>
      <c r="L96">
        <f>L$50*EXP(-L$49*(HLOOKUP(L$49,'American Bonds'!$B$1:$L$504,MATCH($A96,'American Bonds'!$A$2:$A$504,0))/100))</f>
        <v>0.57411033925642574</v>
      </c>
      <c r="M96">
        <f>M$50*EXP(-M$49*(HLOOKUP(M$49,'American Bonds'!$B$1:$L$504,MATCH($A96,'American Bonds'!$A$2:$A$504,0))/100))</f>
        <v>0.56341788883878186</v>
      </c>
      <c r="N96">
        <f>N$50*EXP(-N$49*(HLOOKUP(N$49,'American Bonds'!$B$1:$L$504,MATCH($A96,'American Bonds'!$A$2:$A$504,0))/100))</f>
        <v>0.55292457870501088</v>
      </c>
      <c r="O96">
        <f>O$50*EXP(-O$49*(HLOOKUP(O$49,'American Bonds'!$B$1:$L$504,MATCH($A96,'American Bonds'!$A$2:$A$504,0))/100))</f>
        <v>0.5426266999903423</v>
      </c>
      <c r="P96">
        <f>P$50*EXP(-P$49*(HLOOKUP(P$49,'American Bonds'!$B$1:$L$504,MATCH($A96,'American Bonds'!$A$2:$A$504,0))/100))</f>
        <v>0.53252061290532127</v>
      </c>
      <c r="Q96">
        <f>Q$50*EXP(-Q$49*(HLOOKUP(Q$49,'American Bonds'!$B$1:$L$504,MATCH($A96,'American Bonds'!$A$2:$A$504,0))/100))</f>
        <v>0.52260274544932295</v>
      </c>
      <c r="R96">
        <f>R$50*EXP(-R$49*(HLOOKUP(R$49,'American Bonds'!$B$1:$L$504,MATCH($A96,'American Bonds'!$A$2:$A$504,0))/100))</f>
        <v>0.51286959214802774</v>
      </c>
      <c r="S96">
        <f>S$50*EXP(-S$49*(HLOOKUP(S$49,'American Bonds'!$B$1:$L$504,MATCH($A96,'American Bonds'!$A$2:$A$504,0))/100))</f>
        <v>0.50331771281440962</v>
      </c>
      <c r="T96">
        <f>T$50*EXP(-T$49*(HLOOKUP(T$49,'American Bonds'!$B$1:$L$504,MATCH($A96,'American Bonds'!$A$2:$A$504,0))/100))</f>
        <v>0.49394373133280067</v>
      </c>
      <c r="U96" s="25">
        <f>U$50*EXP(-U$49*(HLOOKUP(U$49,'American Bonds'!$B$1:$L$504,MATCH($A96,'American Bonds'!$A$2:$A$504,0))/100))</f>
        <v>11.704376896371592</v>
      </c>
      <c r="W96" s="129">
        <f t="shared" si="55"/>
        <v>110.12027763758852</v>
      </c>
      <c r="X96" s="21">
        <f t="shared" si="56"/>
        <v>6.5818945646398994</v>
      </c>
      <c r="Y96" s="28">
        <f t="shared" si="57"/>
        <v>3.8717397840225213E-3</v>
      </c>
    </row>
    <row r="97" spans="1:25" x14ac:dyDescent="0.2">
      <c r="A97" s="154">
        <v>40995</v>
      </c>
      <c r="B97">
        <f>B$50*EXP(-B$49*(HLOOKUP(B$49,'American Bonds'!$B$1:$L$504,MATCH($A97,'American Bonds'!$A$2:$A$504,0))/100))</f>
        <v>23.391514963928184</v>
      </c>
      <c r="C97">
        <f>C$50*EXP(-C$49*(HLOOKUP(C$49,'American Bonds'!$B$1:$L$504,MATCH($A97,'American Bonds'!$A$2:$A$504,0))/100))</f>
        <v>2.2887340468427642</v>
      </c>
      <c r="D97">
        <f>D$50*EXP(-D$49*(HLOOKUP(D$49,'American Bonds'!$B$1:$L$504,MATCH($A97,'American Bonds'!$A$2:$A$504,0))/100))</f>
        <v>22.604424758641034</v>
      </c>
      <c r="E97">
        <f>E$50*EXP(-E$49*(HLOOKUP(E$49,'American Bonds'!$B$1:$L$504,MATCH($A97,'American Bonds'!$A$2:$A$504,0))/100))</f>
        <v>1.8313253259587601</v>
      </c>
      <c r="F97">
        <f>F$50*EXP(-F$49*(HLOOKUP(F$49,'American Bonds'!$B$1:$L$504,MATCH($A97,'American Bonds'!$A$2:$A$504,0))/100))</f>
        <v>21.228048059558752</v>
      </c>
      <c r="G97">
        <f>G$50*EXP(-G$49*(HLOOKUP(G$49,'American Bonds'!$B$1:$L$504,MATCH($A97,'American Bonds'!$A$2:$A$504,0))/100))</f>
        <v>1.2776073554309519</v>
      </c>
      <c r="H97">
        <f>H$50*EXP(-H$49*(HLOOKUP(H$49,'American Bonds'!$B$1:$L$504,MATCH($A97,'American Bonds'!$A$2:$A$504,0))/100))</f>
        <v>1.2329246055204999</v>
      </c>
      <c r="I97">
        <f>I$50*EXP(-I$49*(HLOOKUP(I$49,'American Bonds'!$B$1:$L$504,MATCH($A97,'American Bonds'!$A$2:$A$504,0))/100))</f>
        <v>1.2121420395484666</v>
      </c>
      <c r="J97">
        <f>J$50*EXP(-J$49*(HLOOKUP(J$49,'American Bonds'!$B$1:$L$504,MATCH($A97,'American Bonds'!$A$2:$A$504,0))/100))</f>
        <v>1.1917097910625538</v>
      </c>
      <c r="K97">
        <f>K$50*EXP(-K$49*(HLOOKUP(K$49,'American Bonds'!$B$1:$L$504,MATCH($A97,'American Bonds'!$A$2:$A$504,0))/100))</f>
        <v>17.262163456677772</v>
      </c>
      <c r="L97">
        <f>L$50*EXP(-L$49*(HLOOKUP(L$49,'American Bonds'!$B$1:$L$504,MATCH($A97,'American Bonds'!$A$2:$A$504,0))/100))</f>
        <v>0.57221889773187784</v>
      </c>
      <c r="M97">
        <f>M$50*EXP(-M$49*(HLOOKUP(M$49,'American Bonds'!$B$1:$L$504,MATCH($A97,'American Bonds'!$A$2:$A$504,0))/100))</f>
        <v>0.56139323100968463</v>
      </c>
      <c r="N97">
        <f>N$50*EXP(-N$49*(HLOOKUP(N$49,'American Bonds'!$B$1:$L$504,MATCH($A97,'American Bonds'!$A$2:$A$504,0))/100))</f>
        <v>0.55077237237831911</v>
      </c>
      <c r="O97">
        <f>O$50*EXP(-O$49*(HLOOKUP(O$49,'American Bonds'!$B$1:$L$504,MATCH($A97,'American Bonds'!$A$2:$A$504,0))/100))</f>
        <v>0.54035244712455177</v>
      </c>
      <c r="P97">
        <f>P$50*EXP(-P$49*(HLOOKUP(P$49,'American Bonds'!$B$1:$L$504,MATCH($A97,'American Bonds'!$A$2:$A$504,0))/100))</f>
        <v>0.53012965383988664</v>
      </c>
      <c r="Q97">
        <f>Q$50*EXP(-Q$49*(HLOOKUP(Q$49,'American Bonds'!$B$1:$L$504,MATCH($A97,'American Bonds'!$A$2:$A$504,0))/100))</f>
        <v>0.52010026303372814</v>
      </c>
      <c r="R97">
        <f>R$50*EXP(-R$49*(HLOOKUP(R$49,'American Bonds'!$B$1:$L$504,MATCH($A97,'American Bonds'!$A$2:$A$504,0))/100))</f>
        <v>0.51026061577278348</v>
      </c>
      <c r="S97">
        <f>S$50*EXP(-S$49*(HLOOKUP(S$49,'American Bonds'!$B$1:$L$504,MATCH($A97,'American Bonds'!$A$2:$A$504,0))/100))</f>
        <v>0.50060712234620763</v>
      </c>
      <c r="T97">
        <f>T$50*EXP(-T$49*(HLOOKUP(T$49,'American Bonds'!$B$1:$L$504,MATCH($A97,'American Bonds'!$A$2:$A$504,0))/100))</f>
        <v>0.49113626095599955</v>
      </c>
      <c r="U97" s="25">
        <f>U$50*EXP(-U$49*(HLOOKUP(U$49,'American Bonds'!$B$1:$L$504,MATCH($A97,'American Bonds'!$A$2:$A$504,0))/100))</f>
        <v>11.634360893051207</v>
      </c>
      <c r="W97" s="129">
        <f t="shared" si="55"/>
        <v>109.93192616041395</v>
      </c>
      <c r="X97" s="21">
        <f t="shared" si="56"/>
        <v>6.5706288954550525</v>
      </c>
      <c r="Y97" s="28">
        <f t="shared" si="57"/>
        <v>-1.7118803622161837E-3</v>
      </c>
    </row>
    <row r="98" spans="1:25" x14ac:dyDescent="0.2">
      <c r="A98" s="154">
        <v>40996</v>
      </c>
      <c r="B98">
        <f>B$50*EXP(-B$49*(HLOOKUP(B$49,'American Bonds'!$B$1:$L$504,MATCH($A98,'American Bonds'!$A$2:$A$504,0))/100))</f>
        <v>23.386837128734509</v>
      </c>
      <c r="C98">
        <f>C$50*EXP(-C$49*(HLOOKUP(C$49,'American Bonds'!$B$1:$L$504,MATCH($A98,'American Bonds'!$A$2:$A$504,0))/100))</f>
        <v>2.2887340468427642</v>
      </c>
      <c r="D98">
        <f>D$50*EXP(-D$49*(HLOOKUP(D$49,'American Bonds'!$B$1:$L$504,MATCH($A98,'American Bonds'!$A$2:$A$504,0))/100))</f>
        <v>22.611207103369466</v>
      </c>
      <c r="E98">
        <f>E$50*EXP(-E$49*(HLOOKUP(E$49,'American Bonds'!$B$1:$L$504,MATCH($A98,'American Bonds'!$A$2:$A$504,0))/100))</f>
        <v>1.8320580026147057</v>
      </c>
      <c r="F98">
        <f>F$50*EXP(-F$49*(HLOOKUP(F$49,'American Bonds'!$B$1:$L$504,MATCH($A98,'American Bonds'!$A$2:$A$504,0))/100))</f>
        <v>21.249286725181232</v>
      </c>
      <c r="G98">
        <f>G$50*EXP(-G$49*(HLOOKUP(G$49,'American Bonds'!$B$1:$L$504,MATCH($A98,'American Bonds'!$A$2:$A$504,0))/100))</f>
        <v>1.2791414045028264</v>
      </c>
      <c r="H98">
        <f>H$50*EXP(-H$49*(HLOOKUP(H$49,'American Bonds'!$B$1:$L$504,MATCH($A98,'American Bonds'!$A$2:$A$504,0))/100))</f>
        <v>1.2346519087983969</v>
      </c>
      <c r="I98">
        <f>I$50*EXP(-I$49*(HLOOKUP(I$49,'American Bonds'!$B$1:$L$504,MATCH($A98,'American Bonds'!$A$2:$A$504,0))/100))</f>
        <v>1.214083019181375</v>
      </c>
      <c r="J98">
        <f>J$50*EXP(-J$49*(HLOOKUP(J$49,'American Bonds'!$B$1:$L$504,MATCH($A98,'American Bonds'!$A$2:$A$504,0))/100))</f>
        <v>1.1938568004151913</v>
      </c>
      <c r="K98">
        <f>K$50*EXP(-K$49*(HLOOKUP(K$49,'American Bonds'!$B$1:$L$504,MATCH($A98,'American Bonds'!$A$2:$A$504,0))/100))</f>
        <v>17.296722330945773</v>
      </c>
      <c r="L98">
        <f>L$50*EXP(-L$49*(HLOOKUP(L$49,'American Bonds'!$B$1:$L$504,MATCH($A98,'American Bonds'!$A$2:$A$504,0))/100))</f>
        <v>0.57347916509267705</v>
      </c>
      <c r="M98">
        <f>M$50*EXP(-M$49*(HLOOKUP(M$49,'American Bonds'!$B$1:$L$504,MATCH($A98,'American Bonds'!$A$2:$A$504,0))/100))</f>
        <v>0.5627421928708396</v>
      </c>
      <c r="N98">
        <f>N$50*EXP(-N$49*(HLOOKUP(N$49,'American Bonds'!$B$1:$L$504,MATCH($A98,'American Bonds'!$A$2:$A$504,0))/100))</f>
        <v>0.55220624377156657</v>
      </c>
      <c r="O98">
        <f>O$50*EXP(-O$49*(HLOOKUP(O$49,'American Bonds'!$B$1:$L$504,MATCH($A98,'American Bonds'!$A$2:$A$504,0))/100))</f>
        <v>0.54186755413644727</v>
      </c>
      <c r="P98">
        <f>P$50*EXP(-P$49*(HLOOKUP(P$49,'American Bonds'!$B$1:$L$504,MATCH($A98,'American Bonds'!$A$2:$A$504,0))/100))</f>
        <v>0.53172243077222225</v>
      </c>
      <c r="Q98">
        <f>Q$50*EXP(-Q$49*(HLOOKUP(Q$49,'American Bonds'!$B$1:$L$504,MATCH($A98,'American Bonds'!$A$2:$A$504,0))/100))</f>
        <v>0.52176724963149745</v>
      </c>
      <c r="R98">
        <f>R$50*EXP(-R$49*(HLOOKUP(R$49,'American Bonds'!$B$1:$L$504,MATCH($A98,'American Bonds'!$A$2:$A$504,0))/100))</f>
        <v>0.51199845451816051</v>
      </c>
      <c r="S98">
        <f>S$50*EXP(-S$49*(HLOOKUP(S$49,'American Bonds'!$B$1:$L$504,MATCH($A98,'American Bonds'!$A$2:$A$504,0))/100))</f>
        <v>0.50241255581703359</v>
      </c>
      <c r="T98">
        <f>T$50*EXP(-T$49*(HLOOKUP(T$49,'American Bonds'!$B$1:$L$504,MATCH($A98,'American Bonds'!$A$2:$A$504,0))/100))</f>
        <v>0.49300612924731152</v>
      </c>
      <c r="U98" s="25">
        <f>U$50*EXP(-U$49*(HLOOKUP(U$49,'American Bonds'!$B$1:$L$504,MATCH($A98,'American Bonds'!$A$2:$A$504,0))/100))</f>
        <v>11.680991535734606</v>
      </c>
      <c r="W98" s="129">
        <f t="shared" si="55"/>
        <v>110.05877198217858</v>
      </c>
      <c r="X98" s="21">
        <f t="shared" si="56"/>
        <v>6.5782949691314281</v>
      </c>
      <c r="Y98" s="28">
        <f t="shared" si="57"/>
        <v>1.153192720354181E-3</v>
      </c>
    </row>
    <row r="99" spans="1:25" x14ac:dyDescent="0.2">
      <c r="A99" s="154">
        <v>40997</v>
      </c>
      <c r="B99">
        <f>B$50*EXP(-B$49*(HLOOKUP(B$49,'American Bonds'!$B$1:$L$504,MATCH($A99,'American Bonds'!$A$2:$A$504,0))/100))</f>
        <v>23.391514963928184</v>
      </c>
      <c r="C99">
        <f>C$50*EXP(-C$49*(HLOOKUP(C$49,'American Bonds'!$B$1:$L$504,MATCH($A99,'American Bonds'!$A$2:$A$504,0))/100))</f>
        <v>2.2937748045461865</v>
      </c>
      <c r="D99">
        <f>D$50*EXP(-D$49*(HLOOKUP(D$49,'American Bonds'!$B$1:$L$504,MATCH($A99,'American Bonds'!$A$2:$A$504,0))/100))</f>
        <v>22.679142576938332</v>
      </c>
      <c r="E99">
        <f>E$50*EXP(-E$49*(HLOOKUP(E$49,'American Bonds'!$B$1:$L$504,MATCH($A99,'American Bonds'!$A$2:$A$504,0))/100))</f>
        <v>1.839400910650695</v>
      </c>
      <c r="F99">
        <f>F$50*EXP(-F$49*(HLOOKUP(F$49,'American Bonds'!$B$1:$L$504,MATCH($A99,'American Bonds'!$A$2:$A$504,0))/100))</f>
        <v>21.334454093261659</v>
      </c>
      <c r="G99">
        <f>G$50*EXP(-G$49*(HLOOKUP(G$49,'American Bonds'!$B$1:$L$504,MATCH($A99,'American Bonds'!$A$2:$A$504,0))/100))</f>
        <v>1.285296042558874</v>
      </c>
      <c r="H99">
        <f>H$50*EXP(-H$49*(HLOOKUP(H$49,'American Bonds'!$B$1:$L$504,MATCH($A99,'American Bonds'!$A$2:$A$504,0))/100))</f>
        <v>1.2424547690255994</v>
      </c>
      <c r="I99">
        <f>I$50*EXP(-I$49*(HLOOKUP(I$49,'American Bonds'!$B$1:$L$504,MATCH($A99,'American Bonds'!$A$2:$A$504,0))/100))</f>
        <v>1.2228559616131567</v>
      </c>
      <c r="J99">
        <f>J$50*EXP(-J$49*(HLOOKUP(J$49,'American Bonds'!$B$1:$L$504,MATCH($A99,'American Bonds'!$A$2:$A$504,0))/100))</f>
        <v>1.2035663109294465</v>
      </c>
      <c r="K99">
        <f>K$50*EXP(-K$49*(HLOOKUP(K$49,'American Bonds'!$B$1:$L$504,MATCH($A99,'American Bonds'!$A$2:$A$504,0))/100))</f>
        <v>17.435651083651607</v>
      </c>
      <c r="L99">
        <f>L$50*EXP(-L$49*(HLOOKUP(L$49,'American Bonds'!$B$1:$L$504,MATCH($A99,'American Bonds'!$A$2:$A$504,0))/100))</f>
        <v>0.57854805213731353</v>
      </c>
      <c r="M99">
        <f>M$50*EXP(-M$49*(HLOOKUP(M$49,'American Bonds'!$B$1:$L$504,MATCH($A99,'American Bonds'!$A$2:$A$504,0))/100))</f>
        <v>0.56817053226189429</v>
      </c>
      <c r="N99">
        <f>N$50*EXP(-N$49*(HLOOKUP(N$49,'American Bonds'!$B$1:$L$504,MATCH($A99,'American Bonds'!$A$2:$A$504,0))/100))</f>
        <v>0.55797915581633684</v>
      </c>
      <c r="O99">
        <f>O$50*EXP(-O$49*(HLOOKUP(O$49,'American Bonds'!$B$1:$L$504,MATCH($A99,'American Bonds'!$A$2:$A$504,0))/100))</f>
        <v>0.54797058391265108</v>
      </c>
      <c r="P99">
        <f>P$50*EXP(-P$49*(HLOOKUP(P$49,'American Bonds'!$B$1:$L$504,MATCH($A99,'American Bonds'!$A$2:$A$504,0))/100))</f>
        <v>0.53814153755307748</v>
      </c>
      <c r="Q99">
        <f>Q$50*EXP(-Q$49*(HLOOKUP(Q$49,'American Bonds'!$B$1:$L$504,MATCH($A99,'American Bonds'!$A$2:$A$504,0))/100))</f>
        <v>0.52848879655582626</v>
      </c>
      <c r="R99">
        <f>R$50*EXP(-R$49*(HLOOKUP(R$49,'American Bonds'!$B$1:$L$504,MATCH($A99,'American Bonds'!$A$2:$A$504,0))/100))</f>
        <v>0.51900919850008365</v>
      </c>
      <c r="S99">
        <f>S$50*EXP(-S$49*(HLOOKUP(S$49,'American Bonds'!$B$1:$L$504,MATCH($A99,'American Bonds'!$A$2:$A$504,0))/100))</f>
        <v>0.50969963768994431</v>
      </c>
      <c r="T99">
        <f>T$50*EXP(-T$49*(HLOOKUP(T$49,'American Bonds'!$B$1:$L$504,MATCH($A99,'American Bonds'!$A$2:$A$504,0))/100))</f>
        <v>0.50055706413692502</v>
      </c>
      <c r="U99" s="25">
        <f>U$50*EXP(-U$49*(HLOOKUP(U$49,'American Bonds'!$B$1:$L$504,MATCH($A99,'American Bonds'!$A$2:$A$504,0))/100))</f>
        <v>11.8220078397962</v>
      </c>
      <c r="W99" s="129">
        <f t="shared" si="55"/>
        <v>110.59868391546399</v>
      </c>
      <c r="X99" s="21">
        <f t="shared" si="56"/>
        <v>6.6005361218739864</v>
      </c>
      <c r="Y99" s="28">
        <f t="shared" si="57"/>
        <v>4.8936756619041366E-3</v>
      </c>
    </row>
    <row r="100" spans="1:25" x14ac:dyDescent="0.2">
      <c r="A100" s="154">
        <v>40998</v>
      </c>
      <c r="B100">
        <f>B$50*EXP(-B$49*(HLOOKUP(B$49,'American Bonds'!$B$1:$L$504,MATCH($A100,'American Bonds'!$A$2:$A$504,0))/100))</f>
        <v>23.396193734782457</v>
      </c>
      <c r="C100">
        <f>C$50*EXP(-C$49*(HLOOKUP(C$49,'American Bonds'!$B$1:$L$504,MATCH($A100,'American Bonds'!$A$2:$A$504,0))/100))</f>
        <v>2.294692497994459</v>
      </c>
      <c r="D100">
        <f>D$50*EXP(-D$49*(HLOOKUP(D$49,'American Bonds'!$B$1:$L$504,MATCH($A100,'American Bonds'!$A$2:$A$504,0))/100))</f>
        <v>22.699562993066454</v>
      </c>
      <c r="E100">
        <f>E$50*EXP(-E$49*(HLOOKUP(E$49,'American Bonds'!$B$1:$L$504,MATCH($A100,'American Bonds'!$A$2:$A$504,0))/100))</f>
        <v>1.8416095166420381</v>
      </c>
      <c r="F100">
        <f>F$50*EXP(-F$49*(HLOOKUP(F$49,'American Bonds'!$B$1:$L$504,MATCH($A100,'American Bonds'!$A$2:$A$504,0))/100))</f>
        <v>21.366479787667537</v>
      </c>
      <c r="G100">
        <f>G$50*EXP(-G$49*(HLOOKUP(G$49,'American Bonds'!$B$1:$L$504,MATCH($A100,'American Bonds'!$A$2:$A$504,0))/100))</f>
        <v>1.2876116588649389</v>
      </c>
      <c r="H100">
        <f>H$50*EXP(-H$49*(HLOOKUP(H$49,'American Bonds'!$B$1:$L$504,MATCH($A100,'American Bonds'!$A$2:$A$504,0))/100))</f>
        <v>1.2415853550176852</v>
      </c>
      <c r="I100">
        <f>I$50*EXP(-I$49*(HLOOKUP(I$49,'American Bonds'!$B$1:$L$504,MATCH($A100,'American Bonds'!$A$2:$A$504,0))/100))</f>
        <v>1.2218780680534442</v>
      </c>
      <c r="J100">
        <f>J$50*EXP(-J$49*(HLOOKUP(J$49,'American Bonds'!$B$1:$L$504,MATCH($A100,'American Bonds'!$A$2:$A$504,0))/100))</f>
        <v>1.2024835885477654</v>
      </c>
      <c r="K100">
        <f>K$50*EXP(-K$49*(HLOOKUP(K$49,'American Bonds'!$B$1:$L$504,MATCH($A100,'American Bonds'!$A$2:$A$504,0))/100))</f>
        <v>17.400814629550553</v>
      </c>
      <c r="L100">
        <f>L$50*EXP(-L$49*(HLOOKUP(L$49,'American Bonds'!$B$1:$L$504,MATCH($A100,'American Bonds'!$A$2:$A$504,0))/100))</f>
        <v>0.57727664548273205</v>
      </c>
      <c r="M100">
        <f>M$50*EXP(-M$49*(HLOOKUP(M$49,'American Bonds'!$B$1:$L$504,MATCH($A100,'American Bonds'!$A$2:$A$504,0))/100))</f>
        <v>0.56680855800731877</v>
      </c>
      <c r="N100">
        <f>N$50*EXP(-N$49*(HLOOKUP(N$49,'American Bonds'!$B$1:$L$504,MATCH($A100,'American Bonds'!$A$2:$A$504,0))/100))</f>
        <v>0.55653029434731605</v>
      </c>
      <c r="O100">
        <f>O$50*EXP(-O$49*(HLOOKUP(O$49,'American Bonds'!$B$1:$L$504,MATCH($A100,'American Bonds'!$A$2:$A$504,0))/100))</f>
        <v>0.54643841231894552</v>
      </c>
      <c r="P100">
        <f>P$50*EXP(-P$49*(HLOOKUP(P$49,'American Bonds'!$B$1:$L$504,MATCH($A100,'American Bonds'!$A$2:$A$504,0))/100))</f>
        <v>0.53652953215751542</v>
      </c>
      <c r="Q100">
        <f>Q$50*EXP(-Q$49*(HLOOKUP(Q$49,'American Bonds'!$B$1:$L$504,MATCH($A100,'American Bonds'!$A$2:$A$504,0))/100))</f>
        <v>0.52680033538553994</v>
      </c>
      <c r="R100">
        <f>R$50*EXP(-R$49*(HLOOKUP(R$49,'American Bonds'!$B$1:$L$504,MATCH($A100,'American Bonds'!$A$2:$A$504,0))/100))</f>
        <v>0.51724756370138247</v>
      </c>
      <c r="S100">
        <f>S$50*EXP(-S$49*(HLOOKUP(S$49,'American Bonds'!$B$1:$L$504,MATCH($A100,'American Bonds'!$A$2:$A$504,0))/100))</f>
        <v>0.5078680178880528</v>
      </c>
      <c r="T100">
        <f>T$50*EXP(-T$49*(HLOOKUP(T$49,'American Bonds'!$B$1:$L$504,MATCH($A100,'American Bonds'!$A$2:$A$504,0))/100))</f>
        <v>0.49865855674179227</v>
      </c>
      <c r="U100" s="25">
        <f>U$50*EXP(-U$49*(HLOOKUP(U$49,'American Bonds'!$B$1:$L$504,MATCH($A100,'American Bonds'!$A$2:$A$504,0))/100))</f>
        <v>11.727809074531768</v>
      </c>
      <c r="W100" s="129">
        <f t="shared" si="55"/>
        <v>110.5148788207497</v>
      </c>
      <c r="X100" s="21">
        <f t="shared" si="56"/>
        <v>6.5853978737834487</v>
      </c>
      <c r="Y100" s="28">
        <f t="shared" si="57"/>
        <v>-7.5802766406667891E-4</v>
      </c>
    </row>
    <row r="101" spans="1:25" x14ac:dyDescent="0.2">
      <c r="A101" s="154" t="s">
        <v>26</v>
      </c>
      <c r="B101">
        <f>B$50*EXP(-B$49*(HLOOKUP(B$49,'American Bonds'!$B$1:$L$504,MATCH($A101,'American Bonds'!$A$2:$A$504,0))/100))</f>
        <v>23.400873441484485</v>
      </c>
      <c r="C101">
        <f>C$50*EXP(-C$49*(HLOOKUP(C$49,'American Bonds'!$B$1:$L$504,MATCH($A101,'American Bonds'!$A$2:$A$504,0))/100))</f>
        <v>2.2960697266205266</v>
      </c>
      <c r="D101">
        <f>D$50*EXP(-D$49*(HLOOKUP(D$49,'American Bonds'!$B$1:$L$504,MATCH($A101,'American Bonds'!$A$2:$A$504,0))/100))</f>
        <v>22.726818818882926</v>
      </c>
      <c r="E101">
        <f>E$50*EXP(-E$49*(HLOOKUP(E$49,'American Bonds'!$B$1:$L$504,MATCH($A101,'American Bonds'!$A$2:$A$504,0))/100))</f>
        <v>1.8445584503865551</v>
      </c>
      <c r="F101">
        <f>F$50*EXP(-F$49*(HLOOKUP(F$49,'American Bonds'!$B$1:$L$504,MATCH($A101,'American Bonds'!$A$2:$A$504,0))/100))</f>
        <v>21.41996281306271</v>
      </c>
      <c r="G101">
        <f>G$50*EXP(-G$49*(HLOOKUP(G$49,'American Bonds'!$B$1:$L$504,MATCH($A101,'American Bonds'!$A$2:$A$504,0))/100))</f>
        <v>1.2914802938925996</v>
      </c>
      <c r="H101">
        <f>H$50*EXP(-H$49*(HLOOKUP(H$49,'American Bonds'!$B$1:$L$504,MATCH($A101,'American Bonds'!$A$2:$A$504,0))/100))</f>
        <v>1.2468109796387981</v>
      </c>
      <c r="I101">
        <f>I$50*EXP(-I$49*(HLOOKUP(I$49,'American Bonds'!$B$1:$L$504,MATCH($A101,'American Bonds'!$A$2:$A$504,0))/100))</f>
        <v>1.2277571813641532</v>
      </c>
      <c r="J101">
        <f>J$50*EXP(-J$49*(HLOOKUP(J$49,'American Bonds'!$B$1:$L$504,MATCH($A101,'American Bonds'!$A$2:$A$504,0))/100))</f>
        <v>1.208994563737273</v>
      </c>
      <c r="K101">
        <f>K$50*EXP(-K$49*(HLOOKUP(K$49,'American Bonds'!$B$1:$L$504,MATCH($A101,'American Bonds'!$A$2:$A$504,0))/100))</f>
        <v>17.488036575851748</v>
      </c>
      <c r="L101">
        <f>L$50*EXP(-L$49*(HLOOKUP(L$49,'American Bonds'!$B$1:$L$504,MATCH($A101,'American Bonds'!$A$2:$A$504,0))/100))</f>
        <v>0.5804604143715848</v>
      </c>
      <c r="M101">
        <f>M$50*EXP(-M$49*(HLOOKUP(M$49,'American Bonds'!$B$1:$L$504,MATCH($A101,'American Bonds'!$A$2:$A$504,0))/100))</f>
        <v>0.57021963234515938</v>
      </c>
      <c r="N101">
        <f>N$50*EXP(-N$49*(HLOOKUP(N$49,'American Bonds'!$B$1:$L$504,MATCH($A101,'American Bonds'!$A$2:$A$504,0))/100))</f>
        <v>0.56015952347734421</v>
      </c>
      <c r="O101">
        <f>O$50*EXP(-O$49*(HLOOKUP(O$49,'American Bonds'!$B$1:$L$504,MATCH($A101,'American Bonds'!$A$2:$A$504,0))/100))</f>
        <v>0.55027690023908571</v>
      </c>
      <c r="P101">
        <f>P$50*EXP(-P$49*(HLOOKUP(P$49,'American Bonds'!$B$1:$L$504,MATCH($A101,'American Bonds'!$A$2:$A$504,0))/100))</f>
        <v>0.54056863133736155</v>
      </c>
      <c r="Q101">
        <f>Q$50*EXP(-Q$49*(HLOOKUP(Q$49,'American Bonds'!$B$1:$L$504,MATCH($A101,'American Bonds'!$A$2:$A$504,0))/100))</f>
        <v>0.53103164072303655</v>
      </c>
      <c r="R101">
        <f>R$50*EXP(-R$49*(HLOOKUP(R$49,'American Bonds'!$B$1:$L$504,MATCH($A101,'American Bonds'!$A$2:$A$504,0))/100))</f>
        <v>0.5216629066162205</v>
      </c>
      <c r="S101">
        <f>S$50*EXP(-S$49*(HLOOKUP(S$49,'American Bonds'!$B$1:$L$504,MATCH($A101,'American Bonds'!$A$2:$A$504,0))/100))</f>
        <v>0.51245946054882263</v>
      </c>
      <c r="T101">
        <f>T$50*EXP(-T$49*(HLOOKUP(T$49,'American Bonds'!$B$1:$L$504,MATCH($A101,'American Bonds'!$A$2:$A$504,0))/100))</f>
        <v>0.50341838642399783</v>
      </c>
      <c r="U101" s="25">
        <f>U$50*EXP(-U$49*(HLOOKUP(U$49,'American Bonds'!$B$1:$L$504,MATCH($A101,'American Bonds'!$A$2:$A$504,0))/100))</f>
        <v>11.8220078397962</v>
      </c>
      <c r="W101" s="129">
        <f t="shared" si="55"/>
        <v>110.84362818080061</v>
      </c>
      <c r="X101" s="21">
        <f t="shared" si="56"/>
        <v>6.6005398257578802</v>
      </c>
      <c r="Y101" s="28">
        <f t="shared" si="57"/>
        <v>2.970291101135572E-3</v>
      </c>
    </row>
    <row r="102" spans="1:25" x14ac:dyDescent="0.2">
      <c r="A102" s="154" t="s">
        <v>27</v>
      </c>
      <c r="B102">
        <f>B$50*EXP(-B$49*(HLOOKUP(B$49,'American Bonds'!$B$1:$L$504,MATCH($A102,'American Bonds'!$A$2:$A$504,0))/100))</f>
        <v>23.393854232386051</v>
      </c>
      <c r="C102">
        <f>C$50*EXP(-C$49*(HLOOKUP(C$49,'American Bonds'!$B$1:$L$504,MATCH($A102,'American Bonds'!$A$2:$A$504,0))/100))</f>
        <v>2.294692497994459</v>
      </c>
      <c r="D102">
        <f>D$50*EXP(-D$49*(HLOOKUP(D$49,'American Bonds'!$B$1:$L$504,MATCH($A102,'American Bonds'!$A$2:$A$504,0))/100))</f>
        <v>22.706373883546867</v>
      </c>
      <c r="E102">
        <f>E$50*EXP(-E$49*(HLOOKUP(E$49,'American Bonds'!$B$1:$L$504,MATCH($A102,'American Bonds'!$A$2:$A$504,0))/100))</f>
        <v>1.8423463077971021</v>
      </c>
      <c r="F102">
        <f>F$50*EXP(-F$49*(HLOOKUP(F$49,'American Bonds'!$B$1:$L$504,MATCH($A102,'American Bonds'!$A$2:$A$504,0))/100))</f>
        <v>21.387856954257067</v>
      </c>
      <c r="G102">
        <f>G$50*EXP(-G$49*(HLOOKUP(G$49,'American Bonds'!$B$1:$L$504,MATCH($A102,'American Bonds'!$A$2:$A$504,0))/100))</f>
        <v>1.2891577203069147</v>
      </c>
      <c r="H102">
        <f>H$50*EXP(-H$49*(HLOOKUP(H$49,'American Bonds'!$B$1:$L$504,MATCH($A102,'American Bonds'!$A$2:$A$504,0))/100))</f>
        <v>1.2450666655720548</v>
      </c>
      <c r="I102">
        <f>I$50*EXP(-I$49*(HLOOKUP(I$49,'American Bonds'!$B$1:$L$504,MATCH($A102,'American Bonds'!$A$2:$A$504,0))/100))</f>
        <v>1.2257943405653491</v>
      </c>
      <c r="J102">
        <f>J$50*EXP(-J$49*(HLOOKUP(J$49,'American Bonds'!$B$1:$L$504,MATCH($A102,'American Bonds'!$A$2:$A$504,0))/100))</f>
        <v>1.2068203309191252</v>
      </c>
      <c r="K102">
        <f>K$50*EXP(-K$49*(HLOOKUP(K$49,'American Bonds'!$B$1:$L$504,MATCH($A102,'American Bonds'!$A$2:$A$504,0))/100))</f>
        <v>17.470557280380238</v>
      </c>
      <c r="L102">
        <f>L$50*EXP(-L$49*(HLOOKUP(L$49,'American Bonds'!$B$1:$L$504,MATCH($A102,'American Bonds'!$A$2:$A$504,0))/100))</f>
        <v>0.57982225896559669</v>
      </c>
      <c r="M102">
        <f>M$50*EXP(-M$49*(HLOOKUP(M$49,'American Bonds'!$B$1:$L$504,MATCH($A102,'American Bonds'!$A$2:$A$504,0))/100))</f>
        <v>0.56953577918030651</v>
      </c>
      <c r="N102">
        <f>N$50*EXP(-N$49*(HLOOKUP(N$49,'American Bonds'!$B$1:$L$504,MATCH($A102,'American Bonds'!$A$2:$A$504,0))/100))</f>
        <v>0.55943178922657588</v>
      </c>
      <c r="O102">
        <f>O$50*EXP(-O$49*(HLOOKUP(O$49,'American Bonds'!$B$1:$L$504,MATCH($A102,'American Bonds'!$A$2:$A$504,0))/100))</f>
        <v>0.5495070515985413</v>
      </c>
      <c r="P102">
        <f>P$50*EXP(-P$49*(HLOOKUP(P$49,'American Bonds'!$B$1:$L$504,MATCH($A102,'American Bonds'!$A$2:$A$504,0))/100))</f>
        <v>0.53975838622611005</v>
      </c>
      <c r="Q102">
        <f>Q$50*EXP(-Q$49*(HLOOKUP(Q$49,'American Bonds'!$B$1:$L$504,MATCH($A102,'American Bonds'!$A$2:$A$504,0))/100))</f>
        <v>0.53018266945600723</v>
      </c>
      <c r="R102">
        <f>R$50*EXP(-R$49*(HLOOKUP(R$49,'American Bonds'!$B$1:$L$504,MATCH($A102,'American Bonds'!$A$2:$A$504,0))/100))</f>
        <v>0.52077683305089939</v>
      </c>
      <c r="S102">
        <f>S$50*EXP(-S$49*(HLOOKUP(S$49,'American Bonds'!$B$1:$L$504,MATCH($A102,'American Bonds'!$A$2:$A$504,0))/100))</f>
        <v>0.51153786320627437</v>
      </c>
      <c r="T102">
        <f>T$50*EXP(-T$49*(HLOOKUP(T$49,'American Bonds'!$B$1:$L$504,MATCH($A102,'American Bonds'!$A$2:$A$504,0))/100))</f>
        <v>0.50246279958476192</v>
      </c>
      <c r="U102" s="25">
        <f>U$50*EXP(-U$49*(HLOOKUP(U$49,'American Bonds'!$B$1:$L$504,MATCH($A102,'American Bonds'!$A$2:$A$504,0))/100))</f>
        <v>11.8220078397962</v>
      </c>
      <c r="W102" s="129">
        <f t="shared" si="55"/>
        <v>110.7475434840165</v>
      </c>
      <c r="X102" s="21">
        <f t="shared" si="56"/>
        <v>6.6009597481306637</v>
      </c>
      <c r="Y102" s="28">
        <f t="shared" si="57"/>
        <v>-8.6722500796540091E-4</v>
      </c>
    </row>
    <row r="103" spans="1:25" x14ac:dyDescent="0.2">
      <c r="A103" s="154" t="s">
        <v>28</v>
      </c>
      <c r="B103">
        <f>B$50*EXP(-B$49*(HLOOKUP(B$49,'American Bonds'!$B$1:$L$504,MATCH($A103,'American Bonds'!$A$2:$A$504,0))/100))</f>
        <v>23.400873441484485</v>
      </c>
      <c r="C103">
        <f>C$50*EXP(-C$49*(HLOOKUP(C$49,'American Bonds'!$B$1:$L$504,MATCH($A103,'American Bonds'!$A$2:$A$504,0))/100))</f>
        <v>2.2951514823909673</v>
      </c>
      <c r="D103">
        <f>D$50*EXP(-D$49*(HLOOKUP(D$49,'American Bonds'!$B$1:$L$504,MATCH($A103,'American Bonds'!$A$2:$A$504,0))/100))</f>
        <v>22.720001795841846</v>
      </c>
      <c r="E103">
        <f>E$50*EXP(-E$49*(HLOOKUP(E$49,'American Bonds'!$B$1:$L$504,MATCH($A103,'American Bonds'!$A$2:$A$504,0))/100))</f>
        <v>1.8438207745514033</v>
      </c>
      <c r="F103">
        <f>F$50*EXP(-F$49*(HLOOKUP(F$49,'American Bonds'!$B$1:$L$504,MATCH($A103,'American Bonds'!$A$2:$A$504,0))/100))</f>
        <v>21.409255508705336</v>
      </c>
      <c r="G103">
        <f>G$50*EXP(-G$49*(HLOOKUP(G$49,'American Bonds'!$B$1:$L$504,MATCH($A103,'American Bonds'!$A$2:$A$504,0))/100))</f>
        <v>1.2907056381362305</v>
      </c>
      <c r="H103">
        <f>H$50*EXP(-H$49*(HLOOKUP(H$49,'American Bonds'!$B$1:$L$504,MATCH($A103,'American Bonds'!$A$2:$A$504,0))/100))</f>
        <v>1.2476840528645237</v>
      </c>
      <c r="I103">
        <f>I$50*EXP(-I$49*(HLOOKUP(I$49,'American Bonds'!$B$1:$L$504,MATCH($A103,'American Bonds'!$A$2:$A$504,0))/100))</f>
        <v>1.2287397800963322</v>
      </c>
      <c r="J103">
        <f>J$50*EXP(-J$49*(HLOOKUP(J$49,'American Bonds'!$B$1:$L$504,MATCH($A103,'American Bonds'!$A$2:$A$504,0))/100))</f>
        <v>1.2100831486343608</v>
      </c>
      <c r="K103">
        <f>K$50*EXP(-K$49*(HLOOKUP(K$49,'American Bonds'!$B$1:$L$504,MATCH($A103,'American Bonds'!$A$2:$A$504,0))/100))</f>
        <v>17.488036575851748</v>
      </c>
      <c r="L103">
        <f>L$50*EXP(-L$49*(HLOOKUP(L$49,'American Bonds'!$B$1:$L$504,MATCH($A103,'American Bonds'!$A$2:$A$504,0))/100))</f>
        <v>0.5804604143715848</v>
      </c>
      <c r="M103">
        <f>M$50*EXP(-M$49*(HLOOKUP(M$49,'American Bonds'!$B$1:$L$504,MATCH($A103,'American Bonds'!$A$2:$A$504,0))/100))</f>
        <v>0.57021963234515938</v>
      </c>
      <c r="N103">
        <f>N$50*EXP(-N$49*(HLOOKUP(N$49,'American Bonds'!$B$1:$L$504,MATCH($A103,'American Bonds'!$A$2:$A$504,0))/100))</f>
        <v>0.56015952347734421</v>
      </c>
      <c r="O103">
        <f>O$50*EXP(-O$49*(HLOOKUP(O$49,'American Bonds'!$B$1:$L$504,MATCH($A103,'American Bonds'!$A$2:$A$504,0))/100))</f>
        <v>0.55027690023908571</v>
      </c>
      <c r="P103">
        <f>P$50*EXP(-P$49*(HLOOKUP(P$49,'American Bonds'!$B$1:$L$504,MATCH($A103,'American Bonds'!$A$2:$A$504,0))/100))</f>
        <v>0.54056863133736155</v>
      </c>
      <c r="Q103">
        <f>Q$50*EXP(-Q$49*(HLOOKUP(Q$49,'American Bonds'!$B$1:$L$504,MATCH($A103,'American Bonds'!$A$2:$A$504,0))/100))</f>
        <v>0.53103164072303655</v>
      </c>
      <c r="R103">
        <f>R$50*EXP(-R$49*(HLOOKUP(R$49,'American Bonds'!$B$1:$L$504,MATCH($A103,'American Bonds'!$A$2:$A$504,0))/100))</f>
        <v>0.5216629066162205</v>
      </c>
      <c r="S103">
        <f>S$50*EXP(-S$49*(HLOOKUP(S$49,'American Bonds'!$B$1:$L$504,MATCH($A103,'American Bonds'!$A$2:$A$504,0))/100))</f>
        <v>0.51245946054882263</v>
      </c>
      <c r="T103">
        <f>T$50*EXP(-T$49*(HLOOKUP(T$49,'American Bonds'!$B$1:$L$504,MATCH($A103,'American Bonds'!$A$2:$A$504,0))/100))</f>
        <v>0.50341838642399783</v>
      </c>
      <c r="U103" s="25">
        <f>U$50*EXP(-U$49*(HLOOKUP(U$49,'American Bonds'!$B$1:$L$504,MATCH($A103,'American Bonds'!$A$2:$A$504,0))/100))</f>
        <v>11.845675515262036</v>
      </c>
      <c r="W103" s="129">
        <f t="shared" si="55"/>
        <v>110.85028520990188</v>
      </c>
      <c r="X103" s="21">
        <f t="shared" si="56"/>
        <v>6.6038754993844808</v>
      </c>
      <c r="Y103" s="28">
        <f t="shared" si="57"/>
        <v>9.2728104650498537E-4</v>
      </c>
    </row>
    <row r="104" spans="1:25" x14ac:dyDescent="0.2">
      <c r="A104" s="154" t="s">
        <v>29</v>
      </c>
      <c r="B104">
        <f>B$50*EXP(-B$49*(HLOOKUP(B$49,'American Bonds'!$B$1:$L$504,MATCH($A104,'American Bonds'!$A$2:$A$504,0))/100))</f>
        <v>23.407894756661548</v>
      </c>
      <c r="C104">
        <f>C$50*EXP(-C$49*(HLOOKUP(C$49,'American Bonds'!$B$1:$L$504,MATCH($A104,'American Bonds'!$A$2:$A$504,0))/100))</f>
        <v>2.2965289864903067</v>
      </c>
      <c r="D104">
        <f>D$50*EXP(-D$49*(HLOOKUP(D$49,'American Bonds'!$B$1:$L$504,MATCH($A104,'American Bonds'!$A$2:$A$504,0))/100))</f>
        <v>22.740459001819932</v>
      </c>
      <c r="E104">
        <f>E$50*EXP(-E$49*(HLOOKUP(E$49,'American Bonds'!$B$1:$L$504,MATCH($A104,'American Bonds'!$A$2:$A$504,0))/100))</f>
        <v>1.8460346875630023</v>
      </c>
      <c r="F104">
        <f>F$50*EXP(-F$49*(HLOOKUP(F$49,'American Bonds'!$B$1:$L$504,MATCH($A104,'American Bonds'!$A$2:$A$504,0))/100))</f>
        <v>21.462845607188697</v>
      </c>
      <c r="G104">
        <f>G$50*EXP(-G$49*(HLOOKUP(G$49,'American Bonds'!$B$1:$L$504,MATCH($A104,'American Bonds'!$A$2:$A$504,0))/100))</f>
        <v>1.294583569038545</v>
      </c>
      <c r="H104">
        <f>H$50*EXP(-H$49*(HLOOKUP(H$49,'American Bonds'!$B$1:$L$504,MATCH($A104,'American Bonds'!$A$2:$A$504,0))/100))</f>
        <v>1.2511824637020887</v>
      </c>
      <c r="I104">
        <f>I$50*EXP(-I$49*(HLOOKUP(I$49,'American Bonds'!$B$1:$L$504,MATCH($A104,'American Bonds'!$A$2:$A$504,0))/100))</f>
        <v>1.232678045256244</v>
      </c>
      <c r="J104">
        <f>J$50*EXP(-J$49*(HLOOKUP(J$49,'American Bonds'!$B$1:$L$504,MATCH($A104,'American Bonds'!$A$2:$A$504,0))/100))</f>
        <v>1.2144472987263291</v>
      </c>
      <c r="K104">
        <f>K$50*EXP(-K$49*(HLOOKUP(K$49,'American Bonds'!$B$1:$L$504,MATCH($A104,'American Bonds'!$A$2:$A$504,0))/100))</f>
        <v>17.575695723978175</v>
      </c>
      <c r="L104">
        <f>L$50*EXP(-L$49*(HLOOKUP(L$49,'American Bonds'!$B$1:$L$504,MATCH($A104,'American Bonds'!$A$2:$A$504,0))/100))</f>
        <v>0.58366174223223544</v>
      </c>
      <c r="M104">
        <f>M$50*EXP(-M$49*(HLOOKUP(M$49,'American Bonds'!$B$1:$L$504,MATCH($A104,'American Bonds'!$A$2:$A$504,0))/100))</f>
        <v>0.57365123465134815</v>
      </c>
      <c r="N104">
        <f>N$50*EXP(-N$49*(HLOOKUP(N$49,'American Bonds'!$B$1:$L$504,MATCH($A104,'American Bonds'!$A$2:$A$504,0))/100))</f>
        <v>0.56381241943056615</v>
      </c>
      <c r="O104">
        <f>O$50*EXP(-O$49*(HLOOKUP(O$49,'American Bonds'!$B$1:$L$504,MATCH($A104,'American Bonds'!$A$2:$A$504,0))/100))</f>
        <v>0.55414235183743898</v>
      </c>
      <c r="P104">
        <f>P$50*EXP(-P$49*(HLOOKUP(P$49,'American Bonds'!$B$1:$L$504,MATCH($A104,'American Bonds'!$A$2:$A$504,0))/100))</f>
        <v>0.54463813764525348</v>
      </c>
      <c r="Q104">
        <f>Q$50*EXP(-Q$49*(HLOOKUP(Q$49,'American Bonds'!$B$1:$L$504,MATCH($A104,'American Bonds'!$A$2:$A$504,0))/100))</f>
        <v>0.53529693226679864</v>
      </c>
      <c r="R104">
        <f>R$50*EXP(-R$49*(HLOOKUP(R$49,'American Bonds'!$B$1:$L$504,MATCH($A104,'American Bonds'!$A$2:$A$504,0))/100))</f>
        <v>0.52611593990298811</v>
      </c>
      <c r="S104">
        <f>S$50*EXP(-S$49*(HLOOKUP(S$49,'American Bonds'!$B$1:$L$504,MATCH($A104,'American Bonds'!$A$2:$A$504,0))/100))</f>
        <v>0.51709241270608497</v>
      </c>
      <c r="T104">
        <f>T$50*EXP(-T$49*(HLOOKUP(T$49,'American Bonds'!$B$1:$L$504,MATCH($A104,'American Bonds'!$A$2:$A$504,0))/100))</f>
        <v>0.50822364995727709</v>
      </c>
      <c r="U104" s="25">
        <f>U$50*EXP(-U$49*(HLOOKUP(U$49,'American Bonds'!$B$1:$L$504,MATCH($A104,'American Bonds'!$A$2:$A$504,0))/100))</f>
        <v>11.988679931896103</v>
      </c>
      <c r="W104" s="129">
        <f t="shared" si="55"/>
        <v>111.21766489295099</v>
      </c>
      <c r="X104" s="21">
        <f t="shared" si="56"/>
        <v>6.6248678833061998</v>
      </c>
      <c r="Y104" s="28">
        <f t="shared" si="57"/>
        <v>3.3087171565249164E-3</v>
      </c>
    </row>
    <row r="105" spans="1:25" x14ac:dyDescent="0.2">
      <c r="A105" s="154" t="s">
        <v>30</v>
      </c>
      <c r="B105">
        <f>B$50*EXP(-B$49*(HLOOKUP(B$49,'American Bonds'!$B$1:$L$504,MATCH($A105,'American Bonds'!$A$2:$A$504,0))/100))</f>
        <v>23.41023566318059</v>
      </c>
      <c r="C105">
        <f>C$50*EXP(-C$49*(HLOOKUP(C$49,'American Bonds'!$B$1:$L$504,MATCH($A105,'American Bonds'!$A$2:$A$504,0))/100))</f>
        <v>2.2960697266205266</v>
      </c>
      <c r="D105">
        <f>D$50*EXP(-D$49*(HLOOKUP(D$49,'American Bonds'!$B$1:$L$504,MATCH($A105,'American Bonds'!$A$2:$A$504,0))/100))</f>
        <v>22.720001795841846</v>
      </c>
      <c r="E105">
        <f>E$50*EXP(-E$49*(HLOOKUP(E$49,'American Bonds'!$B$1:$L$504,MATCH($A105,'American Bonds'!$A$2:$A$504,0))/100))</f>
        <v>1.8438207745514033</v>
      </c>
      <c r="F105">
        <f>F$50*EXP(-F$49*(HLOOKUP(F$49,'American Bonds'!$B$1:$L$504,MATCH($A105,'American Bonds'!$A$2:$A$504,0))/100))</f>
        <v>21.430675472410901</v>
      </c>
      <c r="G105">
        <f>G$50*EXP(-G$49*(HLOOKUP(G$49,'American Bonds'!$B$1:$L$504,MATCH($A105,'American Bonds'!$A$2:$A$504,0))/100))</f>
        <v>1.2922554145818883</v>
      </c>
      <c r="H105">
        <f>H$50*EXP(-H$49*(HLOOKUP(H$49,'American Bonds'!$B$1:$L$504,MATCH($A105,'American Bonds'!$A$2:$A$504,0))/100))</f>
        <v>1.2485577374554602</v>
      </c>
      <c r="I105">
        <f>I$50*EXP(-I$49*(HLOOKUP(I$49,'American Bonds'!$B$1:$L$504,MATCH($A105,'American Bonds'!$A$2:$A$504,0))/100))</f>
        <v>1.2297231652220124</v>
      </c>
      <c r="J105">
        <f>J$50*EXP(-J$49*(HLOOKUP(J$49,'American Bonds'!$B$1:$L$504,MATCH($A105,'American Bonds'!$A$2:$A$504,0))/100))</f>
        <v>1.211172713698865</v>
      </c>
      <c r="K105">
        <f>K$50*EXP(-K$49*(HLOOKUP(K$49,'American Bonds'!$B$1:$L$504,MATCH($A105,'American Bonds'!$A$2:$A$504,0))/100))</f>
        <v>17.523047648405647</v>
      </c>
      <c r="L105">
        <f>L$50*EXP(-L$49*(HLOOKUP(L$49,'American Bonds'!$B$1:$L$504,MATCH($A105,'American Bonds'!$A$2:$A$504,0))/100))</f>
        <v>0.58173883302809559</v>
      </c>
      <c r="M105">
        <f>M$50*EXP(-M$49*(HLOOKUP(M$49,'American Bonds'!$B$1:$L$504,MATCH($A105,'American Bonds'!$A$2:$A$504,0))/100))</f>
        <v>0.57158980300990359</v>
      </c>
      <c r="N105">
        <f>N$50*EXP(-N$49*(HLOOKUP(N$49,'American Bonds'!$B$1:$L$504,MATCH($A105,'American Bonds'!$A$2:$A$504,0))/100))</f>
        <v>0.56161783321953573</v>
      </c>
      <c r="O105">
        <f>O$50*EXP(-O$49*(HLOOKUP(O$49,'American Bonds'!$B$1:$L$504,MATCH($A105,'American Bonds'!$A$2:$A$504,0))/100))</f>
        <v>0.55181983465989393</v>
      </c>
      <c r="P105">
        <f>P$50*EXP(-P$49*(HLOOKUP(P$49,'American Bonds'!$B$1:$L$504,MATCH($A105,'American Bonds'!$A$2:$A$504,0))/100))</f>
        <v>0.54219277222459905</v>
      </c>
      <c r="Q105">
        <f>Q$50*EXP(-Q$49*(HLOOKUP(Q$49,'American Bonds'!$B$1:$L$504,MATCH($A105,'American Bonds'!$A$2:$A$504,0))/100))</f>
        <v>0.53273366375781317</v>
      </c>
      <c r="R105">
        <f>R$50*EXP(-R$49*(HLOOKUP(R$49,'American Bonds'!$B$1:$L$504,MATCH($A105,'American Bonds'!$A$2:$A$504,0))/100))</f>
        <v>0.52343957913046235</v>
      </c>
      <c r="S105">
        <f>S$50*EXP(-S$49*(HLOOKUP(S$49,'American Bonds'!$B$1:$L$504,MATCH($A105,'American Bonds'!$A$2:$A$504,0))/100))</f>
        <v>0.5143076393325765</v>
      </c>
      <c r="T105">
        <f>T$50*EXP(-T$49*(HLOOKUP(T$49,'American Bonds'!$B$1:$L$504,MATCH($A105,'American Bonds'!$A$2:$A$504,0))/100))</f>
        <v>0.50533501558146499</v>
      </c>
      <c r="U105" s="25">
        <f>U$50*EXP(-U$49*(HLOOKUP(U$49,'American Bonds'!$B$1:$L$504,MATCH($A105,'American Bonds'!$A$2:$A$504,0))/100))</f>
        <v>11.893153109207532</v>
      </c>
      <c r="W105" s="129">
        <f t="shared" si="55"/>
        <v>110.98348819512101</v>
      </c>
      <c r="X105" s="21">
        <f t="shared" si="56"/>
        <v>6.6110291551341005</v>
      </c>
      <c r="Y105" s="28">
        <f t="shared" si="57"/>
        <v>-2.1077909027486918E-3</v>
      </c>
    </row>
    <row r="106" spans="1:25" x14ac:dyDescent="0.2">
      <c r="A106" s="154" t="s">
        <v>31</v>
      </c>
      <c r="B106">
        <f>B$50*EXP(-B$49*(HLOOKUP(B$49,'American Bonds'!$B$1:$L$504,MATCH($A106,'American Bonds'!$A$2:$A$504,0))/100))</f>
        <v>23.417259787445502</v>
      </c>
      <c r="C106">
        <f>C$50*EXP(-C$49*(HLOOKUP(C$49,'American Bonds'!$B$1:$L$504,MATCH($A106,'American Bonds'!$A$2:$A$504,0))/100))</f>
        <v>2.2974477818317203</v>
      </c>
      <c r="D106">
        <f>D$50*EXP(-D$49*(HLOOKUP(D$49,'American Bonds'!$B$1:$L$504,MATCH($A106,'American Bonds'!$A$2:$A$504,0))/100))</f>
        <v>22.754107371322423</v>
      </c>
      <c r="E106">
        <f>E$50*EXP(-E$49*(HLOOKUP(E$49,'American Bonds'!$B$1:$L$504,MATCH($A106,'American Bonds'!$A$2:$A$504,0))/100))</f>
        <v>1.8475121062017126</v>
      </c>
      <c r="F106">
        <f>F$50*EXP(-F$49*(HLOOKUP(F$49,'American Bonds'!$B$1:$L$504,MATCH($A106,'American Bonds'!$A$2:$A$504,0))/100))</f>
        <v>21.495064033378167</v>
      </c>
      <c r="G106">
        <f>G$50*EXP(-G$49*(HLOOKUP(G$49,'American Bonds'!$B$1:$L$504,MATCH($A106,'American Bonds'!$A$2:$A$504,0))/100))</f>
        <v>1.2969159179470977</v>
      </c>
      <c r="H106">
        <f>H$50*EXP(-H$49*(HLOOKUP(H$49,'American Bonds'!$B$1:$L$504,MATCH($A106,'American Bonds'!$A$2:$A$504,0))/100))</f>
        <v>1.25381270766541</v>
      </c>
      <c r="I106">
        <f>I$50*EXP(-I$49*(HLOOKUP(I$49,'American Bonds'!$B$1:$L$504,MATCH($A106,'American Bonds'!$A$2:$A$504,0))/100))</f>
        <v>1.2356400255194244</v>
      </c>
      <c r="J106">
        <f>J$50*EXP(-J$49*(HLOOKUP(J$49,'American Bonds'!$B$1:$L$504,MATCH($A106,'American Bonds'!$A$2:$A$504,0))/100))</f>
        <v>1.217730737079979</v>
      </c>
      <c r="K106">
        <f>K$50*EXP(-K$49*(HLOOKUP(K$49,'American Bonds'!$B$1:$L$504,MATCH($A106,'American Bonds'!$A$2:$A$504,0))/100))</f>
        <v>17.628501980930849</v>
      </c>
      <c r="L106">
        <f>L$50*EXP(-L$49*(HLOOKUP(L$49,'American Bonds'!$B$1:$L$504,MATCH($A106,'American Bonds'!$A$2:$A$504,0))/100))</f>
        <v>0.58559100751851623</v>
      </c>
      <c r="M106">
        <f>M$50*EXP(-M$49*(HLOOKUP(M$49,'American Bonds'!$B$1:$L$504,MATCH($A106,'American Bonds'!$A$2:$A$504,0))/100))</f>
        <v>0.57572010082082303</v>
      </c>
      <c r="N106">
        <f>N$50*EXP(-N$49*(HLOOKUP(N$49,'American Bonds'!$B$1:$L$504,MATCH($A106,'American Bonds'!$A$2:$A$504,0))/100))</f>
        <v>0.56601558123936568</v>
      </c>
      <c r="O106">
        <f>O$50*EXP(-O$49*(HLOOKUP(O$49,'American Bonds'!$B$1:$L$504,MATCH($A106,'American Bonds'!$A$2:$A$504,0))/100))</f>
        <v>0.5564746441004399</v>
      </c>
      <c r="P106">
        <f>P$50*EXP(-P$49*(HLOOKUP(P$49,'American Bonds'!$B$1:$L$504,MATCH($A106,'American Bonds'!$A$2:$A$504,0))/100))</f>
        <v>0.54709453200680658</v>
      </c>
      <c r="Q106">
        <f>Q$50*EXP(-Q$49*(HLOOKUP(Q$49,'American Bonds'!$B$1:$L$504,MATCH($A106,'American Bonds'!$A$2:$A$504,0))/100))</f>
        <v>0.53787253404078328</v>
      </c>
      <c r="R106">
        <f>R$50*EXP(-R$49*(HLOOKUP(R$49,'American Bonds'!$B$1:$L$504,MATCH($A106,'American Bonds'!$A$2:$A$504,0))/100))</f>
        <v>0.52880598498077147</v>
      </c>
      <c r="S106">
        <f>S$50*EXP(-S$49*(HLOOKUP(S$49,'American Bonds'!$B$1:$L$504,MATCH($A106,'American Bonds'!$A$2:$A$504,0))/100))</f>
        <v>0.51989226453098836</v>
      </c>
      <c r="T106">
        <f>T$50*EXP(-T$49*(HLOOKUP(T$49,'American Bonds'!$B$1:$L$504,MATCH($A106,'American Bonds'!$A$2:$A$504,0))/100))</f>
        <v>0.51112879656418309</v>
      </c>
      <c r="U106" s="25">
        <f>U$50*EXP(-U$49*(HLOOKUP(U$49,'American Bonds'!$B$1:$L$504,MATCH($A106,'American Bonds'!$A$2:$A$504,0))/100))</f>
        <v>12.060828239966897</v>
      </c>
      <c r="W106" s="129">
        <f t="shared" si="55"/>
        <v>111.43341613509186</v>
      </c>
      <c r="X106" s="21">
        <f t="shared" si="56"/>
        <v>6.6354861552481914</v>
      </c>
      <c r="Y106" s="28">
        <f t="shared" si="57"/>
        <v>4.0458125703150905E-3</v>
      </c>
    </row>
    <row r="107" spans="1:25" x14ac:dyDescent="0.2">
      <c r="A107" s="154" t="s">
        <v>32</v>
      </c>
      <c r="B107">
        <f>B$50*EXP(-B$49*(HLOOKUP(B$49,'American Bonds'!$B$1:$L$504,MATCH($A107,'American Bonds'!$A$2:$A$504,0))/100))</f>
        <v>23.412576803801986</v>
      </c>
      <c r="C107">
        <f>C$50*EXP(-C$49*(HLOOKUP(C$49,'American Bonds'!$B$1:$L$504,MATCH($A107,'American Bonds'!$A$2:$A$504,0))/100))</f>
        <v>2.2974477818317203</v>
      </c>
      <c r="D107">
        <f>D$50*EXP(-D$49*(HLOOKUP(D$49,'American Bonds'!$B$1:$L$504,MATCH($A107,'American Bonds'!$A$2:$A$504,0))/100))</f>
        <v>22.747282162943474</v>
      </c>
      <c r="E107">
        <f>E$50*EXP(-E$49*(HLOOKUP(E$49,'American Bonds'!$B$1:$L$504,MATCH($A107,'American Bonds'!$A$2:$A$504,0))/100))</f>
        <v>1.8467732491404953</v>
      </c>
      <c r="F107">
        <f>F$50*EXP(-F$49*(HLOOKUP(F$49,'American Bonds'!$B$1:$L$504,MATCH($A107,'American Bonds'!$A$2:$A$504,0))/100))</f>
        <v>21.473579713295191</v>
      </c>
      <c r="G107">
        <f>G$50*EXP(-G$49*(HLOOKUP(G$49,'American Bonds'!$B$1:$L$504,MATCH($A107,'American Bonds'!$A$2:$A$504,0))/100))</f>
        <v>1.2953605522516225</v>
      </c>
      <c r="H107">
        <f>H$50*EXP(-H$49*(HLOOKUP(H$49,'American Bonds'!$B$1:$L$504,MATCH($A107,'American Bonds'!$A$2:$A$504,0))/100))</f>
        <v>1.2529353458824939</v>
      </c>
      <c r="I107">
        <f>I$50*EXP(-I$49*(HLOOKUP(I$49,'American Bonds'!$B$1:$L$504,MATCH($A107,'American Bonds'!$A$2:$A$504,0))/100))</f>
        <v>1.2346519087983969</v>
      </c>
      <c r="J107">
        <f>J$50*EXP(-J$49*(HLOOKUP(J$49,'American Bonds'!$B$1:$L$504,MATCH($A107,'American Bonds'!$A$2:$A$504,0))/100))</f>
        <v>1.2166352724496345</v>
      </c>
      <c r="K107">
        <f>K$50*EXP(-K$49*(HLOOKUP(K$49,'American Bonds'!$B$1:$L$504,MATCH($A107,'American Bonds'!$A$2:$A$504,0))/100))</f>
        <v>17.593280210480028</v>
      </c>
      <c r="L107">
        <f>L$50*EXP(-L$49*(HLOOKUP(L$49,'American Bonds'!$B$1:$L$504,MATCH($A107,'American Bonds'!$A$2:$A$504,0))/100))</f>
        <v>0.58430412339355609</v>
      </c>
      <c r="M107">
        <f>M$50*EXP(-M$49*(HLOOKUP(M$49,'American Bonds'!$B$1:$L$504,MATCH($A107,'American Bonds'!$A$2:$A$504,0))/100))</f>
        <v>0.57434002932707984</v>
      </c>
      <c r="N107">
        <f>N$50*EXP(-N$49*(HLOOKUP(N$49,'American Bonds'!$B$1:$L$504,MATCH($A107,'American Bonds'!$A$2:$A$504,0))/100))</f>
        <v>0.56454585220383668</v>
      </c>
      <c r="O107">
        <f>O$50*EXP(-O$49*(HLOOKUP(O$49,'American Bonds'!$B$1:$L$504,MATCH($A107,'American Bonds'!$A$2:$A$504,0))/100))</f>
        <v>0.55491869444303277</v>
      </c>
      <c r="P107">
        <f>P$50*EXP(-P$49*(HLOOKUP(P$49,'American Bonds'!$B$1:$L$504,MATCH($A107,'American Bonds'!$A$2:$A$504,0))/100))</f>
        <v>0.54545570787610009</v>
      </c>
      <c r="Q107">
        <f>Q$50*EXP(-Q$49*(HLOOKUP(Q$49,'American Bonds'!$B$1:$L$504,MATCH($A107,'American Bonds'!$A$2:$A$504,0))/100))</f>
        <v>0.53615409290407434</v>
      </c>
      <c r="R107">
        <f>R$50*EXP(-R$49*(HLOOKUP(R$49,'American Bonds'!$B$1:$L$504,MATCH($A107,'American Bonds'!$A$2:$A$504,0))/100))</f>
        <v>0.52701109766934084</v>
      </c>
      <c r="S107">
        <f>S$50*EXP(-S$49*(HLOOKUP(S$49,'American Bonds'!$B$1:$L$504,MATCH($A107,'American Bonds'!$A$2:$A$504,0))/100))</f>
        <v>0.5180240172415046</v>
      </c>
      <c r="T107">
        <f>T$50*EXP(-T$49*(HLOOKUP(T$49,'American Bonds'!$B$1:$L$504,MATCH($A107,'American Bonds'!$A$2:$A$504,0))/100))</f>
        <v>0.5091901928171445</v>
      </c>
      <c r="U107" s="25">
        <f>U$50*EXP(-U$49*(HLOOKUP(U$49,'American Bonds'!$B$1:$L$504,MATCH($A107,'American Bonds'!$A$2:$A$504,0))/100))</f>
        <v>11.988679931896103</v>
      </c>
      <c r="W107" s="129">
        <f t="shared" si="55"/>
        <v>111.27314674064681</v>
      </c>
      <c r="X107" s="21">
        <f t="shared" si="56"/>
        <v>6.6253745441966698</v>
      </c>
      <c r="Y107" s="28">
        <f t="shared" si="57"/>
        <v>-1.4392878237867123E-3</v>
      </c>
    </row>
    <row r="108" spans="1:25" x14ac:dyDescent="0.2">
      <c r="A108" s="154" t="s">
        <v>33</v>
      </c>
      <c r="B108">
        <f>B$50*EXP(-B$49*(HLOOKUP(B$49,'American Bonds'!$B$1:$L$504,MATCH($A108,'American Bonds'!$A$2:$A$504,0))/100))</f>
        <v>23.414918178549154</v>
      </c>
      <c r="C108">
        <f>C$50*EXP(-C$49*(HLOOKUP(C$49,'American Bonds'!$B$1:$L$504,MATCH($A108,'American Bonds'!$A$2:$A$504,0))/100))</f>
        <v>2.2974477818317203</v>
      </c>
      <c r="D108">
        <f>D$50*EXP(-D$49*(HLOOKUP(D$49,'American Bonds'!$B$1:$L$504,MATCH($A108,'American Bonds'!$A$2:$A$504,0))/100))</f>
        <v>22.740459001819932</v>
      </c>
      <c r="E108">
        <f>E$50*EXP(-E$49*(HLOOKUP(E$49,'American Bonds'!$B$1:$L$504,MATCH($A108,'American Bonds'!$A$2:$A$504,0))/100))</f>
        <v>1.8460346875630023</v>
      </c>
      <c r="F108">
        <f>F$50*EXP(-F$49*(HLOOKUP(F$49,'American Bonds'!$B$1:$L$504,MATCH($A108,'American Bonds'!$A$2:$A$504,0))/100))</f>
        <v>21.473579713295191</v>
      </c>
      <c r="G108">
        <f>G$50*EXP(-G$49*(HLOOKUP(G$49,'American Bonds'!$B$1:$L$504,MATCH($A108,'American Bonds'!$A$2:$A$504,0))/100))</f>
        <v>1.2953605522516225</v>
      </c>
      <c r="H108">
        <f>H$50*EXP(-H$49*(HLOOKUP(H$49,'American Bonds'!$B$1:$L$504,MATCH($A108,'American Bonds'!$A$2:$A$504,0))/100))</f>
        <v>1.2520585980379224</v>
      </c>
      <c r="I108">
        <f>I$50*EXP(-I$49*(HLOOKUP(I$49,'American Bonds'!$B$1:$L$504,MATCH($A108,'American Bonds'!$A$2:$A$504,0))/100))</f>
        <v>1.233664582254633</v>
      </c>
      <c r="J108">
        <f>J$50*EXP(-J$49*(HLOOKUP(J$49,'American Bonds'!$B$1:$L$504,MATCH($A108,'American Bonds'!$A$2:$A$504,0))/100))</f>
        <v>1.2155407932939271</v>
      </c>
      <c r="K108">
        <f>K$50*EXP(-K$49*(HLOOKUP(K$49,'American Bonds'!$B$1:$L$504,MATCH($A108,'American Bonds'!$A$2:$A$504,0))/100))</f>
        <v>17.575695723978175</v>
      </c>
      <c r="L108">
        <f>L$50*EXP(-L$49*(HLOOKUP(L$49,'American Bonds'!$B$1:$L$504,MATCH($A108,'American Bonds'!$A$2:$A$504,0))/100))</f>
        <v>0.58366174223223544</v>
      </c>
      <c r="M108">
        <f>M$50*EXP(-M$49*(HLOOKUP(M$49,'American Bonds'!$B$1:$L$504,MATCH($A108,'American Bonds'!$A$2:$A$504,0))/100))</f>
        <v>0.57365123465134815</v>
      </c>
      <c r="N108">
        <f>N$50*EXP(-N$49*(HLOOKUP(N$49,'American Bonds'!$B$1:$L$504,MATCH($A108,'American Bonds'!$A$2:$A$504,0))/100))</f>
        <v>0.56381241943056615</v>
      </c>
      <c r="O108">
        <f>O$50*EXP(-O$49*(HLOOKUP(O$49,'American Bonds'!$B$1:$L$504,MATCH($A108,'American Bonds'!$A$2:$A$504,0))/100))</f>
        <v>0.55414235183743898</v>
      </c>
      <c r="P108">
        <f>P$50*EXP(-P$49*(HLOOKUP(P$49,'American Bonds'!$B$1:$L$504,MATCH($A108,'American Bonds'!$A$2:$A$504,0))/100))</f>
        <v>0.54463813764525348</v>
      </c>
      <c r="Q108">
        <f>Q$50*EXP(-Q$49*(HLOOKUP(Q$49,'American Bonds'!$B$1:$L$504,MATCH($A108,'American Bonds'!$A$2:$A$504,0))/100))</f>
        <v>0.53529693226679864</v>
      </c>
      <c r="R108">
        <f>R$50*EXP(-R$49*(HLOOKUP(R$49,'American Bonds'!$B$1:$L$504,MATCH($A108,'American Bonds'!$A$2:$A$504,0))/100))</f>
        <v>0.52611593990298811</v>
      </c>
      <c r="S108">
        <f>S$50*EXP(-S$49*(HLOOKUP(S$49,'American Bonds'!$B$1:$L$504,MATCH($A108,'American Bonds'!$A$2:$A$504,0))/100))</f>
        <v>0.51709241270608497</v>
      </c>
      <c r="T108">
        <f>T$50*EXP(-T$49*(HLOOKUP(T$49,'American Bonds'!$B$1:$L$504,MATCH($A108,'American Bonds'!$A$2:$A$504,0))/100))</f>
        <v>0.50822364995727709</v>
      </c>
      <c r="U108" s="25">
        <f>U$50*EXP(-U$49*(HLOOKUP(U$49,'American Bonds'!$B$1:$L$504,MATCH($A108,'American Bonds'!$A$2:$A$504,0))/100))</f>
        <v>11.964726533415257</v>
      </c>
      <c r="W108" s="129">
        <f t="shared" si="55"/>
        <v>111.21612096692054</v>
      </c>
      <c r="X108" s="21">
        <f t="shared" si="56"/>
        <v>6.6214710777843795</v>
      </c>
      <c r="Y108" s="28">
        <f t="shared" si="57"/>
        <v>-5.1261596177275769E-4</v>
      </c>
    </row>
    <row r="109" spans="1:25" x14ac:dyDescent="0.2">
      <c r="A109" s="154">
        <v>41011</v>
      </c>
      <c r="B109">
        <f>B$50*EXP(-B$49*(HLOOKUP(B$49,'American Bonds'!$B$1:$L$504,MATCH($A109,'American Bonds'!$A$2:$A$504,0))/100))</f>
        <v>23.412576803801986</v>
      </c>
      <c r="C109">
        <f>C$50*EXP(-C$49*(HLOOKUP(C$49,'American Bonds'!$B$1:$L$504,MATCH($A109,'American Bonds'!$A$2:$A$504,0))/100))</f>
        <v>2.2956105585935354</v>
      </c>
      <c r="D109">
        <f>D$50*EXP(-D$49*(HLOOKUP(D$49,'American Bonds'!$B$1:$L$504,MATCH($A109,'American Bonds'!$A$2:$A$504,0))/100))</f>
        <v>22.706373883546867</v>
      </c>
      <c r="E109">
        <f>E$50*EXP(-E$49*(HLOOKUP(E$49,'American Bonds'!$B$1:$L$504,MATCH($A109,'American Bonds'!$A$2:$A$504,0))/100))</f>
        <v>1.8423463077971021</v>
      </c>
      <c r="F109">
        <f>F$50*EXP(-F$49*(HLOOKUP(F$49,'American Bonds'!$B$1:$L$504,MATCH($A109,'American Bonds'!$A$2:$A$504,0))/100))</f>
        <v>21.409255508705336</v>
      </c>
      <c r="G109">
        <f>G$50*EXP(-G$49*(HLOOKUP(G$49,'American Bonds'!$B$1:$L$504,MATCH($A109,'American Bonds'!$A$2:$A$504,0))/100))</f>
        <v>1.2907056381362305</v>
      </c>
      <c r="H109">
        <f>H$50*EXP(-H$49*(HLOOKUP(H$49,'American Bonds'!$B$1:$L$504,MATCH($A109,'American Bonds'!$A$2:$A$504,0))/100))</f>
        <v>1.2468109796387981</v>
      </c>
      <c r="I109">
        <f>I$50*EXP(-I$49*(HLOOKUP(I$49,'American Bonds'!$B$1:$L$504,MATCH($A109,'American Bonds'!$A$2:$A$504,0))/100))</f>
        <v>1.2277571813641532</v>
      </c>
      <c r="J109">
        <f>J$50*EXP(-J$49*(HLOOKUP(J$49,'American Bonds'!$B$1:$L$504,MATCH($A109,'American Bonds'!$A$2:$A$504,0))/100))</f>
        <v>1.208994563737273</v>
      </c>
      <c r="K109">
        <f>K$50*EXP(-K$49*(HLOOKUP(K$49,'American Bonds'!$B$1:$L$504,MATCH($A109,'American Bonds'!$A$2:$A$504,0))/100))</f>
        <v>17.470557280380238</v>
      </c>
      <c r="L109">
        <f>L$50*EXP(-L$49*(HLOOKUP(L$49,'American Bonds'!$B$1:$L$504,MATCH($A109,'American Bonds'!$A$2:$A$504,0))/100))</f>
        <v>0.57982225896559669</v>
      </c>
      <c r="M109">
        <f>M$50*EXP(-M$49*(HLOOKUP(M$49,'American Bonds'!$B$1:$L$504,MATCH($A109,'American Bonds'!$A$2:$A$504,0))/100))</f>
        <v>0.56953577918030651</v>
      </c>
      <c r="N109">
        <f>N$50*EXP(-N$49*(HLOOKUP(N$49,'American Bonds'!$B$1:$L$504,MATCH($A109,'American Bonds'!$A$2:$A$504,0))/100))</f>
        <v>0.55943178922657588</v>
      </c>
      <c r="O109">
        <f>O$50*EXP(-O$49*(HLOOKUP(O$49,'American Bonds'!$B$1:$L$504,MATCH($A109,'American Bonds'!$A$2:$A$504,0))/100))</f>
        <v>0.5495070515985413</v>
      </c>
      <c r="P109">
        <f>P$50*EXP(-P$49*(HLOOKUP(P$49,'American Bonds'!$B$1:$L$504,MATCH($A109,'American Bonds'!$A$2:$A$504,0))/100))</f>
        <v>0.53975838622611005</v>
      </c>
      <c r="Q109">
        <f>Q$50*EXP(-Q$49*(HLOOKUP(Q$49,'American Bonds'!$B$1:$L$504,MATCH($A109,'American Bonds'!$A$2:$A$504,0))/100))</f>
        <v>0.53018266945600723</v>
      </c>
      <c r="R109">
        <f>R$50*EXP(-R$49*(HLOOKUP(R$49,'American Bonds'!$B$1:$L$504,MATCH($A109,'American Bonds'!$A$2:$A$504,0))/100))</f>
        <v>0.52077683305089939</v>
      </c>
      <c r="S109">
        <f>S$50*EXP(-S$49*(HLOOKUP(S$49,'American Bonds'!$B$1:$L$504,MATCH($A109,'American Bonds'!$A$2:$A$504,0))/100))</f>
        <v>0.51153786320627437</v>
      </c>
      <c r="T109">
        <f>T$50*EXP(-T$49*(HLOOKUP(T$49,'American Bonds'!$B$1:$L$504,MATCH($A109,'American Bonds'!$A$2:$A$504,0))/100))</f>
        <v>0.50246279958476192</v>
      </c>
      <c r="U109" s="25">
        <f>U$50*EXP(-U$49*(HLOOKUP(U$49,'American Bonds'!$B$1:$L$504,MATCH($A109,'American Bonds'!$A$2:$A$504,0))/100))</f>
        <v>11.869390573445724</v>
      </c>
      <c r="W109" s="129">
        <f>SUM(B109:U109)</f>
        <v>110.84339470964233</v>
      </c>
      <c r="X109" s="21">
        <f t="shared" si="56"/>
        <v>6.6054639820923322</v>
      </c>
      <c r="Y109" s="28">
        <f t="shared" si="57"/>
        <v>-3.3569973903343716E-3</v>
      </c>
    </row>
    <row r="110" spans="1:25" x14ac:dyDescent="0.2">
      <c r="A110" s="154">
        <v>41012</v>
      </c>
      <c r="B110">
        <f>B$50*EXP(-B$49*(HLOOKUP(B$49,'American Bonds'!$B$1:$L$504,MATCH($A110,'American Bonds'!$A$2:$A$504,0))/100))</f>
        <v>23.41023566318059</v>
      </c>
      <c r="C110">
        <f>C$50*EXP(-C$49*(HLOOKUP(C$49,'American Bonds'!$B$1:$L$504,MATCH($A110,'American Bonds'!$A$2:$A$504,0))/100))</f>
        <v>2.2951514823909673</v>
      </c>
      <c r="D110">
        <f>D$50*EXP(-D$49*(HLOOKUP(D$49,'American Bonds'!$B$1:$L$504,MATCH($A110,'American Bonds'!$A$2:$A$504,0))/100))</f>
        <v>22.706373883546867</v>
      </c>
      <c r="E110">
        <f>E$50*EXP(-E$49*(HLOOKUP(E$49,'American Bonds'!$B$1:$L$504,MATCH($A110,'American Bonds'!$A$2:$A$504,0))/100))</f>
        <v>1.8423463077971021</v>
      </c>
      <c r="F110">
        <f>F$50*EXP(-F$49*(HLOOKUP(F$49,'American Bonds'!$B$1:$L$504,MATCH($A110,'American Bonds'!$A$2:$A$504,0))/100))</f>
        <v>21.409255508705336</v>
      </c>
      <c r="G110">
        <f>G$50*EXP(-G$49*(HLOOKUP(G$49,'American Bonds'!$B$1:$L$504,MATCH($A110,'American Bonds'!$A$2:$A$504,0))/100))</f>
        <v>1.2907056381362305</v>
      </c>
      <c r="H110">
        <f>H$50*EXP(-H$49*(HLOOKUP(H$49,'American Bonds'!$B$1:$L$504,MATCH($A110,'American Bonds'!$A$2:$A$504,0))/100))</f>
        <v>1.2476840528645237</v>
      </c>
      <c r="I110">
        <f>I$50*EXP(-I$49*(HLOOKUP(I$49,'American Bonds'!$B$1:$L$504,MATCH($A110,'American Bonds'!$A$2:$A$504,0))/100))</f>
        <v>1.2287397800963322</v>
      </c>
      <c r="J110">
        <f>J$50*EXP(-J$49*(HLOOKUP(J$49,'American Bonds'!$B$1:$L$504,MATCH($A110,'American Bonds'!$A$2:$A$504,0))/100))</f>
        <v>1.2100831486343608</v>
      </c>
      <c r="K110">
        <f>K$50*EXP(-K$49*(HLOOKUP(K$49,'American Bonds'!$B$1:$L$504,MATCH($A110,'American Bonds'!$A$2:$A$504,0))/100))</f>
        <v>17.505533359361287</v>
      </c>
      <c r="L110">
        <f>L$50*EXP(-L$49*(HLOOKUP(L$49,'American Bonds'!$B$1:$L$504,MATCH($A110,'American Bonds'!$A$2:$A$504,0))/100))</f>
        <v>0.5810992721347451</v>
      </c>
      <c r="M110">
        <f>M$50*EXP(-M$49*(HLOOKUP(M$49,'American Bonds'!$B$1:$L$504,MATCH($A110,'American Bonds'!$A$2:$A$504,0))/100))</f>
        <v>0.57090430662638136</v>
      </c>
      <c r="N110">
        <f>N$50*EXP(-N$49*(HLOOKUP(N$49,'American Bonds'!$B$1:$L$504,MATCH($A110,'American Bonds'!$A$2:$A$504,0))/100))</f>
        <v>0.5608882043978406</v>
      </c>
      <c r="O110">
        <f>O$50*EXP(-O$49*(HLOOKUP(O$49,'American Bonds'!$B$1:$L$504,MATCH($A110,'American Bonds'!$A$2:$A$504,0))/100))</f>
        <v>0.55104782742253067</v>
      </c>
      <c r="P110">
        <f>P$50*EXP(-P$49*(HLOOKUP(P$49,'American Bonds'!$B$1:$L$504,MATCH($A110,'American Bonds'!$A$2:$A$504,0))/100))</f>
        <v>0.54138009272826182</v>
      </c>
      <c r="Q110">
        <f>Q$50*EXP(-Q$49*(HLOOKUP(Q$49,'American Bonds'!$B$1:$L$504,MATCH($A110,'American Bonds'!$A$2:$A$504,0))/100))</f>
        <v>0.53188197143135618</v>
      </c>
      <c r="R110">
        <f>R$50*EXP(-R$49*(HLOOKUP(R$49,'American Bonds'!$B$1:$L$504,MATCH($A110,'American Bonds'!$A$2:$A$504,0))/100))</f>
        <v>0.52255048778770474</v>
      </c>
      <c r="S110">
        <f>S$50*EXP(-S$49*(HLOOKUP(S$49,'American Bonds'!$B$1:$L$504,MATCH($A110,'American Bonds'!$A$2:$A$504,0))/100))</f>
        <v>0.51338271826047155</v>
      </c>
      <c r="T110">
        <f>T$50*EXP(-T$49*(HLOOKUP(T$49,'American Bonds'!$B$1:$L$504,MATCH($A110,'American Bonds'!$A$2:$A$504,0))/100))</f>
        <v>0.50437579060415549</v>
      </c>
      <c r="U110" s="25">
        <f>U$50*EXP(-U$49*(HLOOKUP(U$49,'American Bonds'!$B$1:$L$504,MATCH($A110,'American Bonds'!$A$2:$A$504,0))/100))</f>
        <v>11.916963217597635</v>
      </c>
      <c r="W110" s="129">
        <f t="shared" si="55"/>
        <v>110.94058271370473</v>
      </c>
      <c r="X110" s="21">
        <f t="shared" si="56"/>
        <v>6.6135939790414096</v>
      </c>
      <c r="Y110" s="28">
        <f t="shared" si="57"/>
        <v>8.7642048278203195E-4</v>
      </c>
    </row>
    <row r="111" spans="1:25" x14ac:dyDescent="0.2">
      <c r="A111" s="154">
        <v>41013</v>
      </c>
      <c r="B111">
        <f>B$50*EXP(-B$49*(HLOOKUP(B$49,'American Bonds'!$B$1:$L$504,MATCH($A111,'American Bonds'!$A$2:$A$504,0))/100))</f>
        <v>23.41023566318059</v>
      </c>
      <c r="C111">
        <f>C$50*EXP(-C$49*(HLOOKUP(C$49,'American Bonds'!$B$1:$L$504,MATCH($A111,'American Bonds'!$A$2:$A$504,0))/100))</f>
        <v>2.2942336053856502</v>
      </c>
      <c r="D111">
        <f>D$50*EXP(-D$49*(HLOOKUP(D$49,'American Bonds'!$B$1:$L$504,MATCH($A111,'American Bonds'!$A$2:$A$504,0))/100))</f>
        <v>22.692754145546729</v>
      </c>
      <c r="E111">
        <f>E$50*EXP(-E$49*(HLOOKUP(E$49,'American Bonds'!$B$1:$L$504,MATCH($A111,'American Bonds'!$A$2:$A$504,0))/100))</f>
        <v>1.8408730201445007</v>
      </c>
      <c r="F111">
        <f>F$50*EXP(-F$49*(HLOOKUP(F$49,'American Bonds'!$B$1:$L$504,MATCH($A111,'American Bonds'!$A$2:$A$504,0))/100))</f>
        <v>21.366479787667537</v>
      </c>
      <c r="G111">
        <f>G$50*EXP(-G$49*(HLOOKUP(G$49,'American Bonds'!$B$1:$L$504,MATCH($A111,'American Bonds'!$A$2:$A$504,0))/100))</f>
        <v>1.2876116588649389</v>
      </c>
      <c r="H111">
        <f>H$50*EXP(-H$49*(HLOOKUP(H$49,'American Bonds'!$B$1:$L$504,MATCH($A111,'American Bonds'!$A$2:$A$504,0))/100))</f>
        <v>1.2441954238763238</v>
      </c>
      <c r="I111">
        <f>I$50*EXP(-I$49*(HLOOKUP(I$49,'American Bonds'!$B$1:$L$504,MATCH($A111,'American Bonds'!$A$2:$A$504,0))/100))</f>
        <v>1.2248140972425057</v>
      </c>
      <c r="J111">
        <f>J$50*EXP(-J$49*(HLOOKUP(J$49,'American Bonds'!$B$1:$L$504,MATCH($A111,'American Bonds'!$A$2:$A$504,0))/100))</f>
        <v>1.2057346812369361</v>
      </c>
      <c r="K111">
        <f>K$50*EXP(-K$49*(HLOOKUP(K$49,'American Bonds'!$B$1:$L$504,MATCH($A111,'American Bonds'!$A$2:$A$504,0))/100))</f>
        <v>17.453095455467466</v>
      </c>
      <c r="L111">
        <f>L$50*EXP(-L$49*(HLOOKUP(L$49,'American Bonds'!$B$1:$L$504,MATCH($A111,'American Bonds'!$A$2:$A$504,0))/100))</f>
        <v>0.57918480514461268</v>
      </c>
      <c r="M111">
        <f>M$50*EXP(-M$49*(HLOOKUP(M$49,'American Bonds'!$B$1:$L$504,MATCH($A111,'American Bonds'!$A$2:$A$504,0))/100))</f>
        <v>0.56885274614707393</v>
      </c>
      <c r="N111">
        <f>N$50*EXP(-N$49*(HLOOKUP(N$49,'American Bonds'!$B$1:$L$504,MATCH($A111,'American Bonds'!$A$2:$A$504,0))/100))</f>
        <v>0.55870500041566451</v>
      </c>
      <c r="O111">
        <f>O$50*EXP(-O$49*(HLOOKUP(O$49,'American Bonds'!$B$1:$L$504,MATCH($A111,'American Bonds'!$A$2:$A$504,0))/100))</f>
        <v>0.54873827999199387</v>
      </c>
      <c r="P111">
        <f>P$50*EXP(-P$49*(HLOOKUP(P$49,'American Bonds'!$B$1:$L$504,MATCH($A111,'American Bonds'!$A$2:$A$504,0))/100))</f>
        <v>0.53894935557145496</v>
      </c>
      <c r="Q111">
        <f>Q$50*EXP(-Q$49*(HLOOKUP(Q$49,'American Bonds'!$B$1:$L$504,MATCH($A111,'American Bonds'!$A$2:$A$504,0))/100))</f>
        <v>0.52933505545690118</v>
      </c>
      <c r="R111">
        <f>R$50*EXP(-R$49*(HLOOKUP(R$49,'American Bonds'!$B$1:$L$504,MATCH($A111,'American Bonds'!$A$2:$A$504,0))/100))</f>
        <v>0.51989226453098836</v>
      </c>
      <c r="S111">
        <f>S$50*EXP(-S$49*(HLOOKUP(S$49,'American Bonds'!$B$1:$L$504,MATCH($A111,'American Bonds'!$A$2:$A$504,0))/100))</f>
        <v>0.51061792324685029</v>
      </c>
      <c r="T111">
        <f>T$50*EXP(-T$49*(HLOOKUP(T$49,'American Bonds'!$B$1:$L$504,MATCH($A111,'American Bonds'!$A$2:$A$504,0))/100))</f>
        <v>0.5015090266367781</v>
      </c>
      <c r="U111" s="25">
        <f>U$50*EXP(-U$49*(HLOOKUP(U$49,'American Bonds'!$B$1:$L$504,MATCH($A111,'American Bonds'!$A$2:$A$504,0))/100))</f>
        <v>11.869390573445724</v>
      </c>
      <c r="W111" s="129">
        <f t="shared" si="55"/>
        <v>110.74520256920123</v>
      </c>
      <c r="X111" s="21">
        <f t="shared" si="56"/>
        <v>6.6055332311436299</v>
      </c>
      <c r="Y111" s="28">
        <f t="shared" si="57"/>
        <v>-1.7626767980799313E-3</v>
      </c>
    </row>
    <row r="112" spans="1:25" x14ac:dyDescent="0.2">
      <c r="A112" s="154">
        <v>41016</v>
      </c>
      <c r="B112">
        <f>B$50*EXP(-B$49*(HLOOKUP(B$49,'American Bonds'!$B$1:$L$504,MATCH($A112,'American Bonds'!$A$2:$A$504,0))/100))</f>
        <v>23.414918178549154</v>
      </c>
      <c r="C112">
        <f>C$50*EXP(-C$49*(HLOOKUP(C$49,'American Bonds'!$B$1:$L$504,MATCH($A112,'American Bonds'!$A$2:$A$504,0))/100))</f>
        <v>2.2956105585935354</v>
      </c>
      <c r="D112">
        <f>D$50*EXP(-D$49*(HLOOKUP(D$49,'American Bonds'!$B$1:$L$504,MATCH($A112,'American Bonds'!$A$2:$A$504,0))/100))</f>
        <v>22.726818818882926</v>
      </c>
      <c r="E112">
        <f>E$50*EXP(-E$49*(HLOOKUP(E$49,'American Bonds'!$B$1:$L$504,MATCH($A112,'American Bonds'!$A$2:$A$504,0))/100))</f>
        <v>1.8445584503865551</v>
      </c>
      <c r="F112">
        <f>F$50*EXP(-F$49*(HLOOKUP(F$49,'American Bonds'!$B$1:$L$504,MATCH($A112,'American Bonds'!$A$2:$A$504,0))/100))</f>
        <v>21.409255508705336</v>
      </c>
      <c r="G112">
        <f>G$50*EXP(-G$49*(HLOOKUP(G$49,'American Bonds'!$B$1:$L$504,MATCH($A112,'American Bonds'!$A$2:$A$504,0))/100))</f>
        <v>1.2907056381362305</v>
      </c>
      <c r="H112">
        <f>H$50*EXP(-H$49*(HLOOKUP(H$49,'American Bonds'!$B$1:$L$504,MATCH($A112,'American Bonds'!$A$2:$A$504,0))/100))</f>
        <v>1.2485577374554602</v>
      </c>
      <c r="I112">
        <f>I$50*EXP(-I$49*(HLOOKUP(I$49,'American Bonds'!$B$1:$L$504,MATCH($A112,'American Bonds'!$A$2:$A$504,0))/100))</f>
        <v>1.2297231652220124</v>
      </c>
      <c r="J112">
        <f>J$50*EXP(-J$49*(HLOOKUP(J$49,'American Bonds'!$B$1:$L$504,MATCH($A112,'American Bonds'!$A$2:$A$504,0))/100))</f>
        <v>1.211172713698865</v>
      </c>
      <c r="K112">
        <f>K$50*EXP(-K$49*(HLOOKUP(K$49,'American Bonds'!$B$1:$L$504,MATCH($A112,'American Bonds'!$A$2:$A$504,0))/100))</f>
        <v>17.523047648405647</v>
      </c>
      <c r="L112">
        <f>L$50*EXP(-L$49*(HLOOKUP(L$49,'American Bonds'!$B$1:$L$504,MATCH($A112,'American Bonds'!$A$2:$A$504,0))/100))</f>
        <v>0.58173883302809559</v>
      </c>
      <c r="M112">
        <f>M$50*EXP(-M$49*(HLOOKUP(M$49,'American Bonds'!$B$1:$L$504,MATCH($A112,'American Bonds'!$A$2:$A$504,0))/100))</f>
        <v>0.57158980300990359</v>
      </c>
      <c r="N112">
        <f>N$50*EXP(-N$49*(HLOOKUP(N$49,'American Bonds'!$B$1:$L$504,MATCH($A112,'American Bonds'!$A$2:$A$504,0))/100))</f>
        <v>0.56161783321953573</v>
      </c>
      <c r="O112">
        <f>O$50*EXP(-O$49*(HLOOKUP(O$49,'American Bonds'!$B$1:$L$504,MATCH($A112,'American Bonds'!$A$2:$A$504,0))/100))</f>
        <v>0.55181983465989393</v>
      </c>
      <c r="P112">
        <f>P$50*EXP(-P$49*(HLOOKUP(P$49,'American Bonds'!$B$1:$L$504,MATCH($A112,'American Bonds'!$A$2:$A$504,0))/100))</f>
        <v>0.54219277222459905</v>
      </c>
      <c r="Q112">
        <f>Q$50*EXP(-Q$49*(HLOOKUP(Q$49,'American Bonds'!$B$1:$L$504,MATCH($A112,'American Bonds'!$A$2:$A$504,0))/100))</f>
        <v>0.53273366375781317</v>
      </c>
      <c r="R112">
        <f>R$50*EXP(-R$49*(HLOOKUP(R$49,'American Bonds'!$B$1:$L$504,MATCH($A112,'American Bonds'!$A$2:$A$504,0))/100))</f>
        <v>0.52343957913046235</v>
      </c>
      <c r="S112">
        <f>S$50*EXP(-S$49*(HLOOKUP(S$49,'American Bonds'!$B$1:$L$504,MATCH($A112,'American Bonds'!$A$2:$A$504,0))/100))</f>
        <v>0.5143076393325765</v>
      </c>
      <c r="T112">
        <f>T$50*EXP(-T$49*(HLOOKUP(T$49,'American Bonds'!$B$1:$L$504,MATCH($A112,'American Bonds'!$A$2:$A$504,0))/100))</f>
        <v>0.50533501558146499</v>
      </c>
      <c r="U112" s="25">
        <f>U$50*EXP(-U$49*(HLOOKUP(U$49,'American Bonds'!$B$1:$L$504,MATCH($A112,'American Bonds'!$A$2:$A$504,0))/100))</f>
        <v>11.964726533415257</v>
      </c>
      <c r="W112" s="129">
        <f t="shared" si="55"/>
        <v>111.04386992539531</v>
      </c>
      <c r="X112" s="21">
        <f t="shared" si="56"/>
        <v>6.6195217498183814</v>
      </c>
      <c r="Y112" s="28">
        <f t="shared" si="57"/>
        <v>2.6932574573680572E-3</v>
      </c>
    </row>
    <row r="113" spans="1:25" x14ac:dyDescent="0.2">
      <c r="A113" s="154">
        <v>41017</v>
      </c>
      <c r="B113">
        <f>B$50*EXP(-B$49*(HLOOKUP(B$49,'American Bonds'!$B$1:$L$504,MATCH($A113,'American Bonds'!$A$2:$A$504,0))/100))</f>
        <v>23.417259787445502</v>
      </c>
      <c r="C113">
        <f>C$50*EXP(-C$49*(HLOOKUP(C$49,'American Bonds'!$B$1:$L$504,MATCH($A113,'American Bonds'!$A$2:$A$504,0))/100))</f>
        <v>2.2951514823909673</v>
      </c>
      <c r="D113">
        <f>D$50*EXP(-D$49*(HLOOKUP(D$49,'American Bonds'!$B$1:$L$504,MATCH($A113,'American Bonds'!$A$2:$A$504,0))/100))</f>
        <v>22.706373883546867</v>
      </c>
      <c r="E113">
        <f>E$50*EXP(-E$49*(HLOOKUP(E$49,'American Bonds'!$B$1:$L$504,MATCH($A113,'American Bonds'!$A$2:$A$504,0))/100))</f>
        <v>1.8423463077971021</v>
      </c>
      <c r="F113">
        <f>F$50*EXP(-F$49*(HLOOKUP(F$49,'American Bonds'!$B$1:$L$504,MATCH($A113,'American Bonds'!$A$2:$A$504,0))/100))</f>
        <v>21.387856954257067</v>
      </c>
      <c r="G113">
        <f>G$50*EXP(-G$49*(HLOOKUP(G$49,'American Bonds'!$B$1:$L$504,MATCH($A113,'American Bonds'!$A$2:$A$504,0))/100))</f>
        <v>1.2891577203069147</v>
      </c>
      <c r="H113">
        <f>H$50*EXP(-H$49*(HLOOKUP(H$49,'American Bonds'!$B$1:$L$504,MATCH($A113,'American Bonds'!$A$2:$A$504,0))/100))</f>
        <v>1.2468109796387981</v>
      </c>
      <c r="I113">
        <f>I$50*EXP(-I$49*(HLOOKUP(I$49,'American Bonds'!$B$1:$L$504,MATCH($A113,'American Bonds'!$A$2:$A$504,0))/100))</f>
        <v>1.2277571813641532</v>
      </c>
      <c r="J113">
        <f>J$50*EXP(-J$49*(HLOOKUP(J$49,'American Bonds'!$B$1:$L$504,MATCH($A113,'American Bonds'!$A$2:$A$504,0))/100))</f>
        <v>1.208994563737273</v>
      </c>
      <c r="K113">
        <f>K$50*EXP(-K$49*(HLOOKUP(K$49,'American Bonds'!$B$1:$L$504,MATCH($A113,'American Bonds'!$A$2:$A$504,0))/100))</f>
        <v>17.488036575851748</v>
      </c>
      <c r="L113">
        <f>L$50*EXP(-L$49*(HLOOKUP(L$49,'American Bonds'!$B$1:$L$504,MATCH($A113,'American Bonds'!$A$2:$A$504,0))/100))</f>
        <v>0.5804604143715848</v>
      </c>
      <c r="M113">
        <f>M$50*EXP(-M$49*(HLOOKUP(M$49,'American Bonds'!$B$1:$L$504,MATCH($A113,'American Bonds'!$A$2:$A$504,0))/100))</f>
        <v>0.57021963234515938</v>
      </c>
      <c r="N113">
        <f>N$50*EXP(-N$49*(HLOOKUP(N$49,'American Bonds'!$B$1:$L$504,MATCH($A113,'American Bonds'!$A$2:$A$504,0))/100))</f>
        <v>0.56015952347734421</v>
      </c>
      <c r="O113">
        <f>O$50*EXP(-O$49*(HLOOKUP(O$49,'American Bonds'!$B$1:$L$504,MATCH($A113,'American Bonds'!$A$2:$A$504,0))/100))</f>
        <v>0.55027690023908571</v>
      </c>
      <c r="P113">
        <f>P$50*EXP(-P$49*(HLOOKUP(P$49,'American Bonds'!$B$1:$L$504,MATCH($A113,'American Bonds'!$A$2:$A$504,0))/100))</f>
        <v>0.54056863133736155</v>
      </c>
      <c r="Q113">
        <f>Q$50*EXP(-Q$49*(HLOOKUP(Q$49,'American Bonds'!$B$1:$L$504,MATCH($A113,'American Bonds'!$A$2:$A$504,0))/100))</f>
        <v>0.53103164072303655</v>
      </c>
      <c r="R113">
        <f>R$50*EXP(-R$49*(HLOOKUP(R$49,'American Bonds'!$B$1:$L$504,MATCH($A113,'American Bonds'!$A$2:$A$504,0))/100))</f>
        <v>0.5216629066162205</v>
      </c>
      <c r="S113">
        <f>S$50*EXP(-S$49*(HLOOKUP(S$49,'American Bonds'!$B$1:$L$504,MATCH($A113,'American Bonds'!$A$2:$A$504,0))/100))</f>
        <v>0.51245946054882263</v>
      </c>
      <c r="T113">
        <f>T$50*EXP(-T$49*(HLOOKUP(T$49,'American Bonds'!$B$1:$L$504,MATCH($A113,'American Bonds'!$A$2:$A$504,0))/100))</f>
        <v>0.50341838642399783</v>
      </c>
      <c r="U113" s="25">
        <f>U$50*EXP(-U$49*(HLOOKUP(U$49,'American Bonds'!$B$1:$L$504,MATCH($A113,'American Bonds'!$A$2:$A$504,0))/100))</f>
        <v>11.893153109207532</v>
      </c>
      <c r="W113" s="129">
        <f t="shared" si="55"/>
        <v>110.87315604162656</v>
      </c>
      <c r="X113" s="21">
        <f t="shared" si="56"/>
        <v>6.6095402668754266</v>
      </c>
      <c r="Y113" s="28">
        <f t="shared" si="57"/>
        <v>-1.5385382595101544E-3</v>
      </c>
    </row>
    <row r="114" spans="1:25" x14ac:dyDescent="0.2">
      <c r="A114" s="154">
        <v>41018</v>
      </c>
      <c r="B114">
        <f>B$50*EXP(-B$49*(HLOOKUP(B$49,'American Bonds'!$B$1:$L$504,MATCH($A114,'American Bonds'!$A$2:$A$504,0))/100))</f>
        <v>23.414918178549154</v>
      </c>
      <c r="C114">
        <f>C$50*EXP(-C$49*(HLOOKUP(C$49,'American Bonds'!$B$1:$L$504,MATCH($A114,'American Bonds'!$A$2:$A$504,0))/100))</f>
        <v>2.2942336053856502</v>
      </c>
      <c r="D114">
        <f>D$50*EXP(-D$49*(HLOOKUP(D$49,'American Bonds'!$B$1:$L$504,MATCH($A114,'American Bonds'!$A$2:$A$504,0))/100))</f>
        <v>22.692754145546729</v>
      </c>
      <c r="E114">
        <f>E$50*EXP(-E$49*(HLOOKUP(E$49,'American Bonds'!$B$1:$L$504,MATCH($A114,'American Bonds'!$A$2:$A$504,0))/100))</f>
        <v>1.8408730201445007</v>
      </c>
      <c r="F114">
        <f>F$50*EXP(-F$49*(HLOOKUP(F$49,'American Bonds'!$B$1:$L$504,MATCH($A114,'American Bonds'!$A$2:$A$504,0))/100))</f>
        <v>21.366479787667537</v>
      </c>
      <c r="G114">
        <f>G$50*EXP(-G$49*(HLOOKUP(G$49,'American Bonds'!$B$1:$L$504,MATCH($A114,'American Bonds'!$A$2:$A$504,0))/100))</f>
        <v>1.2876116588649389</v>
      </c>
      <c r="H114">
        <f>H$50*EXP(-H$49*(HLOOKUP(H$49,'American Bonds'!$B$1:$L$504,MATCH($A114,'American Bonds'!$A$2:$A$504,0))/100))</f>
        <v>1.2441954238763238</v>
      </c>
      <c r="I114">
        <f>I$50*EXP(-I$49*(HLOOKUP(I$49,'American Bonds'!$B$1:$L$504,MATCH($A114,'American Bonds'!$A$2:$A$504,0))/100))</f>
        <v>1.2248140972425057</v>
      </c>
      <c r="J114">
        <f>J$50*EXP(-J$49*(HLOOKUP(J$49,'American Bonds'!$B$1:$L$504,MATCH($A114,'American Bonds'!$A$2:$A$504,0))/100))</f>
        <v>1.2057346812369361</v>
      </c>
      <c r="K114">
        <f>K$50*EXP(-K$49*(HLOOKUP(K$49,'American Bonds'!$B$1:$L$504,MATCH($A114,'American Bonds'!$A$2:$A$504,0))/100))</f>
        <v>17.470557280380238</v>
      </c>
      <c r="L114">
        <f>L$50*EXP(-L$49*(HLOOKUP(L$49,'American Bonds'!$B$1:$L$504,MATCH($A114,'American Bonds'!$A$2:$A$504,0))/100))</f>
        <v>0.57982225896559669</v>
      </c>
      <c r="M114">
        <f>M$50*EXP(-M$49*(HLOOKUP(M$49,'American Bonds'!$B$1:$L$504,MATCH($A114,'American Bonds'!$A$2:$A$504,0))/100))</f>
        <v>0.56953577918030651</v>
      </c>
      <c r="N114">
        <f>N$50*EXP(-N$49*(HLOOKUP(N$49,'American Bonds'!$B$1:$L$504,MATCH($A114,'American Bonds'!$A$2:$A$504,0))/100))</f>
        <v>0.55943178922657588</v>
      </c>
      <c r="O114">
        <f>O$50*EXP(-O$49*(HLOOKUP(O$49,'American Bonds'!$B$1:$L$504,MATCH($A114,'American Bonds'!$A$2:$A$504,0))/100))</f>
        <v>0.5495070515985413</v>
      </c>
      <c r="P114">
        <f>P$50*EXP(-P$49*(HLOOKUP(P$49,'American Bonds'!$B$1:$L$504,MATCH($A114,'American Bonds'!$A$2:$A$504,0))/100))</f>
        <v>0.53975838622611005</v>
      </c>
      <c r="Q114">
        <f>Q$50*EXP(-Q$49*(HLOOKUP(Q$49,'American Bonds'!$B$1:$L$504,MATCH($A114,'American Bonds'!$A$2:$A$504,0))/100))</f>
        <v>0.53018266945600723</v>
      </c>
      <c r="R114">
        <f>R$50*EXP(-R$49*(HLOOKUP(R$49,'American Bonds'!$B$1:$L$504,MATCH($A114,'American Bonds'!$A$2:$A$504,0))/100))</f>
        <v>0.52077683305089939</v>
      </c>
      <c r="S114">
        <f>S$50*EXP(-S$49*(HLOOKUP(S$49,'American Bonds'!$B$1:$L$504,MATCH($A114,'American Bonds'!$A$2:$A$504,0))/100))</f>
        <v>0.51153786320627437</v>
      </c>
      <c r="T114">
        <f>T$50*EXP(-T$49*(HLOOKUP(T$49,'American Bonds'!$B$1:$L$504,MATCH($A114,'American Bonds'!$A$2:$A$504,0))/100))</f>
        <v>0.50246279958476192</v>
      </c>
      <c r="U114" s="25">
        <f>U$50*EXP(-U$49*(HLOOKUP(U$49,'American Bonds'!$B$1:$L$504,MATCH($A114,'American Bonds'!$A$2:$A$504,0))/100))</f>
        <v>11.845675515262036</v>
      </c>
      <c r="W114" s="129">
        <f t="shared" si="55"/>
        <v>110.75086282465161</v>
      </c>
      <c r="X114" s="21">
        <f t="shared" si="56"/>
        <v>6.603532755484907</v>
      </c>
      <c r="Y114" s="28">
        <f t="shared" si="57"/>
        <v>-1.1036098886108945E-3</v>
      </c>
    </row>
    <row r="115" spans="1:25" x14ac:dyDescent="0.2">
      <c r="A115" s="154">
        <v>41019</v>
      </c>
      <c r="B115">
        <f>B$50*EXP(-B$49*(HLOOKUP(B$49,'American Bonds'!$B$1:$L$504,MATCH($A115,'American Bonds'!$A$2:$A$504,0))/100))</f>
        <v>23.412576803801986</v>
      </c>
      <c r="C115">
        <f>C$50*EXP(-C$49*(HLOOKUP(C$49,'American Bonds'!$B$1:$L$504,MATCH($A115,'American Bonds'!$A$2:$A$504,0))/100))</f>
        <v>2.292857478101888</v>
      </c>
      <c r="D115">
        <f>D$50*EXP(-D$49*(HLOOKUP(D$49,'American Bonds'!$B$1:$L$504,MATCH($A115,'American Bonds'!$A$2:$A$504,0))/100))</f>
        <v>22.658740530916937</v>
      </c>
      <c r="E115">
        <f>E$50*EXP(-E$49*(HLOOKUP(E$49,'American Bonds'!$B$1:$L$504,MATCH($A115,'American Bonds'!$A$2:$A$504,0))/100))</f>
        <v>1.8371949533969814</v>
      </c>
      <c r="F115">
        <f>F$50*EXP(-F$49*(HLOOKUP(F$49,'American Bonds'!$B$1:$L$504,MATCH($A115,'American Bonds'!$A$2:$A$504,0))/100))</f>
        <v>21.302476401386489</v>
      </c>
      <c r="G115">
        <f>G$50*EXP(-G$49*(HLOOKUP(G$49,'American Bonds'!$B$1:$L$504,MATCH($A115,'American Bonds'!$A$2:$A$504,0))/100))</f>
        <v>1.2829845906131112</v>
      </c>
      <c r="H115">
        <f>H$50*EXP(-H$49*(HLOOKUP(H$49,'American Bonds'!$B$1:$L$504,MATCH($A115,'American Bonds'!$A$2:$A$504,0))/100))</f>
        <v>1.2389807615524746</v>
      </c>
      <c r="I115">
        <f>I$50*EXP(-I$49*(HLOOKUP(I$49,'American Bonds'!$B$1:$L$504,MATCH($A115,'American Bonds'!$A$2:$A$504,0))/100))</f>
        <v>1.2189490768854332</v>
      </c>
      <c r="J115">
        <f>J$50*EXP(-J$49*(HLOOKUP(J$49,'American Bonds'!$B$1:$L$504,MATCH($A115,'American Bonds'!$A$2:$A$504,0))/100))</f>
        <v>1.1992412619692805</v>
      </c>
      <c r="K115">
        <f>K$50*EXP(-K$49*(HLOOKUP(K$49,'American Bonds'!$B$1:$L$504,MATCH($A115,'American Bonds'!$A$2:$A$504,0))/100))</f>
        <v>17.366047778731222</v>
      </c>
      <c r="L115">
        <f>L$50*EXP(-L$49*(HLOOKUP(L$49,'American Bonds'!$B$1:$L$504,MATCH($A115,'American Bonds'!$A$2:$A$504,0))/100))</f>
        <v>0.57600803284824176</v>
      </c>
      <c r="M115">
        <f>M$50*EXP(-M$49*(HLOOKUP(M$49,'American Bonds'!$B$1:$L$504,MATCH($A115,'American Bonds'!$A$2:$A$504,0))/100))</f>
        <v>0.56544984857160452</v>
      </c>
      <c r="N115">
        <f>N$50*EXP(-N$49*(HLOOKUP(N$49,'American Bonds'!$B$1:$L$504,MATCH($A115,'American Bonds'!$A$2:$A$504,0))/100))</f>
        <v>0.55508519502520426</v>
      </c>
      <c r="O115">
        <f>O$50*EXP(-O$49*(HLOOKUP(O$49,'American Bonds'!$B$1:$L$504,MATCH($A115,'American Bonds'!$A$2:$A$504,0))/100))</f>
        <v>0.54491052480519131</v>
      </c>
      <c r="P115">
        <f>P$50*EXP(-P$49*(HLOOKUP(P$49,'American Bonds'!$B$1:$L$504,MATCH($A115,'American Bonds'!$A$2:$A$504,0))/100))</f>
        <v>0.53492235553136447</v>
      </c>
      <c r="Q115">
        <f>Q$50*EXP(-Q$49*(HLOOKUP(Q$49,'American Bonds'!$B$1:$L$504,MATCH($A115,'American Bonds'!$A$2:$A$504,0))/100))</f>
        <v>0.5251172686552914</v>
      </c>
      <c r="R115">
        <f>R$50*EXP(-R$49*(HLOOKUP(R$49,'American Bonds'!$B$1:$L$504,MATCH($A115,'American Bonds'!$A$2:$A$504,0))/100))</f>
        <v>0.51549190829027758</v>
      </c>
      <c r="S115">
        <f>S$50*EXP(-S$49*(HLOOKUP(S$49,'American Bonds'!$B$1:$L$504,MATCH($A115,'American Bonds'!$A$2:$A$504,0))/100))</f>
        <v>0.5060429800627817</v>
      </c>
      <c r="T115">
        <f>T$50*EXP(-T$49*(HLOOKUP(T$49,'American Bonds'!$B$1:$L$504,MATCH($A115,'American Bonds'!$A$2:$A$504,0))/100))</f>
        <v>0.49676724998488342</v>
      </c>
      <c r="U115" s="25">
        <f>U$50*EXP(-U$49*(HLOOKUP(U$49,'American Bonds'!$B$1:$L$504,MATCH($A115,'American Bonds'!$A$2:$A$504,0))/100))</f>
        <v>11.704376896371592</v>
      </c>
      <c r="W115" s="129">
        <f t="shared" si="55"/>
        <v>110.33422189750223</v>
      </c>
      <c r="X115" s="21">
        <f t="shared" si="56"/>
        <v>6.5818381834424926</v>
      </c>
      <c r="Y115" s="28">
        <f t="shared" si="57"/>
        <v>-3.7690595084664065E-3</v>
      </c>
    </row>
    <row r="116" spans="1:25" x14ac:dyDescent="0.2">
      <c r="A116" s="154">
        <v>41020</v>
      </c>
      <c r="B116">
        <f>B$50*EXP(-B$49*(HLOOKUP(B$49,'American Bonds'!$B$1:$L$504,MATCH($A116,'American Bonds'!$A$2:$A$504,0))/100))</f>
        <v>23.407894756661548</v>
      </c>
      <c r="C116">
        <f>C$50*EXP(-C$49*(HLOOKUP(C$49,'American Bonds'!$B$1:$L$504,MATCH($A116,'American Bonds'!$A$2:$A$504,0))/100))</f>
        <v>2.291940518514791</v>
      </c>
      <c r="D116">
        <f>D$50*EXP(-D$49*(HLOOKUP(D$49,'American Bonds'!$B$1:$L$504,MATCH($A116,'American Bonds'!$A$2:$A$504,0))/100))</f>
        <v>22.651943928299026</v>
      </c>
      <c r="E116">
        <f>E$50*EXP(-E$49*(HLOOKUP(E$49,'American Bonds'!$B$1:$L$504,MATCH($A116,'American Bonds'!$A$2:$A$504,0))/100))</f>
        <v>1.8364602223716242</v>
      </c>
      <c r="F116">
        <f>F$50*EXP(-F$49*(HLOOKUP(F$49,'American Bonds'!$B$1:$L$504,MATCH($A116,'American Bonds'!$A$2:$A$504,0))/100))</f>
        <v>21.27054664009221</v>
      </c>
      <c r="G116">
        <f>G$50*EXP(-G$49*(HLOOKUP(G$49,'American Bonds'!$B$1:$L$504,MATCH($A116,'American Bonds'!$A$2:$A$504,0))/100))</f>
        <v>1.2806772955385441</v>
      </c>
      <c r="H116">
        <f>H$50*EXP(-H$49*(HLOOKUP(H$49,'American Bonds'!$B$1:$L$504,MATCH($A116,'American Bonds'!$A$2:$A$504,0))/100))</f>
        <v>1.2372474021210185</v>
      </c>
      <c r="I116">
        <f>I$50*EXP(-I$49*(HLOOKUP(I$49,'American Bonds'!$B$1:$L$504,MATCH($A116,'American Bonds'!$A$2:$A$504,0))/100))</f>
        <v>1.2170003177854318</v>
      </c>
      <c r="J116">
        <f>J$50*EXP(-J$49*(HLOOKUP(J$49,'American Bonds'!$B$1:$L$504,MATCH($A116,'American Bonds'!$A$2:$A$504,0))/100))</f>
        <v>1.1970845693034422</v>
      </c>
      <c r="K116">
        <f>K$50*EXP(-K$49*(HLOOKUP(K$49,'American Bonds'!$B$1:$L$504,MATCH($A116,'American Bonds'!$A$2:$A$504,0))/100))</f>
        <v>17.314027704521394</v>
      </c>
      <c r="L116">
        <f>L$50*EXP(-L$49*(HLOOKUP(L$49,'American Bonds'!$B$1:$L$504,MATCH($A116,'American Bonds'!$A$2:$A$504,0))/100))</f>
        <v>0.57411033925642574</v>
      </c>
      <c r="M116">
        <f>M$50*EXP(-M$49*(HLOOKUP(M$49,'American Bonds'!$B$1:$L$504,MATCH($A116,'American Bonds'!$A$2:$A$504,0))/100))</f>
        <v>0.56341788883878186</v>
      </c>
      <c r="N116">
        <f>N$50*EXP(-N$49*(HLOOKUP(N$49,'American Bonds'!$B$1:$L$504,MATCH($A116,'American Bonds'!$A$2:$A$504,0))/100))</f>
        <v>0.55292457870501088</v>
      </c>
      <c r="O116">
        <f>O$50*EXP(-O$49*(HLOOKUP(O$49,'American Bonds'!$B$1:$L$504,MATCH($A116,'American Bonds'!$A$2:$A$504,0))/100))</f>
        <v>0.5426266999903423</v>
      </c>
      <c r="P116">
        <f>P$50*EXP(-P$49*(HLOOKUP(P$49,'American Bonds'!$B$1:$L$504,MATCH($A116,'American Bonds'!$A$2:$A$504,0))/100))</f>
        <v>0.53252061290532127</v>
      </c>
      <c r="Q116">
        <f>Q$50*EXP(-Q$49*(HLOOKUP(Q$49,'American Bonds'!$B$1:$L$504,MATCH($A116,'American Bonds'!$A$2:$A$504,0))/100))</f>
        <v>0.52260274544932295</v>
      </c>
      <c r="R116">
        <f>R$50*EXP(-R$49*(HLOOKUP(R$49,'American Bonds'!$B$1:$L$504,MATCH($A116,'American Bonds'!$A$2:$A$504,0))/100))</f>
        <v>0.51286959214802774</v>
      </c>
      <c r="S116">
        <f>S$50*EXP(-S$49*(HLOOKUP(S$49,'American Bonds'!$B$1:$L$504,MATCH($A116,'American Bonds'!$A$2:$A$504,0))/100))</f>
        <v>0.50331771281440962</v>
      </c>
      <c r="T116">
        <f>T$50*EXP(-T$49*(HLOOKUP(T$49,'American Bonds'!$B$1:$L$504,MATCH($A116,'American Bonds'!$A$2:$A$504,0))/100))</f>
        <v>0.49394373133280067</v>
      </c>
      <c r="U116" s="25">
        <f>U$50*EXP(-U$49*(HLOOKUP(U$49,'American Bonds'!$B$1:$L$504,MATCH($A116,'American Bonds'!$A$2:$A$504,0))/100))</f>
        <v>11.611115424482163</v>
      </c>
      <c r="W116" s="129">
        <f t="shared" si="55"/>
        <v>110.11427268113162</v>
      </c>
      <c r="X116" s="21">
        <f t="shared" si="56"/>
        <v>6.5680607652562601</v>
      </c>
      <c r="Y116" s="28">
        <f t="shared" si="57"/>
        <v>-1.9954710035625131E-3</v>
      </c>
    </row>
    <row r="117" spans="1:25" x14ac:dyDescent="0.2">
      <c r="A117" s="154">
        <v>41023</v>
      </c>
      <c r="B117">
        <f>B$50*EXP(-B$49*(HLOOKUP(B$49,'American Bonds'!$B$1:$L$504,MATCH($A117,'American Bonds'!$A$2:$A$504,0))/100))</f>
        <v>23.407894756661548</v>
      </c>
      <c r="C117">
        <f>C$50*EXP(-C$49*(HLOOKUP(C$49,'American Bonds'!$B$1:$L$504,MATCH($A117,'American Bonds'!$A$2:$A$504,0))/100))</f>
        <v>2.2910239256381812</v>
      </c>
      <c r="D117">
        <f>D$50*EXP(-D$49*(HLOOKUP(D$49,'American Bonds'!$B$1:$L$504,MATCH($A117,'American Bonds'!$A$2:$A$504,0))/100))</f>
        <v>22.631566350049255</v>
      </c>
      <c r="E117">
        <f>E$50*EXP(-E$49*(HLOOKUP(E$49,'American Bonds'!$B$1:$L$504,MATCH($A117,'American Bonds'!$A$2:$A$504,0))/100))</f>
        <v>1.8342577918273963</v>
      </c>
      <c r="F117">
        <f>F$50*EXP(-F$49*(HLOOKUP(F$49,'American Bonds'!$B$1:$L$504,MATCH($A117,'American Bonds'!$A$2:$A$504,0))/100))</f>
        <v>21.249286725181232</v>
      </c>
      <c r="G117">
        <f>G$50*EXP(-G$49*(HLOOKUP(G$49,'American Bonds'!$B$1:$L$504,MATCH($A117,'American Bonds'!$A$2:$A$504,0))/100))</f>
        <v>1.2791414045028264</v>
      </c>
      <c r="H117">
        <f>H$50*EXP(-H$49*(HLOOKUP(H$49,'American Bonds'!$B$1:$L$504,MATCH($A117,'American Bonds'!$A$2:$A$504,0))/100))</f>
        <v>1.2355164676948667</v>
      </c>
      <c r="I117">
        <f>I$50*EXP(-I$49*(HLOOKUP(I$49,'American Bonds'!$B$1:$L$504,MATCH($A117,'American Bonds'!$A$2:$A$504,0))/100))</f>
        <v>1.2150546742069086</v>
      </c>
      <c r="J117">
        <f>J$50*EXP(-J$49*(HLOOKUP(J$49,'American Bonds'!$B$1:$L$504,MATCH($A117,'American Bonds'!$A$2:$A$504,0))/100))</f>
        <v>1.1949317551926555</v>
      </c>
      <c r="K117">
        <f>K$50*EXP(-K$49*(HLOOKUP(K$49,'American Bonds'!$B$1:$L$504,MATCH($A117,'American Bonds'!$A$2:$A$504,0))/100))</f>
        <v>17.296722330945773</v>
      </c>
      <c r="L117">
        <f>L$50*EXP(-L$49*(HLOOKUP(L$49,'American Bonds'!$B$1:$L$504,MATCH($A117,'American Bonds'!$A$2:$A$504,0))/100))</f>
        <v>0.57347916509267705</v>
      </c>
      <c r="M117">
        <f>M$50*EXP(-M$49*(HLOOKUP(M$49,'American Bonds'!$B$1:$L$504,MATCH($A117,'American Bonds'!$A$2:$A$504,0))/100))</f>
        <v>0.5627421928708396</v>
      </c>
      <c r="N117">
        <f>N$50*EXP(-N$49*(HLOOKUP(N$49,'American Bonds'!$B$1:$L$504,MATCH($A117,'American Bonds'!$A$2:$A$504,0))/100))</f>
        <v>0.55220624377156657</v>
      </c>
      <c r="O117">
        <f>O$50*EXP(-O$49*(HLOOKUP(O$49,'American Bonds'!$B$1:$L$504,MATCH($A117,'American Bonds'!$A$2:$A$504,0))/100))</f>
        <v>0.54186755413644727</v>
      </c>
      <c r="P117">
        <f>P$50*EXP(-P$49*(HLOOKUP(P$49,'American Bonds'!$B$1:$L$504,MATCH($A117,'American Bonds'!$A$2:$A$504,0))/100))</f>
        <v>0.53172243077222225</v>
      </c>
      <c r="Q117">
        <f>Q$50*EXP(-Q$49*(HLOOKUP(Q$49,'American Bonds'!$B$1:$L$504,MATCH($A117,'American Bonds'!$A$2:$A$504,0))/100))</f>
        <v>0.52176724963149745</v>
      </c>
      <c r="R117">
        <f>R$50*EXP(-R$49*(HLOOKUP(R$49,'American Bonds'!$B$1:$L$504,MATCH($A117,'American Bonds'!$A$2:$A$504,0))/100))</f>
        <v>0.51199845451816051</v>
      </c>
      <c r="S117">
        <f>S$50*EXP(-S$49*(HLOOKUP(S$49,'American Bonds'!$B$1:$L$504,MATCH($A117,'American Bonds'!$A$2:$A$504,0))/100))</f>
        <v>0.50241255581703359</v>
      </c>
      <c r="T117">
        <f>T$50*EXP(-T$49*(HLOOKUP(T$49,'American Bonds'!$B$1:$L$504,MATCH($A117,'American Bonds'!$A$2:$A$504,0))/100))</f>
        <v>0.49300612924731152</v>
      </c>
      <c r="U117" s="25">
        <f>U$50*EXP(-U$49*(HLOOKUP(U$49,'American Bonds'!$B$1:$L$504,MATCH($A117,'American Bonds'!$A$2:$A$504,0))/100))</f>
        <v>11.587916400390297</v>
      </c>
      <c r="W117" s="129">
        <f t="shared" si="55"/>
        <v>110.01451455814869</v>
      </c>
      <c r="X117" s="21">
        <f t="shared" si="56"/>
        <v>6.5651026163315471</v>
      </c>
      <c r="Y117" s="28">
        <f t="shared" si="57"/>
        <v>-9.0636150830834491E-4</v>
      </c>
    </row>
    <row r="118" spans="1:25" x14ac:dyDescent="0.2">
      <c r="A118" s="154">
        <v>41024</v>
      </c>
      <c r="B118">
        <f>B$50*EXP(-B$49*(HLOOKUP(B$49,'American Bonds'!$B$1:$L$504,MATCH($A118,'American Bonds'!$A$2:$A$504,0))/100))</f>
        <v>23.405554084221457</v>
      </c>
      <c r="C118">
        <f>C$50*EXP(-C$49*(HLOOKUP(C$49,'American Bonds'!$B$1:$L$504,MATCH($A118,'American Bonds'!$A$2:$A$504,0))/100))</f>
        <v>2.2905657666704777</v>
      </c>
      <c r="D118">
        <f>D$50*EXP(-D$49*(HLOOKUP(D$49,'American Bonds'!$B$1:$L$504,MATCH($A118,'American Bonds'!$A$2:$A$504,0))/100))</f>
        <v>22.631566350049255</v>
      </c>
      <c r="E118">
        <f>E$50*EXP(-E$49*(HLOOKUP(E$49,'American Bonds'!$B$1:$L$504,MATCH($A118,'American Bonds'!$A$2:$A$504,0))/100))</f>
        <v>1.8342577918273963</v>
      </c>
      <c r="F118">
        <f>F$50*EXP(-F$49*(HLOOKUP(F$49,'American Bonds'!$B$1:$L$504,MATCH($A118,'American Bonds'!$A$2:$A$504,0))/100))</f>
        <v>21.238664737536844</v>
      </c>
      <c r="G118">
        <f>G$50*EXP(-G$49*(HLOOKUP(G$49,'American Bonds'!$B$1:$L$504,MATCH($A118,'American Bonds'!$A$2:$A$504,0))/100))</f>
        <v>1.2783741498595353</v>
      </c>
      <c r="H118">
        <f>H$50*EXP(-H$49*(HLOOKUP(H$49,'American Bonds'!$B$1:$L$504,MATCH($A118,'American Bonds'!$A$2:$A$504,0))/100))</f>
        <v>1.233787954881387</v>
      </c>
      <c r="I118">
        <f>I$50*EXP(-I$49*(HLOOKUP(I$49,'American Bonds'!$B$1:$L$504,MATCH($A118,'American Bonds'!$A$2:$A$504,0))/100))</f>
        <v>1.2131121411690149</v>
      </c>
      <c r="J118">
        <f>J$50*EXP(-J$49*(HLOOKUP(J$49,'American Bonds'!$B$1:$L$504,MATCH($A118,'American Bonds'!$A$2:$A$504,0))/100))</f>
        <v>1.192782812661801</v>
      </c>
      <c r="K118">
        <f>K$50*EXP(-K$49*(HLOOKUP(K$49,'American Bonds'!$B$1:$L$504,MATCH($A118,'American Bonds'!$A$2:$A$504,0))/100))</f>
        <v>17.262163456677772</v>
      </c>
      <c r="L118">
        <f>L$50*EXP(-L$49*(HLOOKUP(L$49,'American Bonds'!$B$1:$L$504,MATCH($A118,'American Bonds'!$A$2:$A$504,0))/100))</f>
        <v>0.57221889773187784</v>
      </c>
      <c r="M118">
        <f>M$50*EXP(-M$49*(HLOOKUP(M$49,'American Bonds'!$B$1:$L$504,MATCH($A118,'American Bonds'!$A$2:$A$504,0))/100))</f>
        <v>0.56139323100968463</v>
      </c>
      <c r="N118">
        <f>N$50*EXP(-N$49*(HLOOKUP(N$49,'American Bonds'!$B$1:$L$504,MATCH($A118,'American Bonds'!$A$2:$A$504,0))/100))</f>
        <v>0.55077237237831911</v>
      </c>
      <c r="O118">
        <f>O$50*EXP(-O$49*(HLOOKUP(O$49,'American Bonds'!$B$1:$L$504,MATCH($A118,'American Bonds'!$A$2:$A$504,0))/100))</f>
        <v>0.54035244712455177</v>
      </c>
      <c r="P118">
        <f>P$50*EXP(-P$49*(HLOOKUP(P$49,'American Bonds'!$B$1:$L$504,MATCH($A118,'American Bonds'!$A$2:$A$504,0))/100))</f>
        <v>0.53012965383988664</v>
      </c>
      <c r="Q118">
        <f>Q$50*EXP(-Q$49*(HLOOKUP(Q$49,'American Bonds'!$B$1:$L$504,MATCH($A118,'American Bonds'!$A$2:$A$504,0))/100))</f>
        <v>0.52010026303372814</v>
      </c>
      <c r="R118">
        <f>R$50*EXP(-R$49*(HLOOKUP(R$49,'American Bonds'!$B$1:$L$504,MATCH($A118,'American Bonds'!$A$2:$A$504,0))/100))</f>
        <v>0.51026061577278348</v>
      </c>
      <c r="S118">
        <f>S$50*EXP(-S$49*(HLOOKUP(S$49,'American Bonds'!$B$1:$L$504,MATCH($A118,'American Bonds'!$A$2:$A$504,0))/100))</f>
        <v>0.50060712234620763</v>
      </c>
      <c r="T118">
        <f>T$50*EXP(-T$49*(HLOOKUP(T$49,'American Bonds'!$B$1:$L$504,MATCH($A118,'American Bonds'!$A$2:$A$504,0))/100))</f>
        <v>0.49113626095599955</v>
      </c>
      <c r="U118" s="25">
        <f>U$50*EXP(-U$49*(HLOOKUP(U$49,'American Bonds'!$B$1:$L$504,MATCH($A118,'American Bonds'!$A$2:$A$504,0))/100))</f>
        <v>11.541657314639004</v>
      </c>
      <c r="W118" s="129">
        <f t="shared" si="55"/>
        <v>109.89945742438698</v>
      </c>
      <c r="X118" s="21">
        <f t="shared" si="56"/>
        <v>6.5574465851865114</v>
      </c>
      <c r="Y118" s="28">
        <f t="shared" si="57"/>
        <v>-1.0463832126957908E-3</v>
      </c>
    </row>
    <row r="119" spans="1:25" x14ac:dyDescent="0.2">
      <c r="A119" s="154">
        <v>41025</v>
      </c>
      <c r="B119">
        <f>B$50*EXP(-B$49*(HLOOKUP(B$49,'American Bonds'!$B$1:$L$504,MATCH($A119,'American Bonds'!$A$2:$A$504,0))/100))</f>
        <v>23.396193734782457</v>
      </c>
      <c r="C119">
        <f>C$50*EXP(-C$49*(HLOOKUP(C$49,'American Bonds'!$B$1:$L$504,MATCH($A119,'American Bonds'!$A$2:$A$504,0))/100))</f>
        <v>2.290107699325405</v>
      </c>
      <c r="D119">
        <f>D$50*EXP(-D$49*(HLOOKUP(D$49,'American Bonds'!$B$1:$L$504,MATCH($A119,'American Bonds'!$A$2:$A$504,0))/100))</f>
        <v>22.611207103369466</v>
      </c>
      <c r="E119">
        <f>E$50*EXP(-E$49*(HLOOKUP(E$49,'American Bonds'!$B$1:$L$504,MATCH($A119,'American Bonds'!$A$2:$A$504,0))/100))</f>
        <v>1.8320580026147057</v>
      </c>
      <c r="F119">
        <f>F$50*EXP(-F$49*(HLOOKUP(F$49,'American Bonds'!$B$1:$L$504,MATCH($A119,'American Bonds'!$A$2:$A$504,0))/100))</f>
        <v>21.217436688592784</v>
      </c>
      <c r="G119">
        <f>G$50*EXP(-G$49*(HLOOKUP(G$49,'American Bonds'!$B$1:$L$504,MATCH($A119,'American Bonds'!$A$2:$A$504,0))/100))</f>
        <v>1.2768410209410304</v>
      </c>
      <c r="H119">
        <f>H$50*EXP(-H$49*(HLOOKUP(H$49,'American Bonds'!$B$1:$L$504,MATCH($A119,'American Bonds'!$A$2:$A$504,0))/100))</f>
        <v>1.2311997187752244</v>
      </c>
      <c r="I119">
        <f>I$50*EXP(-I$49*(HLOOKUP(I$49,'American Bonds'!$B$1:$L$504,MATCH($A119,'American Bonds'!$A$2:$A$504,0))/100))</f>
        <v>1.2102041629998417</v>
      </c>
      <c r="J119">
        <f>J$50*EXP(-J$49*(HLOOKUP(J$49,'American Bonds'!$B$1:$L$504,MATCH($A119,'American Bonds'!$A$2:$A$504,0))/100))</f>
        <v>1.1895666428506819</v>
      </c>
      <c r="K119">
        <f>K$50*EXP(-K$49*(HLOOKUP(K$49,'American Bonds'!$B$1:$L$504,MATCH($A119,'American Bonds'!$A$2:$A$504,0))/100))</f>
        <v>17.210454568421785</v>
      </c>
      <c r="L119">
        <f>L$50*EXP(-L$49*(HLOOKUP(L$49,'American Bonds'!$B$1:$L$504,MATCH($A119,'American Bonds'!$A$2:$A$504,0))/100))</f>
        <v>0.57033368767678139</v>
      </c>
      <c r="M119">
        <f>M$50*EXP(-M$49*(HLOOKUP(M$49,'American Bonds'!$B$1:$L$504,MATCH($A119,'American Bonds'!$A$2:$A$504,0))/100))</f>
        <v>0.55937584884471903</v>
      </c>
      <c r="N119">
        <f>N$50*EXP(-N$49*(HLOOKUP(N$49,'American Bonds'!$B$1:$L$504,MATCH($A119,'American Bonds'!$A$2:$A$504,0))/100))</f>
        <v>0.54862854331002953</v>
      </c>
      <c r="O119">
        <f>O$50*EXP(-O$49*(HLOOKUP(O$49,'American Bonds'!$B$1:$L$504,MATCH($A119,'American Bonds'!$A$2:$A$504,0))/100))</f>
        <v>0.53808772608994015</v>
      </c>
      <c r="P119">
        <f>P$50*EXP(-P$49*(HLOOKUP(P$49,'American Bonds'!$B$1:$L$504,MATCH($A119,'American Bonds'!$A$2:$A$504,0))/100))</f>
        <v>0.52774942991805762</v>
      </c>
      <c r="Q119">
        <f>Q$50*EXP(-Q$49*(HLOOKUP(Q$49,'American Bonds'!$B$1:$L$504,MATCH($A119,'American Bonds'!$A$2:$A$504,0))/100))</f>
        <v>0.51760976375120105</v>
      </c>
      <c r="R119">
        <f>R$50*EXP(-R$49*(HLOOKUP(R$49,'American Bonds'!$B$1:$L$504,MATCH($A119,'American Bonds'!$A$2:$A$504,0))/100))</f>
        <v>0.50766491130492242</v>
      </c>
      <c r="S119">
        <f>S$50*EXP(-S$49*(HLOOKUP(S$49,'American Bonds'!$B$1:$L$504,MATCH($A119,'American Bonds'!$A$2:$A$504,0))/100))</f>
        <v>0.4979111296171656</v>
      </c>
      <c r="T119">
        <f>T$50*EXP(-T$49*(HLOOKUP(T$49,'American Bonds'!$B$1:$L$504,MATCH($A119,'American Bonds'!$A$2:$A$504,0))/100))</f>
        <v>0.48834474763952052</v>
      </c>
      <c r="U119" s="25">
        <f>U$50*EXP(-U$49*(HLOOKUP(U$49,'American Bonds'!$B$1:$L$504,MATCH($A119,'American Bonds'!$A$2:$A$504,0))/100))</f>
        <v>11.472614705705672</v>
      </c>
      <c r="W119" s="129">
        <f t="shared" si="55"/>
        <v>109.6935898365314</v>
      </c>
      <c r="X119" s="21">
        <f t="shared" si="56"/>
        <v>6.547057997558162</v>
      </c>
      <c r="Y119" s="28">
        <f t="shared" si="57"/>
        <v>-1.8749924074166441E-3</v>
      </c>
    </row>
    <row r="120" spans="1:25" x14ac:dyDescent="0.2">
      <c r="A120" s="154">
        <v>41026</v>
      </c>
      <c r="B120">
        <f>B$50*EXP(-B$49*(HLOOKUP(B$49,'American Bonds'!$B$1:$L$504,MATCH($A120,'American Bonds'!$A$2:$A$504,0))/100))</f>
        <v>23.403213645836903</v>
      </c>
      <c r="C120">
        <f>C$50*EXP(-C$49*(HLOOKUP(C$49,'American Bonds'!$B$1:$L$504,MATCH($A120,'American Bonds'!$A$2:$A$504,0))/100))</f>
        <v>2.2914821762468423</v>
      </c>
      <c r="D120">
        <f>D$50*EXP(-D$49*(HLOOKUP(D$49,'American Bonds'!$B$1:$L$504,MATCH($A120,'American Bonds'!$A$2:$A$504,0))/100))</f>
        <v>22.645149364356087</v>
      </c>
      <c r="E120">
        <f>E$50*EXP(-E$49*(HLOOKUP(E$49,'American Bonds'!$B$1:$L$504,MATCH($A120,'American Bonds'!$A$2:$A$504,0))/100))</f>
        <v>1.8357257851799063</v>
      </c>
      <c r="F120">
        <f>F$50*EXP(-F$49*(HLOOKUP(F$49,'American Bonds'!$B$1:$L$504,MATCH($A120,'American Bonds'!$A$2:$A$504,0))/100))</f>
        <v>21.2918278255516</v>
      </c>
      <c r="G120">
        <f>G$50*EXP(-G$49*(HLOOKUP(G$49,'American Bonds'!$B$1:$L$504,MATCH($A120,'American Bonds'!$A$2:$A$504,0))/100))</f>
        <v>1.282215030749789</v>
      </c>
      <c r="H120">
        <f>H$50*EXP(-H$49*(HLOOKUP(H$49,'American Bonds'!$B$1:$L$504,MATCH($A120,'American Bonds'!$A$2:$A$504,0))/100))</f>
        <v>1.2381137784988585</v>
      </c>
      <c r="I120">
        <f>I$50*EXP(-I$49*(HLOOKUP(I$49,'American Bonds'!$B$1:$L$504,MATCH($A120,'American Bonds'!$A$2:$A$504,0))/100))</f>
        <v>1.2179743075836333</v>
      </c>
      <c r="J120">
        <f>J$50*EXP(-J$49*(HLOOKUP(J$49,'American Bonds'!$B$1:$L$504,MATCH($A120,'American Bonds'!$A$2:$A$504,0))/100))</f>
        <v>1.1981624303805443</v>
      </c>
      <c r="K120">
        <f>K$50*EXP(-K$49*(HLOOKUP(K$49,'American Bonds'!$B$1:$L$504,MATCH($A120,'American Bonds'!$A$2:$A$504,0))/100))</f>
        <v>17.331350392126158</v>
      </c>
      <c r="L120">
        <f>L$50*EXP(-L$49*(HLOOKUP(L$49,'American Bonds'!$B$1:$L$504,MATCH($A120,'American Bonds'!$A$2:$A$504,0))/100))</f>
        <v>0.57474220809375487</v>
      </c>
      <c r="M120">
        <f>M$50*EXP(-M$49*(HLOOKUP(M$49,'American Bonds'!$B$1:$L$504,MATCH($A120,'American Bonds'!$A$2:$A$504,0))/100))</f>
        <v>0.56409439612858148</v>
      </c>
      <c r="N120">
        <f>N$50*EXP(-N$49*(HLOOKUP(N$49,'American Bonds'!$B$1:$L$504,MATCH($A120,'American Bonds'!$A$2:$A$504,0))/100))</f>
        <v>0.55364384808112477</v>
      </c>
      <c r="O120">
        <f>O$50*EXP(-O$49*(HLOOKUP(O$49,'American Bonds'!$B$1:$L$504,MATCH($A120,'American Bonds'!$A$2:$A$504,0))/100))</f>
        <v>0.54338690939274292</v>
      </c>
      <c r="P120">
        <f>P$50*EXP(-P$49*(HLOOKUP(P$49,'American Bonds'!$B$1:$L$504,MATCH($A120,'American Bonds'!$A$2:$A$504,0))/100))</f>
        <v>0.53331999321002388</v>
      </c>
      <c r="Q120">
        <f>Q$50*EXP(-Q$49*(HLOOKUP(Q$49,'American Bonds'!$B$1:$L$504,MATCH($A120,'American Bonds'!$A$2:$A$504,0))/100))</f>
        <v>0.52343957913046235</v>
      </c>
      <c r="R120">
        <f>R$50*EXP(-R$49*(HLOOKUP(R$49,'American Bonds'!$B$1:$L$504,MATCH($A120,'American Bonds'!$A$2:$A$504,0))/100))</f>
        <v>0.51374221197137326</v>
      </c>
      <c r="S120">
        <f>S$50*EXP(-S$49*(HLOOKUP(S$49,'American Bonds'!$B$1:$L$504,MATCH($A120,'American Bonds'!$A$2:$A$504,0))/100))</f>
        <v>0.50422450056161527</v>
      </c>
      <c r="T120">
        <f>T$50*EXP(-T$49*(HLOOKUP(T$49,'American Bonds'!$B$1:$L$504,MATCH($A120,'American Bonds'!$A$2:$A$504,0))/100))</f>
        <v>0.49488311655569639</v>
      </c>
      <c r="U120" s="25">
        <f>U$50*EXP(-U$49*(HLOOKUP(U$49,'American Bonds'!$B$1:$L$504,MATCH($A120,'American Bonds'!$A$2:$A$504,0))/100))</f>
        <v>11.587916400390297</v>
      </c>
      <c r="W120" s="129">
        <f t="shared" si="55"/>
        <v>110.128607900026</v>
      </c>
      <c r="X120" s="21">
        <f t="shared" si="56"/>
        <v>6.5665607859590818</v>
      </c>
      <c r="Y120" s="28">
        <f t="shared" si="57"/>
        <v>3.9579135852195668E-3</v>
      </c>
    </row>
    <row r="121" spans="1:25" x14ac:dyDescent="0.2">
      <c r="A121" s="154">
        <v>41027</v>
      </c>
      <c r="B121">
        <f>B$50*EXP(-B$49*(HLOOKUP(B$49,'American Bonds'!$B$1:$L$504,MATCH($A121,'American Bonds'!$A$2:$A$504,0))/100))</f>
        <v>23.407894756661548</v>
      </c>
      <c r="C121">
        <f>C$50*EXP(-C$49*(HLOOKUP(C$49,'American Bonds'!$B$1:$L$504,MATCH($A121,'American Bonds'!$A$2:$A$504,0))/100))</f>
        <v>2.2937748045461865</v>
      </c>
      <c r="D121">
        <f>D$50*EXP(-D$49*(HLOOKUP(D$49,'American Bonds'!$B$1:$L$504,MATCH($A121,'American Bonds'!$A$2:$A$504,0))/100))</f>
        <v>22.685947340374891</v>
      </c>
      <c r="E121">
        <f>E$50*EXP(-E$49*(HLOOKUP(E$49,'American Bonds'!$B$1:$L$504,MATCH($A121,'American Bonds'!$A$2:$A$504,0))/100))</f>
        <v>1.8401368181866506</v>
      </c>
      <c r="F121">
        <f>F$50*EXP(-F$49*(HLOOKUP(F$49,'American Bonds'!$B$1:$L$504,MATCH($A121,'American Bonds'!$A$2:$A$504,0))/100))</f>
        <v>21.345123987559575</v>
      </c>
      <c r="G121">
        <f>G$50*EXP(-G$49*(HLOOKUP(G$49,'American Bonds'!$B$1:$L$504,MATCH($A121,'American Bonds'!$A$2:$A$504,0))/100))</f>
        <v>1.2860674515839745</v>
      </c>
      <c r="H121">
        <f>H$50*EXP(-H$49*(HLOOKUP(H$49,'American Bonds'!$B$1:$L$504,MATCH($A121,'American Bonds'!$A$2:$A$504,0))/100))</f>
        <v>1.2415853550176852</v>
      </c>
      <c r="I121">
        <f>I$50*EXP(-I$49*(HLOOKUP(I$49,'American Bonds'!$B$1:$L$504,MATCH($A121,'American Bonds'!$A$2:$A$504,0))/100))</f>
        <v>1.2218780680534442</v>
      </c>
      <c r="J121">
        <f>J$50*EXP(-J$49*(HLOOKUP(J$49,'American Bonds'!$B$1:$L$504,MATCH($A121,'American Bonds'!$A$2:$A$504,0))/100))</f>
        <v>1.2024835885477654</v>
      </c>
      <c r="K121">
        <f>K$50*EXP(-K$49*(HLOOKUP(K$49,'American Bonds'!$B$1:$L$504,MATCH($A121,'American Bonds'!$A$2:$A$504,0))/100))</f>
        <v>17.383422512428908</v>
      </c>
      <c r="L121">
        <f>L$50*EXP(-L$49*(HLOOKUP(L$49,'American Bonds'!$B$1:$L$504,MATCH($A121,'American Bonds'!$A$2:$A$504,0))/100))</f>
        <v>0.57664199029704766</v>
      </c>
      <c r="M121">
        <f>M$50*EXP(-M$49*(HLOOKUP(M$49,'American Bonds'!$B$1:$L$504,MATCH($A121,'American Bonds'!$A$2:$A$504,0))/100))</f>
        <v>0.56612879567667984</v>
      </c>
      <c r="N121">
        <f>N$50*EXP(-N$49*(HLOOKUP(N$49,'American Bonds'!$B$1:$L$504,MATCH($A121,'American Bonds'!$A$2:$A$504,0))/100))</f>
        <v>0.55580727502904659</v>
      </c>
      <c r="O121">
        <f>O$50*EXP(-O$49*(HLOOKUP(O$49,'American Bonds'!$B$1:$L$504,MATCH($A121,'American Bonds'!$A$2:$A$504,0))/100))</f>
        <v>0.54567393380152596</v>
      </c>
      <c r="P121">
        <f>P$50*EXP(-P$49*(HLOOKUP(P$49,'American Bonds'!$B$1:$L$504,MATCH($A121,'American Bonds'!$A$2:$A$504,0))/100))</f>
        <v>0.53572534115331816</v>
      </c>
      <c r="Q121">
        <f>Q$50*EXP(-Q$49*(HLOOKUP(Q$49,'American Bonds'!$B$1:$L$504,MATCH($A121,'American Bonds'!$A$2:$A$504,0))/100))</f>
        <v>0.52595812879386716</v>
      </c>
      <c r="R121">
        <f>R$50*EXP(-R$49*(HLOOKUP(R$49,'American Bonds'!$B$1:$L$504,MATCH($A121,'American Bonds'!$A$2:$A$504,0))/100))</f>
        <v>0.51636898984246005</v>
      </c>
      <c r="S121">
        <f>S$50*EXP(-S$49*(HLOOKUP(S$49,'American Bonds'!$B$1:$L$504,MATCH($A121,'American Bonds'!$A$2:$A$504,0))/100))</f>
        <v>0.5069546777086178</v>
      </c>
      <c r="T121">
        <f>T$50*EXP(-T$49*(HLOOKUP(T$49,'American Bonds'!$B$1:$L$504,MATCH($A121,'American Bonds'!$A$2:$A$504,0))/100))</f>
        <v>0.49771200499289853</v>
      </c>
      <c r="U121" s="25">
        <f>U$50*EXP(-U$49*(HLOOKUP(U$49,'American Bonds'!$B$1:$L$504,MATCH($A121,'American Bonds'!$A$2:$A$504,0))/100))</f>
        <v>11.657652899079334</v>
      </c>
      <c r="W121" s="129">
        <f t="shared" si="55"/>
        <v>110.39293871933543</v>
      </c>
      <c r="X121" s="21">
        <f t="shared" si="56"/>
        <v>6.5760034704200176</v>
      </c>
      <c r="Y121" s="28">
        <f t="shared" si="57"/>
        <v>2.3973253403834715E-3</v>
      </c>
    </row>
    <row r="122" spans="1:25" x14ac:dyDescent="0.2">
      <c r="A122" s="154" t="s">
        <v>34</v>
      </c>
      <c r="B122">
        <f>B$50*EXP(-B$49*(HLOOKUP(B$49,'American Bonds'!$B$1:$L$504,MATCH($A122,'American Bonds'!$A$2:$A$504,0))/100))</f>
        <v>23.407894756661548</v>
      </c>
      <c r="C122">
        <f>C$50*EXP(-C$49*(HLOOKUP(C$49,'American Bonds'!$B$1:$L$504,MATCH($A122,'American Bonds'!$A$2:$A$504,0))/100))</f>
        <v>2.2942336053856502</v>
      </c>
      <c r="D122">
        <f>D$50*EXP(-D$49*(HLOOKUP(D$49,'American Bonds'!$B$1:$L$504,MATCH($A122,'American Bonds'!$A$2:$A$504,0))/100))</f>
        <v>22.692754145546729</v>
      </c>
      <c r="E122">
        <f>E$50*EXP(-E$49*(HLOOKUP(E$49,'American Bonds'!$B$1:$L$504,MATCH($A122,'American Bonds'!$A$2:$A$504,0))/100))</f>
        <v>1.8408730201445007</v>
      </c>
      <c r="F122">
        <f>F$50*EXP(-F$49*(HLOOKUP(F$49,'American Bonds'!$B$1:$L$504,MATCH($A122,'American Bonds'!$A$2:$A$504,0))/100))</f>
        <v>21.345123987559575</v>
      </c>
      <c r="G122">
        <f>G$50*EXP(-G$49*(HLOOKUP(G$49,'American Bonds'!$B$1:$L$504,MATCH($A122,'American Bonds'!$A$2:$A$504,0))/100))</f>
        <v>1.2860674515839745</v>
      </c>
      <c r="H122">
        <f>H$50*EXP(-H$49*(HLOOKUP(H$49,'American Bonds'!$B$1:$L$504,MATCH($A122,'American Bonds'!$A$2:$A$504,0))/100))</f>
        <v>1.2415853550176852</v>
      </c>
      <c r="I122">
        <f>I$50*EXP(-I$49*(HLOOKUP(I$49,'American Bonds'!$B$1:$L$504,MATCH($A122,'American Bonds'!$A$2:$A$504,0))/100))</f>
        <v>1.2218780680534442</v>
      </c>
      <c r="J122">
        <f>J$50*EXP(-J$49*(HLOOKUP(J$49,'American Bonds'!$B$1:$L$504,MATCH($A122,'American Bonds'!$A$2:$A$504,0))/100))</f>
        <v>1.2024835885477654</v>
      </c>
      <c r="K122">
        <f>K$50*EXP(-K$49*(HLOOKUP(K$49,'American Bonds'!$B$1:$L$504,MATCH($A122,'American Bonds'!$A$2:$A$504,0))/100))</f>
        <v>17.400814629550553</v>
      </c>
      <c r="L122">
        <f>L$50*EXP(-L$49*(HLOOKUP(L$49,'American Bonds'!$B$1:$L$504,MATCH($A122,'American Bonds'!$A$2:$A$504,0))/100))</f>
        <v>0.57727664548273205</v>
      </c>
      <c r="M122">
        <f>M$50*EXP(-M$49*(HLOOKUP(M$49,'American Bonds'!$B$1:$L$504,MATCH($A122,'American Bonds'!$A$2:$A$504,0))/100))</f>
        <v>0.56680855800731877</v>
      </c>
      <c r="N122">
        <f>N$50*EXP(-N$49*(HLOOKUP(N$49,'American Bonds'!$B$1:$L$504,MATCH($A122,'American Bonds'!$A$2:$A$504,0))/100))</f>
        <v>0.55653029434731605</v>
      </c>
      <c r="O122">
        <f>O$50*EXP(-O$49*(HLOOKUP(O$49,'American Bonds'!$B$1:$L$504,MATCH($A122,'American Bonds'!$A$2:$A$504,0))/100))</f>
        <v>0.54643841231894552</v>
      </c>
      <c r="P122">
        <f>P$50*EXP(-P$49*(HLOOKUP(P$49,'American Bonds'!$B$1:$L$504,MATCH($A122,'American Bonds'!$A$2:$A$504,0))/100))</f>
        <v>0.53652953215751542</v>
      </c>
      <c r="Q122">
        <f>Q$50*EXP(-Q$49*(HLOOKUP(Q$49,'American Bonds'!$B$1:$L$504,MATCH($A122,'American Bonds'!$A$2:$A$504,0))/100))</f>
        <v>0.52680033538553994</v>
      </c>
      <c r="R122">
        <f>R$50*EXP(-R$49*(HLOOKUP(R$49,'American Bonds'!$B$1:$L$504,MATCH($A122,'American Bonds'!$A$2:$A$504,0))/100))</f>
        <v>0.51724756370138247</v>
      </c>
      <c r="S122">
        <f>S$50*EXP(-S$49*(HLOOKUP(S$49,'American Bonds'!$B$1:$L$504,MATCH($A122,'American Bonds'!$A$2:$A$504,0))/100))</f>
        <v>0.5078680178880528</v>
      </c>
      <c r="T122">
        <f>T$50*EXP(-T$49*(HLOOKUP(T$49,'American Bonds'!$B$1:$L$504,MATCH($A122,'American Bonds'!$A$2:$A$504,0))/100))</f>
        <v>0.49865855674179227</v>
      </c>
      <c r="U122" s="25">
        <f>U$50*EXP(-U$49*(HLOOKUP(U$49,'American Bonds'!$B$1:$L$504,MATCH($A122,'American Bonds'!$A$2:$A$504,0))/100))</f>
        <v>11.680991535734606</v>
      </c>
      <c r="W122" s="129">
        <f t="shared" si="55"/>
        <v>110.44885805981663</v>
      </c>
      <c r="X122" s="21">
        <f t="shared" si="56"/>
        <v>6.5796919629713955</v>
      </c>
      <c r="Y122" s="28">
        <f t="shared" si="57"/>
        <v>5.0641991227967198E-4</v>
      </c>
    </row>
    <row r="123" spans="1:25" x14ac:dyDescent="0.2">
      <c r="A123" s="154" t="s">
        <v>35</v>
      </c>
      <c r="B123">
        <f>B$50*EXP(-B$49*(HLOOKUP(B$49,'American Bonds'!$B$1:$L$504,MATCH($A123,'American Bonds'!$A$2:$A$504,0))/100))</f>
        <v>23.41023566318059</v>
      </c>
      <c r="C123">
        <f>C$50*EXP(-C$49*(HLOOKUP(C$49,'American Bonds'!$B$1:$L$504,MATCH($A123,'American Bonds'!$A$2:$A$504,0))/100))</f>
        <v>2.292857478101888</v>
      </c>
      <c r="D123">
        <f>D$50*EXP(-D$49*(HLOOKUP(D$49,'American Bonds'!$B$1:$L$504,MATCH($A123,'American Bonds'!$A$2:$A$504,0))/100))</f>
        <v>22.665539172821507</v>
      </c>
      <c r="E123">
        <f>E$50*EXP(-E$49*(HLOOKUP(E$49,'American Bonds'!$B$1:$L$504,MATCH($A123,'American Bonds'!$A$2:$A$504,0))/100))</f>
        <v>1.8379299783735352</v>
      </c>
      <c r="F123">
        <f>F$50*EXP(-F$49*(HLOOKUP(F$49,'American Bonds'!$B$1:$L$504,MATCH($A123,'American Bonds'!$A$2:$A$504,0))/100))</f>
        <v>21.302476401386489</v>
      </c>
      <c r="G123">
        <f>G$50*EXP(-G$49*(HLOOKUP(G$49,'American Bonds'!$B$1:$L$504,MATCH($A123,'American Bonds'!$A$2:$A$504,0))/100))</f>
        <v>1.2829845906131112</v>
      </c>
      <c r="H123">
        <f>H$50*EXP(-H$49*(HLOOKUP(H$49,'American Bonds'!$B$1:$L$504,MATCH($A123,'American Bonds'!$A$2:$A$504,0))/100))</f>
        <v>1.2381137784988585</v>
      </c>
      <c r="I123">
        <f>I$50*EXP(-I$49*(HLOOKUP(I$49,'American Bonds'!$B$1:$L$504,MATCH($A123,'American Bonds'!$A$2:$A$504,0))/100))</f>
        <v>1.2179743075836333</v>
      </c>
      <c r="J123">
        <f>J$50*EXP(-J$49*(HLOOKUP(J$49,'American Bonds'!$B$1:$L$504,MATCH($A123,'American Bonds'!$A$2:$A$504,0))/100))</f>
        <v>1.1981624303805443</v>
      </c>
      <c r="K123">
        <f>K$50*EXP(-K$49*(HLOOKUP(K$49,'American Bonds'!$B$1:$L$504,MATCH($A123,'American Bonds'!$A$2:$A$504,0))/100))</f>
        <v>17.314027704521394</v>
      </c>
      <c r="L123">
        <f>L$50*EXP(-L$49*(HLOOKUP(L$49,'American Bonds'!$B$1:$L$504,MATCH($A123,'American Bonds'!$A$2:$A$504,0))/100))</f>
        <v>0.57411033925642574</v>
      </c>
      <c r="M123">
        <f>M$50*EXP(-M$49*(HLOOKUP(M$49,'American Bonds'!$B$1:$L$504,MATCH($A123,'American Bonds'!$A$2:$A$504,0))/100))</f>
        <v>0.56341788883878186</v>
      </c>
      <c r="N123">
        <f>N$50*EXP(-N$49*(HLOOKUP(N$49,'American Bonds'!$B$1:$L$504,MATCH($A123,'American Bonds'!$A$2:$A$504,0))/100))</f>
        <v>0.55292457870501088</v>
      </c>
      <c r="O123">
        <f>O$50*EXP(-O$49*(HLOOKUP(O$49,'American Bonds'!$B$1:$L$504,MATCH($A123,'American Bonds'!$A$2:$A$504,0))/100))</f>
        <v>0.5426266999903423</v>
      </c>
      <c r="P123">
        <f>P$50*EXP(-P$49*(HLOOKUP(P$49,'American Bonds'!$B$1:$L$504,MATCH($A123,'American Bonds'!$A$2:$A$504,0))/100))</f>
        <v>0.53252061290532127</v>
      </c>
      <c r="Q123">
        <f>Q$50*EXP(-Q$49*(HLOOKUP(Q$49,'American Bonds'!$B$1:$L$504,MATCH($A123,'American Bonds'!$A$2:$A$504,0))/100))</f>
        <v>0.52260274544932295</v>
      </c>
      <c r="R123">
        <f>R$50*EXP(-R$49*(HLOOKUP(R$49,'American Bonds'!$B$1:$L$504,MATCH($A123,'American Bonds'!$A$2:$A$504,0))/100))</f>
        <v>0.51286959214802774</v>
      </c>
      <c r="S123">
        <f>S$50*EXP(-S$49*(HLOOKUP(S$49,'American Bonds'!$B$1:$L$504,MATCH($A123,'American Bonds'!$A$2:$A$504,0))/100))</f>
        <v>0.50331771281440962</v>
      </c>
      <c r="T123">
        <f>T$50*EXP(-T$49*(HLOOKUP(T$49,'American Bonds'!$B$1:$L$504,MATCH($A123,'American Bonds'!$A$2:$A$504,0))/100))</f>
        <v>0.49394373133280067</v>
      </c>
      <c r="U123" s="25">
        <f>U$50*EXP(-U$49*(HLOOKUP(U$49,'American Bonds'!$B$1:$L$504,MATCH($A123,'American Bonds'!$A$2:$A$504,0))/100))</f>
        <v>11.564763727979484</v>
      </c>
      <c r="W123" s="129">
        <f t="shared" si="55"/>
        <v>110.12339913488147</v>
      </c>
      <c r="X123" s="21">
        <f t="shared" si="56"/>
        <v>6.5613493163203529</v>
      </c>
      <c r="Y123" s="28">
        <f t="shared" si="57"/>
        <v>-2.9510434835906974E-3</v>
      </c>
    </row>
    <row r="124" spans="1:25" x14ac:dyDescent="0.2">
      <c r="A124" s="154" t="s">
        <v>36</v>
      </c>
      <c r="B124">
        <f>B$50*EXP(-B$49*(HLOOKUP(B$49,'American Bonds'!$B$1:$L$504,MATCH($A124,'American Bonds'!$A$2:$A$504,0))/100))</f>
        <v>23.414918178549154</v>
      </c>
      <c r="C124">
        <f>C$50*EXP(-C$49*(HLOOKUP(C$49,'American Bonds'!$B$1:$L$504,MATCH($A124,'American Bonds'!$A$2:$A$504,0))/100))</f>
        <v>2.2951514823909673</v>
      </c>
      <c r="D124">
        <f>D$50*EXP(-D$49*(HLOOKUP(D$49,'American Bonds'!$B$1:$L$504,MATCH($A124,'American Bonds'!$A$2:$A$504,0))/100))</f>
        <v>22.692754145546729</v>
      </c>
      <c r="E124">
        <f>E$50*EXP(-E$49*(HLOOKUP(E$49,'American Bonds'!$B$1:$L$504,MATCH($A124,'American Bonds'!$A$2:$A$504,0))/100))</f>
        <v>1.8408730201445007</v>
      </c>
      <c r="F124">
        <f>F$50*EXP(-F$49*(HLOOKUP(F$49,'American Bonds'!$B$1:$L$504,MATCH($A124,'American Bonds'!$A$2:$A$504,0))/100))</f>
        <v>21.377165698816537</v>
      </c>
      <c r="G124">
        <f>G$50*EXP(-G$49*(HLOOKUP(G$49,'American Bonds'!$B$1:$L$504,MATCH($A124,'American Bonds'!$A$2:$A$504,0))/100))</f>
        <v>1.2883844576767174</v>
      </c>
      <c r="H124">
        <f>H$50*EXP(-H$49*(HLOOKUP(H$49,'American Bonds'!$B$1:$L$504,MATCH($A124,'American Bonds'!$A$2:$A$504,0))/100))</f>
        <v>1.2441954238763238</v>
      </c>
      <c r="I124">
        <f>I$50*EXP(-I$49*(HLOOKUP(I$49,'American Bonds'!$B$1:$L$504,MATCH($A124,'American Bonds'!$A$2:$A$504,0))/100))</f>
        <v>1.2248140972425057</v>
      </c>
      <c r="J124">
        <f>J$50*EXP(-J$49*(HLOOKUP(J$49,'American Bonds'!$B$1:$L$504,MATCH($A124,'American Bonds'!$A$2:$A$504,0))/100))</f>
        <v>1.2057346812369361</v>
      </c>
      <c r="K124">
        <f>K$50*EXP(-K$49*(HLOOKUP(K$49,'American Bonds'!$B$1:$L$504,MATCH($A124,'American Bonds'!$A$2:$A$504,0))/100))</f>
        <v>17.435651083651607</v>
      </c>
      <c r="L124">
        <f>L$50*EXP(-L$49*(HLOOKUP(L$49,'American Bonds'!$B$1:$L$504,MATCH($A124,'American Bonds'!$A$2:$A$504,0))/100))</f>
        <v>0.57854805213731353</v>
      </c>
      <c r="M124">
        <f>M$50*EXP(-M$49*(HLOOKUP(M$49,'American Bonds'!$B$1:$L$504,MATCH($A124,'American Bonds'!$A$2:$A$504,0))/100))</f>
        <v>0.56817053226189429</v>
      </c>
      <c r="N124">
        <f>N$50*EXP(-N$49*(HLOOKUP(N$49,'American Bonds'!$B$1:$L$504,MATCH($A124,'American Bonds'!$A$2:$A$504,0))/100))</f>
        <v>0.55797915581633684</v>
      </c>
      <c r="O124">
        <f>O$50*EXP(-O$49*(HLOOKUP(O$49,'American Bonds'!$B$1:$L$504,MATCH($A124,'American Bonds'!$A$2:$A$504,0))/100))</f>
        <v>0.54797058391265108</v>
      </c>
      <c r="P124">
        <f>P$50*EXP(-P$49*(HLOOKUP(P$49,'American Bonds'!$B$1:$L$504,MATCH($A124,'American Bonds'!$A$2:$A$504,0))/100))</f>
        <v>0.53814153755307748</v>
      </c>
      <c r="Q124">
        <f>Q$50*EXP(-Q$49*(HLOOKUP(Q$49,'American Bonds'!$B$1:$L$504,MATCH($A124,'American Bonds'!$A$2:$A$504,0))/100))</f>
        <v>0.52848879655582626</v>
      </c>
      <c r="R124">
        <f>R$50*EXP(-R$49*(HLOOKUP(R$49,'American Bonds'!$B$1:$L$504,MATCH($A124,'American Bonds'!$A$2:$A$504,0))/100))</f>
        <v>0.51900919850008365</v>
      </c>
      <c r="S124">
        <f>S$50*EXP(-S$49*(HLOOKUP(S$49,'American Bonds'!$B$1:$L$504,MATCH($A124,'American Bonds'!$A$2:$A$504,0))/100))</f>
        <v>0.50969963768994431</v>
      </c>
      <c r="T124">
        <f>T$50*EXP(-T$49*(HLOOKUP(T$49,'American Bonds'!$B$1:$L$504,MATCH($A124,'American Bonds'!$A$2:$A$504,0))/100))</f>
        <v>0.50055706413692502</v>
      </c>
      <c r="U124" s="25">
        <f>U$50*EXP(-U$49*(HLOOKUP(U$49,'American Bonds'!$B$1:$L$504,MATCH($A124,'American Bonds'!$A$2:$A$504,0))/100))</f>
        <v>11.727809074531768</v>
      </c>
      <c r="W124" s="129">
        <f t="shared" ref="W124:W158" si="58">SUM(B124:U124)</f>
        <v>110.59601590222778</v>
      </c>
      <c r="X124" s="21">
        <f t="shared" ref="X124:X187" si="59">SUMPRODUCT(B124:U124,$B$33:$U$33)/W124</f>
        <v>6.586846372375792</v>
      </c>
      <c r="Y124" s="28">
        <f t="shared" si="57"/>
        <v>4.2825185050550107E-3</v>
      </c>
    </row>
    <row r="125" spans="1:25" x14ac:dyDescent="0.2">
      <c r="A125" s="154" t="s">
        <v>37</v>
      </c>
      <c r="B125">
        <f>B$50*EXP(-B$49*(HLOOKUP(B$49,'American Bonds'!$B$1:$L$504,MATCH($A125,'American Bonds'!$A$2:$A$504,0))/100))</f>
        <v>23.417259787445502</v>
      </c>
      <c r="C125">
        <f>C$50*EXP(-C$49*(HLOOKUP(C$49,'American Bonds'!$B$1:$L$504,MATCH($A125,'American Bonds'!$A$2:$A$504,0))/100))</f>
        <v>2.2951514823909673</v>
      </c>
      <c r="D125">
        <f>D$50*EXP(-D$49*(HLOOKUP(D$49,'American Bonds'!$B$1:$L$504,MATCH($A125,'American Bonds'!$A$2:$A$504,0))/100))</f>
        <v>22.713186817600938</v>
      </c>
      <c r="E125">
        <f>E$50*EXP(-E$49*(HLOOKUP(E$49,'American Bonds'!$B$1:$L$504,MATCH($A125,'American Bonds'!$A$2:$A$504,0))/100))</f>
        <v>1.8430833937275792</v>
      </c>
      <c r="F125">
        <f>F$50*EXP(-F$49*(HLOOKUP(F$49,'American Bonds'!$B$1:$L$504,MATCH($A125,'American Bonds'!$A$2:$A$504,0))/100))</f>
        <v>21.398553556661952</v>
      </c>
      <c r="G125">
        <f>G$50*EXP(-G$49*(HLOOKUP(G$49,'American Bonds'!$B$1:$L$504,MATCH($A125,'American Bonds'!$A$2:$A$504,0))/100))</f>
        <v>1.2899314470339052</v>
      </c>
      <c r="H125">
        <f>H$50*EXP(-H$49*(HLOOKUP(H$49,'American Bonds'!$B$1:$L$504,MATCH($A125,'American Bonds'!$A$2:$A$504,0))/100))</f>
        <v>1.2459385173504773</v>
      </c>
      <c r="I125">
        <f>I$50*EXP(-I$49*(HLOOKUP(I$49,'American Bonds'!$B$1:$L$504,MATCH($A125,'American Bonds'!$A$2:$A$504,0))/100))</f>
        <v>1.2267753683966125</v>
      </c>
      <c r="J125">
        <f>J$50*EXP(-J$49*(HLOOKUP(J$49,'American Bonds'!$B$1:$L$504,MATCH($A125,'American Bonds'!$A$2:$A$504,0))/100))</f>
        <v>1.2079069581258481</v>
      </c>
      <c r="K125">
        <f>K$50*EXP(-K$49*(HLOOKUP(K$49,'American Bonds'!$B$1:$L$504,MATCH($A125,'American Bonds'!$A$2:$A$504,0))/100))</f>
        <v>17.470557280380238</v>
      </c>
      <c r="L125">
        <f>L$50*EXP(-L$49*(HLOOKUP(L$49,'American Bonds'!$B$1:$L$504,MATCH($A125,'American Bonds'!$A$2:$A$504,0))/100))</f>
        <v>0.57982225896559669</v>
      </c>
      <c r="M125">
        <f>M$50*EXP(-M$49*(HLOOKUP(M$49,'American Bonds'!$B$1:$L$504,MATCH($A125,'American Bonds'!$A$2:$A$504,0))/100))</f>
        <v>0.56953577918030651</v>
      </c>
      <c r="N125">
        <f>N$50*EXP(-N$49*(HLOOKUP(N$49,'American Bonds'!$B$1:$L$504,MATCH($A125,'American Bonds'!$A$2:$A$504,0))/100))</f>
        <v>0.55943178922657588</v>
      </c>
      <c r="O125">
        <f>O$50*EXP(-O$49*(HLOOKUP(O$49,'American Bonds'!$B$1:$L$504,MATCH($A125,'American Bonds'!$A$2:$A$504,0))/100))</f>
        <v>0.5495070515985413</v>
      </c>
      <c r="P125">
        <f>P$50*EXP(-P$49*(HLOOKUP(P$49,'American Bonds'!$B$1:$L$504,MATCH($A125,'American Bonds'!$A$2:$A$504,0))/100))</f>
        <v>0.53975838622611005</v>
      </c>
      <c r="Q125">
        <f>Q$50*EXP(-Q$49*(HLOOKUP(Q$49,'American Bonds'!$B$1:$L$504,MATCH($A125,'American Bonds'!$A$2:$A$504,0))/100))</f>
        <v>0.53018266945600723</v>
      </c>
      <c r="R125">
        <f>R$50*EXP(-R$49*(HLOOKUP(R$49,'American Bonds'!$B$1:$L$504,MATCH($A125,'American Bonds'!$A$2:$A$504,0))/100))</f>
        <v>0.52077683305089939</v>
      </c>
      <c r="S125">
        <f>S$50*EXP(-S$49*(HLOOKUP(S$49,'American Bonds'!$B$1:$L$504,MATCH($A125,'American Bonds'!$A$2:$A$504,0))/100))</f>
        <v>0.51153786320627437</v>
      </c>
      <c r="T125">
        <f>T$50*EXP(-T$49*(HLOOKUP(T$49,'American Bonds'!$B$1:$L$504,MATCH($A125,'American Bonds'!$A$2:$A$504,0))/100))</f>
        <v>0.50246279958476192</v>
      </c>
      <c r="U125" s="25">
        <f>U$50*EXP(-U$49*(HLOOKUP(U$49,'American Bonds'!$B$1:$L$504,MATCH($A125,'American Bonds'!$A$2:$A$504,0))/100))</f>
        <v>11.774814258524318</v>
      </c>
      <c r="W125" s="129">
        <f t="shared" si="58"/>
        <v>110.74617429813343</v>
      </c>
      <c r="X125" s="21">
        <f t="shared" si="59"/>
        <v>6.59368846478786</v>
      </c>
      <c r="Y125" s="28">
        <f t="shared" ref="Y125:Y188" si="60">LN(W125/W124)</f>
        <v>1.3567988895863386E-3</v>
      </c>
    </row>
    <row r="126" spans="1:25" x14ac:dyDescent="0.2">
      <c r="A126" s="154" t="s">
        <v>38</v>
      </c>
      <c r="B126">
        <f>B$50*EXP(-B$49*(HLOOKUP(B$49,'American Bonds'!$B$1:$L$504,MATCH($A126,'American Bonds'!$A$2:$A$504,0))/100))</f>
        <v>23.419601630514446</v>
      </c>
      <c r="C126">
        <f>C$50*EXP(-C$49*(HLOOKUP(C$49,'American Bonds'!$B$1:$L$504,MATCH($A126,'American Bonds'!$A$2:$A$504,0))/100))</f>
        <v>2.2965289864903067</v>
      </c>
      <c r="D126">
        <f>D$50*EXP(-D$49*(HLOOKUP(D$49,'American Bonds'!$B$1:$L$504,MATCH($A126,'American Bonds'!$A$2:$A$504,0))/100))</f>
        <v>22.726818818882926</v>
      </c>
      <c r="E126">
        <f>E$50*EXP(-E$49*(HLOOKUP(E$49,'American Bonds'!$B$1:$L$504,MATCH($A126,'American Bonds'!$A$2:$A$504,0))/100))</f>
        <v>1.8445584503865551</v>
      </c>
      <c r="F126">
        <f>F$50*EXP(-F$49*(HLOOKUP(F$49,'American Bonds'!$B$1:$L$504,MATCH($A126,'American Bonds'!$A$2:$A$504,0))/100))</f>
        <v>21.430675472410901</v>
      </c>
      <c r="G126">
        <f>G$50*EXP(-G$49*(HLOOKUP(G$49,'American Bonds'!$B$1:$L$504,MATCH($A126,'American Bonds'!$A$2:$A$504,0))/100))</f>
        <v>1.2922554145818883</v>
      </c>
      <c r="H126">
        <f>H$50*EXP(-H$49*(HLOOKUP(H$49,'American Bonds'!$B$1:$L$504,MATCH($A126,'American Bonds'!$A$2:$A$504,0))/100))</f>
        <v>1.2485577374554602</v>
      </c>
      <c r="I126">
        <f>I$50*EXP(-I$49*(HLOOKUP(I$49,'American Bonds'!$B$1:$L$504,MATCH($A126,'American Bonds'!$A$2:$A$504,0))/100))</f>
        <v>1.2297231652220124</v>
      </c>
      <c r="J126">
        <f>J$50*EXP(-J$49*(HLOOKUP(J$49,'American Bonds'!$B$1:$L$504,MATCH($A126,'American Bonds'!$A$2:$A$504,0))/100))</f>
        <v>1.211172713698865</v>
      </c>
      <c r="K126">
        <f>K$50*EXP(-K$49*(HLOOKUP(K$49,'American Bonds'!$B$1:$L$504,MATCH($A126,'American Bonds'!$A$2:$A$504,0))/100))</f>
        <v>17.523047648405647</v>
      </c>
      <c r="L126">
        <f>L$50*EXP(-L$49*(HLOOKUP(L$49,'American Bonds'!$B$1:$L$504,MATCH($A126,'American Bonds'!$A$2:$A$504,0))/100))</f>
        <v>0.58173883302809559</v>
      </c>
      <c r="M126">
        <f>M$50*EXP(-M$49*(HLOOKUP(M$49,'American Bonds'!$B$1:$L$504,MATCH($A126,'American Bonds'!$A$2:$A$504,0))/100))</f>
        <v>0.57158980300990359</v>
      </c>
      <c r="N126">
        <f>N$50*EXP(-N$49*(HLOOKUP(N$49,'American Bonds'!$B$1:$L$504,MATCH($A126,'American Bonds'!$A$2:$A$504,0))/100))</f>
        <v>0.56161783321953573</v>
      </c>
      <c r="O126">
        <f>O$50*EXP(-O$49*(HLOOKUP(O$49,'American Bonds'!$B$1:$L$504,MATCH($A126,'American Bonds'!$A$2:$A$504,0))/100))</f>
        <v>0.55181983465989393</v>
      </c>
      <c r="P126">
        <f>P$50*EXP(-P$49*(HLOOKUP(P$49,'American Bonds'!$B$1:$L$504,MATCH($A126,'American Bonds'!$A$2:$A$504,0))/100))</f>
        <v>0.54219277222459905</v>
      </c>
      <c r="Q126">
        <f>Q$50*EXP(-Q$49*(HLOOKUP(Q$49,'American Bonds'!$B$1:$L$504,MATCH($A126,'American Bonds'!$A$2:$A$504,0))/100))</f>
        <v>0.53273366375781317</v>
      </c>
      <c r="R126">
        <f>R$50*EXP(-R$49*(HLOOKUP(R$49,'American Bonds'!$B$1:$L$504,MATCH($A126,'American Bonds'!$A$2:$A$504,0))/100))</f>
        <v>0.52343957913046235</v>
      </c>
      <c r="S126">
        <f>S$50*EXP(-S$49*(HLOOKUP(S$49,'American Bonds'!$B$1:$L$504,MATCH($A126,'American Bonds'!$A$2:$A$504,0))/100))</f>
        <v>0.5143076393325765</v>
      </c>
      <c r="T126">
        <f>T$50*EXP(-T$49*(HLOOKUP(T$49,'American Bonds'!$B$1:$L$504,MATCH($A126,'American Bonds'!$A$2:$A$504,0))/100))</f>
        <v>0.50533501558146499</v>
      </c>
      <c r="U126" s="25">
        <f>U$50*EXP(-U$49*(HLOOKUP(U$49,'American Bonds'!$B$1:$L$504,MATCH($A126,'American Bonds'!$A$2:$A$504,0))/100))</f>
        <v>11.893153109207532</v>
      </c>
      <c r="W126" s="129">
        <f t="shared" si="58"/>
        <v>111.00086812120088</v>
      </c>
      <c r="X126" s="21">
        <f t="shared" si="59"/>
        <v>6.610297512761699</v>
      </c>
      <c r="Y126" s="28">
        <f t="shared" si="60"/>
        <v>2.2971574483142089E-3</v>
      </c>
    </row>
    <row r="127" spans="1:25" x14ac:dyDescent="0.2">
      <c r="A127" s="154" t="s">
        <v>39</v>
      </c>
      <c r="B127">
        <f>B$50*EXP(-B$49*(HLOOKUP(B$49,'American Bonds'!$B$1:$L$504,MATCH($A127,'American Bonds'!$A$2:$A$504,0))/100))</f>
        <v>23.419601630514446</v>
      </c>
      <c r="C127">
        <f>C$50*EXP(-C$49*(HLOOKUP(C$49,'American Bonds'!$B$1:$L$504,MATCH($A127,'American Bonds'!$A$2:$A$504,0))/100))</f>
        <v>2.2956105585935354</v>
      </c>
      <c r="D127">
        <f>D$50*EXP(-D$49*(HLOOKUP(D$49,'American Bonds'!$B$1:$L$504,MATCH($A127,'American Bonds'!$A$2:$A$504,0))/100))</f>
        <v>22.706373883546867</v>
      </c>
      <c r="E127">
        <f>E$50*EXP(-E$49*(HLOOKUP(E$49,'American Bonds'!$B$1:$L$504,MATCH($A127,'American Bonds'!$A$2:$A$504,0))/100))</f>
        <v>1.8423463077971021</v>
      </c>
      <c r="F127">
        <f>F$50*EXP(-F$49*(HLOOKUP(F$49,'American Bonds'!$B$1:$L$504,MATCH($A127,'American Bonds'!$A$2:$A$504,0))/100))</f>
        <v>21.398553556661952</v>
      </c>
      <c r="G127">
        <f>G$50*EXP(-G$49*(HLOOKUP(G$49,'American Bonds'!$B$1:$L$504,MATCH($A127,'American Bonds'!$A$2:$A$504,0))/100))</f>
        <v>1.2899314470339052</v>
      </c>
      <c r="H127">
        <f>H$50*EXP(-H$49*(HLOOKUP(H$49,'American Bonds'!$B$1:$L$504,MATCH($A127,'American Bonds'!$A$2:$A$504,0))/100))</f>
        <v>1.2459385173504773</v>
      </c>
      <c r="I127">
        <f>I$50*EXP(-I$49*(HLOOKUP(I$49,'American Bonds'!$B$1:$L$504,MATCH($A127,'American Bonds'!$A$2:$A$504,0))/100))</f>
        <v>1.2267753683966125</v>
      </c>
      <c r="J127">
        <f>J$50*EXP(-J$49*(HLOOKUP(J$49,'American Bonds'!$B$1:$L$504,MATCH($A127,'American Bonds'!$A$2:$A$504,0))/100))</f>
        <v>1.2079069581258481</v>
      </c>
      <c r="K127">
        <f>K$50*EXP(-K$49*(HLOOKUP(K$49,'American Bonds'!$B$1:$L$504,MATCH($A127,'American Bonds'!$A$2:$A$504,0))/100))</f>
        <v>17.470557280380238</v>
      </c>
      <c r="L127">
        <f>L$50*EXP(-L$49*(HLOOKUP(L$49,'American Bonds'!$B$1:$L$504,MATCH($A127,'American Bonds'!$A$2:$A$504,0))/100))</f>
        <v>0.57982225896559669</v>
      </c>
      <c r="M127">
        <f>M$50*EXP(-M$49*(HLOOKUP(M$49,'American Bonds'!$B$1:$L$504,MATCH($A127,'American Bonds'!$A$2:$A$504,0))/100))</f>
        <v>0.56953577918030651</v>
      </c>
      <c r="N127">
        <f>N$50*EXP(-N$49*(HLOOKUP(N$49,'American Bonds'!$B$1:$L$504,MATCH($A127,'American Bonds'!$A$2:$A$504,0))/100))</f>
        <v>0.55943178922657588</v>
      </c>
      <c r="O127">
        <f>O$50*EXP(-O$49*(HLOOKUP(O$49,'American Bonds'!$B$1:$L$504,MATCH($A127,'American Bonds'!$A$2:$A$504,0))/100))</f>
        <v>0.5495070515985413</v>
      </c>
      <c r="P127">
        <f>P$50*EXP(-P$49*(HLOOKUP(P$49,'American Bonds'!$B$1:$L$504,MATCH($A127,'American Bonds'!$A$2:$A$504,0))/100))</f>
        <v>0.53975838622611005</v>
      </c>
      <c r="Q127">
        <f>Q$50*EXP(-Q$49*(HLOOKUP(Q$49,'American Bonds'!$B$1:$L$504,MATCH($A127,'American Bonds'!$A$2:$A$504,0))/100))</f>
        <v>0.53018266945600723</v>
      </c>
      <c r="R127">
        <f>R$50*EXP(-R$49*(HLOOKUP(R$49,'American Bonds'!$B$1:$L$504,MATCH($A127,'American Bonds'!$A$2:$A$504,0))/100))</f>
        <v>0.52077683305089939</v>
      </c>
      <c r="S127">
        <f>S$50*EXP(-S$49*(HLOOKUP(S$49,'American Bonds'!$B$1:$L$504,MATCH($A127,'American Bonds'!$A$2:$A$504,0))/100))</f>
        <v>0.51153786320627437</v>
      </c>
      <c r="T127">
        <f>T$50*EXP(-T$49*(HLOOKUP(T$49,'American Bonds'!$B$1:$L$504,MATCH($A127,'American Bonds'!$A$2:$A$504,0))/100))</f>
        <v>0.50246279958476192</v>
      </c>
      <c r="U127" s="25">
        <f>U$50*EXP(-U$49*(HLOOKUP(U$49,'American Bonds'!$B$1:$L$504,MATCH($A127,'American Bonds'!$A$2:$A$504,0))/100))</f>
        <v>11.8220078397962</v>
      </c>
      <c r="W127" s="129">
        <f t="shared" si="58"/>
        <v>110.78861877869227</v>
      </c>
      <c r="X127" s="21">
        <f t="shared" si="59"/>
        <v>6.599500242209321</v>
      </c>
      <c r="Y127" s="28">
        <f t="shared" si="60"/>
        <v>-1.9139717600647034E-3</v>
      </c>
    </row>
    <row r="128" spans="1:25" x14ac:dyDescent="0.2">
      <c r="A128" s="154" t="s">
        <v>40</v>
      </c>
      <c r="B128">
        <f>B$50*EXP(-B$49*(HLOOKUP(B$49,'American Bonds'!$B$1:$L$504,MATCH($A128,'American Bonds'!$A$2:$A$504,0))/100))</f>
        <v>23.419601630514446</v>
      </c>
      <c r="C128">
        <f>C$50*EXP(-C$49*(HLOOKUP(C$49,'American Bonds'!$B$1:$L$504,MATCH($A128,'American Bonds'!$A$2:$A$504,0))/100))</f>
        <v>2.2965289864903067</v>
      </c>
      <c r="D128">
        <f>D$50*EXP(-D$49*(HLOOKUP(D$49,'American Bonds'!$B$1:$L$504,MATCH($A128,'American Bonds'!$A$2:$A$504,0))/100))</f>
        <v>22.733637887337718</v>
      </c>
      <c r="E128">
        <f>E$50*EXP(-E$49*(HLOOKUP(E$49,'American Bonds'!$B$1:$L$504,MATCH($A128,'American Bonds'!$A$2:$A$504,0))/100))</f>
        <v>1.845296421351063</v>
      </c>
      <c r="F128">
        <f>F$50*EXP(-F$49*(HLOOKUP(F$49,'American Bonds'!$B$1:$L$504,MATCH($A128,'American Bonds'!$A$2:$A$504,0))/100))</f>
        <v>21.430675472410901</v>
      </c>
      <c r="G128">
        <f>G$50*EXP(-G$49*(HLOOKUP(G$49,'American Bonds'!$B$1:$L$504,MATCH($A128,'American Bonds'!$A$2:$A$504,0))/100))</f>
        <v>1.2922554145818883</v>
      </c>
      <c r="H128">
        <f>H$50*EXP(-H$49*(HLOOKUP(H$49,'American Bonds'!$B$1:$L$504,MATCH($A128,'American Bonds'!$A$2:$A$504,0))/100))</f>
        <v>1.2494320338397129</v>
      </c>
      <c r="I128">
        <f>I$50*EXP(-I$49*(HLOOKUP(I$49,'American Bonds'!$B$1:$L$504,MATCH($A128,'American Bonds'!$A$2:$A$504,0))/100))</f>
        <v>1.2307073373705602</v>
      </c>
      <c r="J128">
        <f>J$50*EXP(-J$49*(HLOOKUP(J$49,'American Bonds'!$B$1:$L$504,MATCH($A128,'American Bonds'!$A$2:$A$504,0))/100))</f>
        <v>1.2122632598133338</v>
      </c>
      <c r="K128">
        <f>K$50*EXP(-K$49*(HLOOKUP(K$49,'American Bonds'!$B$1:$L$504,MATCH($A128,'American Bonds'!$A$2:$A$504,0))/100))</f>
        <v>17.505533359361287</v>
      </c>
      <c r="L128">
        <f>L$50*EXP(-L$49*(HLOOKUP(L$49,'American Bonds'!$B$1:$L$504,MATCH($A128,'American Bonds'!$A$2:$A$504,0))/100))</f>
        <v>0.5810992721347451</v>
      </c>
      <c r="M128">
        <f>M$50*EXP(-M$49*(HLOOKUP(M$49,'American Bonds'!$B$1:$L$504,MATCH($A128,'American Bonds'!$A$2:$A$504,0))/100))</f>
        <v>0.57090430662638136</v>
      </c>
      <c r="N128">
        <f>N$50*EXP(-N$49*(HLOOKUP(N$49,'American Bonds'!$B$1:$L$504,MATCH($A128,'American Bonds'!$A$2:$A$504,0))/100))</f>
        <v>0.5608882043978406</v>
      </c>
      <c r="O128">
        <f>O$50*EXP(-O$49*(HLOOKUP(O$49,'American Bonds'!$B$1:$L$504,MATCH($A128,'American Bonds'!$A$2:$A$504,0))/100))</f>
        <v>0.55104782742253067</v>
      </c>
      <c r="P128">
        <f>P$50*EXP(-P$49*(HLOOKUP(P$49,'American Bonds'!$B$1:$L$504,MATCH($A128,'American Bonds'!$A$2:$A$504,0))/100))</f>
        <v>0.54138009272826182</v>
      </c>
      <c r="Q128">
        <f>Q$50*EXP(-Q$49*(HLOOKUP(Q$49,'American Bonds'!$B$1:$L$504,MATCH($A128,'American Bonds'!$A$2:$A$504,0))/100))</f>
        <v>0.53188197143135618</v>
      </c>
      <c r="R128">
        <f>R$50*EXP(-R$49*(HLOOKUP(R$49,'American Bonds'!$B$1:$L$504,MATCH($A128,'American Bonds'!$A$2:$A$504,0))/100))</f>
        <v>0.52255048778770474</v>
      </c>
      <c r="S128">
        <f>S$50*EXP(-S$49*(HLOOKUP(S$49,'American Bonds'!$B$1:$L$504,MATCH($A128,'American Bonds'!$A$2:$A$504,0))/100))</f>
        <v>0.51338271826047155</v>
      </c>
      <c r="T128">
        <f>T$50*EXP(-T$49*(HLOOKUP(T$49,'American Bonds'!$B$1:$L$504,MATCH($A128,'American Bonds'!$A$2:$A$504,0))/100))</f>
        <v>0.50437579060415549</v>
      </c>
      <c r="U128" s="25">
        <f>U$50*EXP(-U$49*(HLOOKUP(U$49,'American Bonds'!$B$1:$L$504,MATCH($A128,'American Bonds'!$A$2:$A$504,0))/100))</f>
        <v>11.869390573445724</v>
      </c>
      <c r="W128" s="129">
        <f t="shared" si="58"/>
        <v>110.96283304791041</v>
      </c>
      <c r="X128" s="21">
        <f t="shared" si="59"/>
        <v>6.6061239253968607</v>
      </c>
      <c r="Y128" s="28">
        <f t="shared" si="60"/>
        <v>1.5712574021545505E-3</v>
      </c>
    </row>
    <row r="129" spans="1:25" x14ac:dyDescent="0.2">
      <c r="A129" s="154" t="s">
        <v>41</v>
      </c>
      <c r="B129">
        <f>B$50*EXP(-B$49*(HLOOKUP(B$49,'American Bonds'!$B$1:$L$504,MATCH($A129,'American Bonds'!$A$2:$A$504,0))/100))</f>
        <v>23.417259787445502</v>
      </c>
      <c r="C129">
        <f>C$50*EXP(-C$49*(HLOOKUP(C$49,'American Bonds'!$B$1:$L$504,MATCH($A129,'American Bonds'!$A$2:$A$504,0))/100))</f>
        <v>2.2965289864903067</v>
      </c>
      <c r="D129">
        <f>D$50*EXP(-D$49*(HLOOKUP(D$49,'American Bonds'!$B$1:$L$504,MATCH($A129,'American Bonds'!$A$2:$A$504,0))/100))</f>
        <v>22.720001795841846</v>
      </c>
      <c r="E129">
        <f>E$50*EXP(-E$49*(HLOOKUP(E$49,'American Bonds'!$B$1:$L$504,MATCH($A129,'American Bonds'!$A$2:$A$504,0))/100))</f>
        <v>1.8438207745514033</v>
      </c>
      <c r="F129">
        <f>F$50*EXP(-F$49*(HLOOKUP(F$49,'American Bonds'!$B$1:$L$504,MATCH($A129,'American Bonds'!$A$2:$A$504,0))/100))</f>
        <v>21.430675472410901</v>
      </c>
      <c r="G129">
        <f>G$50*EXP(-G$49*(HLOOKUP(G$49,'American Bonds'!$B$1:$L$504,MATCH($A129,'American Bonds'!$A$2:$A$504,0))/100))</f>
        <v>1.2922554145818883</v>
      </c>
      <c r="H129">
        <f>H$50*EXP(-H$49*(HLOOKUP(H$49,'American Bonds'!$B$1:$L$504,MATCH($A129,'American Bonds'!$A$2:$A$504,0))/100))</f>
        <v>1.2485577374554602</v>
      </c>
      <c r="I129">
        <f>I$50*EXP(-I$49*(HLOOKUP(I$49,'American Bonds'!$B$1:$L$504,MATCH($A129,'American Bonds'!$A$2:$A$504,0))/100))</f>
        <v>1.2297231652220124</v>
      </c>
      <c r="J129">
        <f>J$50*EXP(-J$49*(HLOOKUP(J$49,'American Bonds'!$B$1:$L$504,MATCH($A129,'American Bonds'!$A$2:$A$504,0))/100))</f>
        <v>1.211172713698865</v>
      </c>
      <c r="K129">
        <f>K$50*EXP(-K$49*(HLOOKUP(K$49,'American Bonds'!$B$1:$L$504,MATCH($A129,'American Bonds'!$A$2:$A$504,0))/100))</f>
        <v>17.505533359361287</v>
      </c>
      <c r="L129">
        <f>L$50*EXP(-L$49*(HLOOKUP(L$49,'American Bonds'!$B$1:$L$504,MATCH($A129,'American Bonds'!$A$2:$A$504,0))/100))</f>
        <v>0.5810992721347451</v>
      </c>
      <c r="M129">
        <f>M$50*EXP(-M$49*(HLOOKUP(M$49,'American Bonds'!$B$1:$L$504,MATCH($A129,'American Bonds'!$A$2:$A$504,0))/100))</f>
        <v>0.57090430662638136</v>
      </c>
      <c r="N129">
        <f>N$50*EXP(-N$49*(HLOOKUP(N$49,'American Bonds'!$B$1:$L$504,MATCH($A129,'American Bonds'!$A$2:$A$504,0))/100))</f>
        <v>0.5608882043978406</v>
      </c>
      <c r="O129">
        <f>O$50*EXP(-O$49*(HLOOKUP(O$49,'American Bonds'!$B$1:$L$504,MATCH($A129,'American Bonds'!$A$2:$A$504,0))/100))</f>
        <v>0.55104782742253067</v>
      </c>
      <c r="P129">
        <f>P$50*EXP(-P$49*(HLOOKUP(P$49,'American Bonds'!$B$1:$L$504,MATCH($A129,'American Bonds'!$A$2:$A$504,0))/100))</f>
        <v>0.54138009272826182</v>
      </c>
      <c r="Q129">
        <f>Q$50*EXP(-Q$49*(HLOOKUP(Q$49,'American Bonds'!$B$1:$L$504,MATCH($A129,'American Bonds'!$A$2:$A$504,0))/100))</f>
        <v>0.53188197143135618</v>
      </c>
      <c r="R129">
        <f>R$50*EXP(-R$49*(HLOOKUP(R$49,'American Bonds'!$B$1:$L$504,MATCH($A129,'American Bonds'!$A$2:$A$504,0))/100))</f>
        <v>0.52255048778770474</v>
      </c>
      <c r="S129">
        <f>S$50*EXP(-S$49*(HLOOKUP(S$49,'American Bonds'!$B$1:$L$504,MATCH($A129,'American Bonds'!$A$2:$A$504,0))/100))</f>
        <v>0.51338271826047155</v>
      </c>
      <c r="T129">
        <f>T$50*EXP(-T$49*(HLOOKUP(T$49,'American Bonds'!$B$1:$L$504,MATCH($A129,'American Bonds'!$A$2:$A$504,0))/100))</f>
        <v>0.50437579060415549</v>
      </c>
      <c r="U129" s="25">
        <f>U$50*EXP(-U$49*(HLOOKUP(U$49,'American Bonds'!$B$1:$L$504,MATCH($A129,'American Bonds'!$A$2:$A$504,0))/100))</f>
        <v>11.869390573445724</v>
      </c>
      <c r="W129" s="129">
        <f t="shared" si="58"/>
        <v>110.94243045189867</v>
      </c>
      <c r="X129" s="21">
        <f t="shared" si="59"/>
        <v>6.6066811604036833</v>
      </c>
      <c r="Y129" s="28">
        <f t="shared" si="60"/>
        <v>-1.8388564333669927E-4</v>
      </c>
    </row>
    <row r="130" spans="1:25" x14ac:dyDescent="0.2">
      <c r="A130" s="154" t="s">
        <v>42</v>
      </c>
      <c r="B130">
        <f>B$50*EXP(-B$49*(HLOOKUP(B$49,'American Bonds'!$B$1:$L$504,MATCH($A130,'American Bonds'!$A$2:$A$504,0))/100))</f>
        <v>23.414918178549154</v>
      </c>
      <c r="C130">
        <f>C$50*EXP(-C$49*(HLOOKUP(C$49,'American Bonds'!$B$1:$L$504,MATCH($A130,'American Bonds'!$A$2:$A$504,0))/100))</f>
        <v>2.2956105585935354</v>
      </c>
      <c r="D130">
        <f>D$50*EXP(-D$49*(HLOOKUP(D$49,'American Bonds'!$B$1:$L$504,MATCH($A130,'American Bonds'!$A$2:$A$504,0))/100))</f>
        <v>22.726818818882926</v>
      </c>
      <c r="E130">
        <f>E$50*EXP(-E$49*(HLOOKUP(E$49,'American Bonds'!$B$1:$L$504,MATCH($A130,'American Bonds'!$A$2:$A$504,0))/100))</f>
        <v>1.8445584503865551</v>
      </c>
      <c r="F130">
        <f>F$50*EXP(-F$49*(HLOOKUP(F$49,'American Bonds'!$B$1:$L$504,MATCH($A130,'American Bonds'!$A$2:$A$504,0))/100))</f>
        <v>21.430675472410901</v>
      </c>
      <c r="G130">
        <f>G$50*EXP(-G$49*(HLOOKUP(G$49,'American Bonds'!$B$1:$L$504,MATCH($A130,'American Bonds'!$A$2:$A$504,0))/100))</f>
        <v>1.2922554145818883</v>
      </c>
      <c r="H130">
        <f>H$50*EXP(-H$49*(HLOOKUP(H$49,'American Bonds'!$B$1:$L$504,MATCH($A130,'American Bonds'!$A$2:$A$504,0))/100))</f>
        <v>1.2494320338397129</v>
      </c>
      <c r="I130">
        <f>I$50*EXP(-I$49*(HLOOKUP(I$49,'American Bonds'!$B$1:$L$504,MATCH($A130,'American Bonds'!$A$2:$A$504,0))/100))</f>
        <v>1.2307073373705602</v>
      </c>
      <c r="J130">
        <f>J$50*EXP(-J$49*(HLOOKUP(J$49,'American Bonds'!$B$1:$L$504,MATCH($A130,'American Bonds'!$A$2:$A$504,0))/100))</f>
        <v>1.2122632598133338</v>
      </c>
      <c r="K130">
        <f>K$50*EXP(-K$49*(HLOOKUP(K$49,'American Bonds'!$B$1:$L$504,MATCH($A130,'American Bonds'!$A$2:$A$504,0))/100))</f>
        <v>17.575695723978175</v>
      </c>
      <c r="L130">
        <f>L$50*EXP(-L$49*(HLOOKUP(L$49,'American Bonds'!$B$1:$L$504,MATCH($A130,'American Bonds'!$A$2:$A$504,0))/100))</f>
        <v>0.58366174223223544</v>
      </c>
      <c r="M130">
        <f>M$50*EXP(-M$49*(HLOOKUP(M$49,'American Bonds'!$B$1:$L$504,MATCH($A130,'American Bonds'!$A$2:$A$504,0))/100))</f>
        <v>0.57365123465134815</v>
      </c>
      <c r="N130">
        <f>N$50*EXP(-N$49*(HLOOKUP(N$49,'American Bonds'!$B$1:$L$504,MATCH($A130,'American Bonds'!$A$2:$A$504,0))/100))</f>
        <v>0.56381241943056615</v>
      </c>
      <c r="O130">
        <f>O$50*EXP(-O$49*(HLOOKUP(O$49,'American Bonds'!$B$1:$L$504,MATCH($A130,'American Bonds'!$A$2:$A$504,0))/100))</f>
        <v>0.55414235183743898</v>
      </c>
      <c r="P130">
        <f>P$50*EXP(-P$49*(HLOOKUP(P$49,'American Bonds'!$B$1:$L$504,MATCH($A130,'American Bonds'!$A$2:$A$504,0))/100))</f>
        <v>0.54463813764525348</v>
      </c>
      <c r="Q130">
        <f>Q$50*EXP(-Q$49*(HLOOKUP(Q$49,'American Bonds'!$B$1:$L$504,MATCH($A130,'American Bonds'!$A$2:$A$504,0))/100))</f>
        <v>0.53529693226679864</v>
      </c>
      <c r="R130">
        <f>R$50*EXP(-R$49*(HLOOKUP(R$49,'American Bonds'!$B$1:$L$504,MATCH($A130,'American Bonds'!$A$2:$A$504,0))/100))</f>
        <v>0.52611593990298811</v>
      </c>
      <c r="S130">
        <f>S$50*EXP(-S$49*(HLOOKUP(S$49,'American Bonds'!$B$1:$L$504,MATCH($A130,'American Bonds'!$A$2:$A$504,0))/100))</f>
        <v>0.51709241270608497</v>
      </c>
      <c r="T130">
        <f>T$50*EXP(-T$49*(HLOOKUP(T$49,'American Bonds'!$B$1:$L$504,MATCH($A130,'American Bonds'!$A$2:$A$504,0))/100))</f>
        <v>0.50822364995727709</v>
      </c>
      <c r="U130" s="25">
        <f>U$50*EXP(-U$49*(HLOOKUP(U$49,'American Bonds'!$B$1:$L$504,MATCH($A130,'American Bonds'!$A$2:$A$504,0))/100))</f>
        <v>11.9408209938565</v>
      </c>
      <c r="W130" s="129">
        <f t="shared" si="58"/>
        <v>111.12039106289325</v>
      </c>
      <c r="X130" s="21">
        <f t="shared" si="59"/>
        <v>6.6196763425185088</v>
      </c>
      <c r="Y130" s="28">
        <f t="shared" si="60"/>
        <v>1.6027955321681285E-3</v>
      </c>
    </row>
    <row r="131" spans="1:25" x14ac:dyDescent="0.2">
      <c r="A131" s="154">
        <v>41041</v>
      </c>
      <c r="B131">
        <f>B$50*EXP(-B$49*(HLOOKUP(B$49,'American Bonds'!$B$1:$L$504,MATCH($A131,'American Bonds'!$A$2:$A$504,0))/100))</f>
        <v>23.412576803801986</v>
      </c>
      <c r="C131">
        <f>C$50*EXP(-C$49*(HLOOKUP(C$49,'American Bonds'!$B$1:$L$504,MATCH($A131,'American Bonds'!$A$2:$A$504,0))/100))</f>
        <v>2.294692497994459</v>
      </c>
      <c r="D131">
        <f>D$50*EXP(-D$49*(HLOOKUP(D$49,'American Bonds'!$B$1:$L$504,MATCH($A131,'American Bonds'!$A$2:$A$504,0))/100))</f>
        <v>22.692754145546729</v>
      </c>
      <c r="E131">
        <f>E$50*EXP(-E$49*(HLOOKUP(E$49,'American Bonds'!$B$1:$L$504,MATCH($A131,'American Bonds'!$A$2:$A$504,0))/100))</f>
        <v>1.8408730201445007</v>
      </c>
      <c r="F131">
        <f>F$50*EXP(-F$49*(HLOOKUP(F$49,'American Bonds'!$B$1:$L$504,MATCH($A131,'American Bonds'!$A$2:$A$504,0))/100))</f>
        <v>21.387856954257067</v>
      </c>
      <c r="G131">
        <f>G$50*EXP(-G$49*(HLOOKUP(G$49,'American Bonds'!$B$1:$L$504,MATCH($A131,'American Bonds'!$A$2:$A$504,0))/100))</f>
        <v>1.2891577203069147</v>
      </c>
      <c r="H131">
        <f>H$50*EXP(-H$49*(HLOOKUP(H$49,'American Bonds'!$B$1:$L$504,MATCH($A131,'American Bonds'!$A$2:$A$504,0))/100))</f>
        <v>1.2468109796387981</v>
      </c>
      <c r="I131">
        <f>I$50*EXP(-I$49*(HLOOKUP(I$49,'American Bonds'!$B$1:$L$504,MATCH($A131,'American Bonds'!$A$2:$A$504,0))/100))</f>
        <v>1.2277571813641532</v>
      </c>
      <c r="J131">
        <f>J$50*EXP(-J$49*(HLOOKUP(J$49,'American Bonds'!$B$1:$L$504,MATCH($A131,'American Bonds'!$A$2:$A$504,0))/100))</f>
        <v>1.208994563737273</v>
      </c>
      <c r="K131">
        <f>K$50*EXP(-K$49*(HLOOKUP(K$49,'American Bonds'!$B$1:$L$504,MATCH($A131,'American Bonds'!$A$2:$A$504,0))/100))</f>
        <v>17.540579460499117</v>
      </c>
      <c r="L131">
        <f>L$50*EXP(-L$49*(HLOOKUP(L$49,'American Bonds'!$B$1:$L$504,MATCH($A131,'American Bonds'!$A$2:$A$504,0))/100))</f>
        <v>0.58237909782550501</v>
      </c>
      <c r="M131">
        <f>M$50*EXP(-M$49*(HLOOKUP(M$49,'American Bonds'!$B$1:$L$504,MATCH($A131,'American Bonds'!$A$2:$A$504,0))/100))</f>
        <v>0.57227612248284088</v>
      </c>
      <c r="N131">
        <f>N$50*EXP(-N$49*(HLOOKUP(N$49,'American Bonds'!$B$1:$L$504,MATCH($A131,'American Bonds'!$A$2:$A$504,0))/100))</f>
        <v>0.56234841117550283</v>
      </c>
      <c r="O131">
        <f>O$50*EXP(-O$49*(HLOOKUP(O$49,'American Bonds'!$B$1:$L$504,MATCH($A131,'American Bonds'!$A$2:$A$504,0))/100))</f>
        <v>0.55259292346430966</v>
      </c>
      <c r="P131">
        <f>P$50*EXP(-P$49*(HLOOKUP(P$49,'American Bonds'!$B$1:$L$504,MATCH($A131,'American Bonds'!$A$2:$A$504,0))/100))</f>
        <v>0.54300667165490257</v>
      </c>
      <c r="Q131">
        <f>Q$50*EXP(-Q$49*(HLOOKUP(Q$49,'American Bonds'!$B$1:$L$504,MATCH($A131,'American Bonds'!$A$2:$A$504,0))/100))</f>
        <v>0.53358671988274031</v>
      </c>
      <c r="R131">
        <f>R$50*EXP(-R$49*(HLOOKUP(R$49,'American Bonds'!$B$1:$L$504,MATCH($A131,'American Bonds'!$A$2:$A$504,0))/100))</f>
        <v>0.52433018321396785</v>
      </c>
      <c r="S131">
        <f>S$50*EXP(-S$49*(HLOOKUP(S$49,'American Bonds'!$B$1:$L$504,MATCH($A131,'American Bonds'!$A$2:$A$504,0))/100))</f>
        <v>0.51523422676188302</v>
      </c>
      <c r="T131">
        <f>T$50*EXP(-T$49*(HLOOKUP(T$49,'American Bonds'!$B$1:$L$504,MATCH($A131,'American Bonds'!$A$2:$A$504,0))/100))</f>
        <v>0.50629606481872957</v>
      </c>
      <c r="U131" s="25">
        <f>U$50*EXP(-U$49*(HLOOKUP(U$49,'American Bonds'!$B$1:$L$504,MATCH($A131,'American Bonds'!$A$2:$A$504,0))/100))</f>
        <v>11.869390573445724</v>
      </c>
      <c r="W131" s="129">
        <f t="shared" si="58"/>
        <v>110.9034943220171</v>
      </c>
      <c r="X131" s="21">
        <f t="shared" si="59"/>
        <v>6.6107249297105692</v>
      </c>
      <c r="Y131" s="28">
        <f t="shared" si="60"/>
        <v>-1.9538150996544807E-3</v>
      </c>
    </row>
    <row r="132" spans="1:25" x14ac:dyDescent="0.2">
      <c r="A132" s="154">
        <v>41044</v>
      </c>
      <c r="B132">
        <f>B$50*EXP(-B$49*(HLOOKUP(B$49,'American Bonds'!$B$1:$L$504,MATCH($A132,'American Bonds'!$A$2:$A$504,0))/100))</f>
        <v>23.41023566318059</v>
      </c>
      <c r="C132">
        <f>C$50*EXP(-C$49*(HLOOKUP(C$49,'American Bonds'!$B$1:$L$504,MATCH($A132,'American Bonds'!$A$2:$A$504,0))/100))</f>
        <v>2.294692497994459</v>
      </c>
      <c r="D132">
        <f>D$50*EXP(-D$49*(HLOOKUP(D$49,'American Bonds'!$B$1:$L$504,MATCH($A132,'American Bonds'!$A$2:$A$504,0))/100))</f>
        <v>22.699562993066454</v>
      </c>
      <c r="E132">
        <f>E$50*EXP(-E$49*(HLOOKUP(E$49,'American Bonds'!$B$1:$L$504,MATCH($A132,'American Bonds'!$A$2:$A$504,0))/100))</f>
        <v>1.8416095166420381</v>
      </c>
      <c r="F132">
        <f>F$50*EXP(-F$49*(HLOOKUP(F$49,'American Bonds'!$B$1:$L$504,MATCH($A132,'American Bonds'!$A$2:$A$504,0))/100))</f>
        <v>21.409255508705336</v>
      </c>
      <c r="G132">
        <f>G$50*EXP(-G$49*(HLOOKUP(G$49,'American Bonds'!$B$1:$L$504,MATCH($A132,'American Bonds'!$A$2:$A$504,0))/100))</f>
        <v>1.2907056381362305</v>
      </c>
      <c r="H132">
        <f>H$50*EXP(-H$49*(HLOOKUP(H$49,'American Bonds'!$B$1:$L$504,MATCH($A132,'American Bonds'!$A$2:$A$504,0))/100))</f>
        <v>1.2494320338397129</v>
      </c>
      <c r="I132">
        <f>I$50*EXP(-I$49*(HLOOKUP(I$49,'American Bonds'!$B$1:$L$504,MATCH($A132,'American Bonds'!$A$2:$A$504,0))/100))</f>
        <v>1.2307073373705602</v>
      </c>
      <c r="J132">
        <f>J$50*EXP(-J$49*(HLOOKUP(J$49,'American Bonds'!$B$1:$L$504,MATCH($A132,'American Bonds'!$A$2:$A$504,0))/100))</f>
        <v>1.2122632598133338</v>
      </c>
      <c r="K132">
        <f>K$50*EXP(-K$49*(HLOOKUP(K$49,'American Bonds'!$B$1:$L$504,MATCH($A132,'American Bonds'!$A$2:$A$504,0))/100))</f>
        <v>17.610882290263561</v>
      </c>
      <c r="L132">
        <f>L$50*EXP(-L$49*(HLOOKUP(L$49,'American Bonds'!$B$1:$L$504,MATCH($A132,'American Bonds'!$A$2:$A$504,0))/100))</f>
        <v>0.5849472115629375</v>
      </c>
      <c r="M132">
        <f>M$50*EXP(-M$49*(HLOOKUP(M$49,'American Bonds'!$B$1:$L$504,MATCH($A132,'American Bonds'!$A$2:$A$504,0))/100))</f>
        <v>0.57502965105255299</v>
      </c>
      <c r="N132">
        <f>N$50*EXP(-N$49*(HLOOKUP(N$49,'American Bonds'!$B$1:$L$504,MATCH($A132,'American Bonds'!$A$2:$A$504,0))/100))</f>
        <v>0.5652802390597319</v>
      </c>
      <c r="O132">
        <f>O$50*EXP(-O$49*(HLOOKUP(O$49,'American Bonds'!$B$1:$L$504,MATCH($A132,'American Bonds'!$A$2:$A$504,0))/100))</f>
        <v>0.55569612468944518</v>
      </c>
      <c r="P132">
        <f>P$50*EXP(-P$49*(HLOOKUP(P$49,'American Bonds'!$B$1:$L$504,MATCH($A132,'American Bonds'!$A$2:$A$504,0))/100))</f>
        <v>0.54627450538251954</v>
      </c>
      <c r="Q132">
        <f>Q$50*EXP(-Q$49*(HLOOKUP(Q$49,'American Bonds'!$B$1:$L$504,MATCH($A132,'American Bonds'!$A$2:$A$504,0))/100))</f>
        <v>0.53701262609612077</v>
      </c>
      <c r="R132">
        <f>R$50*EXP(-R$49*(HLOOKUP(R$49,'American Bonds'!$B$1:$L$504,MATCH($A132,'American Bonds'!$A$2:$A$504,0))/100))</f>
        <v>0.52790777849813253</v>
      </c>
      <c r="S132">
        <f>S$50*EXP(-S$49*(HLOOKUP(S$49,'American Bonds'!$B$1:$L$504,MATCH($A132,'American Bonds'!$A$2:$A$504,0))/100))</f>
        <v>0.51895730017519315</v>
      </c>
      <c r="T132">
        <f>T$50*EXP(-T$49*(HLOOKUP(T$49,'American Bonds'!$B$1:$L$504,MATCH($A132,'American Bonds'!$A$2:$A$504,0))/100))</f>
        <v>0.51015857385416097</v>
      </c>
      <c r="U132" s="25">
        <f>U$50*EXP(-U$49*(HLOOKUP(U$49,'American Bonds'!$B$1:$L$504,MATCH($A132,'American Bonds'!$A$2:$A$504,0))/100))</f>
        <v>11.964726533415257</v>
      </c>
      <c r="W132" s="129">
        <f t="shared" si="58"/>
        <v>111.1353372827983</v>
      </c>
      <c r="X132" s="21">
        <f t="shared" si="59"/>
        <v>6.6263246511849703</v>
      </c>
      <c r="Y132" s="28">
        <f t="shared" si="60"/>
        <v>2.0883108000697031E-3</v>
      </c>
    </row>
    <row r="133" spans="1:25" x14ac:dyDescent="0.2">
      <c r="A133" s="154">
        <v>41045</v>
      </c>
      <c r="B133">
        <f>B$50*EXP(-B$49*(HLOOKUP(B$49,'American Bonds'!$B$1:$L$504,MATCH($A133,'American Bonds'!$A$2:$A$504,0))/100))</f>
        <v>23.405554084221457</v>
      </c>
      <c r="C133">
        <f>C$50*EXP(-C$49*(HLOOKUP(C$49,'American Bonds'!$B$1:$L$504,MATCH($A133,'American Bonds'!$A$2:$A$504,0))/100))</f>
        <v>2.293316095457715</v>
      </c>
      <c r="D133">
        <f>D$50*EXP(-D$49*(HLOOKUP(D$49,'American Bonds'!$B$1:$L$504,MATCH($A133,'American Bonds'!$A$2:$A$504,0))/100))</f>
        <v>22.679142576938332</v>
      </c>
      <c r="E133">
        <f>E$50*EXP(-E$49*(HLOOKUP(E$49,'American Bonds'!$B$1:$L$504,MATCH($A133,'American Bonds'!$A$2:$A$504,0))/100))</f>
        <v>1.839400910650695</v>
      </c>
      <c r="F133">
        <f>F$50*EXP(-F$49*(HLOOKUP(F$49,'American Bonds'!$B$1:$L$504,MATCH($A133,'American Bonds'!$A$2:$A$504,0))/100))</f>
        <v>21.366479787667537</v>
      </c>
      <c r="G133">
        <f>G$50*EXP(-G$49*(HLOOKUP(G$49,'American Bonds'!$B$1:$L$504,MATCH($A133,'American Bonds'!$A$2:$A$504,0))/100))</f>
        <v>1.2876116588649389</v>
      </c>
      <c r="H133">
        <f>H$50*EXP(-H$49*(HLOOKUP(H$49,'American Bonds'!$B$1:$L$504,MATCH($A133,'American Bonds'!$A$2:$A$504,0))/100))</f>
        <v>1.2459385173504773</v>
      </c>
      <c r="I133">
        <f>I$50*EXP(-I$49*(HLOOKUP(I$49,'American Bonds'!$B$1:$L$504,MATCH($A133,'American Bonds'!$A$2:$A$504,0))/100))</f>
        <v>1.2267753683966125</v>
      </c>
      <c r="J133">
        <f>J$50*EXP(-J$49*(HLOOKUP(J$49,'American Bonds'!$B$1:$L$504,MATCH($A133,'American Bonds'!$A$2:$A$504,0))/100))</f>
        <v>1.2079069581258481</v>
      </c>
      <c r="K133">
        <f>K$50*EXP(-K$49*(HLOOKUP(K$49,'American Bonds'!$B$1:$L$504,MATCH($A133,'American Bonds'!$A$2:$A$504,0))/100))</f>
        <v>17.540579460499117</v>
      </c>
      <c r="L133">
        <f>L$50*EXP(-L$49*(HLOOKUP(L$49,'American Bonds'!$B$1:$L$504,MATCH($A133,'American Bonds'!$A$2:$A$504,0))/100))</f>
        <v>0.58237909782550501</v>
      </c>
      <c r="M133">
        <f>M$50*EXP(-M$49*(HLOOKUP(M$49,'American Bonds'!$B$1:$L$504,MATCH($A133,'American Bonds'!$A$2:$A$504,0))/100))</f>
        <v>0.57227612248284088</v>
      </c>
      <c r="N133">
        <f>N$50*EXP(-N$49*(HLOOKUP(N$49,'American Bonds'!$B$1:$L$504,MATCH($A133,'American Bonds'!$A$2:$A$504,0))/100))</f>
        <v>0.56234841117550283</v>
      </c>
      <c r="O133">
        <f>O$50*EXP(-O$49*(HLOOKUP(O$49,'American Bonds'!$B$1:$L$504,MATCH($A133,'American Bonds'!$A$2:$A$504,0))/100))</f>
        <v>0.55259292346430966</v>
      </c>
      <c r="P133">
        <f>P$50*EXP(-P$49*(HLOOKUP(P$49,'American Bonds'!$B$1:$L$504,MATCH($A133,'American Bonds'!$A$2:$A$504,0))/100))</f>
        <v>0.54300667165490257</v>
      </c>
      <c r="Q133">
        <f>Q$50*EXP(-Q$49*(HLOOKUP(Q$49,'American Bonds'!$B$1:$L$504,MATCH($A133,'American Bonds'!$A$2:$A$504,0))/100))</f>
        <v>0.53358671988274031</v>
      </c>
      <c r="R133">
        <f>R$50*EXP(-R$49*(HLOOKUP(R$49,'American Bonds'!$B$1:$L$504,MATCH($A133,'American Bonds'!$A$2:$A$504,0))/100))</f>
        <v>0.52433018321396785</v>
      </c>
      <c r="S133">
        <f>S$50*EXP(-S$49*(HLOOKUP(S$49,'American Bonds'!$B$1:$L$504,MATCH($A133,'American Bonds'!$A$2:$A$504,0))/100))</f>
        <v>0.51523422676188302</v>
      </c>
      <c r="T133">
        <f>T$50*EXP(-T$49*(HLOOKUP(T$49,'American Bonds'!$B$1:$L$504,MATCH($A133,'American Bonds'!$A$2:$A$504,0))/100))</f>
        <v>0.50629606481872957</v>
      </c>
      <c r="U133" s="25">
        <f>U$50*EXP(-U$49*(HLOOKUP(U$49,'American Bonds'!$B$1:$L$504,MATCH($A133,'American Bonds'!$A$2:$A$504,0))/100))</f>
        <v>11.869390573445724</v>
      </c>
      <c r="W133" s="129">
        <f t="shared" si="58"/>
        <v>110.85414641289884</v>
      </c>
      <c r="X133" s="21">
        <f t="shared" si="59"/>
        <v>6.6118959674833766</v>
      </c>
      <c r="Y133" s="28">
        <f t="shared" si="60"/>
        <v>-2.533372442764826E-3</v>
      </c>
    </row>
    <row r="134" spans="1:25" x14ac:dyDescent="0.2">
      <c r="A134" s="154">
        <v>41046</v>
      </c>
      <c r="B134">
        <f>B$50*EXP(-B$49*(HLOOKUP(B$49,'American Bonds'!$B$1:$L$504,MATCH($A134,'American Bonds'!$A$2:$A$504,0))/100))</f>
        <v>23.403213645836903</v>
      </c>
      <c r="C134">
        <f>C$50*EXP(-C$49*(HLOOKUP(C$49,'American Bonds'!$B$1:$L$504,MATCH($A134,'American Bonds'!$A$2:$A$504,0))/100))</f>
        <v>2.291940518514791</v>
      </c>
      <c r="D134">
        <f>D$50*EXP(-D$49*(HLOOKUP(D$49,'American Bonds'!$B$1:$L$504,MATCH($A134,'American Bonds'!$A$2:$A$504,0))/100))</f>
        <v>22.658740530916937</v>
      </c>
      <c r="E134">
        <f>E$50*EXP(-E$49*(HLOOKUP(E$49,'American Bonds'!$B$1:$L$504,MATCH($A134,'American Bonds'!$A$2:$A$504,0))/100))</f>
        <v>1.8371949533969814</v>
      </c>
      <c r="F134">
        <f>F$50*EXP(-F$49*(HLOOKUP(F$49,'American Bonds'!$B$1:$L$504,MATCH($A134,'American Bonds'!$A$2:$A$504,0))/100))</f>
        <v>21.334454093261659</v>
      </c>
      <c r="G134">
        <f>G$50*EXP(-G$49*(HLOOKUP(G$49,'American Bonds'!$B$1:$L$504,MATCH($A134,'American Bonds'!$A$2:$A$504,0))/100))</f>
        <v>1.285296042558874</v>
      </c>
      <c r="H134">
        <f>H$50*EXP(-H$49*(HLOOKUP(H$49,'American Bonds'!$B$1:$L$504,MATCH($A134,'American Bonds'!$A$2:$A$504,0))/100))</f>
        <v>1.2441954238763238</v>
      </c>
      <c r="I134">
        <f>I$50*EXP(-I$49*(HLOOKUP(I$49,'American Bonds'!$B$1:$L$504,MATCH($A134,'American Bonds'!$A$2:$A$504,0))/100))</f>
        <v>1.2248140972425057</v>
      </c>
      <c r="J134">
        <f>J$50*EXP(-J$49*(HLOOKUP(J$49,'American Bonds'!$B$1:$L$504,MATCH($A134,'American Bonds'!$A$2:$A$504,0))/100))</f>
        <v>1.2057346812369361</v>
      </c>
      <c r="K134">
        <f>K$50*EXP(-K$49*(HLOOKUP(K$49,'American Bonds'!$B$1:$L$504,MATCH($A134,'American Bonds'!$A$2:$A$504,0))/100))</f>
        <v>17.523047648405647</v>
      </c>
      <c r="L134">
        <f>L$50*EXP(-L$49*(HLOOKUP(L$49,'American Bonds'!$B$1:$L$504,MATCH($A134,'American Bonds'!$A$2:$A$504,0))/100))</f>
        <v>0.58173883302809559</v>
      </c>
      <c r="M134">
        <f>M$50*EXP(-M$49*(HLOOKUP(M$49,'American Bonds'!$B$1:$L$504,MATCH($A134,'American Bonds'!$A$2:$A$504,0))/100))</f>
        <v>0.57158980300990359</v>
      </c>
      <c r="N134">
        <f>N$50*EXP(-N$49*(HLOOKUP(N$49,'American Bonds'!$B$1:$L$504,MATCH($A134,'American Bonds'!$A$2:$A$504,0))/100))</f>
        <v>0.56161783321953573</v>
      </c>
      <c r="O134">
        <f>O$50*EXP(-O$49*(HLOOKUP(O$49,'American Bonds'!$B$1:$L$504,MATCH($A134,'American Bonds'!$A$2:$A$504,0))/100))</f>
        <v>0.55181983465989393</v>
      </c>
      <c r="P134">
        <f>P$50*EXP(-P$49*(HLOOKUP(P$49,'American Bonds'!$B$1:$L$504,MATCH($A134,'American Bonds'!$A$2:$A$504,0))/100))</f>
        <v>0.54219277222459905</v>
      </c>
      <c r="Q134">
        <f>Q$50*EXP(-Q$49*(HLOOKUP(Q$49,'American Bonds'!$B$1:$L$504,MATCH($A134,'American Bonds'!$A$2:$A$504,0))/100))</f>
        <v>0.53273366375781317</v>
      </c>
      <c r="R134">
        <f>R$50*EXP(-R$49*(HLOOKUP(R$49,'American Bonds'!$B$1:$L$504,MATCH($A134,'American Bonds'!$A$2:$A$504,0))/100))</f>
        <v>0.52343957913046235</v>
      </c>
      <c r="S134">
        <f>S$50*EXP(-S$49*(HLOOKUP(S$49,'American Bonds'!$B$1:$L$504,MATCH($A134,'American Bonds'!$A$2:$A$504,0))/100))</f>
        <v>0.5143076393325765</v>
      </c>
      <c r="T134">
        <f>T$50*EXP(-T$49*(HLOOKUP(T$49,'American Bonds'!$B$1:$L$504,MATCH($A134,'American Bonds'!$A$2:$A$504,0))/100))</f>
        <v>0.50533501558146499</v>
      </c>
      <c r="U134" s="25">
        <f>U$50*EXP(-U$49*(HLOOKUP(U$49,'American Bonds'!$B$1:$L$504,MATCH($A134,'American Bonds'!$A$2:$A$504,0))/100))</f>
        <v>11.869390573445724</v>
      </c>
      <c r="W134" s="129">
        <f t="shared" si="58"/>
        <v>110.76279718263761</v>
      </c>
      <c r="X134" s="21">
        <f t="shared" si="59"/>
        <v>6.6120815150749221</v>
      </c>
      <c r="Y134" s="28">
        <f t="shared" si="60"/>
        <v>-8.2438855037625868E-4</v>
      </c>
    </row>
    <row r="135" spans="1:25" x14ac:dyDescent="0.2">
      <c r="A135" s="154">
        <v>41047</v>
      </c>
      <c r="B135">
        <f>B$50*EXP(-B$49*(HLOOKUP(B$49,'American Bonds'!$B$1:$L$504,MATCH($A135,'American Bonds'!$A$2:$A$504,0))/100))</f>
        <v>23.391514963928184</v>
      </c>
      <c r="C135">
        <f>C$50*EXP(-C$49*(HLOOKUP(C$49,'American Bonds'!$B$1:$L$504,MATCH($A135,'American Bonds'!$A$2:$A$504,0))/100))</f>
        <v>2.2882763458050253</v>
      </c>
      <c r="D135">
        <f>D$50*EXP(-D$49*(HLOOKUP(D$49,'American Bonds'!$B$1:$L$504,MATCH($A135,'American Bonds'!$A$2:$A$504,0))/100))</f>
        <v>22.584089928404463</v>
      </c>
      <c r="E135">
        <f>E$50*EXP(-E$49*(HLOOKUP(E$49,'American Bonds'!$B$1:$L$504,MATCH($A135,'American Bonds'!$A$2:$A$504,0))/100))</f>
        <v>1.8291290535945808</v>
      </c>
      <c r="F135">
        <f>F$50*EXP(-F$49*(HLOOKUP(F$49,'American Bonds'!$B$1:$L$504,MATCH($A135,'American Bonds'!$A$2:$A$504,0))/100))</f>
        <v>21.2068306219861</v>
      </c>
      <c r="G135">
        <f>G$50*EXP(-G$49*(HLOOKUP(G$49,'American Bonds'!$B$1:$L$504,MATCH($A135,'American Bonds'!$A$2:$A$504,0))/100))</f>
        <v>1.2760751461138902</v>
      </c>
      <c r="H135">
        <f>H$50*EXP(-H$49*(HLOOKUP(H$49,'American Bonds'!$B$1:$L$504,MATCH($A135,'American Bonds'!$A$2:$A$504,0))/100))</f>
        <v>1.233787954881387</v>
      </c>
      <c r="I135">
        <f>I$50*EXP(-I$49*(HLOOKUP(I$49,'American Bonds'!$B$1:$L$504,MATCH($A135,'American Bonds'!$A$2:$A$504,0))/100))</f>
        <v>1.2131121411690149</v>
      </c>
      <c r="J135">
        <f>J$50*EXP(-J$49*(HLOOKUP(J$49,'American Bonds'!$B$1:$L$504,MATCH($A135,'American Bonds'!$A$2:$A$504,0))/100))</f>
        <v>1.192782812661801</v>
      </c>
      <c r="K135">
        <f>K$50*EXP(-K$49*(HLOOKUP(K$49,'American Bonds'!$B$1:$L$504,MATCH($A135,'American Bonds'!$A$2:$A$504,0))/100))</f>
        <v>17.331350392126158</v>
      </c>
      <c r="L135">
        <f>L$50*EXP(-L$49*(HLOOKUP(L$49,'American Bonds'!$B$1:$L$504,MATCH($A135,'American Bonds'!$A$2:$A$504,0))/100))</f>
        <v>0.57474220809375487</v>
      </c>
      <c r="M135">
        <f>M$50*EXP(-M$49*(HLOOKUP(M$49,'American Bonds'!$B$1:$L$504,MATCH($A135,'American Bonds'!$A$2:$A$504,0))/100))</f>
        <v>0.56409439612858148</v>
      </c>
      <c r="N135">
        <f>N$50*EXP(-N$49*(HLOOKUP(N$49,'American Bonds'!$B$1:$L$504,MATCH($A135,'American Bonds'!$A$2:$A$504,0))/100))</f>
        <v>0.55364384808112477</v>
      </c>
      <c r="O135">
        <f>O$50*EXP(-O$49*(HLOOKUP(O$49,'American Bonds'!$B$1:$L$504,MATCH($A135,'American Bonds'!$A$2:$A$504,0))/100))</f>
        <v>0.54338690939274292</v>
      </c>
      <c r="P135">
        <f>P$50*EXP(-P$49*(HLOOKUP(P$49,'American Bonds'!$B$1:$L$504,MATCH($A135,'American Bonds'!$A$2:$A$504,0))/100))</f>
        <v>0.53331999321002388</v>
      </c>
      <c r="Q135">
        <f>Q$50*EXP(-Q$49*(HLOOKUP(Q$49,'American Bonds'!$B$1:$L$504,MATCH($A135,'American Bonds'!$A$2:$A$504,0))/100))</f>
        <v>0.52343957913046235</v>
      </c>
      <c r="R135">
        <f>R$50*EXP(-R$49*(HLOOKUP(R$49,'American Bonds'!$B$1:$L$504,MATCH($A135,'American Bonds'!$A$2:$A$504,0))/100))</f>
        <v>0.51374221197137326</v>
      </c>
      <c r="S135">
        <f>S$50*EXP(-S$49*(HLOOKUP(S$49,'American Bonds'!$B$1:$L$504,MATCH($A135,'American Bonds'!$A$2:$A$504,0))/100))</f>
        <v>0.50422450056161527</v>
      </c>
      <c r="T135">
        <f>T$50*EXP(-T$49*(HLOOKUP(T$49,'American Bonds'!$B$1:$L$504,MATCH($A135,'American Bonds'!$A$2:$A$504,0))/100))</f>
        <v>0.49488311655569639</v>
      </c>
      <c r="U135" s="25">
        <f>U$50*EXP(-U$49*(HLOOKUP(U$49,'American Bonds'!$B$1:$L$504,MATCH($A135,'American Bonds'!$A$2:$A$504,0))/100))</f>
        <v>11.657652899079334</v>
      </c>
      <c r="W135" s="129">
        <f t="shared" si="58"/>
        <v>110.01007902287535</v>
      </c>
      <c r="X135" s="21">
        <f t="shared" si="59"/>
        <v>6.5789774799918046</v>
      </c>
      <c r="Y135" s="28">
        <f t="shared" si="60"/>
        <v>-6.8189633561064212E-3</v>
      </c>
    </row>
    <row r="136" spans="1:25" x14ac:dyDescent="0.2">
      <c r="A136" s="154">
        <v>41048</v>
      </c>
      <c r="B136">
        <f>B$50*EXP(-B$49*(HLOOKUP(B$49,'American Bonds'!$B$1:$L$504,MATCH($A136,'American Bonds'!$A$2:$A$504,0))/100))</f>
        <v>23.389175929385466</v>
      </c>
      <c r="C136">
        <f>C$50*EXP(-C$49*(HLOOKUP(C$49,'American Bonds'!$B$1:$L$504,MATCH($A136,'American Bonds'!$A$2:$A$504,0))/100))</f>
        <v>2.2887340468427642</v>
      </c>
      <c r="D136">
        <f>D$50*EXP(-D$49*(HLOOKUP(D$49,'American Bonds'!$B$1:$L$504,MATCH($A136,'American Bonds'!$A$2:$A$504,0))/100))</f>
        <v>22.597644448310842</v>
      </c>
      <c r="E136">
        <f>E$50*EXP(-E$49*(HLOOKUP(E$49,'American Bonds'!$B$1:$L$504,MATCH($A136,'American Bonds'!$A$2:$A$504,0))/100))</f>
        <v>1.8305929423148706</v>
      </c>
      <c r="F136">
        <f>F$50*EXP(-F$49*(HLOOKUP(F$49,'American Bonds'!$B$1:$L$504,MATCH($A136,'American Bonds'!$A$2:$A$504,0))/100))</f>
        <v>21.238664737536844</v>
      </c>
      <c r="G136">
        <f>G$50*EXP(-G$49*(HLOOKUP(G$49,'American Bonds'!$B$1:$L$504,MATCH($A136,'American Bonds'!$A$2:$A$504,0))/100))</f>
        <v>1.2783741498595353</v>
      </c>
      <c r="H136">
        <f>H$50*EXP(-H$49*(HLOOKUP(H$49,'American Bonds'!$B$1:$L$504,MATCH($A136,'American Bonds'!$A$2:$A$504,0))/100))</f>
        <v>1.2355164676948667</v>
      </c>
      <c r="I136">
        <f>I$50*EXP(-I$49*(HLOOKUP(I$49,'American Bonds'!$B$1:$L$504,MATCH($A136,'American Bonds'!$A$2:$A$504,0))/100))</f>
        <v>1.2150546742069086</v>
      </c>
      <c r="J136">
        <f>J$50*EXP(-J$49*(HLOOKUP(J$49,'American Bonds'!$B$1:$L$504,MATCH($A136,'American Bonds'!$A$2:$A$504,0))/100))</f>
        <v>1.1949317551926555</v>
      </c>
      <c r="K136">
        <f>K$50*EXP(-K$49*(HLOOKUP(K$49,'American Bonds'!$B$1:$L$504,MATCH($A136,'American Bonds'!$A$2:$A$504,0))/100))</f>
        <v>17.366047778731222</v>
      </c>
      <c r="L136">
        <f>L$50*EXP(-L$49*(HLOOKUP(L$49,'American Bonds'!$B$1:$L$504,MATCH($A136,'American Bonds'!$A$2:$A$504,0))/100))</f>
        <v>0.57600803284824176</v>
      </c>
      <c r="M136">
        <f>M$50*EXP(-M$49*(HLOOKUP(M$49,'American Bonds'!$B$1:$L$504,MATCH($A136,'American Bonds'!$A$2:$A$504,0))/100))</f>
        <v>0.56544984857160452</v>
      </c>
      <c r="N136">
        <f>N$50*EXP(-N$49*(HLOOKUP(N$49,'American Bonds'!$B$1:$L$504,MATCH($A136,'American Bonds'!$A$2:$A$504,0))/100))</f>
        <v>0.55508519502520426</v>
      </c>
      <c r="O136">
        <f>O$50*EXP(-O$49*(HLOOKUP(O$49,'American Bonds'!$B$1:$L$504,MATCH($A136,'American Bonds'!$A$2:$A$504,0))/100))</f>
        <v>0.54491052480519131</v>
      </c>
      <c r="P136">
        <f>P$50*EXP(-P$49*(HLOOKUP(P$49,'American Bonds'!$B$1:$L$504,MATCH($A136,'American Bonds'!$A$2:$A$504,0))/100))</f>
        <v>0.53492235553136447</v>
      </c>
      <c r="Q136">
        <f>Q$50*EXP(-Q$49*(HLOOKUP(Q$49,'American Bonds'!$B$1:$L$504,MATCH($A136,'American Bonds'!$A$2:$A$504,0))/100))</f>
        <v>0.5251172686552914</v>
      </c>
      <c r="R136">
        <f>R$50*EXP(-R$49*(HLOOKUP(R$49,'American Bonds'!$B$1:$L$504,MATCH($A136,'American Bonds'!$A$2:$A$504,0))/100))</f>
        <v>0.51549190829027758</v>
      </c>
      <c r="S136">
        <f>S$50*EXP(-S$49*(HLOOKUP(S$49,'American Bonds'!$B$1:$L$504,MATCH($A136,'American Bonds'!$A$2:$A$504,0))/100))</f>
        <v>0.5060429800627817</v>
      </c>
      <c r="T136">
        <f>T$50*EXP(-T$49*(HLOOKUP(T$49,'American Bonds'!$B$1:$L$504,MATCH($A136,'American Bonds'!$A$2:$A$504,0))/100))</f>
        <v>0.49676724998488342</v>
      </c>
      <c r="U136" s="25">
        <f>U$50*EXP(-U$49*(HLOOKUP(U$49,'American Bonds'!$B$1:$L$504,MATCH($A136,'American Bonds'!$A$2:$A$504,0))/100))</f>
        <v>11.727809074531768</v>
      </c>
      <c r="W136" s="129">
        <f t="shared" si="58"/>
        <v>110.18234136838257</v>
      </c>
      <c r="X136" s="21">
        <f t="shared" si="59"/>
        <v>6.5889721832018955</v>
      </c>
      <c r="Y136" s="28">
        <f t="shared" si="60"/>
        <v>1.564653136966739E-3</v>
      </c>
    </row>
    <row r="137" spans="1:25" x14ac:dyDescent="0.2">
      <c r="A137" s="154">
        <v>41051</v>
      </c>
      <c r="B137">
        <f>B$50*EXP(-B$49*(HLOOKUP(B$49,'American Bonds'!$B$1:$L$504,MATCH($A137,'American Bonds'!$A$2:$A$504,0))/100))</f>
        <v>23.382160229014325</v>
      </c>
      <c r="C137">
        <f>C$50*EXP(-C$49*(HLOOKUP(C$49,'American Bonds'!$B$1:$L$504,MATCH($A137,'American Bonds'!$A$2:$A$504,0))/100))</f>
        <v>2.2887340468427642</v>
      </c>
      <c r="D137">
        <f>D$50*EXP(-D$49*(HLOOKUP(D$49,'American Bonds'!$B$1:$L$504,MATCH($A137,'American Bonds'!$A$2:$A$504,0))/100))</f>
        <v>22.604424758641034</v>
      </c>
      <c r="E137">
        <f>E$50*EXP(-E$49*(HLOOKUP(E$49,'American Bonds'!$B$1:$L$504,MATCH($A137,'American Bonds'!$A$2:$A$504,0))/100))</f>
        <v>1.8313253259587601</v>
      </c>
      <c r="F137">
        <f>F$50*EXP(-F$49*(HLOOKUP(F$49,'American Bonds'!$B$1:$L$504,MATCH($A137,'American Bonds'!$A$2:$A$504,0))/100))</f>
        <v>21.238664737536844</v>
      </c>
      <c r="G137">
        <f>G$50*EXP(-G$49*(HLOOKUP(G$49,'American Bonds'!$B$1:$L$504,MATCH($A137,'American Bonds'!$A$2:$A$504,0))/100))</f>
        <v>1.2783741498595353</v>
      </c>
      <c r="H137">
        <f>H$50*EXP(-H$49*(HLOOKUP(H$49,'American Bonds'!$B$1:$L$504,MATCH($A137,'American Bonds'!$A$2:$A$504,0))/100))</f>
        <v>1.2372474021210185</v>
      </c>
      <c r="I137">
        <f>I$50*EXP(-I$49*(HLOOKUP(I$49,'American Bonds'!$B$1:$L$504,MATCH($A137,'American Bonds'!$A$2:$A$504,0))/100))</f>
        <v>1.2170003177854318</v>
      </c>
      <c r="J137">
        <f>J$50*EXP(-J$49*(HLOOKUP(J$49,'American Bonds'!$B$1:$L$504,MATCH($A137,'American Bonds'!$A$2:$A$504,0))/100))</f>
        <v>1.1970845693034422</v>
      </c>
      <c r="K137">
        <f>K$50*EXP(-K$49*(HLOOKUP(K$49,'American Bonds'!$B$1:$L$504,MATCH($A137,'American Bonds'!$A$2:$A$504,0))/100))</f>
        <v>17.366047778731222</v>
      </c>
      <c r="L137">
        <f>L$50*EXP(-L$49*(HLOOKUP(L$49,'American Bonds'!$B$1:$L$504,MATCH($A137,'American Bonds'!$A$2:$A$504,0))/100))</f>
        <v>0.57600803284824176</v>
      </c>
      <c r="M137">
        <f>M$50*EXP(-M$49*(HLOOKUP(M$49,'American Bonds'!$B$1:$L$504,MATCH($A137,'American Bonds'!$A$2:$A$504,0))/100))</f>
        <v>0.56544984857160452</v>
      </c>
      <c r="N137">
        <f>N$50*EXP(-N$49*(HLOOKUP(N$49,'American Bonds'!$B$1:$L$504,MATCH($A137,'American Bonds'!$A$2:$A$504,0))/100))</f>
        <v>0.55508519502520426</v>
      </c>
      <c r="O137">
        <f>O$50*EXP(-O$49*(HLOOKUP(O$49,'American Bonds'!$B$1:$L$504,MATCH($A137,'American Bonds'!$A$2:$A$504,0))/100))</f>
        <v>0.54491052480519131</v>
      </c>
      <c r="P137">
        <f>P$50*EXP(-P$49*(HLOOKUP(P$49,'American Bonds'!$B$1:$L$504,MATCH($A137,'American Bonds'!$A$2:$A$504,0))/100))</f>
        <v>0.53492235553136447</v>
      </c>
      <c r="Q137">
        <f>Q$50*EXP(-Q$49*(HLOOKUP(Q$49,'American Bonds'!$B$1:$L$504,MATCH($A137,'American Bonds'!$A$2:$A$504,0))/100))</f>
        <v>0.5251172686552914</v>
      </c>
      <c r="R137">
        <f>R$50*EXP(-R$49*(HLOOKUP(R$49,'American Bonds'!$B$1:$L$504,MATCH($A137,'American Bonds'!$A$2:$A$504,0))/100))</f>
        <v>0.51549190829027758</v>
      </c>
      <c r="S137">
        <f>S$50*EXP(-S$49*(HLOOKUP(S$49,'American Bonds'!$B$1:$L$504,MATCH($A137,'American Bonds'!$A$2:$A$504,0))/100))</f>
        <v>0.5060429800627817</v>
      </c>
      <c r="T137">
        <f>T$50*EXP(-T$49*(HLOOKUP(T$49,'American Bonds'!$B$1:$L$504,MATCH($A137,'American Bonds'!$A$2:$A$504,0))/100))</f>
        <v>0.49676724998488342</v>
      </c>
      <c r="U137" s="25">
        <f>U$50*EXP(-U$49*(HLOOKUP(U$49,'American Bonds'!$B$1:$L$504,MATCH($A137,'American Bonds'!$A$2:$A$504,0))/100))</f>
        <v>11.727809074531768</v>
      </c>
      <c r="W137" s="129">
        <f t="shared" si="58"/>
        <v>110.18866775410095</v>
      </c>
      <c r="X137" s="21">
        <f t="shared" si="59"/>
        <v>6.5891684593047426</v>
      </c>
      <c r="Y137" s="28">
        <f t="shared" si="60"/>
        <v>5.7415771206204588E-5</v>
      </c>
    </row>
    <row r="138" spans="1:25" x14ac:dyDescent="0.2">
      <c r="A138" s="154">
        <v>41052</v>
      </c>
      <c r="B138">
        <f>B$50*EXP(-B$49*(HLOOKUP(B$49,'American Bonds'!$B$1:$L$504,MATCH($A138,'American Bonds'!$A$2:$A$504,0))/100))</f>
        <v>23.377484264580552</v>
      </c>
      <c r="C138">
        <f>C$50*EXP(-C$49*(HLOOKUP(C$49,'American Bonds'!$B$1:$L$504,MATCH($A138,'American Bonds'!$A$2:$A$504,0))/100))</f>
        <v>2.2878187362983398</v>
      </c>
      <c r="D138">
        <f>D$50*EXP(-D$49*(HLOOKUP(D$49,'American Bonds'!$B$1:$L$504,MATCH($A138,'American Bonds'!$A$2:$A$504,0))/100))</f>
        <v>22.604424758641034</v>
      </c>
      <c r="E138">
        <f>E$50*EXP(-E$49*(HLOOKUP(E$49,'American Bonds'!$B$1:$L$504,MATCH($A138,'American Bonds'!$A$2:$A$504,0))/100))</f>
        <v>1.8313253259587601</v>
      </c>
      <c r="F138">
        <f>F$50*EXP(-F$49*(HLOOKUP(F$49,'American Bonds'!$B$1:$L$504,MATCH($A138,'American Bonds'!$A$2:$A$504,0))/100))</f>
        <v>21.238664737536844</v>
      </c>
      <c r="G138">
        <f>G$50*EXP(-G$49*(HLOOKUP(G$49,'American Bonds'!$B$1:$L$504,MATCH($A138,'American Bonds'!$A$2:$A$504,0))/100))</f>
        <v>1.2783741498595353</v>
      </c>
      <c r="H138">
        <f>H$50*EXP(-H$49*(HLOOKUP(H$49,'American Bonds'!$B$1:$L$504,MATCH($A138,'American Bonds'!$A$2:$A$504,0))/100))</f>
        <v>1.2372474021210185</v>
      </c>
      <c r="I138">
        <f>I$50*EXP(-I$49*(HLOOKUP(I$49,'American Bonds'!$B$1:$L$504,MATCH($A138,'American Bonds'!$A$2:$A$504,0))/100))</f>
        <v>1.2170003177854318</v>
      </c>
      <c r="J138">
        <f>J$50*EXP(-J$49*(HLOOKUP(J$49,'American Bonds'!$B$1:$L$504,MATCH($A138,'American Bonds'!$A$2:$A$504,0))/100))</f>
        <v>1.1970845693034422</v>
      </c>
      <c r="K138">
        <f>K$50*EXP(-K$49*(HLOOKUP(K$49,'American Bonds'!$B$1:$L$504,MATCH($A138,'American Bonds'!$A$2:$A$504,0))/100))</f>
        <v>17.383422512428908</v>
      </c>
      <c r="L138">
        <f>L$50*EXP(-L$49*(HLOOKUP(L$49,'American Bonds'!$B$1:$L$504,MATCH($A138,'American Bonds'!$A$2:$A$504,0))/100))</f>
        <v>0.57664199029704766</v>
      </c>
      <c r="M138">
        <f>M$50*EXP(-M$49*(HLOOKUP(M$49,'American Bonds'!$B$1:$L$504,MATCH($A138,'American Bonds'!$A$2:$A$504,0))/100))</f>
        <v>0.56612879567667984</v>
      </c>
      <c r="N138">
        <f>N$50*EXP(-N$49*(HLOOKUP(N$49,'American Bonds'!$B$1:$L$504,MATCH($A138,'American Bonds'!$A$2:$A$504,0))/100))</f>
        <v>0.55580727502904659</v>
      </c>
      <c r="O138">
        <f>O$50*EXP(-O$49*(HLOOKUP(O$49,'American Bonds'!$B$1:$L$504,MATCH($A138,'American Bonds'!$A$2:$A$504,0))/100))</f>
        <v>0.54567393380152596</v>
      </c>
      <c r="P138">
        <f>P$50*EXP(-P$49*(HLOOKUP(P$49,'American Bonds'!$B$1:$L$504,MATCH($A138,'American Bonds'!$A$2:$A$504,0))/100))</f>
        <v>0.53572534115331816</v>
      </c>
      <c r="Q138">
        <f>Q$50*EXP(-Q$49*(HLOOKUP(Q$49,'American Bonds'!$B$1:$L$504,MATCH($A138,'American Bonds'!$A$2:$A$504,0))/100))</f>
        <v>0.52595812879386716</v>
      </c>
      <c r="R138">
        <f>R$50*EXP(-R$49*(HLOOKUP(R$49,'American Bonds'!$B$1:$L$504,MATCH($A138,'American Bonds'!$A$2:$A$504,0))/100))</f>
        <v>0.51636898984246005</v>
      </c>
      <c r="S138">
        <f>S$50*EXP(-S$49*(HLOOKUP(S$49,'American Bonds'!$B$1:$L$504,MATCH($A138,'American Bonds'!$A$2:$A$504,0))/100))</f>
        <v>0.5069546777086178</v>
      </c>
      <c r="T138">
        <f>T$50*EXP(-T$49*(HLOOKUP(T$49,'American Bonds'!$B$1:$L$504,MATCH($A138,'American Bonds'!$A$2:$A$504,0))/100))</f>
        <v>0.49771200499289853</v>
      </c>
      <c r="U138" s="25">
        <f>U$50*EXP(-U$49*(HLOOKUP(U$49,'American Bonds'!$B$1:$L$504,MATCH($A138,'American Bonds'!$A$2:$A$504,0))/100))</f>
        <v>11.751288163943881</v>
      </c>
      <c r="W138" s="129">
        <f t="shared" si="58"/>
        <v>110.2311060757532</v>
      </c>
      <c r="X138" s="21">
        <f t="shared" si="59"/>
        <v>6.5934064172164231</v>
      </c>
      <c r="Y138" s="28">
        <f t="shared" si="60"/>
        <v>3.8506819455685242E-4</v>
      </c>
    </row>
    <row r="139" spans="1:25" x14ac:dyDescent="0.2">
      <c r="A139" s="154">
        <v>41053</v>
      </c>
      <c r="B139">
        <f>B$50*EXP(-B$49*(HLOOKUP(B$49,'American Bonds'!$B$1:$L$504,MATCH($A139,'American Bonds'!$A$2:$A$504,0))/100))</f>
        <v>23.377484264580552</v>
      </c>
      <c r="C139">
        <f>C$50*EXP(-C$49*(HLOOKUP(C$49,'American Bonds'!$B$1:$L$504,MATCH($A139,'American Bonds'!$A$2:$A$504,0))/100))</f>
        <v>2.2873612183044045</v>
      </c>
      <c r="D139">
        <f>D$50*EXP(-D$49*(HLOOKUP(D$49,'American Bonds'!$B$1:$L$504,MATCH($A139,'American Bonds'!$A$2:$A$504,0))/100))</f>
        <v>22.584089928404463</v>
      </c>
      <c r="E139">
        <f>E$50*EXP(-E$49*(HLOOKUP(E$49,'American Bonds'!$B$1:$L$504,MATCH($A139,'American Bonds'!$A$2:$A$504,0))/100))</f>
        <v>1.8291290535945808</v>
      </c>
      <c r="F139">
        <f>F$50*EXP(-F$49*(HLOOKUP(F$49,'American Bonds'!$B$1:$L$504,MATCH($A139,'American Bonds'!$A$2:$A$504,0))/100))</f>
        <v>21.2068306219861</v>
      </c>
      <c r="G139">
        <f>G$50*EXP(-G$49*(HLOOKUP(G$49,'American Bonds'!$B$1:$L$504,MATCH($A139,'American Bonds'!$A$2:$A$504,0))/100))</f>
        <v>1.2760751461138902</v>
      </c>
      <c r="H139">
        <f>H$50*EXP(-H$49*(HLOOKUP(H$49,'American Bonds'!$B$1:$L$504,MATCH($A139,'American Bonds'!$A$2:$A$504,0))/100))</f>
        <v>1.2346519087983969</v>
      </c>
      <c r="I139">
        <f>I$50*EXP(-I$49*(HLOOKUP(I$49,'American Bonds'!$B$1:$L$504,MATCH($A139,'American Bonds'!$A$2:$A$504,0))/100))</f>
        <v>1.214083019181375</v>
      </c>
      <c r="J139">
        <f>J$50*EXP(-J$49*(HLOOKUP(J$49,'American Bonds'!$B$1:$L$504,MATCH($A139,'American Bonds'!$A$2:$A$504,0))/100))</f>
        <v>1.1938568004151913</v>
      </c>
      <c r="K139">
        <f>K$50*EXP(-K$49*(HLOOKUP(K$49,'American Bonds'!$B$1:$L$504,MATCH($A139,'American Bonds'!$A$2:$A$504,0))/100))</f>
        <v>17.34869041108276</v>
      </c>
      <c r="L139">
        <f>L$50*EXP(-L$49*(HLOOKUP(L$49,'American Bonds'!$B$1:$L$504,MATCH($A139,'American Bonds'!$A$2:$A$504,0))/100))</f>
        <v>0.57537477236922596</v>
      </c>
      <c r="M139">
        <f>M$50*EXP(-M$49*(HLOOKUP(M$49,'American Bonds'!$B$1:$L$504,MATCH($A139,'American Bonds'!$A$2:$A$504,0))/100))</f>
        <v>0.56477171571440887</v>
      </c>
      <c r="N139">
        <f>N$50*EXP(-N$49*(HLOOKUP(N$49,'American Bonds'!$B$1:$L$504,MATCH($A139,'American Bonds'!$A$2:$A$504,0))/100))</f>
        <v>0.55436405311547354</v>
      </c>
      <c r="O139">
        <f>O$50*EXP(-O$49*(HLOOKUP(O$49,'American Bonds'!$B$1:$L$504,MATCH($A139,'American Bonds'!$A$2:$A$504,0))/100))</f>
        <v>0.54414818383365982</v>
      </c>
      <c r="P139">
        <f>P$50*EXP(-P$49*(HLOOKUP(P$49,'American Bonds'!$B$1:$L$504,MATCH($A139,'American Bonds'!$A$2:$A$504,0))/100))</f>
        <v>0.53412057348493636</v>
      </c>
      <c r="Q139">
        <f>Q$50*EXP(-Q$49*(HLOOKUP(Q$49,'American Bonds'!$B$1:$L$504,MATCH($A139,'American Bonds'!$A$2:$A$504,0))/100))</f>
        <v>0.52427775281721001</v>
      </c>
      <c r="R139">
        <f>R$50*EXP(-R$49*(HLOOKUP(R$49,'American Bonds'!$B$1:$L$504,MATCH($A139,'American Bonds'!$A$2:$A$504,0))/100))</f>
        <v>0.51461631651006901</v>
      </c>
      <c r="S139">
        <f>S$50*EXP(-S$49*(HLOOKUP(S$49,'American Bonds'!$B$1:$L$504,MATCH($A139,'American Bonds'!$A$2:$A$504,0))/100))</f>
        <v>0.50513292199664395</v>
      </c>
      <c r="T139">
        <f>T$50*EXP(-T$49*(HLOOKUP(T$49,'American Bonds'!$B$1:$L$504,MATCH($A139,'American Bonds'!$A$2:$A$504,0))/100))</f>
        <v>0.49582428830718023</v>
      </c>
      <c r="U139" s="25">
        <f>U$50*EXP(-U$49*(HLOOKUP(U$49,'American Bonds'!$B$1:$L$504,MATCH($A139,'American Bonds'!$A$2:$A$504,0))/100))</f>
        <v>11.704376896371592</v>
      </c>
      <c r="W139" s="129">
        <f t="shared" si="58"/>
        <v>110.06925984698213</v>
      </c>
      <c r="X139" s="21">
        <f t="shared" si="59"/>
        <v>6.586570609295431</v>
      </c>
      <c r="Y139" s="28">
        <f t="shared" si="60"/>
        <v>-1.4693235502430209E-3</v>
      </c>
    </row>
    <row r="140" spans="1:25" x14ac:dyDescent="0.2">
      <c r="A140" s="154">
        <v>41054</v>
      </c>
      <c r="B140">
        <f>B$50*EXP(-B$49*(HLOOKUP(B$49,'American Bonds'!$B$1:$L$504,MATCH($A140,'American Bonds'!$A$2:$A$504,0))/100))</f>
        <v>23.382160229014325</v>
      </c>
      <c r="C140">
        <f>C$50*EXP(-C$49*(HLOOKUP(C$49,'American Bonds'!$B$1:$L$504,MATCH($A140,'American Bonds'!$A$2:$A$504,0))/100))</f>
        <v>2.2873612183044045</v>
      </c>
      <c r="D140">
        <f>D$50*EXP(-D$49*(HLOOKUP(D$49,'American Bonds'!$B$1:$L$504,MATCH($A140,'American Bonds'!$A$2:$A$504,0))/100))</f>
        <v>22.584089928404463</v>
      </c>
      <c r="E140">
        <f>E$50*EXP(-E$49*(HLOOKUP(E$49,'American Bonds'!$B$1:$L$504,MATCH($A140,'American Bonds'!$A$2:$A$504,0))/100))</f>
        <v>1.8291290535945808</v>
      </c>
      <c r="F140">
        <f>F$50*EXP(-F$49*(HLOOKUP(F$49,'American Bonds'!$B$1:$L$504,MATCH($A140,'American Bonds'!$A$2:$A$504,0))/100))</f>
        <v>21.217436688592784</v>
      </c>
      <c r="G140">
        <f>G$50*EXP(-G$49*(HLOOKUP(G$49,'American Bonds'!$B$1:$L$504,MATCH($A140,'American Bonds'!$A$2:$A$504,0))/100))</f>
        <v>1.2768410209410304</v>
      </c>
      <c r="H140">
        <f>H$50*EXP(-H$49*(HLOOKUP(H$49,'American Bonds'!$B$1:$L$504,MATCH($A140,'American Bonds'!$A$2:$A$504,0))/100))</f>
        <v>1.233787954881387</v>
      </c>
      <c r="I140">
        <f>I$50*EXP(-I$49*(HLOOKUP(I$49,'American Bonds'!$B$1:$L$504,MATCH($A140,'American Bonds'!$A$2:$A$504,0))/100))</f>
        <v>1.2131121411690149</v>
      </c>
      <c r="J140">
        <f>J$50*EXP(-J$49*(HLOOKUP(J$49,'American Bonds'!$B$1:$L$504,MATCH($A140,'American Bonds'!$A$2:$A$504,0))/100))</f>
        <v>1.192782812661801</v>
      </c>
      <c r="K140">
        <f>K$50*EXP(-K$49*(HLOOKUP(K$49,'American Bonds'!$B$1:$L$504,MATCH($A140,'American Bonds'!$A$2:$A$504,0))/100))</f>
        <v>17.331350392126158</v>
      </c>
      <c r="L140">
        <f>L$50*EXP(-L$49*(HLOOKUP(L$49,'American Bonds'!$B$1:$L$504,MATCH($A140,'American Bonds'!$A$2:$A$504,0))/100))</f>
        <v>0.57474220809375487</v>
      </c>
      <c r="M140">
        <f>M$50*EXP(-M$49*(HLOOKUP(M$49,'American Bonds'!$B$1:$L$504,MATCH($A140,'American Bonds'!$A$2:$A$504,0))/100))</f>
        <v>0.56409439612858148</v>
      </c>
      <c r="N140">
        <f>N$50*EXP(-N$49*(HLOOKUP(N$49,'American Bonds'!$B$1:$L$504,MATCH($A140,'American Bonds'!$A$2:$A$504,0))/100))</f>
        <v>0.55364384808112477</v>
      </c>
      <c r="O140">
        <f>O$50*EXP(-O$49*(HLOOKUP(O$49,'American Bonds'!$B$1:$L$504,MATCH($A140,'American Bonds'!$A$2:$A$504,0))/100))</f>
        <v>0.54338690939274292</v>
      </c>
      <c r="P140">
        <f>P$50*EXP(-P$49*(HLOOKUP(P$49,'American Bonds'!$B$1:$L$504,MATCH($A140,'American Bonds'!$A$2:$A$504,0))/100))</f>
        <v>0.53331999321002388</v>
      </c>
      <c r="Q140">
        <f>Q$50*EXP(-Q$49*(HLOOKUP(Q$49,'American Bonds'!$B$1:$L$504,MATCH($A140,'American Bonds'!$A$2:$A$504,0))/100))</f>
        <v>0.52343957913046235</v>
      </c>
      <c r="R140">
        <f>R$50*EXP(-R$49*(HLOOKUP(R$49,'American Bonds'!$B$1:$L$504,MATCH($A140,'American Bonds'!$A$2:$A$504,0))/100))</f>
        <v>0.51374221197137326</v>
      </c>
      <c r="S140">
        <f>S$50*EXP(-S$49*(HLOOKUP(S$49,'American Bonds'!$B$1:$L$504,MATCH($A140,'American Bonds'!$A$2:$A$504,0))/100))</f>
        <v>0.50422450056161527</v>
      </c>
      <c r="T140">
        <f>T$50*EXP(-T$49*(HLOOKUP(T$49,'American Bonds'!$B$1:$L$504,MATCH($A140,'American Bonds'!$A$2:$A$504,0))/100))</f>
        <v>0.49488311655569639</v>
      </c>
      <c r="U140" s="25">
        <f>U$50*EXP(-U$49*(HLOOKUP(U$49,'American Bonds'!$B$1:$L$504,MATCH($A140,'American Bonds'!$A$2:$A$504,0))/100))</f>
        <v>11.657652899079334</v>
      </c>
      <c r="W140" s="129">
        <f t="shared" si="58"/>
        <v>110.01118110189468</v>
      </c>
      <c r="X140" s="21">
        <f t="shared" si="59"/>
        <v>6.5793337168637223</v>
      </c>
      <c r="Y140" s="28">
        <f t="shared" si="60"/>
        <v>-5.2779562041305509E-4</v>
      </c>
    </row>
    <row r="141" spans="1:25" x14ac:dyDescent="0.2">
      <c r="A141" s="154">
        <v>41055</v>
      </c>
      <c r="B141">
        <f>B$50*EXP(-B$49*(HLOOKUP(B$49,'American Bonds'!$B$1:$L$504,MATCH($A141,'American Bonds'!$A$2:$A$504,0))/100))</f>
        <v>23.386837128734509</v>
      </c>
      <c r="C141">
        <f>C$50*EXP(-C$49*(HLOOKUP(C$49,'American Bonds'!$B$1:$L$504,MATCH($A141,'American Bonds'!$A$2:$A$504,0))/100))</f>
        <v>2.2896497235846405</v>
      </c>
      <c r="D141">
        <f>D$50*EXP(-D$49*(HLOOKUP(D$49,'American Bonds'!$B$1:$L$504,MATCH($A141,'American Bonds'!$A$2:$A$504,0))/100))</f>
        <v>22.617991483106557</v>
      </c>
      <c r="E141">
        <f>E$50*EXP(-E$49*(HLOOKUP(E$49,'American Bonds'!$B$1:$L$504,MATCH($A141,'American Bonds'!$A$2:$A$504,0))/100))</f>
        <v>1.8327909723999358</v>
      </c>
      <c r="F141">
        <f>F$50*EXP(-F$49*(HLOOKUP(F$49,'American Bonds'!$B$1:$L$504,MATCH($A141,'American Bonds'!$A$2:$A$504,0))/100))</f>
        <v>21.27054664009221</v>
      </c>
      <c r="G141">
        <f>G$50*EXP(-G$49*(HLOOKUP(G$49,'American Bonds'!$B$1:$L$504,MATCH($A141,'American Bonds'!$A$2:$A$504,0))/100))</f>
        <v>1.2806772955385441</v>
      </c>
      <c r="H141">
        <f>H$50*EXP(-H$49*(HLOOKUP(H$49,'American Bonds'!$B$1:$L$504,MATCH($A141,'American Bonds'!$A$2:$A$504,0))/100))</f>
        <v>1.2372474021210185</v>
      </c>
      <c r="I141">
        <f>I$50*EXP(-I$49*(HLOOKUP(I$49,'American Bonds'!$B$1:$L$504,MATCH($A141,'American Bonds'!$A$2:$A$504,0))/100))</f>
        <v>1.2170003177854318</v>
      </c>
      <c r="J141">
        <f>J$50*EXP(-J$49*(HLOOKUP(J$49,'American Bonds'!$B$1:$L$504,MATCH($A141,'American Bonds'!$A$2:$A$504,0))/100))</f>
        <v>1.1970845693034422</v>
      </c>
      <c r="K141">
        <f>K$50*EXP(-K$49*(HLOOKUP(K$49,'American Bonds'!$B$1:$L$504,MATCH($A141,'American Bonds'!$A$2:$A$504,0))/100))</f>
        <v>17.400814629550553</v>
      </c>
      <c r="L141">
        <f>L$50*EXP(-L$49*(HLOOKUP(L$49,'American Bonds'!$B$1:$L$504,MATCH($A141,'American Bonds'!$A$2:$A$504,0))/100))</f>
        <v>0.57727664548273205</v>
      </c>
      <c r="M141">
        <f>M$50*EXP(-M$49*(HLOOKUP(M$49,'American Bonds'!$B$1:$L$504,MATCH($A141,'American Bonds'!$A$2:$A$504,0))/100))</f>
        <v>0.56680855800731877</v>
      </c>
      <c r="N141">
        <f>N$50*EXP(-N$49*(HLOOKUP(N$49,'American Bonds'!$B$1:$L$504,MATCH($A141,'American Bonds'!$A$2:$A$504,0))/100))</f>
        <v>0.55653029434731605</v>
      </c>
      <c r="O141">
        <f>O$50*EXP(-O$49*(HLOOKUP(O$49,'American Bonds'!$B$1:$L$504,MATCH($A141,'American Bonds'!$A$2:$A$504,0))/100))</f>
        <v>0.54643841231894552</v>
      </c>
      <c r="P141">
        <f>P$50*EXP(-P$49*(HLOOKUP(P$49,'American Bonds'!$B$1:$L$504,MATCH($A141,'American Bonds'!$A$2:$A$504,0))/100))</f>
        <v>0.53652953215751542</v>
      </c>
      <c r="Q141">
        <f>Q$50*EXP(-Q$49*(HLOOKUP(Q$49,'American Bonds'!$B$1:$L$504,MATCH($A141,'American Bonds'!$A$2:$A$504,0))/100))</f>
        <v>0.52680033538553994</v>
      </c>
      <c r="R141">
        <f>R$50*EXP(-R$49*(HLOOKUP(R$49,'American Bonds'!$B$1:$L$504,MATCH($A141,'American Bonds'!$A$2:$A$504,0))/100))</f>
        <v>0.51724756370138247</v>
      </c>
      <c r="S141">
        <f>S$50*EXP(-S$49*(HLOOKUP(S$49,'American Bonds'!$B$1:$L$504,MATCH($A141,'American Bonds'!$A$2:$A$504,0))/100))</f>
        <v>0.5078680178880528</v>
      </c>
      <c r="T141">
        <f>T$50*EXP(-T$49*(HLOOKUP(T$49,'American Bonds'!$B$1:$L$504,MATCH($A141,'American Bonds'!$A$2:$A$504,0))/100))</f>
        <v>0.49865855674179227</v>
      </c>
      <c r="U141" s="25">
        <f>U$50*EXP(-U$49*(HLOOKUP(U$49,'American Bonds'!$B$1:$L$504,MATCH($A141,'American Bonds'!$A$2:$A$504,0))/100))</f>
        <v>11.727809074531768</v>
      </c>
      <c r="W141" s="129">
        <f t="shared" si="58"/>
        <v>110.2926071527792</v>
      </c>
      <c r="X141" s="21">
        <f t="shared" si="59"/>
        <v>6.5901585350647398</v>
      </c>
      <c r="Y141" s="28">
        <f t="shared" si="60"/>
        <v>2.5548920987468965E-3</v>
      </c>
    </row>
    <row r="142" spans="1:25" x14ac:dyDescent="0.2">
      <c r="A142" s="154">
        <v>41059</v>
      </c>
      <c r="B142">
        <f>B$50*EXP(-B$49*(HLOOKUP(B$49,'American Bonds'!$B$1:$L$504,MATCH($A142,'American Bonds'!$A$2:$A$504,0))/100))</f>
        <v>23.379822129898326</v>
      </c>
      <c r="C142">
        <f>C$50*EXP(-C$49*(HLOOKUP(C$49,'American Bonds'!$B$1:$L$504,MATCH($A142,'American Bonds'!$A$2:$A$504,0))/100))</f>
        <v>2.2882763458050253</v>
      </c>
      <c r="D142">
        <f>D$50*EXP(-D$49*(HLOOKUP(D$49,'American Bonds'!$B$1:$L$504,MATCH($A142,'American Bonds'!$A$2:$A$504,0))/100))</f>
        <v>22.597644448310842</v>
      </c>
      <c r="E142">
        <f>E$50*EXP(-E$49*(HLOOKUP(E$49,'American Bonds'!$B$1:$L$504,MATCH($A142,'American Bonds'!$A$2:$A$504,0))/100))</f>
        <v>1.8305929423148706</v>
      </c>
      <c r="F142">
        <f>F$50*EXP(-F$49*(HLOOKUP(F$49,'American Bonds'!$B$1:$L$504,MATCH($A142,'American Bonds'!$A$2:$A$504,0))/100))</f>
        <v>21.228048059558752</v>
      </c>
      <c r="G142">
        <f>G$50*EXP(-G$49*(HLOOKUP(G$49,'American Bonds'!$B$1:$L$504,MATCH($A142,'American Bonds'!$A$2:$A$504,0))/100))</f>
        <v>1.2776073554309519</v>
      </c>
      <c r="H142">
        <f>H$50*EXP(-H$49*(HLOOKUP(H$49,'American Bonds'!$B$1:$L$504,MATCH($A142,'American Bonds'!$A$2:$A$504,0))/100))</f>
        <v>1.2355164676948667</v>
      </c>
      <c r="I142">
        <f>I$50*EXP(-I$49*(HLOOKUP(I$49,'American Bonds'!$B$1:$L$504,MATCH($A142,'American Bonds'!$A$2:$A$504,0))/100))</f>
        <v>1.2150546742069086</v>
      </c>
      <c r="J142">
        <f>J$50*EXP(-J$49*(HLOOKUP(J$49,'American Bonds'!$B$1:$L$504,MATCH($A142,'American Bonds'!$A$2:$A$504,0))/100))</f>
        <v>1.1949317551926555</v>
      </c>
      <c r="K142">
        <f>K$50*EXP(-K$49*(HLOOKUP(K$49,'American Bonds'!$B$1:$L$504,MATCH($A142,'American Bonds'!$A$2:$A$504,0))/100))</f>
        <v>17.366047778731222</v>
      </c>
      <c r="L142">
        <f>L$50*EXP(-L$49*(HLOOKUP(L$49,'American Bonds'!$B$1:$L$504,MATCH($A142,'American Bonds'!$A$2:$A$504,0))/100))</f>
        <v>0.57600803284824176</v>
      </c>
      <c r="M142">
        <f>M$50*EXP(-M$49*(HLOOKUP(M$49,'American Bonds'!$B$1:$L$504,MATCH($A142,'American Bonds'!$A$2:$A$504,0))/100))</f>
        <v>0.56544984857160452</v>
      </c>
      <c r="N142">
        <f>N$50*EXP(-N$49*(HLOOKUP(N$49,'American Bonds'!$B$1:$L$504,MATCH($A142,'American Bonds'!$A$2:$A$504,0))/100))</f>
        <v>0.55508519502520426</v>
      </c>
      <c r="O142">
        <f>O$50*EXP(-O$49*(HLOOKUP(O$49,'American Bonds'!$B$1:$L$504,MATCH($A142,'American Bonds'!$A$2:$A$504,0))/100))</f>
        <v>0.54491052480519131</v>
      </c>
      <c r="P142">
        <f>P$50*EXP(-P$49*(HLOOKUP(P$49,'American Bonds'!$B$1:$L$504,MATCH($A142,'American Bonds'!$A$2:$A$504,0))/100))</f>
        <v>0.53492235553136447</v>
      </c>
      <c r="Q142">
        <f>Q$50*EXP(-Q$49*(HLOOKUP(Q$49,'American Bonds'!$B$1:$L$504,MATCH($A142,'American Bonds'!$A$2:$A$504,0))/100))</f>
        <v>0.5251172686552914</v>
      </c>
      <c r="R142">
        <f>R$50*EXP(-R$49*(HLOOKUP(R$49,'American Bonds'!$B$1:$L$504,MATCH($A142,'American Bonds'!$A$2:$A$504,0))/100))</f>
        <v>0.51549190829027758</v>
      </c>
      <c r="S142">
        <f>S$50*EXP(-S$49*(HLOOKUP(S$49,'American Bonds'!$B$1:$L$504,MATCH($A142,'American Bonds'!$A$2:$A$504,0))/100))</f>
        <v>0.5060429800627817</v>
      </c>
      <c r="T142">
        <f>T$50*EXP(-T$49*(HLOOKUP(T$49,'American Bonds'!$B$1:$L$504,MATCH($A142,'American Bonds'!$A$2:$A$504,0))/100))</f>
        <v>0.49676724998488342</v>
      </c>
      <c r="U142" s="25">
        <f>U$50*EXP(-U$49*(HLOOKUP(U$49,'American Bonds'!$B$1:$L$504,MATCH($A142,'American Bonds'!$A$2:$A$504,0))/100))</f>
        <v>11.704376896371592</v>
      </c>
      <c r="W142" s="129">
        <f t="shared" si="58"/>
        <v>110.13771421729083</v>
      </c>
      <c r="X142" s="21">
        <f t="shared" si="59"/>
        <v>6.5867699415284333</v>
      </c>
      <c r="Y142" s="28">
        <f t="shared" si="60"/>
        <v>-1.4053689167554373E-3</v>
      </c>
    </row>
    <row r="143" spans="1:25" x14ac:dyDescent="0.2">
      <c r="A143" s="154" t="s">
        <v>43</v>
      </c>
      <c r="B143">
        <f>B$50*EXP(-B$49*(HLOOKUP(B$49,'American Bonds'!$B$1:$L$504,MATCH($A143,'American Bonds'!$A$2:$A$504,0))/100))</f>
        <v>23.379822129898326</v>
      </c>
      <c r="C143">
        <f>C$50*EXP(-C$49*(HLOOKUP(C$49,'American Bonds'!$B$1:$L$504,MATCH($A143,'American Bonds'!$A$2:$A$504,0))/100))</f>
        <v>2.2896497235846405</v>
      </c>
      <c r="D143">
        <f>D$50*EXP(-D$49*(HLOOKUP(D$49,'American Bonds'!$B$1:$L$504,MATCH($A143,'American Bonds'!$A$2:$A$504,0))/100))</f>
        <v>22.617991483106557</v>
      </c>
      <c r="E143">
        <f>E$50*EXP(-E$49*(HLOOKUP(E$49,'American Bonds'!$B$1:$L$504,MATCH($A143,'American Bonds'!$A$2:$A$504,0))/100))</f>
        <v>1.8327909723999358</v>
      </c>
      <c r="F143">
        <f>F$50*EXP(-F$49*(HLOOKUP(F$49,'American Bonds'!$B$1:$L$504,MATCH($A143,'American Bonds'!$A$2:$A$504,0))/100))</f>
        <v>21.249286725181232</v>
      </c>
      <c r="G143">
        <f>G$50*EXP(-G$49*(HLOOKUP(G$49,'American Bonds'!$B$1:$L$504,MATCH($A143,'American Bonds'!$A$2:$A$504,0))/100))</f>
        <v>1.2791414045028264</v>
      </c>
      <c r="H143">
        <f>H$50*EXP(-H$49*(HLOOKUP(H$49,'American Bonds'!$B$1:$L$504,MATCH($A143,'American Bonds'!$A$2:$A$504,0))/100))</f>
        <v>1.2363816319944303</v>
      </c>
      <c r="I143">
        <f>I$50*EXP(-I$49*(HLOOKUP(I$49,'American Bonds'!$B$1:$L$504,MATCH($A143,'American Bonds'!$A$2:$A$504,0))/100))</f>
        <v>1.2160271068674753</v>
      </c>
      <c r="J143">
        <f>J$50*EXP(-J$49*(HLOOKUP(J$49,'American Bonds'!$B$1:$L$504,MATCH($A143,'American Bonds'!$A$2:$A$504,0))/100))</f>
        <v>1.1960076778649065</v>
      </c>
      <c r="K143">
        <f>K$50*EXP(-K$49*(HLOOKUP(K$49,'American Bonds'!$B$1:$L$504,MATCH($A143,'American Bonds'!$A$2:$A$504,0))/100))</f>
        <v>17.383422512428908</v>
      </c>
      <c r="L143">
        <f>L$50*EXP(-L$49*(HLOOKUP(L$49,'American Bonds'!$B$1:$L$504,MATCH($A143,'American Bonds'!$A$2:$A$504,0))/100))</f>
        <v>0.57664199029704766</v>
      </c>
      <c r="M143">
        <f>M$50*EXP(-M$49*(HLOOKUP(M$49,'American Bonds'!$B$1:$L$504,MATCH($A143,'American Bonds'!$A$2:$A$504,0))/100))</f>
        <v>0.56612879567667984</v>
      </c>
      <c r="N143">
        <f>N$50*EXP(-N$49*(HLOOKUP(N$49,'American Bonds'!$B$1:$L$504,MATCH($A143,'American Bonds'!$A$2:$A$504,0))/100))</f>
        <v>0.55580727502904659</v>
      </c>
      <c r="O143">
        <f>O$50*EXP(-O$49*(HLOOKUP(O$49,'American Bonds'!$B$1:$L$504,MATCH($A143,'American Bonds'!$A$2:$A$504,0))/100))</f>
        <v>0.54567393380152596</v>
      </c>
      <c r="P143">
        <f>P$50*EXP(-P$49*(HLOOKUP(P$49,'American Bonds'!$B$1:$L$504,MATCH($A143,'American Bonds'!$A$2:$A$504,0))/100))</f>
        <v>0.53572534115331816</v>
      </c>
      <c r="Q143">
        <f>Q$50*EXP(-Q$49*(HLOOKUP(Q$49,'American Bonds'!$B$1:$L$504,MATCH($A143,'American Bonds'!$A$2:$A$504,0))/100))</f>
        <v>0.52595812879386716</v>
      </c>
      <c r="R143">
        <f>R$50*EXP(-R$49*(HLOOKUP(R$49,'American Bonds'!$B$1:$L$504,MATCH($A143,'American Bonds'!$A$2:$A$504,0))/100))</f>
        <v>0.51636898984246005</v>
      </c>
      <c r="S143">
        <f>S$50*EXP(-S$49*(HLOOKUP(S$49,'American Bonds'!$B$1:$L$504,MATCH($A143,'American Bonds'!$A$2:$A$504,0))/100))</f>
        <v>0.5069546777086178</v>
      </c>
      <c r="T143">
        <f>T$50*EXP(-T$49*(HLOOKUP(T$49,'American Bonds'!$B$1:$L$504,MATCH($A143,'American Bonds'!$A$2:$A$504,0))/100))</f>
        <v>0.49771200499289853</v>
      </c>
      <c r="U143" s="25">
        <f>U$50*EXP(-U$49*(HLOOKUP(U$49,'American Bonds'!$B$1:$L$504,MATCH($A143,'American Bonds'!$A$2:$A$504,0))/100))</f>
        <v>11.751288163943881</v>
      </c>
      <c r="W143" s="129">
        <f t="shared" si="58"/>
        <v>110.2587806690686</v>
      </c>
      <c r="X143" s="21">
        <f t="shared" si="59"/>
        <v>6.5925381700199459</v>
      </c>
      <c r="Y143" s="28">
        <f t="shared" si="60"/>
        <v>1.09862422283274E-3</v>
      </c>
    </row>
    <row r="144" spans="1:25" x14ac:dyDescent="0.2">
      <c r="A144" s="154" t="s">
        <v>44</v>
      </c>
      <c r="B144">
        <f>B$50*EXP(-B$49*(HLOOKUP(B$49,'American Bonds'!$B$1:$L$504,MATCH($A144,'American Bonds'!$A$2:$A$504,0))/100))</f>
        <v>23.37514663303762</v>
      </c>
      <c r="C144">
        <f>C$50*EXP(-C$49*(HLOOKUP(C$49,'American Bonds'!$B$1:$L$504,MATCH($A144,'American Bonds'!$A$2:$A$504,0))/100))</f>
        <v>2.2878187362983398</v>
      </c>
      <c r="D144">
        <f>D$50*EXP(-D$49*(HLOOKUP(D$49,'American Bonds'!$B$1:$L$504,MATCH($A144,'American Bonds'!$A$2:$A$504,0))/100))</f>
        <v>22.590866171768667</v>
      </c>
      <c r="E144">
        <f>E$50*EXP(-E$49*(HLOOKUP(E$49,'American Bonds'!$B$1:$L$504,MATCH($A144,'American Bonds'!$A$2:$A$504,0))/100))</f>
        <v>1.8298608515658557</v>
      </c>
      <c r="F144">
        <f>F$50*EXP(-F$49*(HLOOKUP(F$49,'American Bonds'!$B$1:$L$504,MATCH($A144,'American Bonds'!$A$2:$A$504,0))/100))</f>
        <v>21.228048059558752</v>
      </c>
      <c r="G144">
        <f>G$50*EXP(-G$49*(HLOOKUP(G$49,'American Bonds'!$B$1:$L$504,MATCH($A144,'American Bonds'!$A$2:$A$504,0))/100))</f>
        <v>1.2776073554309519</v>
      </c>
      <c r="H144">
        <f>H$50*EXP(-H$49*(HLOOKUP(H$49,'American Bonds'!$B$1:$L$504,MATCH($A144,'American Bonds'!$A$2:$A$504,0))/100))</f>
        <v>1.2355164676948667</v>
      </c>
      <c r="I144">
        <f>I$50*EXP(-I$49*(HLOOKUP(I$49,'American Bonds'!$B$1:$L$504,MATCH($A144,'American Bonds'!$A$2:$A$504,0))/100))</f>
        <v>1.2150546742069086</v>
      </c>
      <c r="J144">
        <f>J$50*EXP(-J$49*(HLOOKUP(J$49,'American Bonds'!$B$1:$L$504,MATCH($A144,'American Bonds'!$A$2:$A$504,0))/100))</f>
        <v>1.1949317551926555</v>
      </c>
      <c r="K144">
        <f>K$50*EXP(-K$49*(HLOOKUP(K$49,'American Bonds'!$B$1:$L$504,MATCH($A144,'American Bonds'!$A$2:$A$504,0))/100))</f>
        <v>17.366047778731222</v>
      </c>
      <c r="L144">
        <f>L$50*EXP(-L$49*(HLOOKUP(L$49,'American Bonds'!$B$1:$L$504,MATCH($A144,'American Bonds'!$A$2:$A$504,0))/100))</f>
        <v>0.57600803284824176</v>
      </c>
      <c r="M144">
        <f>M$50*EXP(-M$49*(HLOOKUP(M$49,'American Bonds'!$B$1:$L$504,MATCH($A144,'American Bonds'!$A$2:$A$504,0))/100))</f>
        <v>0.56544984857160452</v>
      </c>
      <c r="N144">
        <f>N$50*EXP(-N$49*(HLOOKUP(N$49,'American Bonds'!$B$1:$L$504,MATCH($A144,'American Bonds'!$A$2:$A$504,0))/100))</f>
        <v>0.55508519502520426</v>
      </c>
      <c r="O144">
        <f>O$50*EXP(-O$49*(HLOOKUP(O$49,'American Bonds'!$B$1:$L$504,MATCH($A144,'American Bonds'!$A$2:$A$504,0))/100))</f>
        <v>0.54491052480519131</v>
      </c>
      <c r="P144">
        <f>P$50*EXP(-P$49*(HLOOKUP(P$49,'American Bonds'!$B$1:$L$504,MATCH($A144,'American Bonds'!$A$2:$A$504,0))/100))</f>
        <v>0.53492235553136447</v>
      </c>
      <c r="Q144">
        <f>Q$50*EXP(-Q$49*(HLOOKUP(Q$49,'American Bonds'!$B$1:$L$504,MATCH($A144,'American Bonds'!$A$2:$A$504,0))/100))</f>
        <v>0.5251172686552914</v>
      </c>
      <c r="R144">
        <f>R$50*EXP(-R$49*(HLOOKUP(R$49,'American Bonds'!$B$1:$L$504,MATCH($A144,'American Bonds'!$A$2:$A$504,0))/100))</f>
        <v>0.51549190829027758</v>
      </c>
      <c r="S144">
        <f>S$50*EXP(-S$49*(HLOOKUP(S$49,'American Bonds'!$B$1:$L$504,MATCH($A144,'American Bonds'!$A$2:$A$504,0))/100))</f>
        <v>0.5060429800627817</v>
      </c>
      <c r="T144">
        <f>T$50*EXP(-T$49*(HLOOKUP(T$49,'American Bonds'!$B$1:$L$504,MATCH($A144,'American Bonds'!$A$2:$A$504,0))/100))</f>
        <v>0.49676724998488342</v>
      </c>
      <c r="U144" s="25">
        <f>U$50*EXP(-U$49*(HLOOKUP(U$49,'American Bonds'!$B$1:$L$504,MATCH($A144,'American Bonds'!$A$2:$A$504,0))/100))</f>
        <v>11.774814258524318</v>
      </c>
      <c r="W144" s="129">
        <f t="shared" si="58"/>
        <v>110.19550810578497</v>
      </c>
      <c r="X144" s="21">
        <f t="shared" si="59"/>
        <v>6.5958376277181596</v>
      </c>
      <c r="Y144" s="28">
        <f t="shared" si="60"/>
        <v>-5.7401981492499353E-4</v>
      </c>
    </row>
    <row r="145" spans="1:25" x14ac:dyDescent="0.2">
      <c r="A145" s="154" t="s">
        <v>45</v>
      </c>
      <c r="B145">
        <f>B$50*EXP(-B$49*(HLOOKUP(B$49,'American Bonds'!$B$1:$L$504,MATCH($A145,'American Bonds'!$A$2:$A$504,0))/100))</f>
        <v>23.379822129898326</v>
      </c>
      <c r="C145">
        <f>C$50*EXP(-C$49*(HLOOKUP(C$49,'American Bonds'!$B$1:$L$504,MATCH($A145,'American Bonds'!$A$2:$A$504,0))/100))</f>
        <v>2.2887340468427642</v>
      </c>
      <c r="D145">
        <f>D$50*EXP(-D$49*(HLOOKUP(D$49,'American Bonds'!$B$1:$L$504,MATCH($A145,'American Bonds'!$A$2:$A$504,0))/100))</f>
        <v>22.617991483106557</v>
      </c>
      <c r="E145">
        <f>E$50*EXP(-E$49*(HLOOKUP(E$49,'American Bonds'!$B$1:$L$504,MATCH($A145,'American Bonds'!$A$2:$A$504,0))/100))</f>
        <v>1.8327909723999358</v>
      </c>
      <c r="F145">
        <f>F$50*EXP(-F$49*(HLOOKUP(F$49,'American Bonds'!$B$1:$L$504,MATCH($A145,'American Bonds'!$A$2:$A$504,0))/100))</f>
        <v>21.259914025147413</v>
      </c>
      <c r="G145">
        <f>G$50*EXP(-G$49*(HLOOKUP(G$49,'American Bonds'!$B$1:$L$504,MATCH($A145,'American Bonds'!$A$2:$A$504,0))/100))</f>
        <v>1.2799091196370369</v>
      </c>
      <c r="H145">
        <f>H$50*EXP(-H$49*(HLOOKUP(H$49,'American Bonds'!$B$1:$L$504,MATCH($A145,'American Bonds'!$A$2:$A$504,0))/100))</f>
        <v>1.2389807615524746</v>
      </c>
      <c r="I145">
        <f>I$50*EXP(-I$49*(HLOOKUP(I$49,'American Bonds'!$B$1:$L$504,MATCH($A145,'American Bonds'!$A$2:$A$504,0))/100))</f>
        <v>1.2189490768854332</v>
      </c>
      <c r="J145">
        <f>J$50*EXP(-J$49*(HLOOKUP(J$49,'American Bonds'!$B$1:$L$504,MATCH($A145,'American Bonds'!$A$2:$A$504,0))/100))</f>
        <v>1.1992412619692805</v>
      </c>
      <c r="K145">
        <f>K$50*EXP(-K$49*(HLOOKUP(K$49,'American Bonds'!$B$1:$L$504,MATCH($A145,'American Bonds'!$A$2:$A$504,0))/100))</f>
        <v>17.435651083651607</v>
      </c>
      <c r="L145">
        <f>L$50*EXP(-L$49*(HLOOKUP(L$49,'American Bonds'!$B$1:$L$504,MATCH($A145,'American Bonds'!$A$2:$A$504,0))/100))</f>
        <v>0.57854805213731353</v>
      </c>
      <c r="M145">
        <f>M$50*EXP(-M$49*(HLOOKUP(M$49,'American Bonds'!$B$1:$L$504,MATCH($A145,'American Bonds'!$A$2:$A$504,0))/100))</f>
        <v>0.56817053226189429</v>
      </c>
      <c r="N145">
        <f>N$50*EXP(-N$49*(HLOOKUP(N$49,'American Bonds'!$B$1:$L$504,MATCH($A145,'American Bonds'!$A$2:$A$504,0))/100))</f>
        <v>0.55797915581633684</v>
      </c>
      <c r="O145">
        <f>O$50*EXP(-O$49*(HLOOKUP(O$49,'American Bonds'!$B$1:$L$504,MATCH($A145,'American Bonds'!$A$2:$A$504,0))/100))</f>
        <v>0.54797058391265108</v>
      </c>
      <c r="P145">
        <f>P$50*EXP(-P$49*(HLOOKUP(P$49,'American Bonds'!$B$1:$L$504,MATCH($A145,'American Bonds'!$A$2:$A$504,0))/100))</f>
        <v>0.53814153755307748</v>
      </c>
      <c r="Q145">
        <f>Q$50*EXP(-Q$49*(HLOOKUP(Q$49,'American Bonds'!$B$1:$L$504,MATCH($A145,'American Bonds'!$A$2:$A$504,0))/100))</f>
        <v>0.52848879655582626</v>
      </c>
      <c r="R145">
        <f>R$50*EXP(-R$49*(HLOOKUP(R$49,'American Bonds'!$B$1:$L$504,MATCH($A145,'American Bonds'!$A$2:$A$504,0))/100))</f>
        <v>0.51900919850008365</v>
      </c>
      <c r="S145">
        <f>S$50*EXP(-S$49*(HLOOKUP(S$49,'American Bonds'!$B$1:$L$504,MATCH($A145,'American Bonds'!$A$2:$A$504,0))/100))</f>
        <v>0.50969963768994431</v>
      </c>
      <c r="T145">
        <f>T$50*EXP(-T$49*(HLOOKUP(T$49,'American Bonds'!$B$1:$L$504,MATCH($A145,'American Bonds'!$A$2:$A$504,0))/100))</f>
        <v>0.50055706413692502</v>
      </c>
      <c r="U145" s="25">
        <f>U$50*EXP(-U$49*(HLOOKUP(U$49,'American Bonds'!$B$1:$L$504,MATCH($A145,'American Bonds'!$A$2:$A$504,0))/100))</f>
        <v>11.893153109207532</v>
      </c>
      <c r="W145" s="129">
        <f t="shared" si="58"/>
        <v>110.49370162886241</v>
      </c>
      <c r="X145" s="21">
        <f t="shared" si="59"/>
        <v>6.6130676681057858</v>
      </c>
      <c r="Y145" s="28">
        <f t="shared" si="60"/>
        <v>2.7023859019552668E-3</v>
      </c>
    </row>
    <row r="146" spans="1:25" x14ac:dyDescent="0.2">
      <c r="A146" s="154" t="s">
        <v>46</v>
      </c>
      <c r="B146">
        <f>B$50*EXP(-B$49*(HLOOKUP(B$49,'American Bonds'!$B$1:$L$504,MATCH($A146,'American Bonds'!$A$2:$A$504,0))/100))</f>
        <v>23.398533471140805</v>
      </c>
      <c r="C146">
        <f>C$50*EXP(-C$49*(HLOOKUP(C$49,'American Bonds'!$B$1:$L$504,MATCH($A146,'American Bonds'!$A$2:$A$504,0))/100))</f>
        <v>2.2937748045461865</v>
      </c>
      <c r="D146">
        <f>D$50*EXP(-D$49*(HLOOKUP(D$49,'American Bonds'!$B$1:$L$504,MATCH($A146,'American Bonds'!$A$2:$A$504,0))/100))</f>
        <v>22.692754145546729</v>
      </c>
      <c r="E146">
        <f>E$50*EXP(-E$49*(HLOOKUP(E$49,'American Bonds'!$B$1:$L$504,MATCH($A146,'American Bonds'!$A$2:$A$504,0))/100))</f>
        <v>1.8408730201445007</v>
      </c>
      <c r="F146">
        <f>F$50*EXP(-F$49*(HLOOKUP(F$49,'American Bonds'!$B$1:$L$504,MATCH($A146,'American Bonds'!$A$2:$A$504,0))/100))</f>
        <v>21.398553556661952</v>
      </c>
      <c r="G146">
        <f>G$50*EXP(-G$49*(HLOOKUP(G$49,'American Bonds'!$B$1:$L$504,MATCH($A146,'American Bonds'!$A$2:$A$504,0))/100))</f>
        <v>1.2899314470339052</v>
      </c>
      <c r="H146">
        <f>H$50*EXP(-H$49*(HLOOKUP(H$49,'American Bonds'!$B$1:$L$504,MATCH($A146,'American Bonds'!$A$2:$A$504,0))/100))</f>
        <v>1.2503069424456874</v>
      </c>
      <c r="I146">
        <f>I$50*EXP(-I$49*(HLOOKUP(I$49,'American Bonds'!$B$1:$L$504,MATCH($A146,'American Bonds'!$A$2:$A$504,0))/100))</f>
        <v>1.231692297171846</v>
      </c>
      <c r="J146">
        <f>J$50*EXP(-J$49*(HLOOKUP(J$49,'American Bonds'!$B$1:$L$504,MATCH($A146,'American Bonds'!$A$2:$A$504,0))/100))</f>
        <v>1.2133547878611091</v>
      </c>
      <c r="K146">
        <f>K$50*EXP(-K$49*(HLOOKUP(K$49,'American Bonds'!$B$1:$L$504,MATCH($A146,'American Bonds'!$A$2:$A$504,0))/100))</f>
        <v>17.610882290263561</v>
      </c>
      <c r="L146">
        <f>L$50*EXP(-L$49*(HLOOKUP(L$49,'American Bonds'!$B$1:$L$504,MATCH($A146,'American Bonds'!$A$2:$A$504,0))/100))</f>
        <v>0.5849472115629375</v>
      </c>
      <c r="M146">
        <f>M$50*EXP(-M$49*(HLOOKUP(M$49,'American Bonds'!$B$1:$L$504,MATCH($A146,'American Bonds'!$A$2:$A$504,0))/100))</f>
        <v>0.57502965105255299</v>
      </c>
      <c r="N146">
        <f>N$50*EXP(-N$49*(HLOOKUP(N$49,'American Bonds'!$B$1:$L$504,MATCH($A146,'American Bonds'!$A$2:$A$504,0))/100))</f>
        <v>0.5652802390597319</v>
      </c>
      <c r="O146">
        <f>O$50*EXP(-O$49*(HLOOKUP(O$49,'American Bonds'!$B$1:$L$504,MATCH($A146,'American Bonds'!$A$2:$A$504,0))/100))</f>
        <v>0.55569612468944518</v>
      </c>
      <c r="P146">
        <f>P$50*EXP(-P$49*(HLOOKUP(P$49,'American Bonds'!$B$1:$L$504,MATCH($A146,'American Bonds'!$A$2:$A$504,0))/100))</f>
        <v>0.54627450538251954</v>
      </c>
      <c r="Q146">
        <f>Q$50*EXP(-Q$49*(HLOOKUP(Q$49,'American Bonds'!$B$1:$L$504,MATCH($A146,'American Bonds'!$A$2:$A$504,0))/100))</f>
        <v>0.53701262609612077</v>
      </c>
      <c r="R146">
        <f>R$50*EXP(-R$49*(HLOOKUP(R$49,'American Bonds'!$B$1:$L$504,MATCH($A146,'American Bonds'!$A$2:$A$504,0))/100))</f>
        <v>0.52790777849813253</v>
      </c>
      <c r="S146">
        <f>S$50*EXP(-S$49*(HLOOKUP(S$49,'American Bonds'!$B$1:$L$504,MATCH($A146,'American Bonds'!$A$2:$A$504,0))/100))</f>
        <v>0.51895730017519315</v>
      </c>
      <c r="T146">
        <f>T$50*EXP(-T$49*(HLOOKUP(T$49,'American Bonds'!$B$1:$L$504,MATCH($A146,'American Bonds'!$A$2:$A$504,0))/100))</f>
        <v>0.51015857385416097</v>
      </c>
      <c r="U146" s="25">
        <f>U$50*EXP(-U$49*(HLOOKUP(U$49,'American Bonds'!$B$1:$L$504,MATCH($A146,'American Bonds'!$A$2:$A$504,0))/100))</f>
        <v>12.084974034192459</v>
      </c>
      <c r="W146" s="129">
        <f t="shared" si="58"/>
        <v>111.22689480737949</v>
      </c>
      <c r="X146" s="21">
        <f t="shared" si="59"/>
        <v>6.6418516773881793</v>
      </c>
      <c r="Y146" s="28">
        <f t="shared" si="60"/>
        <v>6.6136918522255979E-3</v>
      </c>
    </row>
    <row r="147" spans="1:25" x14ac:dyDescent="0.2">
      <c r="A147" s="154" t="s">
        <v>47</v>
      </c>
      <c r="B147">
        <f>B$50*EXP(-B$49*(HLOOKUP(B$49,'American Bonds'!$B$1:$L$504,MATCH($A147,'American Bonds'!$A$2:$A$504,0))/100))</f>
        <v>23.398533471140805</v>
      </c>
      <c r="C147">
        <f>C$50*EXP(-C$49*(HLOOKUP(C$49,'American Bonds'!$B$1:$L$504,MATCH($A147,'American Bonds'!$A$2:$A$504,0))/100))</f>
        <v>2.292857478101888</v>
      </c>
      <c r="D147">
        <f>D$50*EXP(-D$49*(HLOOKUP(D$49,'American Bonds'!$B$1:$L$504,MATCH($A147,'American Bonds'!$A$2:$A$504,0))/100))</f>
        <v>22.679142576938332</v>
      </c>
      <c r="E147">
        <f>E$50*EXP(-E$49*(HLOOKUP(E$49,'American Bonds'!$B$1:$L$504,MATCH($A147,'American Bonds'!$A$2:$A$504,0))/100))</f>
        <v>1.839400910650695</v>
      </c>
      <c r="F147">
        <f>F$50*EXP(-F$49*(HLOOKUP(F$49,'American Bonds'!$B$1:$L$504,MATCH($A147,'American Bonds'!$A$2:$A$504,0))/100))</f>
        <v>21.377165698816537</v>
      </c>
      <c r="G147">
        <f>G$50*EXP(-G$49*(HLOOKUP(G$49,'American Bonds'!$B$1:$L$504,MATCH($A147,'American Bonds'!$A$2:$A$504,0))/100))</f>
        <v>1.2883844576767174</v>
      </c>
      <c r="H147">
        <f>H$50*EXP(-H$49*(HLOOKUP(H$49,'American Bonds'!$B$1:$L$504,MATCH($A147,'American Bonds'!$A$2:$A$504,0))/100))</f>
        <v>1.2476840528645237</v>
      </c>
      <c r="I147">
        <f>I$50*EXP(-I$49*(HLOOKUP(I$49,'American Bonds'!$B$1:$L$504,MATCH($A147,'American Bonds'!$A$2:$A$504,0))/100))</f>
        <v>1.2287397800963322</v>
      </c>
      <c r="J147">
        <f>J$50*EXP(-J$49*(HLOOKUP(J$49,'American Bonds'!$B$1:$L$504,MATCH($A147,'American Bonds'!$A$2:$A$504,0))/100))</f>
        <v>1.2100831486343608</v>
      </c>
      <c r="K147">
        <f>K$50*EXP(-K$49*(HLOOKUP(K$49,'American Bonds'!$B$1:$L$504,MATCH($A147,'American Bonds'!$A$2:$A$504,0))/100))</f>
        <v>17.575695723978175</v>
      </c>
      <c r="L147">
        <f>L$50*EXP(-L$49*(HLOOKUP(L$49,'American Bonds'!$B$1:$L$504,MATCH($A147,'American Bonds'!$A$2:$A$504,0))/100))</f>
        <v>0.58366174223223544</v>
      </c>
      <c r="M147">
        <f>M$50*EXP(-M$49*(HLOOKUP(M$49,'American Bonds'!$B$1:$L$504,MATCH($A147,'American Bonds'!$A$2:$A$504,0))/100))</f>
        <v>0.57365123465134815</v>
      </c>
      <c r="N147">
        <f>N$50*EXP(-N$49*(HLOOKUP(N$49,'American Bonds'!$B$1:$L$504,MATCH($A147,'American Bonds'!$A$2:$A$504,0))/100))</f>
        <v>0.56381241943056615</v>
      </c>
      <c r="O147">
        <f>O$50*EXP(-O$49*(HLOOKUP(O$49,'American Bonds'!$B$1:$L$504,MATCH($A147,'American Bonds'!$A$2:$A$504,0))/100))</f>
        <v>0.55414235183743898</v>
      </c>
      <c r="P147">
        <f>P$50*EXP(-P$49*(HLOOKUP(P$49,'American Bonds'!$B$1:$L$504,MATCH($A147,'American Bonds'!$A$2:$A$504,0))/100))</f>
        <v>0.54463813764525348</v>
      </c>
      <c r="Q147">
        <f>Q$50*EXP(-Q$49*(HLOOKUP(Q$49,'American Bonds'!$B$1:$L$504,MATCH($A147,'American Bonds'!$A$2:$A$504,0))/100))</f>
        <v>0.53529693226679864</v>
      </c>
      <c r="R147">
        <f>R$50*EXP(-R$49*(HLOOKUP(R$49,'American Bonds'!$B$1:$L$504,MATCH($A147,'American Bonds'!$A$2:$A$504,0))/100))</f>
        <v>0.52611593990298811</v>
      </c>
      <c r="S147">
        <f>S$50*EXP(-S$49*(HLOOKUP(S$49,'American Bonds'!$B$1:$L$504,MATCH($A147,'American Bonds'!$A$2:$A$504,0))/100))</f>
        <v>0.51709241270608497</v>
      </c>
      <c r="T147">
        <f>T$50*EXP(-T$49*(HLOOKUP(T$49,'American Bonds'!$B$1:$L$504,MATCH($A147,'American Bonds'!$A$2:$A$504,0))/100))</f>
        <v>0.50822364995727709</v>
      </c>
      <c r="U147" s="25">
        <f>U$50*EXP(-U$49*(HLOOKUP(U$49,'American Bonds'!$B$1:$L$504,MATCH($A147,'American Bonds'!$A$2:$A$504,0))/100))</f>
        <v>12.012681285112661</v>
      </c>
      <c r="W147" s="129">
        <f t="shared" si="58"/>
        <v>111.05700340464104</v>
      </c>
      <c r="X147" s="21">
        <f t="shared" si="59"/>
        <v>6.6316781963214986</v>
      </c>
      <c r="Y147" s="28">
        <f t="shared" si="60"/>
        <v>-1.5285986721115786E-3</v>
      </c>
    </row>
    <row r="148" spans="1:25" x14ac:dyDescent="0.2">
      <c r="A148" s="154" t="s">
        <v>48</v>
      </c>
      <c r="B148">
        <f>B$50*EXP(-B$49*(HLOOKUP(B$49,'American Bonds'!$B$1:$L$504,MATCH($A148,'American Bonds'!$A$2:$A$504,0))/100))</f>
        <v>23.400873441484485</v>
      </c>
      <c r="C148">
        <f>C$50*EXP(-C$49*(HLOOKUP(C$49,'American Bonds'!$B$1:$L$504,MATCH($A148,'American Bonds'!$A$2:$A$504,0))/100))</f>
        <v>2.2937748045461865</v>
      </c>
      <c r="D148">
        <f>D$50*EXP(-D$49*(HLOOKUP(D$49,'American Bonds'!$B$1:$L$504,MATCH($A148,'American Bonds'!$A$2:$A$504,0))/100))</f>
        <v>22.679142576938332</v>
      </c>
      <c r="E148">
        <f>E$50*EXP(-E$49*(HLOOKUP(E$49,'American Bonds'!$B$1:$L$504,MATCH($A148,'American Bonds'!$A$2:$A$504,0))/100))</f>
        <v>1.839400910650695</v>
      </c>
      <c r="F148">
        <f>F$50*EXP(-F$49*(HLOOKUP(F$49,'American Bonds'!$B$1:$L$504,MATCH($A148,'American Bonds'!$A$2:$A$504,0))/100))</f>
        <v>21.398553556661952</v>
      </c>
      <c r="G148">
        <f>G$50*EXP(-G$49*(HLOOKUP(G$49,'American Bonds'!$B$1:$L$504,MATCH($A148,'American Bonds'!$A$2:$A$504,0))/100))</f>
        <v>1.2899314470339052</v>
      </c>
      <c r="H148">
        <f>H$50*EXP(-H$49*(HLOOKUP(H$49,'American Bonds'!$B$1:$L$504,MATCH($A148,'American Bonds'!$A$2:$A$504,0))/100))</f>
        <v>1.2494320338397129</v>
      </c>
      <c r="I148">
        <f>I$50*EXP(-I$49*(HLOOKUP(I$49,'American Bonds'!$B$1:$L$504,MATCH($A148,'American Bonds'!$A$2:$A$504,0))/100))</f>
        <v>1.2307073373705602</v>
      </c>
      <c r="J148">
        <f>J$50*EXP(-J$49*(HLOOKUP(J$49,'American Bonds'!$B$1:$L$504,MATCH($A148,'American Bonds'!$A$2:$A$504,0))/100))</f>
        <v>1.2122632598133338</v>
      </c>
      <c r="K148">
        <f>K$50*EXP(-K$49*(HLOOKUP(K$49,'American Bonds'!$B$1:$L$504,MATCH($A148,'American Bonds'!$A$2:$A$504,0))/100))</f>
        <v>17.593280210480028</v>
      </c>
      <c r="L148">
        <f>L$50*EXP(-L$49*(HLOOKUP(L$49,'American Bonds'!$B$1:$L$504,MATCH($A148,'American Bonds'!$A$2:$A$504,0))/100))</f>
        <v>0.58430412339355609</v>
      </c>
      <c r="M148">
        <f>M$50*EXP(-M$49*(HLOOKUP(M$49,'American Bonds'!$B$1:$L$504,MATCH($A148,'American Bonds'!$A$2:$A$504,0))/100))</f>
        <v>0.57434002932707984</v>
      </c>
      <c r="N148">
        <f>N$50*EXP(-N$49*(HLOOKUP(N$49,'American Bonds'!$B$1:$L$504,MATCH($A148,'American Bonds'!$A$2:$A$504,0))/100))</f>
        <v>0.56454585220383668</v>
      </c>
      <c r="O148">
        <f>O$50*EXP(-O$49*(HLOOKUP(O$49,'American Bonds'!$B$1:$L$504,MATCH($A148,'American Bonds'!$A$2:$A$504,0))/100))</f>
        <v>0.55491869444303277</v>
      </c>
      <c r="P148">
        <f>P$50*EXP(-P$49*(HLOOKUP(P$49,'American Bonds'!$B$1:$L$504,MATCH($A148,'American Bonds'!$A$2:$A$504,0))/100))</f>
        <v>0.54545570787610009</v>
      </c>
      <c r="Q148">
        <f>Q$50*EXP(-Q$49*(HLOOKUP(Q$49,'American Bonds'!$B$1:$L$504,MATCH($A148,'American Bonds'!$A$2:$A$504,0))/100))</f>
        <v>0.53615409290407434</v>
      </c>
      <c r="R148">
        <f>R$50*EXP(-R$49*(HLOOKUP(R$49,'American Bonds'!$B$1:$L$504,MATCH($A148,'American Bonds'!$A$2:$A$504,0))/100))</f>
        <v>0.52701109766934084</v>
      </c>
      <c r="S148">
        <f>S$50*EXP(-S$49*(HLOOKUP(S$49,'American Bonds'!$B$1:$L$504,MATCH($A148,'American Bonds'!$A$2:$A$504,0))/100))</f>
        <v>0.5180240172415046</v>
      </c>
      <c r="T148">
        <f>T$50*EXP(-T$49*(HLOOKUP(T$49,'American Bonds'!$B$1:$L$504,MATCH($A148,'American Bonds'!$A$2:$A$504,0))/100))</f>
        <v>0.5091901928171445</v>
      </c>
      <c r="U148" s="25">
        <f>U$50*EXP(-U$49*(HLOOKUP(U$49,'American Bonds'!$B$1:$L$504,MATCH($A148,'American Bonds'!$A$2:$A$504,0))/100))</f>
        <v>12.060828239966897</v>
      </c>
      <c r="W148" s="129">
        <f t="shared" si="58"/>
        <v>111.16213162666175</v>
      </c>
      <c r="X148" s="21">
        <f t="shared" si="59"/>
        <v>6.6381701980585994</v>
      </c>
      <c r="Y148" s="28">
        <f t="shared" si="60"/>
        <v>9.4616721326677982E-4</v>
      </c>
    </row>
    <row r="149" spans="1:25" x14ac:dyDescent="0.2">
      <c r="A149" s="154" t="s">
        <v>49</v>
      </c>
      <c r="B149">
        <f>B$50*EXP(-B$49*(HLOOKUP(B$49,'American Bonds'!$B$1:$L$504,MATCH($A149,'American Bonds'!$A$2:$A$504,0))/100))</f>
        <v>23.398533471140805</v>
      </c>
      <c r="C149">
        <f>C$50*EXP(-C$49*(HLOOKUP(C$49,'American Bonds'!$B$1:$L$504,MATCH($A149,'American Bonds'!$A$2:$A$504,0))/100))</f>
        <v>2.2937748045461865</v>
      </c>
      <c r="D149">
        <f>D$50*EXP(-D$49*(HLOOKUP(D$49,'American Bonds'!$B$1:$L$504,MATCH($A149,'American Bonds'!$A$2:$A$504,0))/100))</f>
        <v>22.685947340374891</v>
      </c>
      <c r="E149">
        <f>E$50*EXP(-E$49*(HLOOKUP(E$49,'American Bonds'!$B$1:$L$504,MATCH($A149,'American Bonds'!$A$2:$A$504,0))/100))</f>
        <v>1.8401368181866506</v>
      </c>
      <c r="F149">
        <f>F$50*EXP(-F$49*(HLOOKUP(F$49,'American Bonds'!$B$1:$L$504,MATCH($A149,'American Bonds'!$A$2:$A$504,0))/100))</f>
        <v>21.398553556661952</v>
      </c>
      <c r="G149">
        <f>G$50*EXP(-G$49*(HLOOKUP(G$49,'American Bonds'!$B$1:$L$504,MATCH($A149,'American Bonds'!$A$2:$A$504,0))/100))</f>
        <v>1.2899314470339052</v>
      </c>
      <c r="H149">
        <f>H$50*EXP(-H$49*(HLOOKUP(H$49,'American Bonds'!$B$1:$L$504,MATCH($A149,'American Bonds'!$A$2:$A$504,0))/100))</f>
        <v>1.2494320338397129</v>
      </c>
      <c r="I149">
        <f>I$50*EXP(-I$49*(HLOOKUP(I$49,'American Bonds'!$B$1:$L$504,MATCH($A149,'American Bonds'!$A$2:$A$504,0))/100))</f>
        <v>1.2307073373705602</v>
      </c>
      <c r="J149">
        <f>J$50*EXP(-J$49*(HLOOKUP(J$49,'American Bonds'!$B$1:$L$504,MATCH($A149,'American Bonds'!$A$2:$A$504,0))/100))</f>
        <v>1.2122632598133338</v>
      </c>
      <c r="K149">
        <f>K$50*EXP(-K$49*(HLOOKUP(K$49,'American Bonds'!$B$1:$L$504,MATCH($A149,'American Bonds'!$A$2:$A$504,0))/100))</f>
        <v>17.610882290263561</v>
      </c>
      <c r="L149">
        <f>L$50*EXP(-L$49*(HLOOKUP(L$49,'American Bonds'!$B$1:$L$504,MATCH($A149,'American Bonds'!$A$2:$A$504,0))/100))</f>
        <v>0.5849472115629375</v>
      </c>
      <c r="M149">
        <f>M$50*EXP(-M$49*(HLOOKUP(M$49,'American Bonds'!$B$1:$L$504,MATCH($A149,'American Bonds'!$A$2:$A$504,0))/100))</f>
        <v>0.57502965105255299</v>
      </c>
      <c r="N149">
        <f>N$50*EXP(-N$49*(HLOOKUP(N$49,'American Bonds'!$B$1:$L$504,MATCH($A149,'American Bonds'!$A$2:$A$504,0))/100))</f>
        <v>0.5652802390597319</v>
      </c>
      <c r="O149">
        <f>O$50*EXP(-O$49*(HLOOKUP(O$49,'American Bonds'!$B$1:$L$504,MATCH($A149,'American Bonds'!$A$2:$A$504,0))/100))</f>
        <v>0.55569612468944518</v>
      </c>
      <c r="P149">
        <f>P$50*EXP(-P$49*(HLOOKUP(P$49,'American Bonds'!$B$1:$L$504,MATCH($A149,'American Bonds'!$A$2:$A$504,0))/100))</f>
        <v>0.54627450538251954</v>
      </c>
      <c r="Q149">
        <f>Q$50*EXP(-Q$49*(HLOOKUP(Q$49,'American Bonds'!$B$1:$L$504,MATCH($A149,'American Bonds'!$A$2:$A$504,0))/100))</f>
        <v>0.53701262609612077</v>
      </c>
      <c r="R149">
        <f>R$50*EXP(-R$49*(HLOOKUP(R$49,'American Bonds'!$B$1:$L$504,MATCH($A149,'American Bonds'!$A$2:$A$504,0))/100))</f>
        <v>0.52790777849813253</v>
      </c>
      <c r="S149">
        <f>S$50*EXP(-S$49*(HLOOKUP(S$49,'American Bonds'!$B$1:$L$504,MATCH($A149,'American Bonds'!$A$2:$A$504,0))/100))</f>
        <v>0.51895730017519315</v>
      </c>
      <c r="T149">
        <f>T$50*EXP(-T$49*(HLOOKUP(T$49,'American Bonds'!$B$1:$L$504,MATCH($A149,'American Bonds'!$A$2:$A$504,0))/100))</f>
        <v>0.51015857385416097</v>
      </c>
      <c r="U149" s="25">
        <f>U$50*EXP(-U$49*(HLOOKUP(U$49,'American Bonds'!$B$1:$L$504,MATCH($A149,'American Bonds'!$A$2:$A$504,0))/100))</f>
        <v>12.109168168330271</v>
      </c>
      <c r="W149" s="129">
        <f t="shared" si="58"/>
        <v>111.24059453793259</v>
      </c>
      <c r="X149" s="21">
        <f t="shared" si="59"/>
        <v>6.6449593386822352</v>
      </c>
      <c r="Y149" s="28">
        <f t="shared" si="60"/>
        <v>7.0559310022196649E-4</v>
      </c>
    </row>
    <row r="150" spans="1:25" x14ac:dyDescent="0.2">
      <c r="A150" s="154" t="s">
        <v>50</v>
      </c>
      <c r="B150">
        <f>B$50*EXP(-B$49*(HLOOKUP(B$49,'American Bonds'!$B$1:$L$504,MATCH($A150,'American Bonds'!$A$2:$A$504,0))/100))</f>
        <v>23.400873441484485</v>
      </c>
      <c r="C150">
        <f>C$50*EXP(-C$49*(HLOOKUP(C$49,'American Bonds'!$B$1:$L$504,MATCH($A150,'American Bonds'!$A$2:$A$504,0))/100))</f>
        <v>2.2942336053856502</v>
      </c>
      <c r="D150">
        <f>D$50*EXP(-D$49*(HLOOKUP(D$49,'American Bonds'!$B$1:$L$504,MATCH($A150,'American Bonds'!$A$2:$A$504,0))/100))</f>
        <v>22.699562993066454</v>
      </c>
      <c r="E150">
        <f>E$50*EXP(-E$49*(HLOOKUP(E$49,'American Bonds'!$B$1:$L$504,MATCH($A150,'American Bonds'!$A$2:$A$504,0))/100))</f>
        <v>1.8416095166420381</v>
      </c>
      <c r="F150">
        <f>F$50*EXP(-F$49*(HLOOKUP(F$49,'American Bonds'!$B$1:$L$504,MATCH($A150,'American Bonds'!$A$2:$A$504,0))/100))</f>
        <v>21.409255508705336</v>
      </c>
      <c r="G150">
        <f>G$50*EXP(-G$49*(HLOOKUP(G$49,'American Bonds'!$B$1:$L$504,MATCH($A150,'American Bonds'!$A$2:$A$504,0))/100))</f>
        <v>1.2907056381362305</v>
      </c>
      <c r="H150">
        <f>H$50*EXP(-H$49*(HLOOKUP(H$49,'American Bonds'!$B$1:$L$504,MATCH($A150,'American Bonds'!$A$2:$A$504,0))/100))</f>
        <v>1.2511824637020887</v>
      </c>
      <c r="I150">
        <f>I$50*EXP(-I$49*(HLOOKUP(I$49,'American Bonds'!$B$1:$L$504,MATCH($A150,'American Bonds'!$A$2:$A$504,0))/100))</f>
        <v>1.232678045256244</v>
      </c>
      <c r="J150">
        <f>J$50*EXP(-J$49*(HLOOKUP(J$49,'American Bonds'!$B$1:$L$504,MATCH($A150,'American Bonds'!$A$2:$A$504,0))/100))</f>
        <v>1.2144472987263291</v>
      </c>
      <c r="K150">
        <f>K$50*EXP(-K$49*(HLOOKUP(K$49,'American Bonds'!$B$1:$L$504,MATCH($A150,'American Bonds'!$A$2:$A$504,0))/100))</f>
        <v>17.663794265413099</v>
      </c>
      <c r="L150">
        <f>L$50*EXP(-L$49*(HLOOKUP(L$49,'American Bonds'!$B$1:$L$504,MATCH($A150,'American Bonds'!$A$2:$A$504,0))/100))</f>
        <v>0.58688072590509577</v>
      </c>
      <c r="M150">
        <f>M$50*EXP(-M$49*(HLOOKUP(M$49,'American Bonds'!$B$1:$L$504,MATCH($A150,'American Bonds'!$A$2:$A$504,0))/100))</f>
        <v>0.57710348846393877</v>
      </c>
      <c r="N150">
        <f>N$50*EXP(-N$49*(HLOOKUP(N$49,'American Bonds'!$B$1:$L$504,MATCH($A150,'American Bonds'!$A$2:$A$504,0))/100))</f>
        <v>0.5674891365423792</v>
      </c>
      <c r="O150">
        <f>O$50*EXP(-O$49*(HLOOKUP(O$49,'American Bonds'!$B$1:$L$504,MATCH($A150,'American Bonds'!$A$2:$A$504,0))/100))</f>
        <v>0.55803495652190727</v>
      </c>
      <c r="P150">
        <f>P$50*EXP(-P$49*(HLOOKUP(P$49,'American Bonds'!$B$1:$L$504,MATCH($A150,'American Bonds'!$A$2:$A$504,0))/100))</f>
        <v>0.54873827999199387</v>
      </c>
      <c r="Q150">
        <f>Q$50*EXP(-Q$49*(HLOOKUP(Q$49,'American Bonds'!$B$1:$L$504,MATCH($A150,'American Bonds'!$A$2:$A$504,0))/100))</f>
        <v>0.53959648299694085</v>
      </c>
      <c r="R150">
        <f>R$50*EXP(-R$49*(HLOOKUP(R$49,'American Bonds'!$B$1:$L$504,MATCH($A150,'American Bonds'!$A$2:$A$504,0))/100))</f>
        <v>0.5306069852952775</v>
      </c>
      <c r="S150">
        <f>S$50*EXP(-S$49*(HLOOKUP(S$49,'American Bonds'!$B$1:$L$504,MATCH($A150,'American Bonds'!$A$2:$A$504,0))/100))</f>
        <v>0.52176724963149745</v>
      </c>
      <c r="T150">
        <f>T$50*EXP(-T$49*(HLOOKUP(T$49,'American Bonds'!$B$1:$L$504,MATCH($A150,'American Bonds'!$A$2:$A$504,0))/100))</f>
        <v>0.51307478101992554</v>
      </c>
      <c r="U150" s="25">
        <f>U$50*EXP(-U$49*(HLOOKUP(U$49,'American Bonds'!$B$1:$L$504,MATCH($A150,'American Bonds'!$A$2:$A$504,0))/100))</f>
        <v>12.182041578952019</v>
      </c>
      <c r="W150" s="129">
        <f t="shared" si="58"/>
        <v>111.42367644183892</v>
      </c>
      <c r="X150" s="21">
        <f t="shared" si="59"/>
        <v>6.6563000818830007</v>
      </c>
      <c r="Y150" s="28">
        <f t="shared" si="60"/>
        <v>1.6444663021982382E-3</v>
      </c>
    </row>
    <row r="151" spans="1:25" x14ac:dyDescent="0.2">
      <c r="A151" s="154">
        <v>41072</v>
      </c>
      <c r="B151">
        <f>B$50*EXP(-B$49*(HLOOKUP(B$49,'American Bonds'!$B$1:$L$504,MATCH($A151,'American Bonds'!$A$2:$A$504,0))/100))</f>
        <v>23.405554084221457</v>
      </c>
      <c r="C151">
        <f>C$50*EXP(-C$49*(HLOOKUP(C$49,'American Bonds'!$B$1:$L$504,MATCH($A151,'American Bonds'!$A$2:$A$504,0))/100))</f>
        <v>2.2960697266205266</v>
      </c>
      <c r="D151">
        <f>D$50*EXP(-D$49*(HLOOKUP(D$49,'American Bonds'!$B$1:$L$504,MATCH($A151,'American Bonds'!$A$2:$A$504,0))/100))</f>
        <v>22.726818818882926</v>
      </c>
      <c r="E151">
        <f>E$50*EXP(-E$49*(HLOOKUP(E$49,'American Bonds'!$B$1:$L$504,MATCH($A151,'American Bonds'!$A$2:$A$504,0))/100))</f>
        <v>1.8445584503865551</v>
      </c>
      <c r="F151">
        <f>F$50*EXP(-F$49*(HLOOKUP(F$49,'American Bonds'!$B$1:$L$504,MATCH($A151,'American Bonds'!$A$2:$A$504,0))/100))</f>
        <v>21.462845607188697</v>
      </c>
      <c r="G151">
        <f>G$50*EXP(-G$49*(HLOOKUP(G$49,'American Bonds'!$B$1:$L$504,MATCH($A151,'American Bonds'!$A$2:$A$504,0))/100))</f>
        <v>1.294583569038545</v>
      </c>
      <c r="H151">
        <f>H$50*EXP(-H$49*(HLOOKUP(H$49,'American Bonds'!$B$1:$L$504,MATCH($A151,'American Bonds'!$A$2:$A$504,0))/100))</f>
        <v>1.2555692747662062</v>
      </c>
      <c r="I151">
        <f>I$50*EXP(-I$49*(HLOOKUP(I$49,'American Bonds'!$B$1:$L$504,MATCH($A151,'American Bonds'!$A$2:$A$504,0))/100))</f>
        <v>1.237618632023356</v>
      </c>
      <c r="J151">
        <f>J$50*EXP(-J$49*(HLOOKUP(J$49,'American Bonds'!$B$1:$L$504,MATCH($A151,'American Bonds'!$A$2:$A$504,0))/100))</f>
        <v>1.2199246263146841</v>
      </c>
      <c r="K151">
        <f>K$50*EXP(-K$49*(HLOOKUP(K$49,'American Bonds'!$B$1:$L$504,MATCH($A151,'American Bonds'!$A$2:$A$504,0))/100))</f>
        <v>17.734590941431247</v>
      </c>
      <c r="L151">
        <f>L$50*EXP(-L$49*(HLOOKUP(L$49,'American Bonds'!$B$1:$L$504,MATCH($A151,'American Bonds'!$A$2:$A$504,0))/100))</f>
        <v>0.58946869044581973</v>
      </c>
      <c r="M151">
        <f>M$50*EXP(-M$49*(HLOOKUP(M$49,'American Bonds'!$B$1:$L$504,MATCH($A151,'American Bonds'!$A$2:$A$504,0))/100))</f>
        <v>0.57988024409070116</v>
      </c>
      <c r="N151">
        <f>N$50*EXP(-N$49*(HLOOKUP(N$49,'American Bonds'!$B$1:$L$504,MATCH($A151,'American Bonds'!$A$2:$A$504,0))/100))</f>
        <v>0.57044776582175094</v>
      </c>
      <c r="O151">
        <f>O$50*EXP(-O$49*(HLOOKUP(O$49,'American Bonds'!$B$1:$L$504,MATCH($A151,'American Bonds'!$A$2:$A$504,0))/100))</f>
        <v>0.56116871862275164</v>
      </c>
      <c r="P151">
        <f>P$50*EXP(-P$49*(HLOOKUP(P$49,'American Bonds'!$B$1:$L$504,MATCH($A151,'American Bonds'!$A$2:$A$504,0))/100))</f>
        <v>0.55204060674523125</v>
      </c>
      <c r="Q151">
        <f>Q$50*EXP(-Q$49*(HLOOKUP(Q$49,'American Bonds'!$B$1:$L$504,MATCH($A151,'American Bonds'!$A$2:$A$504,0))/100))</f>
        <v>0.54306097503719197</v>
      </c>
      <c r="R151">
        <f>R$50*EXP(-R$49*(HLOOKUP(R$49,'American Bonds'!$B$1:$L$504,MATCH($A151,'American Bonds'!$A$2:$A$504,0))/100))</f>
        <v>0.53422740828275705</v>
      </c>
      <c r="S151">
        <f>S$50*EXP(-S$49*(HLOOKUP(S$49,'American Bonds'!$B$1:$L$504,MATCH($A151,'American Bonds'!$A$2:$A$504,0))/100))</f>
        <v>0.52553753055256058</v>
      </c>
      <c r="T151">
        <f>T$50*EXP(-T$49*(HLOOKUP(T$49,'American Bonds'!$B$1:$L$504,MATCH($A151,'American Bonds'!$A$2:$A$504,0))/100))</f>
        <v>0.51698900456470254</v>
      </c>
      <c r="U151" s="25">
        <f>U$50*EXP(-U$49*(HLOOKUP(U$49,'American Bonds'!$B$1:$L$504,MATCH($A151,'American Bonds'!$A$2:$A$504,0))/100))</f>
        <v>12.255353544386269</v>
      </c>
      <c r="W151" s="129">
        <f t="shared" si="58"/>
        <v>111.70630821942396</v>
      </c>
      <c r="X151" s="21">
        <f t="shared" si="59"/>
        <v>6.6675658685351813</v>
      </c>
      <c r="Y151" s="28">
        <f t="shared" si="60"/>
        <v>2.5333388443547905E-3</v>
      </c>
    </row>
    <row r="152" spans="1:25" x14ac:dyDescent="0.2">
      <c r="A152" s="154">
        <v>41073</v>
      </c>
      <c r="B152">
        <f>B$50*EXP(-B$49*(HLOOKUP(B$49,'American Bonds'!$B$1:$L$504,MATCH($A152,'American Bonds'!$A$2:$A$504,0))/100))</f>
        <v>23.41023566318059</v>
      </c>
      <c r="C152">
        <f>C$50*EXP(-C$49*(HLOOKUP(C$49,'American Bonds'!$B$1:$L$504,MATCH($A152,'American Bonds'!$A$2:$A$504,0))/100))</f>
        <v>2.2960697266205266</v>
      </c>
      <c r="D152">
        <f>D$50*EXP(-D$49*(HLOOKUP(D$49,'American Bonds'!$B$1:$L$504,MATCH($A152,'American Bonds'!$A$2:$A$504,0))/100))</f>
        <v>22.747282162943474</v>
      </c>
      <c r="E152">
        <f>E$50*EXP(-E$49*(HLOOKUP(E$49,'American Bonds'!$B$1:$L$504,MATCH($A152,'American Bonds'!$A$2:$A$504,0))/100))</f>
        <v>1.8467732491404953</v>
      </c>
      <c r="F152">
        <f>F$50*EXP(-F$49*(HLOOKUP(F$49,'American Bonds'!$B$1:$L$504,MATCH($A152,'American Bonds'!$A$2:$A$504,0))/100))</f>
        <v>21.495064033378167</v>
      </c>
      <c r="G152">
        <f>G$50*EXP(-G$49*(HLOOKUP(G$49,'American Bonds'!$B$1:$L$504,MATCH($A152,'American Bonds'!$A$2:$A$504,0))/100))</f>
        <v>1.2969159179470977</v>
      </c>
      <c r="H152">
        <f>H$50*EXP(-H$49*(HLOOKUP(H$49,'American Bonds'!$B$1:$L$504,MATCH($A152,'American Bonds'!$A$2:$A$504,0))/100))</f>
        <v>1.257328302783183</v>
      </c>
      <c r="I152">
        <f>I$50*EXP(-I$49*(HLOOKUP(I$49,'American Bonds'!$B$1:$L$504,MATCH($A152,'American Bonds'!$A$2:$A$504,0))/100))</f>
        <v>1.2396004068316613</v>
      </c>
      <c r="J152">
        <f>J$50*EXP(-J$49*(HLOOKUP(J$49,'American Bonds'!$B$1:$L$504,MATCH($A152,'American Bonds'!$A$2:$A$504,0))/100))</f>
        <v>1.2221224681062457</v>
      </c>
      <c r="K152">
        <f>K$50*EXP(-K$49*(HLOOKUP(K$49,'American Bonds'!$B$1:$L$504,MATCH($A152,'American Bonds'!$A$2:$A$504,0))/100))</f>
        <v>17.770095616153938</v>
      </c>
      <c r="L152">
        <f>L$50*EXP(-L$49*(HLOOKUP(L$49,'American Bonds'!$B$1:$L$504,MATCH($A152,'American Bonds'!$A$2:$A$504,0))/100))</f>
        <v>0.59076694912571737</v>
      </c>
      <c r="M152">
        <f>M$50*EXP(-M$49*(HLOOKUP(M$49,'American Bonds'!$B$1:$L$504,MATCH($A152,'American Bonds'!$A$2:$A$504,0))/100))</f>
        <v>0.58127362806846794</v>
      </c>
      <c r="N152">
        <f>N$50*EXP(-N$49*(HLOOKUP(N$49,'American Bonds'!$B$1:$L$504,MATCH($A152,'American Bonds'!$A$2:$A$504,0))/100))</f>
        <v>0.57193285979845432</v>
      </c>
      <c r="O152">
        <f>O$50*EXP(-O$49*(HLOOKUP(O$49,'American Bonds'!$B$1:$L$504,MATCH($A152,'American Bonds'!$A$2:$A$504,0))/100))</f>
        <v>0.5627421928708396</v>
      </c>
      <c r="P152">
        <f>P$50*EXP(-P$49*(HLOOKUP(P$49,'American Bonds'!$B$1:$L$504,MATCH($A152,'American Bonds'!$A$2:$A$504,0))/100))</f>
        <v>0.55369921523424437</v>
      </c>
      <c r="Q152">
        <f>Q$50*EXP(-Q$49*(HLOOKUP(Q$49,'American Bonds'!$B$1:$L$504,MATCH($A152,'American Bonds'!$A$2:$A$504,0))/100))</f>
        <v>0.54480155359771432</v>
      </c>
      <c r="R152">
        <f>R$50*EXP(-R$49*(HLOOKUP(R$49,'American Bonds'!$B$1:$L$504,MATCH($A152,'American Bonds'!$A$2:$A$504,0))/100))</f>
        <v>0.53604687280786056</v>
      </c>
      <c r="S152">
        <f>S$50*EXP(-S$49*(HLOOKUP(S$49,'American Bonds'!$B$1:$L$504,MATCH($A152,'American Bonds'!$A$2:$A$504,0))/100))</f>
        <v>0.52743287523600813</v>
      </c>
      <c r="T152">
        <f>T$50*EXP(-T$49*(HLOOKUP(T$49,'American Bonds'!$B$1:$L$504,MATCH($A152,'American Bonds'!$A$2:$A$504,0))/100))</f>
        <v>0.51895730017519315</v>
      </c>
      <c r="U152" s="25">
        <f>U$50*EXP(-U$49*(HLOOKUP(U$49,'American Bonds'!$B$1:$L$504,MATCH($A152,'American Bonds'!$A$2:$A$504,0))/100))</f>
        <v>12.279888778530776</v>
      </c>
      <c r="W152" s="129">
        <f t="shared" si="58"/>
        <v>111.84902977253066</v>
      </c>
      <c r="X152" s="21">
        <f t="shared" si="59"/>
        <v>6.6713175371240858</v>
      </c>
      <c r="Y152" s="28">
        <f t="shared" si="60"/>
        <v>1.2768343961603729E-3</v>
      </c>
    </row>
    <row r="153" spans="1:25" x14ac:dyDescent="0.2">
      <c r="A153" s="154">
        <v>41074</v>
      </c>
      <c r="B153">
        <f>B$50*EXP(-B$49*(HLOOKUP(B$49,'American Bonds'!$B$1:$L$504,MATCH($A153,'American Bonds'!$A$2:$A$504,0))/100))</f>
        <v>23.41023566318059</v>
      </c>
      <c r="C153">
        <f>C$50*EXP(-C$49*(HLOOKUP(C$49,'American Bonds'!$B$1:$L$504,MATCH($A153,'American Bonds'!$A$2:$A$504,0))/100))</f>
        <v>2.2956105585935354</v>
      </c>
      <c r="D153">
        <f>D$50*EXP(-D$49*(HLOOKUP(D$49,'American Bonds'!$B$1:$L$504,MATCH($A153,'American Bonds'!$A$2:$A$504,0))/100))</f>
        <v>22.740459001819932</v>
      </c>
      <c r="E153">
        <f>E$50*EXP(-E$49*(HLOOKUP(E$49,'American Bonds'!$B$1:$L$504,MATCH($A153,'American Bonds'!$A$2:$A$504,0))/100))</f>
        <v>1.8460346875630023</v>
      </c>
      <c r="F153">
        <f>F$50*EXP(-F$49*(HLOOKUP(F$49,'American Bonds'!$B$1:$L$504,MATCH($A153,'American Bonds'!$A$2:$A$504,0))/100))</f>
        <v>21.484319187796725</v>
      </c>
      <c r="G153">
        <f>G$50*EXP(-G$49*(HLOOKUP(G$49,'American Bonds'!$B$1:$L$504,MATCH($A153,'American Bonds'!$A$2:$A$504,0))/100))</f>
        <v>1.2961380017945128</v>
      </c>
      <c r="H153">
        <f>H$50*EXP(-H$49*(HLOOKUP(H$49,'American Bonds'!$B$1:$L$504,MATCH($A153,'American Bonds'!$A$2:$A$504,0))/100))</f>
        <v>1.257328302783183</v>
      </c>
      <c r="I153">
        <f>I$50*EXP(-I$49*(HLOOKUP(I$49,'American Bonds'!$B$1:$L$504,MATCH($A153,'American Bonds'!$A$2:$A$504,0))/100))</f>
        <v>1.2396004068316613</v>
      </c>
      <c r="J153">
        <f>J$50*EXP(-J$49*(HLOOKUP(J$49,'American Bonds'!$B$1:$L$504,MATCH($A153,'American Bonds'!$A$2:$A$504,0))/100))</f>
        <v>1.2221224681062457</v>
      </c>
      <c r="K153">
        <f>K$50*EXP(-K$49*(HLOOKUP(K$49,'American Bonds'!$B$1:$L$504,MATCH($A153,'American Bonds'!$A$2:$A$504,0))/100))</f>
        <v>17.770095616153938</v>
      </c>
      <c r="L153">
        <f>L$50*EXP(-L$49*(HLOOKUP(L$49,'American Bonds'!$B$1:$L$504,MATCH($A153,'American Bonds'!$A$2:$A$504,0))/100))</f>
        <v>0.59076694912571737</v>
      </c>
      <c r="M153">
        <f>M$50*EXP(-M$49*(HLOOKUP(M$49,'American Bonds'!$B$1:$L$504,MATCH($A153,'American Bonds'!$A$2:$A$504,0))/100))</f>
        <v>0.58127362806846794</v>
      </c>
      <c r="N153">
        <f>N$50*EXP(-N$49*(HLOOKUP(N$49,'American Bonds'!$B$1:$L$504,MATCH($A153,'American Bonds'!$A$2:$A$504,0))/100))</f>
        <v>0.57193285979845432</v>
      </c>
      <c r="O153">
        <f>O$50*EXP(-O$49*(HLOOKUP(O$49,'American Bonds'!$B$1:$L$504,MATCH($A153,'American Bonds'!$A$2:$A$504,0))/100))</f>
        <v>0.5627421928708396</v>
      </c>
      <c r="P153">
        <f>P$50*EXP(-P$49*(HLOOKUP(P$49,'American Bonds'!$B$1:$L$504,MATCH($A153,'American Bonds'!$A$2:$A$504,0))/100))</f>
        <v>0.55369921523424437</v>
      </c>
      <c r="Q153">
        <f>Q$50*EXP(-Q$49*(HLOOKUP(Q$49,'American Bonds'!$B$1:$L$504,MATCH($A153,'American Bonds'!$A$2:$A$504,0))/100))</f>
        <v>0.54480155359771432</v>
      </c>
      <c r="R153">
        <f>R$50*EXP(-R$49*(HLOOKUP(R$49,'American Bonds'!$B$1:$L$504,MATCH($A153,'American Bonds'!$A$2:$A$504,0))/100))</f>
        <v>0.53604687280786056</v>
      </c>
      <c r="S153">
        <f>S$50*EXP(-S$49*(HLOOKUP(S$49,'American Bonds'!$B$1:$L$504,MATCH($A153,'American Bonds'!$A$2:$A$504,0))/100))</f>
        <v>0.52743287523600813</v>
      </c>
      <c r="T153">
        <f>T$50*EXP(-T$49*(HLOOKUP(T$49,'American Bonds'!$B$1:$L$504,MATCH($A153,'American Bonds'!$A$2:$A$504,0))/100))</f>
        <v>0.51895730017519315</v>
      </c>
      <c r="U153" s="25">
        <f>U$50*EXP(-U$49*(HLOOKUP(U$49,'American Bonds'!$B$1:$L$504,MATCH($A153,'American Bonds'!$A$2:$A$504,0))/100))</f>
        <v>12.304473132246768</v>
      </c>
      <c r="W153" s="129">
        <f t="shared" si="58"/>
        <v>111.85407047378459</v>
      </c>
      <c r="X153" s="21">
        <f t="shared" si="59"/>
        <v>6.6746730266784491</v>
      </c>
      <c r="Y153" s="28">
        <f t="shared" si="60"/>
        <v>4.5065993714222321E-5</v>
      </c>
    </row>
    <row r="154" spans="1:25" x14ac:dyDescent="0.2">
      <c r="A154" s="154">
        <v>41075</v>
      </c>
      <c r="B154">
        <f>B$50*EXP(-B$49*(HLOOKUP(B$49,'American Bonds'!$B$1:$L$504,MATCH($A154,'American Bonds'!$A$2:$A$504,0))/100))</f>
        <v>23.417259787445502</v>
      </c>
      <c r="C154">
        <f>C$50*EXP(-C$49*(HLOOKUP(C$49,'American Bonds'!$B$1:$L$504,MATCH($A154,'American Bonds'!$A$2:$A$504,0))/100))</f>
        <v>2.2979073173401057</v>
      </c>
      <c r="D154">
        <f>D$50*EXP(-D$49*(HLOOKUP(D$49,'American Bonds'!$B$1:$L$504,MATCH($A154,'American Bonds'!$A$2:$A$504,0))/100))</f>
        <v>22.767763932303815</v>
      </c>
      <c r="E154">
        <f>E$50*EXP(-E$49*(HLOOKUP(E$49,'American Bonds'!$B$1:$L$504,MATCH($A154,'American Bonds'!$A$2:$A$504,0))/100))</f>
        <v>1.8489907072482337</v>
      </c>
      <c r="F154">
        <f>F$50*EXP(-F$49*(HLOOKUP(F$49,'American Bonds'!$B$1:$L$504,MATCH($A154,'American Bonds'!$A$2:$A$504,0))/100))</f>
        <v>21.538097180247412</v>
      </c>
      <c r="G154">
        <f>G$50*EXP(-G$49*(HLOOKUP(G$49,'American Bonds'!$B$1:$L$504,MATCH($A154,'American Bonds'!$A$2:$A$504,0))/100))</f>
        <v>1.3000322542579026</v>
      </c>
      <c r="H154">
        <f>H$50*EXP(-H$49*(HLOOKUP(H$49,'American Bonds'!$B$1:$L$504,MATCH($A154,'American Bonds'!$A$2:$A$504,0))/100))</f>
        <v>1.2608537553612897</v>
      </c>
      <c r="I154">
        <f>I$50*EXP(-I$49*(HLOOKUP(I$49,'American Bonds'!$B$1:$L$504,MATCH($A154,'American Bonds'!$A$2:$A$504,0))/100))</f>
        <v>1.2435734816628961</v>
      </c>
      <c r="J154">
        <f>J$50*EXP(-J$49*(HLOOKUP(J$49,'American Bonds'!$B$1:$L$504,MATCH($A154,'American Bonds'!$A$2:$A$504,0))/100))</f>
        <v>1.2265300378568049</v>
      </c>
      <c r="K154">
        <f>K$50*EXP(-K$49*(HLOOKUP(K$49,'American Bonds'!$B$1:$L$504,MATCH($A154,'American Bonds'!$A$2:$A$504,0))/100))</f>
        <v>17.805671371282791</v>
      </c>
      <c r="L154">
        <f>L$50*EXP(-L$49*(HLOOKUP(L$49,'American Bonds'!$B$1:$L$504,MATCH($A154,'American Bonds'!$A$2:$A$504,0))/100))</f>
        <v>0.59206806711880222</v>
      </c>
      <c r="M154">
        <f>M$50*EXP(-M$49*(HLOOKUP(M$49,'American Bonds'!$B$1:$L$504,MATCH($A154,'American Bonds'!$A$2:$A$504,0))/100))</f>
        <v>0.58267036018393936</v>
      </c>
      <c r="N154">
        <f>N$50*EXP(-N$49*(HLOOKUP(N$49,'American Bonds'!$B$1:$L$504,MATCH($A154,'American Bonds'!$A$2:$A$504,0))/100))</f>
        <v>0.57342182004346798</v>
      </c>
      <c r="O154">
        <f>O$50*EXP(-O$49*(HLOOKUP(O$49,'American Bonds'!$B$1:$L$504,MATCH($A154,'American Bonds'!$A$2:$A$504,0))/100))</f>
        <v>0.56432007902060211</v>
      </c>
      <c r="P154">
        <f>P$50*EXP(-P$49*(HLOOKUP(P$49,'American Bonds'!$B$1:$L$504,MATCH($A154,'American Bonds'!$A$2:$A$504,0))/100))</f>
        <v>0.55536280701993201</v>
      </c>
      <c r="Q154">
        <f>Q$50*EXP(-Q$49*(HLOOKUP(Q$49,'American Bonds'!$B$1:$L$504,MATCH($A154,'American Bonds'!$A$2:$A$504,0))/100))</f>
        <v>0.54654771093090615</v>
      </c>
      <c r="R154">
        <f>R$50*EXP(-R$49*(HLOOKUP(R$49,'American Bonds'!$B$1:$L$504,MATCH($A154,'American Bonds'!$A$2:$A$504,0))/100))</f>
        <v>0.53787253404078328</v>
      </c>
      <c r="S154">
        <f>S$50*EXP(-S$49*(HLOOKUP(S$49,'American Bonds'!$B$1:$L$504,MATCH($A154,'American Bonds'!$A$2:$A$504,0))/100))</f>
        <v>0.52933505545690118</v>
      </c>
      <c r="T154">
        <f>T$50*EXP(-T$49*(HLOOKUP(T$49,'American Bonds'!$B$1:$L$504,MATCH($A154,'American Bonds'!$A$2:$A$504,0))/100))</f>
        <v>0.52093308953811579</v>
      </c>
      <c r="U154" s="25">
        <f>U$50*EXP(-U$49*(HLOOKUP(U$49,'American Bonds'!$B$1:$L$504,MATCH($A154,'American Bonds'!$A$2:$A$504,0))/100))</f>
        <v>12.329106703871696</v>
      </c>
      <c r="W154" s="129">
        <f t="shared" si="58"/>
        <v>112.0383180522319</v>
      </c>
      <c r="X154" s="21">
        <f t="shared" si="59"/>
        <v>6.6777131238576164</v>
      </c>
      <c r="Y154" s="28">
        <f t="shared" si="60"/>
        <v>1.6458587203602294E-3</v>
      </c>
    </row>
    <row r="155" spans="1:25" x14ac:dyDescent="0.2">
      <c r="A155" s="154">
        <v>41076</v>
      </c>
      <c r="B155">
        <f>B$50*EXP(-B$49*(HLOOKUP(B$49,'American Bonds'!$B$1:$L$504,MATCH($A155,'American Bonds'!$A$2:$A$504,0))/100))</f>
        <v>23.414918178549154</v>
      </c>
      <c r="C155">
        <f>C$50*EXP(-C$49*(HLOOKUP(C$49,'American Bonds'!$B$1:$L$504,MATCH($A155,'American Bonds'!$A$2:$A$504,0))/100))</f>
        <v>2.2974477818317203</v>
      </c>
      <c r="D155">
        <f>D$50*EXP(-D$49*(HLOOKUP(D$49,'American Bonds'!$B$1:$L$504,MATCH($A155,'American Bonds'!$A$2:$A$504,0))/100))</f>
        <v>22.767763932303815</v>
      </c>
      <c r="E155">
        <f>E$50*EXP(-E$49*(HLOOKUP(E$49,'American Bonds'!$B$1:$L$504,MATCH($A155,'American Bonds'!$A$2:$A$504,0))/100))</f>
        <v>1.8489907072482337</v>
      </c>
      <c r="F155">
        <f>F$50*EXP(-F$49*(HLOOKUP(F$49,'American Bonds'!$B$1:$L$504,MATCH($A155,'American Bonds'!$A$2:$A$504,0))/100))</f>
        <v>21.538097180247412</v>
      </c>
      <c r="G155">
        <f>G$50*EXP(-G$49*(HLOOKUP(G$49,'American Bonds'!$B$1:$L$504,MATCH($A155,'American Bonds'!$A$2:$A$504,0))/100))</f>
        <v>1.3000322542579026</v>
      </c>
      <c r="H155">
        <f>H$50*EXP(-H$49*(HLOOKUP(H$49,'American Bonds'!$B$1:$L$504,MATCH($A155,'American Bonds'!$A$2:$A$504,0))/100))</f>
        <v>1.2617366619713042</v>
      </c>
      <c r="I155">
        <f>I$50*EXP(-I$49*(HLOOKUP(I$49,'American Bonds'!$B$1:$L$504,MATCH($A155,'American Bonds'!$A$2:$A$504,0))/100))</f>
        <v>1.2445687384978801</v>
      </c>
      <c r="J155">
        <f>J$50*EXP(-J$49*(HLOOKUP(J$49,'American Bonds'!$B$1:$L$504,MATCH($A155,'American Bonds'!$A$2:$A$504,0))/100))</f>
        <v>1.2276344117845981</v>
      </c>
      <c r="K155">
        <f>K$50*EXP(-K$49*(HLOOKUP(K$49,'American Bonds'!$B$1:$L$504,MATCH($A155,'American Bonds'!$A$2:$A$504,0))/100))</f>
        <v>17.859168591103462</v>
      </c>
      <c r="L155">
        <f>L$50*EXP(-L$49*(HLOOKUP(L$49,'American Bonds'!$B$1:$L$504,MATCH($A155,'American Bonds'!$A$2:$A$504,0))/100))</f>
        <v>0.59402511910003897</v>
      </c>
      <c r="M155">
        <f>M$50*EXP(-M$49*(HLOOKUP(M$49,'American Bonds'!$B$1:$L$504,MATCH($A155,'American Bonds'!$A$2:$A$504,0))/100))</f>
        <v>0.584771753719461</v>
      </c>
      <c r="N155">
        <f>N$50*EXP(-N$49*(HLOOKUP(N$49,'American Bonds'!$B$1:$L$504,MATCH($A155,'American Bonds'!$A$2:$A$504,0))/100))</f>
        <v>0.57566253168924553</v>
      </c>
      <c r="O155">
        <f>O$50*EXP(-O$49*(HLOOKUP(O$49,'American Bonds'!$B$1:$L$504,MATCH($A155,'American Bonds'!$A$2:$A$504,0))/100))</f>
        <v>0.56669520763113279</v>
      </c>
      <c r="P155">
        <f>P$50*EXP(-P$49*(HLOOKUP(P$49,'American Bonds'!$B$1:$L$504,MATCH($A155,'American Bonds'!$A$2:$A$504,0))/100))</f>
        <v>0.55786757114401275</v>
      </c>
      <c r="Q155">
        <f>Q$50*EXP(-Q$49*(HLOOKUP(Q$49,'American Bonds'!$B$1:$L$504,MATCH($A155,'American Bonds'!$A$2:$A$504,0))/100))</f>
        <v>0.54917744625907217</v>
      </c>
      <c r="R155">
        <f>R$50*EXP(-R$49*(HLOOKUP(R$49,'American Bonds'!$B$1:$L$504,MATCH($A155,'American Bonds'!$A$2:$A$504,0))/100))</f>
        <v>0.54062269090342863</v>
      </c>
      <c r="S155">
        <f>S$50*EXP(-S$49*(HLOOKUP(S$49,'American Bonds'!$B$1:$L$504,MATCH($A155,'American Bonds'!$A$2:$A$504,0))/100))</f>
        <v>0.53220119637212049</v>
      </c>
      <c r="T155">
        <f>T$50*EXP(-T$49*(HLOOKUP(T$49,'American Bonds'!$B$1:$L$504,MATCH($A155,'American Bonds'!$A$2:$A$504,0))/100))</f>
        <v>0.52391088680832143</v>
      </c>
      <c r="U155" s="25">
        <f>U$50*EXP(-U$49*(HLOOKUP(U$49,'American Bonds'!$B$1:$L$504,MATCH($A155,'American Bonds'!$A$2:$A$504,0))/100))</f>
        <v>12.403303712530008</v>
      </c>
      <c r="W155" s="129">
        <f t="shared" si="58"/>
        <v>112.18859655395231</v>
      </c>
      <c r="X155" s="21">
        <f t="shared" si="59"/>
        <v>6.6900130429360356</v>
      </c>
      <c r="Y155" s="28">
        <f t="shared" si="60"/>
        <v>1.340414682019258E-3</v>
      </c>
    </row>
    <row r="156" spans="1:25" x14ac:dyDescent="0.2">
      <c r="A156" s="154">
        <v>41079</v>
      </c>
      <c r="B156">
        <f>B$50*EXP(-B$49*(HLOOKUP(B$49,'American Bonds'!$B$1:$L$504,MATCH($A156,'American Bonds'!$A$2:$A$504,0))/100))</f>
        <v>23.419601630514446</v>
      </c>
      <c r="C156">
        <f>C$50*EXP(-C$49*(HLOOKUP(C$49,'American Bonds'!$B$1:$L$504,MATCH($A156,'American Bonds'!$A$2:$A$504,0))/100))</f>
        <v>2.2974477818317203</v>
      </c>
      <c r="D156">
        <f>D$50*EXP(-D$49*(HLOOKUP(D$49,'American Bonds'!$B$1:$L$504,MATCH($A156,'American Bonds'!$A$2:$A$504,0))/100))</f>
        <v>22.754107371322423</v>
      </c>
      <c r="E156">
        <f>E$50*EXP(-E$49*(HLOOKUP(E$49,'American Bonds'!$B$1:$L$504,MATCH($A156,'American Bonds'!$A$2:$A$504,0))/100))</f>
        <v>1.8475121062017126</v>
      </c>
      <c r="F156">
        <f>F$50*EXP(-F$49*(HLOOKUP(F$49,'American Bonds'!$B$1:$L$504,MATCH($A156,'American Bonds'!$A$2:$A$504,0))/100))</f>
        <v>21.505814252725731</v>
      </c>
      <c r="G156">
        <f>G$50*EXP(-G$49*(HLOOKUP(G$49,'American Bonds'!$B$1:$L$504,MATCH($A156,'American Bonds'!$A$2:$A$504,0))/100))</f>
        <v>1.2976943009894273</v>
      </c>
      <c r="H156">
        <f>H$50*EXP(-H$49*(HLOOKUP(H$49,'American Bonds'!$B$1:$L$504,MATCH($A156,'American Bonds'!$A$2:$A$504,0))/100))</f>
        <v>1.2582087407124551</v>
      </c>
      <c r="I156">
        <f>I$50*EXP(-I$49*(HLOOKUP(I$49,'American Bonds'!$B$1:$L$504,MATCH($A156,'American Bonds'!$A$2:$A$504,0))/100))</f>
        <v>1.2405924839350573</v>
      </c>
      <c r="J156">
        <f>J$50*EXP(-J$49*(HLOOKUP(J$49,'American Bonds'!$B$1:$L$504,MATCH($A156,'American Bonds'!$A$2:$A$504,0))/100))</f>
        <v>1.2232228734356623</v>
      </c>
      <c r="K156">
        <f>K$50*EXP(-K$49*(HLOOKUP(K$49,'American Bonds'!$B$1:$L$504,MATCH($A156,'American Bonds'!$A$2:$A$504,0))/100))</f>
        <v>17.770095616153938</v>
      </c>
      <c r="L156">
        <f>L$50*EXP(-L$49*(HLOOKUP(L$49,'American Bonds'!$B$1:$L$504,MATCH($A156,'American Bonds'!$A$2:$A$504,0))/100))</f>
        <v>0.59076694912571737</v>
      </c>
      <c r="M156">
        <f>M$50*EXP(-M$49*(HLOOKUP(M$49,'American Bonds'!$B$1:$L$504,MATCH($A156,'American Bonds'!$A$2:$A$504,0))/100))</f>
        <v>0.58127362806846794</v>
      </c>
      <c r="N156">
        <f>N$50*EXP(-N$49*(HLOOKUP(N$49,'American Bonds'!$B$1:$L$504,MATCH($A156,'American Bonds'!$A$2:$A$504,0))/100))</f>
        <v>0.57193285979845432</v>
      </c>
      <c r="O156">
        <f>O$50*EXP(-O$49*(HLOOKUP(O$49,'American Bonds'!$B$1:$L$504,MATCH($A156,'American Bonds'!$A$2:$A$504,0))/100))</f>
        <v>0.5627421928708396</v>
      </c>
      <c r="P156">
        <f>P$50*EXP(-P$49*(HLOOKUP(P$49,'American Bonds'!$B$1:$L$504,MATCH($A156,'American Bonds'!$A$2:$A$504,0))/100))</f>
        <v>0.55369921523424437</v>
      </c>
      <c r="Q156">
        <f>Q$50*EXP(-Q$49*(HLOOKUP(Q$49,'American Bonds'!$B$1:$L$504,MATCH($A156,'American Bonds'!$A$2:$A$504,0))/100))</f>
        <v>0.54480155359771432</v>
      </c>
      <c r="R156">
        <f>R$50*EXP(-R$49*(HLOOKUP(R$49,'American Bonds'!$B$1:$L$504,MATCH($A156,'American Bonds'!$A$2:$A$504,0))/100))</f>
        <v>0.53604687280786056</v>
      </c>
      <c r="S156">
        <f>S$50*EXP(-S$49*(HLOOKUP(S$49,'American Bonds'!$B$1:$L$504,MATCH($A156,'American Bonds'!$A$2:$A$504,0))/100))</f>
        <v>0.52743287523600813</v>
      </c>
      <c r="T156">
        <f>T$50*EXP(-T$49*(HLOOKUP(T$49,'American Bonds'!$B$1:$L$504,MATCH($A156,'American Bonds'!$A$2:$A$504,0))/100))</f>
        <v>0.51895730017519315</v>
      </c>
      <c r="U156" s="25">
        <f>U$50*EXP(-U$49*(HLOOKUP(U$49,'American Bonds'!$B$1:$L$504,MATCH($A156,'American Bonds'!$A$2:$A$504,0))/100))</f>
        <v>12.329106703871696</v>
      </c>
      <c r="W156" s="129">
        <f t="shared" si="58"/>
        <v>111.93105730860879</v>
      </c>
      <c r="X156" s="21">
        <f t="shared" si="59"/>
        <v>6.6762768811759292</v>
      </c>
      <c r="Y156" s="28">
        <f t="shared" si="60"/>
        <v>-2.2982309160511421E-3</v>
      </c>
    </row>
    <row r="157" spans="1:25" x14ac:dyDescent="0.2">
      <c r="A157" s="154">
        <v>41080</v>
      </c>
      <c r="B157">
        <f>B$50*EXP(-B$49*(HLOOKUP(B$49,'American Bonds'!$B$1:$L$504,MATCH($A157,'American Bonds'!$A$2:$A$504,0))/100))</f>
        <v>23.407894756661548</v>
      </c>
      <c r="C157">
        <f>C$50*EXP(-C$49*(HLOOKUP(C$49,'American Bonds'!$B$1:$L$504,MATCH($A157,'American Bonds'!$A$2:$A$504,0))/100))</f>
        <v>2.2956105585935354</v>
      </c>
      <c r="D157">
        <f>D$50*EXP(-D$49*(HLOOKUP(D$49,'American Bonds'!$B$1:$L$504,MATCH($A157,'American Bonds'!$A$2:$A$504,0))/100))</f>
        <v>22.726818818882926</v>
      </c>
      <c r="E157">
        <f>E$50*EXP(-E$49*(HLOOKUP(E$49,'American Bonds'!$B$1:$L$504,MATCH($A157,'American Bonds'!$A$2:$A$504,0))/100))</f>
        <v>1.8445584503865551</v>
      </c>
      <c r="F157">
        <f>F$50*EXP(-F$49*(HLOOKUP(F$49,'American Bonds'!$B$1:$L$504,MATCH($A157,'American Bonds'!$A$2:$A$504,0))/100))</f>
        <v>21.462845607188697</v>
      </c>
      <c r="G157">
        <f>G$50*EXP(-G$49*(HLOOKUP(G$49,'American Bonds'!$B$1:$L$504,MATCH($A157,'American Bonds'!$A$2:$A$504,0))/100))</f>
        <v>1.294583569038545</v>
      </c>
      <c r="H157">
        <f>H$50*EXP(-H$49*(HLOOKUP(H$49,'American Bonds'!$B$1:$L$504,MATCH($A157,'American Bonds'!$A$2:$A$504,0))/100))</f>
        <v>1.2546906838165781</v>
      </c>
      <c r="I157">
        <f>I$50*EXP(-I$49*(HLOOKUP(I$49,'American Bonds'!$B$1:$L$504,MATCH($A157,'American Bonds'!$A$2:$A$504,0))/100))</f>
        <v>1.2366289330501106</v>
      </c>
      <c r="J157">
        <f>J$50*EXP(-J$49*(HLOOKUP(J$49,'American Bonds'!$B$1:$L$504,MATCH($A157,'American Bonds'!$A$2:$A$504,0))/100))</f>
        <v>1.218827188072287</v>
      </c>
      <c r="K157">
        <f>K$50*EXP(-K$49*(HLOOKUP(K$49,'American Bonds'!$B$1:$L$504,MATCH($A157,'American Bonds'!$A$2:$A$504,0))/100))</f>
        <v>17.681466894520348</v>
      </c>
      <c r="L157">
        <f>L$50*EXP(-L$49*(HLOOKUP(L$49,'American Bonds'!$B$1:$L$504,MATCH($A157,'American Bonds'!$A$2:$A$504,0))/100))</f>
        <v>0.58752664989665604</v>
      </c>
      <c r="M157">
        <f>M$50*EXP(-M$49*(HLOOKUP(M$49,'American Bonds'!$B$1:$L$504,MATCH($A157,'American Bonds'!$A$2:$A$504,0))/100))</f>
        <v>0.57779642833086287</v>
      </c>
      <c r="N157">
        <f>N$50*EXP(-N$49*(HLOOKUP(N$49,'American Bonds'!$B$1:$L$504,MATCH($A157,'American Bonds'!$A$2:$A$504,0))/100))</f>
        <v>0.56822735215606779</v>
      </c>
      <c r="O157">
        <f>O$50*EXP(-O$49*(HLOOKUP(O$49,'American Bonds'!$B$1:$L$504,MATCH($A157,'American Bonds'!$A$2:$A$504,0))/100))</f>
        <v>0.55881675259059271</v>
      </c>
      <c r="P157">
        <f>P$50*EXP(-P$49*(HLOOKUP(P$49,'American Bonds'!$B$1:$L$504,MATCH($A157,'American Bonds'!$A$2:$A$504,0))/100))</f>
        <v>0.54956200505132802</v>
      </c>
      <c r="Q157">
        <f>Q$50*EXP(-Q$49*(HLOOKUP(Q$49,'American Bonds'!$B$1:$L$504,MATCH($A157,'American Bonds'!$A$2:$A$504,0))/100))</f>
        <v>0.54046052842174608</v>
      </c>
      <c r="R157">
        <f>R$50*EXP(-R$49*(HLOOKUP(R$49,'American Bonds'!$B$1:$L$504,MATCH($A157,'American Bonds'!$A$2:$A$504,0))/100))</f>
        <v>0.53150978433203666</v>
      </c>
      <c r="S157">
        <f>S$50*EXP(-S$49*(HLOOKUP(S$49,'American Bonds'!$B$1:$L$504,MATCH($A157,'American Bonds'!$A$2:$A$504,0))/100))</f>
        <v>0.52270727645116466</v>
      </c>
      <c r="T157">
        <f>T$50*EXP(-T$49*(HLOOKUP(T$49,'American Bonds'!$B$1:$L$504,MATCH($A157,'American Bonds'!$A$2:$A$504,0))/100))</f>
        <v>0.51405054979065179</v>
      </c>
      <c r="U157" s="25">
        <f>U$50*EXP(-U$49*(HLOOKUP(U$49,'American Bonds'!$B$1:$L$504,MATCH($A157,'American Bonds'!$A$2:$A$504,0))/100))</f>
        <v>12.230867331672281</v>
      </c>
      <c r="W157" s="129">
        <f t="shared" si="58"/>
        <v>111.60545011890453</v>
      </c>
      <c r="X157" s="21">
        <f t="shared" si="59"/>
        <v>6.6611958287164761</v>
      </c>
      <c r="Y157" s="28">
        <f t="shared" si="60"/>
        <v>-2.9132370701832467E-3</v>
      </c>
    </row>
    <row r="158" spans="1:25" x14ac:dyDescent="0.2">
      <c r="A158" s="154">
        <v>41081</v>
      </c>
      <c r="B158">
        <f>B$50*EXP(-B$49*(HLOOKUP(B$49,'American Bonds'!$B$1:$L$504,MATCH($A158,'American Bonds'!$A$2:$A$504,0))/100))</f>
        <v>23.405554084221457</v>
      </c>
      <c r="C158">
        <f>C$50*EXP(-C$49*(HLOOKUP(C$49,'American Bonds'!$B$1:$L$504,MATCH($A158,'American Bonds'!$A$2:$A$504,0))/100))</f>
        <v>2.294692497994459</v>
      </c>
      <c r="D158">
        <f>D$50*EXP(-D$49*(HLOOKUP(D$49,'American Bonds'!$B$1:$L$504,MATCH($A158,'American Bonds'!$A$2:$A$504,0))/100))</f>
        <v>22.713186817600938</v>
      </c>
      <c r="E158">
        <f>E$50*EXP(-E$49*(HLOOKUP(E$49,'American Bonds'!$B$1:$L$504,MATCH($A158,'American Bonds'!$A$2:$A$504,0))/100))</f>
        <v>1.8430833937275792</v>
      </c>
      <c r="F158">
        <f>F$50*EXP(-F$49*(HLOOKUP(F$49,'American Bonds'!$B$1:$L$504,MATCH($A158,'American Bonds'!$A$2:$A$504,0))/100))</f>
        <v>21.409255508705336</v>
      </c>
      <c r="G158">
        <f>G$50*EXP(-G$49*(HLOOKUP(G$49,'American Bonds'!$B$1:$L$504,MATCH($A158,'American Bonds'!$A$2:$A$504,0))/100))</f>
        <v>1.2907056381362305</v>
      </c>
      <c r="H158">
        <f>H$50*EXP(-H$49*(HLOOKUP(H$49,'American Bonds'!$B$1:$L$504,MATCH($A158,'American Bonds'!$A$2:$A$504,0))/100))</f>
        <v>1.2511824637020887</v>
      </c>
      <c r="I158">
        <f>I$50*EXP(-I$49*(HLOOKUP(I$49,'American Bonds'!$B$1:$L$504,MATCH($A158,'American Bonds'!$A$2:$A$504,0))/100))</f>
        <v>1.232678045256244</v>
      </c>
      <c r="J158">
        <f>J$50*EXP(-J$49*(HLOOKUP(J$49,'American Bonds'!$B$1:$L$504,MATCH($A158,'American Bonds'!$A$2:$A$504,0))/100))</f>
        <v>1.2144472987263291</v>
      </c>
      <c r="K158">
        <f>K$50*EXP(-K$49*(HLOOKUP(K$49,'American Bonds'!$B$1:$L$504,MATCH($A158,'American Bonds'!$A$2:$A$504,0))/100))</f>
        <v>17.610882290263561</v>
      </c>
      <c r="L158">
        <f>L$50*EXP(-L$49*(HLOOKUP(L$49,'American Bonds'!$B$1:$L$504,MATCH($A158,'American Bonds'!$A$2:$A$504,0))/100))</f>
        <v>0.5849472115629375</v>
      </c>
      <c r="M158">
        <f>M$50*EXP(-M$49*(HLOOKUP(M$49,'American Bonds'!$B$1:$L$504,MATCH($A158,'American Bonds'!$A$2:$A$504,0))/100))</f>
        <v>0.57502965105255299</v>
      </c>
      <c r="N158">
        <f>N$50*EXP(-N$49*(HLOOKUP(N$49,'American Bonds'!$B$1:$L$504,MATCH($A158,'American Bonds'!$A$2:$A$504,0))/100))</f>
        <v>0.5652802390597319</v>
      </c>
      <c r="O158">
        <f>O$50*EXP(-O$49*(HLOOKUP(O$49,'American Bonds'!$B$1:$L$504,MATCH($A158,'American Bonds'!$A$2:$A$504,0))/100))</f>
        <v>0.55569612468944518</v>
      </c>
      <c r="P158">
        <f>P$50*EXP(-P$49*(HLOOKUP(P$49,'American Bonds'!$B$1:$L$504,MATCH($A158,'American Bonds'!$A$2:$A$504,0))/100))</f>
        <v>0.54627450538251954</v>
      </c>
      <c r="Q158">
        <f>Q$50*EXP(-Q$49*(HLOOKUP(Q$49,'American Bonds'!$B$1:$L$504,MATCH($A158,'American Bonds'!$A$2:$A$504,0))/100))</f>
        <v>0.53701262609612077</v>
      </c>
      <c r="R158">
        <f>R$50*EXP(-R$49*(HLOOKUP(R$49,'American Bonds'!$B$1:$L$504,MATCH($A158,'American Bonds'!$A$2:$A$504,0))/100))</f>
        <v>0.52790777849813253</v>
      </c>
      <c r="S158">
        <f>S$50*EXP(-S$49*(HLOOKUP(S$49,'American Bonds'!$B$1:$L$504,MATCH($A158,'American Bonds'!$A$2:$A$504,0))/100))</f>
        <v>0.51895730017519315</v>
      </c>
      <c r="T158">
        <f>T$50*EXP(-T$49*(HLOOKUP(T$49,'American Bonds'!$B$1:$L$504,MATCH($A158,'American Bonds'!$A$2:$A$504,0))/100))</f>
        <v>0.51015857385416097</v>
      </c>
      <c r="U158" s="25">
        <f>U$50*EXP(-U$49*(HLOOKUP(U$49,'American Bonds'!$B$1:$L$504,MATCH($A158,'American Bonds'!$A$2:$A$504,0))/100))</f>
        <v>12.133410739156902</v>
      </c>
      <c r="W158" s="129">
        <f t="shared" si="58"/>
        <v>111.3203427878619</v>
      </c>
      <c r="X158" s="21">
        <f t="shared" si="59"/>
        <v>6.6464246432018337</v>
      </c>
      <c r="Y158" s="28">
        <f t="shared" si="60"/>
        <v>-2.5578689910443994E-3</v>
      </c>
    </row>
    <row r="159" spans="1:25" x14ac:dyDescent="0.2">
      <c r="A159" s="154">
        <v>41082</v>
      </c>
      <c r="B159">
        <f>B$50*EXP(-B$49*(HLOOKUP(B$49,'American Bonds'!$B$1:$L$504,MATCH($A159,'American Bonds'!$A$2:$A$504,0))/100))</f>
        <v>23.407894756661548</v>
      </c>
      <c r="C159">
        <f>C$50*EXP(-C$49*(HLOOKUP(C$49,'American Bonds'!$B$1:$L$504,MATCH($A159,'American Bonds'!$A$2:$A$504,0))/100))</f>
        <v>2.2951514823909673</v>
      </c>
      <c r="D159">
        <f>D$50*EXP(-D$49*(HLOOKUP(D$49,'American Bonds'!$B$1:$L$504,MATCH($A159,'American Bonds'!$A$2:$A$504,0))/100))</f>
        <v>22.720001795841846</v>
      </c>
      <c r="E159">
        <f>E$50*EXP(-E$49*(HLOOKUP(E$49,'American Bonds'!$B$1:$L$504,MATCH($A159,'American Bonds'!$A$2:$A$504,0))/100))</f>
        <v>1.8438207745514033</v>
      </c>
      <c r="F159">
        <f>F$50*EXP(-F$49*(HLOOKUP(F$49,'American Bonds'!$B$1:$L$504,MATCH($A159,'American Bonds'!$A$2:$A$504,0))/100))</f>
        <v>21.430675472410901</v>
      </c>
      <c r="G159">
        <f>G$50*EXP(-G$49*(HLOOKUP(G$49,'American Bonds'!$B$1:$L$504,MATCH($A159,'American Bonds'!$A$2:$A$504,0))/100))</f>
        <v>1.2922554145818883</v>
      </c>
      <c r="H159">
        <f>H$50*EXP(-H$49*(HLOOKUP(H$49,'American Bonds'!$B$1:$L$504,MATCH($A159,'American Bonds'!$A$2:$A$504,0))/100))</f>
        <v>1.2511824637020887</v>
      </c>
      <c r="I159">
        <f>I$50*EXP(-I$49*(HLOOKUP(I$49,'American Bonds'!$B$1:$L$504,MATCH($A159,'American Bonds'!$A$2:$A$504,0))/100))</f>
        <v>1.232678045256244</v>
      </c>
      <c r="J159">
        <f>J$50*EXP(-J$49*(HLOOKUP(J$49,'American Bonds'!$B$1:$L$504,MATCH($A159,'American Bonds'!$A$2:$A$504,0))/100))</f>
        <v>1.2144472987263291</v>
      </c>
      <c r="K159">
        <f>K$50*EXP(-K$49*(HLOOKUP(K$49,'American Bonds'!$B$1:$L$504,MATCH($A159,'American Bonds'!$A$2:$A$504,0))/100))</f>
        <v>17.646139300101591</v>
      </c>
      <c r="L159">
        <f>L$50*EXP(-L$49*(HLOOKUP(L$49,'American Bonds'!$B$1:$L$504,MATCH($A159,'American Bonds'!$A$2:$A$504,0))/100))</f>
        <v>0.58623551203928548</v>
      </c>
      <c r="M159">
        <f>M$50*EXP(-M$49*(HLOOKUP(M$49,'American Bonds'!$B$1:$L$504,MATCH($A159,'American Bonds'!$A$2:$A$504,0))/100))</f>
        <v>0.57641137962613787</v>
      </c>
      <c r="N159">
        <f>N$50*EXP(-N$49*(HLOOKUP(N$49,'American Bonds'!$B$1:$L$504,MATCH($A159,'American Bonds'!$A$2:$A$504,0))/100))</f>
        <v>0.56675187998546639</v>
      </c>
      <c r="O159">
        <f>O$50*EXP(-O$49*(HLOOKUP(O$49,'American Bonds'!$B$1:$L$504,MATCH($A159,'American Bonds'!$A$2:$A$504,0))/100))</f>
        <v>0.55725425420191532</v>
      </c>
      <c r="P159">
        <f>P$50*EXP(-P$49*(HLOOKUP(P$49,'American Bonds'!$B$1:$L$504,MATCH($A159,'American Bonds'!$A$2:$A$504,0))/100))</f>
        <v>0.54791578959402143</v>
      </c>
      <c r="Q159">
        <f>Q$50*EXP(-Q$49*(HLOOKUP(Q$49,'American Bonds'!$B$1:$L$504,MATCH($A159,'American Bonds'!$A$2:$A$504,0))/100))</f>
        <v>0.53873381893942673</v>
      </c>
      <c r="R159">
        <f>R$50*EXP(-R$49*(HLOOKUP(R$49,'American Bonds'!$B$1:$L$504,MATCH($A159,'American Bonds'!$A$2:$A$504,0))/100))</f>
        <v>0.52970571971307512</v>
      </c>
      <c r="S159">
        <f>S$50*EXP(-S$49*(HLOOKUP(S$49,'American Bonds'!$B$1:$L$504,MATCH($A159,'American Bonds'!$A$2:$A$504,0))/100))</f>
        <v>0.52082891333817549</v>
      </c>
      <c r="T159">
        <f>T$50*EXP(-T$49*(HLOOKUP(T$49,'American Bonds'!$B$1:$L$504,MATCH($A159,'American Bonds'!$A$2:$A$504,0))/100))</f>
        <v>0.51210086444971592</v>
      </c>
      <c r="U159" s="25">
        <f>U$50*EXP(-U$49*(HLOOKUP(U$49,'American Bonds'!$B$1:$L$504,MATCH($A159,'American Bonds'!$A$2:$A$504,0))/100))</f>
        <v>12.157701843642666</v>
      </c>
      <c r="W159" s="129">
        <f>SUM(B159:U159)</f>
        <v>111.4278867797547</v>
      </c>
      <c r="X159" s="21">
        <f t="shared" si="59"/>
        <v>6.6508371277397167</v>
      </c>
      <c r="Y159" s="28">
        <f t="shared" si="60"/>
        <v>9.6561037057619765E-4</v>
      </c>
    </row>
    <row r="160" spans="1:25" x14ac:dyDescent="0.2">
      <c r="A160" s="154">
        <v>41083</v>
      </c>
      <c r="B160">
        <f>B$50*EXP(-B$49*(HLOOKUP(B$49,'American Bonds'!$B$1:$L$504,MATCH($A160,'American Bonds'!$A$2:$A$504,0))/100))</f>
        <v>23.403213645836903</v>
      </c>
      <c r="C160">
        <f>C$50*EXP(-C$49*(HLOOKUP(C$49,'American Bonds'!$B$1:$L$504,MATCH($A160,'American Bonds'!$A$2:$A$504,0))/100))</f>
        <v>2.2937748045461865</v>
      </c>
      <c r="D160">
        <f>D$50*EXP(-D$49*(HLOOKUP(D$49,'American Bonds'!$B$1:$L$504,MATCH($A160,'American Bonds'!$A$2:$A$504,0))/100))</f>
        <v>22.692754145546729</v>
      </c>
      <c r="E160">
        <f>E$50*EXP(-E$49*(HLOOKUP(E$49,'American Bonds'!$B$1:$L$504,MATCH($A160,'American Bonds'!$A$2:$A$504,0))/100))</f>
        <v>1.8408730201445007</v>
      </c>
      <c r="F160">
        <f>F$50*EXP(-F$49*(HLOOKUP(F$49,'American Bonds'!$B$1:$L$504,MATCH($A160,'American Bonds'!$A$2:$A$504,0))/100))</f>
        <v>21.377165698816537</v>
      </c>
      <c r="G160">
        <f>G$50*EXP(-G$49*(HLOOKUP(G$49,'American Bonds'!$B$1:$L$504,MATCH($A160,'American Bonds'!$A$2:$A$504,0))/100))</f>
        <v>1.2883844576767174</v>
      </c>
      <c r="H160">
        <f>H$50*EXP(-H$49*(HLOOKUP(H$49,'American Bonds'!$B$1:$L$504,MATCH($A160,'American Bonds'!$A$2:$A$504,0))/100))</f>
        <v>1.2468109796387981</v>
      </c>
      <c r="I160">
        <f>I$50*EXP(-I$49*(HLOOKUP(I$49,'American Bonds'!$B$1:$L$504,MATCH($A160,'American Bonds'!$A$2:$A$504,0))/100))</f>
        <v>1.2277571813641532</v>
      </c>
      <c r="J160">
        <f>J$50*EXP(-J$49*(HLOOKUP(J$49,'American Bonds'!$B$1:$L$504,MATCH($A160,'American Bonds'!$A$2:$A$504,0))/100))</f>
        <v>1.208994563737273</v>
      </c>
      <c r="K160">
        <f>K$50*EXP(-K$49*(HLOOKUP(K$49,'American Bonds'!$B$1:$L$504,MATCH($A160,'American Bonds'!$A$2:$A$504,0))/100))</f>
        <v>17.558128813173507</v>
      </c>
      <c r="L160">
        <f>L$50*EXP(-L$49*(HLOOKUP(L$49,'American Bonds'!$B$1:$L$504,MATCH($A160,'American Bonds'!$A$2:$A$504,0))/100))</f>
        <v>0.58302006730169398</v>
      </c>
      <c r="M160">
        <f>M$50*EXP(-M$49*(HLOOKUP(M$49,'American Bonds'!$B$1:$L$504,MATCH($A160,'American Bonds'!$A$2:$A$504,0))/100))</f>
        <v>0.57296326603349346</v>
      </c>
      <c r="N160">
        <f>N$50*EXP(-N$49*(HLOOKUP(N$49,'American Bonds'!$B$1:$L$504,MATCH($A160,'American Bonds'!$A$2:$A$504,0))/100))</f>
        <v>0.56307993950041857</v>
      </c>
      <c r="O160">
        <f>O$50*EXP(-O$49*(HLOOKUP(O$49,'American Bonds'!$B$1:$L$504,MATCH($A160,'American Bonds'!$A$2:$A$504,0))/100))</f>
        <v>0.55336709535103235</v>
      </c>
      <c r="P160">
        <f>P$50*EXP(-P$49*(HLOOKUP(P$49,'American Bonds'!$B$1:$L$504,MATCH($A160,'American Bonds'!$A$2:$A$504,0))/100))</f>
        <v>0.54382179285044641</v>
      </c>
      <c r="Q160">
        <f>Q$50*EXP(-Q$49*(HLOOKUP(Q$49,'American Bonds'!$B$1:$L$504,MATCH($A160,'American Bonds'!$A$2:$A$504,0))/100))</f>
        <v>0.53444114198996184</v>
      </c>
      <c r="R160">
        <f>R$50*EXP(-R$49*(HLOOKUP(R$49,'American Bonds'!$B$1:$L$504,MATCH($A160,'American Bonds'!$A$2:$A$504,0))/100))</f>
        <v>0.52522230261206793</v>
      </c>
      <c r="S160">
        <f>S$50*EXP(-S$49*(HLOOKUP(S$49,'American Bonds'!$B$1:$L$504,MATCH($A160,'American Bonds'!$A$2:$A$504,0))/100))</f>
        <v>0.51616248355053485</v>
      </c>
      <c r="T160">
        <f>T$50*EXP(-T$49*(HLOOKUP(T$49,'American Bonds'!$B$1:$L$504,MATCH($A160,'American Bonds'!$A$2:$A$504,0))/100))</f>
        <v>0.50725894178533792</v>
      </c>
      <c r="U160" s="25">
        <f>U$50*EXP(-U$49*(HLOOKUP(U$49,'American Bonds'!$B$1:$L$504,MATCH($A160,'American Bonds'!$A$2:$A$504,0))/100))</f>
        <v>12.012681285112661</v>
      </c>
      <c r="W160" s="129">
        <f t="shared" ref="W160:W223" si="61">SUM(B160:U160)</f>
        <v>111.04987562656895</v>
      </c>
      <c r="X160" s="21">
        <f t="shared" si="59"/>
        <v>6.6297797765396647</v>
      </c>
      <c r="Y160" s="28">
        <f t="shared" si="60"/>
        <v>-3.3981959622526548E-3</v>
      </c>
    </row>
    <row r="161" spans="1:25" x14ac:dyDescent="0.2">
      <c r="A161" s="154">
        <v>41086</v>
      </c>
      <c r="B161">
        <f>B$50*EXP(-B$49*(HLOOKUP(B$49,'American Bonds'!$B$1:$L$504,MATCH($A161,'American Bonds'!$A$2:$A$504,0))/100))</f>
        <v>23.426628564991073</v>
      </c>
      <c r="C161">
        <f>C$50*EXP(-C$49*(HLOOKUP(C$49,'American Bonds'!$B$1:$L$504,MATCH($A161,'American Bonds'!$A$2:$A$504,0))/100))</f>
        <v>2.3002063739941847</v>
      </c>
      <c r="D161">
        <f>D$50*EXP(-D$49*(HLOOKUP(D$49,'American Bonds'!$B$1:$L$504,MATCH($A161,'American Bonds'!$A$2:$A$504,0))/100))</f>
        <v>22.801941204748363</v>
      </c>
      <c r="E161">
        <f>E$50*EXP(-E$49*(HLOOKUP(E$49,'American Bonds'!$B$1:$L$504,MATCH($A161,'American Bonds'!$A$2:$A$504,0))/100))</f>
        <v>1.8526923891106988</v>
      </c>
      <c r="F161">
        <f>F$50*EXP(-F$49*(HLOOKUP(F$49,'American Bonds'!$B$1:$L$504,MATCH($A161,'American Bonds'!$A$2:$A$504,0))/100))</f>
        <v>21.559646050066831</v>
      </c>
      <c r="G161">
        <f>G$50*EXP(-G$49*(HLOOKUP(G$49,'American Bonds'!$B$1:$L$504,MATCH($A161,'American Bonds'!$A$2:$A$504,0))/100))</f>
        <v>1.3015932293607568</v>
      </c>
      <c r="H161">
        <f>H$50*EXP(-H$49*(HLOOKUP(H$49,'American Bonds'!$B$1:$L$504,MATCH($A161,'American Bonds'!$A$2:$A$504,0))/100))</f>
        <v>1.2635043303772289</v>
      </c>
      <c r="I161">
        <f>I$50*EXP(-I$49*(HLOOKUP(I$49,'American Bonds'!$B$1:$L$504,MATCH($A161,'American Bonds'!$A$2:$A$504,0))/100))</f>
        <v>1.2465616423774275</v>
      </c>
      <c r="J161">
        <f>J$50*EXP(-J$49*(HLOOKUP(J$49,'American Bonds'!$B$1:$L$504,MATCH($A161,'American Bonds'!$A$2:$A$504,0))/100))</f>
        <v>1.2298461436873553</v>
      </c>
      <c r="K161">
        <f>K$50*EXP(-K$49*(HLOOKUP(K$49,'American Bonds'!$B$1:$L$504,MATCH($A161,'American Bonds'!$A$2:$A$504,0))/100))</f>
        <v>17.859168591103462</v>
      </c>
      <c r="L161">
        <f>L$50*EXP(-L$49*(HLOOKUP(L$49,'American Bonds'!$B$1:$L$504,MATCH($A161,'American Bonds'!$A$2:$A$504,0))/100))</f>
        <v>0.59402511910003897</v>
      </c>
      <c r="M161">
        <f>M$50*EXP(-M$49*(HLOOKUP(M$49,'American Bonds'!$B$1:$L$504,MATCH($A161,'American Bonds'!$A$2:$A$504,0))/100))</f>
        <v>0.584771753719461</v>
      </c>
      <c r="N161">
        <f>N$50*EXP(-N$49*(HLOOKUP(N$49,'American Bonds'!$B$1:$L$504,MATCH($A161,'American Bonds'!$A$2:$A$504,0))/100))</f>
        <v>0.57566253168924553</v>
      </c>
      <c r="O161">
        <f>O$50*EXP(-O$49*(HLOOKUP(O$49,'American Bonds'!$B$1:$L$504,MATCH($A161,'American Bonds'!$A$2:$A$504,0))/100))</f>
        <v>0.56669520763113279</v>
      </c>
      <c r="P161">
        <f>P$50*EXP(-P$49*(HLOOKUP(P$49,'American Bonds'!$B$1:$L$504,MATCH($A161,'American Bonds'!$A$2:$A$504,0))/100))</f>
        <v>0.55786757114401275</v>
      </c>
      <c r="Q161">
        <f>Q$50*EXP(-Q$49*(HLOOKUP(Q$49,'American Bonds'!$B$1:$L$504,MATCH($A161,'American Bonds'!$A$2:$A$504,0))/100))</f>
        <v>0.54917744625907217</v>
      </c>
      <c r="R161">
        <f>R$50*EXP(-R$49*(HLOOKUP(R$49,'American Bonds'!$B$1:$L$504,MATCH($A161,'American Bonds'!$A$2:$A$504,0))/100))</f>
        <v>0.54062269090342863</v>
      </c>
      <c r="S161">
        <f>S$50*EXP(-S$49*(HLOOKUP(S$49,'American Bonds'!$B$1:$L$504,MATCH($A161,'American Bonds'!$A$2:$A$504,0))/100))</f>
        <v>0.53220119637212049</v>
      </c>
      <c r="T161">
        <f>T$50*EXP(-T$49*(HLOOKUP(T$49,'American Bonds'!$B$1:$L$504,MATCH($A161,'American Bonds'!$A$2:$A$504,0))/100))</f>
        <v>0.52391088680832143</v>
      </c>
      <c r="U161" s="25">
        <f>U$50*EXP(-U$49*(HLOOKUP(U$49,'American Bonds'!$B$1:$L$504,MATCH($A161,'American Bonds'!$A$2:$A$504,0))/100))</f>
        <v>12.403303712530008</v>
      </c>
      <c r="W161" s="129">
        <f t="shared" si="61"/>
        <v>112.27002663597422</v>
      </c>
      <c r="X161" s="21">
        <f t="shared" si="59"/>
        <v>6.6878319665981749</v>
      </c>
      <c r="Y161" s="28">
        <f t="shared" si="60"/>
        <v>1.0927491356975681E-2</v>
      </c>
    </row>
    <row r="162" spans="1:25" x14ac:dyDescent="0.2">
      <c r="A162" s="154">
        <v>41087</v>
      </c>
      <c r="B162">
        <f>B$50*EXP(-B$49*(HLOOKUP(B$49,'American Bonds'!$B$1:$L$504,MATCH($A162,'American Bonds'!$A$2:$A$504,0))/100))</f>
        <v>23.433657607864284</v>
      </c>
      <c r="C162">
        <f>C$50*EXP(-C$49*(HLOOKUP(C$49,'American Bonds'!$B$1:$L$504,MATCH($A162,'American Bonds'!$A$2:$A$504,0))/100))</f>
        <v>2.3015869119385486</v>
      </c>
      <c r="D162">
        <f>D$50*EXP(-D$49*(HLOOKUP(D$49,'American Bonds'!$B$1:$L$504,MATCH($A162,'American Bonds'!$A$2:$A$504,0))/100))</f>
        <v>22.843021660235127</v>
      </c>
      <c r="E162">
        <f>E$50*EXP(-E$49*(HLOOKUP(E$49,'American Bonds'!$B$1:$L$504,MATCH($A162,'American Bonds'!$A$2:$A$504,0))/100))</f>
        <v>1.8571441908698108</v>
      </c>
      <c r="F162">
        <f>F$50*EXP(-F$49*(HLOOKUP(F$49,'American Bonds'!$B$1:$L$504,MATCH($A162,'American Bonds'!$A$2:$A$504,0))/100))</f>
        <v>21.64605734163521</v>
      </c>
      <c r="G162">
        <f>G$50*EXP(-G$49*(HLOOKUP(G$49,'American Bonds'!$B$1:$L$504,MATCH($A162,'American Bonds'!$A$2:$A$504,0))/100))</f>
        <v>1.3078558952354737</v>
      </c>
      <c r="H162">
        <f>H$50*EXP(-H$49*(HLOOKUP(H$49,'American Bonds'!$B$1:$L$504,MATCH($A162,'American Bonds'!$A$2:$A$504,0))/100))</f>
        <v>1.2714895346409907</v>
      </c>
      <c r="I162">
        <f>I$50*EXP(-I$49*(HLOOKUP(I$49,'American Bonds'!$B$1:$L$504,MATCH($A162,'American Bonds'!$A$2:$A$504,0))/100))</f>
        <v>1.2555692747662062</v>
      </c>
      <c r="J162">
        <f>J$50*EXP(-J$49*(HLOOKUP(J$49,'American Bonds'!$B$1:$L$504,MATCH($A162,'American Bonds'!$A$2:$A$504,0))/100))</f>
        <v>1.2398483517066887</v>
      </c>
      <c r="K162">
        <f>K$50*EXP(-K$49*(HLOOKUP(K$49,'American Bonds'!$B$1:$L$504,MATCH($A162,'American Bonds'!$A$2:$A$504,0))/100))</f>
        <v>18.056703897983112</v>
      </c>
      <c r="L162">
        <f>L$50*EXP(-L$49*(HLOOKUP(L$49,'American Bonds'!$B$1:$L$504,MATCH($A162,'American Bonds'!$A$2:$A$504,0))/100))</f>
        <v>0.60125648457379599</v>
      </c>
      <c r="M162">
        <f>M$50*EXP(-M$49*(HLOOKUP(M$49,'American Bonds'!$B$1:$L$504,MATCH($A162,'American Bonds'!$A$2:$A$504,0))/100))</f>
        <v>0.59254191108481191</v>
      </c>
      <c r="N162">
        <f>N$50*EXP(-N$49*(HLOOKUP(N$49,'American Bonds'!$B$1:$L$504,MATCH($A162,'American Bonds'!$A$2:$A$504,0))/100))</f>
        <v>0.58395364607323041</v>
      </c>
      <c r="O162">
        <f>O$50*EXP(-O$49*(HLOOKUP(O$49,'American Bonds'!$B$1:$L$504,MATCH($A162,'American Bonds'!$A$2:$A$504,0))/100))</f>
        <v>0.57548985883196246</v>
      </c>
      <c r="P162">
        <f>P$50*EXP(-P$49*(HLOOKUP(P$49,'American Bonds'!$B$1:$L$504,MATCH($A162,'American Bonds'!$A$2:$A$504,0))/100))</f>
        <v>0.56714874518807179</v>
      </c>
      <c r="Q162">
        <f>Q$50*EXP(-Q$49*(HLOOKUP(Q$49,'American Bonds'!$B$1:$L$504,MATCH($A162,'American Bonds'!$A$2:$A$504,0))/100))</f>
        <v>0.55892852711819097</v>
      </c>
      <c r="R162">
        <f>R$50*EXP(-R$49*(HLOOKUP(R$49,'American Bonds'!$B$1:$L$504,MATCH($A162,'American Bonds'!$A$2:$A$504,0))/100))</f>
        <v>0.55082745236951058</v>
      </c>
      <c r="S162">
        <f>S$50*EXP(-S$49*(HLOOKUP(S$49,'American Bonds'!$B$1:$L$504,MATCH($A162,'American Bonds'!$A$2:$A$504,0))/100))</f>
        <v>0.54284379408626304</v>
      </c>
      <c r="T162">
        <f>T$50*EXP(-T$49*(HLOOKUP(T$49,'American Bonds'!$B$1:$L$504,MATCH($A162,'American Bonds'!$A$2:$A$504,0))/100))</f>
        <v>0.53497585044161855</v>
      </c>
      <c r="U162" s="25">
        <f>U$50*EXP(-U$49*(HLOOKUP(U$49,'American Bonds'!$B$1:$L$504,MATCH($A162,'American Bonds'!$A$2:$A$504,0))/100))</f>
        <v>12.730018496522217</v>
      </c>
      <c r="W162" s="129">
        <f t="shared" si="61"/>
        <v>113.05091943316511</v>
      </c>
      <c r="X162" s="21">
        <f t="shared" si="59"/>
        <v>6.7355965571054579</v>
      </c>
      <c r="Y162" s="28">
        <f t="shared" si="60"/>
        <v>6.9314099490076454E-3</v>
      </c>
    </row>
    <row r="163" spans="1:25" x14ac:dyDescent="0.2">
      <c r="A163" s="154">
        <v>41088</v>
      </c>
      <c r="B163">
        <f>B$50*EXP(-B$49*(HLOOKUP(B$49,'American Bonds'!$B$1:$L$504,MATCH($A163,'American Bonds'!$A$2:$A$504,0))/100))</f>
        <v>23.433657607864284</v>
      </c>
      <c r="C163">
        <f>C$50*EXP(-C$49*(HLOOKUP(C$49,'American Bonds'!$B$1:$L$504,MATCH($A163,'American Bonds'!$A$2:$A$504,0))/100))</f>
        <v>2.3015869119385486</v>
      </c>
      <c r="D163">
        <f>D$50*EXP(-D$49*(HLOOKUP(D$49,'American Bonds'!$B$1:$L$504,MATCH($A163,'American Bonds'!$A$2:$A$504,0))/100))</f>
        <v>22.836169781570245</v>
      </c>
      <c r="E163">
        <f>E$50*EXP(-E$49*(HLOOKUP(E$49,'American Bonds'!$B$1:$L$504,MATCH($A163,'American Bonds'!$A$2:$A$504,0))/100))</f>
        <v>1.8564014817451906</v>
      </c>
      <c r="F163">
        <f>F$50*EXP(-F$49*(HLOOKUP(F$49,'American Bonds'!$B$1:$L$504,MATCH($A163,'American Bonds'!$A$2:$A$504,0))/100))</f>
        <v>21.64605734163521</v>
      </c>
      <c r="G163">
        <f>G$50*EXP(-G$49*(HLOOKUP(G$49,'American Bonds'!$B$1:$L$504,MATCH($A163,'American Bonds'!$A$2:$A$504,0))/100))</f>
        <v>1.3078558952354737</v>
      </c>
      <c r="H163">
        <f>H$50*EXP(-H$49*(HLOOKUP(H$49,'American Bonds'!$B$1:$L$504,MATCH($A163,'American Bonds'!$A$2:$A$504,0))/100))</f>
        <v>1.2714895346409907</v>
      </c>
      <c r="I163">
        <f>I$50*EXP(-I$49*(HLOOKUP(I$49,'American Bonds'!$B$1:$L$504,MATCH($A163,'American Bonds'!$A$2:$A$504,0))/100))</f>
        <v>1.2555692747662062</v>
      </c>
      <c r="J163">
        <f>J$50*EXP(-J$49*(HLOOKUP(J$49,'American Bonds'!$B$1:$L$504,MATCH($A163,'American Bonds'!$A$2:$A$504,0))/100))</f>
        <v>1.2398483517066887</v>
      </c>
      <c r="K163">
        <f>K$50*EXP(-K$49*(HLOOKUP(K$49,'American Bonds'!$B$1:$L$504,MATCH($A163,'American Bonds'!$A$2:$A$504,0))/100))</f>
        <v>18.056703897983112</v>
      </c>
      <c r="L163">
        <f>L$50*EXP(-L$49*(HLOOKUP(L$49,'American Bonds'!$B$1:$L$504,MATCH($A163,'American Bonds'!$A$2:$A$504,0))/100))</f>
        <v>0.60125648457379599</v>
      </c>
      <c r="M163">
        <f>M$50*EXP(-M$49*(HLOOKUP(M$49,'American Bonds'!$B$1:$L$504,MATCH($A163,'American Bonds'!$A$2:$A$504,0))/100))</f>
        <v>0.59254191108481191</v>
      </c>
      <c r="N163">
        <f>N$50*EXP(-N$49*(HLOOKUP(N$49,'American Bonds'!$B$1:$L$504,MATCH($A163,'American Bonds'!$A$2:$A$504,0))/100))</f>
        <v>0.58395364607323041</v>
      </c>
      <c r="O163">
        <f>O$50*EXP(-O$49*(HLOOKUP(O$49,'American Bonds'!$B$1:$L$504,MATCH($A163,'American Bonds'!$A$2:$A$504,0))/100))</f>
        <v>0.57548985883196246</v>
      </c>
      <c r="P163">
        <f>P$50*EXP(-P$49*(HLOOKUP(P$49,'American Bonds'!$B$1:$L$504,MATCH($A163,'American Bonds'!$A$2:$A$504,0))/100))</f>
        <v>0.56714874518807179</v>
      </c>
      <c r="Q163">
        <f>Q$50*EXP(-Q$49*(HLOOKUP(Q$49,'American Bonds'!$B$1:$L$504,MATCH($A163,'American Bonds'!$A$2:$A$504,0))/100))</f>
        <v>0.55892852711819097</v>
      </c>
      <c r="R163">
        <f>R$50*EXP(-R$49*(HLOOKUP(R$49,'American Bonds'!$B$1:$L$504,MATCH($A163,'American Bonds'!$A$2:$A$504,0))/100))</f>
        <v>0.55082745236951058</v>
      </c>
      <c r="S163">
        <f>S$50*EXP(-S$49*(HLOOKUP(S$49,'American Bonds'!$B$1:$L$504,MATCH($A163,'American Bonds'!$A$2:$A$504,0))/100))</f>
        <v>0.54284379408626304</v>
      </c>
      <c r="T163">
        <f>T$50*EXP(-T$49*(HLOOKUP(T$49,'American Bonds'!$B$1:$L$504,MATCH($A163,'American Bonds'!$A$2:$A$504,0))/100))</f>
        <v>0.53497585044161855</v>
      </c>
      <c r="U163" s="25">
        <f>U$50*EXP(-U$49*(HLOOKUP(U$49,'American Bonds'!$B$1:$L$504,MATCH($A163,'American Bonds'!$A$2:$A$504,0))/100))</f>
        <v>12.730018496522217</v>
      </c>
      <c r="W163" s="129">
        <f t="shared" si="61"/>
        <v>113.04332484537561</v>
      </c>
      <c r="X163" s="21">
        <f t="shared" si="59"/>
        <v>6.7358409554979524</v>
      </c>
      <c r="Y163" s="28">
        <f t="shared" si="60"/>
        <v>-6.7180726485028457E-5</v>
      </c>
    </row>
    <row r="164" spans="1:25" x14ac:dyDescent="0.2">
      <c r="A164" s="154">
        <v>41089</v>
      </c>
      <c r="B164">
        <f>B$50*EXP(-B$49*(HLOOKUP(B$49,'American Bonds'!$B$1:$L$504,MATCH($A164,'American Bonds'!$A$2:$A$504,0))/100))</f>
        <v>23.43131435926788</v>
      </c>
      <c r="C164">
        <f>C$50*EXP(-C$49*(HLOOKUP(C$49,'American Bonds'!$B$1:$L$504,MATCH($A164,'American Bonds'!$A$2:$A$504,0))/100))</f>
        <v>2.3011266405848305</v>
      </c>
      <c r="D164">
        <f>D$50*EXP(-D$49*(HLOOKUP(D$49,'American Bonds'!$B$1:$L$504,MATCH($A164,'American Bonds'!$A$2:$A$504,0))/100))</f>
        <v>22.815626474641622</v>
      </c>
      <c r="E164">
        <f>E$50*EXP(-E$49*(HLOOKUP(E$49,'American Bonds'!$B$1:$L$504,MATCH($A164,'American Bonds'!$A$2:$A$504,0))/100))</f>
        <v>1.85417513604168</v>
      </c>
      <c r="F164">
        <f>F$50*EXP(-F$49*(HLOOKUP(F$49,'American Bonds'!$B$1:$L$504,MATCH($A164,'American Bonds'!$A$2:$A$504,0))/100))</f>
        <v>21.613612595265923</v>
      </c>
      <c r="G164">
        <f>G$50*EXP(-G$49*(HLOOKUP(G$49,'American Bonds'!$B$1:$L$504,MATCH($A164,'American Bonds'!$A$2:$A$504,0))/100))</f>
        <v>1.3055038720799361</v>
      </c>
      <c r="H164">
        <f>H$50*EXP(-H$49*(HLOOKUP(H$49,'American Bonds'!$B$1:$L$504,MATCH($A164,'American Bonds'!$A$2:$A$504,0))/100))</f>
        <v>1.2679343435342698</v>
      </c>
      <c r="I164">
        <f>I$50*EXP(-I$49*(HLOOKUP(I$49,'American Bonds'!$B$1:$L$504,MATCH($A164,'American Bonds'!$A$2:$A$504,0))/100))</f>
        <v>1.2515578747500409</v>
      </c>
      <c r="J164">
        <f>J$50*EXP(-J$49*(HLOOKUP(J$49,'American Bonds'!$B$1:$L$504,MATCH($A164,'American Bonds'!$A$2:$A$504,0))/100))</f>
        <v>1.2353929222254736</v>
      </c>
      <c r="K164">
        <f>K$50*EXP(-K$49*(HLOOKUP(K$49,'American Bonds'!$B$1:$L$504,MATCH($A164,'American Bonds'!$A$2:$A$504,0))/100))</f>
        <v>17.984621343609973</v>
      </c>
      <c r="L164">
        <f>L$50*EXP(-L$49*(HLOOKUP(L$49,'American Bonds'!$B$1:$L$504,MATCH($A164,'American Bonds'!$A$2:$A$504,0))/100))</f>
        <v>0.59861676767758487</v>
      </c>
      <c r="M164">
        <f>M$50*EXP(-M$49*(HLOOKUP(M$49,'American Bonds'!$B$1:$L$504,MATCH($A164,'American Bonds'!$A$2:$A$504,0))/100))</f>
        <v>0.58970452508578153</v>
      </c>
      <c r="N164">
        <f>N$50*EXP(-N$49*(HLOOKUP(N$49,'American Bonds'!$B$1:$L$504,MATCH($A164,'American Bonds'!$A$2:$A$504,0))/100))</f>
        <v>0.58092496849995723</v>
      </c>
      <c r="O164">
        <f>O$50*EXP(-O$49*(HLOOKUP(O$49,'American Bonds'!$B$1:$L$504,MATCH($A164,'American Bonds'!$A$2:$A$504,0))/100))</f>
        <v>0.57227612248284088</v>
      </c>
      <c r="P164">
        <f>P$50*EXP(-P$49*(HLOOKUP(P$49,'American Bonds'!$B$1:$L$504,MATCH($A164,'American Bonds'!$A$2:$A$504,0))/100))</f>
        <v>0.56375604100759125</v>
      </c>
      <c r="Q164">
        <f>Q$50*EXP(-Q$49*(HLOOKUP(Q$49,'American Bonds'!$B$1:$L$504,MATCH($A164,'American Bonds'!$A$2:$A$504,0))/100))</f>
        <v>0.55536280701993201</v>
      </c>
      <c r="R164">
        <f>R$50*EXP(-R$49*(HLOOKUP(R$49,'American Bonds'!$B$1:$L$504,MATCH($A164,'American Bonds'!$A$2:$A$504,0))/100))</f>
        <v>0.54709453200680658</v>
      </c>
      <c r="S164">
        <f>S$50*EXP(-S$49*(HLOOKUP(S$49,'American Bonds'!$B$1:$L$504,MATCH($A164,'American Bonds'!$A$2:$A$504,0))/100))</f>
        <v>0.53894935557145496</v>
      </c>
      <c r="T164">
        <f>T$50*EXP(-T$49*(HLOOKUP(T$49,'American Bonds'!$B$1:$L$504,MATCH($A164,'American Bonds'!$A$2:$A$504,0))/100))</f>
        <v>0.53092544501481675</v>
      </c>
      <c r="U164" s="25">
        <f>U$50*EXP(-U$49*(HLOOKUP(U$49,'American Bonds'!$B$1:$L$504,MATCH($A164,'American Bonds'!$A$2:$A$504,0))/100))</f>
        <v>12.653867068281949</v>
      </c>
      <c r="W164" s="129">
        <f t="shared" si="61"/>
        <v>112.79234319465036</v>
      </c>
      <c r="X164" s="21">
        <f t="shared" si="59"/>
        <v>6.7237266317885513</v>
      </c>
      <c r="Y164" s="28">
        <f t="shared" si="60"/>
        <v>-2.2226936624485149E-3</v>
      </c>
    </row>
    <row r="165" spans="1:25" x14ac:dyDescent="0.2">
      <c r="A165" s="154" t="s">
        <v>51</v>
      </c>
      <c r="B165">
        <f>B$50*EXP(-B$49*(HLOOKUP(B$49,'American Bonds'!$B$1:$L$504,MATCH($A165,'American Bonds'!$A$2:$A$504,0))/100))</f>
        <v>23.433657607864284</v>
      </c>
      <c r="C165">
        <f>C$50*EXP(-C$49*(HLOOKUP(C$49,'American Bonds'!$B$1:$L$504,MATCH($A165,'American Bonds'!$A$2:$A$504,0))/100))</f>
        <v>2.3029682784542254</v>
      </c>
      <c r="D165">
        <f>D$50*EXP(-D$49*(HLOOKUP(D$49,'American Bonds'!$B$1:$L$504,MATCH($A165,'American Bonds'!$A$2:$A$504,0))/100))</f>
        <v>22.836169781570245</v>
      </c>
      <c r="E165">
        <f>E$50*EXP(-E$49*(HLOOKUP(E$49,'American Bonds'!$B$1:$L$504,MATCH($A165,'American Bonds'!$A$2:$A$504,0))/100))</f>
        <v>1.8564014817451906</v>
      </c>
      <c r="F165">
        <f>F$50*EXP(-F$49*(HLOOKUP(F$49,'American Bonds'!$B$1:$L$504,MATCH($A165,'American Bonds'!$A$2:$A$504,0))/100))</f>
        <v>21.635237018270658</v>
      </c>
      <c r="G165">
        <f>G$50*EXP(-G$49*(HLOOKUP(G$49,'American Bonds'!$B$1:$L$504,MATCH($A165,'American Bonds'!$A$2:$A$504,0))/100))</f>
        <v>1.3070714170653179</v>
      </c>
      <c r="H165">
        <f>H$50*EXP(-H$49*(HLOOKUP(H$49,'American Bonds'!$B$1:$L$504,MATCH($A165,'American Bonds'!$A$2:$A$504,0))/100))</f>
        <v>1.2688222082911542</v>
      </c>
      <c r="I165">
        <f>I$50*EXP(-I$49*(HLOOKUP(I$49,'American Bonds'!$B$1:$L$504,MATCH($A165,'American Bonds'!$A$2:$A$504,0))/100))</f>
        <v>1.2525595216551819</v>
      </c>
      <c r="J165">
        <f>J$50*EXP(-J$49*(HLOOKUP(J$49,'American Bonds'!$B$1:$L$504,MATCH($A165,'American Bonds'!$A$2:$A$504,0))/100))</f>
        <v>1.2365052763397442</v>
      </c>
      <c r="K165">
        <f>K$50*EXP(-K$49*(HLOOKUP(K$49,'American Bonds'!$B$1:$L$504,MATCH($A165,'American Bonds'!$A$2:$A$504,0))/100))</f>
        <v>18.002614960262441</v>
      </c>
      <c r="L165">
        <f>L$50*EXP(-L$49*(HLOOKUP(L$49,'American Bonds'!$B$1:$L$504,MATCH($A165,'American Bonds'!$A$2:$A$504,0))/100))</f>
        <v>0.59927560841800431</v>
      </c>
      <c r="M165">
        <f>M$50*EXP(-M$49*(HLOOKUP(M$49,'American Bonds'!$B$1:$L$504,MATCH($A165,'American Bonds'!$A$2:$A$504,0))/100))</f>
        <v>0.59041259527302836</v>
      </c>
      <c r="N165">
        <f>N$50*EXP(-N$49*(HLOOKUP(N$49,'American Bonds'!$B$1:$L$504,MATCH($A165,'American Bonds'!$A$2:$A$504,0))/100))</f>
        <v>0.58168066205338997</v>
      </c>
      <c r="O165">
        <f>O$50*EXP(-O$49*(HLOOKUP(O$49,'American Bonds'!$B$1:$L$504,MATCH($A165,'American Bonds'!$A$2:$A$504,0))/100))</f>
        <v>0.57307787014672951</v>
      </c>
      <c r="P165">
        <f>P$50*EXP(-P$49*(HLOOKUP(P$49,'American Bonds'!$B$1:$L$504,MATCH($A165,'American Bonds'!$A$2:$A$504,0))/100))</f>
        <v>0.5646023096118804</v>
      </c>
      <c r="Q165">
        <f>Q$50*EXP(-Q$49*(HLOOKUP(Q$49,'American Bonds'!$B$1:$L$504,MATCH($A165,'American Bonds'!$A$2:$A$504,0))/100))</f>
        <v>0.55625209875483617</v>
      </c>
      <c r="R165">
        <f>R$50*EXP(-R$49*(HLOOKUP(R$49,'American Bonds'!$B$1:$L$504,MATCH($A165,'American Bonds'!$A$2:$A$504,0))/100))</f>
        <v>0.54802538371098652</v>
      </c>
      <c r="S165">
        <f>S$50*EXP(-S$49*(HLOOKUP(S$49,'American Bonds'!$B$1:$L$504,MATCH($A165,'American Bonds'!$A$2:$A$504,0))/100))</f>
        <v>0.53992033803353434</v>
      </c>
      <c r="T165">
        <f>T$50*EXP(-T$49*(HLOOKUP(T$49,'American Bonds'!$B$1:$L$504,MATCH($A165,'American Bonds'!$A$2:$A$504,0))/100))</f>
        <v>0.53193516228799775</v>
      </c>
      <c r="U165" s="25">
        <f>U$50*EXP(-U$49*(HLOOKUP(U$49,'American Bonds'!$B$1:$L$504,MATCH($A165,'American Bonds'!$A$2:$A$504,0))/100))</f>
        <v>12.653867068281949</v>
      </c>
      <c r="W165" s="129">
        <f t="shared" si="61"/>
        <v>112.8710566480908</v>
      </c>
      <c r="X165" s="21">
        <f t="shared" si="59"/>
        <v>6.7235956780571797</v>
      </c>
      <c r="Y165" s="28">
        <f t="shared" si="60"/>
        <v>6.9761828180906925E-4</v>
      </c>
    </row>
    <row r="166" spans="1:25" x14ac:dyDescent="0.2">
      <c r="A166" s="154" t="s">
        <v>52</v>
      </c>
      <c r="B166">
        <f>B$50*EXP(-B$49*(HLOOKUP(B$49,'American Bonds'!$B$1:$L$504,MATCH($A166,'American Bonds'!$A$2:$A$504,0))/100))</f>
        <v>23.433657607864284</v>
      </c>
      <c r="C166">
        <f>C$50*EXP(-C$49*(HLOOKUP(C$49,'American Bonds'!$B$1:$L$504,MATCH($A166,'American Bonds'!$A$2:$A$504,0))/100))</f>
        <v>2.3025077308548294</v>
      </c>
      <c r="D166">
        <f>D$50*EXP(-D$49*(HLOOKUP(D$49,'American Bonds'!$B$1:$L$504,MATCH($A166,'American Bonds'!$A$2:$A$504,0))/100))</f>
        <v>22.836169781570245</v>
      </c>
      <c r="E166">
        <f>E$50*EXP(-E$49*(HLOOKUP(E$49,'American Bonds'!$B$1:$L$504,MATCH($A166,'American Bonds'!$A$2:$A$504,0))/100))</f>
        <v>1.8564014817451906</v>
      </c>
      <c r="F166">
        <f>F$50*EXP(-F$49*(HLOOKUP(F$49,'American Bonds'!$B$1:$L$504,MATCH($A166,'American Bonds'!$A$2:$A$504,0))/100))</f>
        <v>21.64605734163521</v>
      </c>
      <c r="G166">
        <f>G$50*EXP(-G$49*(HLOOKUP(G$49,'American Bonds'!$B$1:$L$504,MATCH($A166,'American Bonds'!$A$2:$A$504,0))/100))</f>
        <v>1.3078558952354737</v>
      </c>
      <c r="H166">
        <f>H$50*EXP(-H$49*(HLOOKUP(H$49,'American Bonds'!$B$1:$L$504,MATCH($A166,'American Bonds'!$A$2:$A$504,0))/100))</f>
        <v>1.270599803409004</v>
      </c>
      <c r="I166">
        <f>I$50*EXP(-I$49*(HLOOKUP(I$49,'American Bonds'!$B$1:$L$504,MATCH($A166,'American Bonds'!$A$2:$A$504,0))/100))</f>
        <v>1.2545652210214406</v>
      </c>
      <c r="J166">
        <f>J$50*EXP(-J$49*(HLOOKUP(J$49,'American Bonds'!$B$1:$L$504,MATCH($A166,'American Bonds'!$A$2:$A$504,0))/100))</f>
        <v>1.2387329901781274</v>
      </c>
      <c r="K166">
        <f>K$50*EXP(-K$49*(HLOOKUP(K$49,'American Bonds'!$B$1:$L$504,MATCH($A166,'American Bonds'!$A$2:$A$504,0))/100))</f>
        <v>18.056703897983112</v>
      </c>
      <c r="L166">
        <f>L$50*EXP(-L$49*(HLOOKUP(L$49,'American Bonds'!$B$1:$L$504,MATCH($A166,'American Bonds'!$A$2:$A$504,0))/100))</f>
        <v>0.60125648457379599</v>
      </c>
      <c r="M166">
        <f>M$50*EXP(-M$49*(HLOOKUP(M$49,'American Bonds'!$B$1:$L$504,MATCH($A166,'American Bonds'!$A$2:$A$504,0))/100))</f>
        <v>0.59254191108481191</v>
      </c>
      <c r="N166">
        <f>N$50*EXP(-N$49*(HLOOKUP(N$49,'American Bonds'!$B$1:$L$504,MATCH($A166,'American Bonds'!$A$2:$A$504,0))/100))</f>
        <v>0.58395364607323041</v>
      </c>
      <c r="O166">
        <f>O$50*EXP(-O$49*(HLOOKUP(O$49,'American Bonds'!$B$1:$L$504,MATCH($A166,'American Bonds'!$A$2:$A$504,0))/100))</f>
        <v>0.57548985883196246</v>
      </c>
      <c r="P166">
        <f>P$50*EXP(-P$49*(HLOOKUP(P$49,'American Bonds'!$B$1:$L$504,MATCH($A166,'American Bonds'!$A$2:$A$504,0))/100))</f>
        <v>0.56714874518807179</v>
      </c>
      <c r="Q166">
        <f>Q$50*EXP(-Q$49*(HLOOKUP(Q$49,'American Bonds'!$B$1:$L$504,MATCH($A166,'American Bonds'!$A$2:$A$504,0))/100))</f>
        <v>0.55892852711819097</v>
      </c>
      <c r="R166">
        <f>R$50*EXP(-R$49*(HLOOKUP(R$49,'American Bonds'!$B$1:$L$504,MATCH($A166,'American Bonds'!$A$2:$A$504,0))/100))</f>
        <v>0.55082745236951058</v>
      </c>
      <c r="S166">
        <f>S$50*EXP(-S$49*(HLOOKUP(S$49,'American Bonds'!$B$1:$L$504,MATCH($A166,'American Bonds'!$A$2:$A$504,0))/100))</f>
        <v>0.54284379408626304</v>
      </c>
      <c r="T166">
        <f>T$50*EXP(-T$49*(HLOOKUP(T$49,'American Bonds'!$B$1:$L$504,MATCH($A166,'American Bonds'!$A$2:$A$504,0))/100))</f>
        <v>0.53497585044161855</v>
      </c>
      <c r="U166" s="25">
        <f>U$50*EXP(-U$49*(HLOOKUP(U$49,'American Bonds'!$B$1:$L$504,MATCH($A166,'American Bonds'!$A$2:$A$504,0))/100))</f>
        <v>12.781040546579034</v>
      </c>
      <c r="W166" s="129">
        <f t="shared" si="61"/>
        <v>113.09225856784337</v>
      </c>
      <c r="X166" s="21">
        <f t="shared" si="59"/>
        <v>6.7417509450338446</v>
      </c>
      <c r="Y166" s="28">
        <f t="shared" si="60"/>
        <v>1.9578575416152209E-3</v>
      </c>
    </row>
    <row r="167" spans="1:25" x14ac:dyDescent="0.2">
      <c r="A167" s="154" t="s">
        <v>53</v>
      </c>
      <c r="B167">
        <f>B$50*EXP(-B$49*(HLOOKUP(B$49,'American Bonds'!$B$1:$L$504,MATCH($A167,'American Bonds'!$A$2:$A$504,0))/100))</f>
        <v>23.436001090797266</v>
      </c>
      <c r="C167">
        <f>C$50*EXP(-C$49*(HLOOKUP(C$49,'American Bonds'!$B$1:$L$504,MATCH($A167,'American Bonds'!$A$2:$A$504,0))/100))</f>
        <v>2.3038896500276369</v>
      </c>
      <c r="D167">
        <f>D$50*EXP(-D$49*(HLOOKUP(D$49,'American Bonds'!$B$1:$L$504,MATCH($A167,'American Bonds'!$A$2:$A$504,0))/100))</f>
        <v>22.870449739783769</v>
      </c>
      <c r="E167">
        <f>E$50*EXP(-E$49*(HLOOKUP(E$49,'American Bonds'!$B$1:$L$504,MATCH($A167,'American Bonds'!$A$2:$A$504,0))/100))</f>
        <v>1.8601179999880846</v>
      </c>
      <c r="F167">
        <f>F$50*EXP(-F$49*(HLOOKUP(F$49,'American Bonds'!$B$1:$L$504,MATCH($A167,'American Bonds'!$A$2:$A$504,0))/100))</f>
        <v>21.711093018398511</v>
      </c>
      <c r="G167">
        <f>G$50*EXP(-G$49*(HLOOKUP(G$49,'American Bonds'!$B$1:$L$504,MATCH($A167,'American Bonds'!$A$2:$A$504,0))/100))</f>
        <v>1.3125726615435696</v>
      </c>
      <c r="H167">
        <f>H$50*EXP(-H$49*(HLOOKUP(H$49,'American Bonds'!$B$1:$L$504,MATCH($A167,'American Bonds'!$A$2:$A$504,0))/100))</f>
        <v>1.2777351225547449</v>
      </c>
      <c r="I167">
        <f>I$50*EXP(-I$49*(HLOOKUP(I$49,'American Bonds'!$B$1:$L$504,MATCH($A167,'American Bonds'!$A$2:$A$504,0))/100))</f>
        <v>1.2626201868323081</v>
      </c>
      <c r="J167">
        <f>J$50*EXP(-J$49*(HLOOKUP(J$49,'American Bonds'!$B$1:$L$504,MATCH($A167,'American Bonds'!$A$2:$A$504,0))/100))</f>
        <v>1.2476840528645237</v>
      </c>
      <c r="K167">
        <f>K$50*EXP(-K$49*(HLOOKUP(K$49,'American Bonds'!$B$1:$L$504,MATCH($A167,'American Bonds'!$A$2:$A$504,0))/100))</f>
        <v>18.219947728407501</v>
      </c>
      <c r="L167">
        <f>L$50*EXP(-L$49*(HLOOKUP(L$49,'American Bonds'!$B$1:$L$504,MATCH($A167,'American Bonds'!$A$2:$A$504,0))/100))</f>
        <v>0.6072384858193266</v>
      </c>
      <c r="M167">
        <f>M$50*EXP(-M$49*(HLOOKUP(M$49,'American Bonds'!$B$1:$L$504,MATCH($A167,'American Bonds'!$A$2:$A$504,0))/100))</f>
        <v>0.598976045510763</v>
      </c>
      <c r="N167">
        <f>N$50*EXP(-N$49*(HLOOKUP(N$49,'American Bonds'!$B$1:$L$504,MATCH($A167,'American Bonds'!$A$2:$A$504,0))/100))</f>
        <v>0.59082602877456314</v>
      </c>
      <c r="O167">
        <f>O$50*EXP(-O$49*(HLOOKUP(O$49,'American Bonds'!$B$1:$L$504,MATCH($A167,'American Bonds'!$A$2:$A$504,0))/100))</f>
        <v>0.58278690591016036</v>
      </c>
      <c r="P167">
        <f>P$50*EXP(-P$49*(HLOOKUP(P$49,'American Bonds'!$B$1:$L$504,MATCH($A167,'American Bonds'!$A$2:$A$504,0))/100))</f>
        <v>0.57485716803098408</v>
      </c>
      <c r="Q167">
        <f>Q$50*EXP(-Q$49*(HLOOKUP(Q$49,'American Bonds'!$B$1:$L$504,MATCH($A167,'American Bonds'!$A$2:$A$504,0))/100))</f>
        <v>0.5670353267812529</v>
      </c>
      <c r="R167">
        <f>R$50*EXP(-R$49*(HLOOKUP(R$49,'American Bonds'!$B$1:$L$504,MATCH($A167,'American Bonds'!$A$2:$A$504,0))/100))</f>
        <v>0.55931991405662052</v>
      </c>
      <c r="S167">
        <f>S$50*EXP(-S$49*(HLOOKUP(S$49,'American Bonds'!$B$1:$L$504,MATCH($A167,'American Bonds'!$A$2:$A$504,0))/100))</f>
        <v>0.55170948172862289</v>
      </c>
      <c r="T167">
        <f>T$50*EXP(-T$49*(HLOOKUP(T$49,'American Bonds'!$B$1:$L$504,MATCH($A167,'American Bonds'!$A$2:$A$504,0))/100))</f>
        <v>0.54420260137287479</v>
      </c>
      <c r="U167" s="25">
        <f>U$50*EXP(-U$49*(HLOOKUP(U$49,'American Bonds'!$B$1:$L$504,MATCH($A167,'American Bonds'!$A$2:$A$504,0))/100))</f>
        <v>13.013182284263548</v>
      </c>
      <c r="W167" s="129">
        <f t="shared" si="61"/>
        <v>113.69224549344662</v>
      </c>
      <c r="X167" s="21">
        <f t="shared" si="59"/>
        <v>6.7765876068088451</v>
      </c>
      <c r="Y167" s="28">
        <f t="shared" si="60"/>
        <v>5.2912638623986014E-3</v>
      </c>
    </row>
    <row r="168" spans="1:25" x14ac:dyDescent="0.2">
      <c r="A168" s="154" t="s">
        <v>54</v>
      </c>
      <c r="B168">
        <f>B$50*EXP(-B$49*(HLOOKUP(B$49,'American Bonds'!$B$1:$L$504,MATCH($A168,'American Bonds'!$A$2:$A$504,0))/100))</f>
        <v>23.43131435926788</v>
      </c>
      <c r="C168">
        <f>C$50*EXP(-C$49*(HLOOKUP(C$49,'American Bonds'!$B$1:$L$504,MATCH($A168,'American Bonds'!$A$2:$A$504,0))/100))</f>
        <v>2.3029682784542254</v>
      </c>
      <c r="D168">
        <f>D$50*EXP(-D$49*(HLOOKUP(D$49,'American Bonds'!$B$1:$L$504,MATCH($A168,'American Bonds'!$A$2:$A$504,0))/100))</f>
        <v>22.849875594771976</v>
      </c>
      <c r="E168">
        <f>E$50*EXP(-E$49*(HLOOKUP(E$49,'American Bonds'!$B$1:$L$504,MATCH($A168,'American Bonds'!$A$2:$A$504,0))/100))</f>
        <v>1.8578871971375055</v>
      </c>
      <c r="F168">
        <f>F$50*EXP(-F$49*(HLOOKUP(F$49,'American Bonds'!$B$1:$L$504,MATCH($A168,'American Bonds'!$A$2:$A$504,0))/100))</f>
        <v>21.700240185323683</v>
      </c>
      <c r="G168">
        <f>G$50*EXP(-G$49*(HLOOKUP(G$49,'American Bonds'!$B$1:$L$504,MATCH($A168,'American Bonds'!$A$2:$A$504,0))/100))</f>
        <v>1.3117853541624769</v>
      </c>
      <c r="H168">
        <f>H$50*EXP(-H$49*(HLOOKUP(H$49,'American Bonds'!$B$1:$L$504,MATCH($A168,'American Bonds'!$A$2:$A$504,0))/100))</f>
        <v>1.2768410209410304</v>
      </c>
      <c r="I168">
        <f>I$50*EXP(-I$49*(HLOOKUP(I$49,'American Bonds'!$B$1:$L$504,MATCH($A168,'American Bonds'!$A$2:$A$504,0))/100))</f>
        <v>1.2616104946135802</v>
      </c>
      <c r="J168">
        <f>J$50*EXP(-J$49*(HLOOKUP(J$49,'American Bonds'!$B$1:$L$504,MATCH($A168,'American Bonds'!$A$2:$A$504,0))/100))</f>
        <v>1.2465616423774275</v>
      </c>
      <c r="K168">
        <f>K$50*EXP(-K$49*(HLOOKUP(K$49,'American Bonds'!$B$1:$L$504,MATCH($A168,'American Bonds'!$A$2:$A$504,0))/100))</f>
        <v>18.201736887617059</v>
      </c>
      <c r="L168">
        <f>L$50*EXP(-L$49*(HLOOKUP(L$49,'American Bonds'!$B$1:$L$504,MATCH($A168,'American Bonds'!$A$2:$A$504,0))/100))</f>
        <v>0.60657089072954051</v>
      </c>
      <c r="M168">
        <f>M$50*EXP(-M$49*(HLOOKUP(M$49,'American Bonds'!$B$1:$L$504,MATCH($A168,'American Bonds'!$A$2:$A$504,0))/100))</f>
        <v>0.59825770534644951</v>
      </c>
      <c r="N168">
        <f>N$50*EXP(-N$49*(HLOOKUP(N$49,'American Bonds'!$B$1:$L$504,MATCH($A168,'American Bonds'!$A$2:$A$504,0))/100))</f>
        <v>0.59005845396888001</v>
      </c>
      <c r="O168">
        <f>O$50*EXP(-O$49*(HLOOKUP(O$49,'American Bonds'!$B$1:$L$504,MATCH($A168,'American Bonds'!$A$2:$A$504,0))/100))</f>
        <v>0.58197157510661934</v>
      </c>
      <c r="P168">
        <f>P$50*EXP(-P$49*(HLOOKUP(P$49,'American Bonds'!$B$1:$L$504,MATCH($A168,'American Bonds'!$A$2:$A$504,0))/100))</f>
        <v>0.5739955286700158</v>
      </c>
      <c r="Q168">
        <f>Q$50*EXP(-Q$49*(HLOOKUP(Q$49,'American Bonds'!$B$1:$L$504,MATCH($A168,'American Bonds'!$A$2:$A$504,0))/100))</f>
        <v>0.56612879567667984</v>
      </c>
      <c r="R168">
        <f>R$50*EXP(-R$49*(HLOOKUP(R$49,'American Bonds'!$B$1:$L$504,MATCH($A168,'American Bonds'!$A$2:$A$504,0))/100))</f>
        <v>0.55836987796220494</v>
      </c>
      <c r="S168">
        <f>S$50*EXP(-S$49*(HLOOKUP(S$49,'American Bonds'!$B$1:$L$504,MATCH($A168,'American Bonds'!$A$2:$A$504,0))/100))</f>
        <v>0.55071729789485147</v>
      </c>
      <c r="T168">
        <f>T$50*EXP(-T$49*(HLOOKUP(T$49,'American Bonds'!$B$1:$L$504,MATCH($A168,'American Bonds'!$A$2:$A$504,0))/100))</f>
        <v>0.543169598094143</v>
      </c>
      <c r="U168" s="25">
        <f>U$50*EXP(-U$49*(HLOOKUP(U$49,'American Bonds'!$B$1:$L$504,MATCH($A168,'American Bonds'!$A$2:$A$504,0))/100))</f>
        <v>13.013182284263548</v>
      </c>
      <c r="W168" s="129">
        <f t="shared" si="61"/>
        <v>113.62324302237978</v>
      </c>
      <c r="X168" s="21">
        <f t="shared" si="59"/>
        <v>6.7766445406131472</v>
      </c>
      <c r="Y168" s="28">
        <f t="shared" si="60"/>
        <v>-6.0710753707787942E-4</v>
      </c>
    </row>
    <row r="169" spans="1:25" x14ac:dyDescent="0.2">
      <c r="A169" s="154" t="s">
        <v>55</v>
      </c>
      <c r="B169">
        <f>B$50*EXP(-B$49*(HLOOKUP(B$49,'American Bonds'!$B$1:$L$504,MATCH($A169,'American Bonds'!$A$2:$A$504,0))/100))</f>
        <v>23.428971344984621</v>
      </c>
      <c r="C169">
        <f>C$50*EXP(-C$49*(HLOOKUP(C$49,'American Bonds'!$B$1:$L$504,MATCH($A169,'American Bonds'!$A$2:$A$504,0))/100))</f>
        <v>2.3029682784542254</v>
      </c>
      <c r="D169">
        <f>D$50*EXP(-D$49*(HLOOKUP(D$49,'American Bonds'!$B$1:$L$504,MATCH($A169,'American Bonds'!$A$2:$A$504,0))/100))</f>
        <v>22.849875594771976</v>
      </c>
      <c r="E169">
        <f>E$50*EXP(-E$49*(HLOOKUP(E$49,'American Bonds'!$B$1:$L$504,MATCH($A169,'American Bonds'!$A$2:$A$504,0))/100))</f>
        <v>1.8578871971375055</v>
      </c>
      <c r="F169">
        <f>F$50*EXP(-F$49*(HLOOKUP(F$49,'American Bonds'!$B$1:$L$504,MATCH($A169,'American Bonds'!$A$2:$A$504,0))/100))</f>
        <v>21.678550791642646</v>
      </c>
      <c r="G169">
        <f>G$50*EXP(-G$49*(HLOOKUP(G$49,'American Bonds'!$B$1:$L$504,MATCH($A169,'American Bonds'!$A$2:$A$504,0))/100))</f>
        <v>1.3102121558452562</v>
      </c>
      <c r="H169">
        <f>H$50*EXP(-H$49*(HLOOKUP(H$49,'American Bonds'!$B$1:$L$504,MATCH($A169,'American Bonds'!$A$2:$A$504,0))/100))</f>
        <v>1.275947544979442</v>
      </c>
      <c r="I169">
        <f>I$50*EXP(-I$49*(HLOOKUP(I$49,'American Bonds'!$B$1:$L$504,MATCH($A169,'American Bonds'!$A$2:$A$504,0))/100))</f>
        <v>1.2606016098256116</v>
      </c>
      <c r="J169">
        <f>J$50*EXP(-J$49*(HLOOKUP(J$49,'American Bonds'!$B$1:$L$504,MATCH($A169,'American Bonds'!$A$2:$A$504,0))/100))</f>
        <v>1.2454402416053296</v>
      </c>
      <c r="K169">
        <f>K$50*EXP(-K$49*(HLOOKUP(K$49,'American Bonds'!$B$1:$L$504,MATCH($A169,'American Bonds'!$A$2:$A$504,0))/100))</f>
        <v>18.165369793058748</v>
      </c>
      <c r="L169">
        <f>L$50*EXP(-L$49*(HLOOKUP(L$49,'American Bonds'!$B$1:$L$504,MATCH($A169,'American Bonds'!$A$2:$A$504,0))/100))</f>
        <v>0.60523790159562185</v>
      </c>
      <c r="M169">
        <f>M$50*EXP(-M$49*(HLOOKUP(M$49,'American Bonds'!$B$1:$L$504,MATCH($A169,'American Bonds'!$A$2:$A$504,0))/100))</f>
        <v>0.59682360845825033</v>
      </c>
      <c r="N169">
        <f>N$50*EXP(-N$49*(HLOOKUP(N$49,'American Bonds'!$B$1:$L$504,MATCH($A169,'American Bonds'!$A$2:$A$504,0))/100))</f>
        <v>0.58852629465878037</v>
      </c>
      <c r="O169">
        <f>O$50*EXP(-O$49*(HLOOKUP(O$49,'American Bonds'!$B$1:$L$504,MATCH($A169,'American Bonds'!$A$2:$A$504,0))/100))</f>
        <v>0.5803443338971449</v>
      </c>
      <c r="P169">
        <f>P$50*EXP(-P$49*(HLOOKUP(P$49,'American Bonds'!$B$1:$L$504,MATCH($A169,'American Bonds'!$A$2:$A$504,0))/100))</f>
        <v>0.57227612248284088</v>
      </c>
      <c r="Q169">
        <f>Q$50*EXP(-Q$49*(HLOOKUP(Q$49,'American Bonds'!$B$1:$L$504,MATCH($A169,'American Bonds'!$A$2:$A$504,0))/100))</f>
        <v>0.56432007902060222</v>
      </c>
      <c r="R169">
        <f>R$50*EXP(-R$49*(HLOOKUP(R$49,'American Bonds'!$B$1:$L$504,MATCH($A169,'American Bonds'!$A$2:$A$504,0))/100))</f>
        <v>0.5564746441004399</v>
      </c>
      <c r="S169">
        <f>S$50*EXP(-S$49*(HLOOKUP(S$49,'American Bonds'!$B$1:$L$504,MATCH($A169,'American Bonds'!$A$2:$A$504,0))/100))</f>
        <v>0.54873827999199387</v>
      </c>
      <c r="T169">
        <f>T$50*EXP(-T$49*(HLOOKUP(T$49,'American Bonds'!$B$1:$L$504,MATCH($A169,'American Bonds'!$A$2:$A$504,0))/100))</f>
        <v>0.54110947034313195</v>
      </c>
      <c r="U169" s="25">
        <f>U$50*EXP(-U$49*(HLOOKUP(U$49,'American Bonds'!$B$1:$L$504,MATCH($A169,'American Bonds'!$A$2:$A$504,0))/100))</f>
        <v>13.013182284263548</v>
      </c>
      <c r="W169" s="129">
        <f t="shared" si="61"/>
        <v>113.54285757111769</v>
      </c>
      <c r="X169" s="21">
        <f t="shared" si="59"/>
        <v>6.7748843217357564</v>
      </c>
      <c r="Y169" s="28">
        <f t="shared" si="60"/>
        <v>-7.0772403459241527E-4</v>
      </c>
    </row>
    <row r="170" spans="1:25" x14ac:dyDescent="0.2">
      <c r="A170" s="154" t="s">
        <v>56</v>
      </c>
      <c r="B170">
        <f>B$50*EXP(-B$49*(HLOOKUP(B$49,'American Bonds'!$B$1:$L$504,MATCH($A170,'American Bonds'!$A$2:$A$504,0))/100))</f>
        <v>23.426628564991073</v>
      </c>
      <c r="C170">
        <f>C$50*EXP(-C$49*(HLOOKUP(C$49,'American Bonds'!$B$1:$L$504,MATCH($A170,'American Bonds'!$A$2:$A$504,0))/100))</f>
        <v>2.3015869119385486</v>
      </c>
      <c r="D170">
        <f>D$50*EXP(-D$49*(HLOOKUP(D$49,'American Bonds'!$B$1:$L$504,MATCH($A170,'American Bonds'!$A$2:$A$504,0))/100))</f>
        <v>22.836169781570245</v>
      </c>
      <c r="E170">
        <f>E$50*EXP(-E$49*(HLOOKUP(E$49,'American Bonds'!$B$1:$L$504,MATCH($A170,'American Bonds'!$A$2:$A$504,0))/100))</f>
        <v>1.8564014817451906</v>
      </c>
      <c r="F170">
        <f>F$50*EXP(-F$49*(HLOOKUP(F$49,'American Bonds'!$B$1:$L$504,MATCH($A170,'American Bonds'!$A$2:$A$504,0))/100))</f>
        <v>21.700240185323683</v>
      </c>
      <c r="G170">
        <f>G$50*EXP(-G$49*(HLOOKUP(G$49,'American Bonds'!$B$1:$L$504,MATCH($A170,'American Bonds'!$A$2:$A$504,0))/100))</f>
        <v>1.3117853541624769</v>
      </c>
      <c r="H170">
        <f>H$50*EXP(-H$49*(HLOOKUP(H$49,'American Bonds'!$B$1:$L$504,MATCH($A170,'American Bonds'!$A$2:$A$504,0))/100))</f>
        <v>1.2777351225547449</v>
      </c>
      <c r="I170">
        <f>I$50*EXP(-I$49*(HLOOKUP(I$49,'American Bonds'!$B$1:$L$504,MATCH($A170,'American Bonds'!$A$2:$A$504,0))/100))</f>
        <v>1.2626201868323081</v>
      </c>
      <c r="J170">
        <f>J$50*EXP(-J$49*(HLOOKUP(J$49,'American Bonds'!$B$1:$L$504,MATCH($A170,'American Bonds'!$A$2:$A$504,0))/100))</f>
        <v>1.2476840528645237</v>
      </c>
      <c r="K170">
        <f>K$50*EXP(-K$49*(HLOOKUP(K$49,'American Bonds'!$B$1:$L$504,MATCH($A170,'American Bonds'!$A$2:$A$504,0))/100))</f>
        <v>18.219947728407501</v>
      </c>
      <c r="L170">
        <f>L$50*EXP(-L$49*(HLOOKUP(L$49,'American Bonds'!$B$1:$L$504,MATCH($A170,'American Bonds'!$A$2:$A$504,0))/100))</f>
        <v>0.6072384858193266</v>
      </c>
      <c r="M170">
        <f>M$50*EXP(-M$49*(HLOOKUP(M$49,'American Bonds'!$B$1:$L$504,MATCH($A170,'American Bonds'!$A$2:$A$504,0))/100))</f>
        <v>0.598976045510763</v>
      </c>
      <c r="N170">
        <f>N$50*EXP(-N$49*(HLOOKUP(N$49,'American Bonds'!$B$1:$L$504,MATCH($A170,'American Bonds'!$A$2:$A$504,0))/100))</f>
        <v>0.59082602877456314</v>
      </c>
      <c r="O170">
        <f>O$50*EXP(-O$49*(HLOOKUP(O$49,'American Bonds'!$B$1:$L$504,MATCH($A170,'American Bonds'!$A$2:$A$504,0))/100))</f>
        <v>0.58278690591016036</v>
      </c>
      <c r="P170">
        <f>P$50*EXP(-P$49*(HLOOKUP(P$49,'American Bonds'!$B$1:$L$504,MATCH($A170,'American Bonds'!$A$2:$A$504,0))/100))</f>
        <v>0.57485716803098408</v>
      </c>
      <c r="Q170">
        <f>Q$50*EXP(-Q$49*(HLOOKUP(Q$49,'American Bonds'!$B$1:$L$504,MATCH($A170,'American Bonds'!$A$2:$A$504,0))/100))</f>
        <v>0.5670353267812529</v>
      </c>
      <c r="R170">
        <f>R$50*EXP(-R$49*(HLOOKUP(R$49,'American Bonds'!$B$1:$L$504,MATCH($A170,'American Bonds'!$A$2:$A$504,0))/100))</f>
        <v>0.55931991405662052</v>
      </c>
      <c r="S170">
        <f>S$50*EXP(-S$49*(HLOOKUP(S$49,'American Bonds'!$B$1:$L$504,MATCH($A170,'American Bonds'!$A$2:$A$504,0))/100))</f>
        <v>0.55170948172862289</v>
      </c>
      <c r="T170">
        <f>T$50*EXP(-T$49*(HLOOKUP(T$49,'American Bonds'!$B$1:$L$504,MATCH($A170,'American Bonds'!$A$2:$A$504,0))/100))</f>
        <v>0.54420260137287479</v>
      </c>
      <c r="U170" s="25">
        <f>U$50*EXP(-U$49*(HLOOKUP(U$49,'American Bonds'!$B$1:$L$504,MATCH($A170,'American Bonds'!$A$2:$A$504,0))/100))</f>
        <v>13.091496084428364</v>
      </c>
      <c r="W170" s="129">
        <f t="shared" si="61"/>
        <v>113.70924741280382</v>
      </c>
      <c r="X170" s="21">
        <f t="shared" si="59"/>
        <v>6.7876719212046241</v>
      </c>
      <c r="Y170" s="28">
        <f t="shared" si="60"/>
        <v>1.4643637420318849E-3</v>
      </c>
    </row>
    <row r="171" spans="1:25" x14ac:dyDescent="0.2">
      <c r="A171" s="154" t="s">
        <v>57</v>
      </c>
      <c r="B171">
        <f>B$50*EXP(-B$49*(HLOOKUP(B$49,'American Bonds'!$B$1:$L$504,MATCH($A171,'American Bonds'!$A$2:$A$504,0))/100))</f>
        <v>23.421943707779413</v>
      </c>
      <c r="C171">
        <f>C$50*EXP(-C$49*(HLOOKUP(C$49,'American Bonds'!$B$1:$L$504,MATCH($A171,'American Bonds'!$A$2:$A$504,0))/100))</f>
        <v>2.2992864754365643</v>
      </c>
      <c r="D171">
        <f>D$50*EXP(-D$49*(HLOOKUP(D$49,'American Bonds'!$B$1:$L$504,MATCH($A171,'American Bonds'!$A$2:$A$504,0))/100))</f>
        <v>22.795101648371695</v>
      </c>
      <c r="E171">
        <f>E$50*EXP(-E$49*(HLOOKUP(E$49,'American Bonds'!$B$1:$L$504,MATCH($A171,'American Bonds'!$A$2:$A$504,0))/100))</f>
        <v>1.8519514603506857</v>
      </c>
      <c r="F171">
        <f>F$50*EXP(-F$49*(HLOOKUP(F$49,'American Bonds'!$B$1:$L$504,MATCH($A171,'American Bonds'!$A$2:$A$504,0))/100))</f>
        <v>21.613612595265923</v>
      </c>
      <c r="G171">
        <f>G$50*EXP(-G$49*(HLOOKUP(G$49,'American Bonds'!$B$1:$L$504,MATCH($A171,'American Bonds'!$A$2:$A$504,0))/100))</f>
        <v>1.3055038720799361</v>
      </c>
      <c r="H171">
        <f>H$50*EXP(-H$49*(HLOOKUP(H$49,'American Bonds'!$B$1:$L$504,MATCH($A171,'American Bonds'!$A$2:$A$504,0))/100))</f>
        <v>1.270599803409004</v>
      </c>
      <c r="I171">
        <f>I$50*EXP(-I$49*(HLOOKUP(I$49,'American Bonds'!$B$1:$L$504,MATCH($A171,'American Bonds'!$A$2:$A$504,0))/100))</f>
        <v>1.2545652210214406</v>
      </c>
      <c r="J171">
        <f>J$50*EXP(-J$49*(HLOOKUP(J$49,'American Bonds'!$B$1:$L$504,MATCH($A171,'American Bonds'!$A$2:$A$504,0))/100))</f>
        <v>1.2387329901781274</v>
      </c>
      <c r="K171">
        <f>K$50*EXP(-K$49*(HLOOKUP(K$49,'American Bonds'!$B$1:$L$504,MATCH($A171,'American Bonds'!$A$2:$A$504,0))/100))</f>
        <v>18.110955346160747</v>
      </c>
      <c r="L171">
        <f>L$50*EXP(-L$49*(HLOOKUP(L$49,'American Bonds'!$B$1:$L$504,MATCH($A171,'American Bonds'!$A$2:$A$504,0))/100))</f>
        <v>0.60324390841864672</v>
      </c>
      <c r="M171">
        <f>M$50*EXP(-M$49*(HLOOKUP(M$49,'American Bonds'!$B$1:$L$504,MATCH($A171,'American Bonds'!$A$2:$A$504,0))/100))</f>
        <v>0.59467890624805675</v>
      </c>
      <c r="N171">
        <f>N$50*EXP(-N$49*(HLOOKUP(N$49,'American Bonds'!$B$1:$L$504,MATCH($A171,'American Bonds'!$A$2:$A$504,0))/100))</f>
        <v>0.58623551203928548</v>
      </c>
      <c r="O171">
        <f>O$50*EXP(-O$49*(HLOOKUP(O$49,'American Bonds'!$B$1:$L$504,MATCH($A171,'American Bonds'!$A$2:$A$504,0))/100))</f>
        <v>0.577911999173228</v>
      </c>
      <c r="P171">
        <f>P$50*EXP(-P$49*(HLOOKUP(P$49,'American Bonds'!$B$1:$L$504,MATCH($A171,'American Bonds'!$A$2:$A$504,0))/100))</f>
        <v>0.56970666554573368</v>
      </c>
      <c r="Q171">
        <f>Q$50*EXP(-Q$49*(HLOOKUP(Q$49,'American Bonds'!$B$1:$L$504,MATCH($A171,'American Bonds'!$A$2:$A$504,0))/100))</f>
        <v>0.56161783321953573</v>
      </c>
      <c r="R171">
        <f>R$50*EXP(-R$49*(HLOOKUP(R$49,'American Bonds'!$B$1:$L$504,MATCH($A171,'American Bonds'!$A$2:$A$504,0))/100))</f>
        <v>0.55364384808112477</v>
      </c>
      <c r="S171">
        <f>S$50*EXP(-S$49*(HLOOKUP(S$49,'American Bonds'!$B$1:$L$504,MATCH($A171,'American Bonds'!$A$2:$A$504,0))/100))</f>
        <v>0.5457830795024925</v>
      </c>
      <c r="T171">
        <f>T$50*EXP(-T$49*(HLOOKUP(T$49,'American Bonds'!$B$1:$L$504,MATCH($A171,'American Bonds'!$A$2:$A$504,0))/100))</f>
        <v>0.53803392000768013</v>
      </c>
      <c r="U171" s="25">
        <f>U$50*EXP(-U$49*(HLOOKUP(U$49,'American Bonds'!$B$1:$L$504,MATCH($A171,'American Bonds'!$A$2:$A$504,0))/100))</f>
        <v>12.987181928717352</v>
      </c>
      <c r="W171" s="129">
        <f t="shared" si="61"/>
        <v>113.28029072100665</v>
      </c>
      <c r="X171" s="21">
        <f t="shared" si="59"/>
        <v>6.7718845729189434</v>
      </c>
      <c r="Y171" s="28">
        <f t="shared" si="60"/>
        <v>-3.7795328009933211E-3</v>
      </c>
    </row>
    <row r="172" spans="1:25" x14ac:dyDescent="0.2">
      <c r="A172" s="154">
        <v>41102</v>
      </c>
      <c r="B172">
        <f>B$50*EXP(-B$49*(HLOOKUP(B$49,'American Bonds'!$B$1:$L$504,MATCH($A172,'American Bonds'!$A$2:$A$504,0))/100))</f>
        <v>23.417259787445502</v>
      </c>
      <c r="C172">
        <f>C$50*EXP(-C$49*(HLOOKUP(C$49,'American Bonds'!$B$1:$L$504,MATCH($A172,'American Bonds'!$A$2:$A$504,0))/100))</f>
        <v>2.2979073173401057</v>
      </c>
      <c r="D172">
        <f>D$50*EXP(-D$49*(HLOOKUP(D$49,'American Bonds'!$B$1:$L$504,MATCH($A172,'American Bonds'!$A$2:$A$504,0))/100))</f>
        <v>22.767763932303815</v>
      </c>
      <c r="E172">
        <f>E$50*EXP(-E$49*(HLOOKUP(E$49,'American Bonds'!$B$1:$L$504,MATCH($A172,'American Bonds'!$A$2:$A$504,0))/100))</f>
        <v>1.8489907072482337</v>
      </c>
      <c r="F172">
        <f>F$50*EXP(-F$49*(HLOOKUP(F$49,'American Bonds'!$B$1:$L$504,MATCH($A172,'American Bonds'!$A$2:$A$504,0))/100))</f>
        <v>21.538097180247412</v>
      </c>
      <c r="G172">
        <f>G$50*EXP(-G$49*(HLOOKUP(G$49,'American Bonds'!$B$1:$L$504,MATCH($A172,'American Bonds'!$A$2:$A$504,0))/100))</f>
        <v>1.3000322542579026</v>
      </c>
      <c r="H172">
        <f>H$50*EXP(-H$49*(HLOOKUP(H$49,'American Bonds'!$B$1:$L$504,MATCH($A172,'American Bonds'!$A$2:$A$504,0))/100))</f>
        <v>1.2635043303772289</v>
      </c>
      <c r="I172">
        <f>I$50*EXP(-I$49*(HLOOKUP(I$49,'American Bonds'!$B$1:$L$504,MATCH($A172,'American Bonds'!$A$2:$A$504,0))/100))</f>
        <v>1.2465616423774275</v>
      </c>
      <c r="J172">
        <f>J$50*EXP(-J$49*(HLOOKUP(J$49,'American Bonds'!$B$1:$L$504,MATCH($A172,'American Bonds'!$A$2:$A$504,0))/100))</f>
        <v>1.2298461436873553</v>
      </c>
      <c r="K172">
        <f>K$50*EXP(-K$49*(HLOOKUP(K$49,'American Bonds'!$B$1:$L$504,MATCH($A172,'American Bonds'!$A$2:$A$504,0))/100))</f>
        <v>17.930748329505054</v>
      </c>
      <c r="L172">
        <f>L$50*EXP(-L$49*(HLOOKUP(L$49,'American Bonds'!$B$1:$L$504,MATCH($A172,'American Bonds'!$A$2:$A$504,0))/100))</f>
        <v>0.5966445882300897</v>
      </c>
      <c r="M172">
        <f>M$50*EXP(-M$49*(HLOOKUP(M$49,'American Bonds'!$B$1:$L$504,MATCH($A172,'American Bonds'!$A$2:$A$504,0))/100))</f>
        <v>0.58758540549937688</v>
      </c>
      <c r="N172">
        <f>N$50*EXP(-N$49*(HLOOKUP(N$49,'American Bonds'!$B$1:$L$504,MATCH($A172,'American Bonds'!$A$2:$A$504,0))/100))</f>
        <v>0.57866377331947338</v>
      </c>
      <c r="O172">
        <f>O$50*EXP(-O$49*(HLOOKUP(O$49,'American Bonds'!$B$1:$L$504,MATCH($A172,'American Bonds'!$A$2:$A$504,0))/100))</f>
        <v>0.56987760318476133</v>
      </c>
      <c r="P172">
        <f>P$50*EXP(-P$49*(HLOOKUP(P$49,'American Bonds'!$B$1:$L$504,MATCH($A172,'American Bonds'!$A$2:$A$504,0))/100))</f>
        <v>0.56122483830055103</v>
      </c>
      <c r="Q172">
        <f>Q$50*EXP(-Q$49*(HLOOKUP(Q$49,'American Bonds'!$B$1:$L$504,MATCH($A172,'American Bonds'!$A$2:$A$504,0))/100))</f>
        <v>0.55270345310159785</v>
      </c>
      <c r="R172">
        <f>R$50*EXP(-R$49*(HLOOKUP(R$49,'American Bonds'!$B$1:$L$504,MATCH($A172,'American Bonds'!$A$2:$A$504,0))/100))</f>
        <v>0.54431145277792703</v>
      </c>
      <c r="S172">
        <f>S$50*EXP(-S$49*(HLOOKUP(S$49,'American Bonds'!$B$1:$L$504,MATCH($A172,'American Bonds'!$A$2:$A$504,0))/100))</f>
        <v>0.53604687280786056</v>
      </c>
      <c r="T172">
        <f>T$50*EXP(-T$49*(HLOOKUP(T$49,'American Bonds'!$B$1:$L$504,MATCH($A172,'American Bonds'!$A$2:$A$504,0))/100))</f>
        <v>0.52790777849813253</v>
      </c>
      <c r="U172" s="25">
        <f>U$50*EXP(-U$49*(HLOOKUP(U$49,'American Bonds'!$B$1:$L$504,MATCH($A172,'American Bonds'!$A$2:$A$504,0))/100))</f>
        <v>12.7555040105341</v>
      </c>
      <c r="W172" s="129">
        <f t="shared" si="61"/>
        <v>112.65118140104391</v>
      </c>
      <c r="X172" s="21">
        <f t="shared" si="59"/>
        <v>6.7359724607023921</v>
      </c>
      <c r="Y172" s="28">
        <f t="shared" si="60"/>
        <v>-5.5690421524555167E-3</v>
      </c>
    </row>
    <row r="173" spans="1:25" x14ac:dyDescent="0.2">
      <c r="A173" s="154">
        <v>41103</v>
      </c>
      <c r="B173">
        <f>B$50*EXP(-B$49*(HLOOKUP(B$49,'American Bonds'!$B$1:$L$504,MATCH($A173,'American Bonds'!$A$2:$A$504,0))/100))</f>
        <v>23.419601630514446</v>
      </c>
      <c r="C173">
        <f>C$50*EXP(-C$49*(HLOOKUP(C$49,'American Bonds'!$B$1:$L$504,MATCH($A173,'American Bonds'!$A$2:$A$504,0))/100))</f>
        <v>2.2983669447647839</v>
      </c>
      <c r="D173">
        <f>D$50*EXP(-D$49*(HLOOKUP(D$49,'American Bonds'!$B$1:$L$504,MATCH($A173,'American Bonds'!$A$2:$A$504,0))/100))</f>
        <v>22.774595286135344</v>
      </c>
      <c r="E173">
        <f>E$50*EXP(-E$49*(HLOOKUP(E$49,'American Bonds'!$B$1:$L$504,MATCH($A173,'American Bonds'!$A$2:$A$504,0))/100))</f>
        <v>1.8497304514701143</v>
      </c>
      <c r="F173">
        <f>F$50*EXP(-F$49*(HLOOKUP(F$49,'American Bonds'!$B$1:$L$504,MATCH($A173,'American Bonds'!$A$2:$A$504,0))/100))</f>
        <v>21.570428568496837</v>
      </c>
      <c r="G173">
        <f>G$50*EXP(-G$49*(HLOOKUP(G$49,'American Bonds'!$B$1:$L$504,MATCH($A173,'American Bonds'!$A$2:$A$504,0))/100))</f>
        <v>1.3023744196320188</v>
      </c>
      <c r="H173">
        <f>H$50*EXP(-H$49*(HLOOKUP(H$49,'American Bonds'!$B$1:$L$504,MATCH($A173,'American Bonds'!$A$2:$A$504,0))/100))</f>
        <v>1.2661604774493129</v>
      </c>
      <c r="I173">
        <f>I$50*EXP(-I$49*(HLOOKUP(I$49,'American Bonds'!$B$1:$L$504,MATCH($A173,'American Bonds'!$A$2:$A$504,0))/100))</f>
        <v>1.2495569832904654</v>
      </c>
      <c r="J173">
        <f>J$50*EXP(-J$49*(HLOOKUP(J$49,'American Bonds'!$B$1:$L$504,MATCH($A173,'American Bonds'!$A$2:$A$504,0))/100))</f>
        <v>1.23317121510174</v>
      </c>
      <c r="K173">
        <f>K$50*EXP(-K$49*(HLOOKUP(K$49,'American Bonds'!$B$1:$L$504,MATCH($A173,'American Bonds'!$A$2:$A$504,0))/100))</f>
        <v>18.020626579531367</v>
      </c>
      <c r="L173">
        <f>L$50*EXP(-L$49*(HLOOKUP(L$49,'American Bonds'!$B$1:$L$504,MATCH($A173,'American Bonds'!$A$2:$A$504,0))/100))</f>
        <v>0.59993517428198306</v>
      </c>
      <c r="M173">
        <f>M$50*EXP(-M$49*(HLOOKUP(M$49,'American Bonds'!$B$1:$L$504,MATCH($A173,'American Bonds'!$A$2:$A$504,0))/100))</f>
        <v>0.59112151565451454</v>
      </c>
      <c r="N173">
        <f>N$50*EXP(-N$49*(HLOOKUP(N$49,'American Bonds'!$B$1:$L$504,MATCH($A173,'American Bonds'!$A$2:$A$504,0))/100))</f>
        <v>0.5824373386472802</v>
      </c>
      <c r="O173">
        <f>O$50*EXP(-O$49*(HLOOKUP(O$49,'American Bonds'!$B$1:$L$504,MATCH($A173,'American Bonds'!$A$2:$A$504,0))/100))</f>
        <v>0.57388074104342701</v>
      </c>
      <c r="P173">
        <f>P$50*EXP(-P$49*(HLOOKUP(P$49,'American Bonds'!$B$1:$L$504,MATCH($A173,'American Bonds'!$A$2:$A$504,0))/100))</f>
        <v>0.56544984857160452</v>
      </c>
      <c r="Q173">
        <f>Q$50*EXP(-Q$49*(HLOOKUP(Q$49,'American Bonds'!$B$1:$L$504,MATCH($A173,'American Bonds'!$A$2:$A$504,0))/100))</f>
        <v>0.55714281449541703</v>
      </c>
      <c r="R173">
        <f>R$50*EXP(-R$49*(HLOOKUP(R$49,'American Bonds'!$B$1:$L$504,MATCH($A173,'American Bonds'!$A$2:$A$504,0))/100))</f>
        <v>0.54895781920890685</v>
      </c>
      <c r="S173">
        <f>S$50*EXP(-S$49*(HLOOKUP(S$49,'American Bonds'!$B$1:$L$504,MATCH($A173,'American Bonds'!$A$2:$A$504,0))/100))</f>
        <v>0.54089306983798102</v>
      </c>
      <c r="T173">
        <f>T$50*EXP(-T$49*(HLOOKUP(T$49,'American Bonds'!$B$1:$L$504,MATCH($A173,'American Bonds'!$A$2:$A$504,0))/100))</f>
        <v>0.53294679984769244</v>
      </c>
      <c r="U173" s="25">
        <f>U$50*EXP(-U$49*(HLOOKUP(U$49,'American Bonds'!$B$1:$L$504,MATCH($A173,'American Bonds'!$A$2:$A$504,0))/100))</f>
        <v>12.883698957082744</v>
      </c>
      <c r="W173" s="129">
        <f t="shared" si="61"/>
        <v>112.96107663505798</v>
      </c>
      <c r="X173" s="21">
        <f t="shared" si="59"/>
        <v>6.7557158747222745</v>
      </c>
      <c r="Y173" s="28">
        <f t="shared" si="60"/>
        <v>2.7471506345059099E-3</v>
      </c>
    </row>
    <row r="174" spans="1:25" x14ac:dyDescent="0.2">
      <c r="A174" s="154">
        <v>41104</v>
      </c>
      <c r="B174">
        <f>B$50*EXP(-B$49*(HLOOKUP(B$49,'American Bonds'!$B$1:$L$504,MATCH($A174,'American Bonds'!$A$2:$A$504,0))/100))</f>
        <v>23.414918178549154</v>
      </c>
      <c r="C174">
        <f>C$50*EXP(-C$49*(HLOOKUP(C$49,'American Bonds'!$B$1:$L$504,MATCH($A174,'American Bonds'!$A$2:$A$504,0))/100))</f>
        <v>2.2983669447647839</v>
      </c>
      <c r="D174">
        <f>D$50*EXP(-D$49*(HLOOKUP(D$49,'American Bonds'!$B$1:$L$504,MATCH($A174,'American Bonds'!$A$2:$A$504,0))/100))</f>
        <v>22.760934627571054</v>
      </c>
      <c r="E174">
        <f>E$50*EXP(-E$49*(HLOOKUP(E$49,'American Bonds'!$B$1:$L$504,MATCH($A174,'American Bonds'!$A$2:$A$504,0))/100))</f>
        <v>1.8482512588648705</v>
      </c>
      <c r="F174">
        <f>F$50*EXP(-F$49*(HLOOKUP(F$49,'American Bonds'!$B$1:$L$504,MATCH($A174,'American Bonds'!$A$2:$A$504,0))/100))</f>
        <v>21.538097180247412</v>
      </c>
      <c r="G174">
        <f>G$50*EXP(-G$49*(HLOOKUP(G$49,'American Bonds'!$B$1:$L$504,MATCH($A174,'American Bonds'!$A$2:$A$504,0))/100))</f>
        <v>1.3000322542579026</v>
      </c>
      <c r="H174">
        <f>H$50*EXP(-H$49*(HLOOKUP(H$49,'American Bonds'!$B$1:$L$504,MATCH($A174,'American Bonds'!$A$2:$A$504,0))/100))</f>
        <v>1.2626201868323081</v>
      </c>
      <c r="I174">
        <f>I$50*EXP(-I$49*(HLOOKUP(I$49,'American Bonds'!$B$1:$L$504,MATCH($A174,'American Bonds'!$A$2:$A$504,0))/100))</f>
        <v>1.2455647918568991</v>
      </c>
      <c r="J174">
        <f>J$50*EXP(-J$49*(HLOOKUP(J$49,'American Bonds'!$B$1:$L$504,MATCH($A174,'American Bonds'!$A$2:$A$504,0))/100))</f>
        <v>1.2287397800963322</v>
      </c>
      <c r="K174">
        <f>K$50*EXP(-K$49*(HLOOKUP(K$49,'American Bonds'!$B$1:$L$504,MATCH($A174,'American Bonds'!$A$2:$A$504,0))/100))</f>
        <v>17.930748329505054</v>
      </c>
      <c r="L174">
        <f>L$50*EXP(-L$49*(HLOOKUP(L$49,'American Bonds'!$B$1:$L$504,MATCH($A174,'American Bonds'!$A$2:$A$504,0))/100))</f>
        <v>0.5966445882300897</v>
      </c>
      <c r="M174">
        <f>M$50*EXP(-M$49*(HLOOKUP(M$49,'American Bonds'!$B$1:$L$504,MATCH($A174,'American Bonds'!$A$2:$A$504,0))/100))</f>
        <v>0.58758540549937688</v>
      </c>
      <c r="N174">
        <f>N$50*EXP(-N$49*(HLOOKUP(N$49,'American Bonds'!$B$1:$L$504,MATCH($A174,'American Bonds'!$A$2:$A$504,0))/100))</f>
        <v>0.57866377331947338</v>
      </c>
      <c r="O174">
        <f>O$50*EXP(-O$49*(HLOOKUP(O$49,'American Bonds'!$B$1:$L$504,MATCH($A174,'American Bonds'!$A$2:$A$504,0))/100))</f>
        <v>0.56987760318476133</v>
      </c>
      <c r="P174">
        <f>P$50*EXP(-P$49*(HLOOKUP(P$49,'American Bonds'!$B$1:$L$504,MATCH($A174,'American Bonds'!$A$2:$A$504,0))/100))</f>
        <v>0.56122483830055103</v>
      </c>
      <c r="Q174">
        <f>Q$50*EXP(-Q$49*(HLOOKUP(Q$49,'American Bonds'!$B$1:$L$504,MATCH($A174,'American Bonds'!$A$2:$A$504,0))/100))</f>
        <v>0.55270345310159785</v>
      </c>
      <c r="R174">
        <f>R$50*EXP(-R$49*(HLOOKUP(R$49,'American Bonds'!$B$1:$L$504,MATCH($A174,'American Bonds'!$A$2:$A$504,0))/100))</f>
        <v>0.54431145277792703</v>
      </c>
      <c r="S174">
        <f>S$50*EXP(-S$49*(HLOOKUP(S$49,'American Bonds'!$B$1:$L$504,MATCH($A174,'American Bonds'!$A$2:$A$504,0))/100))</f>
        <v>0.53604687280786056</v>
      </c>
      <c r="T174">
        <f>T$50*EXP(-T$49*(HLOOKUP(T$49,'American Bonds'!$B$1:$L$504,MATCH($A174,'American Bonds'!$A$2:$A$504,0))/100))</f>
        <v>0.52790777849813253</v>
      </c>
      <c r="U174" s="25">
        <f>U$50*EXP(-U$49*(HLOOKUP(U$49,'American Bonds'!$B$1:$L$504,MATCH($A174,'American Bonds'!$A$2:$A$504,0))/100))</f>
        <v>12.704583902601287</v>
      </c>
      <c r="W174" s="129">
        <f t="shared" si="61"/>
        <v>112.58782320086684</v>
      </c>
      <c r="X174" s="21">
        <f t="shared" si="59"/>
        <v>6.7302825717608714</v>
      </c>
      <c r="Y174" s="28">
        <f t="shared" si="60"/>
        <v>-3.3097370476376266E-3</v>
      </c>
    </row>
    <row r="175" spans="1:25" x14ac:dyDescent="0.2">
      <c r="A175" s="154">
        <v>41107</v>
      </c>
      <c r="B175">
        <f>B$50*EXP(-B$49*(HLOOKUP(B$49,'American Bonds'!$B$1:$L$504,MATCH($A175,'American Bonds'!$A$2:$A$504,0))/100))</f>
        <v>23.417259787445502</v>
      </c>
      <c r="C175">
        <f>C$50*EXP(-C$49*(HLOOKUP(C$49,'American Bonds'!$B$1:$L$504,MATCH($A175,'American Bonds'!$A$2:$A$504,0))/100))</f>
        <v>2.2969883382212464</v>
      </c>
      <c r="D175">
        <f>D$50*EXP(-D$49*(HLOOKUP(D$49,'American Bonds'!$B$1:$L$504,MATCH($A175,'American Bonds'!$A$2:$A$504,0))/100))</f>
        <v>22.726818818882926</v>
      </c>
      <c r="E175">
        <f>E$50*EXP(-E$49*(HLOOKUP(E$49,'American Bonds'!$B$1:$L$504,MATCH($A175,'American Bonds'!$A$2:$A$504,0))/100))</f>
        <v>1.8445584503865551</v>
      </c>
      <c r="F175">
        <f>F$50*EXP(-F$49*(HLOOKUP(F$49,'American Bonds'!$B$1:$L$504,MATCH($A175,'American Bonds'!$A$2:$A$504,0))/100))</f>
        <v>21.484319187796725</v>
      </c>
      <c r="G175">
        <f>G$50*EXP(-G$49*(HLOOKUP(G$49,'American Bonds'!$B$1:$L$504,MATCH($A175,'American Bonds'!$A$2:$A$504,0))/100))</f>
        <v>1.2961380017945128</v>
      </c>
      <c r="H175">
        <f>H$50*EXP(-H$49*(HLOOKUP(H$49,'American Bonds'!$B$1:$L$504,MATCH($A175,'American Bonds'!$A$2:$A$504,0))/100))</f>
        <v>1.257328302783183</v>
      </c>
      <c r="I175">
        <f>I$50*EXP(-I$49*(HLOOKUP(I$49,'American Bonds'!$B$1:$L$504,MATCH($A175,'American Bonds'!$A$2:$A$504,0))/100))</f>
        <v>1.2396004068316613</v>
      </c>
      <c r="J175">
        <f>J$50*EXP(-J$49*(HLOOKUP(J$49,'American Bonds'!$B$1:$L$504,MATCH($A175,'American Bonds'!$A$2:$A$504,0))/100))</f>
        <v>1.2221224681062457</v>
      </c>
      <c r="K175">
        <f>K$50*EXP(-K$49*(HLOOKUP(K$49,'American Bonds'!$B$1:$L$504,MATCH($A175,'American Bonds'!$A$2:$A$504,0))/100))</f>
        <v>17.805671371282791</v>
      </c>
      <c r="L175">
        <f>L$50*EXP(-L$49*(HLOOKUP(L$49,'American Bonds'!$B$1:$L$504,MATCH($A175,'American Bonds'!$A$2:$A$504,0))/100))</f>
        <v>0.59206806711880222</v>
      </c>
      <c r="M175">
        <f>M$50*EXP(-M$49*(HLOOKUP(M$49,'American Bonds'!$B$1:$L$504,MATCH($A175,'American Bonds'!$A$2:$A$504,0))/100))</f>
        <v>0.58267036018393936</v>
      </c>
      <c r="N175">
        <f>N$50*EXP(-N$49*(HLOOKUP(N$49,'American Bonds'!$B$1:$L$504,MATCH($A175,'American Bonds'!$A$2:$A$504,0))/100))</f>
        <v>0.57342182004346798</v>
      </c>
      <c r="O175">
        <f>O$50*EXP(-O$49*(HLOOKUP(O$49,'American Bonds'!$B$1:$L$504,MATCH($A175,'American Bonds'!$A$2:$A$504,0))/100))</f>
        <v>0.56432007902060211</v>
      </c>
      <c r="P175">
        <f>P$50*EXP(-P$49*(HLOOKUP(P$49,'American Bonds'!$B$1:$L$504,MATCH($A175,'American Bonds'!$A$2:$A$504,0))/100))</f>
        <v>0.55536280701993201</v>
      </c>
      <c r="Q175">
        <f>Q$50*EXP(-Q$49*(HLOOKUP(Q$49,'American Bonds'!$B$1:$L$504,MATCH($A175,'American Bonds'!$A$2:$A$504,0))/100))</f>
        <v>0.54654771093090615</v>
      </c>
      <c r="R175">
        <f>R$50*EXP(-R$49*(HLOOKUP(R$49,'American Bonds'!$B$1:$L$504,MATCH($A175,'American Bonds'!$A$2:$A$504,0))/100))</f>
        <v>0.53787253404078328</v>
      </c>
      <c r="S175">
        <f>S$50*EXP(-S$49*(HLOOKUP(S$49,'American Bonds'!$B$1:$L$504,MATCH($A175,'American Bonds'!$A$2:$A$504,0))/100))</f>
        <v>0.52933505545690118</v>
      </c>
      <c r="T175">
        <f>T$50*EXP(-T$49*(HLOOKUP(T$49,'American Bonds'!$B$1:$L$504,MATCH($A175,'American Bonds'!$A$2:$A$504,0))/100))</f>
        <v>0.52093308953811579</v>
      </c>
      <c r="U175" s="25">
        <f>U$50*EXP(-U$49*(HLOOKUP(U$49,'American Bonds'!$B$1:$L$504,MATCH($A175,'American Bonds'!$A$2:$A$504,0))/100))</f>
        <v>12.553039977841365</v>
      </c>
      <c r="W175" s="129">
        <f t="shared" si="61"/>
        <v>112.14637663472617</v>
      </c>
      <c r="X175" s="21">
        <f t="shared" si="59"/>
        <v>6.7064817088472308</v>
      </c>
      <c r="Y175" s="28">
        <f t="shared" si="60"/>
        <v>-3.9286155310411918E-3</v>
      </c>
    </row>
    <row r="176" spans="1:25" x14ac:dyDescent="0.2">
      <c r="A176" s="154">
        <v>41108</v>
      </c>
      <c r="B176">
        <f>B$50*EXP(-B$49*(HLOOKUP(B$49,'American Bonds'!$B$1:$L$504,MATCH($A176,'American Bonds'!$A$2:$A$504,0))/100))</f>
        <v>23.417259787445502</v>
      </c>
      <c r="C176">
        <f>C$50*EXP(-C$49*(HLOOKUP(C$49,'American Bonds'!$B$1:$L$504,MATCH($A176,'American Bonds'!$A$2:$A$504,0))/100))</f>
        <v>2.2983669447647839</v>
      </c>
      <c r="D176">
        <f>D$50*EXP(-D$49*(HLOOKUP(D$49,'American Bonds'!$B$1:$L$504,MATCH($A176,'American Bonds'!$A$2:$A$504,0))/100))</f>
        <v>22.740459001819932</v>
      </c>
      <c r="E176">
        <f>E$50*EXP(-E$49*(HLOOKUP(E$49,'American Bonds'!$B$1:$L$504,MATCH($A176,'American Bonds'!$A$2:$A$504,0))/100))</f>
        <v>1.8460346875630023</v>
      </c>
      <c r="F176">
        <f>F$50*EXP(-F$49*(HLOOKUP(F$49,'American Bonds'!$B$1:$L$504,MATCH($A176,'American Bonds'!$A$2:$A$504,0))/100))</f>
        <v>21.495064033378167</v>
      </c>
      <c r="G176">
        <f>G$50*EXP(-G$49*(HLOOKUP(G$49,'American Bonds'!$B$1:$L$504,MATCH($A176,'American Bonds'!$A$2:$A$504,0))/100))</f>
        <v>1.2969159179470977</v>
      </c>
      <c r="H176">
        <f>H$50*EXP(-H$49*(HLOOKUP(H$49,'American Bonds'!$B$1:$L$504,MATCH($A176,'American Bonds'!$A$2:$A$504,0))/100))</f>
        <v>1.2590897951640356</v>
      </c>
      <c r="I176">
        <f>I$50*EXP(-I$49*(HLOOKUP(I$49,'American Bonds'!$B$1:$L$504,MATCH($A176,'American Bonds'!$A$2:$A$504,0))/100))</f>
        <v>1.2415853550176854</v>
      </c>
      <c r="J176">
        <f>J$50*EXP(-J$49*(HLOOKUP(J$49,'American Bonds'!$B$1:$L$504,MATCH($A176,'American Bonds'!$A$2:$A$504,0))/100))</f>
        <v>1.2243242695756731</v>
      </c>
      <c r="K176">
        <f>K$50*EXP(-K$49*(HLOOKUP(K$49,'American Bonds'!$B$1:$L$504,MATCH($A176,'American Bonds'!$A$2:$A$504,0))/100))</f>
        <v>17.823485948458114</v>
      </c>
      <c r="L176">
        <f>L$50*EXP(-L$49*(HLOOKUP(L$49,'American Bonds'!$B$1:$L$504,MATCH($A176,'American Bonds'!$A$2:$A$504,0))/100))</f>
        <v>0.59271970032518995</v>
      </c>
      <c r="M176">
        <f>M$50*EXP(-M$49*(HLOOKUP(M$49,'American Bonds'!$B$1:$L$504,MATCH($A176,'American Bonds'!$A$2:$A$504,0))/100))</f>
        <v>0.58336998430667886</v>
      </c>
      <c r="N176">
        <f>N$50*EXP(-N$49*(HLOOKUP(N$49,'American Bonds'!$B$1:$L$504,MATCH($A176,'American Bonds'!$A$2:$A$504,0))/100))</f>
        <v>0.57416775316099866</v>
      </c>
      <c r="O176">
        <f>O$50*EXP(-O$49*(HLOOKUP(O$49,'American Bonds'!$B$1:$L$504,MATCH($A176,'American Bonds'!$A$2:$A$504,0))/100))</f>
        <v>0.56511068042308121</v>
      </c>
      <c r="P176">
        <f>P$50*EXP(-P$49*(HLOOKUP(P$49,'American Bonds'!$B$1:$L$504,MATCH($A176,'American Bonds'!$A$2:$A$504,0))/100))</f>
        <v>0.55619647632612856</v>
      </c>
      <c r="Q176">
        <f>Q$50*EXP(-Q$49*(HLOOKUP(Q$49,'American Bonds'!$B$1:$L$504,MATCH($A176,'American Bonds'!$A$2:$A$504,0))/100))</f>
        <v>0.5474228872227247</v>
      </c>
      <c r="R176">
        <f>R$50*EXP(-R$49*(HLOOKUP(R$49,'American Bonds'!$B$1:$L$504,MATCH($A176,'American Bonds'!$A$2:$A$504,0))/100))</f>
        <v>0.5387876950150795</v>
      </c>
      <c r="S176">
        <f>S$50*EXP(-S$49*(HLOOKUP(S$49,'American Bonds'!$B$1:$L$504,MATCH($A176,'American Bonds'!$A$2:$A$504,0))/100))</f>
        <v>0.53028871659425869</v>
      </c>
      <c r="T176">
        <f>T$50*EXP(-T$49*(HLOOKUP(T$49,'American Bonds'!$B$1:$L$504,MATCH($A176,'American Bonds'!$A$2:$A$504,0))/100))</f>
        <v>0.52192380328826116</v>
      </c>
      <c r="U176" s="25">
        <f>U$50*EXP(-U$49*(HLOOKUP(U$49,'American Bonds'!$B$1:$L$504,MATCH($A176,'American Bonds'!$A$2:$A$504,0))/100))</f>
        <v>12.553039977841365</v>
      </c>
      <c r="W176" s="129">
        <f t="shared" si="61"/>
        <v>112.20561341563774</v>
      </c>
      <c r="X176" s="21">
        <f t="shared" si="59"/>
        <v>6.7069385498802241</v>
      </c>
      <c r="Y176" s="28">
        <f t="shared" si="60"/>
        <v>5.2807004096397977E-4</v>
      </c>
    </row>
    <row r="177" spans="1:25" x14ac:dyDescent="0.2">
      <c r="A177" s="154">
        <v>41109</v>
      </c>
      <c r="B177">
        <f>B$50*EXP(-B$49*(HLOOKUP(B$49,'American Bonds'!$B$1:$L$504,MATCH($A177,'American Bonds'!$A$2:$A$504,0))/100))</f>
        <v>23.407894756661548</v>
      </c>
      <c r="C177">
        <f>C$50*EXP(-C$49*(HLOOKUP(C$49,'American Bonds'!$B$1:$L$504,MATCH($A177,'American Bonds'!$A$2:$A$504,0))/100))</f>
        <v>2.2974477818317203</v>
      </c>
      <c r="D177">
        <f>D$50*EXP(-D$49*(HLOOKUP(D$49,'American Bonds'!$B$1:$L$504,MATCH($A177,'American Bonds'!$A$2:$A$504,0))/100))</f>
        <v>22.747282162943474</v>
      </c>
      <c r="E177">
        <f>E$50*EXP(-E$49*(HLOOKUP(E$49,'American Bonds'!$B$1:$L$504,MATCH($A177,'American Bonds'!$A$2:$A$504,0))/100))</f>
        <v>1.8467732491404953</v>
      </c>
      <c r="F177">
        <f>F$50*EXP(-F$49*(HLOOKUP(F$49,'American Bonds'!$B$1:$L$504,MATCH($A177,'American Bonds'!$A$2:$A$504,0))/100))</f>
        <v>21.51656984852697</v>
      </c>
      <c r="G177">
        <f>G$50*EXP(-G$49*(HLOOKUP(G$49,'American Bonds'!$B$1:$L$504,MATCH($A177,'American Bonds'!$A$2:$A$504,0))/100))</f>
        <v>1.2984731512017191</v>
      </c>
      <c r="H177">
        <f>H$50*EXP(-H$49*(HLOOKUP(H$49,'American Bonds'!$B$1:$L$504,MATCH($A177,'American Bonds'!$A$2:$A$504,0))/100))</f>
        <v>1.2608537553612897</v>
      </c>
      <c r="I177">
        <f>I$50*EXP(-I$49*(HLOOKUP(I$49,'American Bonds'!$B$1:$L$504,MATCH($A177,'American Bonds'!$A$2:$A$504,0))/100))</f>
        <v>1.2435734816628961</v>
      </c>
      <c r="J177">
        <f>J$50*EXP(-J$49*(HLOOKUP(J$49,'American Bonds'!$B$1:$L$504,MATCH($A177,'American Bonds'!$A$2:$A$504,0))/100))</f>
        <v>1.2265300378568049</v>
      </c>
      <c r="K177">
        <f>K$50*EXP(-K$49*(HLOOKUP(K$49,'American Bonds'!$B$1:$L$504,MATCH($A177,'American Bonds'!$A$2:$A$504,0))/100))</f>
        <v>17.877036692256134</v>
      </c>
      <c r="L177">
        <f>L$50*EXP(-L$49*(HLOOKUP(L$49,'American Bonds'!$B$1:$L$504,MATCH($A177,'American Bonds'!$A$2:$A$504,0))/100))</f>
        <v>0.59467890624805675</v>
      </c>
      <c r="M177">
        <f>M$50*EXP(-M$49*(HLOOKUP(M$49,'American Bonds'!$B$1:$L$504,MATCH($A177,'American Bonds'!$A$2:$A$504,0))/100))</f>
        <v>0.58547390102805186</v>
      </c>
      <c r="N177">
        <f>N$50*EXP(-N$49*(HLOOKUP(N$49,'American Bonds'!$B$1:$L$504,MATCH($A177,'American Bonds'!$A$2:$A$504,0))/100))</f>
        <v>0.57641137962613775</v>
      </c>
      <c r="O177">
        <f>O$50*EXP(-O$49*(HLOOKUP(O$49,'American Bonds'!$B$1:$L$504,MATCH($A177,'American Bonds'!$A$2:$A$504,0))/100))</f>
        <v>0.5674891365423792</v>
      </c>
      <c r="P177">
        <f>P$50*EXP(-P$49*(HLOOKUP(P$49,'American Bonds'!$B$1:$L$504,MATCH($A177,'American Bonds'!$A$2:$A$504,0))/100))</f>
        <v>0.55870500041566451</v>
      </c>
      <c r="Q177">
        <f>Q$50*EXP(-Q$49*(HLOOKUP(Q$49,'American Bonds'!$B$1:$L$504,MATCH($A177,'American Bonds'!$A$2:$A$504,0))/100))</f>
        <v>0.55005683349527301</v>
      </c>
      <c r="R177">
        <f>R$50*EXP(-R$49*(HLOOKUP(R$49,'American Bonds'!$B$1:$L$504,MATCH($A177,'American Bonds'!$A$2:$A$504,0))/100))</f>
        <v>0.5415425311206209</v>
      </c>
      <c r="S177">
        <f>S$50*EXP(-S$49*(HLOOKUP(S$49,'American Bonds'!$B$1:$L$504,MATCH($A177,'American Bonds'!$A$2:$A$504,0))/100))</f>
        <v>0.53316002120906092</v>
      </c>
      <c r="T177">
        <f>T$50*EXP(-T$49*(HLOOKUP(T$49,'American Bonds'!$B$1:$L$504,MATCH($A177,'American Bonds'!$A$2:$A$504,0))/100))</f>
        <v>0.52490726375161001</v>
      </c>
      <c r="U177" s="25">
        <f>U$50*EXP(-U$49*(HLOOKUP(U$49,'American Bonds'!$B$1:$L$504,MATCH($A177,'American Bonds'!$A$2:$A$504,0))/100))</f>
        <v>12.603352696105654</v>
      </c>
      <c r="W177" s="129">
        <f t="shared" si="61"/>
        <v>112.35821258698559</v>
      </c>
      <c r="X177" s="21">
        <f t="shared" si="59"/>
        <v>6.7161921883513429</v>
      </c>
      <c r="Y177" s="28">
        <f t="shared" si="60"/>
        <v>1.3590719177949027E-3</v>
      </c>
    </row>
    <row r="178" spans="1:25" x14ac:dyDescent="0.2">
      <c r="A178" s="154">
        <v>41110</v>
      </c>
      <c r="B178">
        <f>B$50*EXP(-B$49*(HLOOKUP(B$49,'American Bonds'!$B$1:$L$504,MATCH($A178,'American Bonds'!$A$2:$A$504,0))/100))</f>
        <v>23.407894756661548</v>
      </c>
      <c r="C178">
        <f>C$50*EXP(-C$49*(HLOOKUP(C$49,'American Bonds'!$B$1:$L$504,MATCH($A178,'American Bonds'!$A$2:$A$504,0))/100))</f>
        <v>2.2960697266205266</v>
      </c>
      <c r="D178">
        <f>D$50*EXP(-D$49*(HLOOKUP(D$49,'American Bonds'!$B$1:$L$504,MATCH($A178,'American Bonds'!$A$2:$A$504,0))/100))</f>
        <v>22.733637887337718</v>
      </c>
      <c r="E178">
        <f>E$50*EXP(-E$49*(HLOOKUP(E$49,'American Bonds'!$B$1:$L$504,MATCH($A178,'American Bonds'!$A$2:$A$504,0))/100))</f>
        <v>1.845296421351063</v>
      </c>
      <c r="F178">
        <f>F$50*EXP(-F$49*(HLOOKUP(F$49,'American Bonds'!$B$1:$L$504,MATCH($A178,'American Bonds'!$A$2:$A$504,0))/100))</f>
        <v>21.484319187796725</v>
      </c>
      <c r="G178">
        <f>G$50*EXP(-G$49*(HLOOKUP(G$49,'American Bonds'!$B$1:$L$504,MATCH($A178,'American Bonds'!$A$2:$A$504,0))/100))</f>
        <v>1.2961380017945128</v>
      </c>
      <c r="H178">
        <f>H$50*EXP(-H$49*(HLOOKUP(H$49,'American Bonds'!$B$1:$L$504,MATCH($A178,'American Bonds'!$A$2:$A$504,0))/100))</f>
        <v>1.2582087407124551</v>
      </c>
      <c r="I178">
        <f>I$50*EXP(-I$49*(HLOOKUP(I$49,'American Bonds'!$B$1:$L$504,MATCH($A178,'American Bonds'!$A$2:$A$504,0))/100))</f>
        <v>1.2405924839350573</v>
      </c>
      <c r="J178">
        <f>J$50*EXP(-J$49*(HLOOKUP(J$49,'American Bonds'!$B$1:$L$504,MATCH($A178,'American Bonds'!$A$2:$A$504,0))/100))</f>
        <v>1.2232228734356623</v>
      </c>
      <c r="K178">
        <f>K$50*EXP(-K$49*(HLOOKUP(K$49,'American Bonds'!$B$1:$L$504,MATCH($A178,'American Bonds'!$A$2:$A$504,0))/100))</f>
        <v>17.823485948458114</v>
      </c>
      <c r="L178">
        <f>L$50*EXP(-L$49*(HLOOKUP(L$49,'American Bonds'!$B$1:$L$504,MATCH($A178,'American Bonds'!$A$2:$A$504,0))/100))</f>
        <v>0.59271970032518995</v>
      </c>
      <c r="M178">
        <f>M$50*EXP(-M$49*(HLOOKUP(M$49,'American Bonds'!$B$1:$L$504,MATCH($A178,'American Bonds'!$A$2:$A$504,0))/100))</f>
        <v>0.58336998430667886</v>
      </c>
      <c r="N178">
        <f>N$50*EXP(-N$49*(HLOOKUP(N$49,'American Bonds'!$B$1:$L$504,MATCH($A178,'American Bonds'!$A$2:$A$504,0))/100))</f>
        <v>0.57416775316099866</v>
      </c>
      <c r="O178">
        <f>O$50*EXP(-O$49*(HLOOKUP(O$49,'American Bonds'!$B$1:$L$504,MATCH($A178,'American Bonds'!$A$2:$A$504,0))/100))</f>
        <v>0.56511068042308121</v>
      </c>
      <c r="P178">
        <f>P$50*EXP(-P$49*(HLOOKUP(P$49,'American Bonds'!$B$1:$L$504,MATCH($A178,'American Bonds'!$A$2:$A$504,0))/100))</f>
        <v>0.55619647632612856</v>
      </c>
      <c r="Q178">
        <f>Q$50*EXP(-Q$49*(HLOOKUP(Q$49,'American Bonds'!$B$1:$L$504,MATCH($A178,'American Bonds'!$A$2:$A$504,0))/100))</f>
        <v>0.5474228872227247</v>
      </c>
      <c r="R178">
        <f>R$50*EXP(-R$49*(HLOOKUP(R$49,'American Bonds'!$B$1:$L$504,MATCH($A178,'American Bonds'!$A$2:$A$504,0))/100))</f>
        <v>0.5387876950150795</v>
      </c>
      <c r="S178">
        <f>S$50*EXP(-S$49*(HLOOKUP(S$49,'American Bonds'!$B$1:$L$504,MATCH($A178,'American Bonds'!$A$2:$A$504,0))/100))</f>
        <v>0.53028871659425869</v>
      </c>
      <c r="T178">
        <f>T$50*EXP(-T$49*(HLOOKUP(T$49,'American Bonds'!$B$1:$L$504,MATCH($A178,'American Bonds'!$A$2:$A$504,0))/100))</f>
        <v>0.52192380328826116</v>
      </c>
      <c r="U178" s="25">
        <f>U$50*EXP(-U$49*(HLOOKUP(U$49,'American Bonds'!$B$1:$L$504,MATCH($A178,'American Bonds'!$A$2:$A$504,0))/100))</f>
        <v>12.527958987236618</v>
      </c>
      <c r="W178" s="129">
        <f t="shared" si="61"/>
        <v>112.14681271200239</v>
      </c>
      <c r="X178" s="21">
        <f t="shared" si="59"/>
        <v>6.7049140819893909</v>
      </c>
      <c r="Y178" s="28">
        <f t="shared" si="60"/>
        <v>-1.8832535011780649E-3</v>
      </c>
    </row>
    <row r="179" spans="1:25" x14ac:dyDescent="0.2">
      <c r="A179" s="154">
        <v>41111</v>
      </c>
      <c r="B179">
        <f>B$50*EXP(-B$49*(HLOOKUP(B$49,'American Bonds'!$B$1:$L$504,MATCH($A179,'American Bonds'!$A$2:$A$504,0))/100))</f>
        <v>23.412576803801986</v>
      </c>
      <c r="C179">
        <f>C$50*EXP(-C$49*(HLOOKUP(C$49,'American Bonds'!$B$1:$L$504,MATCH($A179,'American Bonds'!$A$2:$A$504,0))/100))</f>
        <v>2.2974477818317203</v>
      </c>
      <c r="D179">
        <f>D$50*EXP(-D$49*(HLOOKUP(D$49,'American Bonds'!$B$1:$L$504,MATCH($A179,'American Bonds'!$A$2:$A$504,0))/100))</f>
        <v>22.760934627571054</v>
      </c>
      <c r="E179">
        <f>E$50*EXP(-E$49*(HLOOKUP(E$49,'American Bonds'!$B$1:$L$504,MATCH($A179,'American Bonds'!$A$2:$A$504,0))/100))</f>
        <v>1.8482512588648705</v>
      </c>
      <c r="F179">
        <f>F$50*EXP(-F$49*(HLOOKUP(F$49,'American Bonds'!$B$1:$L$504,MATCH($A179,'American Bonds'!$A$2:$A$504,0))/100))</f>
        <v>21.527330823470784</v>
      </c>
      <c r="G179">
        <f>G$50*EXP(-G$49*(HLOOKUP(G$49,'American Bonds'!$B$1:$L$504,MATCH($A179,'American Bonds'!$A$2:$A$504,0))/100))</f>
        <v>1.2992524688643594</v>
      </c>
      <c r="H179">
        <f>H$50*EXP(-H$49*(HLOOKUP(H$49,'American Bonds'!$B$1:$L$504,MATCH($A179,'American Bonds'!$A$2:$A$504,0))/100))</f>
        <v>1.2608537553612897</v>
      </c>
      <c r="I179">
        <f>I$50*EXP(-I$49*(HLOOKUP(I$49,'American Bonds'!$B$1:$L$504,MATCH($A179,'American Bonds'!$A$2:$A$504,0))/100))</f>
        <v>1.2435734816628961</v>
      </c>
      <c r="J179">
        <f>J$50*EXP(-J$49*(HLOOKUP(J$49,'American Bonds'!$B$1:$L$504,MATCH($A179,'American Bonds'!$A$2:$A$504,0))/100))</f>
        <v>1.2265300378568049</v>
      </c>
      <c r="K179">
        <f>K$50*EXP(-K$49*(HLOOKUP(K$49,'American Bonds'!$B$1:$L$504,MATCH($A179,'American Bonds'!$A$2:$A$504,0))/100))</f>
        <v>17.859168591103462</v>
      </c>
      <c r="L179">
        <f>L$50*EXP(-L$49*(HLOOKUP(L$49,'American Bonds'!$B$1:$L$504,MATCH($A179,'American Bonds'!$A$2:$A$504,0))/100))</f>
        <v>0.59402511910003897</v>
      </c>
      <c r="M179">
        <f>M$50*EXP(-M$49*(HLOOKUP(M$49,'American Bonds'!$B$1:$L$504,MATCH($A179,'American Bonds'!$A$2:$A$504,0))/100))</f>
        <v>0.584771753719461</v>
      </c>
      <c r="N179">
        <f>N$50*EXP(-N$49*(HLOOKUP(N$49,'American Bonds'!$B$1:$L$504,MATCH($A179,'American Bonds'!$A$2:$A$504,0))/100))</f>
        <v>0.57566253168924553</v>
      </c>
      <c r="O179">
        <f>O$50*EXP(-O$49*(HLOOKUP(O$49,'American Bonds'!$B$1:$L$504,MATCH($A179,'American Bonds'!$A$2:$A$504,0))/100))</f>
        <v>0.56669520763113279</v>
      </c>
      <c r="P179">
        <f>P$50*EXP(-P$49*(HLOOKUP(P$49,'American Bonds'!$B$1:$L$504,MATCH($A179,'American Bonds'!$A$2:$A$504,0))/100))</f>
        <v>0.55786757114401275</v>
      </c>
      <c r="Q179">
        <f>Q$50*EXP(-Q$49*(HLOOKUP(Q$49,'American Bonds'!$B$1:$L$504,MATCH($A179,'American Bonds'!$A$2:$A$504,0))/100))</f>
        <v>0.54917744625907217</v>
      </c>
      <c r="R179">
        <f>R$50*EXP(-R$49*(HLOOKUP(R$49,'American Bonds'!$B$1:$L$504,MATCH($A179,'American Bonds'!$A$2:$A$504,0))/100))</f>
        <v>0.54062269090342863</v>
      </c>
      <c r="S179">
        <f>S$50*EXP(-S$49*(HLOOKUP(S$49,'American Bonds'!$B$1:$L$504,MATCH($A179,'American Bonds'!$A$2:$A$504,0))/100))</f>
        <v>0.53220119637212049</v>
      </c>
      <c r="T179">
        <f>T$50*EXP(-T$49*(HLOOKUP(T$49,'American Bonds'!$B$1:$L$504,MATCH($A179,'American Bonds'!$A$2:$A$504,0))/100))</f>
        <v>0.52391088680832143</v>
      </c>
      <c r="U179" s="25">
        <f>U$50*EXP(-U$49*(HLOOKUP(U$49,'American Bonds'!$B$1:$L$504,MATCH($A179,'American Bonds'!$A$2:$A$504,0))/100))</f>
        <v>12.553039977841365</v>
      </c>
      <c r="W179" s="129">
        <f t="shared" si="61"/>
        <v>112.31389401185741</v>
      </c>
      <c r="X179" s="21">
        <f t="shared" si="59"/>
        <v>6.7082485813935984</v>
      </c>
      <c r="Y179" s="28">
        <f t="shared" si="60"/>
        <v>1.4887356736300542E-3</v>
      </c>
    </row>
    <row r="180" spans="1:25" x14ac:dyDescent="0.2">
      <c r="A180" s="154">
        <v>41114</v>
      </c>
      <c r="B180">
        <f>B$50*EXP(-B$49*(HLOOKUP(B$49,'American Bonds'!$B$1:$L$504,MATCH($A180,'American Bonds'!$A$2:$A$504,0))/100))</f>
        <v>23.41023566318059</v>
      </c>
      <c r="C180">
        <f>C$50*EXP(-C$49*(HLOOKUP(C$49,'American Bonds'!$B$1:$L$504,MATCH($A180,'American Bonds'!$A$2:$A$504,0))/100))</f>
        <v>2.2969883382212464</v>
      </c>
      <c r="D180">
        <f>D$50*EXP(-D$49*(HLOOKUP(D$49,'American Bonds'!$B$1:$L$504,MATCH($A180,'American Bonds'!$A$2:$A$504,0))/100))</f>
        <v>22.747282162943474</v>
      </c>
      <c r="E180">
        <f>E$50*EXP(-E$49*(HLOOKUP(E$49,'American Bonds'!$B$1:$L$504,MATCH($A180,'American Bonds'!$A$2:$A$504,0))/100))</f>
        <v>1.8467732491404953</v>
      </c>
      <c r="F180">
        <f>F$50*EXP(-F$49*(HLOOKUP(F$49,'American Bonds'!$B$1:$L$504,MATCH($A180,'American Bonds'!$A$2:$A$504,0))/100))</f>
        <v>21.505814252725731</v>
      </c>
      <c r="G180">
        <f>G$50*EXP(-G$49*(HLOOKUP(G$49,'American Bonds'!$B$1:$L$504,MATCH($A180,'American Bonds'!$A$2:$A$504,0))/100))</f>
        <v>1.2976943009894273</v>
      </c>
      <c r="H180">
        <f>H$50*EXP(-H$49*(HLOOKUP(H$49,'American Bonds'!$B$1:$L$504,MATCH($A180,'American Bonds'!$A$2:$A$504,0))/100))</f>
        <v>1.2590897951640356</v>
      </c>
      <c r="I180">
        <f>I$50*EXP(-I$49*(HLOOKUP(I$49,'American Bonds'!$B$1:$L$504,MATCH($A180,'American Bonds'!$A$2:$A$504,0))/100))</f>
        <v>1.2415853550176854</v>
      </c>
      <c r="J180">
        <f>J$50*EXP(-J$49*(HLOOKUP(J$49,'American Bonds'!$B$1:$L$504,MATCH($A180,'American Bonds'!$A$2:$A$504,0))/100))</f>
        <v>1.2243242695756731</v>
      </c>
      <c r="K180">
        <f>K$50*EXP(-K$49*(HLOOKUP(K$49,'American Bonds'!$B$1:$L$504,MATCH($A180,'American Bonds'!$A$2:$A$504,0))/100))</f>
        <v>17.859168591103462</v>
      </c>
      <c r="L180">
        <f>L$50*EXP(-L$49*(HLOOKUP(L$49,'American Bonds'!$B$1:$L$504,MATCH($A180,'American Bonds'!$A$2:$A$504,0))/100))</f>
        <v>0.59402511910003897</v>
      </c>
      <c r="M180">
        <f>M$50*EXP(-M$49*(HLOOKUP(M$49,'American Bonds'!$B$1:$L$504,MATCH($A180,'American Bonds'!$A$2:$A$504,0))/100))</f>
        <v>0.584771753719461</v>
      </c>
      <c r="N180">
        <f>N$50*EXP(-N$49*(HLOOKUP(N$49,'American Bonds'!$B$1:$L$504,MATCH($A180,'American Bonds'!$A$2:$A$504,0))/100))</f>
        <v>0.57566253168924553</v>
      </c>
      <c r="O180">
        <f>O$50*EXP(-O$49*(HLOOKUP(O$49,'American Bonds'!$B$1:$L$504,MATCH($A180,'American Bonds'!$A$2:$A$504,0))/100))</f>
        <v>0.56669520763113279</v>
      </c>
      <c r="P180">
        <f>P$50*EXP(-P$49*(HLOOKUP(P$49,'American Bonds'!$B$1:$L$504,MATCH($A180,'American Bonds'!$A$2:$A$504,0))/100))</f>
        <v>0.55786757114401275</v>
      </c>
      <c r="Q180">
        <f>Q$50*EXP(-Q$49*(HLOOKUP(Q$49,'American Bonds'!$B$1:$L$504,MATCH($A180,'American Bonds'!$A$2:$A$504,0))/100))</f>
        <v>0.54917744625907217</v>
      </c>
      <c r="R180">
        <f>R$50*EXP(-R$49*(HLOOKUP(R$49,'American Bonds'!$B$1:$L$504,MATCH($A180,'American Bonds'!$A$2:$A$504,0))/100))</f>
        <v>0.54062269090342863</v>
      </c>
      <c r="S180">
        <f>S$50*EXP(-S$49*(HLOOKUP(S$49,'American Bonds'!$B$1:$L$504,MATCH($A180,'American Bonds'!$A$2:$A$504,0))/100))</f>
        <v>0.53220119637212049</v>
      </c>
      <c r="T180">
        <f>T$50*EXP(-T$49*(HLOOKUP(T$49,'American Bonds'!$B$1:$L$504,MATCH($A180,'American Bonds'!$A$2:$A$504,0))/100))</f>
        <v>0.52391088680832143</v>
      </c>
      <c r="U180" s="25">
        <f>U$50*EXP(-U$49*(HLOOKUP(U$49,'American Bonds'!$B$1:$L$504,MATCH($A180,'American Bonds'!$A$2:$A$504,0))/100))</f>
        <v>12.553039977841365</v>
      </c>
      <c r="W180" s="129">
        <f t="shared" si="61"/>
        <v>112.26693035953004</v>
      </c>
      <c r="X180" s="21">
        <f t="shared" si="59"/>
        <v>6.7091382279093814</v>
      </c>
      <c r="Y180" s="28">
        <f t="shared" si="60"/>
        <v>-4.182338642972495E-4</v>
      </c>
    </row>
    <row r="181" spans="1:25" x14ac:dyDescent="0.2">
      <c r="A181" s="154">
        <v>41115</v>
      </c>
      <c r="B181">
        <f>B$50*EXP(-B$49*(HLOOKUP(B$49,'American Bonds'!$B$1:$L$504,MATCH($A181,'American Bonds'!$A$2:$A$504,0))/100))</f>
        <v>23.41023566318059</v>
      </c>
      <c r="C181">
        <f>C$50*EXP(-C$49*(HLOOKUP(C$49,'American Bonds'!$B$1:$L$504,MATCH($A181,'American Bonds'!$A$2:$A$504,0))/100))</f>
        <v>2.2965289864903067</v>
      </c>
      <c r="D181">
        <f>D$50*EXP(-D$49*(HLOOKUP(D$49,'American Bonds'!$B$1:$L$504,MATCH($A181,'American Bonds'!$A$2:$A$504,0))/100))</f>
        <v>22.726818818882926</v>
      </c>
      <c r="E181">
        <f>E$50*EXP(-E$49*(HLOOKUP(E$49,'American Bonds'!$B$1:$L$504,MATCH($A181,'American Bonds'!$A$2:$A$504,0))/100))</f>
        <v>1.8445584503865551</v>
      </c>
      <c r="F181">
        <f>F$50*EXP(-F$49*(HLOOKUP(F$49,'American Bonds'!$B$1:$L$504,MATCH($A181,'American Bonds'!$A$2:$A$504,0))/100))</f>
        <v>21.484319187796725</v>
      </c>
      <c r="G181">
        <f>G$50*EXP(-G$49*(HLOOKUP(G$49,'American Bonds'!$B$1:$L$504,MATCH($A181,'American Bonds'!$A$2:$A$504,0))/100))</f>
        <v>1.2961380017945128</v>
      </c>
      <c r="H181">
        <f>H$50*EXP(-H$49*(HLOOKUP(H$49,'American Bonds'!$B$1:$L$504,MATCH($A181,'American Bonds'!$A$2:$A$504,0))/100))</f>
        <v>1.2582087407124551</v>
      </c>
      <c r="I181">
        <f>I$50*EXP(-I$49*(HLOOKUP(I$49,'American Bonds'!$B$1:$L$504,MATCH($A181,'American Bonds'!$A$2:$A$504,0))/100))</f>
        <v>1.2405924839350573</v>
      </c>
      <c r="J181">
        <f>J$50*EXP(-J$49*(HLOOKUP(J$49,'American Bonds'!$B$1:$L$504,MATCH($A181,'American Bonds'!$A$2:$A$504,0))/100))</f>
        <v>1.2232228734356623</v>
      </c>
      <c r="K181">
        <f>K$50*EXP(-K$49*(HLOOKUP(K$49,'American Bonds'!$B$1:$L$504,MATCH($A181,'American Bonds'!$A$2:$A$504,0))/100))</f>
        <v>17.841318349120872</v>
      </c>
      <c r="L181">
        <f>L$50*EXP(-L$49*(HLOOKUP(L$49,'American Bonds'!$B$1:$L$504,MATCH($A181,'American Bonds'!$A$2:$A$504,0))/100))</f>
        <v>0.59337205072248755</v>
      </c>
      <c r="M181">
        <f>M$50*EXP(-M$49*(HLOOKUP(M$49,'American Bonds'!$B$1:$L$504,MATCH($A181,'American Bonds'!$A$2:$A$504,0))/100))</f>
        <v>0.58407044848229661</v>
      </c>
      <c r="N181">
        <f>N$50*EXP(-N$49*(HLOOKUP(N$49,'American Bonds'!$B$1:$L$504,MATCH($A181,'American Bonds'!$A$2:$A$504,0))/100))</f>
        <v>0.57491465662216878</v>
      </c>
      <c r="O181">
        <f>O$50*EXP(-O$49*(HLOOKUP(O$49,'American Bonds'!$B$1:$L$504,MATCH($A181,'American Bonds'!$A$2:$A$504,0))/100))</f>
        <v>0.56590238944267468</v>
      </c>
      <c r="P181">
        <f>P$50*EXP(-P$49*(HLOOKUP(P$49,'American Bonds'!$B$1:$L$504,MATCH($A181,'American Bonds'!$A$2:$A$504,0))/100))</f>
        <v>0.55703139707463134</v>
      </c>
      <c r="Q181">
        <f>Q$50*EXP(-Q$49*(HLOOKUP(Q$49,'American Bonds'!$B$1:$L$504,MATCH($A181,'American Bonds'!$A$2:$A$504,0))/100))</f>
        <v>0.54829946491743364</v>
      </c>
      <c r="R181">
        <f>R$50*EXP(-R$49*(HLOOKUP(R$49,'American Bonds'!$B$1:$L$504,MATCH($A181,'American Bonds'!$A$2:$A$504,0))/100))</f>
        <v>0.53970441308618933</v>
      </c>
      <c r="S181">
        <f>S$50*EXP(-S$49*(HLOOKUP(S$49,'American Bonds'!$B$1:$L$504,MATCH($A181,'American Bonds'!$A$2:$A$504,0))/100))</f>
        <v>0.53124409586752197</v>
      </c>
      <c r="T181">
        <f>T$50*EXP(-T$49*(HLOOKUP(T$49,'American Bonds'!$B$1:$L$504,MATCH($A181,'American Bonds'!$A$2:$A$504,0))/100))</f>
        <v>0.52291640118390326</v>
      </c>
      <c r="U181" s="25">
        <f>U$50*EXP(-U$49*(HLOOKUP(U$49,'American Bonds'!$B$1:$L$504,MATCH($A181,'American Bonds'!$A$2:$A$504,0))/100))</f>
        <v>12.553039977841365</v>
      </c>
      <c r="W181" s="129">
        <f t="shared" si="61"/>
        <v>112.19243685097635</v>
      </c>
      <c r="X181" s="21">
        <f t="shared" si="59"/>
        <v>6.7090895218074129</v>
      </c>
      <c r="Y181" s="28">
        <f t="shared" si="60"/>
        <v>-6.6375943418598544E-4</v>
      </c>
    </row>
    <row r="182" spans="1:25" x14ac:dyDescent="0.2">
      <c r="A182" s="154">
        <v>41116</v>
      </c>
      <c r="B182">
        <f>B$50*EXP(-B$49*(HLOOKUP(B$49,'American Bonds'!$B$1:$L$504,MATCH($A182,'American Bonds'!$A$2:$A$504,0))/100))</f>
        <v>23.41023566318059</v>
      </c>
      <c r="C182">
        <f>C$50*EXP(-C$49*(HLOOKUP(C$49,'American Bonds'!$B$1:$L$504,MATCH($A182,'American Bonds'!$A$2:$A$504,0))/100))</f>
        <v>2.2951514823909673</v>
      </c>
      <c r="D182">
        <f>D$50*EXP(-D$49*(HLOOKUP(D$49,'American Bonds'!$B$1:$L$504,MATCH($A182,'American Bonds'!$A$2:$A$504,0))/100))</f>
        <v>22.726818818882926</v>
      </c>
      <c r="E182">
        <f>E$50*EXP(-E$49*(HLOOKUP(E$49,'American Bonds'!$B$1:$L$504,MATCH($A182,'American Bonds'!$A$2:$A$504,0))/100))</f>
        <v>1.8445584503865551</v>
      </c>
      <c r="F182">
        <f>F$50*EXP(-F$49*(HLOOKUP(F$49,'American Bonds'!$B$1:$L$504,MATCH($A182,'American Bonds'!$A$2:$A$504,0))/100))</f>
        <v>21.484319187796725</v>
      </c>
      <c r="G182">
        <f>G$50*EXP(-G$49*(HLOOKUP(G$49,'American Bonds'!$B$1:$L$504,MATCH($A182,'American Bonds'!$A$2:$A$504,0))/100))</f>
        <v>1.2961380017945128</v>
      </c>
      <c r="H182">
        <f>H$50*EXP(-H$49*(HLOOKUP(H$49,'American Bonds'!$B$1:$L$504,MATCH($A182,'American Bonds'!$A$2:$A$504,0))/100))</f>
        <v>1.2590897951640356</v>
      </c>
      <c r="I182">
        <f>I$50*EXP(-I$49*(HLOOKUP(I$49,'American Bonds'!$B$1:$L$504,MATCH($A182,'American Bonds'!$A$2:$A$504,0))/100))</f>
        <v>1.2415853550176854</v>
      </c>
      <c r="J182">
        <f>J$50*EXP(-J$49*(HLOOKUP(J$49,'American Bonds'!$B$1:$L$504,MATCH($A182,'American Bonds'!$A$2:$A$504,0))/100))</f>
        <v>1.2243242695756731</v>
      </c>
      <c r="K182">
        <f>K$50*EXP(-K$49*(HLOOKUP(K$49,'American Bonds'!$B$1:$L$504,MATCH($A182,'American Bonds'!$A$2:$A$504,0))/100))</f>
        <v>17.859168591103462</v>
      </c>
      <c r="L182">
        <f>L$50*EXP(-L$49*(HLOOKUP(L$49,'American Bonds'!$B$1:$L$504,MATCH($A182,'American Bonds'!$A$2:$A$504,0))/100))</f>
        <v>0.59402511910003897</v>
      </c>
      <c r="M182">
        <f>M$50*EXP(-M$49*(HLOOKUP(M$49,'American Bonds'!$B$1:$L$504,MATCH($A182,'American Bonds'!$A$2:$A$504,0))/100))</f>
        <v>0.584771753719461</v>
      </c>
      <c r="N182">
        <f>N$50*EXP(-N$49*(HLOOKUP(N$49,'American Bonds'!$B$1:$L$504,MATCH($A182,'American Bonds'!$A$2:$A$504,0))/100))</f>
        <v>0.57566253168924553</v>
      </c>
      <c r="O182">
        <f>O$50*EXP(-O$49*(HLOOKUP(O$49,'American Bonds'!$B$1:$L$504,MATCH($A182,'American Bonds'!$A$2:$A$504,0))/100))</f>
        <v>0.56669520763113279</v>
      </c>
      <c r="P182">
        <f>P$50*EXP(-P$49*(HLOOKUP(P$49,'American Bonds'!$B$1:$L$504,MATCH($A182,'American Bonds'!$A$2:$A$504,0))/100))</f>
        <v>0.55786757114401275</v>
      </c>
      <c r="Q182">
        <f>Q$50*EXP(-Q$49*(HLOOKUP(Q$49,'American Bonds'!$B$1:$L$504,MATCH($A182,'American Bonds'!$A$2:$A$504,0))/100))</f>
        <v>0.54917744625907217</v>
      </c>
      <c r="R182">
        <f>R$50*EXP(-R$49*(HLOOKUP(R$49,'American Bonds'!$B$1:$L$504,MATCH($A182,'American Bonds'!$A$2:$A$504,0))/100))</f>
        <v>0.54062269090342863</v>
      </c>
      <c r="S182">
        <f>S$50*EXP(-S$49*(HLOOKUP(S$49,'American Bonds'!$B$1:$L$504,MATCH($A182,'American Bonds'!$A$2:$A$504,0))/100))</f>
        <v>0.53220119637212049</v>
      </c>
      <c r="T182">
        <f>T$50*EXP(-T$49*(HLOOKUP(T$49,'American Bonds'!$B$1:$L$504,MATCH($A182,'American Bonds'!$A$2:$A$504,0))/100))</f>
        <v>0.52391088680832143</v>
      </c>
      <c r="U182" s="25">
        <f>U$50*EXP(-U$49*(HLOOKUP(U$49,'American Bonds'!$B$1:$L$504,MATCH($A182,'American Bonds'!$A$2:$A$504,0))/100))</f>
        <v>12.578171180622764</v>
      </c>
      <c r="W182" s="129">
        <f t="shared" si="61"/>
        <v>112.24449519954274</v>
      </c>
      <c r="X182" s="21">
        <f t="shared" si="59"/>
        <v>6.7132578828256744</v>
      </c>
      <c r="Y182" s="28">
        <f t="shared" si="60"/>
        <v>4.6390180995955886E-4</v>
      </c>
    </row>
    <row r="183" spans="1:25" x14ac:dyDescent="0.2">
      <c r="A183" s="154">
        <v>41117</v>
      </c>
      <c r="B183">
        <f>B$50*EXP(-B$49*(HLOOKUP(B$49,'American Bonds'!$B$1:$L$504,MATCH($A183,'American Bonds'!$A$2:$A$504,0))/100))</f>
        <v>23.414918178549154</v>
      </c>
      <c r="C183">
        <f>C$50*EXP(-C$49*(HLOOKUP(C$49,'American Bonds'!$B$1:$L$504,MATCH($A183,'American Bonds'!$A$2:$A$504,0))/100))</f>
        <v>2.2960697266205266</v>
      </c>
      <c r="D183">
        <f>D$50*EXP(-D$49*(HLOOKUP(D$49,'American Bonds'!$B$1:$L$504,MATCH($A183,'American Bonds'!$A$2:$A$504,0))/100))</f>
        <v>22.754107371322423</v>
      </c>
      <c r="E183">
        <f>E$50*EXP(-E$49*(HLOOKUP(E$49,'American Bonds'!$B$1:$L$504,MATCH($A183,'American Bonds'!$A$2:$A$504,0))/100))</f>
        <v>1.8475121062017126</v>
      </c>
      <c r="F183">
        <f>F$50*EXP(-F$49*(HLOOKUP(F$49,'American Bonds'!$B$1:$L$504,MATCH($A183,'American Bonds'!$A$2:$A$504,0))/100))</f>
        <v>21.538097180247412</v>
      </c>
      <c r="G183">
        <f>G$50*EXP(-G$49*(HLOOKUP(G$49,'American Bonds'!$B$1:$L$504,MATCH($A183,'American Bonds'!$A$2:$A$504,0))/100))</f>
        <v>1.3000322542579026</v>
      </c>
      <c r="H183">
        <f>H$50*EXP(-H$49*(HLOOKUP(H$49,'American Bonds'!$B$1:$L$504,MATCH($A183,'American Bonds'!$A$2:$A$504,0))/100))</f>
        <v>1.2635043303772289</v>
      </c>
      <c r="I183">
        <f>I$50*EXP(-I$49*(HLOOKUP(I$49,'American Bonds'!$B$1:$L$504,MATCH($A183,'American Bonds'!$A$2:$A$504,0))/100))</f>
        <v>1.2465616423774275</v>
      </c>
      <c r="J183">
        <f>J$50*EXP(-J$49*(HLOOKUP(J$49,'American Bonds'!$B$1:$L$504,MATCH($A183,'American Bonds'!$A$2:$A$504,0))/100))</f>
        <v>1.2298461436873553</v>
      </c>
      <c r="K183">
        <f>K$50*EXP(-K$49*(HLOOKUP(K$49,'American Bonds'!$B$1:$L$504,MATCH($A183,'American Bonds'!$A$2:$A$504,0))/100))</f>
        <v>17.94868804619793</v>
      </c>
      <c r="L183">
        <f>L$50*EXP(-L$49*(HLOOKUP(L$49,'American Bonds'!$B$1:$L$504,MATCH($A183,'American Bonds'!$A$2:$A$504,0))/100))</f>
        <v>0.59730125837951076</v>
      </c>
      <c r="M183">
        <f>M$50*EXP(-M$49*(HLOOKUP(M$49,'American Bonds'!$B$1:$L$504,MATCH($A183,'American Bonds'!$A$2:$A$504,0))/100))</f>
        <v>0.58829093121674347</v>
      </c>
      <c r="N183">
        <f>N$50*EXP(-N$49*(HLOOKUP(N$49,'American Bonds'!$B$1:$L$504,MATCH($A183,'American Bonds'!$A$2:$A$504,0))/100))</f>
        <v>0.57941652540763344</v>
      </c>
      <c r="O183">
        <f>O$50*EXP(-O$49*(HLOOKUP(O$49,'American Bonds'!$B$1:$L$504,MATCH($A183,'American Bonds'!$A$2:$A$504,0))/100))</f>
        <v>0.5706759905699863</v>
      </c>
      <c r="P183">
        <f>P$50*EXP(-P$49*(HLOOKUP(P$49,'American Bonds'!$B$1:$L$504,MATCH($A183,'American Bonds'!$A$2:$A$504,0))/100))</f>
        <v>0.56206730725175236</v>
      </c>
      <c r="Q183">
        <f>Q$50*EXP(-Q$49*(HLOOKUP(Q$49,'American Bonds'!$B$1:$L$504,MATCH($A183,'American Bonds'!$A$2:$A$504,0))/100))</f>
        <v>0.55358848646444359</v>
      </c>
      <c r="R183">
        <f>R$50*EXP(-R$49*(HLOOKUP(R$49,'American Bonds'!$B$1:$L$504,MATCH($A183,'American Bonds'!$A$2:$A$504,0))/100))</f>
        <v>0.54523756922358868</v>
      </c>
      <c r="S183">
        <f>S$50*EXP(-S$49*(HLOOKUP(S$49,'American Bonds'!$B$1:$L$504,MATCH($A183,'American Bonds'!$A$2:$A$504,0))/100))</f>
        <v>0.53701262609612077</v>
      </c>
      <c r="T183">
        <f>T$50*EXP(-T$49*(HLOOKUP(T$49,'American Bonds'!$B$1:$L$504,MATCH($A183,'American Bonds'!$A$2:$A$504,0))/100))</f>
        <v>0.52891175675459245</v>
      </c>
      <c r="U183" s="25">
        <f>U$50*EXP(-U$49*(HLOOKUP(U$49,'American Bonds'!$B$1:$L$504,MATCH($A183,'American Bonds'!$A$2:$A$504,0))/100))</f>
        <v>12.704583902601287</v>
      </c>
      <c r="W183" s="129">
        <f t="shared" si="61"/>
        <v>112.60642333380474</v>
      </c>
      <c r="X183" s="21">
        <f t="shared" si="59"/>
        <v>6.7317563318856006</v>
      </c>
      <c r="Y183" s="28">
        <f t="shared" si="60"/>
        <v>3.2192747906021175E-3</v>
      </c>
    </row>
    <row r="184" spans="1:25" x14ac:dyDescent="0.2">
      <c r="A184" s="154">
        <v>41118</v>
      </c>
      <c r="B184">
        <f>B$50*EXP(-B$49*(HLOOKUP(B$49,'American Bonds'!$B$1:$L$504,MATCH($A184,'American Bonds'!$A$2:$A$504,0))/100))</f>
        <v>23.414918178549154</v>
      </c>
      <c r="C184">
        <f>C$50*EXP(-C$49*(HLOOKUP(C$49,'American Bonds'!$B$1:$L$504,MATCH($A184,'American Bonds'!$A$2:$A$504,0))/100))</f>
        <v>2.2965289864903067</v>
      </c>
      <c r="D184">
        <f>D$50*EXP(-D$49*(HLOOKUP(D$49,'American Bonds'!$B$1:$L$504,MATCH($A184,'American Bonds'!$A$2:$A$504,0))/100))</f>
        <v>22.760934627571054</v>
      </c>
      <c r="E184">
        <f>E$50*EXP(-E$49*(HLOOKUP(E$49,'American Bonds'!$B$1:$L$504,MATCH($A184,'American Bonds'!$A$2:$A$504,0))/100))</f>
        <v>1.8482512588648705</v>
      </c>
      <c r="F184">
        <f>F$50*EXP(-F$49*(HLOOKUP(F$49,'American Bonds'!$B$1:$L$504,MATCH($A184,'American Bonds'!$A$2:$A$504,0))/100))</f>
        <v>21.548868921548451</v>
      </c>
      <c r="G184">
        <f>G$50*EXP(-G$49*(HLOOKUP(G$49,'American Bonds'!$B$1:$L$504,MATCH($A184,'American Bonds'!$A$2:$A$504,0))/100))</f>
        <v>1.3008125076630712</v>
      </c>
      <c r="H184">
        <f>H$50*EXP(-H$49*(HLOOKUP(H$49,'American Bonds'!$B$1:$L$504,MATCH($A184,'American Bonds'!$A$2:$A$504,0))/100))</f>
        <v>1.2635043303772289</v>
      </c>
      <c r="I184">
        <f>I$50*EXP(-I$49*(HLOOKUP(I$49,'American Bonds'!$B$1:$L$504,MATCH($A184,'American Bonds'!$A$2:$A$504,0))/100))</f>
        <v>1.2465616423774275</v>
      </c>
      <c r="J184">
        <f>J$50*EXP(-J$49*(HLOOKUP(J$49,'American Bonds'!$B$1:$L$504,MATCH($A184,'American Bonds'!$A$2:$A$504,0))/100))</f>
        <v>1.2298461436873553</v>
      </c>
      <c r="K184">
        <f>K$50*EXP(-K$49*(HLOOKUP(K$49,'American Bonds'!$B$1:$L$504,MATCH($A184,'American Bonds'!$A$2:$A$504,0))/100))</f>
        <v>17.94868804619793</v>
      </c>
      <c r="L184">
        <f>L$50*EXP(-L$49*(HLOOKUP(L$49,'American Bonds'!$B$1:$L$504,MATCH($A184,'American Bonds'!$A$2:$A$504,0))/100))</f>
        <v>0.59730125837951076</v>
      </c>
      <c r="M184">
        <f>M$50*EXP(-M$49*(HLOOKUP(M$49,'American Bonds'!$B$1:$L$504,MATCH($A184,'American Bonds'!$A$2:$A$504,0))/100))</f>
        <v>0.58829093121674347</v>
      </c>
      <c r="N184">
        <f>N$50*EXP(-N$49*(HLOOKUP(N$49,'American Bonds'!$B$1:$L$504,MATCH($A184,'American Bonds'!$A$2:$A$504,0))/100))</f>
        <v>0.57941652540763344</v>
      </c>
      <c r="O184">
        <f>O$50*EXP(-O$49*(HLOOKUP(O$49,'American Bonds'!$B$1:$L$504,MATCH($A184,'American Bonds'!$A$2:$A$504,0))/100))</f>
        <v>0.5706759905699863</v>
      </c>
      <c r="P184">
        <f>P$50*EXP(-P$49*(HLOOKUP(P$49,'American Bonds'!$B$1:$L$504,MATCH($A184,'American Bonds'!$A$2:$A$504,0))/100))</f>
        <v>0.56206730725175236</v>
      </c>
      <c r="Q184">
        <f>Q$50*EXP(-Q$49*(HLOOKUP(Q$49,'American Bonds'!$B$1:$L$504,MATCH($A184,'American Bonds'!$A$2:$A$504,0))/100))</f>
        <v>0.55358848646444359</v>
      </c>
      <c r="R184">
        <f>R$50*EXP(-R$49*(HLOOKUP(R$49,'American Bonds'!$B$1:$L$504,MATCH($A184,'American Bonds'!$A$2:$A$504,0))/100))</f>
        <v>0.54523756922358868</v>
      </c>
      <c r="S184">
        <f>S$50*EXP(-S$49*(HLOOKUP(S$49,'American Bonds'!$B$1:$L$504,MATCH($A184,'American Bonds'!$A$2:$A$504,0))/100))</f>
        <v>0.53701262609612077</v>
      </c>
      <c r="T184">
        <f>T$50*EXP(-T$49*(HLOOKUP(T$49,'American Bonds'!$B$1:$L$504,MATCH($A184,'American Bonds'!$A$2:$A$504,0))/100))</f>
        <v>0.52891175675459245</v>
      </c>
      <c r="U184" s="25">
        <f>U$50*EXP(-U$49*(HLOOKUP(U$49,'American Bonds'!$B$1:$L$504,MATCH($A184,'American Bonds'!$A$2:$A$504,0))/100))</f>
        <v>12.730018496522217</v>
      </c>
      <c r="W184" s="129">
        <f t="shared" si="61"/>
        <v>112.65143559121344</v>
      </c>
      <c r="X184" s="21">
        <f t="shared" si="59"/>
        <v>6.7343180165561503</v>
      </c>
      <c r="Y184" s="28">
        <f t="shared" si="60"/>
        <v>3.9965094423452746E-4</v>
      </c>
    </row>
    <row r="185" spans="1:25" x14ac:dyDescent="0.2">
      <c r="A185" s="154" t="s">
        <v>58</v>
      </c>
      <c r="B185">
        <f>B$50*EXP(-B$49*(HLOOKUP(B$49,'American Bonds'!$B$1:$L$504,MATCH($A185,'American Bonds'!$A$2:$A$504,0))/100))</f>
        <v>23.421943707779413</v>
      </c>
      <c r="C185">
        <f>C$50*EXP(-C$49*(HLOOKUP(C$49,'American Bonds'!$B$1:$L$504,MATCH($A185,'American Bonds'!$A$2:$A$504,0))/100))</f>
        <v>2.2988266641241406</v>
      </c>
      <c r="D185">
        <f>D$50*EXP(-D$49*(HLOOKUP(D$49,'American Bonds'!$B$1:$L$504,MATCH($A185,'American Bonds'!$A$2:$A$504,0))/100))</f>
        <v>22.801941204748363</v>
      </c>
      <c r="E185">
        <f>E$50*EXP(-E$49*(HLOOKUP(E$49,'American Bonds'!$B$1:$L$504,MATCH($A185,'American Bonds'!$A$2:$A$504,0))/100))</f>
        <v>1.8526923891106988</v>
      </c>
      <c r="F185">
        <f>F$50*EXP(-F$49*(HLOOKUP(F$49,'American Bonds'!$B$1:$L$504,MATCH($A185,'American Bonds'!$A$2:$A$504,0))/100))</f>
        <v>21.613612595265923</v>
      </c>
      <c r="G185">
        <f>G$50*EXP(-G$49*(HLOOKUP(G$49,'American Bonds'!$B$1:$L$504,MATCH($A185,'American Bonds'!$A$2:$A$504,0))/100))</f>
        <v>1.3055038720799361</v>
      </c>
      <c r="H185">
        <f>H$50*EXP(-H$49*(HLOOKUP(H$49,'American Bonds'!$B$1:$L$504,MATCH($A185,'American Bonds'!$A$2:$A$504,0))/100))</f>
        <v>1.2688222082911542</v>
      </c>
      <c r="I185">
        <f>I$50*EXP(-I$49*(HLOOKUP(I$49,'American Bonds'!$B$1:$L$504,MATCH($A185,'American Bonds'!$A$2:$A$504,0))/100))</f>
        <v>1.2525595216551819</v>
      </c>
      <c r="J185">
        <f>J$50*EXP(-J$49*(HLOOKUP(J$49,'American Bonds'!$B$1:$L$504,MATCH($A185,'American Bonds'!$A$2:$A$504,0))/100))</f>
        <v>1.2365052763397442</v>
      </c>
      <c r="K185">
        <f>K$50*EXP(-K$49*(HLOOKUP(K$49,'American Bonds'!$B$1:$L$504,MATCH($A185,'American Bonds'!$A$2:$A$504,0))/100))</f>
        <v>18.056703897983112</v>
      </c>
      <c r="L185">
        <f>L$50*EXP(-L$49*(HLOOKUP(L$49,'American Bonds'!$B$1:$L$504,MATCH($A185,'American Bonds'!$A$2:$A$504,0))/100))</f>
        <v>0.60125648457379599</v>
      </c>
      <c r="M185">
        <f>M$50*EXP(-M$49*(HLOOKUP(M$49,'American Bonds'!$B$1:$L$504,MATCH($A185,'American Bonds'!$A$2:$A$504,0))/100))</f>
        <v>0.59254191108481191</v>
      </c>
      <c r="N185">
        <f>N$50*EXP(-N$49*(HLOOKUP(N$49,'American Bonds'!$B$1:$L$504,MATCH($A185,'American Bonds'!$A$2:$A$504,0))/100))</f>
        <v>0.58395364607323041</v>
      </c>
      <c r="O185">
        <f>O$50*EXP(-O$49*(HLOOKUP(O$49,'American Bonds'!$B$1:$L$504,MATCH($A185,'American Bonds'!$A$2:$A$504,0))/100))</f>
        <v>0.57548985883196246</v>
      </c>
      <c r="P185">
        <f>P$50*EXP(-P$49*(HLOOKUP(P$49,'American Bonds'!$B$1:$L$504,MATCH($A185,'American Bonds'!$A$2:$A$504,0))/100))</f>
        <v>0.56714874518807179</v>
      </c>
      <c r="Q185">
        <f>Q$50*EXP(-Q$49*(HLOOKUP(Q$49,'American Bonds'!$B$1:$L$504,MATCH($A185,'American Bonds'!$A$2:$A$504,0))/100))</f>
        <v>0.55892852711819097</v>
      </c>
      <c r="R185">
        <f>R$50*EXP(-R$49*(HLOOKUP(R$49,'American Bonds'!$B$1:$L$504,MATCH($A185,'American Bonds'!$A$2:$A$504,0))/100))</f>
        <v>0.55082745236951058</v>
      </c>
      <c r="S185">
        <f>S$50*EXP(-S$49*(HLOOKUP(S$49,'American Bonds'!$B$1:$L$504,MATCH($A185,'American Bonds'!$A$2:$A$504,0))/100))</f>
        <v>0.54284379408626304</v>
      </c>
      <c r="T185">
        <f>T$50*EXP(-T$49*(HLOOKUP(T$49,'American Bonds'!$B$1:$L$504,MATCH($A185,'American Bonds'!$A$2:$A$504,0))/100))</f>
        <v>0.53497585044161855</v>
      </c>
      <c r="U185" s="25">
        <f>U$50*EXP(-U$49*(HLOOKUP(U$49,'American Bonds'!$B$1:$L$504,MATCH($A185,'American Bonds'!$A$2:$A$504,0))/100))</f>
        <v>12.857957309396813</v>
      </c>
      <c r="W185" s="129">
        <f t="shared" si="61"/>
        <v>113.07503491654192</v>
      </c>
      <c r="X185" s="21">
        <f t="shared" si="59"/>
        <v>6.7531856585770988</v>
      </c>
      <c r="Y185" s="28">
        <f t="shared" si="60"/>
        <v>3.7532135387764614E-3</v>
      </c>
    </row>
    <row r="186" spans="1:25" x14ac:dyDescent="0.2">
      <c r="A186" s="154" t="s">
        <v>59</v>
      </c>
      <c r="B186">
        <f>B$50*EXP(-B$49*(HLOOKUP(B$49,'American Bonds'!$B$1:$L$504,MATCH($A186,'American Bonds'!$A$2:$A$504,0))/100))</f>
        <v>23.421943707779413</v>
      </c>
      <c r="C186">
        <f>C$50*EXP(-C$49*(HLOOKUP(C$49,'American Bonds'!$B$1:$L$504,MATCH($A186,'American Bonds'!$A$2:$A$504,0))/100))</f>
        <v>2.2988266641241406</v>
      </c>
      <c r="D186">
        <f>D$50*EXP(-D$49*(HLOOKUP(D$49,'American Bonds'!$B$1:$L$504,MATCH($A186,'American Bonds'!$A$2:$A$504,0))/100))</f>
        <v>22.788264143554187</v>
      </c>
      <c r="E186">
        <f>E$50*EXP(-E$49*(HLOOKUP(E$49,'American Bonds'!$B$1:$L$504,MATCH($A186,'American Bonds'!$A$2:$A$504,0))/100))</f>
        <v>1.85121082790291</v>
      </c>
      <c r="F186">
        <f>F$50*EXP(-F$49*(HLOOKUP(F$49,'American Bonds'!$B$1:$L$504,MATCH($A186,'American Bonds'!$A$2:$A$504,0))/100))</f>
        <v>21.581216479534095</v>
      </c>
      <c r="G186">
        <f>G$50*EXP(-G$49*(HLOOKUP(G$49,'American Bonds'!$B$1:$L$504,MATCH($A186,'American Bonds'!$A$2:$A$504,0))/100))</f>
        <v>1.303156078758086</v>
      </c>
      <c r="H186">
        <f>H$50*EXP(-H$49*(HLOOKUP(H$49,'American Bonds'!$B$1:$L$504,MATCH($A186,'American Bonds'!$A$2:$A$504,0))/100))</f>
        <v>1.2652744752520457</v>
      </c>
      <c r="I186">
        <f>I$50*EXP(-I$49*(HLOOKUP(I$49,'American Bonds'!$B$1:$L$504,MATCH($A186,'American Bonds'!$A$2:$A$504,0))/100))</f>
        <v>1.2485577374554602</v>
      </c>
      <c r="J186">
        <f>J$50*EXP(-J$49*(HLOOKUP(J$49,'American Bonds'!$B$1:$L$504,MATCH($A186,'American Bonds'!$A$2:$A$504,0))/100))</f>
        <v>1.232061860292694</v>
      </c>
      <c r="K186">
        <f>K$50*EXP(-K$49*(HLOOKUP(K$49,'American Bonds'!$B$1:$L$504,MATCH($A186,'American Bonds'!$A$2:$A$504,0))/100))</f>
        <v>17.966645711580348</v>
      </c>
      <c r="L186">
        <f>L$50*EXP(-L$49*(HLOOKUP(L$49,'American Bonds'!$B$1:$L$504,MATCH($A186,'American Bonds'!$A$2:$A$504,0))/100))</f>
        <v>0.59795865126352732</v>
      </c>
      <c r="M186">
        <f>M$50*EXP(-M$49*(HLOOKUP(M$49,'American Bonds'!$B$1:$L$504,MATCH($A186,'American Bonds'!$A$2:$A$504,0))/100))</f>
        <v>0.58899730407315265</v>
      </c>
      <c r="N186">
        <f>N$50*EXP(-N$49*(HLOOKUP(N$49,'American Bonds'!$B$1:$L$504,MATCH($A186,'American Bonds'!$A$2:$A$504,0))/100))</f>
        <v>0.58017025670985933</v>
      </c>
      <c r="O186">
        <f>O$50*EXP(-O$49*(HLOOKUP(O$49,'American Bonds'!$B$1:$L$504,MATCH($A186,'American Bonds'!$A$2:$A$504,0))/100))</f>
        <v>0.57147549648033558</v>
      </c>
      <c r="P186">
        <f>P$50*EXP(-P$49*(HLOOKUP(P$49,'American Bonds'!$B$1:$L$504,MATCH($A186,'American Bonds'!$A$2:$A$504,0))/100))</f>
        <v>0.56291104085463206</v>
      </c>
      <c r="Q186">
        <f>Q$50*EXP(-Q$49*(HLOOKUP(Q$49,'American Bonds'!$B$1:$L$504,MATCH($A186,'American Bonds'!$A$2:$A$504,0))/100))</f>
        <v>0.55447493701411699</v>
      </c>
      <c r="R186">
        <f>R$50*EXP(-R$49*(HLOOKUP(R$49,'American Bonds'!$B$1:$L$504,MATCH($A186,'American Bonds'!$A$2:$A$504,0))/100))</f>
        <v>0.54616526140620481</v>
      </c>
      <c r="S186">
        <f>S$50*EXP(-S$49*(HLOOKUP(S$49,'American Bonds'!$B$1:$L$504,MATCH($A186,'American Bonds'!$A$2:$A$504,0))/100))</f>
        <v>0.5379801193057594</v>
      </c>
      <c r="T186">
        <f>T$50*EXP(-T$49*(HLOOKUP(T$49,'American Bonds'!$B$1:$L$504,MATCH($A186,'American Bonds'!$A$2:$A$504,0))/100))</f>
        <v>0.52991764438306876</v>
      </c>
      <c r="U186" s="25">
        <f>U$50*EXP(-U$49*(HLOOKUP(U$49,'American Bonds'!$B$1:$L$504,MATCH($A186,'American Bonds'!$A$2:$A$504,0))/100))</f>
        <v>12.704583902601287</v>
      </c>
      <c r="W186" s="129">
        <f t="shared" si="61"/>
        <v>112.73179230032531</v>
      </c>
      <c r="X186" s="21">
        <f t="shared" si="59"/>
        <v>6.7305490833011898</v>
      </c>
      <c r="Y186" s="28">
        <f t="shared" si="60"/>
        <v>-3.0401461710891325E-3</v>
      </c>
    </row>
    <row r="187" spans="1:25" x14ac:dyDescent="0.2">
      <c r="A187" s="154" t="s">
        <v>60</v>
      </c>
      <c r="B187">
        <f>B$50*EXP(-B$49*(HLOOKUP(B$49,'American Bonds'!$B$1:$L$504,MATCH($A187,'American Bonds'!$A$2:$A$504,0))/100))</f>
        <v>23.421943707779413</v>
      </c>
      <c r="C187">
        <f>C$50*EXP(-C$49*(HLOOKUP(C$49,'American Bonds'!$B$1:$L$504,MATCH($A187,'American Bonds'!$A$2:$A$504,0))/100))</f>
        <v>2.2988266641241406</v>
      </c>
      <c r="D187">
        <f>D$50*EXP(-D$49*(HLOOKUP(D$49,'American Bonds'!$B$1:$L$504,MATCH($A187,'American Bonds'!$A$2:$A$504,0))/100))</f>
        <v>22.781428689680464</v>
      </c>
      <c r="E187">
        <f>E$50*EXP(-E$49*(HLOOKUP(E$49,'American Bonds'!$B$1:$L$504,MATCH($A187,'American Bonds'!$A$2:$A$504,0))/100))</f>
        <v>1.8504704916488708</v>
      </c>
      <c r="F187">
        <f>F$50*EXP(-F$49*(HLOOKUP(F$49,'American Bonds'!$B$1:$L$504,MATCH($A187,'American Bonds'!$A$2:$A$504,0))/100))</f>
        <v>21.570428568496837</v>
      </c>
      <c r="G187">
        <f>G$50*EXP(-G$49*(HLOOKUP(G$49,'American Bonds'!$B$1:$L$504,MATCH($A187,'American Bonds'!$A$2:$A$504,0))/100))</f>
        <v>1.3023744196320188</v>
      </c>
      <c r="H187">
        <f>H$50*EXP(-H$49*(HLOOKUP(H$49,'American Bonds'!$B$1:$L$504,MATCH($A187,'American Bonds'!$A$2:$A$504,0))/100))</f>
        <v>1.2626201868323081</v>
      </c>
      <c r="I187">
        <f>I$50*EXP(-I$49*(HLOOKUP(I$49,'American Bonds'!$B$1:$L$504,MATCH($A187,'American Bonds'!$A$2:$A$504,0))/100))</f>
        <v>1.2455647918568991</v>
      </c>
      <c r="J187">
        <f>J$50*EXP(-J$49*(HLOOKUP(J$49,'American Bonds'!$B$1:$L$504,MATCH($A187,'American Bonds'!$A$2:$A$504,0))/100))</f>
        <v>1.2287397800963322</v>
      </c>
      <c r="K187">
        <f>K$50*EXP(-K$49*(HLOOKUP(K$49,'American Bonds'!$B$1:$L$504,MATCH($A187,'American Bonds'!$A$2:$A$504,0))/100))</f>
        <v>17.894922670446988</v>
      </c>
      <c r="L187">
        <f>L$50*EXP(-L$49*(HLOOKUP(L$49,'American Bonds'!$B$1:$L$504,MATCH($A187,'American Bonds'!$A$2:$A$504,0))/100))</f>
        <v>0.59533341295762388</v>
      </c>
      <c r="M187">
        <f>M$50*EXP(-M$49*(HLOOKUP(M$49,'American Bonds'!$B$1:$L$504,MATCH($A187,'American Bonds'!$A$2:$A$504,0))/100))</f>
        <v>0.58617689141916129</v>
      </c>
      <c r="N187">
        <f>N$50*EXP(-N$49*(HLOOKUP(N$49,'American Bonds'!$B$1:$L$504,MATCH($A187,'American Bonds'!$A$2:$A$504,0))/100))</f>
        <v>0.5771612016983988</v>
      </c>
      <c r="O187">
        <f>O$50*EXP(-O$49*(HLOOKUP(O$49,'American Bonds'!$B$1:$L$504,MATCH($A187,'American Bonds'!$A$2:$A$504,0))/100))</f>
        <v>0.56828417773251494</v>
      </c>
      <c r="P187">
        <f>P$50*EXP(-P$49*(HLOOKUP(P$49,'American Bonds'!$B$1:$L$504,MATCH($A187,'American Bonds'!$A$2:$A$504,0))/100))</f>
        <v>0.55954368677380295</v>
      </c>
      <c r="Q187">
        <f>Q$50*EXP(-Q$49*(HLOOKUP(Q$49,'American Bonds'!$B$1:$L$504,MATCH($A187,'American Bonds'!$A$2:$A$504,0))/100))</f>
        <v>0.55093762887726805</v>
      </c>
      <c r="R187">
        <f>R$50*EXP(-R$49*(HLOOKUP(R$49,'American Bonds'!$B$1:$L$504,MATCH($A187,'American Bonds'!$A$2:$A$504,0))/100))</f>
        <v>0.54246393639610502</v>
      </c>
      <c r="S187">
        <f>S$50*EXP(-S$49*(HLOOKUP(S$49,'American Bonds'!$B$1:$L$504,MATCH($A187,'American Bonds'!$A$2:$A$504,0))/100))</f>
        <v>0.53412057348493636</v>
      </c>
      <c r="T187">
        <f>T$50*EXP(-T$49*(HLOOKUP(T$49,'American Bonds'!$B$1:$L$504,MATCH($A187,'American Bonds'!$A$2:$A$504,0))/100))</f>
        <v>0.52590553561069076</v>
      </c>
      <c r="U187" s="25">
        <f>U$50*EXP(-U$49*(HLOOKUP(U$49,'American Bonds'!$B$1:$L$504,MATCH($A187,'American Bonds'!$A$2:$A$504,0))/100))</f>
        <v>12.603352696105654</v>
      </c>
      <c r="W187" s="129">
        <f t="shared" si="61"/>
        <v>112.50059971165044</v>
      </c>
      <c r="X187" s="21">
        <f t="shared" si="59"/>
        <v>6.7145263117690943</v>
      </c>
      <c r="Y187" s="28">
        <f t="shared" si="60"/>
        <v>-2.0529255832740872E-3</v>
      </c>
    </row>
    <row r="188" spans="1:25" x14ac:dyDescent="0.2">
      <c r="A188" s="154" t="s">
        <v>61</v>
      </c>
      <c r="B188">
        <f>B$50*EXP(-B$49*(HLOOKUP(B$49,'American Bonds'!$B$1:$L$504,MATCH($A188,'American Bonds'!$A$2:$A$504,0))/100))</f>
        <v>23.414918178549154</v>
      </c>
      <c r="C188">
        <f>C$50*EXP(-C$49*(HLOOKUP(C$49,'American Bonds'!$B$1:$L$504,MATCH($A188,'American Bonds'!$A$2:$A$504,0))/100))</f>
        <v>2.2988266641241406</v>
      </c>
      <c r="D188">
        <f>D$50*EXP(-D$49*(HLOOKUP(D$49,'American Bonds'!$B$1:$L$504,MATCH($A188,'American Bonds'!$A$2:$A$504,0))/100))</f>
        <v>22.788264143554187</v>
      </c>
      <c r="E188">
        <f>E$50*EXP(-E$49*(HLOOKUP(E$49,'American Bonds'!$B$1:$L$504,MATCH($A188,'American Bonds'!$A$2:$A$504,0))/100))</f>
        <v>1.85121082790291</v>
      </c>
      <c r="F188">
        <f>F$50*EXP(-F$49*(HLOOKUP(F$49,'American Bonds'!$B$1:$L$504,MATCH($A188,'American Bonds'!$A$2:$A$504,0))/100))</f>
        <v>21.570428568496837</v>
      </c>
      <c r="G188">
        <f>G$50*EXP(-G$49*(HLOOKUP(G$49,'American Bonds'!$B$1:$L$504,MATCH($A188,'American Bonds'!$A$2:$A$504,0))/100))</f>
        <v>1.3023744196320188</v>
      </c>
      <c r="H188">
        <f>H$50*EXP(-H$49*(HLOOKUP(H$49,'American Bonds'!$B$1:$L$504,MATCH($A188,'American Bonds'!$A$2:$A$504,0))/100))</f>
        <v>1.2635043303772289</v>
      </c>
      <c r="I188">
        <f>I$50*EXP(-I$49*(HLOOKUP(I$49,'American Bonds'!$B$1:$L$504,MATCH($A188,'American Bonds'!$A$2:$A$504,0))/100))</f>
        <v>1.2465616423774275</v>
      </c>
      <c r="J188">
        <f>J$50*EXP(-J$49*(HLOOKUP(J$49,'American Bonds'!$B$1:$L$504,MATCH($A188,'American Bonds'!$A$2:$A$504,0))/100))</f>
        <v>1.2298461436873553</v>
      </c>
      <c r="K188">
        <f>K$50*EXP(-K$49*(HLOOKUP(K$49,'American Bonds'!$B$1:$L$504,MATCH($A188,'American Bonds'!$A$2:$A$504,0))/100))</f>
        <v>17.894922670446988</v>
      </c>
      <c r="L188">
        <f>L$50*EXP(-L$49*(HLOOKUP(L$49,'American Bonds'!$B$1:$L$504,MATCH($A188,'American Bonds'!$A$2:$A$504,0))/100))</f>
        <v>0.59533341295762388</v>
      </c>
      <c r="M188">
        <f>M$50*EXP(-M$49*(HLOOKUP(M$49,'American Bonds'!$B$1:$L$504,MATCH($A188,'American Bonds'!$A$2:$A$504,0))/100))</f>
        <v>0.58617689141916129</v>
      </c>
      <c r="N188">
        <f>N$50*EXP(-N$49*(HLOOKUP(N$49,'American Bonds'!$B$1:$L$504,MATCH($A188,'American Bonds'!$A$2:$A$504,0))/100))</f>
        <v>0.5771612016983988</v>
      </c>
      <c r="O188">
        <f>O$50*EXP(-O$49*(HLOOKUP(O$49,'American Bonds'!$B$1:$L$504,MATCH($A188,'American Bonds'!$A$2:$A$504,0))/100))</f>
        <v>0.56828417773251494</v>
      </c>
      <c r="P188">
        <f>P$50*EXP(-P$49*(HLOOKUP(P$49,'American Bonds'!$B$1:$L$504,MATCH($A188,'American Bonds'!$A$2:$A$504,0))/100))</f>
        <v>0.55954368677380295</v>
      </c>
      <c r="Q188">
        <f>Q$50*EXP(-Q$49*(HLOOKUP(Q$49,'American Bonds'!$B$1:$L$504,MATCH($A188,'American Bonds'!$A$2:$A$504,0))/100))</f>
        <v>0.55093762887726805</v>
      </c>
      <c r="R188">
        <f>R$50*EXP(-R$49*(HLOOKUP(R$49,'American Bonds'!$B$1:$L$504,MATCH($A188,'American Bonds'!$A$2:$A$504,0))/100))</f>
        <v>0.54246393639610502</v>
      </c>
      <c r="S188">
        <f>S$50*EXP(-S$49*(HLOOKUP(S$49,'American Bonds'!$B$1:$L$504,MATCH($A188,'American Bonds'!$A$2:$A$504,0))/100))</f>
        <v>0.53412057348493636</v>
      </c>
      <c r="T188">
        <f>T$50*EXP(-T$49*(HLOOKUP(T$49,'American Bonds'!$B$1:$L$504,MATCH($A188,'American Bonds'!$A$2:$A$504,0))/100))</f>
        <v>0.52590553561069076</v>
      </c>
      <c r="U188" s="25">
        <f>U$50*EXP(-U$49*(HLOOKUP(U$49,'American Bonds'!$B$1:$L$504,MATCH($A188,'American Bonds'!$A$2:$A$504,0))/100))</f>
        <v>12.603352696105654</v>
      </c>
      <c r="W188" s="129">
        <f t="shared" si="61"/>
        <v>112.5041373302044</v>
      </c>
      <c r="X188" s="21">
        <f t="shared" ref="X188:X251" si="62">SUMPRODUCT(B188:U188,$B$33:$U$33)/W188</f>
        <v>6.7146757269483244</v>
      </c>
      <c r="Y188" s="28">
        <f t="shared" si="60"/>
        <v>3.1444836235553113E-5</v>
      </c>
    </row>
    <row r="189" spans="1:25" x14ac:dyDescent="0.2">
      <c r="A189" s="154" t="s">
        <v>62</v>
      </c>
      <c r="B189">
        <f>B$50*EXP(-B$49*(HLOOKUP(B$49,'American Bonds'!$B$1:$L$504,MATCH($A189,'American Bonds'!$A$2:$A$504,0))/100))</f>
        <v>23.419601630514446</v>
      </c>
      <c r="C189">
        <f>C$50*EXP(-C$49*(HLOOKUP(C$49,'American Bonds'!$B$1:$L$504,MATCH($A189,'American Bonds'!$A$2:$A$504,0))/100))</f>
        <v>2.3002063739941847</v>
      </c>
      <c r="D189">
        <f>D$50*EXP(-D$49*(HLOOKUP(D$49,'American Bonds'!$B$1:$L$504,MATCH($A189,'American Bonds'!$A$2:$A$504,0))/100))</f>
        <v>22.801941204748363</v>
      </c>
      <c r="E189">
        <f>E$50*EXP(-E$49*(HLOOKUP(E$49,'American Bonds'!$B$1:$L$504,MATCH($A189,'American Bonds'!$A$2:$A$504,0))/100))</f>
        <v>1.8526923891106988</v>
      </c>
      <c r="F189">
        <f>F$50*EXP(-F$49*(HLOOKUP(F$49,'American Bonds'!$B$1:$L$504,MATCH($A189,'American Bonds'!$A$2:$A$504,0))/100))</f>
        <v>21.613612595265923</v>
      </c>
      <c r="G189">
        <f>G$50*EXP(-G$49*(HLOOKUP(G$49,'American Bonds'!$B$1:$L$504,MATCH($A189,'American Bonds'!$A$2:$A$504,0))/100))</f>
        <v>1.3055038720799361</v>
      </c>
      <c r="H189">
        <f>H$50*EXP(-H$49*(HLOOKUP(H$49,'American Bonds'!$B$1:$L$504,MATCH($A189,'American Bonds'!$A$2:$A$504,0))/100))</f>
        <v>1.2670471000652392</v>
      </c>
      <c r="I189">
        <f>I$50*EXP(-I$49*(HLOOKUP(I$49,'American Bonds'!$B$1:$L$504,MATCH($A189,'American Bonds'!$A$2:$A$504,0))/100))</f>
        <v>1.2505570288419825</v>
      </c>
      <c r="J189">
        <f>J$50*EXP(-J$49*(HLOOKUP(J$49,'American Bonds'!$B$1:$L$504,MATCH($A189,'American Bonds'!$A$2:$A$504,0))/100))</f>
        <v>1.2342815687795377</v>
      </c>
      <c r="K189">
        <f>K$50*EXP(-K$49*(HLOOKUP(K$49,'American Bonds'!$B$1:$L$504,MATCH($A189,'American Bonds'!$A$2:$A$504,0))/100))</f>
        <v>17.966645711580348</v>
      </c>
      <c r="L189">
        <f>L$50*EXP(-L$49*(HLOOKUP(L$49,'American Bonds'!$B$1:$L$504,MATCH($A189,'American Bonds'!$A$2:$A$504,0))/100))</f>
        <v>0.59795865126352732</v>
      </c>
      <c r="M189">
        <f>M$50*EXP(-M$49*(HLOOKUP(M$49,'American Bonds'!$B$1:$L$504,MATCH($A189,'American Bonds'!$A$2:$A$504,0))/100))</f>
        <v>0.58899730407315265</v>
      </c>
      <c r="N189">
        <f>N$50*EXP(-N$49*(HLOOKUP(N$49,'American Bonds'!$B$1:$L$504,MATCH($A189,'American Bonds'!$A$2:$A$504,0))/100))</f>
        <v>0.58017025670985933</v>
      </c>
      <c r="O189">
        <f>O$50*EXP(-O$49*(HLOOKUP(O$49,'American Bonds'!$B$1:$L$504,MATCH($A189,'American Bonds'!$A$2:$A$504,0))/100))</f>
        <v>0.57147549648033558</v>
      </c>
      <c r="P189">
        <f>P$50*EXP(-P$49*(HLOOKUP(P$49,'American Bonds'!$B$1:$L$504,MATCH($A189,'American Bonds'!$A$2:$A$504,0))/100))</f>
        <v>0.56291104085463206</v>
      </c>
      <c r="Q189">
        <f>Q$50*EXP(-Q$49*(HLOOKUP(Q$49,'American Bonds'!$B$1:$L$504,MATCH($A189,'American Bonds'!$A$2:$A$504,0))/100))</f>
        <v>0.55447493701411699</v>
      </c>
      <c r="R189">
        <f>R$50*EXP(-R$49*(HLOOKUP(R$49,'American Bonds'!$B$1:$L$504,MATCH($A189,'American Bonds'!$A$2:$A$504,0))/100))</f>
        <v>0.54616526140620481</v>
      </c>
      <c r="S189">
        <f>S$50*EXP(-S$49*(HLOOKUP(S$49,'American Bonds'!$B$1:$L$504,MATCH($A189,'American Bonds'!$A$2:$A$504,0))/100))</f>
        <v>0.5379801193057594</v>
      </c>
      <c r="T189">
        <f>T$50*EXP(-T$49*(HLOOKUP(T$49,'American Bonds'!$B$1:$L$504,MATCH($A189,'American Bonds'!$A$2:$A$504,0))/100))</f>
        <v>0.52991764438306876</v>
      </c>
      <c r="U189" s="25">
        <f>U$50*EXP(-U$49*(HLOOKUP(U$49,'American Bonds'!$B$1:$L$504,MATCH($A189,'American Bonds'!$A$2:$A$504,0))/100))</f>
        <v>12.704583902601287</v>
      </c>
      <c r="W189" s="129">
        <f t="shared" si="61"/>
        <v>112.78672408907258</v>
      </c>
      <c r="X189" s="21">
        <f t="shared" si="62"/>
        <v>6.7296810830064517</v>
      </c>
      <c r="Y189" s="28">
        <f t="shared" ref="Y189:Y252" si="63">LN(W189/W188)</f>
        <v>2.5086406549087586E-3</v>
      </c>
    </row>
    <row r="190" spans="1:25" x14ac:dyDescent="0.2">
      <c r="A190" s="154" t="s">
        <v>63</v>
      </c>
      <c r="B190">
        <f>B$50*EXP(-B$49*(HLOOKUP(B$49,'American Bonds'!$B$1:$L$504,MATCH($A190,'American Bonds'!$A$2:$A$504,0))/100))</f>
        <v>23.407894756661548</v>
      </c>
      <c r="C190">
        <f>C$50*EXP(-C$49*(HLOOKUP(C$49,'American Bonds'!$B$1:$L$504,MATCH($A190,'American Bonds'!$A$2:$A$504,0))/100))</f>
        <v>2.2965289864903067</v>
      </c>
      <c r="D190">
        <f>D$50*EXP(-D$49*(HLOOKUP(D$49,'American Bonds'!$B$1:$L$504,MATCH($A190,'American Bonds'!$A$2:$A$504,0))/100))</f>
        <v>22.733637887337718</v>
      </c>
      <c r="E190">
        <f>E$50*EXP(-E$49*(HLOOKUP(E$49,'American Bonds'!$B$1:$L$504,MATCH($A190,'American Bonds'!$A$2:$A$504,0))/100))</f>
        <v>1.845296421351063</v>
      </c>
      <c r="F190">
        <f>F$50*EXP(-F$49*(HLOOKUP(F$49,'American Bonds'!$B$1:$L$504,MATCH($A190,'American Bonds'!$A$2:$A$504,0))/100))</f>
        <v>21.505814252725731</v>
      </c>
      <c r="G190">
        <f>G$50*EXP(-G$49*(HLOOKUP(G$49,'American Bonds'!$B$1:$L$504,MATCH($A190,'American Bonds'!$A$2:$A$504,0))/100))</f>
        <v>1.2976943009894273</v>
      </c>
      <c r="H190">
        <f>H$50*EXP(-H$49*(HLOOKUP(H$49,'American Bonds'!$B$1:$L$504,MATCH($A190,'American Bonds'!$A$2:$A$504,0))/100))</f>
        <v>1.2582087407124551</v>
      </c>
      <c r="I190">
        <f>I$50*EXP(-I$49*(HLOOKUP(I$49,'American Bonds'!$B$1:$L$504,MATCH($A190,'American Bonds'!$A$2:$A$504,0))/100))</f>
        <v>1.2405924839350573</v>
      </c>
      <c r="J190">
        <f>J$50*EXP(-J$49*(HLOOKUP(J$49,'American Bonds'!$B$1:$L$504,MATCH($A190,'American Bonds'!$A$2:$A$504,0))/100))</f>
        <v>1.2232228734356623</v>
      </c>
      <c r="K190">
        <f>K$50*EXP(-K$49*(HLOOKUP(K$49,'American Bonds'!$B$1:$L$504,MATCH($A190,'American Bonds'!$A$2:$A$504,0))/100))</f>
        <v>17.823485948458114</v>
      </c>
      <c r="L190">
        <f>L$50*EXP(-L$49*(HLOOKUP(L$49,'American Bonds'!$B$1:$L$504,MATCH($A190,'American Bonds'!$A$2:$A$504,0))/100))</f>
        <v>0.59271970032518995</v>
      </c>
      <c r="M190">
        <f>M$50*EXP(-M$49*(HLOOKUP(M$49,'American Bonds'!$B$1:$L$504,MATCH($A190,'American Bonds'!$A$2:$A$504,0))/100))</f>
        <v>0.58336998430667886</v>
      </c>
      <c r="N190">
        <f>N$50*EXP(-N$49*(HLOOKUP(N$49,'American Bonds'!$B$1:$L$504,MATCH($A190,'American Bonds'!$A$2:$A$504,0))/100))</f>
        <v>0.57416775316099866</v>
      </c>
      <c r="O190">
        <f>O$50*EXP(-O$49*(HLOOKUP(O$49,'American Bonds'!$B$1:$L$504,MATCH($A190,'American Bonds'!$A$2:$A$504,0))/100))</f>
        <v>0.56511068042308121</v>
      </c>
      <c r="P190">
        <f>P$50*EXP(-P$49*(HLOOKUP(P$49,'American Bonds'!$B$1:$L$504,MATCH($A190,'American Bonds'!$A$2:$A$504,0))/100))</f>
        <v>0.55619647632612856</v>
      </c>
      <c r="Q190">
        <f>Q$50*EXP(-Q$49*(HLOOKUP(Q$49,'American Bonds'!$B$1:$L$504,MATCH($A190,'American Bonds'!$A$2:$A$504,0))/100))</f>
        <v>0.5474228872227247</v>
      </c>
      <c r="R190">
        <f>R$50*EXP(-R$49*(HLOOKUP(R$49,'American Bonds'!$B$1:$L$504,MATCH($A190,'American Bonds'!$A$2:$A$504,0))/100))</f>
        <v>0.5387876950150795</v>
      </c>
      <c r="S190">
        <f>S$50*EXP(-S$49*(HLOOKUP(S$49,'American Bonds'!$B$1:$L$504,MATCH($A190,'American Bonds'!$A$2:$A$504,0))/100))</f>
        <v>0.53028871659425869</v>
      </c>
      <c r="T190">
        <f>T$50*EXP(-T$49*(HLOOKUP(T$49,'American Bonds'!$B$1:$L$504,MATCH($A190,'American Bonds'!$A$2:$A$504,0))/100))</f>
        <v>0.52192380328826116</v>
      </c>
      <c r="U190" s="25">
        <f>U$50*EXP(-U$49*(HLOOKUP(U$49,'American Bonds'!$B$1:$L$504,MATCH($A190,'American Bonds'!$A$2:$A$504,0))/100))</f>
        <v>12.527958987236618</v>
      </c>
      <c r="W190" s="129">
        <f t="shared" si="61"/>
        <v>112.17032333599609</v>
      </c>
      <c r="X190" s="21">
        <f t="shared" si="62"/>
        <v>6.7045583276940404</v>
      </c>
      <c r="Y190" s="28">
        <f t="shared" si="63"/>
        <v>-5.4801776854268638E-3</v>
      </c>
    </row>
    <row r="191" spans="1:25" x14ac:dyDescent="0.2">
      <c r="A191" s="154" t="s">
        <v>64</v>
      </c>
      <c r="B191">
        <f>B$50*EXP(-B$49*(HLOOKUP(B$49,'American Bonds'!$B$1:$L$504,MATCH($A191,'American Bonds'!$A$2:$A$504,0))/100))</f>
        <v>23.405554084221457</v>
      </c>
      <c r="C191">
        <f>C$50*EXP(-C$49*(HLOOKUP(C$49,'American Bonds'!$B$1:$L$504,MATCH($A191,'American Bonds'!$A$2:$A$504,0))/100))</f>
        <v>2.2956105585935354</v>
      </c>
      <c r="D191">
        <f>D$50*EXP(-D$49*(HLOOKUP(D$49,'American Bonds'!$B$1:$L$504,MATCH($A191,'American Bonds'!$A$2:$A$504,0))/100))</f>
        <v>22.733637887337718</v>
      </c>
      <c r="E191">
        <f>E$50*EXP(-E$49*(HLOOKUP(E$49,'American Bonds'!$B$1:$L$504,MATCH($A191,'American Bonds'!$A$2:$A$504,0))/100))</f>
        <v>1.845296421351063</v>
      </c>
      <c r="F191">
        <f>F$50*EXP(-F$49*(HLOOKUP(F$49,'American Bonds'!$B$1:$L$504,MATCH($A191,'American Bonds'!$A$2:$A$504,0))/100))</f>
        <v>21.484319187796725</v>
      </c>
      <c r="G191">
        <f>G$50*EXP(-G$49*(HLOOKUP(G$49,'American Bonds'!$B$1:$L$504,MATCH($A191,'American Bonds'!$A$2:$A$504,0))/100))</f>
        <v>1.2961380017945128</v>
      </c>
      <c r="H191">
        <f>H$50*EXP(-H$49*(HLOOKUP(H$49,'American Bonds'!$B$1:$L$504,MATCH($A191,'American Bonds'!$A$2:$A$504,0))/100))</f>
        <v>1.257328302783183</v>
      </c>
      <c r="I191">
        <f>I$50*EXP(-I$49*(HLOOKUP(I$49,'American Bonds'!$B$1:$L$504,MATCH($A191,'American Bonds'!$A$2:$A$504,0))/100))</f>
        <v>1.2396004068316613</v>
      </c>
      <c r="J191">
        <f>J$50*EXP(-J$49*(HLOOKUP(J$49,'American Bonds'!$B$1:$L$504,MATCH($A191,'American Bonds'!$A$2:$A$504,0))/100))</f>
        <v>1.2221224681062457</v>
      </c>
      <c r="K191">
        <f>K$50*EXP(-K$49*(HLOOKUP(K$49,'American Bonds'!$B$1:$L$504,MATCH($A191,'American Bonds'!$A$2:$A$504,0))/100))</f>
        <v>17.823485948458114</v>
      </c>
      <c r="L191">
        <f>L$50*EXP(-L$49*(HLOOKUP(L$49,'American Bonds'!$B$1:$L$504,MATCH($A191,'American Bonds'!$A$2:$A$504,0))/100))</f>
        <v>0.59271970032518995</v>
      </c>
      <c r="M191">
        <f>M$50*EXP(-M$49*(HLOOKUP(M$49,'American Bonds'!$B$1:$L$504,MATCH($A191,'American Bonds'!$A$2:$A$504,0))/100))</f>
        <v>0.58336998430667886</v>
      </c>
      <c r="N191">
        <f>N$50*EXP(-N$49*(HLOOKUP(N$49,'American Bonds'!$B$1:$L$504,MATCH($A191,'American Bonds'!$A$2:$A$504,0))/100))</f>
        <v>0.57416775316099866</v>
      </c>
      <c r="O191">
        <f>O$50*EXP(-O$49*(HLOOKUP(O$49,'American Bonds'!$B$1:$L$504,MATCH($A191,'American Bonds'!$A$2:$A$504,0))/100))</f>
        <v>0.56511068042308121</v>
      </c>
      <c r="P191">
        <f>P$50*EXP(-P$49*(HLOOKUP(P$49,'American Bonds'!$B$1:$L$504,MATCH($A191,'American Bonds'!$A$2:$A$504,0))/100))</f>
        <v>0.55619647632612856</v>
      </c>
      <c r="Q191">
        <f>Q$50*EXP(-Q$49*(HLOOKUP(Q$49,'American Bonds'!$B$1:$L$504,MATCH($A191,'American Bonds'!$A$2:$A$504,0))/100))</f>
        <v>0.5474228872227247</v>
      </c>
      <c r="R191">
        <f>R$50*EXP(-R$49*(HLOOKUP(R$49,'American Bonds'!$B$1:$L$504,MATCH($A191,'American Bonds'!$A$2:$A$504,0))/100))</f>
        <v>0.5387876950150795</v>
      </c>
      <c r="S191">
        <f>S$50*EXP(-S$49*(HLOOKUP(S$49,'American Bonds'!$B$1:$L$504,MATCH($A191,'American Bonds'!$A$2:$A$504,0))/100))</f>
        <v>0.53028871659425869</v>
      </c>
      <c r="T191">
        <f>T$50*EXP(-T$49*(HLOOKUP(T$49,'American Bonds'!$B$1:$L$504,MATCH($A191,'American Bonds'!$A$2:$A$504,0))/100))</f>
        <v>0.52192380328826116</v>
      </c>
      <c r="U191" s="25">
        <f>U$50*EXP(-U$49*(HLOOKUP(U$49,'American Bonds'!$B$1:$L$504,MATCH($A191,'American Bonds'!$A$2:$A$504,0))/100))</f>
        <v>12.527958987236618</v>
      </c>
      <c r="W191" s="129">
        <f t="shared" si="61"/>
        <v>112.14103995117321</v>
      </c>
      <c r="X191" s="21">
        <f t="shared" si="62"/>
        <v>6.7050161278290732</v>
      </c>
      <c r="Y191" s="28">
        <f t="shared" si="63"/>
        <v>-2.6109586745937346E-4</v>
      </c>
    </row>
    <row r="192" spans="1:25" x14ac:dyDescent="0.2">
      <c r="A192" s="154" t="s">
        <v>65</v>
      </c>
      <c r="B192">
        <f>B$50*EXP(-B$49*(HLOOKUP(B$49,'American Bonds'!$B$1:$L$504,MATCH($A192,'American Bonds'!$A$2:$A$504,0))/100))</f>
        <v>23.41023566318059</v>
      </c>
      <c r="C192">
        <f>C$50*EXP(-C$49*(HLOOKUP(C$49,'American Bonds'!$B$1:$L$504,MATCH($A192,'American Bonds'!$A$2:$A$504,0))/100))</f>
        <v>2.2969883382212464</v>
      </c>
      <c r="D192">
        <f>D$50*EXP(-D$49*(HLOOKUP(D$49,'American Bonds'!$B$1:$L$504,MATCH($A192,'American Bonds'!$A$2:$A$504,0))/100))</f>
        <v>22.747282162943474</v>
      </c>
      <c r="E192">
        <f>E$50*EXP(-E$49*(HLOOKUP(E$49,'American Bonds'!$B$1:$L$504,MATCH($A192,'American Bonds'!$A$2:$A$504,0))/100))</f>
        <v>1.8467732491404953</v>
      </c>
      <c r="F192">
        <f>F$50*EXP(-F$49*(HLOOKUP(F$49,'American Bonds'!$B$1:$L$504,MATCH($A192,'American Bonds'!$A$2:$A$504,0))/100))</f>
        <v>21.527330823470784</v>
      </c>
      <c r="G192">
        <f>G$50*EXP(-G$49*(HLOOKUP(G$49,'American Bonds'!$B$1:$L$504,MATCH($A192,'American Bonds'!$A$2:$A$504,0))/100))</f>
        <v>1.2992524688643594</v>
      </c>
      <c r="H192">
        <f>H$50*EXP(-H$49*(HLOOKUP(H$49,'American Bonds'!$B$1:$L$504,MATCH($A192,'American Bonds'!$A$2:$A$504,0))/100))</f>
        <v>1.2608537553612897</v>
      </c>
      <c r="I192">
        <f>I$50*EXP(-I$49*(HLOOKUP(I$49,'American Bonds'!$B$1:$L$504,MATCH($A192,'American Bonds'!$A$2:$A$504,0))/100))</f>
        <v>1.2435734816628961</v>
      </c>
      <c r="J192">
        <f>J$50*EXP(-J$49*(HLOOKUP(J$49,'American Bonds'!$B$1:$L$504,MATCH($A192,'American Bonds'!$A$2:$A$504,0))/100))</f>
        <v>1.2265300378568049</v>
      </c>
      <c r="K192">
        <f>K$50*EXP(-K$49*(HLOOKUP(K$49,'American Bonds'!$B$1:$L$504,MATCH($A192,'American Bonds'!$A$2:$A$504,0))/100))</f>
        <v>17.894922670446988</v>
      </c>
      <c r="L192">
        <f>L$50*EXP(-L$49*(HLOOKUP(L$49,'American Bonds'!$B$1:$L$504,MATCH($A192,'American Bonds'!$A$2:$A$504,0))/100))</f>
        <v>0.59533341295762388</v>
      </c>
      <c r="M192">
        <f>M$50*EXP(-M$49*(HLOOKUP(M$49,'American Bonds'!$B$1:$L$504,MATCH($A192,'American Bonds'!$A$2:$A$504,0))/100))</f>
        <v>0.58617689141916129</v>
      </c>
      <c r="N192">
        <f>N$50*EXP(-N$49*(HLOOKUP(N$49,'American Bonds'!$B$1:$L$504,MATCH($A192,'American Bonds'!$A$2:$A$504,0))/100))</f>
        <v>0.5771612016983988</v>
      </c>
      <c r="O192">
        <f>O$50*EXP(-O$49*(HLOOKUP(O$49,'American Bonds'!$B$1:$L$504,MATCH($A192,'American Bonds'!$A$2:$A$504,0))/100))</f>
        <v>0.56828417773251494</v>
      </c>
      <c r="P192">
        <f>P$50*EXP(-P$49*(HLOOKUP(P$49,'American Bonds'!$B$1:$L$504,MATCH($A192,'American Bonds'!$A$2:$A$504,0))/100))</f>
        <v>0.55954368677380295</v>
      </c>
      <c r="Q192">
        <f>Q$50*EXP(-Q$49*(HLOOKUP(Q$49,'American Bonds'!$B$1:$L$504,MATCH($A192,'American Bonds'!$A$2:$A$504,0))/100))</f>
        <v>0.55093762887726805</v>
      </c>
      <c r="R192">
        <f>R$50*EXP(-R$49*(HLOOKUP(R$49,'American Bonds'!$B$1:$L$504,MATCH($A192,'American Bonds'!$A$2:$A$504,0))/100))</f>
        <v>0.54246393639610502</v>
      </c>
      <c r="S192">
        <f>S$50*EXP(-S$49*(HLOOKUP(S$49,'American Bonds'!$B$1:$L$504,MATCH($A192,'American Bonds'!$A$2:$A$504,0))/100))</f>
        <v>0.53412057348493636</v>
      </c>
      <c r="T192">
        <f>T$50*EXP(-T$49*(HLOOKUP(T$49,'American Bonds'!$B$1:$L$504,MATCH($A192,'American Bonds'!$A$2:$A$504,0))/100))</f>
        <v>0.52590553561069076</v>
      </c>
      <c r="U192" s="25">
        <f>U$50*EXP(-U$49*(HLOOKUP(U$49,'American Bonds'!$B$1:$L$504,MATCH($A192,'American Bonds'!$A$2:$A$504,0))/100))</f>
        <v>12.653867068281949</v>
      </c>
      <c r="W192" s="129">
        <f t="shared" si="61"/>
        <v>112.44753676438138</v>
      </c>
      <c r="X192" s="21">
        <f t="shared" si="62"/>
        <v>6.722988597099075</v>
      </c>
      <c r="Y192" s="28">
        <f t="shared" si="63"/>
        <v>2.7294086633032513E-3</v>
      </c>
    </row>
    <row r="193" spans="1:25" x14ac:dyDescent="0.2">
      <c r="A193" s="154" t="s">
        <v>66</v>
      </c>
      <c r="B193">
        <f>B$50*EXP(-B$49*(HLOOKUP(B$49,'American Bonds'!$B$1:$L$504,MATCH($A193,'American Bonds'!$A$2:$A$504,0))/100))</f>
        <v>23.41023566318059</v>
      </c>
      <c r="C193">
        <f>C$50*EXP(-C$49*(HLOOKUP(C$49,'American Bonds'!$B$1:$L$504,MATCH($A193,'American Bonds'!$A$2:$A$504,0))/100))</f>
        <v>2.2979073173401057</v>
      </c>
      <c r="D193">
        <f>D$50*EXP(-D$49*(HLOOKUP(D$49,'American Bonds'!$B$1:$L$504,MATCH($A193,'American Bonds'!$A$2:$A$504,0))/100))</f>
        <v>22.774595286135344</v>
      </c>
      <c r="E193">
        <f>E$50*EXP(-E$49*(HLOOKUP(E$49,'American Bonds'!$B$1:$L$504,MATCH($A193,'American Bonds'!$A$2:$A$504,0))/100))</f>
        <v>1.8497304514701143</v>
      </c>
      <c r="F193">
        <f>F$50*EXP(-F$49*(HLOOKUP(F$49,'American Bonds'!$B$1:$L$504,MATCH($A193,'American Bonds'!$A$2:$A$504,0))/100))</f>
        <v>21.570428568496837</v>
      </c>
      <c r="G193">
        <f>G$50*EXP(-G$49*(HLOOKUP(G$49,'American Bonds'!$B$1:$L$504,MATCH($A193,'American Bonds'!$A$2:$A$504,0))/100))</f>
        <v>1.3023744196320188</v>
      </c>
      <c r="H193">
        <f>H$50*EXP(-H$49*(HLOOKUP(H$49,'American Bonds'!$B$1:$L$504,MATCH($A193,'American Bonds'!$A$2:$A$504,0))/100))</f>
        <v>1.2643890930392969</v>
      </c>
      <c r="I193">
        <f>I$50*EXP(-I$49*(HLOOKUP(I$49,'American Bonds'!$B$1:$L$504,MATCH($A193,'American Bonds'!$A$2:$A$504,0))/100))</f>
        <v>1.2475592906974495</v>
      </c>
      <c r="J193">
        <f>J$50*EXP(-J$49*(HLOOKUP(J$49,'American Bonds'!$B$1:$L$504,MATCH($A193,'American Bonds'!$A$2:$A$504,0))/100))</f>
        <v>1.2309535034538222</v>
      </c>
      <c r="K193">
        <f>K$50*EXP(-K$49*(HLOOKUP(K$49,'American Bonds'!$B$1:$L$504,MATCH($A193,'American Bonds'!$A$2:$A$504,0))/100))</f>
        <v>17.984621343609973</v>
      </c>
      <c r="L193">
        <f>L$50*EXP(-L$49*(HLOOKUP(L$49,'American Bonds'!$B$1:$L$504,MATCH($A193,'American Bonds'!$A$2:$A$504,0))/100))</f>
        <v>0.59861676767758487</v>
      </c>
      <c r="M193">
        <f>M$50*EXP(-M$49*(HLOOKUP(M$49,'American Bonds'!$B$1:$L$504,MATCH($A193,'American Bonds'!$A$2:$A$504,0))/100))</f>
        <v>0.58970452508578153</v>
      </c>
      <c r="N193">
        <f>N$50*EXP(-N$49*(HLOOKUP(N$49,'American Bonds'!$B$1:$L$504,MATCH($A193,'American Bonds'!$A$2:$A$504,0))/100))</f>
        <v>0.58092496849995723</v>
      </c>
      <c r="O193">
        <f>O$50*EXP(-O$49*(HLOOKUP(O$49,'American Bonds'!$B$1:$L$504,MATCH($A193,'American Bonds'!$A$2:$A$504,0))/100))</f>
        <v>0.57227612248284088</v>
      </c>
      <c r="P193">
        <f>P$50*EXP(-P$49*(HLOOKUP(P$49,'American Bonds'!$B$1:$L$504,MATCH($A193,'American Bonds'!$A$2:$A$504,0))/100))</f>
        <v>0.56375604100759125</v>
      </c>
      <c r="Q193">
        <f>Q$50*EXP(-Q$49*(HLOOKUP(Q$49,'American Bonds'!$B$1:$L$504,MATCH($A193,'American Bonds'!$A$2:$A$504,0))/100))</f>
        <v>0.55536280701993201</v>
      </c>
      <c r="R193">
        <f>R$50*EXP(-R$49*(HLOOKUP(R$49,'American Bonds'!$B$1:$L$504,MATCH($A193,'American Bonds'!$A$2:$A$504,0))/100))</f>
        <v>0.54709453200680658</v>
      </c>
      <c r="S193">
        <f>S$50*EXP(-S$49*(HLOOKUP(S$49,'American Bonds'!$B$1:$L$504,MATCH($A193,'American Bonds'!$A$2:$A$504,0))/100))</f>
        <v>0.53894935557145496</v>
      </c>
      <c r="T193">
        <f>T$50*EXP(-T$49*(HLOOKUP(T$49,'American Bonds'!$B$1:$L$504,MATCH($A193,'American Bonds'!$A$2:$A$504,0))/100))</f>
        <v>0.53092544501481675</v>
      </c>
      <c r="U193" s="25">
        <f>U$50*EXP(-U$49*(HLOOKUP(U$49,'American Bonds'!$B$1:$L$504,MATCH($A193,'American Bonds'!$A$2:$A$504,0))/100))</f>
        <v>12.730018496522217</v>
      </c>
      <c r="W193" s="129">
        <f t="shared" si="61"/>
        <v>112.74042399794455</v>
      </c>
      <c r="X193" s="21">
        <f t="shared" si="62"/>
        <v>6.7358985955969999</v>
      </c>
      <c r="Y193" s="28">
        <f t="shared" si="63"/>
        <v>2.601270491780017E-3</v>
      </c>
    </row>
    <row r="194" spans="1:25" x14ac:dyDescent="0.2">
      <c r="A194" s="154" t="s">
        <v>67</v>
      </c>
      <c r="B194">
        <f>B$50*EXP(-B$49*(HLOOKUP(B$49,'American Bonds'!$B$1:$L$504,MATCH($A194,'American Bonds'!$A$2:$A$504,0))/100))</f>
        <v>23.41023566318059</v>
      </c>
      <c r="C194">
        <f>C$50*EXP(-C$49*(HLOOKUP(C$49,'American Bonds'!$B$1:$L$504,MATCH($A194,'American Bonds'!$A$2:$A$504,0))/100))</f>
        <v>2.294692497994459</v>
      </c>
      <c r="D194">
        <f>D$50*EXP(-D$49*(HLOOKUP(D$49,'American Bonds'!$B$1:$L$504,MATCH($A194,'American Bonds'!$A$2:$A$504,0))/100))</f>
        <v>22.720001795841846</v>
      </c>
      <c r="E194">
        <f>E$50*EXP(-E$49*(HLOOKUP(E$49,'American Bonds'!$B$1:$L$504,MATCH($A194,'American Bonds'!$A$2:$A$504,0))/100))</f>
        <v>1.8438207745514033</v>
      </c>
      <c r="F194">
        <f>F$50*EXP(-F$49*(HLOOKUP(F$49,'American Bonds'!$B$1:$L$504,MATCH($A194,'American Bonds'!$A$2:$A$504,0))/100))</f>
        <v>21.473579713295191</v>
      </c>
      <c r="G194">
        <f>G$50*EXP(-G$49*(HLOOKUP(G$49,'American Bonds'!$B$1:$L$504,MATCH($A194,'American Bonds'!$A$2:$A$504,0))/100))</f>
        <v>1.2953605522516225</v>
      </c>
      <c r="H194">
        <f>H$50*EXP(-H$49*(HLOOKUP(H$49,'American Bonds'!$B$1:$L$504,MATCH($A194,'American Bonds'!$A$2:$A$504,0))/100))</f>
        <v>1.257328302783183</v>
      </c>
      <c r="I194">
        <f>I$50*EXP(-I$49*(HLOOKUP(I$49,'American Bonds'!$B$1:$L$504,MATCH($A194,'American Bonds'!$A$2:$A$504,0))/100))</f>
        <v>1.2396004068316613</v>
      </c>
      <c r="J194">
        <f>J$50*EXP(-J$49*(HLOOKUP(J$49,'American Bonds'!$B$1:$L$504,MATCH($A194,'American Bonds'!$A$2:$A$504,0))/100))</f>
        <v>1.2221224681062457</v>
      </c>
      <c r="K194">
        <f>K$50*EXP(-K$49*(HLOOKUP(K$49,'American Bonds'!$B$1:$L$504,MATCH($A194,'American Bonds'!$A$2:$A$504,0))/100))</f>
        <v>17.859168591103462</v>
      </c>
      <c r="L194">
        <f>L$50*EXP(-L$49*(HLOOKUP(L$49,'American Bonds'!$B$1:$L$504,MATCH($A194,'American Bonds'!$A$2:$A$504,0))/100))</f>
        <v>0.59402511910003897</v>
      </c>
      <c r="M194">
        <f>M$50*EXP(-M$49*(HLOOKUP(M$49,'American Bonds'!$B$1:$L$504,MATCH($A194,'American Bonds'!$A$2:$A$504,0))/100))</f>
        <v>0.584771753719461</v>
      </c>
      <c r="N194">
        <f>N$50*EXP(-N$49*(HLOOKUP(N$49,'American Bonds'!$B$1:$L$504,MATCH($A194,'American Bonds'!$A$2:$A$504,0))/100))</f>
        <v>0.57566253168924553</v>
      </c>
      <c r="O194">
        <f>O$50*EXP(-O$49*(HLOOKUP(O$49,'American Bonds'!$B$1:$L$504,MATCH($A194,'American Bonds'!$A$2:$A$504,0))/100))</f>
        <v>0.56669520763113279</v>
      </c>
      <c r="P194">
        <f>P$50*EXP(-P$49*(HLOOKUP(P$49,'American Bonds'!$B$1:$L$504,MATCH($A194,'American Bonds'!$A$2:$A$504,0))/100))</f>
        <v>0.55786757114401275</v>
      </c>
      <c r="Q194">
        <f>Q$50*EXP(-Q$49*(HLOOKUP(Q$49,'American Bonds'!$B$1:$L$504,MATCH($A194,'American Bonds'!$A$2:$A$504,0))/100))</f>
        <v>0.54917744625907217</v>
      </c>
      <c r="R194">
        <f>R$50*EXP(-R$49*(HLOOKUP(R$49,'American Bonds'!$B$1:$L$504,MATCH($A194,'American Bonds'!$A$2:$A$504,0))/100))</f>
        <v>0.54062269090342863</v>
      </c>
      <c r="S194">
        <f>S$50*EXP(-S$49*(HLOOKUP(S$49,'American Bonds'!$B$1:$L$504,MATCH($A194,'American Bonds'!$A$2:$A$504,0))/100))</f>
        <v>0.53220119637212049</v>
      </c>
      <c r="T194">
        <f>T$50*EXP(-T$49*(HLOOKUP(T$49,'American Bonds'!$B$1:$L$504,MATCH($A194,'American Bonds'!$A$2:$A$504,0))/100))</f>
        <v>0.52391088680832143</v>
      </c>
      <c r="U194" s="25">
        <f>U$50*EXP(-U$49*(HLOOKUP(U$49,'American Bonds'!$B$1:$L$504,MATCH($A194,'American Bonds'!$A$2:$A$504,0))/100))</f>
        <v>12.578171180622764</v>
      </c>
      <c r="W194" s="129">
        <f t="shared" si="61"/>
        <v>112.21901635018924</v>
      </c>
      <c r="X194" s="21">
        <f t="shared" si="62"/>
        <v>6.7136173408852686</v>
      </c>
      <c r="Y194" s="28">
        <f t="shared" si="63"/>
        <v>-4.6355785793292135E-3</v>
      </c>
    </row>
    <row r="195" spans="1:25" x14ac:dyDescent="0.2">
      <c r="A195" s="154">
        <v>41135</v>
      </c>
      <c r="B195">
        <f>B$50*EXP(-B$49*(HLOOKUP(B$49,'American Bonds'!$B$1:$L$504,MATCH($A195,'American Bonds'!$A$2:$A$504,0))/100))</f>
        <v>23.407894756661548</v>
      </c>
      <c r="C195">
        <f>C$50*EXP(-C$49*(HLOOKUP(C$49,'American Bonds'!$B$1:$L$504,MATCH($A195,'American Bonds'!$A$2:$A$504,0))/100))</f>
        <v>2.2969883382212464</v>
      </c>
      <c r="D195">
        <f>D$50*EXP(-D$49*(HLOOKUP(D$49,'American Bonds'!$B$1:$L$504,MATCH($A195,'American Bonds'!$A$2:$A$504,0))/100))</f>
        <v>22.760934627571054</v>
      </c>
      <c r="E195">
        <f>E$50*EXP(-E$49*(HLOOKUP(E$49,'American Bonds'!$B$1:$L$504,MATCH($A195,'American Bonds'!$A$2:$A$504,0))/100))</f>
        <v>1.8482512588648705</v>
      </c>
      <c r="F195">
        <f>F$50*EXP(-F$49*(HLOOKUP(F$49,'American Bonds'!$B$1:$L$504,MATCH($A195,'American Bonds'!$A$2:$A$504,0))/100))</f>
        <v>21.538097180247412</v>
      </c>
      <c r="G195">
        <f>G$50*EXP(-G$49*(HLOOKUP(G$49,'American Bonds'!$B$1:$L$504,MATCH($A195,'American Bonds'!$A$2:$A$504,0))/100))</f>
        <v>1.3000322542579026</v>
      </c>
      <c r="H195">
        <f>H$50*EXP(-H$49*(HLOOKUP(H$49,'American Bonds'!$B$1:$L$504,MATCH($A195,'American Bonds'!$A$2:$A$504,0))/100))</f>
        <v>1.2626201868323081</v>
      </c>
      <c r="I195">
        <f>I$50*EXP(-I$49*(HLOOKUP(I$49,'American Bonds'!$B$1:$L$504,MATCH($A195,'American Bonds'!$A$2:$A$504,0))/100))</f>
        <v>1.2455647918568991</v>
      </c>
      <c r="J195">
        <f>J$50*EXP(-J$49*(HLOOKUP(J$49,'American Bonds'!$B$1:$L$504,MATCH($A195,'American Bonds'!$A$2:$A$504,0))/100))</f>
        <v>1.2287397800963322</v>
      </c>
      <c r="K195">
        <f>K$50*EXP(-K$49*(HLOOKUP(K$49,'American Bonds'!$B$1:$L$504,MATCH($A195,'American Bonds'!$A$2:$A$504,0))/100))</f>
        <v>17.966645711580348</v>
      </c>
      <c r="L195">
        <f>L$50*EXP(-L$49*(HLOOKUP(L$49,'American Bonds'!$B$1:$L$504,MATCH($A195,'American Bonds'!$A$2:$A$504,0))/100))</f>
        <v>0.59795865126352732</v>
      </c>
      <c r="M195">
        <f>M$50*EXP(-M$49*(HLOOKUP(M$49,'American Bonds'!$B$1:$L$504,MATCH($A195,'American Bonds'!$A$2:$A$504,0))/100))</f>
        <v>0.58899730407315265</v>
      </c>
      <c r="N195">
        <f>N$50*EXP(-N$49*(HLOOKUP(N$49,'American Bonds'!$B$1:$L$504,MATCH($A195,'American Bonds'!$A$2:$A$504,0))/100))</f>
        <v>0.58017025670985933</v>
      </c>
      <c r="O195">
        <f>O$50*EXP(-O$49*(HLOOKUP(O$49,'American Bonds'!$B$1:$L$504,MATCH($A195,'American Bonds'!$A$2:$A$504,0))/100))</f>
        <v>0.57147549648033558</v>
      </c>
      <c r="P195">
        <f>P$50*EXP(-P$49*(HLOOKUP(P$49,'American Bonds'!$B$1:$L$504,MATCH($A195,'American Bonds'!$A$2:$A$504,0))/100))</f>
        <v>0.56291104085463206</v>
      </c>
      <c r="Q195">
        <f>Q$50*EXP(-Q$49*(HLOOKUP(Q$49,'American Bonds'!$B$1:$L$504,MATCH($A195,'American Bonds'!$A$2:$A$504,0))/100))</f>
        <v>0.55447493701411699</v>
      </c>
      <c r="R195">
        <f>R$50*EXP(-R$49*(HLOOKUP(R$49,'American Bonds'!$B$1:$L$504,MATCH($A195,'American Bonds'!$A$2:$A$504,0))/100))</f>
        <v>0.54616526140620481</v>
      </c>
      <c r="S195">
        <f>S$50*EXP(-S$49*(HLOOKUP(S$49,'American Bonds'!$B$1:$L$504,MATCH($A195,'American Bonds'!$A$2:$A$504,0))/100))</f>
        <v>0.5379801193057594</v>
      </c>
      <c r="T195">
        <f>T$50*EXP(-T$49*(HLOOKUP(T$49,'American Bonds'!$B$1:$L$504,MATCH($A195,'American Bonds'!$A$2:$A$504,0))/100))</f>
        <v>0.52991764438306876</v>
      </c>
      <c r="U195" s="25">
        <f>U$50*EXP(-U$49*(HLOOKUP(U$49,'American Bonds'!$B$1:$L$504,MATCH($A195,'American Bonds'!$A$2:$A$504,0))/100))</f>
        <v>12.679200127032914</v>
      </c>
      <c r="W195" s="129">
        <f t="shared" si="61"/>
        <v>112.60501972471346</v>
      </c>
      <c r="X195" s="21">
        <f t="shared" si="62"/>
        <v>6.7299031028206855</v>
      </c>
      <c r="Y195" s="28">
        <f t="shared" si="63"/>
        <v>3.4338299458522271E-3</v>
      </c>
    </row>
    <row r="196" spans="1:25" x14ac:dyDescent="0.2">
      <c r="A196" s="154">
        <v>41136</v>
      </c>
      <c r="B196">
        <f>B$50*EXP(-B$49*(HLOOKUP(B$49,'American Bonds'!$B$1:$L$504,MATCH($A196,'American Bonds'!$A$2:$A$504,0))/100))</f>
        <v>23.407894756661548</v>
      </c>
      <c r="C196">
        <f>C$50*EXP(-C$49*(HLOOKUP(C$49,'American Bonds'!$B$1:$L$504,MATCH($A196,'American Bonds'!$A$2:$A$504,0))/100))</f>
        <v>2.2965289864903067</v>
      </c>
      <c r="D196">
        <f>D$50*EXP(-D$49*(HLOOKUP(D$49,'American Bonds'!$B$1:$L$504,MATCH($A196,'American Bonds'!$A$2:$A$504,0))/100))</f>
        <v>22.740459001819932</v>
      </c>
      <c r="E196">
        <f>E$50*EXP(-E$49*(HLOOKUP(E$49,'American Bonds'!$B$1:$L$504,MATCH($A196,'American Bonds'!$A$2:$A$504,0))/100))</f>
        <v>1.8460346875630023</v>
      </c>
      <c r="F196">
        <f>F$50*EXP(-F$49*(HLOOKUP(F$49,'American Bonds'!$B$1:$L$504,MATCH($A196,'American Bonds'!$A$2:$A$504,0))/100))</f>
        <v>21.495064033378167</v>
      </c>
      <c r="G196">
        <f>G$50*EXP(-G$49*(HLOOKUP(G$49,'American Bonds'!$B$1:$L$504,MATCH($A196,'American Bonds'!$A$2:$A$504,0))/100))</f>
        <v>1.2969159179470977</v>
      </c>
      <c r="H196">
        <f>H$50*EXP(-H$49*(HLOOKUP(H$49,'American Bonds'!$B$1:$L$504,MATCH($A196,'American Bonds'!$A$2:$A$504,0))/100))</f>
        <v>1.2590897951640356</v>
      </c>
      <c r="I196">
        <f>I$50*EXP(-I$49*(HLOOKUP(I$49,'American Bonds'!$B$1:$L$504,MATCH($A196,'American Bonds'!$A$2:$A$504,0))/100))</f>
        <v>1.2415853550176854</v>
      </c>
      <c r="J196">
        <f>J$50*EXP(-J$49*(HLOOKUP(J$49,'American Bonds'!$B$1:$L$504,MATCH($A196,'American Bonds'!$A$2:$A$504,0))/100))</f>
        <v>1.2243242695756731</v>
      </c>
      <c r="K196">
        <f>K$50*EXP(-K$49*(HLOOKUP(K$49,'American Bonds'!$B$1:$L$504,MATCH($A196,'American Bonds'!$A$2:$A$504,0))/100))</f>
        <v>17.894922670446988</v>
      </c>
      <c r="L196">
        <f>L$50*EXP(-L$49*(HLOOKUP(L$49,'American Bonds'!$B$1:$L$504,MATCH($A196,'American Bonds'!$A$2:$A$504,0))/100))</f>
        <v>0.59533341295762388</v>
      </c>
      <c r="M196">
        <f>M$50*EXP(-M$49*(HLOOKUP(M$49,'American Bonds'!$B$1:$L$504,MATCH($A196,'American Bonds'!$A$2:$A$504,0))/100))</f>
        <v>0.58617689141916129</v>
      </c>
      <c r="N196">
        <f>N$50*EXP(-N$49*(HLOOKUP(N$49,'American Bonds'!$B$1:$L$504,MATCH($A196,'American Bonds'!$A$2:$A$504,0))/100))</f>
        <v>0.5771612016983988</v>
      </c>
      <c r="O196">
        <f>O$50*EXP(-O$49*(HLOOKUP(O$49,'American Bonds'!$B$1:$L$504,MATCH($A196,'American Bonds'!$A$2:$A$504,0))/100))</f>
        <v>0.56828417773251494</v>
      </c>
      <c r="P196">
        <f>P$50*EXP(-P$49*(HLOOKUP(P$49,'American Bonds'!$B$1:$L$504,MATCH($A196,'American Bonds'!$A$2:$A$504,0))/100))</f>
        <v>0.55954368677380295</v>
      </c>
      <c r="Q196">
        <f>Q$50*EXP(-Q$49*(HLOOKUP(Q$49,'American Bonds'!$B$1:$L$504,MATCH($A196,'American Bonds'!$A$2:$A$504,0))/100))</f>
        <v>0.55093762887726805</v>
      </c>
      <c r="R196">
        <f>R$50*EXP(-R$49*(HLOOKUP(R$49,'American Bonds'!$B$1:$L$504,MATCH($A196,'American Bonds'!$A$2:$A$504,0))/100))</f>
        <v>0.54246393639610502</v>
      </c>
      <c r="S196">
        <f>S$50*EXP(-S$49*(HLOOKUP(S$49,'American Bonds'!$B$1:$L$504,MATCH($A196,'American Bonds'!$A$2:$A$504,0))/100))</f>
        <v>0.53412057348493636</v>
      </c>
      <c r="T196">
        <f>T$50*EXP(-T$49*(HLOOKUP(T$49,'American Bonds'!$B$1:$L$504,MATCH($A196,'American Bonds'!$A$2:$A$504,0))/100))</f>
        <v>0.52590553561069076</v>
      </c>
      <c r="U196" s="25">
        <f>U$50*EXP(-U$49*(HLOOKUP(U$49,'American Bonds'!$B$1:$L$504,MATCH($A196,'American Bonds'!$A$2:$A$504,0))/100))</f>
        <v>12.553039977841365</v>
      </c>
      <c r="W196" s="129">
        <f t="shared" si="61"/>
        <v>112.29578649685632</v>
      </c>
      <c r="X196" s="21">
        <f t="shared" si="62"/>
        <v>6.711888735080926</v>
      </c>
      <c r="Y196" s="28">
        <f t="shared" si="63"/>
        <v>-2.7499538834669401E-3</v>
      </c>
    </row>
    <row r="197" spans="1:25" x14ac:dyDescent="0.2">
      <c r="A197" s="154">
        <v>41137</v>
      </c>
      <c r="B197">
        <f>B$50*EXP(-B$49*(HLOOKUP(B$49,'American Bonds'!$B$1:$L$504,MATCH($A197,'American Bonds'!$A$2:$A$504,0))/100))</f>
        <v>23.405554084221457</v>
      </c>
      <c r="C197">
        <f>C$50*EXP(-C$49*(HLOOKUP(C$49,'American Bonds'!$B$1:$L$504,MATCH($A197,'American Bonds'!$A$2:$A$504,0))/100))</f>
        <v>2.294692497994459</v>
      </c>
      <c r="D197">
        <f>D$50*EXP(-D$49*(HLOOKUP(D$49,'American Bonds'!$B$1:$L$504,MATCH($A197,'American Bonds'!$A$2:$A$504,0))/100))</f>
        <v>22.726818818882926</v>
      </c>
      <c r="E197">
        <f>E$50*EXP(-E$49*(HLOOKUP(E$49,'American Bonds'!$B$1:$L$504,MATCH($A197,'American Bonds'!$A$2:$A$504,0))/100))</f>
        <v>1.8445584503865551</v>
      </c>
      <c r="F197">
        <f>F$50*EXP(-F$49*(HLOOKUP(F$49,'American Bonds'!$B$1:$L$504,MATCH($A197,'American Bonds'!$A$2:$A$504,0))/100))</f>
        <v>21.473579713295191</v>
      </c>
      <c r="G197">
        <f>G$50*EXP(-G$49*(HLOOKUP(G$49,'American Bonds'!$B$1:$L$504,MATCH($A197,'American Bonds'!$A$2:$A$504,0))/100))</f>
        <v>1.2953605522516225</v>
      </c>
      <c r="H197">
        <f>H$50*EXP(-H$49*(HLOOKUP(H$49,'American Bonds'!$B$1:$L$504,MATCH($A197,'American Bonds'!$A$2:$A$504,0))/100))</f>
        <v>1.257328302783183</v>
      </c>
      <c r="I197">
        <f>I$50*EXP(-I$49*(HLOOKUP(I$49,'American Bonds'!$B$1:$L$504,MATCH($A197,'American Bonds'!$A$2:$A$504,0))/100))</f>
        <v>1.2396004068316613</v>
      </c>
      <c r="J197">
        <f>J$50*EXP(-J$49*(HLOOKUP(J$49,'American Bonds'!$B$1:$L$504,MATCH($A197,'American Bonds'!$A$2:$A$504,0))/100))</f>
        <v>1.2221224681062457</v>
      </c>
      <c r="K197">
        <f>K$50*EXP(-K$49*(HLOOKUP(K$49,'American Bonds'!$B$1:$L$504,MATCH($A197,'American Bonds'!$A$2:$A$504,0))/100))</f>
        <v>17.859168591103462</v>
      </c>
      <c r="L197">
        <f>L$50*EXP(-L$49*(HLOOKUP(L$49,'American Bonds'!$B$1:$L$504,MATCH($A197,'American Bonds'!$A$2:$A$504,0))/100))</f>
        <v>0.59402511910003897</v>
      </c>
      <c r="M197">
        <f>M$50*EXP(-M$49*(HLOOKUP(M$49,'American Bonds'!$B$1:$L$504,MATCH($A197,'American Bonds'!$A$2:$A$504,0))/100))</f>
        <v>0.584771753719461</v>
      </c>
      <c r="N197">
        <f>N$50*EXP(-N$49*(HLOOKUP(N$49,'American Bonds'!$B$1:$L$504,MATCH($A197,'American Bonds'!$A$2:$A$504,0))/100))</f>
        <v>0.57566253168924553</v>
      </c>
      <c r="O197">
        <f>O$50*EXP(-O$49*(HLOOKUP(O$49,'American Bonds'!$B$1:$L$504,MATCH($A197,'American Bonds'!$A$2:$A$504,0))/100))</f>
        <v>0.56669520763113279</v>
      </c>
      <c r="P197">
        <f>P$50*EXP(-P$49*(HLOOKUP(P$49,'American Bonds'!$B$1:$L$504,MATCH($A197,'American Bonds'!$A$2:$A$504,0))/100))</f>
        <v>0.55786757114401275</v>
      </c>
      <c r="Q197">
        <f>Q$50*EXP(-Q$49*(HLOOKUP(Q$49,'American Bonds'!$B$1:$L$504,MATCH($A197,'American Bonds'!$A$2:$A$504,0))/100))</f>
        <v>0.54917744625907217</v>
      </c>
      <c r="R197">
        <f>R$50*EXP(-R$49*(HLOOKUP(R$49,'American Bonds'!$B$1:$L$504,MATCH($A197,'American Bonds'!$A$2:$A$504,0))/100))</f>
        <v>0.54062269090342863</v>
      </c>
      <c r="S197">
        <f>S$50*EXP(-S$49*(HLOOKUP(S$49,'American Bonds'!$B$1:$L$504,MATCH($A197,'American Bonds'!$A$2:$A$504,0))/100))</f>
        <v>0.53220119637212049</v>
      </c>
      <c r="T197">
        <f>T$50*EXP(-T$49*(HLOOKUP(T$49,'American Bonds'!$B$1:$L$504,MATCH($A197,'American Bonds'!$A$2:$A$504,0))/100))</f>
        <v>0.52391088680832143</v>
      </c>
      <c r="U197" s="25">
        <f>U$50*EXP(-U$49*(HLOOKUP(U$49,'American Bonds'!$B$1:$L$504,MATCH($A197,'American Bonds'!$A$2:$A$504,0))/100))</f>
        <v>12.502928108484522</v>
      </c>
      <c r="W197" s="129">
        <f t="shared" si="61"/>
        <v>112.14664639796813</v>
      </c>
      <c r="X197" s="21">
        <f t="shared" si="62"/>
        <v>6.7046979740098669</v>
      </c>
      <c r="Y197" s="28">
        <f t="shared" si="63"/>
        <v>-1.3289832846267869E-3</v>
      </c>
    </row>
    <row r="198" spans="1:25" x14ac:dyDescent="0.2">
      <c r="A198" s="154">
        <v>41138</v>
      </c>
      <c r="B198">
        <f>B$50*EXP(-B$49*(HLOOKUP(B$49,'American Bonds'!$B$1:$L$504,MATCH($A198,'American Bonds'!$A$2:$A$504,0))/100))</f>
        <v>23.403213645836903</v>
      </c>
      <c r="C198">
        <f>C$50*EXP(-C$49*(HLOOKUP(C$49,'American Bonds'!$B$1:$L$504,MATCH($A198,'American Bonds'!$A$2:$A$504,0))/100))</f>
        <v>2.2956105585935354</v>
      </c>
      <c r="D198">
        <f>D$50*EXP(-D$49*(HLOOKUP(D$49,'American Bonds'!$B$1:$L$504,MATCH($A198,'American Bonds'!$A$2:$A$504,0))/100))</f>
        <v>22.733637887337718</v>
      </c>
      <c r="E198">
        <f>E$50*EXP(-E$49*(HLOOKUP(E$49,'American Bonds'!$B$1:$L$504,MATCH($A198,'American Bonds'!$A$2:$A$504,0))/100))</f>
        <v>1.845296421351063</v>
      </c>
      <c r="F198">
        <f>F$50*EXP(-F$49*(HLOOKUP(F$49,'American Bonds'!$B$1:$L$504,MATCH($A198,'American Bonds'!$A$2:$A$504,0))/100))</f>
        <v>21.484319187796725</v>
      </c>
      <c r="G198">
        <f>G$50*EXP(-G$49*(HLOOKUP(G$49,'American Bonds'!$B$1:$L$504,MATCH($A198,'American Bonds'!$A$2:$A$504,0))/100))</f>
        <v>1.2961380017945128</v>
      </c>
      <c r="H198">
        <f>H$50*EXP(-H$49*(HLOOKUP(H$49,'American Bonds'!$B$1:$L$504,MATCH($A198,'American Bonds'!$A$2:$A$504,0))/100))</f>
        <v>1.2582087407124551</v>
      </c>
      <c r="I198">
        <f>I$50*EXP(-I$49*(HLOOKUP(I$49,'American Bonds'!$B$1:$L$504,MATCH($A198,'American Bonds'!$A$2:$A$504,0))/100))</f>
        <v>1.2405924839350573</v>
      </c>
      <c r="J198">
        <f>J$50*EXP(-J$49*(HLOOKUP(J$49,'American Bonds'!$B$1:$L$504,MATCH($A198,'American Bonds'!$A$2:$A$504,0))/100))</f>
        <v>1.2232228734356623</v>
      </c>
      <c r="K198">
        <f>K$50*EXP(-K$49*(HLOOKUP(K$49,'American Bonds'!$B$1:$L$504,MATCH($A198,'American Bonds'!$A$2:$A$504,0))/100))</f>
        <v>17.877036692256134</v>
      </c>
      <c r="L198">
        <f>L$50*EXP(-L$49*(HLOOKUP(L$49,'American Bonds'!$B$1:$L$504,MATCH($A198,'American Bonds'!$A$2:$A$504,0))/100))</f>
        <v>0.59467890624805675</v>
      </c>
      <c r="M198">
        <f>M$50*EXP(-M$49*(HLOOKUP(M$49,'American Bonds'!$B$1:$L$504,MATCH($A198,'American Bonds'!$A$2:$A$504,0))/100))</f>
        <v>0.58547390102805186</v>
      </c>
      <c r="N198">
        <f>N$50*EXP(-N$49*(HLOOKUP(N$49,'American Bonds'!$B$1:$L$504,MATCH($A198,'American Bonds'!$A$2:$A$504,0))/100))</f>
        <v>0.57641137962613775</v>
      </c>
      <c r="O198">
        <f>O$50*EXP(-O$49*(HLOOKUP(O$49,'American Bonds'!$B$1:$L$504,MATCH($A198,'American Bonds'!$A$2:$A$504,0))/100))</f>
        <v>0.5674891365423792</v>
      </c>
      <c r="P198">
        <f>P$50*EXP(-P$49*(HLOOKUP(P$49,'American Bonds'!$B$1:$L$504,MATCH($A198,'American Bonds'!$A$2:$A$504,0))/100))</f>
        <v>0.55870500041566451</v>
      </c>
      <c r="Q198">
        <f>Q$50*EXP(-Q$49*(HLOOKUP(Q$49,'American Bonds'!$B$1:$L$504,MATCH($A198,'American Bonds'!$A$2:$A$504,0))/100))</f>
        <v>0.55005683349527301</v>
      </c>
      <c r="R198">
        <f>R$50*EXP(-R$49*(HLOOKUP(R$49,'American Bonds'!$B$1:$L$504,MATCH($A198,'American Bonds'!$A$2:$A$504,0))/100))</f>
        <v>0.5415425311206209</v>
      </c>
      <c r="S198">
        <f>S$50*EXP(-S$49*(HLOOKUP(S$49,'American Bonds'!$B$1:$L$504,MATCH($A198,'American Bonds'!$A$2:$A$504,0))/100))</f>
        <v>0.53316002120906092</v>
      </c>
      <c r="T198">
        <f>T$50*EXP(-T$49*(HLOOKUP(T$49,'American Bonds'!$B$1:$L$504,MATCH($A198,'American Bonds'!$A$2:$A$504,0))/100))</f>
        <v>0.52490726375161001</v>
      </c>
      <c r="U198" s="25">
        <f>U$50*EXP(-U$49*(HLOOKUP(U$49,'American Bonds'!$B$1:$L$504,MATCH($A198,'American Bonds'!$A$2:$A$504,0))/100))</f>
        <v>12.553039977841365</v>
      </c>
      <c r="W198" s="129">
        <f t="shared" si="61"/>
        <v>112.24274144432802</v>
      </c>
      <c r="X198" s="21">
        <f t="shared" si="62"/>
        <v>6.7114407413388095</v>
      </c>
      <c r="Y198" s="28">
        <f t="shared" si="63"/>
        <v>8.5650264621265108E-4</v>
      </c>
    </row>
    <row r="199" spans="1:25" x14ac:dyDescent="0.2">
      <c r="A199" s="154">
        <v>41139</v>
      </c>
      <c r="B199">
        <f>B$50*EXP(-B$49*(HLOOKUP(B$49,'American Bonds'!$B$1:$L$504,MATCH($A199,'American Bonds'!$A$2:$A$504,0))/100))</f>
        <v>23.403213645836903</v>
      </c>
      <c r="C199">
        <f>C$50*EXP(-C$49*(HLOOKUP(C$49,'American Bonds'!$B$1:$L$504,MATCH($A199,'American Bonds'!$A$2:$A$504,0))/100))</f>
        <v>2.2969883382212464</v>
      </c>
      <c r="D199">
        <f>D$50*EXP(-D$49*(HLOOKUP(D$49,'American Bonds'!$B$1:$L$504,MATCH($A199,'American Bonds'!$A$2:$A$504,0))/100))</f>
        <v>22.767763932303815</v>
      </c>
      <c r="E199">
        <f>E$50*EXP(-E$49*(HLOOKUP(E$49,'American Bonds'!$B$1:$L$504,MATCH($A199,'American Bonds'!$A$2:$A$504,0))/100))</f>
        <v>1.8489907072482337</v>
      </c>
      <c r="F199">
        <f>F$50*EXP(-F$49*(HLOOKUP(F$49,'American Bonds'!$B$1:$L$504,MATCH($A199,'American Bonds'!$A$2:$A$504,0))/100))</f>
        <v>21.51656984852697</v>
      </c>
      <c r="G199">
        <f>G$50*EXP(-G$49*(HLOOKUP(G$49,'American Bonds'!$B$1:$L$504,MATCH($A199,'American Bonds'!$A$2:$A$504,0))/100))</f>
        <v>1.2984731512017191</v>
      </c>
      <c r="H199">
        <f>H$50*EXP(-H$49*(HLOOKUP(H$49,'American Bonds'!$B$1:$L$504,MATCH($A199,'American Bonds'!$A$2:$A$504,0))/100))</f>
        <v>1.2608537553612897</v>
      </c>
      <c r="I199">
        <f>I$50*EXP(-I$49*(HLOOKUP(I$49,'American Bonds'!$B$1:$L$504,MATCH($A199,'American Bonds'!$A$2:$A$504,0))/100))</f>
        <v>1.2435734816628961</v>
      </c>
      <c r="J199">
        <f>J$50*EXP(-J$49*(HLOOKUP(J$49,'American Bonds'!$B$1:$L$504,MATCH($A199,'American Bonds'!$A$2:$A$504,0))/100))</f>
        <v>1.2265300378568049</v>
      </c>
      <c r="K199">
        <f>K$50*EXP(-K$49*(HLOOKUP(K$49,'American Bonds'!$B$1:$L$504,MATCH($A199,'American Bonds'!$A$2:$A$504,0))/100))</f>
        <v>17.930748329505054</v>
      </c>
      <c r="L199">
        <f>L$50*EXP(-L$49*(HLOOKUP(L$49,'American Bonds'!$B$1:$L$504,MATCH($A199,'American Bonds'!$A$2:$A$504,0))/100))</f>
        <v>0.5966445882300897</v>
      </c>
      <c r="M199">
        <f>M$50*EXP(-M$49*(HLOOKUP(M$49,'American Bonds'!$B$1:$L$504,MATCH($A199,'American Bonds'!$A$2:$A$504,0))/100))</f>
        <v>0.58758540549937688</v>
      </c>
      <c r="N199">
        <f>N$50*EXP(-N$49*(HLOOKUP(N$49,'American Bonds'!$B$1:$L$504,MATCH($A199,'American Bonds'!$A$2:$A$504,0))/100))</f>
        <v>0.57866377331947338</v>
      </c>
      <c r="O199">
        <f>O$50*EXP(-O$49*(HLOOKUP(O$49,'American Bonds'!$B$1:$L$504,MATCH($A199,'American Bonds'!$A$2:$A$504,0))/100))</f>
        <v>0.56987760318476133</v>
      </c>
      <c r="P199">
        <f>P$50*EXP(-P$49*(HLOOKUP(P$49,'American Bonds'!$B$1:$L$504,MATCH($A199,'American Bonds'!$A$2:$A$504,0))/100))</f>
        <v>0.56122483830055103</v>
      </c>
      <c r="Q199">
        <f>Q$50*EXP(-Q$49*(HLOOKUP(Q$49,'American Bonds'!$B$1:$L$504,MATCH($A199,'American Bonds'!$A$2:$A$504,0))/100))</f>
        <v>0.55270345310159785</v>
      </c>
      <c r="R199">
        <f>R$50*EXP(-R$49*(HLOOKUP(R$49,'American Bonds'!$B$1:$L$504,MATCH($A199,'American Bonds'!$A$2:$A$504,0))/100))</f>
        <v>0.54431145277792703</v>
      </c>
      <c r="S199">
        <f>S$50*EXP(-S$49*(HLOOKUP(S$49,'American Bonds'!$B$1:$L$504,MATCH($A199,'American Bonds'!$A$2:$A$504,0))/100))</f>
        <v>0.53604687280786056</v>
      </c>
      <c r="T199">
        <f>T$50*EXP(-T$49*(HLOOKUP(T$49,'American Bonds'!$B$1:$L$504,MATCH($A199,'American Bonds'!$A$2:$A$504,0))/100))</f>
        <v>0.52790777849813253</v>
      </c>
      <c r="U199" s="25">
        <f>U$50*EXP(-U$49*(HLOOKUP(U$49,'American Bonds'!$B$1:$L$504,MATCH($A199,'American Bonds'!$A$2:$A$504,0))/100))</f>
        <v>12.578171180622764</v>
      </c>
      <c r="W199" s="129">
        <f t="shared" si="61"/>
        <v>112.42684217406747</v>
      </c>
      <c r="X199" s="21">
        <f t="shared" si="62"/>
        <v>6.7160422257138697</v>
      </c>
      <c r="Y199" s="28">
        <f t="shared" si="63"/>
        <v>1.6388579885189504E-3</v>
      </c>
    </row>
    <row r="200" spans="1:25" x14ac:dyDescent="0.2">
      <c r="A200" s="154">
        <v>41142</v>
      </c>
      <c r="B200">
        <f>B$50*EXP(-B$49*(HLOOKUP(B$49,'American Bonds'!$B$1:$L$504,MATCH($A200,'American Bonds'!$A$2:$A$504,0))/100))</f>
        <v>23.400873441484485</v>
      </c>
      <c r="C200">
        <f>C$50*EXP(-C$49*(HLOOKUP(C$49,'American Bonds'!$B$1:$L$504,MATCH($A200,'American Bonds'!$A$2:$A$504,0))/100))</f>
        <v>2.294692497994459</v>
      </c>
      <c r="D200">
        <f>D$50*EXP(-D$49*(HLOOKUP(D$49,'American Bonds'!$B$1:$L$504,MATCH($A200,'American Bonds'!$A$2:$A$504,0))/100))</f>
        <v>22.720001795841846</v>
      </c>
      <c r="E200">
        <f>E$50*EXP(-E$49*(HLOOKUP(E$49,'American Bonds'!$B$1:$L$504,MATCH($A200,'American Bonds'!$A$2:$A$504,0))/100))</f>
        <v>1.8438207745514033</v>
      </c>
      <c r="F200">
        <f>F$50*EXP(-F$49*(HLOOKUP(F$49,'American Bonds'!$B$1:$L$504,MATCH($A200,'American Bonds'!$A$2:$A$504,0))/100))</f>
        <v>21.462845607188697</v>
      </c>
      <c r="G200">
        <f>G$50*EXP(-G$49*(HLOOKUP(G$49,'American Bonds'!$B$1:$L$504,MATCH($A200,'American Bonds'!$A$2:$A$504,0))/100))</f>
        <v>1.294583569038545</v>
      </c>
      <c r="H200">
        <f>H$50*EXP(-H$49*(HLOOKUP(H$49,'American Bonds'!$B$1:$L$504,MATCH($A200,'American Bonds'!$A$2:$A$504,0))/100))</f>
        <v>1.2564484809448042</v>
      </c>
      <c r="I200">
        <f>I$50*EXP(-I$49*(HLOOKUP(I$49,'American Bonds'!$B$1:$L$504,MATCH($A200,'American Bonds'!$A$2:$A$504,0))/100))</f>
        <v>1.2386091230725682</v>
      </c>
      <c r="J200">
        <f>J$50*EXP(-J$49*(HLOOKUP(J$49,'American Bonds'!$B$1:$L$504,MATCH($A200,'American Bonds'!$A$2:$A$504,0))/100))</f>
        <v>1.2210230526960952</v>
      </c>
      <c r="K200">
        <f>K$50*EXP(-K$49*(HLOOKUP(K$49,'American Bonds'!$B$1:$L$504,MATCH($A200,'American Bonds'!$A$2:$A$504,0))/100))</f>
        <v>17.841318349120872</v>
      </c>
      <c r="L200">
        <f>L$50*EXP(-L$49*(HLOOKUP(L$49,'American Bonds'!$B$1:$L$504,MATCH($A200,'American Bonds'!$A$2:$A$504,0))/100))</f>
        <v>0.59337205072248755</v>
      </c>
      <c r="M200">
        <f>M$50*EXP(-M$49*(HLOOKUP(M$49,'American Bonds'!$B$1:$L$504,MATCH($A200,'American Bonds'!$A$2:$A$504,0))/100))</f>
        <v>0.58407044848229661</v>
      </c>
      <c r="N200">
        <f>N$50*EXP(-N$49*(HLOOKUP(N$49,'American Bonds'!$B$1:$L$504,MATCH($A200,'American Bonds'!$A$2:$A$504,0))/100))</f>
        <v>0.57491465662216878</v>
      </c>
      <c r="O200">
        <f>O$50*EXP(-O$49*(HLOOKUP(O$49,'American Bonds'!$B$1:$L$504,MATCH($A200,'American Bonds'!$A$2:$A$504,0))/100))</f>
        <v>0.56590238944267468</v>
      </c>
      <c r="P200">
        <f>P$50*EXP(-P$49*(HLOOKUP(P$49,'American Bonds'!$B$1:$L$504,MATCH($A200,'American Bonds'!$A$2:$A$504,0))/100))</f>
        <v>0.55703139707463134</v>
      </c>
      <c r="Q200">
        <f>Q$50*EXP(-Q$49*(HLOOKUP(Q$49,'American Bonds'!$B$1:$L$504,MATCH($A200,'American Bonds'!$A$2:$A$504,0))/100))</f>
        <v>0.54829946491743364</v>
      </c>
      <c r="R200">
        <f>R$50*EXP(-R$49*(HLOOKUP(R$49,'American Bonds'!$B$1:$L$504,MATCH($A200,'American Bonds'!$A$2:$A$504,0))/100))</f>
        <v>0.53970441308618933</v>
      </c>
      <c r="S200">
        <f>S$50*EXP(-S$49*(HLOOKUP(S$49,'American Bonds'!$B$1:$L$504,MATCH($A200,'American Bonds'!$A$2:$A$504,0))/100))</f>
        <v>0.53124409586752197</v>
      </c>
      <c r="T200">
        <f>T$50*EXP(-T$49*(HLOOKUP(T$49,'American Bonds'!$B$1:$L$504,MATCH($A200,'American Bonds'!$A$2:$A$504,0))/100))</f>
        <v>0.52291640118390326</v>
      </c>
      <c r="U200" s="25">
        <f>U$50*EXP(-U$49*(HLOOKUP(U$49,'American Bonds'!$B$1:$L$504,MATCH($A200,'American Bonds'!$A$2:$A$504,0))/100))</f>
        <v>12.47794724146153</v>
      </c>
      <c r="W200" s="129">
        <f t="shared" si="61"/>
        <v>112.06961925079462</v>
      </c>
      <c r="X200" s="21">
        <f t="shared" si="62"/>
        <v>6.7012463701873992</v>
      </c>
      <c r="Y200" s="28">
        <f t="shared" si="63"/>
        <v>-3.1824396919164989E-3</v>
      </c>
    </row>
    <row r="201" spans="1:25" x14ac:dyDescent="0.2">
      <c r="A201" s="154">
        <v>41143</v>
      </c>
      <c r="B201">
        <f>B$50*EXP(-B$49*(HLOOKUP(B$49,'American Bonds'!$B$1:$L$504,MATCH($A201,'American Bonds'!$A$2:$A$504,0))/100))</f>
        <v>23.403213645836903</v>
      </c>
      <c r="C201">
        <f>C$50*EXP(-C$49*(HLOOKUP(C$49,'American Bonds'!$B$1:$L$504,MATCH($A201,'American Bonds'!$A$2:$A$504,0))/100))</f>
        <v>2.294692497994459</v>
      </c>
      <c r="D201">
        <f>D$50*EXP(-D$49*(HLOOKUP(D$49,'American Bonds'!$B$1:$L$504,MATCH($A201,'American Bonds'!$A$2:$A$504,0))/100))</f>
        <v>22.733637887337718</v>
      </c>
      <c r="E201">
        <f>E$50*EXP(-E$49*(HLOOKUP(E$49,'American Bonds'!$B$1:$L$504,MATCH($A201,'American Bonds'!$A$2:$A$504,0))/100))</f>
        <v>1.845296421351063</v>
      </c>
      <c r="F201">
        <f>F$50*EXP(-F$49*(HLOOKUP(F$49,'American Bonds'!$B$1:$L$504,MATCH($A201,'American Bonds'!$A$2:$A$504,0))/100))</f>
        <v>21.484319187796725</v>
      </c>
      <c r="G201">
        <f>G$50*EXP(-G$49*(HLOOKUP(G$49,'American Bonds'!$B$1:$L$504,MATCH($A201,'American Bonds'!$A$2:$A$504,0))/100))</f>
        <v>1.2961380017945128</v>
      </c>
      <c r="H201">
        <f>H$50*EXP(-H$49*(HLOOKUP(H$49,'American Bonds'!$B$1:$L$504,MATCH($A201,'American Bonds'!$A$2:$A$504,0))/100))</f>
        <v>1.2590897951640356</v>
      </c>
      <c r="I201">
        <f>I$50*EXP(-I$49*(HLOOKUP(I$49,'American Bonds'!$B$1:$L$504,MATCH($A201,'American Bonds'!$A$2:$A$504,0))/100))</f>
        <v>1.2415853550176854</v>
      </c>
      <c r="J201">
        <f>J$50*EXP(-J$49*(HLOOKUP(J$49,'American Bonds'!$B$1:$L$504,MATCH($A201,'American Bonds'!$A$2:$A$504,0))/100))</f>
        <v>1.2243242695756731</v>
      </c>
      <c r="K201">
        <f>K$50*EXP(-K$49*(HLOOKUP(K$49,'American Bonds'!$B$1:$L$504,MATCH($A201,'American Bonds'!$A$2:$A$504,0))/100))</f>
        <v>17.894922670446988</v>
      </c>
      <c r="L201">
        <f>L$50*EXP(-L$49*(HLOOKUP(L$49,'American Bonds'!$B$1:$L$504,MATCH($A201,'American Bonds'!$A$2:$A$504,0))/100))</f>
        <v>0.59533341295762388</v>
      </c>
      <c r="M201">
        <f>M$50*EXP(-M$49*(HLOOKUP(M$49,'American Bonds'!$B$1:$L$504,MATCH($A201,'American Bonds'!$A$2:$A$504,0))/100))</f>
        <v>0.58617689141916129</v>
      </c>
      <c r="N201">
        <f>N$50*EXP(-N$49*(HLOOKUP(N$49,'American Bonds'!$B$1:$L$504,MATCH($A201,'American Bonds'!$A$2:$A$504,0))/100))</f>
        <v>0.5771612016983988</v>
      </c>
      <c r="O201">
        <f>O$50*EXP(-O$49*(HLOOKUP(O$49,'American Bonds'!$B$1:$L$504,MATCH($A201,'American Bonds'!$A$2:$A$504,0))/100))</f>
        <v>0.56828417773251494</v>
      </c>
      <c r="P201">
        <f>P$50*EXP(-P$49*(HLOOKUP(P$49,'American Bonds'!$B$1:$L$504,MATCH($A201,'American Bonds'!$A$2:$A$504,0))/100))</f>
        <v>0.55954368677380295</v>
      </c>
      <c r="Q201">
        <f>Q$50*EXP(-Q$49*(HLOOKUP(Q$49,'American Bonds'!$B$1:$L$504,MATCH($A201,'American Bonds'!$A$2:$A$504,0))/100))</f>
        <v>0.55093762887726805</v>
      </c>
      <c r="R201">
        <f>R$50*EXP(-R$49*(HLOOKUP(R$49,'American Bonds'!$B$1:$L$504,MATCH($A201,'American Bonds'!$A$2:$A$504,0))/100))</f>
        <v>0.54246393639610502</v>
      </c>
      <c r="S201">
        <f>S$50*EXP(-S$49*(HLOOKUP(S$49,'American Bonds'!$B$1:$L$504,MATCH($A201,'American Bonds'!$A$2:$A$504,0))/100))</f>
        <v>0.53412057348493636</v>
      </c>
      <c r="T201">
        <f>T$50*EXP(-T$49*(HLOOKUP(T$49,'American Bonds'!$B$1:$L$504,MATCH($A201,'American Bonds'!$A$2:$A$504,0))/100))</f>
        <v>0.52590553561069076</v>
      </c>
      <c r="U201" s="25">
        <f>U$50*EXP(-U$49*(HLOOKUP(U$49,'American Bonds'!$B$1:$L$504,MATCH($A201,'American Bonds'!$A$2:$A$504,0))/100))</f>
        <v>12.603352696105654</v>
      </c>
      <c r="W201" s="129">
        <f t="shared" si="61"/>
        <v>112.32049947337194</v>
      </c>
      <c r="X201" s="21">
        <f t="shared" si="62"/>
        <v>6.7185680269215453</v>
      </c>
      <c r="Y201" s="28">
        <f t="shared" si="63"/>
        <v>2.2361085108469226E-3</v>
      </c>
    </row>
    <row r="202" spans="1:25" x14ac:dyDescent="0.2">
      <c r="A202" s="154">
        <v>41144</v>
      </c>
      <c r="B202">
        <f>B$50*EXP(-B$49*(HLOOKUP(B$49,'American Bonds'!$B$1:$L$504,MATCH($A202,'American Bonds'!$A$2:$A$504,0))/100))</f>
        <v>23.403213645836903</v>
      </c>
      <c r="C202">
        <f>C$50*EXP(-C$49*(HLOOKUP(C$49,'American Bonds'!$B$1:$L$504,MATCH($A202,'American Bonds'!$A$2:$A$504,0))/100))</f>
        <v>2.2956105585935354</v>
      </c>
      <c r="D202">
        <f>D$50*EXP(-D$49*(HLOOKUP(D$49,'American Bonds'!$B$1:$L$504,MATCH($A202,'American Bonds'!$A$2:$A$504,0))/100))</f>
        <v>22.733637887337718</v>
      </c>
      <c r="E202">
        <f>E$50*EXP(-E$49*(HLOOKUP(E$49,'American Bonds'!$B$1:$L$504,MATCH($A202,'American Bonds'!$A$2:$A$504,0))/100))</f>
        <v>1.845296421351063</v>
      </c>
      <c r="F202">
        <f>F$50*EXP(-F$49*(HLOOKUP(F$49,'American Bonds'!$B$1:$L$504,MATCH($A202,'American Bonds'!$A$2:$A$504,0))/100))</f>
        <v>21.484319187796725</v>
      </c>
      <c r="G202">
        <f>G$50*EXP(-G$49*(HLOOKUP(G$49,'American Bonds'!$B$1:$L$504,MATCH($A202,'American Bonds'!$A$2:$A$504,0))/100))</f>
        <v>1.2961380017945128</v>
      </c>
      <c r="H202">
        <f>H$50*EXP(-H$49*(HLOOKUP(H$49,'American Bonds'!$B$1:$L$504,MATCH($A202,'American Bonds'!$A$2:$A$504,0))/100))</f>
        <v>1.2590897951640356</v>
      </c>
      <c r="I202">
        <f>I$50*EXP(-I$49*(HLOOKUP(I$49,'American Bonds'!$B$1:$L$504,MATCH($A202,'American Bonds'!$A$2:$A$504,0))/100))</f>
        <v>1.2415853550176854</v>
      </c>
      <c r="J202">
        <f>J$50*EXP(-J$49*(HLOOKUP(J$49,'American Bonds'!$B$1:$L$504,MATCH($A202,'American Bonds'!$A$2:$A$504,0))/100))</f>
        <v>1.2243242695756731</v>
      </c>
      <c r="K202">
        <f>K$50*EXP(-K$49*(HLOOKUP(K$49,'American Bonds'!$B$1:$L$504,MATCH($A202,'American Bonds'!$A$2:$A$504,0))/100))</f>
        <v>17.894922670446988</v>
      </c>
      <c r="L202">
        <f>L$50*EXP(-L$49*(HLOOKUP(L$49,'American Bonds'!$B$1:$L$504,MATCH($A202,'American Bonds'!$A$2:$A$504,0))/100))</f>
        <v>0.59533341295762388</v>
      </c>
      <c r="M202">
        <f>M$50*EXP(-M$49*(HLOOKUP(M$49,'American Bonds'!$B$1:$L$504,MATCH($A202,'American Bonds'!$A$2:$A$504,0))/100))</f>
        <v>0.58617689141916129</v>
      </c>
      <c r="N202">
        <f>N$50*EXP(-N$49*(HLOOKUP(N$49,'American Bonds'!$B$1:$L$504,MATCH($A202,'American Bonds'!$A$2:$A$504,0))/100))</f>
        <v>0.5771612016983988</v>
      </c>
      <c r="O202">
        <f>O$50*EXP(-O$49*(HLOOKUP(O$49,'American Bonds'!$B$1:$L$504,MATCH($A202,'American Bonds'!$A$2:$A$504,0))/100))</f>
        <v>0.56828417773251494</v>
      </c>
      <c r="P202">
        <f>P$50*EXP(-P$49*(HLOOKUP(P$49,'American Bonds'!$B$1:$L$504,MATCH($A202,'American Bonds'!$A$2:$A$504,0))/100))</f>
        <v>0.55954368677380295</v>
      </c>
      <c r="Q202">
        <f>Q$50*EXP(-Q$49*(HLOOKUP(Q$49,'American Bonds'!$B$1:$L$504,MATCH($A202,'American Bonds'!$A$2:$A$504,0))/100))</f>
        <v>0.55093762887726805</v>
      </c>
      <c r="R202">
        <f>R$50*EXP(-R$49*(HLOOKUP(R$49,'American Bonds'!$B$1:$L$504,MATCH($A202,'American Bonds'!$A$2:$A$504,0))/100))</f>
        <v>0.54246393639610502</v>
      </c>
      <c r="S202">
        <f>S$50*EXP(-S$49*(HLOOKUP(S$49,'American Bonds'!$B$1:$L$504,MATCH($A202,'American Bonds'!$A$2:$A$504,0))/100))</f>
        <v>0.53412057348493636</v>
      </c>
      <c r="T202">
        <f>T$50*EXP(-T$49*(HLOOKUP(T$49,'American Bonds'!$B$1:$L$504,MATCH($A202,'American Bonds'!$A$2:$A$504,0))/100))</f>
        <v>0.52590553561069076</v>
      </c>
      <c r="U202" s="25">
        <f>U$50*EXP(-U$49*(HLOOKUP(U$49,'American Bonds'!$B$1:$L$504,MATCH($A202,'American Bonds'!$A$2:$A$504,0))/100))</f>
        <v>12.603352696105654</v>
      </c>
      <c r="W202" s="129">
        <f t="shared" si="61"/>
        <v>112.32141753397102</v>
      </c>
      <c r="X202" s="21">
        <f t="shared" si="62"/>
        <v>6.7185294596430625</v>
      </c>
      <c r="Y202" s="28">
        <f t="shared" si="63"/>
        <v>8.1735466943350548E-6</v>
      </c>
    </row>
    <row r="203" spans="1:25" x14ac:dyDescent="0.2">
      <c r="A203" s="154">
        <v>41145</v>
      </c>
      <c r="B203">
        <f>B$50*EXP(-B$49*(HLOOKUP(B$49,'American Bonds'!$B$1:$L$504,MATCH($A203,'American Bonds'!$A$2:$A$504,0))/100))</f>
        <v>23.400873441484485</v>
      </c>
      <c r="C203">
        <f>C$50*EXP(-C$49*(HLOOKUP(C$49,'American Bonds'!$B$1:$L$504,MATCH($A203,'American Bonds'!$A$2:$A$504,0))/100))</f>
        <v>2.294692497994459</v>
      </c>
      <c r="D203">
        <f>D$50*EXP(-D$49*(HLOOKUP(D$49,'American Bonds'!$B$1:$L$504,MATCH($A203,'American Bonds'!$A$2:$A$504,0))/100))</f>
        <v>22.726818818882926</v>
      </c>
      <c r="E203">
        <f>E$50*EXP(-E$49*(HLOOKUP(E$49,'American Bonds'!$B$1:$L$504,MATCH($A203,'American Bonds'!$A$2:$A$504,0))/100))</f>
        <v>1.8445584503865551</v>
      </c>
      <c r="F203">
        <f>F$50*EXP(-F$49*(HLOOKUP(F$49,'American Bonds'!$B$1:$L$504,MATCH($A203,'American Bonds'!$A$2:$A$504,0))/100))</f>
        <v>21.505814252725731</v>
      </c>
      <c r="G203">
        <f>G$50*EXP(-G$49*(HLOOKUP(G$49,'American Bonds'!$B$1:$L$504,MATCH($A203,'American Bonds'!$A$2:$A$504,0))/100))</f>
        <v>1.2976943009894273</v>
      </c>
      <c r="H203">
        <f>H$50*EXP(-H$49*(HLOOKUP(H$49,'American Bonds'!$B$1:$L$504,MATCH($A203,'American Bonds'!$A$2:$A$504,0))/100))</f>
        <v>1.2590897951640356</v>
      </c>
      <c r="I203">
        <f>I$50*EXP(-I$49*(HLOOKUP(I$49,'American Bonds'!$B$1:$L$504,MATCH($A203,'American Bonds'!$A$2:$A$504,0))/100))</f>
        <v>1.2415853550176854</v>
      </c>
      <c r="J203">
        <f>J$50*EXP(-J$49*(HLOOKUP(J$49,'American Bonds'!$B$1:$L$504,MATCH($A203,'American Bonds'!$A$2:$A$504,0))/100))</f>
        <v>1.2243242695756731</v>
      </c>
      <c r="K203">
        <f>K$50*EXP(-K$49*(HLOOKUP(K$49,'American Bonds'!$B$1:$L$504,MATCH($A203,'American Bonds'!$A$2:$A$504,0))/100))</f>
        <v>17.877036692256134</v>
      </c>
      <c r="L203">
        <f>L$50*EXP(-L$49*(HLOOKUP(L$49,'American Bonds'!$B$1:$L$504,MATCH($A203,'American Bonds'!$A$2:$A$504,0))/100))</f>
        <v>0.59467890624805675</v>
      </c>
      <c r="M203">
        <f>M$50*EXP(-M$49*(HLOOKUP(M$49,'American Bonds'!$B$1:$L$504,MATCH($A203,'American Bonds'!$A$2:$A$504,0))/100))</f>
        <v>0.58547390102805186</v>
      </c>
      <c r="N203">
        <f>N$50*EXP(-N$49*(HLOOKUP(N$49,'American Bonds'!$B$1:$L$504,MATCH($A203,'American Bonds'!$A$2:$A$504,0))/100))</f>
        <v>0.57641137962613775</v>
      </c>
      <c r="O203">
        <f>O$50*EXP(-O$49*(HLOOKUP(O$49,'American Bonds'!$B$1:$L$504,MATCH($A203,'American Bonds'!$A$2:$A$504,0))/100))</f>
        <v>0.5674891365423792</v>
      </c>
      <c r="P203">
        <f>P$50*EXP(-P$49*(HLOOKUP(P$49,'American Bonds'!$B$1:$L$504,MATCH($A203,'American Bonds'!$A$2:$A$504,0))/100))</f>
        <v>0.55870500041566451</v>
      </c>
      <c r="Q203">
        <f>Q$50*EXP(-Q$49*(HLOOKUP(Q$49,'American Bonds'!$B$1:$L$504,MATCH($A203,'American Bonds'!$A$2:$A$504,0))/100))</f>
        <v>0.55005683349527301</v>
      </c>
      <c r="R203">
        <f>R$50*EXP(-R$49*(HLOOKUP(R$49,'American Bonds'!$B$1:$L$504,MATCH($A203,'American Bonds'!$A$2:$A$504,0))/100))</f>
        <v>0.5415425311206209</v>
      </c>
      <c r="S203">
        <f>S$50*EXP(-S$49*(HLOOKUP(S$49,'American Bonds'!$B$1:$L$504,MATCH($A203,'American Bonds'!$A$2:$A$504,0))/100))</f>
        <v>0.53316002120906092</v>
      </c>
      <c r="T203">
        <f>T$50*EXP(-T$49*(HLOOKUP(T$49,'American Bonds'!$B$1:$L$504,MATCH($A203,'American Bonds'!$A$2:$A$504,0))/100))</f>
        <v>0.52490726375161001</v>
      </c>
      <c r="U203" s="25">
        <f>U$50*EXP(-U$49*(HLOOKUP(U$49,'American Bonds'!$B$1:$L$504,MATCH($A203,'American Bonds'!$A$2:$A$504,0))/100))</f>
        <v>12.578171180622764</v>
      </c>
      <c r="W203" s="129">
        <f t="shared" si="61"/>
        <v>112.28308402853676</v>
      </c>
      <c r="X203" s="21">
        <f t="shared" si="62"/>
        <v>6.714514381642406</v>
      </c>
      <c r="Y203" s="28">
        <f t="shared" si="63"/>
        <v>-3.4134227533083567E-4</v>
      </c>
    </row>
    <row r="204" spans="1:25" x14ac:dyDescent="0.2">
      <c r="A204" s="154">
        <v>41146</v>
      </c>
      <c r="B204">
        <f>B$50*EXP(-B$49*(HLOOKUP(B$49,'American Bonds'!$B$1:$L$504,MATCH($A204,'American Bonds'!$A$2:$A$504,0))/100))</f>
        <v>23.398533471140805</v>
      </c>
      <c r="C204">
        <f>C$50*EXP(-C$49*(HLOOKUP(C$49,'American Bonds'!$B$1:$L$504,MATCH($A204,'American Bonds'!$A$2:$A$504,0))/100))</f>
        <v>2.2937748045461865</v>
      </c>
      <c r="D204">
        <f>D$50*EXP(-D$49*(HLOOKUP(D$49,'American Bonds'!$B$1:$L$504,MATCH($A204,'American Bonds'!$A$2:$A$504,0))/100))</f>
        <v>22.713186817600938</v>
      </c>
      <c r="E204">
        <f>E$50*EXP(-E$49*(HLOOKUP(E$49,'American Bonds'!$B$1:$L$504,MATCH($A204,'American Bonds'!$A$2:$A$504,0))/100))</f>
        <v>1.8430833937275792</v>
      </c>
      <c r="F204">
        <f>F$50*EXP(-F$49*(HLOOKUP(F$49,'American Bonds'!$B$1:$L$504,MATCH($A204,'American Bonds'!$A$2:$A$504,0))/100))</f>
        <v>21.473579713295191</v>
      </c>
      <c r="G204">
        <f>G$50*EXP(-G$49*(HLOOKUP(G$49,'American Bonds'!$B$1:$L$504,MATCH($A204,'American Bonds'!$A$2:$A$504,0))/100))</f>
        <v>1.2953605522516225</v>
      </c>
      <c r="H204">
        <f>H$50*EXP(-H$49*(HLOOKUP(H$49,'American Bonds'!$B$1:$L$504,MATCH($A204,'American Bonds'!$A$2:$A$504,0))/100))</f>
        <v>1.2564484809448042</v>
      </c>
      <c r="I204">
        <f>I$50*EXP(-I$49*(HLOOKUP(I$49,'American Bonds'!$B$1:$L$504,MATCH($A204,'American Bonds'!$A$2:$A$504,0))/100))</f>
        <v>1.2386091230725682</v>
      </c>
      <c r="J204">
        <f>J$50*EXP(-J$49*(HLOOKUP(J$49,'American Bonds'!$B$1:$L$504,MATCH($A204,'American Bonds'!$A$2:$A$504,0))/100))</f>
        <v>1.2210230526960952</v>
      </c>
      <c r="K204">
        <f>K$50*EXP(-K$49*(HLOOKUP(K$49,'American Bonds'!$B$1:$L$504,MATCH($A204,'American Bonds'!$A$2:$A$504,0))/100))</f>
        <v>17.841318349120872</v>
      </c>
      <c r="L204">
        <f>L$50*EXP(-L$49*(HLOOKUP(L$49,'American Bonds'!$B$1:$L$504,MATCH($A204,'American Bonds'!$A$2:$A$504,0))/100))</f>
        <v>0.59337205072248755</v>
      </c>
      <c r="M204">
        <f>M$50*EXP(-M$49*(HLOOKUP(M$49,'American Bonds'!$B$1:$L$504,MATCH($A204,'American Bonds'!$A$2:$A$504,0))/100))</f>
        <v>0.58407044848229661</v>
      </c>
      <c r="N204">
        <f>N$50*EXP(-N$49*(HLOOKUP(N$49,'American Bonds'!$B$1:$L$504,MATCH($A204,'American Bonds'!$A$2:$A$504,0))/100))</f>
        <v>0.57491465662216878</v>
      </c>
      <c r="O204">
        <f>O$50*EXP(-O$49*(HLOOKUP(O$49,'American Bonds'!$B$1:$L$504,MATCH($A204,'American Bonds'!$A$2:$A$504,0))/100))</f>
        <v>0.56590238944267468</v>
      </c>
      <c r="P204">
        <f>P$50*EXP(-P$49*(HLOOKUP(P$49,'American Bonds'!$B$1:$L$504,MATCH($A204,'American Bonds'!$A$2:$A$504,0))/100))</f>
        <v>0.55703139707463134</v>
      </c>
      <c r="Q204">
        <f>Q$50*EXP(-Q$49*(HLOOKUP(Q$49,'American Bonds'!$B$1:$L$504,MATCH($A204,'American Bonds'!$A$2:$A$504,0))/100))</f>
        <v>0.54829946491743364</v>
      </c>
      <c r="R204">
        <f>R$50*EXP(-R$49*(HLOOKUP(R$49,'American Bonds'!$B$1:$L$504,MATCH($A204,'American Bonds'!$A$2:$A$504,0))/100))</f>
        <v>0.53970441308618933</v>
      </c>
      <c r="S204">
        <f>S$50*EXP(-S$49*(HLOOKUP(S$49,'American Bonds'!$B$1:$L$504,MATCH($A204,'American Bonds'!$A$2:$A$504,0))/100))</f>
        <v>0.53124409586752197</v>
      </c>
      <c r="T204">
        <f>T$50*EXP(-T$49*(HLOOKUP(T$49,'American Bonds'!$B$1:$L$504,MATCH($A204,'American Bonds'!$A$2:$A$504,0))/100))</f>
        <v>0.52291640118390326</v>
      </c>
      <c r="U204" s="25">
        <f>U$50*EXP(-U$49*(HLOOKUP(U$49,'American Bonds'!$B$1:$L$504,MATCH($A204,'American Bonds'!$A$2:$A$504,0))/100))</f>
        <v>12.527958987236618</v>
      </c>
      <c r="W204" s="129">
        <f t="shared" si="61"/>
        <v>112.12033206303258</v>
      </c>
      <c r="X204" s="21">
        <f t="shared" si="62"/>
        <v>6.7074108050263392</v>
      </c>
      <c r="Y204" s="28">
        <f t="shared" si="63"/>
        <v>-1.4505304498051382E-3</v>
      </c>
    </row>
    <row r="205" spans="1:25" x14ac:dyDescent="0.2">
      <c r="A205" s="154">
        <v>41149</v>
      </c>
      <c r="B205">
        <f>B$50*EXP(-B$49*(HLOOKUP(B$49,'American Bonds'!$B$1:$L$504,MATCH($A205,'American Bonds'!$A$2:$A$504,0))/100))</f>
        <v>23.393854232386051</v>
      </c>
      <c r="C205">
        <f>C$50*EXP(-C$49*(HLOOKUP(C$49,'American Bonds'!$B$1:$L$504,MATCH($A205,'American Bonds'!$A$2:$A$504,0))/100))</f>
        <v>2.2910239256381812</v>
      </c>
      <c r="D205">
        <f>D$50*EXP(-D$49*(HLOOKUP(D$49,'American Bonds'!$B$1:$L$504,MATCH($A205,'American Bonds'!$A$2:$A$504,0))/100))</f>
        <v>22.665539172821507</v>
      </c>
      <c r="E205">
        <f>E$50*EXP(-E$49*(HLOOKUP(E$49,'American Bonds'!$B$1:$L$504,MATCH($A205,'American Bonds'!$A$2:$A$504,0))/100))</f>
        <v>1.8379299783735352</v>
      </c>
      <c r="F205">
        <f>F$50*EXP(-F$49*(HLOOKUP(F$49,'American Bonds'!$B$1:$L$504,MATCH($A205,'American Bonds'!$A$2:$A$504,0))/100))</f>
        <v>21.398553556661952</v>
      </c>
      <c r="G205">
        <f>G$50*EXP(-G$49*(HLOOKUP(G$49,'American Bonds'!$B$1:$L$504,MATCH($A205,'American Bonds'!$A$2:$A$504,0))/100))</f>
        <v>1.2899314470339052</v>
      </c>
      <c r="H205">
        <f>H$50*EXP(-H$49*(HLOOKUP(H$49,'American Bonds'!$B$1:$L$504,MATCH($A205,'American Bonds'!$A$2:$A$504,0))/100))</f>
        <v>1.2511824637020887</v>
      </c>
      <c r="I205">
        <f>I$50*EXP(-I$49*(HLOOKUP(I$49,'American Bonds'!$B$1:$L$504,MATCH($A205,'American Bonds'!$A$2:$A$504,0))/100))</f>
        <v>1.232678045256244</v>
      </c>
      <c r="J205">
        <f>J$50*EXP(-J$49*(HLOOKUP(J$49,'American Bonds'!$B$1:$L$504,MATCH($A205,'American Bonds'!$A$2:$A$504,0))/100))</f>
        <v>1.2144472987263291</v>
      </c>
      <c r="K205">
        <f>K$50*EXP(-K$49*(HLOOKUP(K$49,'American Bonds'!$B$1:$L$504,MATCH($A205,'American Bonds'!$A$2:$A$504,0))/100))</f>
        <v>17.770095616153938</v>
      </c>
      <c r="L205">
        <f>L$50*EXP(-L$49*(HLOOKUP(L$49,'American Bonds'!$B$1:$L$504,MATCH($A205,'American Bonds'!$A$2:$A$504,0))/100))</f>
        <v>0.59076694912571737</v>
      </c>
      <c r="M205">
        <f>M$50*EXP(-M$49*(HLOOKUP(M$49,'American Bonds'!$B$1:$L$504,MATCH($A205,'American Bonds'!$A$2:$A$504,0))/100))</f>
        <v>0.58127362806846794</v>
      </c>
      <c r="N205">
        <f>N$50*EXP(-N$49*(HLOOKUP(N$49,'American Bonds'!$B$1:$L$504,MATCH($A205,'American Bonds'!$A$2:$A$504,0))/100))</f>
        <v>0.57193285979845432</v>
      </c>
      <c r="O205">
        <f>O$50*EXP(-O$49*(HLOOKUP(O$49,'American Bonds'!$B$1:$L$504,MATCH($A205,'American Bonds'!$A$2:$A$504,0))/100))</f>
        <v>0.5627421928708396</v>
      </c>
      <c r="P205">
        <f>P$50*EXP(-P$49*(HLOOKUP(P$49,'American Bonds'!$B$1:$L$504,MATCH($A205,'American Bonds'!$A$2:$A$504,0))/100))</f>
        <v>0.55369921523424437</v>
      </c>
      <c r="Q205">
        <f>Q$50*EXP(-Q$49*(HLOOKUP(Q$49,'American Bonds'!$B$1:$L$504,MATCH($A205,'American Bonds'!$A$2:$A$504,0))/100))</f>
        <v>0.54480155359771432</v>
      </c>
      <c r="R205">
        <f>R$50*EXP(-R$49*(HLOOKUP(R$49,'American Bonds'!$B$1:$L$504,MATCH($A205,'American Bonds'!$A$2:$A$504,0))/100))</f>
        <v>0.53604687280786056</v>
      </c>
      <c r="S205">
        <f>S$50*EXP(-S$49*(HLOOKUP(S$49,'American Bonds'!$B$1:$L$504,MATCH($A205,'American Bonds'!$A$2:$A$504,0))/100))</f>
        <v>0.52743287523600813</v>
      </c>
      <c r="T205">
        <f>T$50*EXP(-T$49*(HLOOKUP(T$49,'American Bonds'!$B$1:$L$504,MATCH($A205,'American Bonds'!$A$2:$A$504,0))/100))</f>
        <v>0.51895730017519315</v>
      </c>
      <c r="U205" s="25">
        <f>U$50*EXP(-U$49*(HLOOKUP(U$49,'American Bonds'!$B$1:$L$504,MATCH($A205,'American Bonds'!$A$2:$A$504,0))/100))</f>
        <v>12.403303712530008</v>
      </c>
      <c r="W205" s="129">
        <f t="shared" si="61"/>
        <v>111.73619289619825</v>
      </c>
      <c r="X205" s="21">
        <f t="shared" si="62"/>
        <v>6.6912041886060836</v>
      </c>
      <c r="Y205" s="28">
        <f t="shared" si="63"/>
        <v>-3.4320156087495703E-3</v>
      </c>
    </row>
    <row r="206" spans="1:25" x14ac:dyDescent="0.2">
      <c r="A206" s="154">
        <v>41150</v>
      </c>
      <c r="B206">
        <f>B$50*EXP(-B$49*(HLOOKUP(B$49,'American Bonds'!$B$1:$L$504,MATCH($A206,'American Bonds'!$A$2:$A$504,0))/100))</f>
        <v>23.393854232386051</v>
      </c>
      <c r="C206">
        <f>C$50*EXP(-C$49*(HLOOKUP(C$49,'American Bonds'!$B$1:$L$504,MATCH($A206,'American Bonds'!$A$2:$A$504,0))/100))</f>
        <v>2.2923989524603599</v>
      </c>
      <c r="D206">
        <f>D$50*EXP(-D$49*(HLOOKUP(D$49,'American Bonds'!$B$1:$L$504,MATCH($A206,'American Bonds'!$A$2:$A$504,0))/100))</f>
        <v>22.692754145546729</v>
      </c>
      <c r="E206">
        <f>E$50*EXP(-E$49*(HLOOKUP(E$49,'American Bonds'!$B$1:$L$504,MATCH($A206,'American Bonds'!$A$2:$A$504,0))/100))</f>
        <v>1.8408730201445007</v>
      </c>
      <c r="F206">
        <f>F$50*EXP(-F$49*(HLOOKUP(F$49,'American Bonds'!$B$1:$L$504,MATCH($A206,'American Bonds'!$A$2:$A$504,0))/100))</f>
        <v>21.452116866793716</v>
      </c>
      <c r="G206">
        <f>G$50*EXP(-G$49*(HLOOKUP(G$49,'American Bonds'!$B$1:$L$504,MATCH($A206,'American Bonds'!$A$2:$A$504,0))/100))</f>
        <v>1.2938070518755662</v>
      </c>
      <c r="H206">
        <f>H$50*EXP(-H$49*(HLOOKUP(H$49,'American Bonds'!$B$1:$L$504,MATCH($A206,'American Bonds'!$A$2:$A$504,0))/100))</f>
        <v>1.2564484809448042</v>
      </c>
      <c r="I206">
        <f>I$50*EXP(-I$49*(HLOOKUP(I$49,'American Bonds'!$B$1:$L$504,MATCH($A206,'American Bonds'!$A$2:$A$504,0))/100))</f>
        <v>1.2386091230725682</v>
      </c>
      <c r="J206">
        <f>J$50*EXP(-J$49*(HLOOKUP(J$49,'American Bonds'!$B$1:$L$504,MATCH($A206,'American Bonds'!$A$2:$A$504,0))/100))</f>
        <v>1.2210230526960952</v>
      </c>
      <c r="K206">
        <f>K$50*EXP(-K$49*(HLOOKUP(K$49,'American Bonds'!$B$1:$L$504,MATCH($A206,'American Bonds'!$A$2:$A$504,0))/100))</f>
        <v>17.859168591103462</v>
      </c>
      <c r="L206">
        <f>L$50*EXP(-L$49*(HLOOKUP(L$49,'American Bonds'!$B$1:$L$504,MATCH($A206,'American Bonds'!$A$2:$A$504,0))/100))</f>
        <v>0.59402511910003897</v>
      </c>
      <c r="M206">
        <f>M$50*EXP(-M$49*(HLOOKUP(M$49,'American Bonds'!$B$1:$L$504,MATCH($A206,'American Bonds'!$A$2:$A$504,0))/100))</f>
        <v>0.584771753719461</v>
      </c>
      <c r="N206">
        <f>N$50*EXP(-N$49*(HLOOKUP(N$49,'American Bonds'!$B$1:$L$504,MATCH($A206,'American Bonds'!$A$2:$A$504,0))/100))</f>
        <v>0.57566253168924553</v>
      </c>
      <c r="O206">
        <f>O$50*EXP(-O$49*(HLOOKUP(O$49,'American Bonds'!$B$1:$L$504,MATCH($A206,'American Bonds'!$A$2:$A$504,0))/100))</f>
        <v>0.56669520763113279</v>
      </c>
      <c r="P206">
        <f>P$50*EXP(-P$49*(HLOOKUP(P$49,'American Bonds'!$B$1:$L$504,MATCH($A206,'American Bonds'!$A$2:$A$504,0))/100))</f>
        <v>0.55786757114401275</v>
      </c>
      <c r="Q206">
        <f>Q$50*EXP(-Q$49*(HLOOKUP(Q$49,'American Bonds'!$B$1:$L$504,MATCH($A206,'American Bonds'!$A$2:$A$504,0))/100))</f>
        <v>0.54917744625907217</v>
      </c>
      <c r="R206">
        <f>R$50*EXP(-R$49*(HLOOKUP(R$49,'American Bonds'!$B$1:$L$504,MATCH($A206,'American Bonds'!$A$2:$A$504,0))/100))</f>
        <v>0.54062269090342863</v>
      </c>
      <c r="S206">
        <f>S$50*EXP(-S$49*(HLOOKUP(S$49,'American Bonds'!$B$1:$L$504,MATCH($A206,'American Bonds'!$A$2:$A$504,0))/100))</f>
        <v>0.53220119637212049</v>
      </c>
      <c r="T206">
        <f>T$50*EXP(-T$49*(HLOOKUP(T$49,'American Bonds'!$B$1:$L$504,MATCH($A206,'American Bonds'!$A$2:$A$504,0))/100))</f>
        <v>0.52391088680832143</v>
      </c>
      <c r="U206" s="25">
        <f>U$50*EXP(-U$49*(HLOOKUP(U$49,'American Bonds'!$B$1:$L$504,MATCH($A206,'American Bonds'!$A$2:$A$504,0))/100))</f>
        <v>12.553039977841365</v>
      </c>
      <c r="W206" s="129">
        <f t="shared" si="61"/>
        <v>112.11902789849204</v>
      </c>
      <c r="X206" s="21">
        <f t="shared" si="62"/>
        <v>6.7128461841885132</v>
      </c>
      <c r="Y206" s="28">
        <f t="shared" si="63"/>
        <v>3.4203837120051666E-3</v>
      </c>
    </row>
    <row r="207" spans="1:25" x14ac:dyDescent="0.2">
      <c r="A207" s="154">
        <v>41151</v>
      </c>
      <c r="B207">
        <f>B$50*EXP(-B$49*(HLOOKUP(B$49,'American Bonds'!$B$1:$L$504,MATCH($A207,'American Bonds'!$A$2:$A$504,0))/100))</f>
        <v>23.396193734782457</v>
      </c>
      <c r="C207">
        <f>C$50*EXP(-C$49*(HLOOKUP(C$49,'American Bonds'!$B$1:$L$504,MATCH($A207,'American Bonds'!$A$2:$A$504,0))/100))</f>
        <v>2.292857478101888</v>
      </c>
      <c r="D207">
        <f>D$50*EXP(-D$49*(HLOOKUP(D$49,'American Bonds'!$B$1:$L$504,MATCH($A207,'American Bonds'!$A$2:$A$504,0))/100))</f>
        <v>22.692754145546729</v>
      </c>
      <c r="E207">
        <f>E$50*EXP(-E$49*(HLOOKUP(E$49,'American Bonds'!$B$1:$L$504,MATCH($A207,'American Bonds'!$A$2:$A$504,0))/100))</f>
        <v>1.8408730201445007</v>
      </c>
      <c r="F207">
        <f>F$50*EXP(-F$49*(HLOOKUP(F$49,'American Bonds'!$B$1:$L$504,MATCH($A207,'American Bonds'!$A$2:$A$504,0))/100))</f>
        <v>21.452116866793716</v>
      </c>
      <c r="G207">
        <f>G$50*EXP(-G$49*(HLOOKUP(G$49,'American Bonds'!$B$1:$L$504,MATCH($A207,'American Bonds'!$A$2:$A$504,0))/100))</f>
        <v>1.2938070518755662</v>
      </c>
      <c r="H207">
        <f>H$50*EXP(-H$49*(HLOOKUP(H$49,'American Bonds'!$B$1:$L$504,MATCH($A207,'American Bonds'!$A$2:$A$504,0))/100))</f>
        <v>1.2555692747662062</v>
      </c>
      <c r="I207">
        <f>I$50*EXP(-I$49*(HLOOKUP(I$49,'American Bonds'!$B$1:$L$504,MATCH($A207,'American Bonds'!$A$2:$A$504,0))/100))</f>
        <v>1.237618632023356</v>
      </c>
      <c r="J207">
        <f>J$50*EXP(-J$49*(HLOOKUP(J$49,'American Bonds'!$B$1:$L$504,MATCH($A207,'American Bonds'!$A$2:$A$504,0))/100))</f>
        <v>1.2199246263146841</v>
      </c>
      <c r="K207">
        <f>K$50*EXP(-K$49*(HLOOKUP(K$49,'American Bonds'!$B$1:$L$504,MATCH($A207,'American Bonds'!$A$2:$A$504,0))/100))</f>
        <v>17.859168591103462</v>
      </c>
      <c r="L207">
        <f>L$50*EXP(-L$49*(HLOOKUP(L$49,'American Bonds'!$B$1:$L$504,MATCH($A207,'American Bonds'!$A$2:$A$504,0))/100))</f>
        <v>0.59402511910003897</v>
      </c>
      <c r="M207">
        <f>M$50*EXP(-M$49*(HLOOKUP(M$49,'American Bonds'!$B$1:$L$504,MATCH($A207,'American Bonds'!$A$2:$A$504,0))/100))</f>
        <v>0.584771753719461</v>
      </c>
      <c r="N207">
        <f>N$50*EXP(-N$49*(HLOOKUP(N$49,'American Bonds'!$B$1:$L$504,MATCH($A207,'American Bonds'!$A$2:$A$504,0))/100))</f>
        <v>0.57566253168924553</v>
      </c>
      <c r="O207">
        <f>O$50*EXP(-O$49*(HLOOKUP(O$49,'American Bonds'!$B$1:$L$504,MATCH($A207,'American Bonds'!$A$2:$A$504,0))/100))</f>
        <v>0.56669520763113279</v>
      </c>
      <c r="P207">
        <f>P$50*EXP(-P$49*(HLOOKUP(P$49,'American Bonds'!$B$1:$L$504,MATCH($A207,'American Bonds'!$A$2:$A$504,0))/100))</f>
        <v>0.55786757114401275</v>
      </c>
      <c r="Q207">
        <f>Q$50*EXP(-Q$49*(HLOOKUP(Q$49,'American Bonds'!$B$1:$L$504,MATCH($A207,'American Bonds'!$A$2:$A$504,0))/100))</f>
        <v>0.54917744625907217</v>
      </c>
      <c r="R207">
        <f>R$50*EXP(-R$49*(HLOOKUP(R$49,'American Bonds'!$B$1:$L$504,MATCH($A207,'American Bonds'!$A$2:$A$504,0))/100))</f>
        <v>0.54062269090342863</v>
      </c>
      <c r="S207">
        <f>S$50*EXP(-S$49*(HLOOKUP(S$49,'American Bonds'!$B$1:$L$504,MATCH($A207,'American Bonds'!$A$2:$A$504,0))/100))</f>
        <v>0.53220119637212049</v>
      </c>
      <c r="T207">
        <f>T$50*EXP(-T$49*(HLOOKUP(T$49,'American Bonds'!$B$1:$L$504,MATCH($A207,'American Bonds'!$A$2:$A$504,0))/100))</f>
        <v>0.52391088680832143</v>
      </c>
      <c r="U207" s="25">
        <f>U$50*EXP(-U$49*(HLOOKUP(U$49,'American Bonds'!$B$1:$L$504,MATCH($A207,'American Bonds'!$A$2:$A$504,0))/100))</f>
        <v>12.527958987236618</v>
      </c>
      <c r="W207" s="129">
        <f t="shared" si="61"/>
        <v>112.09377681231599</v>
      </c>
      <c r="X207" s="21">
        <f t="shared" si="62"/>
        <v>6.7096986338066644</v>
      </c>
      <c r="Y207" s="28">
        <f t="shared" si="63"/>
        <v>-2.2524214275239032E-4</v>
      </c>
    </row>
    <row r="208" spans="1:25" x14ac:dyDescent="0.2">
      <c r="A208" s="154" t="s">
        <v>68</v>
      </c>
      <c r="B208">
        <f>B$50*EXP(-B$49*(HLOOKUP(B$49,'American Bonds'!$B$1:$L$504,MATCH($A208,'American Bonds'!$A$2:$A$504,0))/100))</f>
        <v>23.396193734782457</v>
      </c>
      <c r="C208">
        <f>C$50*EXP(-C$49*(HLOOKUP(C$49,'American Bonds'!$B$1:$L$504,MATCH($A208,'American Bonds'!$A$2:$A$504,0))/100))</f>
        <v>2.292857478101888</v>
      </c>
      <c r="D208">
        <f>D$50*EXP(-D$49*(HLOOKUP(D$49,'American Bonds'!$B$1:$L$504,MATCH($A208,'American Bonds'!$A$2:$A$504,0))/100))</f>
        <v>22.692754145546729</v>
      </c>
      <c r="E208">
        <f>E$50*EXP(-E$49*(HLOOKUP(E$49,'American Bonds'!$B$1:$L$504,MATCH($A208,'American Bonds'!$A$2:$A$504,0))/100))</f>
        <v>1.8408730201445007</v>
      </c>
      <c r="F208">
        <f>F$50*EXP(-F$49*(HLOOKUP(F$49,'American Bonds'!$B$1:$L$504,MATCH($A208,'American Bonds'!$A$2:$A$504,0))/100))</f>
        <v>21.441393489428069</v>
      </c>
      <c r="G208">
        <f>G$50*EXP(-G$49*(HLOOKUP(G$49,'American Bonds'!$B$1:$L$504,MATCH($A208,'American Bonds'!$A$2:$A$504,0))/100))</f>
        <v>1.29303100048314</v>
      </c>
      <c r="H208">
        <f>H$50*EXP(-H$49*(HLOOKUP(H$49,'American Bonds'!$B$1:$L$504,MATCH($A208,'American Bonds'!$A$2:$A$504,0))/100))</f>
        <v>1.2546906838165781</v>
      </c>
      <c r="I208">
        <f>I$50*EXP(-I$49*(HLOOKUP(I$49,'American Bonds'!$B$1:$L$504,MATCH($A208,'American Bonds'!$A$2:$A$504,0))/100))</f>
        <v>1.2366289330501106</v>
      </c>
      <c r="J208">
        <f>J$50*EXP(-J$49*(HLOOKUP(J$49,'American Bonds'!$B$1:$L$504,MATCH($A208,'American Bonds'!$A$2:$A$504,0))/100))</f>
        <v>1.218827188072287</v>
      </c>
      <c r="K208">
        <f>K$50*EXP(-K$49*(HLOOKUP(K$49,'American Bonds'!$B$1:$L$504,MATCH($A208,'American Bonds'!$A$2:$A$504,0))/100))</f>
        <v>17.841318349120872</v>
      </c>
      <c r="L208">
        <f>L$50*EXP(-L$49*(HLOOKUP(L$49,'American Bonds'!$B$1:$L$504,MATCH($A208,'American Bonds'!$A$2:$A$504,0))/100))</f>
        <v>0.59337205072248755</v>
      </c>
      <c r="M208">
        <f>M$50*EXP(-M$49*(HLOOKUP(M$49,'American Bonds'!$B$1:$L$504,MATCH($A208,'American Bonds'!$A$2:$A$504,0))/100))</f>
        <v>0.58407044848229661</v>
      </c>
      <c r="N208">
        <f>N$50*EXP(-N$49*(HLOOKUP(N$49,'American Bonds'!$B$1:$L$504,MATCH($A208,'American Bonds'!$A$2:$A$504,0))/100))</f>
        <v>0.57491465662216878</v>
      </c>
      <c r="O208">
        <f>O$50*EXP(-O$49*(HLOOKUP(O$49,'American Bonds'!$B$1:$L$504,MATCH($A208,'American Bonds'!$A$2:$A$504,0))/100))</f>
        <v>0.56590238944267468</v>
      </c>
      <c r="P208">
        <f>P$50*EXP(-P$49*(HLOOKUP(P$49,'American Bonds'!$B$1:$L$504,MATCH($A208,'American Bonds'!$A$2:$A$504,0))/100))</f>
        <v>0.55703139707463134</v>
      </c>
      <c r="Q208">
        <f>Q$50*EXP(-Q$49*(HLOOKUP(Q$49,'American Bonds'!$B$1:$L$504,MATCH($A208,'American Bonds'!$A$2:$A$504,0))/100))</f>
        <v>0.54829946491743364</v>
      </c>
      <c r="R208">
        <f>R$50*EXP(-R$49*(HLOOKUP(R$49,'American Bonds'!$B$1:$L$504,MATCH($A208,'American Bonds'!$A$2:$A$504,0))/100))</f>
        <v>0.53970441308618933</v>
      </c>
      <c r="S208">
        <f>S$50*EXP(-S$49*(HLOOKUP(S$49,'American Bonds'!$B$1:$L$504,MATCH($A208,'American Bonds'!$A$2:$A$504,0))/100))</f>
        <v>0.53124409586752197</v>
      </c>
      <c r="T208">
        <f>T$50*EXP(-T$49*(HLOOKUP(T$49,'American Bonds'!$B$1:$L$504,MATCH($A208,'American Bonds'!$A$2:$A$504,0))/100))</f>
        <v>0.52291640118390326</v>
      </c>
      <c r="U208" s="25">
        <f>U$50*EXP(-U$49*(HLOOKUP(U$49,'American Bonds'!$B$1:$L$504,MATCH($A208,'American Bonds'!$A$2:$A$504,0))/100))</f>
        <v>12.553039977841365</v>
      </c>
      <c r="W208" s="129">
        <f t="shared" si="61"/>
        <v>112.0790633177873</v>
      </c>
      <c r="X208" s="21">
        <f t="shared" si="62"/>
        <v>6.7117050506618368</v>
      </c>
      <c r="Y208" s="28">
        <f t="shared" si="63"/>
        <v>-1.312691987243241E-4</v>
      </c>
    </row>
    <row r="209" spans="1:25" x14ac:dyDescent="0.2">
      <c r="A209" s="154" t="s">
        <v>69</v>
      </c>
      <c r="B209">
        <f>B$50*EXP(-B$49*(HLOOKUP(B$49,'American Bonds'!$B$1:$L$504,MATCH($A209,'American Bonds'!$A$2:$A$504,0))/100))</f>
        <v>23.398533471140805</v>
      </c>
      <c r="C209">
        <f>C$50*EXP(-C$49*(HLOOKUP(C$49,'American Bonds'!$B$1:$L$504,MATCH($A209,'American Bonds'!$A$2:$A$504,0))/100))</f>
        <v>2.2937748045461865</v>
      </c>
      <c r="D209">
        <f>D$50*EXP(-D$49*(HLOOKUP(D$49,'American Bonds'!$B$1:$L$504,MATCH($A209,'American Bonds'!$A$2:$A$504,0))/100))</f>
        <v>22.699562993066454</v>
      </c>
      <c r="E209">
        <f>E$50*EXP(-E$49*(HLOOKUP(E$49,'American Bonds'!$B$1:$L$504,MATCH($A209,'American Bonds'!$A$2:$A$504,0))/100))</f>
        <v>1.8416095166420381</v>
      </c>
      <c r="F209">
        <f>F$50*EXP(-F$49*(HLOOKUP(F$49,'American Bonds'!$B$1:$L$504,MATCH($A209,'American Bonds'!$A$2:$A$504,0))/100))</f>
        <v>21.452116866793716</v>
      </c>
      <c r="G209">
        <f>G$50*EXP(-G$49*(HLOOKUP(G$49,'American Bonds'!$B$1:$L$504,MATCH($A209,'American Bonds'!$A$2:$A$504,0))/100))</f>
        <v>1.2938070518755662</v>
      </c>
      <c r="H209">
        <f>H$50*EXP(-H$49*(HLOOKUP(H$49,'American Bonds'!$B$1:$L$504,MATCH($A209,'American Bonds'!$A$2:$A$504,0))/100))</f>
        <v>1.2555692747662062</v>
      </c>
      <c r="I209">
        <f>I$50*EXP(-I$49*(HLOOKUP(I$49,'American Bonds'!$B$1:$L$504,MATCH($A209,'American Bonds'!$A$2:$A$504,0))/100))</f>
        <v>1.237618632023356</v>
      </c>
      <c r="J209">
        <f>J$50*EXP(-J$49*(HLOOKUP(J$49,'American Bonds'!$B$1:$L$504,MATCH($A209,'American Bonds'!$A$2:$A$504,0))/100))</f>
        <v>1.2199246263146841</v>
      </c>
      <c r="K209">
        <f>K$50*EXP(-K$49*(HLOOKUP(K$49,'American Bonds'!$B$1:$L$504,MATCH($A209,'American Bonds'!$A$2:$A$504,0))/100))</f>
        <v>17.859168591103462</v>
      </c>
      <c r="L209">
        <f>L$50*EXP(-L$49*(HLOOKUP(L$49,'American Bonds'!$B$1:$L$504,MATCH($A209,'American Bonds'!$A$2:$A$504,0))/100))</f>
        <v>0.59402511910003897</v>
      </c>
      <c r="M209">
        <f>M$50*EXP(-M$49*(HLOOKUP(M$49,'American Bonds'!$B$1:$L$504,MATCH($A209,'American Bonds'!$A$2:$A$504,0))/100))</f>
        <v>0.584771753719461</v>
      </c>
      <c r="N209">
        <f>N$50*EXP(-N$49*(HLOOKUP(N$49,'American Bonds'!$B$1:$L$504,MATCH($A209,'American Bonds'!$A$2:$A$504,0))/100))</f>
        <v>0.57566253168924553</v>
      </c>
      <c r="O209">
        <f>O$50*EXP(-O$49*(HLOOKUP(O$49,'American Bonds'!$B$1:$L$504,MATCH($A209,'American Bonds'!$A$2:$A$504,0))/100))</f>
        <v>0.56669520763113279</v>
      </c>
      <c r="P209">
        <f>P$50*EXP(-P$49*(HLOOKUP(P$49,'American Bonds'!$B$1:$L$504,MATCH($A209,'American Bonds'!$A$2:$A$504,0))/100))</f>
        <v>0.55786757114401275</v>
      </c>
      <c r="Q209">
        <f>Q$50*EXP(-Q$49*(HLOOKUP(Q$49,'American Bonds'!$B$1:$L$504,MATCH($A209,'American Bonds'!$A$2:$A$504,0))/100))</f>
        <v>0.54917744625907217</v>
      </c>
      <c r="R209">
        <f>R$50*EXP(-R$49*(HLOOKUP(R$49,'American Bonds'!$B$1:$L$504,MATCH($A209,'American Bonds'!$A$2:$A$504,0))/100))</f>
        <v>0.54062269090342863</v>
      </c>
      <c r="S209">
        <f>S$50*EXP(-S$49*(HLOOKUP(S$49,'American Bonds'!$B$1:$L$504,MATCH($A209,'American Bonds'!$A$2:$A$504,0))/100))</f>
        <v>0.53220119637212049</v>
      </c>
      <c r="T209">
        <f>T$50*EXP(-T$49*(HLOOKUP(T$49,'American Bonds'!$B$1:$L$504,MATCH($A209,'American Bonds'!$A$2:$A$504,0))/100))</f>
        <v>0.52391088680832143</v>
      </c>
      <c r="U209" s="25">
        <f>U$50*EXP(-U$49*(HLOOKUP(U$49,'American Bonds'!$B$1:$L$504,MATCH($A209,'American Bonds'!$A$2:$A$504,0))/100))</f>
        <v>12.553039977841365</v>
      </c>
      <c r="W209" s="129">
        <f t="shared" si="61"/>
        <v>112.12966020974066</v>
      </c>
      <c r="X209" s="21">
        <f t="shared" si="62"/>
        <v>6.7122706557558534</v>
      </c>
      <c r="Y209" s="28">
        <f t="shared" si="63"/>
        <v>4.5133741467507071E-4</v>
      </c>
    </row>
    <row r="210" spans="1:25" x14ac:dyDescent="0.2">
      <c r="A210" s="154" t="s">
        <v>70</v>
      </c>
      <c r="B210">
        <f>B$50*EXP(-B$49*(HLOOKUP(B$49,'American Bonds'!$B$1:$L$504,MATCH($A210,'American Bonds'!$A$2:$A$504,0))/100))</f>
        <v>23.400873441484485</v>
      </c>
      <c r="C210">
        <f>C$50*EXP(-C$49*(HLOOKUP(C$49,'American Bonds'!$B$1:$L$504,MATCH($A210,'American Bonds'!$A$2:$A$504,0))/100))</f>
        <v>2.292857478101888</v>
      </c>
      <c r="D210">
        <f>D$50*EXP(-D$49*(HLOOKUP(D$49,'American Bonds'!$B$1:$L$504,MATCH($A210,'American Bonds'!$A$2:$A$504,0))/100))</f>
        <v>22.692754145546729</v>
      </c>
      <c r="E210">
        <f>E$50*EXP(-E$49*(HLOOKUP(E$49,'American Bonds'!$B$1:$L$504,MATCH($A210,'American Bonds'!$A$2:$A$504,0))/100))</f>
        <v>1.8408730201445007</v>
      </c>
      <c r="F210">
        <f>F$50*EXP(-F$49*(HLOOKUP(F$49,'American Bonds'!$B$1:$L$504,MATCH($A210,'American Bonds'!$A$2:$A$504,0))/100))</f>
        <v>21.430675472410901</v>
      </c>
      <c r="G210">
        <f>G$50*EXP(-G$49*(HLOOKUP(G$49,'American Bonds'!$B$1:$L$504,MATCH($A210,'American Bonds'!$A$2:$A$504,0))/100))</f>
        <v>1.2922554145818883</v>
      </c>
      <c r="H210">
        <f>H$50*EXP(-H$49*(HLOOKUP(H$49,'American Bonds'!$B$1:$L$504,MATCH($A210,'American Bonds'!$A$2:$A$504,0))/100))</f>
        <v>1.2529353458824939</v>
      </c>
      <c r="I210">
        <f>I$50*EXP(-I$49*(HLOOKUP(I$49,'American Bonds'!$B$1:$L$504,MATCH($A210,'American Bonds'!$A$2:$A$504,0))/100))</f>
        <v>1.2346519087983969</v>
      </c>
      <c r="J210">
        <f>J$50*EXP(-J$49*(HLOOKUP(J$49,'American Bonds'!$B$1:$L$504,MATCH($A210,'American Bonds'!$A$2:$A$504,0))/100))</f>
        <v>1.2166352724496345</v>
      </c>
      <c r="K210">
        <f>K$50*EXP(-K$49*(HLOOKUP(K$49,'American Bonds'!$B$1:$L$504,MATCH($A210,'American Bonds'!$A$2:$A$504,0))/100))</f>
        <v>17.805671371282791</v>
      </c>
      <c r="L210">
        <f>L$50*EXP(-L$49*(HLOOKUP(L$49,'American Bonds'!$B$1:$L$504,MATCH($A210,'American Bonds'!$A$2:$A$504,0))/100))</f>
        <v>0.59206806711880222</v>
      </c>
      <c r="M210">
        <f>M$50*EXP(-M$49*(HLOOKUP(M$49,'American Bonds'!$B$1:$L$504,MATCH($A210,'American Bonds'!$A$2:$A$504,0))/100))</f>
        <v>0.58267036018393936</v>
      </c>
      <c r="N210">
        <f>N$50*EXP(-N$49*(HLOOKUP(N$49,'American Bonds'!$B$1:$L$504,MATCH($A210,'American Bonds'!$A$2:$A$504,0))/100))</f>
        <v>0.57342182004346798</v>
      </c>
      <c r="O210">
        <f>O$50*EXP(-O$49*(HLOOKUP(O$49,'American Bonds'!$B$1:$L$504,MATCH($A210,'American Bonds'!$A$2:$A$504,0))/100))</f>
        <v>0.56432007902060211</v>
      </c>
      <c r="P210">
        <f>P$50*EXP(-P$49*(HLOOKUP(P$49,'American Bonds'!$B$1:$L$504,MATCH($A210,'American Bonds'!$A$2:$A$504,0))/100))</f>
        <v>0.55536280701993201</v>
      </c>
      <c r="Q210">
        <f>Q$50*EXP(-Q$49*(HLOOKUP(Q$49,'American Bonds'!$B$1:$L$504,MATCH($A210,'American Bonds'!$A$2:$A$504,0))/100))</f>
        <v>0.54654771093090615</v>
      </c>
      <c r="R210">
        <f>R$50*EXP(-R$49*(HLOOKUP(R$49,'American Bonds'!$B$1:$L$504,MATCH($A210,'American Bonds'!$A$2:$A$504,0))/100))</f>
        <v>0.53787253404078328</v>
      </c>
      <c r="S210">
        <f>S$50*EXP(-S$49*(HLOOKUP(S$49,'American Bonds'!$B$1:$L$504,MATCH($A210,'American Bonds'!$A$2:$A$504,0))/100))</f>
        <v>0.52933505545690118</v>
      </c>
      <c r="T210">
        <f>T$50*EXP(-T$49*(HLOOKUP(T$49,'American Bonds'!$B$1:$L$504,MATCH($A210,'American Bonds'!$A$2:$A$504,0))/100))</f>
        <v>0.52093308953811579</v>
      </c>
      <c r="U210" s="25">
        <f>U$50*EXP(-U$49*(HLOOKUP(U$49,'American Bonds'!$B$1:$L$504,MATCH($A210,'American Bonds'!$A$2:$A$504,0))/100))</f>
        <v>12.428135143108504</v>
      </c>
      <c r="W210" s="129">
        <f t="shared" si="61"/>
        <v>111.89084953714566</v>
      </c>
      <c r="X210" s="21">
        <f t="shared" si="62"/>
        <v>6.6945305060007758</v>
      </c>
      <c r="Y210" s="28">
        <f t="shared" si="63"/>
        <v>-2.1320437430172091E-3</v>
      </c>
    </row>
    <row r="211" spans="1:25" x14ac:dyDescent="0.2">
      <c r="A211" s="154" t="s">
        <v>71</v>
      </c>
      <c r="B211">
        <f>B$50*EXP(-B$49*(HLOOKUP(B$49,'American Bonds'!$B$1:$L$504,MATCH($A211,'American Bonds'!$A$2:$A$504,0))/100))</f>
        <v>23.407894756661548</v>
      </c>
      <c r="C211">
        <f>C$50*EXP(-C$49*(HLOOKUP(C$49,'American Bonds'!$B$1:$L$504,MATCH($A211,'American Bonds'!$A$2:$A$504,0))/100))</f>
        <v>2.2956105585935354</v>
      </c>
      <c r="D211">
        <f>D$50*EXP(-D$49*(HLOOKUP(D$49,'American Bonds'!$B$1:$L$504,MATCH($A211,'American Bonds'!$A$2:$A$504,0))/100))</f>
        <v>22.733637887337718</v>
      </c>
      <c r="E211">
        <f>E$50*EXP(-E$49*(HLOOKUP(E$49,'American Bonds'!$B$1:$L$504,MATCH($A211,'American Bonds'!$A$2:$A$504,0))/100))</f>
        <v>1.845296421351063</v>
      </c>
      <c r="F211">
        <f>F$50*EXP(-F$49*(HLOOKUP(F$49,'American Bonds'!$B$1:$L$504,MATCH($A211,'American Bonds'!$A$2:$A$504,0))/100))</f>
        <v>21.505814252725731</v>
      </c>
      <c r="G211">
        <f>G$50*EXP(-G$49*(HLOOKUP(G$49,'American Bonds'!$B$1:$L$504,MATCH($A211,'American Bonds'!$A$2:$A$504,0))/100))</f>
        <v>1.2976943009894273</v>
      </c>
      <c r="H211">
        <f>H$50*EXP(-H$49*(HLOOKUP(H$49,'American Bonds'!$B$1:$L$504,MATCH($A211,'American Bonds'!$A$2:$A$504,0))/100))</f>
        <v>1.2590897951640356</v>
      </c>
      <c r="I211">
        <f>I$50*EXP(-I$49*(HLOOKUP(I$49,'American Bonds'!$B$1:$L$504,MATCH($A211,'American Bonds'!$A$2:$A$504,0))/100))</f>
        <v>1.2415853550176854</v>
      </c>
      <c r="J211">
        <f>J$50*EXP(-J$49*(HLOOKUP(J$49,'American Bonds'!$B$1:$L$504,MATCH($A211,'American Bonds'!$A$2:$A$504,0))/100))</f>
        <v>1.2243242695756731</v>
      </c>
      <c r="K211">
        <f>K$50*EXP(-K$49*(HLOOKUP(K$49,'American Bonds'!$B$1:$L$504,MATCH($A211,'American Bonds'!$A$2:$A$504,0))/100))</f>
        <v>17.894922670446988</v>
      </c>
      <c r="L211">
        <f>L$50*EXP(-L$49*(HLOOKUP(L$49,'American Bonds'!$B$1:$L$504,MATCH($A211,'American Bonds'!$A$2:$A$504,0))/100))</f>
        <v>0.59533341295762388</v>
      </c>
      <c r="M211">
        <f>M$50*EXP(-M$49*(HLOOKUP(M$49,'American Bonds'!$B$1:$L$504,MATCH($A211,'American Bonds'!$A$2:$A$504,0))/100))</f>
        <v>0.58617689141916129</v>
      </c>
      <c r="N211">
        <f>N$50*EXP(-N$49*(HLOOKUP(N$49,'American Bonds'!$B$1:$L$504,MATCH($A211,'American Bonds'!$A$2:$A$504,0))/100))</f>
        <v>0.5771612016983988</v>
      </c>
      <c r="O211">
        <f>O$50*EXP(-O$49*(HLOOKUP(O$49,'American Bonds'!$B$1:$L$504,MATCH($A211,'American Bonds'!$A$2:$A$504,0))/100))</f>
        <v>0.56828417773251494</v>
      </c>
      <c r="P211">
        <f>P$50*EXP(-P$49*(HLOOKUP(P$49,'American Bonds'!$B$1:$L$504,MATCH($A211,'American Bonds'!$A$2:$A$504,0))/100))</f>
        <v>0.55954368677380295</v>
      </c>
      <c r="Q211">
        <f>Q$50*EXP(-Q$49*(HLOOKUP(Q$49,'American Bonds'!$B$1:$L$504,MATCH($A211,'American Bonds'!$A$2:$A$504,0))/100))</f>
        <v>0.55093762887726805</v>
      </c>
      <c r="R211">
        <f>R$50*EXP(-R$49*(HLOOKUP(R$49,'American Bonds'!$B$1:$L$504,MATCH($A211,'American Bonds'!$A$2:$A$504,0))/100))</f>
        <v>0.54246393639610502</v>
      </c>
      <c r="S211">
        <f>S$50*EXP(-S$49*(HLOOKUP(S$49,'American Bonds'!$B$1:$L$504,MATCH($A211,'American Bonds'!$A$2:$A$504,0))/100))</f>
        <v>0.53412057348493636</v>
      </c>
      <c r="T211">
        <f>T$50*EXP(-T$49*(HLOOKUP(T$49,'American Bonds'!$B$1:$L$504,MATCH($A211,'American Bonds'!$A$2:$A$504,0))/100))</f>
        <v>0.52590553561069076</v>
      </c>
      <c r="U211" s="25">
        <f>U$50*EXP(-U$49*(HLOOKUP(U$49,'American Bonds'!$B$1:$L$504,MATCH($A211,'American Bonds'!$A$2:$A$504,0))/100))</f>
        <v>12.553039977841365</v>
      </c>
      <c r="W211" s="129">
        <f t="shared" si="61"/>
        <v>112.29883729065529</v>
      </c>
      <c r="X211" s="21">
        <f t="shared" si="62"/>
        <v>6.7120017508759036</v>
      </c>
      <c r="Y211" s="28">
        <f t="shared" si="63"/>
        <v>3.6396696893023352E-3</v>
      </c>
    </row>
    <row r="212" spans="1:25" x14ac:dyDescent="0.2">
      <c r="A212" s="154" t="s">
        <v>72</v>
      </c>
      <c r="B212">
        <f>B$50*EXP(-B$49*(HLOOKUP(B$49,'American Bonds'!$B$1:$L$504,MATCH($A212,'American Bonds'!$A$2:$A$504,0))/100))</f>
        <v>23.405554084221457</v>
      </c>
      <c r="C212">
        <f>C$50*EXP(-C$49*(HLOOKUP(C$49,'American Bonds'!$B$1:$L$504,MATCH($A212,'American Bonds'!$A$2:$A$504,0))/100))</f>
        <v>2.2956105585935354</v>
      </c>
      <c r="D212">
        <f>D$50*EXP(-D$49*(HLOOKUP(D$49,'American Bonds'!$B$1:$L$504,MATCH($A212,'American Bonds'!$A$2:$A$504,0))/100))</f>
        <v>22.733637887337718</v>
      </c>
      <c r="E212">
        <f>E$50*EXP(-E$49*(HLOOKUP(E$49,'American Bonds'!$B$1:$L$504,MATCH($A212,'American Bonds'!$A$2:$A$504,0))/100))</f>
        <v>1.845296421351063</v>
      </c>
      <c r="F212">
        <f>F$50*EXP(-F$49*(HLOOKUP(F$49,'American Bonds'!$B$1:$L$504,MATCH($A212,'American Bonds'!$A$2:$A$504,0))/100))</f>
        <v>21.51656984852697</v>
      </c>
      <c r="G212">
        <f>G$50*EXP(-G$49*(HLOOKUP(G$49,'American Bonds'!$B$1:$L$504,MATCH($A212,'American Bonds'!$A$2:$A$504,0))/100))</f>
        <v>1.2984731512017191</v>
      </c>
      <c r="H212">
        <f>H$50*EXP(-H$49*(HLOOKUP(H$49,'American Bonds'!$B$1:$L$504,MATCH($A212,'American Bonds'!$A$2:$A$504,0))/100))</f>
        <v>1.2599714665696407</v>
      </c>
      <c r="I212">
        <f>I$50*EXP(-I$49*(HLOOKUP(I$49,'American Bonds'!$B$1:$L$504,MATCH($A212,'American Bonds'!$A$2:$A$504,0))/100))</f>
        <v>1.2425790207149829</v>
      </c>
      <c r="J212">
        <f>J$50*EXP(-J$49*(HLOOKUP(J$49,'American Bonds'!$B$1:$L$504,MATCH($A212,'American Bonds'!$A$2:$A$504,0))/100))</f>
        <v>1.2254266574184092</v>
      </c>
      <c r="K212">
        <f>K$50*EXP(-K$49*(HLOOKUP(K$49,'American Bonds'!$B$1:$L$504,MATCH($A212,'American Bonds'!$A$2:$A$504,0))/100))</f>
        <v>17.912826543562005</v>
      </c>
      <c r="L212">
        <f>L$50*EXP(-L$49*(HLOOKUP(L$49,'American Bonds'!$B$1:$L$504,MATCH($A212,'American Bonds'!$A$2:$A$504,0))/100))</f>
        <v>0.59598864002069318</v>
      </c>
      <c r="M212">
        <f>M$50*EXP(-M$49*(HLOOKUP(M$49,'American Bonds'!$B$1:$L$504,MATCH($A212,'American Bonds'!$A$2:$A$504,0))/100))</f>
        <v>0.58688072590509577</v>
      </c>
      <c r="N212">
        <f>N$50*EXP(-N$49*(HLOOKUP(N$49,'American Bonds'!$B$1:$L$504,MATCH($A212,'American Bonds'!$A$2:$A$504,0))/100))</f>
        <v>0.577911999173228</v>
      </c>
      <c r="O212">
        <f>O$50*EXP(-O$49*(HLOOKUP(O$49,'American Bonds'!$B$1:$L$504,MATCH($A212,'American Bonds'!$A$2:$A$504,0))/100))</f>
        <v>0.56908033275982084</v>
      </c>
      <c r="P212">
        <f>P$50*EXP(-P$49*(HLOOKUP(P$49,'American Bonds'!$B$1:$L$504,MATCH($A212,'American Bonds'!$A$2:$A$504,0))/100))</f>
        <v>0.5603836321054726</v>
      </c>
      <c r="Q212">
        <f>Q$50*EXP(-Q$49*(HLOOKUP(Q$49,'American Bonds'!$B$1:$L$504,MATCH($A212,'American Bonds'!$A$2:$A$504,0))/100))</f>
        <v>0.55181983465989393</v>
      </c>
      <c r="R212">
        <f>R$50*EXP(-R$49*(HLOOKUP(R$49,'American Bonds'!$B$1:$L$504,MATCH($A212,'American Bonds'!$A$2:$A$504,0))/100))</f>
        <v>0.54338690939274292</v>
      </c>
      <c r="S212">
        <f>S$50*EXP(-S$49*(HLOOKUP(S$49,'American Bonds'!$B$1:$L$504,MATCH($A212,'American Bonds'!$A$2:$A$504,0))/100))</f>
        <v>0.53508285631193719</v>
      </c>
      <c r="T212">
        <f>T$50*EXP(-T$49*(HLOOKUP(T$49,'American Bonds'!$B$1:$L$504,MATCH($A212,'American Bonds'!$A$2:$A$504,0))/100))</f>
        <v>0.52690570598932618</v>
      </c>
      <c r="U212" s="25">
        <f>U$50*EXP(-U$49*(HLOOKUP(U$49,'American Bonds'!$B$1:$L$504,MATCH($A212,'American Bonds'!$A$2:$A$504,0))/100))</f>
        <v>12.578171180622764</v>
      </c>
      <c r="W212" s="129">
        <f t="shared" si="61"/>
        <v>112.36155745643845</v>
      </c>
      <c r="X212" s="21">
        <f t="shared" si="62"/>
        <v>6.7160612107925699</v>
      </c>
      <c r="Y212" s="28">
        <f t="shared" si="63"/>
        <v>5.5835535661055691E-4</v>
      </c>
    </row>
    <row r="213" spans="1:25" x14ac:dyDescent="0.2">
      <c r="A213" s="154" t="s">
        <v>73</v>
      </c>
      <c r="B213">
        <f>B$50*EXP(-B$49*(HLOOKUP(B$49,'American Bonds'!$B$1:$L$504,MATCH($A213,'American Bonds'!$A$2:$A$504,0))/100))</f>
        <v>23.405554084221457</v>
      </c>
      <c r="C213">
        <f>C$50*EXP(-C$49*(HLOOKUP(C$49,'American Bonds'!$B$1:$L$504,MATCH($A213,'American Bonds'!$A$2:$A$504,0))/100))</f>
        <v>2.2937748045461865</v>
      </c>
      <c r="D213">
        <f>D$50*EXP(-D$49*(HLOOKUP(D$49,'American Bonds'!$B$1:$L$504,MATCH($A213,'American Bonds'!$A$2:$A$504,0))/100))</f>
        <v>22.699562993066454</v>
      </c>
      <c r="E213">
        <f>E$50*EXP(-E$49*(HLOOKUP(E$49,'American Bonds'!$B$1:$L$504,MATCH($A213,'American Bonds'!$A$2:$A$504,0))/100))</f>
        <v>1.8416095166420381</v>
      </c>
      <c r="F213">
        <f>F$50*EXP(-F$49*(HLOOKUP(F$49,'American Bonds'!$B$1:$L$504,MATCH($A213,'American Bonds'!$A$2:$A$504,0))/100))</f>
        <v>21.441393489428069</v>
      </c>
      <c r="G213">
        <f>G$50*EXP(-G$49*(HLOOKUP(G$49,'American Bonds'!$B$1:$L$504,MATCH($A213,'American Bonds'!$A$2:$A$504,0))/100))</f>
        <v>1.29303100048314</v>
      </c>
      <c r="H213">
        <f>H$50*EXP(-H$49*(HLOOKUP(H$49,'American Bonds'!$B$1:$L$504,MATCH($A213,'American Bonds'!$A$2:$A$504,0))/100))</f>
        <v>1.25381270766541</v>
      </c>
      <c r="I213">
        <f>I$50*EXP(-I$49*(HLOOKUP(I$49,'American Bonds'!$B$1:$L$504,MATCH($A213,'American Bonds'!$A$2:$A$504,0))/100))</f>
        <v>1.2356400255194244</v>
      </c>
      <c r="J213">
        <f>J$50*EXP(-J$49*(HLOOKUP(J$49,'American Bonds'!$B$1:$L$504,MATCH($A213,'American Bonds'!$A$2:$A$504,0))/100))</f>
        <v>1.217730737079979</v>
      </c>
      <c r="K213">
        <f>K$50*EXP(-K$49*(HLOOKUP(K$49,'American Bonds'!$B$1:$L$504,MATCH($A213,'American Bonds'!$A$2:$A$504,0))/100))</f>
        <v>17.787874599780324</v>
      </c>
      <c r="L213">
        <f>L$50*EXP(-L$49*(HLOOKUP(L$49,'American Bonds'!$B$1:$L$504,MATCH($A213,'American Bonds'!$A$2:$A$504,0))/100))</f>
        <v>0.59141715031484776</v>
      </c>
      <c r="M213">
        <f>M$50*EXP(-M$49*(HLOOKUP(M$49,'American Bonds'!$B$1:$L$504,MATCH($A213,'American Bonds'!$A$2:$A$504,0))/100))</f>
        <v>0.58197157510661934</v>
      </c>
      <c r="N213">
        <f>N$50*EXP(-N$49*(HLOOKUP(N$49,'American Bonds'!$B$1:$L$504,MATCH($A213,'American Bonds'!$A$2:$A$504,0))/100))</f>
        <v>0.5726768560089498</v>
      </c>
      <c r="O213">
        <f>O$50*EXP(-O$49*(HLOOKUP(O$49,'American Bonds'!$B$1:$L$504,MATCH($A213,'American Bonds'!$A$2:$A$504,0))/100))</f>
        <v>0.56353058368565867</v>
      </c>
      <c r="P213">
        <f>P$50*EXP(-P$49*(HLOOKUP(P$49,'American Bonds'!$B$1:$L$504,MATCH($A213,'American Bonds'!$A$2:$A$504,0))/100))</f>
        <v>0.55453038728028547</v>
      </c>
      <c r="Q213">
        <f>Q$50*EXP(-Q$49*(HLOOKUP(Q$49,'American Bonds'!$B$1:$L$504,MATCH($A213,'American Bonds'!$A$2:$A$504,0))/100))</f>
        <v>0.54567393380152596</v>
      </c>
      <c r="R213">
        <f>R$50*EXP(-R$49*(HLOOKUP(R$49,'American Bonds'!$B$1:$L$504,MATCH($A213,'American Bonds'!$A$2:$A$504,0))/100))</f>
        <v>0.53695892751848473</v>
      </c>
      <c r="S213">
        <f>S$50*EXP(-S$49*(HLOOKUP(S$49,'American Bonds'!$B$1:$L$504,MATCH($A213,'American Bonds'!$A$2:$A$504,0))/100))</f>
        <v>0.52838310936558641</v>
      </c>
      <c r="T213">
        <f>T$50*EXP(-T$49*(HLOOKUP(T$49,'American Bonds'!$B$1:$L$504,MATCH($A213,'American Bonds'!$A$2:$A$504,0))/100))</f>
        <v>0.51994425635698949</v>
      </c>
      <c r="U213" s="25">
        <f>U$50*EXP(-U$49*(HLOOKUP(U$49,'American Bonds'!$B$1:$L$504,MATCH($A213,'American Bonds'!$A$2:$A$504,0))/100))</f>
        <v>12.353789591939879</v>
      </c>
      <c r="W213" s="129">
        <f t="shared" si="61"/>
        <v>111.81886032981132</v>
      </c>
      <c r="X213" s="21">
        <f t="shared" si="62"/>
        <v>6.6839320113304925</v>
      </c>
      <c r="Y213" s="28">
        <f t="shared" si="63"/>
        <v>-4.8416199069678595E-3</v>
      </c>
    </row>
    <row r="214" spans="1:25" x14ac:dyDescent="0.2">
      <c r="A214" s="154" t="s">
        <v>74</v>
      </c>
      <c r="B214">
        <f>B$50*EXP(-B$49*(HLOOKUP(B$49,'American Bonds'!$B$1:$L$504,MATCH($A214,'American Bonds'!$A$2:$A$504,0))/100))</f>
        <v>23.403213645836903</v>
      </c>
      <c r="C214">
        <f>C$50*EXP(-C$49*(HLOOKUP(C$49,'American Bonds'!$B$1:$L$504,MATCH($A214,'American Bonds'!$A$2:$A$504,0))/100))</f>
        <v>2.293316095457715</v>
      </c>
      <c r="D214">
        <f>D$50*EXP(-D$49*(HLOOKUP(D$49,'American Bonds'!$B$1:$L$504,MATCH($A214,'American Bonds'!$A$2:$A$504,0))/100))</f>
        <v>22.685947340374891</v>
      </c>
      <c r="E214">
        <f>E$50*EXP(-E$49*(HLOOKUP(E$49,'American Bonds'!$B$1:$L$504,MATCH($A214,'American Bonds'!$A$2:$A$504,0))/100))</f>
        <v>1.8401368181866506</v>
      </c>
      <c r="F214">
        <f>F$50*EXP(-F$49*(HLOOKUP(F$49,'American Bonds'!$B$1:$L$504,MATCH($A214,'American Bonds'!$A$2:$A$504,0))/100))</f>
        <v>21.398553556661952</v>
      </c>
      <c r="G214">
        <f>G$50*EXP(-G$49*(HLOOKUP(G$49,'American Bonds'!$B$1:$L$504,MATCH($A214,'American Bonds'!$A$2:$A$504,0))/100))</f>
        <v>1.2899314470339052</v>
      </c>
      <c r="H214">
        <f>H$50*EXP(-H$49*(HLOOKUP(H$49,'American Bonds'!$B$1:$L$504,MATCH($A214,'American Bonds'!$A$2:$A$504,0))/100))</f>
        <v>1.2494320338397129</v>
      </c>
      <c r="I214">
        <f>I$50*EXP(-I$49*(HLOOKUP(I$49,'American Bonds'!$B$1:$L$504,MATCH($A214,'American Bonds'!$A$2:$A$504,0))/100))</f>
        <v>1.2307073373705602</v>
      </c>
      <c r="J214">
        <f>J$50*EXP(-J$49*(HLOOKUP(J$49,'American Bonds'!$B$1:$L$504,MATCH($A214,'American Bonds'!$A$2:$A$504,0))/100))</f>
        <v>1.2122632598133338</v>
      </c>
      <c r="K214">
        <f>K$50*EXP(-K$49*(HLOOKUP(K$49,'American Bonds'!$B$1:$L$504,MATCH($A214,'American Bonds'!$A$2:$A$504,0))/100))</f>
        <v>17.681466894520348</v>
      </c>
      <c r="L214">
        <f>L$50*EXP(-L$49*(HLOOKUP(L$49,'American Bonds'!$B$1:$L$504,MATCH($A214,'American Bonds'!$A$2:$A$504,0))/100))</f>
        <v>0.58752664989665604</v>
      </c>
      <c r="M214">
        <f>M$50*EXP(-M$49*(HLOOKUP(M$49,'American Bonds'!$B$1:$L$504,MATCH($A214,'American Bonds'!$A$2:$A$504,0))/100))</f>
        <v>0.57779642833086287</v>
      </c>
      <c r="N214">
        <f>N$50*EXP(-N$49*(HLOOKUP(N$49,'American Bonds'!$B$1:$L$504,MATCH($A214,'American Bonds'!$A$2:$A$504,0))/100))</f>
        <v>0.56822735215606779</v>
      </c>
      <c r="O214">
        <f>O$50*EXP(-O$49*(HLOOKUP(O$49,'American Bonds'!$B$1:$L$504,MATCH($A214,'American Bonds'!$A$2:$A$504,0))/100))</f>
        <v>0.55881675259059271</v>
      </c>
      <c r="P214">
        <f>P$50*EXP(-P$49*(HLOOKUP(P$49,'American Bonds'!$B$1:$L$504,MATCH($A214,'American Bonds'!$A$2:$A$504,0))/100))</f>
        <v>0.54956200505132802</v>
      </c>
      <c r="Q214">
        <f>Q$50*EXP(-Q$49*(HLOOKUP(Q$49,'American Bonds'!$B$1:$L$504,MATCH($A214,'American Bonds'!$A$2:$A$504,0))/100))</f>
        <v>0.54046052842174608</v>
      </c>
      <c r="R214">
        <f>R$50*EXP(-R$49*(HLOOKUP(R$49,'American Bonds'!$B$1:$L$504,MATCH($A214,'American Bonds'!$A$2:$A$504,0))/100))</f>
        <v>0.53150978433203666</v>
      </c>
      <c r="S214">
        <f>S$50*EXP(-S$49*(HLOOKUP(S$49,'American Bonds'!$B$1:$L$504,MATCH($A214,'American Bonds'!$A$2:$A$504,0))/100))</f>
        <v>0.52270727645116466</v>
      </c>
      <c r="T214">
        <f>T$50*EXP(-T$49*(HLOOKUP(T$49,'American Bonds'!$B$1:$L$504,MATCH($A214,'American Bonds'!$A$2:$A$504,0))/100))</f>
        <v>0.51405054979065179</v>
      </c>
      <c r="U214" s="25">
        <f>U$50*EXP(-U$49*(HLOOKUP(U$49,'American Bonds'!$B$1:$L$504,MATCH($A214,'American Bonds'!$A$2:$A$504,0))/100))</f>
        <v>12.182041578952019</v>
      </c>
      <c r="W214" s="129">
        <f t="shared" si="61"/>
        <v>111.41766733506911</v>
      </c>
      <c r="X214" s="21">
        <f t="shared" si="62"/>
        <v>6.6578941996077248</v>
      </c>
      <c r="Y214" s="28">
        <f t="shared" si="63"/>
        <v>-3.5943349492535935E-3</v>
      </c>
    </row>
    <row r="215" spans="1:25" x14ac:dyDescent="0.2">
      <c r="A215" s="154">
        <v>41164</v>
      </c>
      <c r="B215">
        <f>B$50*EXP(-B$49*(HLOOKUP(B$49,'American Bonds'!$B$1:$L$504,MATCH($A215,'American Bonds'!$A$2:$A$504,0))/100))</f>
        <v>23.405554084221457</v>
      </c>
      <c r="C215">
        <f>C$50*EXP(-C$49*(HLOOKUP(C$49,'American Bonds'!$B$1:$L$504,MATCH($A215,'American Bonds'!$A$2:$A$504,0))/100))</f>
        <v>2.293316095457715</v>
      </c>
      <c r="D215">
        <f>D$50*EXP(-D$49*(HLOOKUP(D$49,'American Bonds'!$B$1:$L$504,MATCH($A215,'American Bonds'!$A$2:$A$504,0))/100))</f>
        <v>22.692754145546729</v>
      </c>
      <c r="E215">
        <f>E$50*EXP(-E$49*(HLOOKUP(E$49,'American Bonds'!$B$1:$L$504,MATCH($A215,'American Bonds'!$A$2:$A$504,0))/100))</f>
        <v>1.8408730201445007</v>
      </c>
      <c r="F215">
        <f>F$50*EXP(-F$49*(HLOOKUP(F$49,'American Bonds'!$B$1:$L$504,MATCH($A215,'American Bonds'!$A$2:$A$504,0))/100))</f>
        <v>21.41996281306271</v>
      </c>
      <c r="G215">
        <f>G$50*EXP(-G$49*(HLOOKUP(G$49,'American Bonds'!$B$1:$L$504,MATCH($A215,'American Bonds'!$A$2:$A$504,0))/100))</f>
        <v>1.2914802938925996</v>
      </c>
      <c r="H215">
        <f>H$50*EXP(-H$49*(HLOOKUP(H$49,'American Bonds'!$B$1:$L$504,MATCH($A215,'American Bonds'!$A$2:$A$504,0))/100))</f>
        <v>1.2503069424456874</v>
      </c>
      <c r="I215">
        <f>I$50*EXP(-I$49*(HLOOKUP(I$49,'American Bonds'!$B$1:$L$504,MATCH($A215,'American Bonds'!$A$2:$A$504,0))/100))</f>
        <v>1.231692297171846</v>
      </c>
      <c r="J215">
        <f>J$50*EXP(-J$49*(HLOOKUP(J$49,'American Bonds'!$B$1:$L$504,MATCH($A215,'American Bonds'!$A$2:$A$504,0))/100))</f>
        <v>1.2133547878611091</v>
      </c>
      <c r="K215">
        <f>K$50*EXP(-K$49*(HLOOKUP(K$49,'American Bonds'!$B$1:$L$504,MATCH($A215,'American Bonds'!$A$2:$A$504,0))/100))</f>
        <v>17.663794265413099</v>
      </c>
      <c r="L215">
        <f>L$50*EXP(-L$49*(HLOOKUP(L$49,'American Bonds'!$B$1:$L$504,MATCH($A215,'American Bonds'!$A$2:$A$504,0))/100))</f>
        <v>0.58688072590509577</v>
      </c>
      <c r="M215">
        <f>M$50*EXP(-M$49*(HLOOKUP(M$49,'American Bonds'!$B$1:$L$504,MATCH($A215,'American Bonds'!$A$2:$A$504,0))/100))</f>
        <v>0.57710348846393877</v>
      </c>
      <c r="N215">
        <f>N$50*EXP(-N$49*(HLOOKUP(N$49,'American Bonds'!$B$1:$L$504,MATCH($A215,'American Bonds'!$A$2:$A$504,0))/100))</f>
        <v>0.5674891365423792</v>
      </c>
      <c r="O215">
        <f>O$50*EXP(-O$49*(HLOOKUP(O$49,'American Bonds'!$B$1:$L$504,MATCH($A215,'American Bonds'!$A$2:$A$504,0))/100))</f>
        <v>0.55803495652190727</v>
      </c>
      <c r="P215">
        <f>P$50*EXP(-P$49*(HLOOKUP(P$49,'American Bonds'!$B$1:$L$504,MATCH($A215,'American Bonds'!$A$2:$A$504,0))/100))</f>
        <v>0.54873827999199387</v>
      </c>
      <c r="Q215">
        <f>Q$50*EXP(-Q$49*(HLOOKUP(Q$49,'American Bonds'!$B$1:$L$504,MATCH($A215,'American Bonds'!$A$2:$A$504,0))/100))</f>
        <v>0.53959648299694085</v>
      </c>
      <c r="R215">
        <f>R$50*EXP(-R$49*(HLOOKUP(R$49,'American Bonds'!$B$1:$L$504,MATCH($A215,'American Bonds'!$A$2:$A$504,0))/100))</f>
        <v>0.5306069852952775</v>
      </c>
      <c r="S215">
        <f>S$50*EXP(-S$49*(HLOOKUP(S$49,'American Bonds'!$B$1:$L$504,MATCH($A215,'American Bonds'!$A$2:$A$504,0))/100))</f>
        <v>0.52176724963149745</v>
      </c>
      <c r="T215">
        <f>T$50*EXP(-T$49*(HLOOKUP(T$49,'American Bonds'!$B$1:$L$504,MATCH($A215,'American Bonds'!$A$2:$A$504,0))/100))</f>
        <v>0.51307478101992554</v>
      </c>
      <c r="U215" s="25">
        <f>U$50*EXP(-U$49*(HLOOKUP(U$49,'American Bonds'!$B$1:$L$504,MATCH($A215,'American Bonds'!$A$2:$A$504,0))/100))</f>
        <v>12.182041578952019</v>
      </c>
      <c r="W215" s="129">
        <f t="shared" si="61"/>
        <v>111.42842241053843</v>
      </c>
      <c r="X215" s="21">
        <f t="shared" si="62"/>
        <v>6.6561405151220381</v>
      </c>
      <c r="Y215" s="28">
        <f t="shared" si="63"/>
        <v>9.6524695496739464E-5</v>
      </c>
    </row>
    <row r="216" spans="1:25" x14ac:dyDescent="0.2">
      <c r="A216" s="154">
        <v>41165</v>
      </c>
      <c r="B216">
        <f>B$50*EXP(-B$49*(HLOOKUP(B$49,'American Bonds'!$B$1:$L$504,MATCH($A216,'American Bonds'!$A$2:$A$504,0))/100))</f>
        <v>23.391514963928184</v>
      </c>
      <c r="C216">
        <f>C$50*EXP(-C$49*(HLOOKUP(C$49,'American Bonds'!$B$1:$L$504,MATCH($A216,'American Bonds'!$A$2:$A$504,0))/100))</f>
        <v>2.292857478101888</v>
      </c>
      <c r="D216">
        <f>D$50*EXP(-D$49*(HLOOKUP(D$49,'American Bonds'!$B$1:$L$504,MATCH($A216,'American Bonds'!$A$2:$A$504,0))/100))</f>
        <v>22.672339854624617</v>
      </c>
      <c r="E216">
        <f>E$50*EXP(-E$49*(HLOOKUP(E$49,'American Bonds'!$B$1:$L$504,MATCH($A216,'American Bonds'!$A$2:$A$504,0))/100))</f>
        <v>1.8386652974188893</v>
      </c>
      <c r="F216">
        <f>F$50*EXP(-F$49*(HLOOKUP(F$49,'American Bonds'!$B$1:$L$504,MATCH($A216,'American Bonds'!$A$2:$A$504,0))/100))</f>
        <v>21.366479787667537</v>
      </c>
      <c r="G216">
        <f>G$50*EXP(-G$49*(HLOOKUP(G$49,'American Bonds'!$B$1:$L$504,MATCH($A216,'American Bonds'!$A$2:$A$504,0))/100))</f>
        <v>1.2876116588649389</v>
      </c>
      <c r="H216">
        <f>H$50*EXP(-H$49*(HLOOKUP(H$49,'American Bonds'!$B$1:$L$504,MATCH($A216,'American Bonds'!$A$2:$A$504,0))/100))</f>
        <v>1.2450666655720548</v>
      </c>
      <c r="I216">
        <f>I$50*EXP(-I$49*(HLOOKUP(I$49,'American Bonds'!$B$1:$L$504,MATCH($A216,'American Bonds'!$A$2:$A$504,0))/100))</f>
        <v>1.2257943405653491</v>
      </c>
      <c r="J216">
        <f>J$50*EXP(-J$49*(HLOOKUP(J$49,'American Bonds'!$B$1:$L$504,MATCH($A216,'American Bonds'!$A$2:$A$504,0))/100))</f>
        <v>1.2068203309191252</v>
      </c>
      <c r="K216">
        <f>K$50*EXP(-K$49*(HLOOKUP(K$49,'American Bonds'!$B$1:$L$504,MATCH($A216,'American Bonds'!$A$2:$A$504,0))/100))</f>
        <v>17.575695723978175</v>
      </c>
      <c r="L216">
        <f>L$50*EXP(-L$49*(HLOOKUP(L$49,'American Bonds'!$B$1:$L$504,MATCH($A216,'American Bonds'!$A$2:$A$504,0))/100))</f>
        <v>0.58366174223223544</v>
      </c>
      <c r="M216">
        <f>M$50*EXP(-M$49*(HLOOKUP(M$49,'American Bonds'!$B$1:$L$504,MATCH($A216,'American Bonds'!$A$2:$A$504,0))/100))</f>
        <v>0.57365123465134815</v>
      </c>
      <c r="N216">
        <f>N$50*EXP(-N$49*(HLOOKUP(N$49,'American Bonds'!$B$1:$L$504,MATCH($A216,'American Bonds'!$A$2:$A$504,0))/100))</f>
        <v>0.56381241943056615</v>
      </c>
      <c r="O216">
        <f>O$50*EXP(-O$49*(HLOOKUP(O$49,'American Bonds'!$B$1:$L$504,MATCH($A216,'American Bonds'!$A$2:$A$504,0))/100))</f>
        <v>0.55414235183743898</v>
      </c>
      <c r="P216">
        <f>P$50*EXP(-P$49*(HLOOKUP(P$49,'American Bonds'!$B$1:$L$504,MATCH($A216,'American Bonds'!$A$2:$A$504,0))/100))</f>
        <v>0.54463813764525348</v>
      </c>
      <c r="Q216">
        <f>Q$50*EXP(-Q$49*(HLOOKUP(Q$49,'American Bonds'!$B$1:$L$504,MATCH($A216,'American Bonds'!$A$2:$A$504,0))/100))</f>
        <v>0.53529693226679864</v>
      </c>
      <c r="R216">
        <f>R$50*EXP(-R$49*(HLOOKUP(R$49,'American Bonds'!$B$1:$L$504,MATCH($A216,'American Bonds'!$A$2:$A$504,0))/100))</f>
        <v>0.52611593990298811</v>
      </c>
      <c r="S216">
        <f>S$50*EXP(-S$49*(HLOOKUP(S$49,'American Bonds'!$B$1:$L$504,MATCH($A216,'American Bonds'!$A$2:$A$504,0))/100))</f>
        <v>0.51709241270608497</v>
      </c>
      <c r="T216">
        <f>T$50*EXP(-T$49*(HLOOKUP(T$49,'American Bonds'!$B$1:$L$504,MATCH($A216,'American Bonds'!$A$2:$A$504,0))/100))</f>
        <v>0.50822364995727709</v>
      </c>
      <c r="U216" s="25">
        <f>U$50*EXP(-U$49*(HLOOKUP(U$49,'American Bonds'!$B$1:$L$504,MATCH($A216,'American Bonds'!$A$2:$A$504,0))/100))</f>
        <v>12.012681285112661</v>
      </c>
      <c r="W216" s="129">
        <f t="shared" si="61"/>
        <v>111.02216220738342</v>
      </c>
      <c r="X216" s="21">
        <f t="shared" si="62"/>
        <v>6.632321036852967</v>
      </c>
      <c r="Y216" s="28">
        <f t="shared" si="63"/>
        <v>-3.6525923771077488E-3</v>
      </c>
    </row>
    <row r="217" spans="1:25" x14ac:dyDescent="0.2">
      <c r="A217" s="154">
        <v>41166</v>
      </c>
      <c r="B217">
        <f>B$50*EXP(-B$49*(HLOOKUP(B$49,'American Bonds'!$B$1:$L$504,MATCH($A217,'American Bonds'!$A$2:$A$504,0))/100))</f>
        <v>23.393854232386051</v>
      </c>
      <c r="C217">
        <f>C$50*EXP(-C$49*(HLOOKUP(C$49,'American Bonds'!$B$1:$L$504,MATCH($A217,'American Bonds'!$A$2:$A$504,0))/100))</f>
        <v>2.2942336053856502</v>
      </c>
      <c r="D217">
        <f>D$50*EXP(-D$49*(HLOOKUP(D$49,'American Bonds'!$B$1:$L$504,MATCH($A217,'American Bonds'!$A$2:$A$504,0))/100))</f>
        <v>22.706373883546867</v>
      </c>
      <c r="E217">
        <f>E$50*EXP(-E$49*(HLOOKUP(E$49,'American Bonds'!$B$1:$L$504,MATCH($A217,'American Bonds'!$A$2:$A$504,0))/100))</f>
        <v>1.8423463077971021</v>
      </c>
      <c r="F217">
        <f>F$50*EXP(-F$49*(HLOOKUP(F$49,'American Bonds'!$B$1:$L$504,MATCH($A217,'American Bonds'!$A$2:$A$504,0))/100))</f>
        <v>21.41996281306271</v>
      </c>
      <c r="G217">
        <f>G$50*EXP(-G$49*(HLOOKUP(G$49,'American Bonds'!$B$1:$L$504,MATCH($A217,'American Bonds'!$A$2:$A$504,0))/100))</f>
        <v>1.2914802938925996</v>
      </c>
      <c r="H217">
        <f>H$50*EXP(-H$49*(HLOOKUP(H$49,'American Bonds'!$B$1:$L$504,MATCH($A217,'American Bonds'!$A$2:$A$504,0))/100))</f>
        <v>1.2485577374554602</v>
      </c>
      <c r="I217">
        <f>I$50*EXP(-I$49*(HLOOKUP(I$49,'American Bonds'!$B$1:$L$504,MATCH($A217,'American Bonds'!$A$2:$A$504,0))/100))</f>
        <v>1.2297231652220124</v>
      </c>
      <c r="J217">
        <f>J$50*EXP(-J$49*(HLOOKUP(J$49,'American Bonds'!$B$1:$L$504,MATCH($A217,'American Bonds'!$A$2:$A$504,0))/100))</f>
        <v>1.211172713698865</v>
      </c>
      <c r="K217">
        <f>K$50*EXP(-K$49*(HLOOKUP(K$49,'American Bonds'!$B$1:$L$504,MATCH($A217,'American Bonds'!$A$2:$A$504,0))/100))</f>
        <v>17.628501980930849</v>
      </c>
      <c r="L217">
        <f>L$50*EXP(-L$49*(HLOOKUP(L$49,'American Bonds'!$B$1:$L$504,MATCH($A217,'American Bonds'!$A$2:$A$504,0))/100))</f>
        <v>0.58559100751851623</v>
      </c>
      <c r="M217">
        <f>M$50*EXP(-M$49*(HLOOKUP(M$49,'American Bonds'!$B$1:$L$504,MATCH($A217,'American Bonds'!$A$2:$A$504,0))/100))</f>
        <v>0.57572010082082303</v>
      </c>
      <c r="N217">
        <f>N$50*EXP(-N$49*(HLOOKUP(N$49,'American Bonds'!$B$1:$L$504,MATCH($A217,'American Bonds'!$A$2:$A$504,0))/100))</f>
        <v>0.56601558123936568</v>
      </c>
      <c r="O217">
        <f>O$50*EXP(-O$49*(HLOOKUP(O$49,'American Bonds'!$B$1:$L$504,MATCH($A217,'American Bonds'!$A$2:$A$504,0))/100))</f>
        <v>0.5564746441004399</v>
      </c>
      <c r="P217">
        <f>P$50*EXP(-P$49*(HLOOKUP(P$49,'American Bonds'!$B$1:$L$504,MATCH($A217,'American Bonds'!$A$2:$A$504,0))/100))</f>
        <v>0.54709453200680658</v>
      </c>
      <c r="Q217">
        <f>Q$50*EXP(-Q$49*(HLOOKUP(Q$49,'American Bonds'!$B$1:$L$504,MATCH($A217,'American Bonds'!$A$2:$A$504,0))/100))</f>
        <v>0.53787253404078328</v>
      </c>
      <c r="R217">
        <f>R$50*EXP(-R$49*(HLOOKUP(R$49,'American Bonds'!$B$1:$L$504,MATCH($A217,'American Bonds'!$A$2:$A$504,0))/100))</f>
        <v>0.52880598498077147</v>
      </c>
      <c r="S217">
        <f>S$50*EXP(-S$49*(HLOOKUP(S$49,'American Bonds'!$B$1:$L$504,MATCH($A217,'American Bonds'!$A$2:$A$504,0))/100))</f>
        <v>0.51989226453098836</v>
      </c>
      <c r="T217">
        <f>T$50*EXP(-T$49*(HLOOKUP(T$49,'American Bonds'!$B$1:$L$504,MATCH($A217,'American Bonds'!$A$2:$A$504,0))/100))</f>
        <v>0.51112879656418309</v>
      </c>
      <c r="U217" s="25">
        <f>U$50*EXP(-U$49*(HLOOKUP(U$49,'American Bonds'!$B$1:$L$504,MATCH($A217,'American Bonds'!$A$2:$A$504,0))/100))</f>
        <v>12.060828239966897</v>
      </c>
      <c r="W217" s="129">
        <f t="shared" si="61"/>
        <v>111.25563041914775</v>
      </c>
      <c r="X217" s="21">
        <f t="shared" si="62"/>
        <v>6.6393936910738418</v>
      </c>
      <c r="Y217" s="28">
        <f t="shared" si="63"/>
        <v>2.1006893658737577E-3</v>
      </c>
    </row>
    <row r="218" spans="1:25" x14ac:dyDescent="0.2">
      <c r="A218" s="154">
        <v>41167</v>
      </c>
      <c r="B218">
        <f>B$50*EXP(-B$49*(HLOOKUP(B$49,'American Bonds'!$B$1:$L$504,MATCH($A218,'American Bonds'!$A$2:$A$504,0))/100))</f>
        <v>23.398533471140805</v>
      </c>
      <c r="C218">
        <f>C$50*EXP(-C$49*(HLOOKUP(C$49,'American Bonds'!$B$1:$L$504,MATCH($A218,'American Bonds'!$A$2:$A$504,0))/100))</f>
        <v>2.2956105585935354</v>
      </c>
      <c r="D218">
        <f>D$50*EXP(-D$49*(HLOOKUP(D$49,'American Bonds'!$B$1:$L$504,MATCH($A218,'American Bonds'!$A$2:$A$504,0))/100))</f>
        <v>22.726818818882926</v>
      </c>
      <c r="E218">
        <f>E$50*EXP(-E$49*(HLOOKUP(E$49,'American Bonds'!$B$1:$L$504,MATCH($A218,'American Bonds'!$A$2:$A$504,0))/100))</f>
        <v>1.8445584503865551</v>
      </c>
      <c r="F218">
        <f>F$50*EXP(-F$49*(HLOOKUP(F$49,'American Bonds'!$B$1:$L$504,MATCH($A218,'American Bonds'!$A$2:$A$504,0))/100))</f>
        <v>21.430675472410901</v>
      </c>
      <c r="G218">
        <f>G$50*EXP(-G$49*(HLOOKUP(G$49,'American Bonds'!$B$1:$L$504,MATCH($A218,'American Bonds'!$A$2:$A$504,0))/100))</f>
        <v>1.2922554145818883</v>
      </c>
      <c r="H218">
        <f>H$50*EXP(-H$49*(HLOOKUP(H$49,'American Bonds'!$B$1:$L$504,MATCH($A218,'American Bonds'!$A$2:$A$504,0))/100))</f>
        <v>1.2494320338397129</v>
      </c>
      <c r="I218">
        <f>I$50*EXP(-I$49*(HLOOKUP(I$49,'American Bonds'!$B$1:$L$504,MATCH($A218,'American Bonds'!$A$2:$A$504,0))/100))</f>
        <v>1.2307073373705602</v>
      </c>
      <c r="J218">
        <f>J$50*EXP(-J$49*(HLOOKUP(J$49,'American Bonds'!$B$1:$L$504,MATCH($A218,'American Bonds'!$A$2:$A$504,0))/100))</f>
        <v>1.2122632598133338</v>
      </c>
      <c r="K218">
        <f>K$50*EXP(-K$49*(HLOOKUP(K$49,'American Bonds'!$B$1:$L$504,MATCH($A218,'American Bonds'!$A$2:$A$504,0))/100))</f>
        <v>17.610882290263561</v>
      </c>
      <c r="L218">
        <f>L$50*EXP(-L$49*(HLOOKUP(L$49,'American Bonds'!$B$1:$L$504,MATCH($A218,'American Bonds'!$A$2:$A$504,0))/100))</f>
        <v>0.5849472115629375</v>
      </c>
      <c r="M218">
        <f>M$50*EXP(-M$49*(HLOOKUP(M$49,'American Bonds'!$B$1:$L$504,MATCH($A218,'American Bonds'!$A$2:$A$504,0))/100))</f>
        <v>0.57502965105255299</v>
      </c>
      <c r="N218">
        <f>N$50*EXP(-N$49*(HLOOKUP(N$49,'American Bonds'!$B$1:$L$504,MATCH($A218,'American Bonds'!$A$2:$A$504,0))/100))</f>
        <v>0.5652802390597319</v>
      </c>
      <c r="O218">
        <f>O$50*EXP(-O$49*(HLOOKUP(O$49,'American Bonds'!$B$1:$L$504,MATCH($A218,'American Bonds'!$A$2:$A$504,0))/100))</f>
        <v>0.55569612468944518</v>
      </c>
      <c r="P218">
        <f>P$50*EXP(-P$49*(HLOOKUP(P$49,'American Bonds'!$B$1:$L$504,MATCH($A218,'American Bonds'!$A$2:$A$504,0))/100))</f>
        <v>0.54627450538251954</v>
      </c>
      <c r="Q218">
        <f>Q$50*EXP(-Q$49*(HLOOKUP(Q$49,'American Bonds'!$B$1:$L$504,MATCH($A218,'American Bonds'!$A$2:$A$504,0))/100))</f>
        <v>0.53701262609612077</v>
      </c>
      <c r="R218">
        <f>R$50*EXP(-R$49*(HLOOKUP(R$49,'American Bonds'!$B$1:$L$504,MATCH($A218,'American Bonds'!$A$2:$A$504,0))/100))</f>
        <v>0.52790777849813253</v>
      </c>
      <c r="S218">
        <f>S$50*EXP(-S$49*(HLOOKUP(S$49,'American Bonds'!$B$1:$L$504,MATCH($A218,'American Bonds'!$A$2:$A$504,0))/100))</f>
        <v>0.51895730017519315</v>
      </c>
      <c r="T218">
        <f>T$50*EXP(-T$49*(HLOOKUP(T$49,'American Bonds'!$B$1:$L$504,MATCH($A218,'American Bonds'!$A$2:$A$504,0))/100))</f>
        <v>0.51015857385416097</v>
      </c>
      <c r="U218" s="25">
        <f>U$50*EXP(-U$49*(HLOOKUP(U$49,'American Bonds'!$B$1:$L$504,MATCH($A218,'American Bonds'!$A$2:$A$504,0))/100))</f>
        <v>11.988679931896103</v>
      </c>
      <c r="W218" s="129">
        <f t="shared" si="61"/>
        <v>111.20168104955064</v>
      </c>
      <c r="X218" s="21">
        <f t="shared" si="62"/>
        <v>6.6284788295126713</v>
      </c>
      <c r="Y218" s="28">
        <f t="shared" si="63"/>
        <v>-4.8503122058409979E-4</v>
      </c>
    </row>
    <row r="219" spans="1:25" x14ac:dyDescent="0.2">
      <c r="A219" s="154">
        <v>41170</v>
      </c>
      <c r="B219">
        <f>B$50*EXP(-B$49*(HLOOKUP(B$49,'American Bonds'!$B$1:$L$504,MATCH($A219,'American Bonds'!$A$2:$A$504,0))/100))</f>
        <v>23.396193734782457</v>
      </c>
      <c r="C219">
        <f>C$50*EXP(-C$49*(HLOOKUP(C$49,'American Bonds'!$B$1:$L$504,MATCH($A219,'American Bonds'!$A$2:$A$504,0))/100))</f>
        <v>2.2942336053856502</v>
      </c>
      <c r="D219">
        <f>D$50*EXP(-D$49*(HLOOKUP(D$49,'American Bonds'!$B$1:$L$504,MATCH($A219,'American Bonds'!$A$2:$A$504,0))/100))</f>
        <v>22.699562993066454</v>
      </c>
      <c r="E219">
        <f>E$50*EXP(-E$49*(HLOOKUP(E$49,'American Bonds'!$B$1:$L$504,MATCH($A219,'American Bonds'!$A$2:$A$504,0))/100))</f>
        <v>1.8416095166420381</v>
      </c>
      <c r="F219">
        <f>F$50*EXP(-F$49*(HLOOKUP(F$49,'American Bonds'!$B$1:$L$504,MATCH($A219,'American Bonds'!$A$2:$A$504,0))/100))</f>
        <v>21.41996281306271</v>
      </c>
      <c r="G219">
        <f>G$50*EXP(-G$49*(HLOOKUP(G$49,'American Bonds'!$B$1:$L$504,MATCH($A219,'American Bonds'!$A$2:$A$504,0))/100))</f>
        <v>1.2914802938925996</v>
      </c>
      <c r="H219">
        <f>H$50*EXP(-H$49*(HLOOKUP(H$49,'American Bonds'!$B$1:$L$504,MATCH($A219,'American Bonds'!$A$2:$A$504,0))/100))</f>
        <v>1.2494320338397129</v>
      </c>
      <c r="I219">
        <f>I$50*EXP(-I$49*(HLOOKUP(I$49,'American Bonds'!$B$1:$L$504,MATCH($A219,'American Bonds'!$A$2:$A$504,0))/100))</f>
        <v>1.2307073373705602</v>
      </c>
      <c r="J219">
        <f>J$50*EXP(-J$49*(HLOOKUP(J$49,'American Bonds'!$B$1:$L$504,MATCH($A219,'American Bonds'!$A$2:$A$504,0))/100))</f>
        <v>1.2122632598133338</v>
      </c>
      <c r="K219">
        <f>K$50*EXP(-K$49*(HLOOKUP(K$49,'American Bonds'!$B$1:$L$504,MATCH($A219,'American Bonds'!$A$2:$A$504,0))/100))</f>
        <v>17.628501980930849</v>
      </c>
      <c r="L219">
        <f>L$50*EXP(-L$49*(HLOOKUP(L$49,'American Bonds'!$B$1:$L$504,MATCH($A219,'American Bonds'!$A$2:$A$504,0))/100))</f>
        <v>0.58559100751851623</v>
      </c>
      <c r="M219">
        <f>M$50*EXP(-M$49*(HLOOKUP(M$49,'American Bonds'!$B$1:$L$504,MATCH($A219,'American Bonds'!$A$2:$A$504,0))/100))</f>
        <v>0.57572010082082303</v>
      </c>
      <c r="N219">
        <f>N$50*EXP(-N$49*(HLOOKUP(N$49,'American Bonds'!$B$1:$L$504,MATCH($A219,'American Bonds'!$A$2:$A$504,0))/100))</f>
        <v>0.56601558123936568</v>
      </c>
      <c r="O219">
        <f>O$50*EXP(-O$49*(HLOOKUP(O$49,'American Bonds'!$B$1:$L$504,MATCH($A219,'American Bonds'!$A$2:$A$504,0))/100))</f>
        <v>0.5564746441004399</v>
      </c>
      <c r="P219">
        <f>P$50*EXP(-P$49*(HLOOKUP(P$49,'American Bonds'!$B$1:$L$504,MATCH($A219,'American Bonds'!$A$2:$A$504,0))/100))</f>
        <v>0.54709453200680658</v>
      </c>
      <c r="Q219">
        <f>Q$50*EXP(-Q$49*(HLOOKUP(Q$49,'American Bonds'!$B$1:$L$504,MATCH($A219,'American Bonds'!$A$2:$A$504,0))/100))</f>
        <v>0.53787253404078328</v>
      </c>
      <c r="R219">
        <f>R$50*EXP(-R$49*(HLOOKUP(R$49,'American Bonds'!$B$1:$L$504,MATCH($A219,'American Bonds'!$A$2:$A$504,0))/100))</f>
        <v>0.52880598498077147</v>
      </c>
      <c r="S219">
        <f>S$50*EXP(-S$49*(HLOOKUP(S$49,'American Bonds'!$B$1:$L$504,MATCH($A219,'American Bonds'!$A$2:$A$504,0))/100))</f>
        <v>0.51989226453098836</v>
      </c>
      <c r="T219">
        <f>T$50*EXP(-T$49*(HLOOKUP(T$49,'American Bonds'!$B$1:$L$504,MATCH($A219,'American Bonds'!$A$2:$A$504,0))/100))</f>
        <v>0.51112879656418309</v>
      </c>
      <c r="U219" s="25">
        <f>U$50*EXP(-U$49*(HLOOKUP(U$49,'American Bonds'!$B$1:$L$504,MATCH($A219,'American Bonds'!$A$2:$A$504,0))/100))</f>
        <v>12.060828239966897</v>
      </c>
      <c r="W219" s="129">
        <f t="shared" si="61"/>
        <v>111.25337125455596</v>
      </c>
      <c r="X219" s="21">
        <f t="shared" si="62"/>
        <v>6.6395533942467058</v>
      </c>
      <c r="Y219" s="28">
        <f t="shared" si="63"/>
        <v>4.647249446594163E-4</v>
      </c>
    </row>
    <row r="220" spans="1:25" x14ac:dyDescent="0.2">
      <c r="A220" s="154">
        <v>41171</v>
      </c>
      <c r="B220">
        <f>B$50*EXP(-B$49*(HLOOKUP(B$49,'American Bonds'!$B$1:$L$504,MATCH($A220,'American Bonds'!$A$2:$A$504,0))/100))</f>
        <v>23.398533471140805</v>
      </c>
      <c r="C220">
        <f>C$50*EXP(-C$49*(HLOOKUP(C$49,'American Bonds'!$B$1:$L$504,MATCH($A220,'American Bonds'!$A$2:$A$504,0))/100))</f>
        <v>2.293316095457715</v>
      </c>
      <c r="D220">
        <f>D$50*EXP(-D$49*(HLOOKUP(D$49,'American Bonds'!$B$1:$L$504,MATCH($A220,'American Bonds'!$A$2:$A$504,0))/100))</f>
        <v>22.692754145546729</v>
      </c>
      <c r="E220">
        <f>E$50*EXP(-E$49*(HLOOKUP(E$49,'American Bonds'!$B$1:$L$504,MATCH($A220,'American Bonds'!$A$2:$A$504,0))/100))</f>
        <v>1.8408730201445007</v>
      </c>
      <c r="F220">
        <f>F$50*EXP(-F$49*(HLOOKUP(F$49,'American Bonds'!$B$1:$L$504,MATCH($A220,'American Bonds'!$A$2:$A$504,0))/100))</f>
        <v>21.409255508705336</v>
      </c>
      <c r="G220">
        <f>G$50*EXP(-G$49*(HLOOKUP(G$49,'American Bonds'!$B$1:$L$504,MATCH($A220,'American Bonds'!$A$2:$A$504,0))/100))</f>
        <v>1.2907056381362305</v>
      </c>
      <c r="H220">
        <f>H$50*EXP(-H$49*(HLOOKUP(H$49,'American Bonds'!$B$1:$L$504,MATCH($A220,'American Bonds'!$A$2:$A$504,0))/100))</f>
        <v>1.2485577374554602</v>
      </c>
      <c r="I220">
        <f>I$50*EXP(-I$49*(HLOOKUP(I$49,'American Bonds'!$B$1:$L$504,MATCH($A220,'American Bonds'!$A$2:$A$504,0))/100))</f>
        <v>1.2297231652220124</v>
      </c>
      <c r="J220">
        <f>J$50*EXP(-J$49*(HLOOKUP(J$49,'American Bonds'!$B$1:$L$504,MATCH($A220,'American Bonds'!$A$2:$A$504,0))/100))</f>
        <v>1.211172713698865</v>
      </c>
      <c r="K220">
        <f>K$50*EXP(-K$49*(HLOOKUP(K$49,'American Bonds'!$B$1:$L$504,MATCH($A220,'American Bonds'!$A$2:$A$504,0))/100))</f>
        <v>17.628501980930849</v>
      </c>
      <c r="L220">
        <f>L$50*EXP(-L$49*(HLOOKUP(L$49,'American Bonds'!$B$1:$L$504,MATCH($A220,'American Bonds'!$A$2:$A$504,0))/100))</f>
        <v>0.58559100751851623</v>
      </c>
      <c r="M220">
        <f>M$50*EXP(-M$49*(HLOOKUP(M$49,'American Bonds'!$B$1:$L$504,MATCH($A220,'American Bonds'!$A$2:$A$504,0))/100))</f>
        <v>0.57572010082082303</v>
      </c>
      <c r="N220">
        <f>N$50*EXP(-N$49*(HLOOKUP(N$49,'American Bonds'!$B$1:$L$504,MATCH($A220,'American Bonds'!$A$2:$A$504,0))/100))</f>
        <v>0.56601558123936568</v>
      </c>
      <c r="O220">
        <f>O$50*EXP(-O$49*(HLOOKUP(O$49,'American Bonds'!$B$1:$L$504,MATCH($A220,'American Bonds'!$A$2:$A$504,0))/100))</f>
        <v>0.5564746441004399</v>
      </c>
      <c r="P220">
        <f>P$50*EXP(-P$49*(HLOOKUP(P$49,'American Bonds'!$B$1:$L$504,MATCH($A220,'American Bonds'!$A$2:$A$504,0))/100))</f>
        <v>0.54709453200680658</v>
      </c>
      <c r="Q220">
        <f>Q$50*EXP(-Q$49*(HLOOKUP(Q$49,'American Bonds'!$B$1:$L$504,MATCH($A220,'American Bonds'!$A$2:$A$504,0))/100))</f>
        <v>0.53787253404078328</v>
      </c>
      <c r="R220">
        <f>R$50*EXP(-R$49*(HLOOKUP(R$49,'American Bonds'!$B$1:$L$504,MATCH($A220,'American Bonds'!$A$2:$A$504,0))/100))</f>
        <v>0.52880598498077147</v>
      </c>
      <c r="S220">
        <f>S$50*EXP(-S$49*(HLOOKUP(S$49,'American Bonds'!$B$1:$L$504,MATCH($A220,'American Bonds'!$A$2:$A$504,0))/100))</f>
        <v>0.51989226453098836</v>
      </c>
      <c r="T220">
        <f>T$50*EXP(-T$49*(HLOOKUP(T$49,'American Bonds'!$B$1:$L$504,MATCH($A220,'American Bonds'!$A$2:$A$504,0))/100))</f>
        <v>0.51112879656418309</v>
      </c>
      <c r="U220" s="25">
        <f>U$50*EXP(-U$49*(HLOOKUP(U$49,'American Bonds'!$B$1:$L$504,MATCH($A220,'American Bonds'!$A$2:$A$504,0))/100))</f>
        <v>12.060828239966897</v>
      </c>
      <c r="W220" s="129">
        <f t="shared" si="61"/>
        <v>111.23281716220808</v>
      </c>
      <c r="X220" s="21">
        <f t="shared" si="62"/>
        <v>6.639837567201595</v>
      </c>
      <c r="Y220" s="28">
        <f t="shared" si="63"/>
        <v>-1.8476735614573694E-4</v>
      </c>
    </row>
    <row r="221" spans="1:25" x14ac:dyDescent="0.2">
      <c r="A221" s="154">
        <v>41172</v>
      </c>
      <c r="B221">
        <f>B$50*EXP(-B$49*(HLOOKUP(B$49,'American Bonds'!$B$1:$L$504,MATCH($A221,'American Bonds'!$A$2:$A$504,0))/100))</f>
        <v>23.396193734782457</v>
      </c>
      <c r="C221">
        <f>C$50*EXP(-C$49*(HLOOKUP(C$49,'American Bonds'!$B$1:$L$504,MATCH($A221,'American Bonds'!$A$2:$A$504,0))/100))</f>
        <v>2.293316095457715</v>
      </c>
      <c r="D221">
        <f>D$50*EXP(-D$49*(HLOOKUP(D$49,'American Bonds'!$B$1:$L$504,MATCH($A221,'American Bonds'!$A$2:$A$504,0))/100))</f>
        <v>22.685947340374891</v>
      </c>
      <c r="E221">
        <f>E$50*EXP(-E$49*(HLOOKUP(E$49,'American Bonds'!$B$1:$L$504,MATCH($A221,'American Bonds'!$A$2:$A$504,0))/100))</f>
        <v>1.8401368181866506</v>
      </c>
      <c r="F221">
        <f>F$50*EXP(-F$49*(HLOOKUP(F$49,'American Bonds'!$B$1:$L$504,MATCH($A221,'American Bonds'!$A$2:$A$504,0))/100))</f>
        <v>21.430675472410901</v>
      </c>
      <c r="G221">
        <f>G$50*EXP(-G$49*(HLOOKUP(G$49,'American Bonds'!$B$1:$L$504,MATCH($A221,'American Bonds'!$A$2:$A$504,0))/100))</f>
        <v>1.2922554145818883</v>
      </c>
      <c r="H221">
        <f>H$50*EXP(-H$49*(HLOOKUP(H$49,'American Bonds'!$B$1:$L$504,MATCH($A221,'American Bonds'!$A$2:$A$504,0))/100))</f>
        <v>1.2503069424456874</v>
      </c>
      <c r="I221">
        <f>I$50*EXP(-I$49*(HLOOKUP(I$49,'American Bonds'!$B$1:$L$504,MATCH($A221,'American Bonds'!$A$2:$A$504,0))/100))</f>
        <v>1.231692297171846</v>
      </c>
      <c r="J221">
        <f>J$50*EXP(-J$49*(HLOOKUP(J$49,'American Bonds'!$B$1:$L$504,MATCH($A221,'American Bonds'!$A$2:$A$504,0))/100))</f>
        <v>1.2133547878611091</v>
      </c>
      <c r="K221">
        <f>K$50*EXP(-K$49*(HLOOKUP(K$49,'American Bonds'!$B$1:$L$504,MATCH($A221,'American Bonds'!$A$2:$A$504,0))/100))</f>
        <v>17.646139300101591</v>
      </c>
      <c r="L221">
        <f>L$50*EXP(-L$49*(HLOOKUP(L$49,'American Bonds'!$B$1:$L$504,MATCH($A221,'American Bonds'!$A$2:$A$504,0))/100))</f>
        <v>0.58623551203928548</v>
      </c>
      <c r="M221">
        <f>M$50*EXP(-M$49*(HLOOKUP(M$49,'American Bonds'!$B$1:$L$504,MATCH($A221,'American Bonds'!$A$2:$A$504,0))/100))</f>
        <v>0.57641137962613787</v>
      </c>
      <c r="N221">
        <f>N$50*EXP(-N$49*(HLOOKUP(N$49,'American Bonds'!$B$1:$L$504,MATCH($A221,'American Bonds'!$A$2:$A$504,0))/100))</f>
        <v>0.56675187998546639</v>
      </c>
      <c r="O221">
        <f>O$50*EXP(-O$49*(HLOOKUP(O$49,'American Bonds'!$B$1:$L$504,MATCH($A221,'American Bonds'!$A$2:$A$504,0))/100))</f>
        <v>0.55725425420191532</v>
      </c>
      <c r="P221">
        <f>P$50*EXP(-P$49*(HLOOKUP(P$49,'American Bonds'!$B$1:$L$504,MATCH($A221,'American Bonds'!$A$2:$A$504,0))/100))</f>
        <v>0.54791578959402143</v>
      </c>
      <c r="Q221">
        <f>Q$50*EXP(-Q$49*(HLOOKUP(Q$49,'American Bonds'!$B$1:$L$504,MATCH($A221,'American Bonds'!$A$2:$A$504,0))/100))</f>
        <v>0.53873381893942673</v>
      </c>
      <c r="R221">
        <f>R$50*EXP(-R$49*(HLOOKUP(R$49,'American Bonds'!$B$1:$L$504,MATCH($A221,'American Bonds'!$A$2:$A$504,0))/100))</f>
        <v>0.52970571971307512</v>
      </c>
      <c r="S221">
        <f>S$50*EXP(-S$49*(HLOOKUP(S$49,'American Bonds'!$B$1:$L$504,MATCH($A221,'American Bonds'!$A$2:$A$504,0))/100))</f>
        <v>0.52082891333817549</v>
      </c>
      <c r="T221">
        <f>T$50*EXP(-T$49*(HLOOKUP(T$49,'American Bonds'!$B$1:$L$504,MATCH($A221,'American Bonds'!$A$2:$A$504,0))/100))</f>
        <v>0.51210086444971592</v>
      </c>
      <c r="U221" s="25">
        <f>U$50*EXP(-U$49*(HLOOKUP(U$49,'American Bonds'!$B$1:$L$504,MATCH($A221,'American Bonds'!$A$2:$A$504,0))/100))</f>
        <v>12.084974034192459</v>
      </c>
      <c r="W221" s="129">
        <f t="shared" si="61"/>
        <v>111.30093036945441</v>
      </c>
      <c r="X221" s="21">
        <f t="shared" si="62"/>
        <v>6.6439521179011356</v>
      </c>
      <c r="Y221" s="28">
        <f t="shared" si="63"/>
        <v>6.1216071835309667E-4</v>
      </c>
    </row>
    <row r="222" spans="1:25" x14ac:dyDescent="0.2">
      <c r="A222" s="154">
        <v>41173</v>
      </c>
      <c r="B222">
        <f>B$50*EXP(-B$49*(HLOOKUP(B$49,'American Bonds'!$B$1:$L$504,MATCH($A222,'American Bonds'!$A$2:$A$504,0))/100))</f>
        <v>23.396193734782457</v>
      </c>
      <c r="C222">
        <f>C$50*EXP(-C$49*(HLOOKUP(C$49,'American Bonds'!$B$1:$L$504,MATCH($A222,'American Bonds'!$A$2:$A$504,0))/100))</f>
        <v>2.293316095457715</v>
      </c>
      <c r="D222">
        <f>D$50*EXP(-D$49*(HLOOKUP(D$49,'American Bonds'!$B$1:$L$504,MATCH($A222,'American Bonds'!$A$2:$A$504,0))/100))</f>
        <v>22.692754145546729</v>
      </c>
      <c r="E222">
        <f>E$50*EXP(-E$49*(HLOOKUP(E$49,'American Bonds'!$B$1:$L$504,MATCH($A222,'American Bonds'!$A$2:$A$504,0))/100))</f>
        <v>1.8408730201445007</v>
      </c>
      <c r="F222">
        <f>F$50*EXP(-F$49*(HLOOKUP(F$49,'American Bonds'!$B$1:$L$504,MATCH($A222,'American Bonds'!$A$2:$A$504,0))/100))</f>
        <v>21.430675472410901</v>
      </c>
      <c r="G222">
        <f>G$50*EXP(-G$49*(HLOOKUP(G$49,'American Bonds'!$B$1:$L$504,MATCH($A222,'American Bonds'!$A$2:$A$504,0))/100))</f>
        <v>1.2922554145818883</v>
      </c>
      <c r="H222">
        <f>H$50*EXP(-H$49*(HLOOKUP(H$49,'American Bonds'!$B$1:$L$504,MATCH($A222,'American Bonds'!$A$2:$A$504,0))/100))</f>
        <v>1.2520585980379224</v>
      </c>
      <c r="I222">
        <f>I$50*EXP(-I$49*(HLOOKUP(I$49,'American Bonds'!$B$1:$L$504,MATCH($A222,'American Bonds'!$A$2:$A$504,0))/100))</f>
        <v>1.233664582254633</v>
      </c>
      <c r="J222">
        <f>J$50*EXP(-J$49*(HLOOKUP(J$49,'American Bonds'!$B$1:$L$504,MATCH($A222,'American Bonds'!$A$2:$A$504,0))/100))</f>
        <v>1.2155407932939271</v>
      </c>
      <c r="K222">
        <f>K$50*EXP(-K$49*(HLOOKUP(K$49,'American Bonds'!$B$1:$L$504,MATCH($A222,'American Bonds'!$A$2:$A$504,0))/100))</f>
        <v>17.699157205095961</v>
      </c>
      <c r="L222">
        <f>L$50*EXP(-L$49*(HLOOKUP(L$49,'American Bonds'!$B$1:$L$504,MATCH($A222,'American Bonds'!$A$2:$A$504,0))/100))</f>
        <v>0.58817328479553443</v>
      </c>
      <c r="M222">
        <f>M$50*EXP(-M$49*(HLOOKUP(M$49,'American Bonds'!$B$1:$L$504,MATCH($A222,'American Bonds'!$A$2:$A$504,0))/100))</f>
        <v>0.57849020022474362</v>
      </c>
      <c r="N222">
        <f>N$50*EXP(-N$49*(HLOOKUP(N$49,'American Bonds'!$B$1:$L$504,MATCH($A222,'American Bonds'!$A$2:$A$504,0))/100))</f>
        <v>0.56896652807411685</v>
      </c>
      <c r="O222">
        <f>O$50*EXP(-O$49*(HLOOKUP(O$49,'American Bonds'!$B$1:$L$504,MATCH($A222,'American Bonds'!$A$2:$A$504,0))/100))</f>
        <v>0.55959964394029205</v>
      </c>
      <c r="P222">
        <f>P$50*EXP(-P$49*(HLOOKUP(P$49,'American Bonds'!$B$1:$L$504,MATCH($A222,'American Bonds'!$A$2:$A$504,0))/100))</f>
        <v>0.55038696662540521</v>
      </c>
      <c r="Q222">
        <f>Q$50*EXP(-Q$49*(HLOOKUP(Q$49,'American Bonds'!$B$1:$L$504,MATCH($A222,'American Bonds'!$A$2:$A$504,0))/100))</f>
        <v>0.54132595742579925</v>
      </c>
      <c r="R222">
        <f>R$50*EXP(-R$49*(HLOOKUP(R$49,'American Bonds'!$B$1:$L$504,MATCH($A222,'American Bonds'!$A$2:$A$504,0))/100))</f>
        <v>0.53241411943244243</v>
      </c>
      <c r="S222">
        <f>S$50*EXP(-S$49*(HLOOKUP(S$49,'American Bonds'!$B$1:$L$504,MATCH($A222,'American Bonds'!$A$2:$A$504,0))/100))</f>
        <v>0.5236489968428647</v>
      </c>
      <c r="T222">
        <f>T$50*EXP(-T$49*(HLOOKUP(T$49,'American Bonds'!$B$1:$L$504,MATCH($A222,'American Bonds'!$A$2:$A$504,0))/100))</f>
        <v>0.51502817428442116</v>
      </c>
      <c r="U222" s="25">
        <f>U$50*EXP(-U$49*(HLOOKUP(U$49,'American Bonds'!$B$1:$L$504,MATCH($A222,'American Bonds'!$A$2:$A$504,0))/100))</f>
        <v>12.157701843642666</v>
      </c>
      <c r="W222" s="129">
        <f t="shared" si="61"/>
        <v>111.46222477689491</v>
      </c>
      <c r="X222" s="21">
        <f t="shared" si="62"/>
        <v>6.6558219181778107</v>
      </c>
      <c r="Y222" s="28">
        <f t="shared" si="63"/>
        <v>1.4481248976889306E-3</v>
      </c>
    </row>
    <row r="223" spans="1:25" x14ac:dyDescent="0.2">
      <c r="A223" s="154">
        <v>41174</v>
      </c>
      <c r="B223">
        <f>B$50*EXP(-B$49*(HLOOKUP(B$49,'American Bonds'!$B$1:$L$504,MATCH($A223,'American Bonds'!$A$2:$A$504,0))/100))</f>
        <v>23.398533471140805</v>
      </c>
      <c r="C223">
        <f>C$50*EXP(-C$49*(HLOOKUP(C$49,'American Bonds'!$B$1:$L$504,MATCH($A223,'American Bonds'!$A$2:$A$504,0))/100))</f>
        <v>2.293316095457715</v>
      </c>
      <c r="D223">
        <f>D$50*EXP(-D$49*(HLOOKUP(D$49,'American Bonds'!$B$1:$L$504,MATCH($A223,'American Bonds'!$A$2:$A$504,0))/100))</f>
        <v>22.699562993066454</v>
      </c>
      <c r="E223">
        <f>E$50*EXP(-E$49*(HLOOKUP(E$49,'American Bonds'!$B$1:$L$504,MATCH($A223,'American Bonds'!$A$2:$A$504,0))/100))</f>
        <v>1.8416095166420381</v>
      </c>
      <c r="F223">
        <f>F$50*EXP(-F$49*(HLOOKUP(F$49,'American Bonds'!$B$1:$L$504,MATCH($A223,'American Bonds'!$A$2:$A$504,0))/100))</f>
        <v>21.452116866793716</v>
      </c>
      <c r="G223">
        <f>G$50*EXP(-G$49*(HLOOKUP(G$49,'American Bonds'!$B$1:$L$504,MATCH($A223,'American Bonds'!$A$2:$A$504,0))/100))</f>
        <v>1.2938070518755662</v>
      </c>
      <c r="H223">
        <f>H$50*EXP(-H$49*(HLOOKUP(H$49,'American Bonds'!$B$1:$L$504,MATCH($A223,'American Bonds'!$A$2:$A$504,0))/100))</f>
        <v>1.25381270766541</v>
      </c>
      <c r="I223">
        <f>I$50*EXP(-I$49*(HLOOKUP(I$49,'American Bonds'!$B$1:$L$504,MATCH($A223,'American Bonds'!$A$2:$A$504,0))/100))</f>
        <v>1.2356400255194244</v>
      </c>
      <c r="J223">
        <f>J$50*EXP(-J$49*(HLOOKUP(J$49,'American Bonds'!$B$1:$L$504,MATCH($A223,'American Bonds'!$A$2:$A$504,0))/100))</f>
        <v>1.217730737079979</v>
      </c>
      <c r="K223">
        <f>K$50*EXP(-K$49*(HLOOKUP(K$49,'American Bonds'!$B$1:$L$504,MATCH($A223,'American Bonds'!$A$2:$A$504,0))/100))</f>
        <v>17.752334402624651</v>
      </c>
      <c r="L223">
        <f>L$50*EXP(-L$49*(HLOOKUP(L$49,'American Bonds'!$B$1:$L$504,MATCH($A223,'American Bonds'!$A$2:$A$504,0))/100))</f>
        <v>0.59011746276466759</v>
      </c>
      <c r="M223">
        <f>M$50*EXP(-M$49*(HLOOKUP(M$49,'American Bonds'!$B$1:$L$504,MATCH($A223,'American Bonds'!$A$2:$A$504,0))/100))</f>
        <v>0.58057651806444133</v>
      </c>
      <c r="N223">
        <f>N$50*EXP(-N$49*(HLOOKUP(N$49,'American Bonds'!$B$1:$L$504,MATCH($A223,'American Bonds'!$A$2:$A$504,0))/100))</f>
        <v>0.57118983015462821</v>
      </c>
      <c r="O223">
        <f>O$50*EXP(-O$49*(HLOOKUP(O$49,'American Bonds'!$B$1:$L$504,MATCH($A223,'American Bonds'!$A$2:$A$504,0))/100))</f>
        <v>0.56195490503089884</v>
      </c>
      <c r="P223">
        <f>P$50*EXP(-P$49*(HLOOKUP(P$49,'American Bonds'!$B$1:$L$504,MATCH($A223,'American Bonds'!$A$2:$A$504,0))/100))</f>
        <v>0.55286928901167109</v>
      </c>
      <c r="Q223">
        <f>Q$50*EXP(-Q$49*(HLOOKUP(Q$49,'American Bonds'!$B$1:$L$504,MATCH($A223,'American Bonds'!$A$2:$A$504,0))/100))</f>
        <v>0.54393056808617746</v>
      </c>
      <c r="R223">
        <f>R$50*EXP(-R$49*(HLOOKUP(R$49,'American Bonds'!$B$1:$L$504,MATCH($A223,'American Bonds'!$A$2:$A$504,0))/100))</f>
        <v>0.5351363672730719</v>
      </c>
      <c r="S223">
        <f>S$50*EXP(-S$49*(HLOOKUP(S$49,'American Bonds'!$B$1:$L$504,MATCH($A223,'American Bonds'!$A$2:$A$504,0))/100))</f>
        <v>0.52648434998940707</v>
      </c>
      <c r="T223">
        <f>T$50*EXP(-T$49*(HLOOKUP(T$49,'American Bonds'!$B$1:$L$504,MATCH($A223,'American Bonds'!$A$2:$A$504,0))/100))</f>
        <v>0.51797221742981414</v>
      </c>
      <c r="U223" s="25">
        <f>U$50*EXP(-U$49*(HLOOKUP(U$49,'American Bonds'!$B$1:$L$504,MATCH($A223,'American Bonds'!$A$2:$A$504,0))/100))</f>
        <v>12.255353544386269</v>
      </c>
      <c r="W223" s="129">
        <f t="shared" si="61"/>
        <v>111.67404892005679</v>
      </c>
      <c r="X223" s="21">
        <f t="shared" si="62"/>
        <v>6.6701978761474576</v>
      </c>
      <c r="Y223" s="28">
        <f t="shared" si="63"/>
        <v>1.8986084448108721E-3</v>
      </c>
    </row>
    <row r="224" spans="1:25" x14ac:dyDescent="0.2">
      <c r="A224" s="154">
        <v>41177</v>
      </c>
      <c r="B224">
        <f>B$50*EXP(-B$49*(HLOOKUP(B$49,'American Bonds'!$B$1:$L$504,MATCH($A224,'American Bonds'!$A$2:$A$504,0))/100))</f>
        <v>23.398533471140805</v>
      </c>
      <c r="C224">
        <f>C$50*EXP(-C$49*(HLOOKUP(C$49,'American Bonds'!$B$1:$L$504,MATCH($A224,'American Bonds'!$A$2:$A$504,0))/100))</f>
        <v>2.2942336053856502</v>
      </c>
      <c r="D224">
        <f>D$50*EXP(-D$49*(HLOOKUP(D$49,'American Bonds'!$B$1:$L$504,MATCH($A224,'American Bonds'!$A$2:$A$504,0))/100))</f>
        <v>22.706373883546867</v>
      </c>
      <c r="E224">
        <f>E$50*EXP(-E$49*(HLOOKUP(E$49,'American Bonds'!$B$1:$L$504,MATCH($A224,'American Bonds'!$A$2:$A$504,0))/100))</f>
        <v>1.8423463077971021</v>
      </c>
      <c r="F224">
        <f>F$50*EXP(-F$49*(HLOOKUP(F$49,'American Bonds'!$B$1:$L$504,MATCH($A224,'American Bonds'!$A$2:$A$504,0))/100))</f>
        <v>21.473579713295191</v>
      </c>
      <c r="G224">
        <f>G$50*EXP(-G$49*(HLOOKUP(G$49,'American Bonds'!$B$1:$L$504,MATCH($A224,'American Bonds'!$A$2:$A$504,0))/100))</f>
        <v>1.2953605522516225</v>
      </c>
      <c r="H224">
        <f>H$50*EXP(-H$49*(HLOOKUP(H$49,'American Bonds'!$B$1:$L$504,MATCH($A224,'American Bonds'!$A$2:$A$504,0))/100))</f>
        <v>1.2555692747662062</v>
      </c>
      <c r="I224">
        <f>I$50*EXP(-I$49*(HLOOKUP(I$49,'American Bonds'!$B$1:$L$504,MATCH($A224,'American Bonds'!$A$2:$A$504,0))/100))</f>
        <v>1.237618632023356</v>
      </c>
      <c r="J224">
        <f>J$50*EXP(-J$49*(HLOOKUP(J$49,'American Bonds'!$B$1:$L$504,MATCH($A224,'American Bonds'!$A$2:$A$504,0))/100))</f>
        <v>1.2199246263146841</v>
      </c>
      <c r="K224">
        <f>K$50*EXP(-K$49*(HLOOKUP(K$49,'American Bonds'!$B$1:$L$504,MATCH($A224,'American Bonds'!$A$2:$A$504,0))/100))</f>
        <v>17.770095616153938</v>
      </c>
      <c r="L224">
        <f>L$50*EXP(-L$49*(HLOOKUP(L$49,'American Bonds'!$B$1:$L$504,MATCH($A224,'American Bonds'!$A$2:$A$504,0))/100))</f>
        <v>0.59076694912571737</v>
      </c>
      <c r="M224">
        <f>M$50*EXP(-M$49*(HLOOKUP(M$49,'American Bonds'!$B$1:$L$504,MATCH($A224,'American Bonds'!$A$2:$A$504,0))/100))</f>
        <v>0.58127362806846794</v>
      </c>
      <c r="N224">
        <f>N$50*EXP(-N$49*(HLOOKUP(N$49,'American Bonds'!$B$1:$L$504,MATCH($A224,'American Bonds'!$A$2:$A$504,0))/100))</f>
        <v>0.57193285979845432</v>
      </c>
      <c r="O224">
        <f>O$50*EXP(-O$49*(HLOOKUP(O$49,'American Bonds'!$B$1:$L$504,MATCH($A224,'American Bonds'!$A$2:$A$504,0))/100))</f>
        <v>0.5627421928708396</v>
      </c>
      <c r="P224">
        <f>P$50*EXP(-P$49*(HLOOKUP(P$49,'American Bonds'!$B$1:$L$504,MATCH($A224,'American Bonds'!$A$2:$A$504,0))/100))</f>
        <v>0.55369921523424437</v>
      </c>
      <c r="Q224">
        <f>Q$50*EXP(-Q$49*(HLOOKUP(Q$49,'American Bonds'!$B$1:$L$504,MATCH($A224,'American Bonds'!$A$2:$A$504,0))/100))</f>
        <v>0.54480155359771432</v>
      </c>
      <c r="R224">
        <f>R$50*EXP(-R$49*(HLOOKUP(R$49,'American Bonds'!$B$1:$L$504,MATCH($A224,'American Bonds'!$A$2:$A$504,0))/100))</f>
        <v>0.53604687280786056</v>
      </c>
      <c r="S224">
        <f>S$50*EXP(-S$49*(HLOOKUP(S$49,'American Bonds'!$B$1:$L$504,MATCH($A224,'American Bonds'!$A$2:$A$504,0))/100))</f>
        <v>0.52743287523600813</v>
      </c>
      <c r="T224">
        <f>T$50*EXP(-T$49*(HLOOKUP(T$49,'American Bonds'!$B$1:$L$504,MATCH($A224,'American Bonds'!$A$2:$A$504,0))/100))</f>
        <v>0.51895730017519315</v>
      </c>
      <c r="U224" s="25">
        <f>U$50*EXP(-U$49*(HLOOKUP(U$49,'American Bonds'!$B$1:$L$504,MATCH($A224,'American Bonds'!$A$2:$A$504,0))/100))</f>
        <v>12.255353544386269</v>
      </c>
      <c r="W224" s="129">
        <f t="shared" ref="W224:W287" si="64">SUM(B224:U224)</f>
        <v>111.73664267397618</v>
      </c>
      <c r="X224" s="21">
        <f t="shared" si="62"/>
        <v>6.6707676417338488</v>
      </c>
      <c r="Y224" s="28">
        <f t="shared" si="63"/>
        <v>5.6034700139534217E-4</v>
      </c>
    </row>
    <row r="225" spans="1:25" x14ac:dyDescent="0.2">
      <c r="A225" s="154">
        <v>41178</v>
      </c>
      <c r="B225">
        <f>B$50*EXP(-B$49*(HLOOKUP(B$49,'American Bonds'!$B$1:$L$504,MATCH($A225,'American Bonds'!$A$2:$A$504,0))/100))</f>
        <v>23.403213645836903</v>
      </c>
      <c r="C225">
        <f>C$50*EXP(-C$49*(HLOOKUP(C$49,'American Bonds'!$B$1:$L$504,MATCH($A225,'American Bonds'!$A$2:$A$504,0))/100))</f>
        <v>2.294692497994459</v>
      </c>
      <c r="D225">
        <f>D$50*EXP(-D$49*(HLOOKUP(D$49,'American Bonds'!$B$1:$L$504,MATCH($A225,'American Bonds'!$A$2:$A$504,0))/100))</f>
        <v>22.726818818882926</v>
      </c>
      <c r="E225">
        <f>E$50*EXP(-E$49*(HLOOKUP(E$49,'American Bonds'!$B$1:$L$504,MATCH($A225,'American Bonds'!$A$2:$A$504,0))/100))</f>
        <v>1.8445584503865551</v>
      </c>
      <c r="F225">
        <f>F$50*EXP(-F$49*(HLOOKUP(F$49,'American Bonds'!$B$1:$L$504,MATCH($A225,'American Bonds'!$A$2:$A$504,0))/100))</f>
        <v>21.505814252725731</v>
      </c>
      <c r="G225">
        <f>G$50*EXP(-G$49*(HLOOKUP(G$49,'American Bonds'!$B$1:$L$504,MATCH($A225,'American Bonds'!$A$2:$A$504,0))/100))</f>
        <v>1.2976943009894273</v>
      </c>
      <c r="H225">
        <f>H$50*EXP(-H$49*(HLOOKUP(H$49,'American Bonds'!$B$1:$L$504,MATCH($A225,'American Bonds'!$A$2:$A$504,0))/100))</f>
        <v>1.2582087407124551</v>
      </c>
      <c r="I225">
        <f>I$50*EXP(-I$49*(HLOOKUP(I$49,'American Bonds'!$B$1:$L$504,MATCH($A225,'American Bonds'!$A$2:$A$504,0))/100))</f>
        <v>1.2405924839350573</v>
      </c>
      <c r="J225">
        <f>J$50*EXP(-J$49*(HLOOKUP(J$49,'American Bonds'!$B$1:$L$504,MATCH($A225,'American Bonds'!$A$2:$A$504,0))/100))</f>
        <v>1.2232228734356623</v>
      </c>
      <c r="K225">
        <f>K$50*EXP(-K$49*(HLOOKUP(K$49,'American Bonds'!$B$1:$L$504,MATCH($A225,'American Bonds'!$A$2:$A$504,0))/100))</f>
        <v>17.823485948458114</v>
      </c>
      <c r="L225">
        <f>L$50*EXP(-L$49*(HLOOKUP(L$49,'American Bonds'!$B$1:$L$504,MATCH($A225,'American Bonds'!$A$2:$A$504,0))/100))</f>
        <v>0.59271970032518995</v>
      </c>
      <c r="M225">
        <f>M$50*EXP(-M$49*(HLOOKUP(M$49,'American Bonds'!$B$1:$L$504,MATCH($A225,'American Bonds'!$A$2:$A$504,0))/100))</f>
        <v>0.58336998430667886</v>
      </c>
      <c r="N225">
        <f>N$50*EXP(-N$49*(HLOOKUP(N$49,'American Bonds'!$B$1:$L$504,MATCH($A225,'American Bonds'!$A$2:$A$504,0))/100))</f>
        <v>0.57416775316099866</v>
      </c>
      <c r="O225">
        <f>O$50*EXP(-O$49*(HLOOKUP(O$49,'American Bonds'!$B$1:$L$504,MATCH($A225,'American Bonds'!$A$2:$A$504,0))/100))</f>
        <v>0.56511068042308121</v>
      </c>
      <c r="P225">
        <f>P$50*EXP(-P$49*(HLOOKUP(P$49,'American Bonds'!$B$1:$L$504,MATCH($A225,'American Bonds'!$A$2:$A$504,0))/100))</f>
        <v>0.55619647632612856</v>
      </c>
      <c r="Q225">
        <f>Q$50*EXP(-Q$49*(HLOOKUP(Q$49,'American Bonds'!$B$1:$L$504,MATCH($A225,'American Bonds'!$A$2:$A$504,0))/100))</f>
        <v>0.5474228872227247</v>
      </c>
      <c r="R225">
        <f>R$50*EXP(-R$49*(HLOOKUP(R$49,'American Bonds'!$B$1:$L$504,MATCH($A225,'American Bonds'!$A$2:$A$504,0))/100))</f>
        <v>0.5387876950150795</v>
      </c>
      <c r="S225">
        <f>S$50*EXP(-S$49*(HLOOKUP(S$49,'American Bonds'!$B$1:$L$504,MATCH($A225,'American Bonds'!$A$2:$A$504,0))/100))</f>
        <v>0.53028871659425869</v>
      </c>
      <c r="T225">
        <f>T$50*EXP(-T$49*(HLOOKUP(T$49,'American Bonds'!$B$1:$L$504,MATCH($A225,'American Bonds'!$A$2:$A$504,0))/100))</f>
        <v>0.52192380328826116</v>
      </c>
      <c r="U225" s="25">
        <f>U$50*EXP(-U$49*(HLOOKUP(U$49,'American Bonds'!$B$1:$L$504,MATCH($A225,'American Bonds'!$A$2:$A$504,0))/100))</f>
        <v>12.304473132246768</v>
      </c>
      <c r="W225" s="129">
        <f t="shared" si="64"/>
        <v>111.93276284226646</v>
      </c>
      <c r="X225" s="21">
        <f t="shared" si="62"/>
        <v>6.6785718156451184</v>
      </c>
      <c r="Y225" s="28">
        <f t="shared" si="63"/>
        <v>1.753661553298217E-3</v>
      </c>
    </row>
    <row r="226" spans="1:25" x14ac:dyDescent="0.2">
      <c r="A226" s="154">
        <v>41179</v>
      </c>
      <c r="B226">
        <f>B$50*EXP(-B$49*(HLOOKUP(B$49,'American Bonds'!$B$1:$L$504,MATCH($A226,'American Bonds'!$A$2:$A$504,0))/100))</f>
        <v>23.403213645836903</v>
      </c>
      <c r="C226">
        <f>C$50*EXP(-C$49*(HLOOKUP(C$49,'American Bonds'!$B$1:$L$504,MATCH($A226,'American Bonds'!$A$2:$A$504,0))/100))</f>
        <v>2.2951514823909673</v>
      </c>
      <c r="D226">
        <f>D$50*EXP(-D$49*(HLOOKUP(D$49,'American Bonds'!$B$1:$L$504,MATCH($A226,'American Bonds'!$A$2:$A$504,0))/100))</f>
        <v>22.733637887337718</v>
      </c>
      <c r="E226">
        <f>E$50*EXP(-E$49*(HLOOKUP(E$49,'American Bonds'!$B$1:$L$504,MATCH($A226,'American Bonds'!$A$2:$A$504,0))/100))</f>
        <v>1.845296421351063</v>
      </c>
      <c r="F226">
        <f>F$50*EXP(-F$49*(HLOOKUP(F$49,'American Bonds'!$B$1:$L$504,MATCH($A226,'American Bonds'!$A$2:$A$504,0))/100))</f>
        <v>21.51656984852697</v>
      </c>
      <c r="G226">
        <f>G$50*EXP(-G$49*(HLOOKUP(G$49,'American Bonds'!$B$1:$L$504,MATCH($A226,'American Bonds'!$A$2:$A$504,0))/100))</f>
        <v>1.2984731512017191</v>
      </c>
      <c r="H226">
        <f>H$50*EXP(-H$49*(HLOOKUP(H$49,'American Bonds'!$B$1:$L$504,MATCH($A226,'American Bonds'!$A$2:$A$504,0))/100))</f>
        <v>1.2599714665696407</v>
      </c>
      <c r="I226">
        <f>I$50*EXP(-I$49*(HLOOKUP(I$49,'American Bonds'!$B$1:$L$504,MATCH($A226,'American Bonds'!$A$2:$A$504,0))/100))</f>
        <v>1.2425790207149829</v>
      </c>
      <c r="J226">
        <f>J$50*EXP(-J$49*(HLOOKUP(J$49,'American Bonds'!$B$1:$L$504,MATCH($A226,'American Bonds'!$A$2:$A$504,0))/100))</f>
        <v>1.2254266574184092</v>
      </c>
      <c r="K226">
        <f>K$50*EXP(-K$49*(HLOOKUP(K$49,'American Bonds'!$B$1:$L$504,MATCH($A226,'American Bonds'!$A$2:$A$504,0))/100))</f>
        <v>17.877036692256134</v>
      </c>
      <c r="L226">
        <f>L$50*EXP(-L$49*(HLOOKUP(L$49,'American Bonds'!$B$1:$L$504,MATCH($A226,'American Bonds'!$A$2:$A$504,0))/100))</f>
        <v>0.59467890624805675</v>
      </c>
      <c r="M226">
        <f>M$50*EXP(-M$49*(HLOOKUP(M$49,'American Bonds'!$B$1:$L$504,MATCH($A226,'American Bonds'!$A$2:$A$504,0))/100))</f>
        <v>0.58547390102805186</v>
      </c>
      <c r="N226">
        <f>N$50*EXP(-N$49*(HLOOKUP(N$49,'American Bonds'!$B$1:$L$504,MATCH($A226,'American Bonds'!$A$2:$A$504,0))/100))</f>
        <v>0.57641137962613775</v>
      </c>
      <c r="O226">
        <f>O$50*EXP(-O$49*(HLOOKUP(O$49,'American Bonds'!$B$1:$L$504,MATCH($A226,'American Bonds'!$A$2:$A$504,0))/100))</f>
        <v>0.5674891365423792</v>
      </c>
      <c r="P226">
        <f>P$50*EXP(-P$49*(HLOOKUP(P$49,'American Bonds'!$B$1:$L$504,MATCH($A226,'American Bonds'!$A$2:$A$504,0))/100))</f>
        <v>0.55870500041566451</v>
      </c>
      <c r="Q226">
        <f>Q$50*EXP(-Q$49*(HLOOKUP(Q$49,'American Bonds'!$B$1:$L$504,MATCH($A226,'American Bonds'!$A$2:$A$504,0))/100))</f>
        <v>0.55005683349527301</v>
      </c>
      <c r="R226">
        <f>R$50*EXP(-R$49*(HLOOKUP(R$49,'American Bonds'!$B$1:$L$504,MATCH($A226,'American Bonds'!$A$2:$A$504,0))/100))</f>
        <v>0.5415425311206209</v>
      </c>
      <c r="S226">
        <f>S$50*EXP(-S$49*(HLOOKUP(S$49,'American Bonds'!$B$1:$L$504,MATCH($A226,'American Bonds'!$A$2:$A$504,0))/100))</f>
        <v>0.53316002120906092</v>
      </c>
      <c r="T226">
        <f>T$50*EXP(-T$49*(HLOOKUP(T$49,'American Bonds'!$B$1:$L$504,MATCH($A226,'American Bonds'!$A$2:$A$504,0))/100))</f>
        <v>0.52490726375161001</v>
      </c>
      <c r="U226" s="25">
        <f>U$50*EXP(-U$49*(HLOOKUP(U$49,'American Bonds'!$B$1:$L$504,MATCH($A226,'American Bonds'!$A$2:$A$504,0))/100))</f>
        <v>12.403303712530008</v>
      </c>
      <c r="W226" s="129">
        <f t="shared" si="64"/>
        <v>112.13308495957138</v>
      </c>
      <c r="X226" s="21">
        <f t="shared" si="62"/>
        <v>6.6932805272606908</v>
      </c>
      <c r="Y226" s="28">
        <f t="shared" si="63"/>
        <v>1.7880651838936053E-3</v>
      </c>
    </row>
    <row r="227" spans="1:25" x14ac:dyDescent="0.2">
      <c r="A227" s="154">
        <v>41180</v>
      </c>
      <c r="B227">
        <f>B$50*EXP(-B$49*(HLOOKUP(B$49,'American Bonds'!$B$1:$L$504,MATCH($A227,'American Bonds'!$A$2:$A$504,0))/100))</f>
        <v>23.398533471140805</v>
      </c>
      <c r="C227">
        <f>C$50*EXP(-C$49*(HLOOKUP(C$49,'American Bonds'!$B$1:$L$504,MATCH($A227,'American Bonds'!$A$2:$A$504,0))/100))</f>
        <v>2.2951514823909673</v>
      </c>
      <c r="D227">
        <f>D$50*EXP(-D$49*(HLOOKUP(D$49,'American Bonds'!$B$1:$L$504,MATCH($A227,'American Bonds'!$A$2:$A$504,0))/100))</f>
        <v>22.726818818882926</v>
      </c>
      <c r="E227">
        <f>E$50*EXP(-E$49*(HLOOKUP(E$49,'American Bonds'!$B$1:$L$504,MATCH($A227,'American Bonds'!$A$2:$A$504,0))/100))</f>
        <v>1.8445584503865551</v>
      </c>
      <c r="F227">
        <f>F$50*EXP(-F$49*(HLOOKUP(F$49,'American Bonds'!$B$1:$L$504,MATCH($A227,'American Bonds'!$A$2:$A$504,0))/100))</f>
        <v>21.505814252725731</v>
      </c>
      <c r="G227">
        <f>G$50*EXP(-G$49*(HLOOKUP(G$49,'American Bonds'!$B$1:$L$504,MATCH($A227,'American Bonds'!$A$2:$A$504,0))/100))</f>
        <v>1.2976943009894273</v>
      </c>
      <c r="H227">
        <f>H$50*EXP(-H$49*(HLOOKUP(H$49,'American Bonds'!$B$1:$L$504,MATCH($A227,'American Bonds'!$A$2:$A$504,0))/100))</f>
        <v>1.2582087407124551</v>
      </c>
      <c r="I227">
        <f>I$50*EXP(-I$49*(HLOOKUP(I$49,'American Bonds'!$B$1:$L$504,MATCH($A227,'American Bonds'!$A$2:$A$504,0))/100))</f>
        <v>1.2405924839350573</v>
      </c>
      <c r="J227">
        <f>J$50*EXP(-J$49*(HLOOKUP(J$49,'American Bonds'!$B$1:$L$504,MATCH($A227,'American Bonds'!$A$2:$A$504,0))/100))</f>
        <v>1.2232228734356623</v>
      </c>
      <c r="K227">
        <f>K$50*EXP(-K$49*(HLOOKUP(K$49,'American Bonds'!$B$1:$L$504,MATCH($A227,'American Bonds'!$A$2:$A$504,0))/100))</f>
        <v>17.859168591103462</v>
      </c>
      <c r="L227">
        <f>L$50*EXP(-L$49*(HLOOKUP(L$49,'American Bonds'!$B$1:$L$504,MATCH($A227,'American Bonds'!$A$2:$A$504,0))/100))</f>
        <v>0.59402511910003897</v>
      </c>
      <c r="M227">
        <f>M$50*EXP(-M$49*(HLOOKUP(M$49,'American Bonds'!$B$1:$L$504,MATCH($A227,'American Bonds'!$A$2:$A$504,0))/100))</f>
        <v>0.584771753719461</v>
      </c>
      <c r="N227">
        <f>N$50*EXP(-N$49*(HLOOKUP(N$49,'American Bonds'!$B$1:$L$504,MATCH($A227,'American Bonds'!$A$2:$A$504,0))/100))</f>
        <v>0.57566253168924553</v>
      </c>
      <c r="O227">
        <f>O$50*EXP(-O$49*(HLOOKUP(O$49,'American Bonds'!$B$1:$L$504,MATCH($A227,'American Bonds'!$A$2:$A$504,0))/100))</f>
        <v>0.56669520763113279</v>
      </c>
      <c r="P227">
        <f>P$50*EXP(-P$49*(HLOOKUP(P$49,'American Bonds'!$B$1:$L$504,MATCH($A227,'American Bonds'!$A$2:$A$504,0))/100))</f>
        <v>0.55786757114401275</v>
      </c>
      <c r="Q227">
        <f>Q$50*EXP(-Q$49*(HLOOKUP(Q$49,'American Bonds'!$B$1:$L$504,MATCH($A227,'American Bonds'!$A$2:$A$504,0))/100))</f>
        <v>0.54917744625907217</v>
      </c>
      <c r="R227">
        <f>R$50*EXP(-R$49*(HLOOKUP(R$49,'American Bonds'!$B$1:$L$504,MATCH($A227,'American Bonds'!$A$2:$A$504,0))/100))</f>
        <v>0.54062269090342863</v>
      </c>
      <c r="S227">
        <f>S$50*EXP(-S$49*(HLOOKUP(S$49,'American Bonds'!$B$1:$L$504,MATCH($A227,'American Bonds'!$A$2:$A$504,0))/100))</f>
        <v>0.53220119637212049</v>
      </c>
      <c r="T227">
        <f>T$50*EXP(-T$49*(HLOOKUP(T$49,'American Bonds'!$B$1:$L$504,MATCH($A227,'American Bonds'!$A$2:$A$504,0))/100))</f>
        <v>0.52391088680832143</v>
      </c>
      <c r="U227" s="25">
        <f>U$50*EXP(-U$49*(HLOOKUP(U$49,'American Bonds'!$B$1:$L$504,MATCH($A227,'American Bonds'!$A$2:$A$504,0))/100))</f>
        <v>12.403303712530008</v>
      </c>
      <c r="W227" s="129">
        <f t="shared" si="64"/>
        <v>112.07800158185991</v>
      </c>
      <c r="X227" s="21">
        <f t="shared" si="62"/>
        <v>6.6927494268809591</v>
      </c>
      <c r="Y227" s="28">
        <f t="shared" si="63"/>
        <v>-4.9135285564485339E-4</v>
      </c>
    </row>
    <row r="228" spans="1:25" x14ac:dyDescent="0.2">
      <c r="A228" s="154">
        <v>41181</v>
      </c>
      <c r="B228">
        <f>B$50*EXP(-B$49*(HLOOKUP(B$49,'American Bonds'!$B$1:$L$504,MATCH($A228,'American Bonds'!$A$2:$A$504,0))/100))</f>
        <v>23.400873441484485</v>
      </c>
      <c r="C228">
        <f>C$50*EXP(-C$49*(HLOOKUP(C$49,'American Bonds'!$B$1:$L$504,MATCH($A228,'American Bonds'!$A$2:$A$504,0))/100))</f>
        <v>2.2960697266205266</v>
      </c>
      <c r="D228">
        <f>D$50*EXP(-D$49*(HLOOKUP(D$49,'American Bonds'!$B$1:$L$504,MATCH($A228,'American Bonds'!$A$2:$A$504,0))/100))</f>
        <v>22.740459001819932</v>
      </c>
      <c r="E228">
        <f>E$50*EXP(-E$49*(HLOOKUP(E$49,'American Bonds'!$B$1:$L$504,MATCH($A228,'American Bonds'!$A$2:$A$504,0))/100))</f>
        <v>1.8460346875630023</v>
      </c>
      <c r="F228">
        <f>F$50*EXP(-F$49*(HLOOKUP(F$49,'American Bonds'!$B$1:$L$504,MATCH($A228,'American Bonds'!$A$2:$A$504,0))/100))</f>
        <v>21.51656984852697</v>
      </c>
      <c r="G228">
        <f>G$50*EXP(-G$49*(HLOOKUP(G$49,'American Bonds'!$B$1:$L$504,MATCH($A228,'American Bonds'!$A$2:$A$504,0))/100))</f>
        <v>1.2984731512017191</v>
      </c>
      <c r="H228">
        <f>H$50*EXP(-H$49*(HLOOKUP(H$49,'American Bonds'!$B$1:$L$504,MATCH($A228,'American Bonds'!$A$2:$A$504,0))/100))</f>
        <v>1.2599714665696407</v>
      </c>
      <c r="I228">
        <f>I$50*EXP(-I$49*(HLOOKUP(I$49,'American Bonds'!$B$1:$L$504,MATCH($A228,'American Bonds'!$A$2:$A$504,0))/100))</f>
        <v>1.2425790207149829</v>
      </c>
      <c r="J228">
        <f>J$50*EXP(-J$49*(HLOOKUP(J$49,'American Bonds'!$B$1:$L$504,MATCH($A228,'American Bonds'!$A$2:$A$504,0))/100))</f>
        <v>1.2254266574184092</v>
      </c>
      <c r="K228">
        <f>K$50*EXP(-K$49*(HLOOKUP(K$49,'American Bonds'!$B$1:$L$504,MATCH($A228,'American Bonds'!$A$2:$A$504,0))/100))</f>
        <v>17.877036692256134</v>
      </c>
      <c r="L228">
        <f>L$50*EXP(-L$49*(HLOOKUP(L$49,'American Bonds'!$B$1:$L$504,MATCH($A228,'American Bonds'!$A$2:$A$504,0))/100))</f>
        <v>0.59467890624805675</v>
      </c>
      <c r="M228">
        <f>M$50*EXP(-M$49*(HLOOKUP(M$49,'American Bonds'!$B$1:$L$504,MATCH($A228,'American Bonds'!$A$2:$A$504,0))/100))</f>
        <v>0.58547390102805186</v>
      </c>
      <c r="N228">
        <f>N$50*EXP(-N$49*(HLOOKUP(N$49,'American Bonds'!$B$1:$L$504,MATCH($A228,'American Bonds'!$A$2:$A$504,0))/100))</f>
        <v>0.57641137962613775</v>
      </c>
      <c r="O228">
        <f>O$50*EXP(-O$49*(HLOOKUP(O$49,'American Bonds'!$B$1:$L$504,MATCH($A228,'American Bonds'!$A$2:$A$504,0))/100))</f>
        <v>0.5674891365423792</v>
      </c>
      <c r="P228">
        <f>P$50*EXP(-P$49*(HLOOKUP(P$49,'American Bonds'!$B$1:$L$504,MATCH($A228,'American Bonds'!$A$2:$A$504,0))/100))</f>
        <v>0.55870500041566451</v>
      </c>
      <c r="Q228">
        <f>Q$50*EXP(-Q$49*(HLOOKUP(Q$49,'American Bonds'!$B$1:$L$504,MATCH($A228,'American Bonds'!$A$2:$A$504,0))/100))</f>
        <v>0.55005683349527301</v>
      </c>
      <c r="R228">
        <f>R$50*EXP(-R$49*(HLOOKUP(R$49,'American Bonds'!$B$1:$L$504,MATCH($A228,'American Bonds'!$A$2:$A$504,0))/100))</f>
        <v>0.5415425311206209</v>
      </c>
      <c r="S228">
        <f>S$50*EXP(-S$49*(HLOOKUP(S$49,'American Bonds'!$B$1:$L$504,MATCH($A228,'American Bonds'!$A$2:$A$504,0))/100))</f>
        <v>0.53316002120906092</v>
      </c>
      <c r="T228">
        <f>T$50*EXP(-T$49*(HLOOKUP(T$49,'American Bonds'!$B$1:$L$504,MATCH($A228,'American Bonds'!$A$2:$A$504,0))/100))</f>
        <v>0.52490726375161001</v>
      </c>
      <c r="U228" s="25">
        <f>U$50*EXP(-U$49*(HLOOKUP(U$49,'American Bonds'!$B$1:$L$504,MATCH($A228,'American Bonds'!$A$2:$A$504,0))/100))</f>
        <v>12.428135143108504</v>
      </c>
      <c r="W228" s="129">
        <f t="shared" si="64"/>
        <v>112.1640538107212</v>
      </c>
      <c r="X228" s="21">
        <f t="shared" si="62"/>
        <v>6.6960644681491441</v>
      </c>
      <c r="Y228" s="28">
        <f t="shared" si="63"/>
        <v>7.6749415210900125E-4</v>
      </c>
    </row>
    <row r="229" spans="1:25" x14ac:dyDescent="0.2">
      <c r="A229" s="154">
        <v>41184</v>
      </c>
      <c r="B229">
        <f>B$50*EXP(-B$49*(HLOOKUP(B$49,'American Bonds'!$B$1:$L$504,MATCH($A229,'American Bonds'!$A$2:$A$504,0))/100))</f>
        <v>23.400873441484485</v>
      </c>
      <c r="C229">
        <f>C$50*EXP(-C$49*(HLOOKUP(C$49,'American Bonds'!$B$1:$L$504,MATCH($A229,'American Bonds'!$A$2:$A$504,0))/100))</f>
        <v>2.2942336053856502</v>
      </c>
      <c r="D229">
        <f>D$50*EXP(-D$49*(HLOOKUP(D$49,'American Bonds'!$B$1:$L$504,MATCH($A229,'American Bonds'!$A$2:$A$504,0))/100))</f>
        <v>22.720001795841846</v>
      </c>
      <c r="E229">
        <f>E$50*EXP(-E$49*(HLOOKUP(E$49,'American Bonds'!$B$1:$L$504,MATCH($A229,'American Bonds'!$A$2:$A$504,0))/100))</f>
        <v>1.8438207745514033</v>
      </c>
      <c r="F229">
        <f>F$50*EXP(-F$49*(HLOOKUP(F$49,'American Bonds'!$B$1:$L$504,MATCH($A229,'American Bonds'!$A$2:$A$504,0))/100))</f>
        <v>21.495064033378167</v>
      </c>
      <c r="G229">
        <f>G$50*EXP(-G$49*(HLOOKUP(G$49,'American Bonds'!$B$1:$L$504,MATCH($A229,'American Bonds'!$A$2:$A$504,0))/100))</f>
        <v>1.2969159179470977</v>
      </c>
      <c r="H229">
        <f>H$50*EXP(-H$49*(HLOOKUP(H$49,'American Bonds'!$B$1:$L$504,MATCH($A229,'American Bonds'!$A$2:$A$504,0))/100))</f>
        <v>1.257328302783183</v>
      </c>
      <c r="I229">
        <f>I$50*EXP(-I$49*(HLOOKUP(I$49,'American Bonds'!$B$1:$L$504,MATCH($A229,'American Bonds'!$A$2:$A$504,0))/100))</f>
        <v>1.2396004068316613</v>
      </c>
      <c r="J229">
        <f>J$50*EXP(-J$49*(HLOOKUP(J$49,'American Bonds'!$B$1:$L$504,MATCH($A229,'American Bonds'!$A$2:$A$504,0))/100))</f>
        <v>1.2221224681062457</v>
      </c>
      <c r="K229">
        <f>K$50*EXP(-K$49*(HLOOKUP(K$49,'American Bonds'!$B$1:$L$504,MATCH($A229,'American Bonds'!$A$2:$A$504,0))/100))</f>
        <v>17.805671371282791</v>
      </c>
      <c r="L229">
        <f>L$50*EXP(-L$49*(HLOOKUP(L$49,'American Bonds'!$B$1:$L$504,MATCH($A229,'American Bonds'!$A$2:$A$504,0))/100))</f>
        <v>0.59206806711880222</v>
      </c>
      <c r="M229">
        <f>M$50*EXP(-M$49*(HLOOKUP(M$49,'American Bonds'!$B$1:$L$504,MATCH($A229,'American Bonds'!$A$2:$A$504,0))/100))</f>
        <v>0.58267036018393936</v>
      </c>
      <c r="N229">
        <f>N$50*EXP(-N$49*(HLOOKUP(N$49,'American Bonds'!$B$1:$L$504,MATCH($A229,'American Bonds'!$A$2:$A$504,0))/100))</f>
        <v>0.57342182004346798</v>
      </c>
      <c r="O229">
        <f>O$50*EXP(-O$49*(HLOOKUP(O$49,'American Bonds'!$B$1:$L$504,MATCH($A229,'American Bonds'!$A$2:$A$504,0))/100))</f>
        <v>0.56432007902060211</v>
      </c>
      <c r="P229">
        <f>P$50*EXP(-P$49*(HLOOKUP(P$49,'American Bonds'!$B$1:$L$504,MATCH($A229,'American Bonds'!$A$2:$A$504,0))/100))</f>
        <v>0.55536280701993201</v>
      </c>
      <c r="Q229">
        <f>Q$50*EXP(-Q$49*(HLOOKUP(Q$49,'American Bonds'!$B$1:$L$504,MATCH($A229,'American Bonds'!$A$2:$A$504,0))/100))</f>
        <v>0.54654771093090615</v>
      </c>
      <c r="R229">
        <f>R$50*EXP(-R$49*(HLOOKUP(R$49,'American Bonds'!$B$1:$L$504,MATCH($A229,'American Bonds'!$A$2:$A$504,0))/100))</f>
        <v>0.53787253404078328</v>
      </c>
      <c r="S229">
        <f>S$50*EXP(-S$49*(HLOOKUP(S$49,'American Bonds'!$B$1:$L$504,MATCH($A229,'American Bonds'!$A$2:$A$504,0))/100))</f>
        <v>0.52933505545690118</v>
      </c>
      <c r="T229">
        <f>T$50*EXP(-T$49*(HLOOKUP(T$49,'American Bonds'!$B$1:$L$504,MATCH($A229,'American Bonds'!$A$2:$A$504,0))/100))</f>
        <v>0.52093308953811579</v>
      </c>
      <c r="U229" s="25">
        <f>U$50*EXP(-U$49*(HLOOKUP(U$49,'American Bonds'!$B$1:$L$504,MATCH($A229,'American Bonds'!$A$2:$A$504,0))/100))</f>
        <v>12.329106703871696</v>
      </c>
      <c r="W229" s="129">
        <f t="shared" si="64"/>
        <v>111.90727034481769</v>
      </c>
      <c r="X229" s="21">
        <f t="shared" si="62"/>
        <v>6.6809068791681003</v>
      </c>
      <c r="Y229" s="28">
        <f t="shared" si="63"/>
        <v>-2.2919807278505133E-3</v>
      </c>
    </row>
    <row r="230" spans="1:25" x14ac:dyDescent="0.2">
      <c r="A230" s="154" t="s">
        <v>75</v>
      </c>
      <c r="B230">
        <f>B$50*EXP(-B$49*(HLOOKUP(B$49,'American Bonds'!$B$1:$L$504,MATCH($A230,'American Bonds'!$A$2:$A$504,0))/100))</f>
        <v>23.391514963928184</v>
      </c>
      <c r="C230">
        <f>C$50*EXP(-C$49*(HLOOKUP(C$49,'American Bonds'!$B$1:$L$504,MATCH($A230,'American Bonds'!$A$2:$A$504,0))/100))</f>
        <v>2.292857478101888</v>
      </c>
      <c r="D230">
        <f>D$50*EXP(-D$49*(HLOOKUP(D$49,'American Bonds'!$B$1:$L$504,MATCH($A230,'American Bonds'!$A$2:$A$504,0))/100))</f>
        <v>22.699562993066454</v>
      </c>
      <c r="E230">
        <f>E$50*EXP(-E$49*(HLOOKUP(E$49,'American Bonds'!$B$1:$L$504,MATCH($A230,'American Bonds'!$A$2:$A$504,0))/100))</f>
        <v>1.8416095166420381</v>
      </c>
      <c r="F230">
        <f>F$50*EXP(-F$49*(HLOOKUP(F$49,'American Bonds'!$B$1:$L$504,MATCH($A230,'American Bonds'!$A$2:$A$504,0))/100))</f>
        <v>21.452116866793716</v>
      </c>
      <c r="G230">
        <f>G$50*EXP(-G$49*(HLOOKUP(G$49,'American Bonds'!$B$1:$L$504,MATCH($A230,'American Bonds'!$A$2:$A$504,0))/100))</f>
        <v>1.2938070518755662</v>
      </c>
      <c r="H230">
        <f>H$50*EXP(-H$49*(HLOOKUP(H$49,'American Bonds'!$B$1:$L$504,MATCH($A230,'American Bonds'!$A$2:$A$504,0))/100))</f>
        <v>1.25381270766541</v>
      </c>
      <c r="I230">
        <f>I$50*EXP(-I$49*(HLOOKUP(I$49,'American Bonds'!$B$1:$L$504,MATCH($A230,'American Bonds'!$A$2:$A$504,0))/100))</f>
        <v>1.2356400255194244</v>
      </c>
      <c r="J230">
        <f>J$50*EXP(-J$49*(HLOOKUP(J$49,'American Bonds'!$B$1:$L$504,MATCH($A230,'American Bonds'!$A$2:$A$504,0))/100))</f>
        <v>1.217730737079979</v>
      </c>
      <c r="K230">
        <f>K$50*EXP(-K$49*(HLOOKUP(K$49,'American Bonds'!$B$1:$L$504,MATCH($A230,'American Bonds'!$A$2:$A$504,0))/100))</f>
        <v>17.752334402624651</v>
      </c>
      <c r="L230">
        <f>L$50*EXP(-L$49*(HLOOKUP(L$49,'American Bonds'!$B$1:$L$504,MATCH($A230,'American Bonds'!$A$2:$A$504,0))/100))</f>
        <v>0.59011746276466759</v>
      </c>
      <c r="M230">
        <f>M$50*EXP(-M$49*(HLOOKUP(M$49,'American Bonds'!$B$1:$L$504,MATCH($A230,'American Bonds'!$A$2:$A$504,0))/100))</f>
        <v>0.58057651806444133</v>
      </c>
      <c r="N230">
        <f>N$50*EXP(-N$49*(HLOOKUP(N$49,'American Bonds'!$B$1:$L$504,MATCH($A230,'American Bonds'!$A$2:$A$504,0))/100))</f>
        <v>0.57118983015462821</v>
      </c>
      <c r="O230">
        <f>O$50*EXP(-O$49*(HLOOKUP(O$49,'American Bonds'!$B$1:$L$504,MATCH($A230,'American Bonds'!$A$2:$A$504,0))/100))</f>
        <v>0.56195490503089884</v>
      </c>
      <c r="P230">
        <f>P$50*EXP(-P$49*(HLOOKUP(P$49,'American Bonds'!$B$1:$L$504,MATCH($A230,'American Bonds'!$A$2:$A$504,0))/100))</f>
        <v>0.55286928901167109</v>
      </c>
      <c r="Q230">
        <f>Q$50*EXP(-Q$49*(HLOOKUP(Q$49,'American Bonds'!$B$1:$L$504,MATCH($A230,'American Bonds'!$A$2:$A$504,0))/100))</f>
        <v>0.54393056808617746</v>
      </c>
      <c r="R230">
        <f>R$50*EXP(-R$49*(HLOOKUP(R$49,'American Bonds'!$B$1:$L$504,MATCH($A230,'American Bonds'!$A$2:$A$504,0))/100))</f>
        <v>0.5351363672730719</v>
      </c>
      <c r="S230">
        <f>S$50*EXP(-S$49*(HLOOKUP(S$49,'American Bonds'!$B$1:$L$504,MATCH($A230,'American Bonds'!$A$2:$A$504,0))/100))</f>
        <v>0.52648434998940707</v>
      </c>
      <c r="T230">
        <f>T$50*EXP(-T$49*(HLOOKUP(T$49,'American Bonds'!$B$1:$L$504,MATCH($A230,'American Bonds'!$A$2:$A$504,0))/100))</f>
        <v>0.51797221742981414</v>
      </c>
      <c r="U230" s="25">
        <f>U$50*EXP(-U$49*(HLOOKUP(U$49,'American Bonds'!$B$1:$L$504,MATCH($A230,'American Bonds'!$A$2:$A$504,0))/100))</f>
        <v>12.279888778530776</v>
      </c>
      <c r="W230" s="129">
        <f t="shared" si="64"/>
        <v>111.69110702963285</v>
      </c>
      <c r="X230" s="21">
        <f t="shared" si="62"/>
        <v>6.6735015230045232</v>
      </c>
      <c r="Y230" s="28">
        <f t="shared" si="63"/>
        <v>-1.9334968801236311E-3</v>
      </c>
    </row>
    <row r="231" spans="1:25" x14ac:dyDescent="0.2">
      <c r="A231" s="154" t="s">
        <v>76</v>
      </c>
      <c r="B231">
        <f>B$50*EXP(-B$49*(HLOOKUP(B$49,'American Bonds'!$B$1:$L$504,MATCH($A231,'American Bonds'!$A$2:$A$504,0))/100))</f>
        <v>23.389175929385466</v>
      </c>
      <c r="C231">
        <f>C$50*EXP(-C$49*(HLOOKUP(C$49,'American Bonds'!$B$1:$L$504,MATCH($A231,'American Bonds'!$A$2:$A$504,0))/100))</f>
        <v>2.291940518514791</v>
      </c>
      <c r="D231">
        <f>D$50*EXP(-D$49*(HLOOKUP(D$49,'American Bonds'!$B$1:$L$504,MATCH($A231,'American Bonds'!$A$2:$A$504,0))/100))</f>
        <v>22.672339854624617</v>
      </c>
      <c r="E231">
        <f>E$50*EXP(-E$49*(HLOOKUP(E$49,'American Bonds'!$B$1:$L$504,MATCH($A231,'American Bonds'!$A$2:$A$504,0))/100))</f>
        <v>1.8386652974188893</v>
      </c>
      <c r="F231">
        <f>F$50*EXP(-F$49*(HLOOKUP(F$49,'American Bonds'!$B$1:$L$504,MATCH($A231,'American Bonds'!$A$2:$A$504,0))/100))</f>
        <v>21.409255508705336</v>
      </c>
      <c r="G231">
        <f>G$50*EXP(-G$49*(HLOOKUP(G$49,'American Bonds'!$B$1:$L$504,MATCH($A231,'American Bonds'!$A$2:$A$504,0))/100))</f>
        <v>1.2907056381362305</v>
      </c>
      <c r="H231">
        <f>H$50*EXP(-H$49*(HLOOKUP(H$49,'American Bonds'!$B$1:$L$504,MATCH($A231,'American Bonds'!$A$2:$A$504,0))/100))</f>
        <v>1.2494320338397129</v>
      </c>
      <c r="I231">
        <f>I$50*EXP(-I$49*(HLOOKUP(I$49,'American Bonds'!$B$1:$L$504,MATCH($A231,'American Bonds'!$A$2:$A$504,0))/100))</f>
        <v>1.2307073373705602</v>
      </c>
      <c r="J231">
        <f>J$50*EXP(-J$49*(HLOOKUP(J$49,'American Bonds'!$B$1:$L$504,MATCH($A231,'American Bonds'!$A$2:$A$504,0))/100))</f>
        <v>1.2122632598133338</v>
      </c>
      <c r="K231">
        <f>K$50*EXP(-K$49*(HLOOKUP(K$49,'American Bonds'!$B$1:$L$504,MATCH($A231,'American Bonds'!$A$2:$A$504,0))/100))</f>
        <v>17.646139300101591</v>
      </c>
      <c r="L231">
        <f>L$50*EXP(-L$49*(HLOOKUP(L$49,'American Bonds'!$B$1:$L$504,MATCH($A231,'American Bonds'!$A$2:$A$504,0))/100))</f>
        <v>0.58623551203928548</v>
      </c>
      <c r="M231">
        <f>M$50*EXP(-M$49*(HLOOKUP(M$49,'American Bonds'!$B$1:$L$504,MATCH($A231,'American Bonds'!$A$2:$A$504,0))/100))</f>
        <v>0.57641137962613787</v>
      </c>
      <c r="N231">
        <f>N$50*EXP(-N$49*(HLOOKUP(N$49,'American Bonds'!$B$1:$L$504,MATCH($A231,'American Bonds'!$A$2:$A$504,0))/100))</f>
        <v>0.56675187998546639</v>
      </c>
      <c r="O231">
        <f>O$50*EXP(-O$49*(HLOOKUP(O$49,'American Bonds'!$B$1:$L$504,MATCH($A231,'American Bonds'!$A$2:$A$504,0))/100))</f>
        <v>0.55725425420191532</v>
      </c>
      <c r="P231">
        <f>P$50*EXP(-P$49*(HLOOKUP(P$49,'American Bonds'!$B$1:$L$504,MATCH($A231,'American Bonds'!$A$2:$A$504,0))/100))</f>
        <v>0.54791578959402143</v>
      </c>
      <c r="Q231">
        <f>Q$50*EXP(-Q$49*(HLOOKUP(Q$49,'American Bonds'!$B$1:$L$504,MATCH($A231,'American Bonds'!$A$2:$A$504,0))/100))</f>
        <v>0.53873381893942673</v>
      </c>
      <c r="R231">
        <f>R$50*EXP(-R$49*(HLOOKUP(R$49,'American Bonds'!$B$1:$L$504,MATCH($A231,'American Bonds'!$A$2:$A$504,0))/100))</f>
        <v>0.52970571971307512</v>
      </c>
      <c r="S231">
        <f>S$50*EXP(-S$49*(HLOOKUP(S$49,'American Bonds'!$B$1:$L$504,MATCH($A231,'American Bonds'!$A$2:$A$504,0))/100))</f>
        <v>0.52082891333817549</v>
      </c>
      <c r="T231">
        <f>T$50*EXP(-T$49*(HLOOKUP(T$49,'American Bonds'!$B$1:$L$504,MATCH($A231,'American Bonds'!$A$2:$A$504,0))/100))</f>
        <v>0.51210086444971592</v>
      </c>
      <c r="U231" s="25">
        <f>U$50*EXP(-U$49*(HLOOKUP(U$49,'American Bonds'!$B$1:$L$504,MATCH($A231,'American Bonds'!$A$2:$A$504,0))/100))</f>
        <v>12.109168168330271</v>
      </c>
      <c r="W231" s="129">
        <f t="shared" si="64"/>
        <v>111.27573097812802</v>
      </c>
      <c r="X231" s="21">
        <f t="shared" si="62"/>
        <v>6.6480374872826227</v>
      </c>
      <c r="Y231" s="28">
        <f t="shared" si="63"/>
        <v>-3.7259041366827176E-3</v>
      </c>
    </row>
    <row r="232" spans="1:25" x14ac:dyDescent="0.2">
      <c r="A232" s="154" t="s">
        <v>77</v>
      </c>
      <c r="B232">
        <f>B$50*EXP(-B$49*(HLOOKUP(B$49,'American Bonds'!$B$1:$L$504,MATCH($A232,'American Bonds'!$A$2:$A$504,0))/100))</f>
        <v>23.386837128734509</v>
      </c>
      <c r="C232">
        <f>C$50*EXP(-C$49*(HLOOKUP(C$49,'American Bonds'!$B$1:$L$504,MATCH($A232,'American Bonds'!$A$2:$A$504,0))/100))</f>
        <v>2.2905657666704777</v>
      </c>
      <c r="D232">
        <f>D$50*EXP(-D$49*(HLOOKUP(D$49,'American Bonds'!$B$1:$L$504,MATCH($A232,'American Bonds'!$A$2:$A$504,0))/100))</f>
        <v>22.651943928299026</v>
      </c>
      <c r="E232">
        <f>E$50*EXP(-E$49*(HLOOKUP(E$49,'American Bonds'!$B$1:$L$504,MATCH($A232,'American Bonds'!$A$2:$A$504,0))/100))</f>
        <v>1.8364602223716242</v>
      </c>
      <c r="F232">
        <f>F$50*EXP(-F$49*(HLOOKUP(F$49,'American Bonds'!$B$1:$L$504,MATCH($A232,'American Bonds'!$A$2:$A$504,0))/100))</f>
        <v>21.366479787667537</v>
      </c>
      <c r="G232">
        <f>G$50*EXP(-G$49*(HLOOKUP(G$49,'American Bonds'!$B$1:$L$504,MATCH($A232,'American Bonds'!$A$2:$A$504,0))/100))</f>
        <v>1.2876116588649389</v>
      </c>
      <c r="H232">
        <f>H$50*EXP(-H$49*(HLOOKUP(H$49,'American Bonds'!$B$1:$L$504,MATCH($A232,'American Bonds'!$A$2:$A$504,0))/100))</f>
        <v>1.2468109796387981</v>
      </c>
      <c r="I232">
        <f>I$50*EXP(-I$49*(HLOOKUP(I$49,'American Bonds'!$B$1:$L$504,MATCH($A232,'American Bonds'!$A$2:$A$504,0))/100))</f>
        <v>1.2277571813641532</v>
      </c>
      <c r="J232">
        <f>J$50*EXP(-J$49*(HLOOKUP(J$49,'American Bonds'!$B$1:$L$504,MATCH($A232,'American Bonds'!$A$2:$A$504,0))/100))</f>
        <v>1.208994563737273</v>
      </c>
      <c r="K232">
        <f>K$50*EXP(-K$49*(HLOOKUP(K$49,'American Bonds'!$B$1:$L$504,MATCH($A232,'American Bonds'!$A$2:$A$504,0))/100))</f>
        <v>17.593280210480028</v>
      </c>
      <c r="L232">
        <f>L$50*EXP(-L$49*(HLOOKUP(L$49,'American Bonds'!$B$1:$L$504,MATCH($A232,'American Bonds'!$A$2:$A$504,0))/100))</f>
        <v>0.58430412339355609</v>
      </c>
      <c r="M232">
        <f>M$50*EXP(-M$49*(HLOOKUP(M$49,'American Bonds'!$B$1:$L$504,MATCH($A232,'American Bonds'!$A$2:$A$504,0))/100))</f>
        <v>0.57434002932707984</v>
      </c>
      <c r="N232">
        <f>N$50*EXP(-N$49*(HLOOKUP(N$49,'American Bonds'!$B$1:$L$504,MATCH($A232,'American Bonds'!$A$2:$A$504,0))/100))</f>
        <v>0.56454585220383668</v>
      </c>
      <c r="O232">
        <f>O$50*EXP(-O$49*(HLOOKUP(O$49,'American Bonds'!$B$1:$L$504,MATCH($A232,'American Bonds'!$A$2:$A$504,0))/100))</f>
        <v>0.55491869444303277</v>
      </c>
      <c r="P232">
        <f>P$50*EXP(-P$49*(HLOOKUP(P$49,'American Bonds'!$B$1:$L$504,MATCH($A232,'American Bonds'!$A$2:$A$504,0))/100))</f>
        <v>0.54545570787610009</v>
      </c>
      <c r="Q232">
        <f>Q$50*EXP(-Q$49*(HLOOKUP(Q$49,'American Bonds'!$B$1:$L$504,MATCH($A232,'American Bonds'!$A$2:$A$504,0))/100))</f>
        <v>0.53615409290407434</v>
      </c>
      <c r="R232">
        <f>R$50*EXP(-R$49*(HLOOKUP(R$49,'American Bonds'!$B$1:$L$504,MATCH($A232,'American Bonds'!$A$2:$A$504,0))/100))</f>
        <v>0.52701109766934084</v>
      </c>
      <c r="S232">
        <f>S$50*EXP(-S$49*(HLOOKUP(S$49,'American Bonds'!$B$1:$L$504,MATCH($A232,'American Bonds'!$A$2:$A$504,0))/100))</f>
        <v>0.5180240172415046</v>
      </c>
      <c r="T232">
        <f>T$50*EXP(-T$49*(HLOOKUP(T$49,'American Bonds'!$B$1:$L$504,MATCH($A232,'American Bonds'!$A$2:$A$504,0))/100))</f>
        <v>0.5091901928171445</v>
      </c>
      <c r="U232" s="25">
        <f>U$50*EXP(-U$49*(HLOOKUP(U$49,'American Bonds'!$B$1:$L$504,MATCH($A232,'American Bonds'!$A$2:$A$504,0))/100))</f>
        <v>12.036730689070378</v>
      </c>
      <c r="W232" s="129">
        <f t="shared" si="64"/>
        <v>111.0474159247744</v>
      </c>
      <c r="X232" s="21">
        <f t="shared" si="62"/>
        <v>6.6374505395468679</v>
      </c>
      <c r="Y232" s="28">
        <f t="shared" si="63"/>
        <v>-2.0539033995948248E-3</v>
      </c>
    </row>
    <row r="233" spans="1:25" x14ac:dyDescent="0.2">
      <c r="A233" s="154" t="s">
        <v>78</v>
      </c>
      <c r="B233">
        <f>B$50*EXP(-B$49*(HLOOKUP(B$49,'American Bonds'!$B$1:$L$504,MATCH($A233,'American Bonds'!$A$2:$A$504,0))/100))</f>
        <v>23.386837128734509</v>
      </c>
      <c r="C233">
        <f>C$50*EXP(-C$49*(HLOOKUP(C$49,'American Bonds'!$B$1:$L$504,MATCH($A233,'American Bonds'!$A$2:$A$504,0))/100))</f>
        <v>2.290107699325405</v>
      </c>
      <c r="D233">
        <f>D$50*EXP(-D$49*(HLOOKUP(D$49,'American Bonds'!$B$1:$L$504,MATCH($A233,'American Bonds'!$A$2:$A$504,0))/100))</f>
        <v>22.638356838476607</v>
      </c>
      <c r="E233">
        <f>E$50*EXP(-E$49*(HLOOKUP(E$49,'American Bonds'!$B$1:$L$504,MATCH($A233,'American Bonds'!$A$2:$A$504,0))/100))</f>
        <v>1.8349916417043179</v>
      </c>
      <c r="F233">
        <f>F$50*EXP(-F$49*(HLOOKUP(F$49,'American Bonds'!$B$1:$L$504,MATCH($A233,'American Bonds'!$A$2:$A$504,0))/100))</f>
        <v>21.345123987559575</v>
      </c>
      <c r="G233">
        <f>G$50*EXP(-G$49*(HLOOKUP(G$49,'American Bonds'!$B$1:$L$504,MATCH($A233,'American Bonds'!$A$2:$A$504,0))/100))</f>
        <v>1.2860674515839745</v>
      </c>
      <c r="H233">
        <f>H$50*EXP(-H$49*(HLOOKUP(H$49,'American Bonds'!$B$1:$L$504,MATCH($A233,'American Bonds'!$A$2:$A$504,0))/100))</f>
        <v>1.2433247918363752</v>
      </c>
      <c r="I233">
        <f>I$50*EXP(-I$49*(HLOOKUP(I$49,'American Bonds'!$B$1:$L$504,MATCH($A233,'American Bonds'!$A$2:$A$504,0))/100))</f>
        <v>1.2238346378007261</v>
      </c>
      <c r="J233">
        <f>J$50*EXP(-J$49*(HLOOKUP(J$49,'American Bonds'!$B$1:$L$504,MATCH($A233,'American Bonds'!$A$2:$A$504,0))/100))</f>
        <v>1.2046500081999052</v>
      </c>
      <c r="K233">
        <f>K$50*EXP(-K$49*(HLOOKUP(K$49,'American Bonds'!$B$1:$L$504,MATCH($A233,'American Bonds'!$A$2:$A$504,0))/100))</f>
        <v>17.540579460499117</v>
      </c>
      <c r="L233">
        <f>L$50*EXP(-L$49*(HLOOKUP(L$49,'American Bonds'!$B$1:$L$504,MATCH($A233,'American Bonds'!$A$2:$A$504,0))/100))</f>
        <v>0.58237909782550501</v>
      </c>
      <c r="M233">
        <f>M$50*EXP(-M$49*(HLOOKUP(M$49,'American Bonds'!$B$1:$L$504,MATCH($A233,'American Bonds'!$A$2:$A$504,0))/100))</f>
        <v>0.57227612248284088</v>
      </c>
      <c r="N233">
        <f>N$50*EXP(-N$49*(HLOOKUP(N$49,'American Bonds'!$B$1:$L$504,MATCH($A233,'American Bonds'!$A$2:$A$504,0))/100))</f>
        <v>0.56234841117550283</v>
      </c>
      <c r="O233">
        <f>O$50*EXP(-O$49*(HLOOKUP(O$49,'American Bonds'!$B$1:$L$504,MATCH($A233,'American Bonds'!$A$2:$A$504,0))/100))</f>
        <v>0.55259292346430966</v>
      </c>
      <c r="P233">
        <f>P$50*EXP(-P$49*(HLOOKUP(P$49,'American Bonds'!$B$1:$L$504,MATCH($A233,'American Bonds'!$A$2:$A$504,0))/100))</f>
        <v>0.54300667165490257</v>
      </c>
      <c r="Q233">
        <f>Q$50*EXP(-Q$49*(HLOOKUP(Q$49,'American Bonds'!$B$1:$L$504,MATCH($A233,'American Bonds'!$A$2:$A$504,0))/100))</f>
        <v>0.53358671988274031</v>
      </c>
      <c r="R233">
        <f>R$50*EXP(-R$49*(HLOOKUP(R$49,'American Bonds'!$B$1:$L$504,MATCH($A233,'American Bonds'!$A$2:$A$504,0))/100))</f>
        <v>0.52433018321396785</v>
      </c>
      <c r="S233">
        <f>S$50*EXP(-S$49*(HLOOKUP(S$49,'American Bonds'!$B$1:$L$504,MATCH($A233,'American Bonds'!$A$2:$A$504,0))/100))</f>
        <v>0.51523422676188302</v>
      </c>
      <c r="T233">
        <f>T$50*EXP(-T$49*(HLOOKUP(T$49,'American Bonds'!$B$1:$L$504,MATCH($A233,'American Bonds'!$A$2:$A$504,0))/100))</f>
        <v>0.50629606481872957</v>
      </c>
      <c r="U233" s="25">
        <f>U$50*EXP(-U$49*(HLOOKUP(U$49,'American Bonds'!$B$1:$L$504,MATCH($A233,'American Bonds'!$A$2:$A$504,0))/100))</f>
        <v>11.964726533415257</v>
      </c>
      <c r="W233" s="129">
        <f t="shared" si="64"/>
        <v>110.85065060041615</v>
      </c>
      <c r="X233" s="21">
        <f t="shared" si="62"/>
        <v>6.6261270647611665</v>
      </c>
      <c r="Y233" s="28">
        <f t="shared" si="63"/>
        <v>-1.7734753530026549E-3</v>
      </c>
    </row>
    <row r="234" spans="1:25" x14ac:dyDescent="0.2">
      <c r="A234" s="154" t="s">
        <v>79</v>
      </c>
      <c r="B234">
        <f>B$50*EXP(-B$49*(HLOOKUP(B$49,'American Bonds'!$B$1:$L$504,MATCH($A234,'American Bonds'!$A$2:$A$504,0))/100))</f>
        <v>23.384498561951926</v>
      </c>
      <c r="C234">
        <f>C$50*EXP(-C$49*(HLOOKUP(C$49,'American Bonds'!$B$1:$L$504,MATCH($A234,'American Bonds'!$A$2:$A$504,0))/100))</f>
        <v>2.2914821762468423</v>
      </c>
      <c r="D234">
        <f>D$50*EXP(-D$49*(HLOOKUP(D$49,'American Bonds'!$B$1:$L$504,MATCH($A234,'American Bonds'!$A$2:$A$504,0))/100))</f>
        <v>22.645149364356087</v>
      </c>
      <c r="E234">
        <f>E$50*EXP(-E$49*(HLOOKUP(E$49,'American Bonds'!$B$1:$L$504,MATCH($A234,'American Bonds'!$A$2:$A$504,0))/100))</f>
        <v>1.8357257851799063</v>
      </c>
      <c r="F234">
        <f>F$50*EXP(-F$49*(HLOOKUP(F$49,'American Bonds'!$B$1:$L$504,MATCH($A234,'American Bonds'!$A$2:$A$504,0))/100))</f>
        <v>21.366479787667537</v>
      </c>
      <c r="G234">
        <f>G$50*EXP(-G$49*(HLOOKUP(G$49,'American Bonds'!$B$1:$L$504,MATCH($A234,'American Bonds'!$A$2:$A$504,0))/100))</f>
        <v>1.2876116588649389</v>
      </c>
      <c r="H234">
        <f>H$50*EXP(-H$49*(HLOOKUP(H$49,'American Bonds'!$B$1:$L$504,MATCH($A234,'American Bonds'!$A$2:$A$504,0))/100))</f>
        <v>1.2459385173504773</v>
      </c>
      <c r="I234">
        <f>I$50*EXP(-I$49*(HLOOKUP(I$49,'American Bonds'!$B$1:$L$504,MATCH($A234,'American Bonds'!$A$2:$A$504,0))/100))</f>
        <v>1.2267753683966125</v>
      </c>
      <c r="J234">
        <f>J$50*EXP(-J$49*(HLOOKUP(J$49,'American Bonds'!$B$1:$L$504,MATCH($A234,'American Bonds'!$A$2:$A$504,0))/100))</f>
        <v>1.2079069581258481</v>
      </c>
      <c r="K234">
        <f>K$50*EXP(-K$49*(HLOOKUP(K$49,'American Bonds'!$B$1:$L$504,MATCH($A234,'American Bonds'!$A$2:$A$504,0))/100))</f>
        <v>17.575695723978175</v>
      </c>
      <c r="L234">
        <f>L$50*EXP(-L$49*(HLOOKUP(L$49,'American Bonds'!$B$1:$L$504,MATCH($A234,'American Bonds'!$A$2:$A$504,0))/100))</f>
        <v>0.58366174223223544</v>
      </c>
      <c r="M234">
        <f>M$50*EXP(-M$49*(HLOOKUP(M$49,'American Bonds'!$B$1:$L$504,MATCH($A234,'American Bonds'!$A$2:$A$504,0))/100))</f>
        <v>0.57365123465134815</v>
      </c>
      <c r="N234">
        <f>N$50*EXP(-N$49*(HLOOKUP(N$49,'American Bonds'!$B$1:$L$504,MATCH($A234,'American Bonds'!$A$2:$A$504,0))/100))</f>
        <v>0.56381241943056615</v>
      </c>
      <c r="O234">
        <f>O$50*EXP(-O$49*(HLOOKUP(O$49,'American Bonds'!$B$1:$L$504,MATCH($A234,'American Bonds'!$A$2:$A$504,0))/100))</f>
        <v>0.55414235183743898</v>
      </c>
      <c r="P234">
        <f>P$50*EXP(-P$49*(HLOOKUP(P$49,'American Bonds'!$B$1:$L$504,MATCH($A234,'American Bonds'!$A$2:$A$504,0))/100))</f>
        <v>0.54463813764525348</v>
      </c>
      <c r="Q234">
        <f>Q$50*EXP(-Q$49*(HLOOKUP(Q$49,'American Bonds'!$B$1:$L$504,MATCH($A234,'American Bonds'!$A$2:$A$504,0))/100))</f>
        <v>0.53529693226679864</v>
      </c>
      <c r="R234">
        <f>R$50*EXP(-R$49*(HLOOKUP(R$49,'American Bonds'!$B$1:$L$504,MATCH($A234,'American Bonds'!$A$2:$A$504,0))/100))</f>
        <v>0.52611593990298811</v>
      </c>
      <c r="S234">
        <f>S$50*EXP(-S$49*(HLOOKUP(S$49,'American Bonds'!$B$1:$L$504,MATCH($A234,'American Bonds'!$A$2:$A$504,0))/100))</f>
        <v>0.51709241270608497</v>
      </c>
      <c r="T234">
        <f>T$50*EXP(-T$49*(HLOOKUP(T$49,'American Bonds'!$B$1:$L$504,MATCH($A234,'American Bonds'!$A$2:$A$504,0))/100))</f>
        <v>0.50822364995727709</v>
      </c>
      <c r="U234" s="25">
        <f>U$50*EXP(-U$49*(HLOOKUP(U$49,'American Bonds'!$B$1:$L$504,MATCH($A234,'American Bonds'!$A$2:$A$504,0))/100))</f>
        <v>11.964726533415257</v>
      </c>
      <c r="W234" s="129">
        <f t="shared" si="64"/>
        <v>110.9386252561636</v>
      </c>
      <c r="X234" s="21">
        <f t="shared" si="62"/>
        <v>6.627954506716252</v>
      </c>
      <c r="Y234" s="28">
        <f t="shared" si="63"/>
        <v>7.9331753099063772E-4</v>
      </c>
    </row>
    <row r="235" spans="1:25" x14ac:dyDescent="0.2">
      <c r="A235" s="154" t="s">
        <v>80</v>
      </c>
      <c r="B235">
        <f>B$50*EXP(-B$49*(HLOOKUP(B$49,'American Bonds'!$B$1:$L$504,MATCH($A235,'American Bonds'!$A$2:$A$504,0))/100))</f>
        <v>23.377484264580552</v>
      </c>
      <c r="C235">
        <f>C$50*EXP(-C$49*(HLOOKUP(C$49,'American Bonds'!$B$1:$L$504,MATCH($A235,'American Bonds'!$A$2:$A$504,0))/100))</f>
        <v>2.2896497235846405</v>
      </c>
      <c r="D235">
        <f>D$50*EXP(-D$49*(HLOOKUP(D$49,'American Bonds'!$B$1:$L$504,MATCH($A235,'American Bonds'!$A$2:$A$504,0))/100))</f>
        <v>22.617991483106557</v>
      </c>
      <c r="E235">
        <f>E$50*EXP(-E$49*(HLOOKUP(E$49,'American Bonds'!$B$1:$L$504,MATCH($A235,'American Bonds'!$A$2:$A$504,0))/100))</f>
        <v>1.8327909723999358</v>
      </c>
      <c r="F235">
        <f>F$50*EXP(-F$49*(HLOOKUP(F$49,'American Bonds'!$B$1:$L$504,MATCH($A235,'American Bonds'!$A$2:$A$504,0))/100))</f>
        <v>21.323789532577376</v>
      </c>
      <c r="G235">
        <f>G$50*EXP(-G$49*(HLOOKUP(G$49,'American Bonds'!$B$1:$L$504,MATCH($A235,'American Bonds'!$A$2:$A$504,0))/100))</f>
        <v>1.2845250962403625</v>
      </c>
      <c r="H235">
        <f>H$50*EXP(-H$49*(HLOOKUP(H$49,'American Bonds'!$B$1:$L$504,MATCH($A235,'American Bonds'!$A$2:$A$504,0))/100))</f>
        <v>1.2433247918363752</v>
      </c>
      <c r="I235">
        <f>I$50*EXP(-I$49*(HLOOKUP(I$49,'American Bonds'!$B$1:$L$504,MATCH($A235,'American Bonds'!$A$2:$A$504,0))/100))</f>
        <v>1.2238346378007261</v>
      </c>
      <c r="J235">
        <f>J$50*EXP(-J$49*(HLOOKUP(J$49,'American Bonds'!$B$1:$L$504,MATCH($A235,'American Bonds'!$A$2:$A$504,0))/100))</f>
        <v>1.2046500081999052</v>
      </c>
      <c r="K235">
        <f>K$50*EXP(-K$49*(HLOOKUP(K$49,'American Bonds'!$B$1:$L$504,MATCH($A235,'American Bonds'!$A$2:$A$504,0))/100))</f>
        <v>17.505533359361287</v>
      </c>
      <c r="L235">
        <f>L$50*EXP(-L$49*(HLOOKUP(L$49,'American Bonds'!$B$1:$L$504,MATCH($A235,'American Bonds'!$A$2:$A$504,0))/100))</f>
        <v>0.5810992721347451</v>
      </c>
      <c r="M235">
        <f>M$50*EXP(-M$49*(HLOOKUP(M$49,'American Bonds'!$B$1:$L$504,MATCH($A235,'American Bonds'!$A$2:$A$504,0))/100))</f>
        <v>0.57090430662638136</v>
      </c>
      <c r="N235">
        <f>N$50*EXP(-N$49*(HLOOKUP(N$49,'American Bonds'!$B$1:$L$504,MATCH($A235,'American Bonds'!$A$2:$A$504,0))/100))</f>
        <v>0.5608882043978406</v>
      </c>
      <c r="O235">
        <f>O$50*EXP(-O$49*(HLOOKUP(O$49,'American Bonds'!$B$1:$L$504,MATCH($A235,'American Bonds'!$A$2:$A$504,0))/100))</f>
        <v>0.55104782742253067</v>
      </c>
      <c r="P235">
        <f>P$50*EXP(-P$49*(HLOOKUP(P$49,'American Bonds'!$B$1:$L$504,MATCH($A235,'American Bonds'!$A$2:$A$504,0))/100))</f>
        <v>0.54138009272826182</v>
      </c>
      <c r="Q235">
        <f>Q$50*EXP(-Q$49*(HLOOKUP(Q$49,'American Bonds'!$B$1:$L$504,MATCH($A235,'American Bonds'!$A$2:$A$504,0))/100))</f>
        <v>0.53188197143135618</v>
      </c>
      <c r="R235">
        <f>R$50*EXP(-R$49*(HLOOKUP(R$49,'American Bonds'!$B$1:$L$504,MATCH($A235,'American Bonds'!$A$2:$A$504,0))/100))</f>
        <v>0.52255048778770474</v>
      </c>
      <c r="S235">
        <f>S$50*EXP(-S$49*(HLOOKUP(S$49,'American Bonds'!$B$1:$L$504,MATCH($A235,'American Bonds'!$A$2:$A$504,0))/100))</f>
        <v>0.51338271826047155</v>
      </c>
      <c r="T235">
        <f>T$50*EXP(-T$49*(HLOOKUP(T$49,'American Bonds'!$B$1:$L$504,MATCH($A235,'American Bonds'!$A$2:$A$504,0))/100))</f>
        <v>0.50437579060415549</v>
      </c>
      <c r="U235" s="25">
        <f>U$50*EXP(-U$49*(HLOOKUP(U$49,'American Bonds'!$B$1:$L$504,MATCH($A235,'American Bonds'!$A$2:$A$504,0))/100))</f>
        <v>11.893153109207532</v>
      </c>
      <c r="W235" s="129">
        <f t="shared" si="64"/>
        <v>110.6742376502887</v>
      </c>
      <c r="X235" s="21">
        <f t="shared" si="62"/>
        <v>6.6168025407345681</v>
      </c>
      <c r="Y235" s="28">
        <f t="shared" si="63"/>
        <v>-2.3860323614852525E-3</v>
      </c>
    </row>
    <row r="236" spans="1:25" x14ac:dyDescent="0.2">
      <c r="A236" s="154">
        <v>41194</v>
      </c>
      <c r="B236">
        <f>B$50*EXP(-B$49*(HLOOKUP(B$49,'American Bonds'!$B$1:$L$504,MATCH($A236,'American Bonds'!$A$2:$A$504,0))/100))</f>
        <v>23.379822129898326</v>
      </c>
      <c r="C236">
        <f>C$50*EXP(-C$49*(HLOOKUP(C$49,'American Bonds'!$B$1:$L$504,MATCH($A236,'American Bonds'!$A$2:$A$504,0))/100))</f>
        <v>2.2896497235846405</v>
      </c>
      <c r="D236">
        <f>D$50*EXP(-D$49*(HLOOKUP(D$49,'American Bonds'!$B$1:$L$504,MATCH($A236,'American Bonds'!$A$2:$A$504,0))/100))</f>
        <v>22.645149364356087</v>
      </c>
      <c r="E236">
        <f>E$50*EXP(-E$49*(HLOOKUP(E$49,'American Bonds'!$B$1:$L$504,MATCH($A236,'American Bonds'!$A$2:$A$504,0))/100))</f>
        <v>1.8357257851799063</v>
      </c>
      <c r="F236">
        <f>F$50*EXP(-F$49*(HLOOKUP(F$49,'American Bonds'!$B$1:$L$504,MATCH($A236,'American Bonds'!$A$2:$A$504,0))/100))</f>
        <v>21.313130302840591</v>
      </c>
      <c r="G236">
        <f>G$50*EXP(-G$49*(HLOOKUP(G$49,'American Bonds'!$B$1:$L$504,MATCH($A236,'American Bonds'!$A$2:$A$504,0))/100))</f>
        <v>1.2837546123508998</v>
      </c>
      <c r="H236">
        <f>H$50*EXP(-H$49*(HLOOKUP(H$49,'American Bonds'!$B$1:$L$504,MATCH($A236,'American Bonds'!$A$2:$A$504,0))/100))</f>
        <v>1.2415853550176852</v>
      </c>
      <c r="I236">
        <f>I$50*EXP(-I$49*(HLOOKUP(I$49,'American Bonds'!$B$1:$L$504,MATCH($A236,'American Bonds'!$A$2:$A$504,0))/100))</f>
        <v>1.2218780680534442</v>
      </c>
      <c r="J236">
        <f>J$50*EXP(-J$49*(HLOOKUP(J$49,'American Bonds'!$B$1:$L$504,MATCH($A236,'American Bonds'!$A$2:$A$504,0))/100))</f>
        <v>1.2024835885477654</v>
      </c>
      <c r="K236">
        <f>K$50*EXP(-K$49*(HLOOKUP(K$49,'American Bonds'!$B$1:$L$504,MATCH($A236,'American Bonds'!$A$2:$A$504,0))/100))</f>
        <v>17.470557280380238</v>
      </c>
      <c r="L236">
        <f>L$50*EXP(-L$49*(HLOOKUP(L$49,'American Bonds'!$B$1:$L$504,MATCH($A236,'American Bonds'!$A$2:$A$504,0))/100))</f>
        <v>0.57982225896559669</v>
      </c>
      <c r="M236">
        <f>M$50*EXP(-M$49*(HLOOKUP(M$49,'American Bonds'!$B$1:$L$504,MATCH($A236,'American Bonds'!$A$2:$A$504,0))/100))</f>
        <v>0.56953577918030651</v>
      </c>
      <c r="N236">
        <f>N$50*EXP(-N$49*(HLOOKUP(N$49,'American Bonds'!$B$1:$L$504,MATCH($A236,'American Bonds'!$A$2:$A$504,0))/100))</f>
        <v>0.55943178922657588</v>
      </c>
      <c r="O236">
        <f>O$50*EXP(-O$49*(HLOOKUP(O$49,'American Bonds'!$B$1:$L$504,MATCH($A236,'American Bonds'!$A$2:$A$504,0))/100))</f>
        <v>0.5495070515985413</v>
      </c>
      <c r="P236">
        <f>P$50*EXP(-P$49*(HLOOKUP(P$49,'American Bonds'!$B$1:$L$504,MATCH($A236,'American Bonds'!$A$2:$A$504,0))/100))</f>
        <v>0.53975838622611005</v>
      </c>
      <c r="Q236">
        <f>Q$50*EXP(-Q$49*(HLOOKUP(Q$49,'American Bonds'!$B$1:$L$504,MATCH($A236,'American Bonds'!$A$2:$A$504,0))/100))</f>
        <v>0.53018266945600723</v>
      </c>
      <c r="R236">
        <f>R$50*EXP(-R$49*(HLOOKUP(R$49,'American Bonds'!$B$1:$L$504,MATCH($A236,'American Bonds'!$A$2:$A$504,0))/100))</f>
        <v>0.52077683305089939</v>
      </c>
      <c r="S236">
        <f>S$50*EXP(-S$49*(HLOOKUP(S$49,'American Bonds'!$B$1:$L$504,MATCH($A236,'American Bonds'!$A$2:$A$504,0))/100))</f>
        <v>0.51153786320627437</v>
      </c>
      <c r="T236">
        <f>T$50*EXP(-T$49*(HLOOKUP(T$49,'American Bonds'!$B$1:$L$504,MATCH($A236,'American Bonds'!$A$2:$A$504,0))/100))</f>
        <v>0.50246279958476192</v>
      </c>
      <c r="U236" s="25">
        <f>U$50*EXP(-U$49*(HLOOKUP(U$49,'American Bonds'!$B$1:$L$504,MATCH($A236,'American Bonds'!$A$2:$A$504,0))/100))</f>
        <v>11.845675515262036</v>
      </c>
      <c r="W236" s="129">
        <f t="shared" si="64"/>
        <v>110.5924271559667</v>
      </c>
      <c r="X236" s="21">
        <f t="shared" si="62"/>
        <v>6.6078518557294181</v>
      </c>
      <c r="Y236" s="28">
        <f t="shared" si="63"/>
        <v>-7.394742278202664E-4</v>
      </c>
    </row>
    <row r="237" spans="1:25" x14ac:dyDescent="0.2">
      <c r="A237" s="154">
        <v>41195</v>
      </c>
      <c r="B237">
        <f>B$50*EXP(-B$49*(HLOOKUP(B$49,'American Bonds'!$B$1:$L$504,MATCH($A237,'American Bonds'!$A$2:$A$504,0))/100))</f>
        <v>23.384498561951926</v>
      </c>
      <c r="C237">
        <f>C$50*EXP(-C$49*(HLOOKUP(C$49,'American Bonds'!$B$1:$L$504,MATCH($A237,'American Bonds'!$A$2:$A$504,0))/100))</f>
        <v>2.2905657666704777</v>
      </c>
      <c r="D237">
        <f>D$50*EXP(-D$49*(HLOOKUP(D$49,'American Bonds'!$B$1:$L$504,MATCH($A237,'American Bonds'!$A$2:$A$504,0))/100))</f>
        <v>22.638356838476607</v>
      </c>
      <c r="E237">
        <f>E$50*EXP(-E$49*(HLOOKUP(E$49,'American Bonds'!$B$1:$L$504,MATCH($A237,'American Bonds'!$A$2:$A$504,0))/100))</f>
        <v>1.8349916417043179</v>
      </c>
      <c r="F237">
        <f>F$50*EXP(-F$49*(HLOOKUP(F$49,'American Bonds'!$B$1:$L$504,MATCH($A237,'American Bonds'!$A$2:$A$504,0))/100))</f>
        <v>21.3557992181386</v>
      </c>
      <c r="G237">
        <f>G$50*EXP(-G$49*(HLOOKUP(G$49,'American Bonds'!$B$1:$L$504,MATCH($A237,'American Bonds'!$A$2:$A$504,0))/100))</f>
        <v>1.2868393235933715</v>
      </c>
      <c r="H237">
        <f>H$50*EXP(-H$49*(HLOOKUP(H$49,'American Bonds'!$B$1:$L$504,MATCH($A237,'American Bonds'!$A$2:$A$504,0))/100))</f>
        <v>1.2450666655720548</v>
      </c>
      <c r="I237">
        <f>I$50*EXP(-I$49*(HLOOKUP(I$49,'American Bonds'!$B$1:$L$504,MATCH($A237,'American Bonds'!$A$2:$A$504,0))/100))</f>
        <v>1.2257943405653491</v>
      </c>
      <c r="J237">
        <f>J$50*EXP(-J$49*(HLOOKUP(J$49,'American Bonds'!$B$1:$L$504,MATCH($A237,'American Bonds'!$A$2:$A$504,0))/100))</f>
        <v>1.2068203309191252</v>
      </c>
      <c r="K237">
        <f>K$50*EXP(-K$49*(HLOOKUP(K$49,'American Bonds'!$B$1:$L$504,MATCH($A237,'American Bonds'!$A$2:$A$504,0))/100))</f>
        <v>17.540579460499117</v>
      </c>
      <c r="L237">
        <f>L$50*EXP(-L$49*(HLOOKUP(L$49,'American Bonds'!$B$1:$L$504,MATCH($A237,'American Bonds'!$A$2:$A$504,0))/100))</f>
        <v>0.58237909782550501</v>
      </c>
      <c r="M237">
        <f>M$50*EXP(-M$49*(HLOOKUP(M$49,'American Bonds'!$B$1:$L$504,MATCH($A237,'American Bonds'!$A$2:$A$504,0))/100))</f>
        <v>0.57227612248284088</v>
      </c>
      <c r="N237">
        <f>N$50*EXP(-N$49*(HLOOKUP(N$49,'American Bonds'!$B$1:$L$504,MATCH($A237,'American Bonds'!$A$2:$A$504,0))/100))</f>
        <v>0.56234841117550283</v>
      </c>
      <c r="O237">
        <f>O$50*EXP(-O$49*(HLOOKUP(O$49,'American Bonds'!$B$1:$L$504,MATCH($A237,'American Bonds'!$A$2:$A$504,0))/100))</f>
        <v>0.55259292346430966</v>
      </c>
      <c r="P237">
        <f>P$50*EXP(-P$49*(HLOOKUP(P$49,'American Bonds'!$B$1:$L$504,MATCH($A237,'American Bonds'!$A$2:$A$504,0))/100))</f>
        <v>0.54300667165490257</v>
      </c>
      <c r="Q237">
        <f>Q$50*EXP(-Q$49*(HLOOKUP(Q$49,'American Bonds'!$B$1:$L$504,MATCH($A237,'American Bonds'!$A$2:$A$504,0))/100))</f>
        <v>0.53358671988274031</v>
      </c>
      <c r="R237">
        <f>R$50*EXP(-R$49*(HLOOKUP(R$49,'American Bonds'!$B$1:$L$504,MATCH($A237,'American Bonds'!$A$2:$A$504,0))/100))</f>
        <v>0.52433018321396785</v>
      </c>
      <c r="S237">
        <f>S$50*EXP(-S$49*(HLOOKUP(S$49,'American Bonds'!$B$1:$L$504,MATCH($A237,'American Bonds'!$A$2:$A$504,0))/100))</f>
        <v>0.51523422676188302</v>
      </c>
      <c r="T237">
        <f>T$50*EXP(-T$49*(HLOOKUP(T$49,'American Bonds'!$B$1:$L$504,MATCH($A237,'American Bonds'!$A$2:$A$504,0))/100))</f>
        <v>0.50629606481872957</v>
      </c>
      <c r="U237" s="25">
        <f>U$50*EXP(-U$49*(HLOOKUP(U$49,'American Bonds'!$B$1:$L$504,MATCH($A237,'American Bonds'!$A$2:$A$504,0))/100))</f>
        <v>11.9408209938565</v>
      </c>
      <c r="W237" s="129">
        <f t="shared" si="64"/>
        <v>110.84218356322782</v>
      </c>
      <c r="X237" s="21">
        <f t="shared" si="62"/>
        <v>6.6232579537324847</v>
      </c>
      <c r="Y237" s="28">
        <f t="shared" si="63"/>
        <v>2.2558037549793731E-3</v>
      </c>
    </row>
    <row r="238" spans="1:25" x14ac:dyDescent="0.2">
      <c r="A238" s="154">
        <v>41198</v>
      </c>
      <c r="B238">
        <f>B$50*EXP(-B$49*(HLOOKUP(B$49,'American Bonds'!$B$1:$L$504,MATCH($A238,'American Bonds'!$A$2:$A$504,0))/100))</f>
        <v>23.384498561951926</v>
      </c>
      <c r="C238">
        <f>C$50*EXP(-C$49*(HLOOKUP(C$49,'American Bonds'!$B$1:$L$504,MATCH($A238,'American Bonds'!$A$2:$A$504,0))/100))</f>
        <v>2.2910239256381812</v>
      </c>
      <c r="D238">
        <f>D$50*EXP(-D$49*(HLOOKUP(D$49,'American Bonds'!$B$1:$L$504,MATCH($A238,'American Bonds'!$A$2:$A$504,0))/100))</f>
        <v>22.638356838476607</v>
      </c>
      <c r="E238">
        <f>E$50*EXP(-E$49*(HLOOKUP(E$49,'American Bonds'!$B$1:$L$504,MATCH($A238,'American Bonds'!$A$2:$A$504,0))/100))</f>
        <v>1.8349916417043179</v>
      </c>
      <c r="F238">
        <f>F$50*EXP(-F$49*(HLOOKUP(F$49,'American Bonds'!$B$1:$L$504,MATCH($A238,'American Bonds'!$A$2:$A$504,0))/100))</f>
        <v>21.345123987559575</v>
      </c>
      <c r="G238">
        <f>G$50*EXP(-G$49*(HLOOKUP(G$49,'American Bonds'!$B$1:$L$504,MATCH($A238,'American Bonds'!$A$2:$A$504,0))/100))</f>
        <v>1.2860674515839745</v>
      </c>
      <c r="H238">
        <f>H$50*EXP(-H$49*(HLOOKUP(H$49,'American Bonds'!$B$1:$L$504,MATCH($A238,'American Bonds'!$A$2:$A$504,0))/100))</f>
        <v>1.2433247918363752</v>
      </c>
      <c r="I238">
        <f>I$50*EXP(-I$49*(HLOOKUP(I$49,'American Bonds'!$B$1:$L$504,MATCH($A238,'American Bonds'!$A$2:$A$504,0))/100))</f>
        <v>1.2238346378007261</v>
      </c>
      <c r="J238">
        <f>J$50*EXP(-J$49*(HLOOKUP(J$49,'American Bonds'!$B$1:$L$504,MATCH($A238,'American Bonds'!$A$2:$A$504,0))/100))</f>
        <v>1.2046500081999052</v>
      </c>
      <c r="K238">
        <f>K$50*EXP(-K$49*(HLOOKUP(K$49,'American Bonds'!$B$1:$L$504,MATCH($A238,'American Bonds'!$A$2:$A$504,0))/100))</f>
        <v>17.453095455467466</v>
      </c>
      <c r="L238">
        <f>L$50*EXP(-L$49*(HLOOKUP(L$49,'American Bonds'!$B$1:$L$504,MATCH($A238,'American Bonds'!$A$2:$A$504,0))/100))</f>
        <v>0.57918480514461268</v>
      </c>
      <c r="M238">
        <f>M$50*EXP(-M$49*(HLOOKUP(M$49,'American Bonds'!$B$1:$L$504,MATCH($A238,'American Bonds'!$A$2:$A$504,0))/100))</f>
        <v>0.56885274614707393</v>
      </c>
      <c r="N238">
        <f>N$50*EXP(-N$49*(HLOOKUP(N$49,'American Bonds'!$B$1:$L$504,MATCH($A238,'American Bonds'!$A$2:$A$504,0))/100))</f>
        <v>0.55870500041566451</v>
      </c>
      <c r="O238">
        <f>O$50*EXP(-O$49*(HLOOKUP(O$49,'American Bonds'!$B$1:$L$504,MATCH($A238,'American Bonds'!$A$2:$A$504,0))/100))</f>
        <v>0.54873827999199387</v>
      </c>
      <c r="P238">
        <f>P$50*EXP(-P$49*(HLOOKUP(P$49,'American Bonds'!$B$1:$L$504,MATCH($A238,'American Bonds'!$A$2:$A$504,0))/100))</f>
        <v>0.53894935557145496</v>
      </c>
      <c r="Q238">
        <f>Q$50*EXP(-Q$49*(HLOOKUP(Q$49,'American Bonds'!$B$1:$L$504,MATCH($A238,'American Bonds'!$A$2:$A$504,0))/100))</f>
        <v>0.52933505545690118</v>
      </c>
      <c r="R238">
        <f>R$50*EXP(-R$49*(HLOOKUP(R$49,'American Bonds'!$B$1:$L$504,MATCH($A238,'American Bonds'!$A$2:$A$504,0))/100))</f>
        <v>0.51989226453098836</v>
      </c>
      <c r="S238">
        <f>S$50*EXP(-S$49*(HLOOKUP(S$49,'American Bonds'!$B$1:$L$504,MATCH($A238,'American Bonds'!$A$2:$A$504,0))/100))</f>
        <v>0.51061792324685029</v>
      </c>
      <c r="T238">
        <f>T$50*EXP(-T$49*(HLOOKUP(T$49,'American Bonds'!$B$1:$L$504,MATCH($A238,'American Bonds'!$A$2:$A$504,0))/100))</f>
        <v>0.5015090266367781</v>
      </c>
      <c r="U238" s="25">
        <f>U$50*EXP(-U$49*(HLOOKUP(U$49,'American Bonds'!$B$1:$L$504,MATCH($A238,'American Bonds'!$A$2:$A$504,0))/100))</f>
        <v>11.774814258524318</v>
      </c>
      <c r="W238" s="129">
        <f t="shared" si="64"/>
        <v>110.53556601588569</v>
      </c>
      <c r="X238" s="21">
        <f t="shared" si="62"/>
        <v>6.5977042996304638</v>
      </c>
      <c r="Y238" s="28">
        <f t="shared" si="63"/>
        <v>-2.7700863703881205E-3</v>
      </c>
    </row>
    <row r="239" spans="1:25" x14ac:dyDescent="0.2">
      <c r="A239" s="154">
        <v>41199</v>
      </c>
      <c r="B239">
        <f>B$50*EXP(-B$49*(HLOOKUP(B$49,'American Bonds'!$B$1:$L$504,MATCH($A239,'American Bonds'!$A$2:$A$504,0))/100))</f>
        <v>23.386837128734509</v>
      </c>
      <c r="C239">
        <f>C$50*EXP(-C$49*(HLOOKUP(C$49,'American Bonds'!$B$1:$L$504,MATCH($A239,'American Bonds'!$A$2:$A$504,0))/100))</f>
        <v>2.2923989524603599</v>
      </c>
      <c r="D239">
        <f>D$50*EXP(-D$49*(HLOOKUP(D$49,'American Bonds'!$B$1:$L$504,MATCH($A239,'American Bonds'!$A$2:$A$504,0))/100))</f>
        <v>22.651943928299026</v>
      </c>
      <c r="E239">
        <f>E$50*EXP(-E$49*(HLOOKUP(E$49,'American Bonds'!$B$1:$L$504,MATCH($A239,'American Bonds'!$A$2:$A$504,0))/100))</f>
        <v>1.8364602223716242</v>
      </c>
      <c r="F239">
        <f>F$50*EXP(-F$49*(HLOOKUP(F$49,'American Bonds'!$B$1:$L$504,MATCH($A239,'American Bonds'!$A$2:$A$504,0))/100))</f>
        <v>21.366479787667537</v>
      </c>
      <c r="G239">
        <f>G$50*EXP(-G$49*(HLOOKUP(G$49,'American Bonds'!$B$1:$L$504,MATCH($A239,'American Bonds'!$A$2:$A$504,0))/100))</f>
        <v>1.2876116588649389</v>
      </c>
      <c r="H239">
        <f>H$50*EXP(-H$49*(HLOOKUP(H$49,'American Bonds'!$B$1:$L$504,MATCH($A239,'American Bonds'!$A$2:$A$504,0))/100))</f>
        <v>1.2450666655720548</v>
      </c>
      <c r="I239">
        <f>I$50*EXP(-I$49*(HLOOKUP(I$49,'American Bonds'!$B$1:$L$504,MATCH($A239,'American Bonds'!$A$2:$A$504,0))/100))</f>
        <v>1.2257943405653491</v>
      </c>
      <c r="J239">
        <f>J$50*EXP(-J$49*(HLOOKUP(J$49,'American Bonds'!$B$1:$L$504,MATCH($A239,'American Bonds'!$A$2:$A$504,0))/100))</f>
        <v>1.2068203309191252</v>
      </c>
      <c r="K239">
        <f>K$50*EXP(-K$49*(HLOOKUP(K$49,'American Bonds'!$B$1:$L$504,MATCH($A239,'American Bonds'!$A$2:$A$504,0))/100))</f>
        <v>17.505533359361287</v>
      </c>
      <c r="L239">
        <f>L$50*EXP(-L$49*(HLOOKUP(L$49,'American Bonds'!$B$1:$L$504,MATCH($A239,'American Bonds'!$A$2:$A$504,0))/100))</f>
        <v>0.5810992721347451</v>
      </c>
      <c r="M239">
        <f>M$50*EXP(-M$49*(HLOOKUP(M$49,'American Bonds'!$B$1:$L$504,MATCH($A239,'American Bonds'!$A$2:$A$504,0))/100))</f>
        <v>0.57090430662638136</v>
      </c>
      <c r="N239">
        <f>N$50*EXP(-N$49*(HLOOKUP(N$49,'American Bonds'!$B$1:$L$504,MATCH($A239,'American Bonds'!$A$2:$A$504,0))/100))</f>
        <v>0.5608882043978406</v>
      </c>
      <c r="O239">
        <f>O$50*EXP(-O$49*(HLOOKUP(O$49,'American Bonds'!$B$1:$L$504,MATCH($A239,'American Bonds'!$A$2:$A$504,0))/100))</f>
        <v>0.55104782742253067</v>
      </c>
      <c r="P239">
        <f>P$50*EXP(-P$49*(HLOOKUP(P$49,'American Bonds'!$B$1:$L$504,MATCH($A239,'American Bonds'!$A$2:$A$504,0))/100))</f>
        <v>0.54138009272826182</v>
      </c>
      <c r="Q239">
        <f>Q$50*EXP(-Q$49*(HLOOKUP(Q$49,'American Bonds'!$B$1:$L$504,MATCH($A239,'American Bonds'!$A$2:$A$504,0))/100))</f>
        <v>0.53188197143135618</v>
      </c>
      <c r="R239">
        <f>R$50*EXP(-R$49*(HLOOKUP(R$49,'American Bonds'!$B$1:$L$504,MATCH($A239,'American Bonds'!$A$2:$A$504,0))/100))</f>
        <v>0.52255048778770474</v>
      </c>
      <c r="S239">
        <f>S$50*EXP(-S$49*(HLOOKUP(S$49,'American Bonds'!$B$1:$L$504,MATCH($A239,'American Bonds'!$A$2:$A$504,0))/100))</f>
        <v>0.51338271826047155</v>
      </c>
      <c r="T239">
        <f>T$50*EXP(-T$49*(HLOOKUP(T$49,'American Bonds'!$B$1:$L$504,MATCH($A239,'American Bonds'!$A$2:$A$504,0))/100))</f>
        <v>0.50437579060415549</v>
      </c>
      <c r="U239" s="25">
        <f>U$50*EXP(-U$49*(HLOOKUP(U$49,'American Bonds'!$B$1:$L$504,MATCH($A239,'American Bonds'!$A$2:$A$504,0))/100))</f>
        <v>11.845675515262036</v>
      </c>
      <c r="W239" s="129">
        <f t="shared" si="64"/>
        <v>110.7281325614713</v>
      </c>
      <c r="X239" s="21">
        <f t="shared" si="62"/>
        <v>6.6087160328875134</v>
      </c>
      <c r="Y239" s="28">
        <f t="shared" si="63"/>
        <v>1.7406072070763883E-3</v>
      </c>
    </row>
    <row r="240" spans="1:25" x14ac:dyDescent="0.2">
      <c r="A240" s="154">
        <v>41200</v>
      </c>
      <c r="B240">
        <f>B$50*EXP(-B$49*(HLOOKUP(B$49,'American Bonds'!$B$1:$L$504,MATCH($A240,'American Bonds'!$A$2:$A$504,0))/100))</f>
        <v>23.384498561951926</v>
      </c>
      <c r="C240">
        <f>C$50*EXP(-C$49*(HLOOKUP(C$49,'American Bonds'!$B$1:$L$504,MATCH($A240,'American Bonds'!$A$2:$A$504,0))/100))</f>
        <v>2.291940518514791</v>
      </c>
      <c r="D240">
        <f>D$50*EXP(-D$49*(HLOOKUP(D$49,'American Bonds'!$B$1:$L$504,MATCH($A240,'American Bonds'!$A$2:$A$504,0))/100))</f>
        <v>22.665539172821507</v>
      </c>
      <c r="E240">
        <f>E$50*EXP(-E$49*(HLOOKUP(E$49,'American Bonds'!$B$1:$L$504,MATCH($A240,'American Bonds'!$A$2:$A$504,0))/100))</f>
        <v>1.8379299783735352</v>
      </c>
      <c r="F240">
        <f>F$50*EXP(-F$49*(HLOOKUP(F$49,'American Bonds'!$B$1:$L$504,MATCH($A240,'American Bonds'!$A$2:$A$504,0))/100))</f>
        <v>21.387856954257067</v>
      </c>
      <c r="G240">
        <f>G$50*EXP(-G$49*(HLOOKUP(G$49,'American Bonds'!$B$1:$L$504,MATCH($A240,'American Bonds'!$A$2:$A$504,0))/100))</f>
        <v>1.2891577203069147</v>
      </c>
      <c r="H240">
        <f>H$50*EXP(-H$49*(HLOOKUP(H$49,'American Bonds'!$B$1:$L$504,MATCH($A240,'American Bonds'!$A$2:$A$504,0))/100))</f>
        <v>1.2468109796387981</v>
      </c>
      <c r="I240">
        <f>I$50*EXP(-I$49*(HLOOKUP(I$49,'American Bonds'!$B$1:$L$504,MATCH($A240,'American Bonds'!$A$2:$A$504,0))/100))</f>
        <v>1.2277571813641532</v>
      </c>
      <c r="J240">
        <f>J$50*EXP(-J$49*(HLOOKUP(J$49,'American Bonds'!$B$1:$L$504,MATCH($A240,'American Bonds'!$A$2:$A$504,0))/100))</f>
        <v>1.208994563737273</v>
      </c>
      <c r="K240">
        <f>K$50*EXP(-K$49*(HLOOKUP(K$49,'American Bonds'!$B$1:$L$504,MATCH($A240,'American Bonds'!$A$2:$A$504,0))/100))</f>
        <v>17.540579460499117</v>
      </c>
      <c r="L240">
        <f>L$50*EXP(-L$49*(HLOOKUP(L$49,'American Bonds'!$B$1:$L$504,MATCH($A240,'American Bonds'!$A$2:$A$504,0))/100))</f>
        <v>0.58237909782550501</v>
      </c>
      <c r="M240">
        <f>M$50*EXP(-M$49*(HLOOKUP(M$49,'American Bonds'!$B$1:$L$504,MATCH($A240,'American Bonds'!$A$2:$A$504,0))/100))</f>
        <v>0.57227612248284088</v>
      </c>
      <c r="N240">
        <f>N$50*EXP(-N$49*(HLOOKUP(N$49,'American Bonds'!$B$1:$L$504,MATCH($A240,'American Bonds'!$A$2:$A$504,0))/100))</f>
        <v>0.56234841117550283</v>
      </c>
      <c r="O240">
        <f>O$50*EXP(-O$49*(HLOOKUP(O$49,'American Bonds'!$B$1:$L$504,MATCH($A240,'American Bonds'!$A$2:$A$504,0))/100))</f>
        <v>0.55259292346430966</v>
      </c>
      <c r="P240">
        <f>P$50*EXP(-P$49*(HLOOKUP(P$49,'American Bonds'!$B$1:$L$504,MATCH($A240,'American Bonds'!$A$2:$A$504,0))/100))</f>
        <v>0.54300667165490257</v>
      </c>
      <c r="Q240">
        <f>Q$50*EXP(-Q$49*(HLOOKUP(Q$49,'American Bonds'!$B$1:$L$504,MATCH($A240,'American Bonds'!$A$2:$A$504,0))/100))</f>
        <v>0.53358671988274031</v>
      </c>
      <c r="R240">
        <f>R$50*EXP(-R$49*(HLOOKUP(R$49,'American Bonds'!$B$1:$L$504,MATCH($A240,'American Bonds'!$A$2:$A$504,0))/100))</f>
        <v>0.52433018321396785</v>
      </c>
      <c r="S240">
        <f>S$50*EXP(-S$49*(HLOOKUP(S$49,'American Bonds'!$B$1:$L$504,MATCH($A240,'American Bonds'!$A$2:$A$504,0))/100))</f>
        <v>0.51523422676188302</v>
      </c>
      <c r="T240">
        <f>T$50*EXP(-T$49*(HLOOKUP(T$49,'American Bonds'!$B$1:$L$504,MATCH($A240,'American Bonds'!$A$2:$A$504,0))/100))</f>
        <v>0.50629606481872957</v>
      </c>
      <c r="U240" s="25">
        <f>U$50*EXP(-U$49*(HLOOKUP(U$49,'American Bonds'!$B$1:$L$504,MATCH($A240,'American Bonds'!$A$2:$A$504,0))/100))</f>
        <v>11.869390573445724</v>
      </c>
      <c r="W240" s="129">
        <f t="shared" si="64"/>
        <v>110.84250608619119</v>
      </c>
      <c r="X240" s="21">
        <f t="shared" si="62"/>
        <v>6.613216547544523</v>
      </c>
      <c r="Y240" s="28">
        <f t="shared" si="63"/>
        <v>1.0323889083543986E-3</v>
      </c>
    </row>
    <row r="241" spans="1:25" x14ac:dyDescent="0.2">
      <c r="A241" s="154">
        <v>41201</v>
      </c>
      <c r="B241">
        <f>B$50*EXP(-B$49*(HLOOKUP(B$49,'American Bonds'!$B$1:$L$504,MATCH($A241,'American Bonds'!$A$2:$A$504,0))/100))</f>
        <v>23.386837128734509</v>
      </c>
      <c r="C241">
        <f>C$50*EXP(-C$49*(HLOOKUP(C$49,'American Bonds'!$B$1:$L$504,MATCH($A241,'American Bonds'!$A$2:$A$504,0))/100))</f>
        <v>2.2923989524603599</v>
      </c>
      <c r="D241">
        <f>D$50*EXP(-D$49*(HLOOKUP(D$49,'American Bonds'!$B$1:$L$504,MATCH($A241,'American Bonds'!$A$2:$A$504,0))/100))</f>
        <v>22.665539172821507</v>
      </c>
      <c r="E241">
        <f>E$50*EXP(-E$49*(HLOOKUP(E$49,'American Bonds'!$B$1:$L$504,MATCH($A241,'American Bonds'!$A$2:$A$504,0))/100))</f>
        <v>1.8379299783735352</v>
      </c>
      <c r="F241">
        <f>F$50*EXP(-F$49*(HLOOKUP(F$49,'American Bonds'!$B$1:$L$504,MATCH($A241,'American Bonds'!$A$2:$A$504,0))/100))</f>
        <v>21.387856954257067</v>
      </c>
      <c r="G241">
        <f>G$50*EXP(-G$49*(HLOOKUP(G$49,'American Bonds'!$B$1:$L$504,MATCH($A241,'American Bonds'!$A$2:$A$504,0))/100))</f>
        <v>1.2891577203069147</v>
      </c>
      <c r="H241">
        <f>H$50*EXP(-H$49*(HLOOKUP(H$49,'American Bonds'!$B$1:$L$504,MATCH($A241,'American Bonds'!$A$2:$A$504,0))/100))</f>
        <v>1.2468109796387981</v>
      </c>
      <c r="I241">
        <f>I$50*EXP(-I$49*(HLOOKUP(I$49,'American Bonds'!$B$1:$L$504,MATCH($A241,'American Bonds'!$A$2:$A$504,0))/100))</f>
        <v>1.2277571813641532</v>
      </c>
      <c r="J241">
        <f>J$50*EXP(-J$49*(HLOOKUP(J$49,'American Bonds'!$B$1:$L$504,MATCH($A241,'American Bonds'!$A$2:$A$504,0))/100))</f>
        <v>1.208994563737273</v>
      </c>
      <c r="K241">
        <f>K$50*EXP(-K$49*(HLOOKUP(K$49,'American Bonds'!$B$1:$L$504,MATCH($A241,'American Bonds'!$A$2:$A$504,0))/100))</f>
        <v>17.523047648405647</v>
      </c>
      <c r="L241">
        <f>L$50*EXP(-L$49*(HLOOKUP(L$49,'American Bonds'!$B$1:$L$504,MATCH($A241,'American Bonds'!$A$2:$A$504,0))/100))</f>
        <v>0.58173883302809559</v>
      </c>
      <c r="M241">
        <f>M$50*EXP(-M$49*(HLOOKUP(M$49,'American Bonds'!$B$1:$L$504,MATCH($A241,'American Bonds'!$A$2:$A$504,0))/100))</f>
        <v>0.57158980300990359</v>
      </c>
      <c r="N241">
        <f>N$50*EXP(-N$49*(HLOOKUP(N$49,'American Bonds'!$B$1:$L$504,MATCH($A241,'American Bonds'!$A$2:$A$504,0))/100))</f>
        <v>0.56161783321953573</v>
      </c>
      <c r="O241">
        <f>O$50*EXP(-O$49*(HLOOKUP(O$49,'American Bonds'!$B$1:$L$504,MATCH($A241,'American Bonds'!$A$2:$A$504,0))/100))</f>
        <v>0.55181983465989393</v>
      </c>
      <c r="P241">
        <f>P$50*EXP(-P$49*(HLOOKUP(P$49,'American Bonds'!$B$1:$L$504,MATCH($A241,'American Bonds'!$A$2:$A$504,0))/100))</f>
        <v>0.54219277222459905</v>
      </c>
      <c r="Q241">
        <f>Q$50*EXP(-Q$49*(HLOOKUP(Q$49,'American Bonds'!$B$1:$L$504,MATCH($A241,'American Bonds'!$A$2:$A$504,0))/100))</f>
        <v>0.53273366375781317</v>
      </c>
      <c r="R241">
        <f>R$50*EXP(-R$49*(HLOOKUP(R$49,'American Bonds'!$B$1:$L$504,MATCH($A241,'American Bonds'!$A$2:$A$504,0))/100))</f>
        <v>0.52343957913046235</v>
      </c>
      <c r="S241">
        <f>S$50*EXP(-S$49*(HLOOKUP(S$49,'American Bonds'!$B$1:$L$504,MATCH($A241,'American Bonds'!$A$2:$A$504,0))/100))</f>
        <v>0.5143076393325765</v>
      </c>
      <c r="T241">
        <f>T$50*EXP(-T$49*(HLOOKUP(T$49,'American Bonds'!$B$1:$L$504,MATCH($A241,'American Bonds'!$A$2:$A$504,0))/100))</f>
        <v>0.50533501558146499</v>
      </c>
      <c r="U241" s="25">
        <f>U$50*EXP(-U$49*(HLOOKUP(U$49,'American Bonds'!$B$1:$L$504,MATCH($A241,'American Bonds'!$A$2:$A$504,0))/100))</f>
        <v>11.869390573445724</v>
      </c>
      <c r="W241" s="129">
        <f t="shared" si="64"/>
        <v>110.82049582748984</v>
      </c>
      <c r="X241" s="21">
        <f t="shared" si="62"/>
        <v>6.6119709318358444</v>
      </c>
      <c r="Y241" s="28">
        <f t="shared" si="63"/>
        <v>-1.9859208423306379E-4</v>
      </c>
    </row>
    <row r="242" spans="1:25" x14ac:dyDescent="0.2">
      <c r="A242" s="154">
        <v>41202</v>
      </c>
      <c r="B242">
        <f>B$50*EXP(-B$49*(HLOOKUP(B$49,'American Bonds'!$B$1:$L$504,MATCH($A242,'American Bonds'!$A$2:$A$504,0))/100))</f>
        <v>23.384498561951926</v>
      </c>
      <c r="C242">
        <f>C$50*EXP(-C$49*(HLOOKUP(C$49,'American Bonds'!$B$1:$L$504,MATCH($A242,'American Bonds'!$A$2:$A$504,0))/100))</f>
        <v>2.2910239256381812</v>
      </c>
      <c r="D242">
        <f>D$50*EXP(-D$49*(HLOOKUP(D$49,'American Bonds'!$B$1:$L$504,MATCH($A242,'American Bonds'!$A$2:$A$504,0))/100))</f>
        <v>22.651943928299026</v>
      </c>
      <c r="E242">
        <f>E$50*EXP(-E$49*(HLOOKUP(E$49,'American Bonds'!$B$1:$L$504,MATCH($A242,'American Bonds'!$A$2:$A$504,0))/100))</f>
        <v>1.8364602223716242</v>
      </c>
      <c r="F242">
        <f>F$50*EXP(-F$49*(HLOOKUP(F$49,'American Bonds'!$B$1:$L$504,MATCH($A242,'American Bonds'!$A$2:$A$504,0))/100))</f>
        <v>21.366479787667537</v>
      </c>
      <c r="G242">
        <f>G$50*EXP(-G$49*(HLOOKUP(G$49,'American Bonds'!$B$1:$L$504,MATCH($A242,'American Bonds'!$A$2:$A$504,0))/100))</f>
        <v>1.2876116588649389</v>
      </c>
      <c r="H242">
        <f>H$50*EXP(-H$49*(HLOOKUP(H$49,'American Bonds'!$B$1:$L$504,MATCH($A242,'American Bonds'!$A$2:$A$504,0))/100))</f>
        <v>1.2459385173504773</v>
      </c>
      <c r="I242">
        <f>I$50*EXP(-I$49*(HLOOKUP(I$49,'American Bonds'!$B$1:$L$504,MATCH($A242,'American Bonds'!$A$2:$A$504,0))/100))</f>
        <v>1.2267753683966125</v>
      </c>
      <c r="J242">
        <f>J$50*EXP(-J$49*(HLOOKUP(J$49,'American Bonds'!$B$1:$L$504,MATCH($A242,'American Bonds'!$A$2:$A$504,0))/100))</f>
        <v>1.2079069581258481</v>
      </c>
      <c r="K242">
        <f>K$50*EXP(-K$49*(HLOOKUP(K$49,'American Bonds'!$B$1:$L$504,MATCH($A242,'American Bonds'!$A$2:$A$504,0))/100))</f>
        <v>17.523047648405647</v>
      </c>
      <c r="L242">
        <f>L$50*EXP(-L$49*(HLOOKUP(L$49,'American Bonds'!$B$1:$L$504,MATCH($A242,'American Bonds'!$A$2:$A$504,0))/100))</f>
        <v>0.58173883302809559</v>
      </c>
      <c r="M242">
        <f>M$50*EXP(-M$49*(HLOOKUP(M$49,'American Bonds'!$B$1:$L$504,MATCH($A242,'American Bonds'!$A$2:$A$504,0))/100))</f>
        <v>0.57158980300990359</v>
      </c>
      <c r="N242">
        <f>N$50*EXP(-N$49*(HLOOKUP(N$49,'American Bonds'!$B$1:$L$504,MATCH($A242,'American Bonds'!$A$2:$A$504,0))/100))</f>
        <v>0.56161783321953573</v>
      </c>
      <c r="O242">
        <f>O$50*EXP(-O$49*(HLOOKUP(O$49,'American Bonds'!$B$1:$L$504,MATCH($A242,'American Bonds'!$A$2:$A$504,0))/100))</f>
        <v>0.55181983465989393</v>
      </c>
      <c r="P242">
        <f>P$50*EXP(-P$49*(HLOOKUP(P$49,'American Bonds'!$B$1:$L$504,MATCH($A242,'American Bonds'!$A$2:$A$504,0))/100))</f>
        <v>0.54219277222459905</v>
      </c>
      <c r="Q242">
        <f>Q$50*EXP(-Q$49*(HLOOKUP(Q$49,'American Bonds'!$B$1:$L$504,MATCH($A242,'American Bonds'!$A$2:$A$504,0))/100))</f>
        <v>0.53273366375781317</v>
      </c>
      <c r="R242">
        <f>R$50*EXP(-R$49*(HLOOKUP(R$49,'American Bonds'!$B$1:$L$504,MATCH($A242,'American Bonds'!$A$2:$A$504,0))/100))</f>
        <v>0.52343957913046235</v>
      </c>
      <c r="S242">
        <f>S$50*EXP(-S$49*(HLOOKUP(S$49,'American Bonds'!$B$1:$L$504,MATCH($A242,'American Bonds'!$A$2:$A$504,0))/100))</f>
        <v>0.5143076393325765</v>
      </c>
      <c r="T242">
        <f>T$50*EXP(-T$49*(HLOOKUP(T$49,'American Bonds'!$B$1:$L$504,MATCH($A242,'American Bonds'!$A$2:$A$504,0))/100))</f>
        <v>0.50533501558146499</v>
      </c>
      <c r="U242" s="25">
        <f>U$50*EXP(-U$49*(HLOOKUP(U$49,'American Bonds'!$B$1:$L$504,MATCH($A242,'American Bonds'!$A$2:$A$504,0))/100))</f>
        <v>11.893153109207532</v>
      </c>
      <c r="W242" s="129">
        <f t="shared" si="64"/>
        <v>110.7996146602237</v>
      </c>
      <c r="X242" s="21">
        <f t="shared" si="62"/>
        <v>6.6157764560486578</v>
      </c>
      <c r="Y242" s="28">
        <f t="shared" si="63"/>
        <v>-1.8844108760682598E-4</v>
      </c>
    </row>
    <row r="243" spans="1:25" x14ac:dyDescent="0.2">
      <c r="A243" s="154">
        <v>41205</v>
      </c>
      <c r="B243">
        <f>B$50*EXP(-B$49*(HLOOKUP(B$49,'American Bonds'!$B$1:$L$504,MATCH($A243,'American Bonds'!$A$2:$A$504,0))/100))</f>
        <v>23.384498561951926</v>
      </c>
      <c r="C243">
        <f>C$50*EXP(-C$49*(HLOOKUP(C$49,'American Bonds'!$B$1:$L$504,MATCH($A243,'American Bonds'!$A$2:$A$504,0))/100))</f>
        <v>2.2910239256381812</v>
      </c>
      <c r="D243">
        <f>D$50*EXP(-D$49*(HLOOKUP(D$49,'American Bonds'!$B$1:$L$504,MATCH($A243,'American Bonds'!$A$2:$A$504,0))/100))</f>
        <v>22.651943928299026</v>
      </c>
      <c r="E243">
        <f>E$50*EXP(-E$49*(HLOOKUP(E$49,'American Bonds'!$B$1:$L$504,MATCH($A243,'American Bonds'!$A$2:$A$504,0))/100))</f>
        <v>1.8364602223716242</v>
      </c>
      <c r="F243">
        <f>F$50*EXP(-F$49*(HLOOKUP(F$49,'American Bonds'!$B$1:$L$504,MATCH($A243,'American Bonds'!$A$2:$A$504,0))/100))</f>
        <v>21.377165698816537</v>
      </c>
      <c r="G243">
        <f>G$50*EXP(-G$49*(HLOOKUP(G$49,'American Bonds'!$B$1:$L$504,MATCH($A243,'American Bonds'!$A$2:$A$504,0))/100))</f>
        <v>1.2883844576767174</v>
      </c>
      <c r="H243">
        <f>H$50*EXP(-H$49*(HLOOKUP(H$49,'American Bonds'!$B$1:$L$504,MATCH($A243,'American Bonds'!$A$2:$A$504,0))/100))</f>
        <v>1.2476840528645237</v>
      </c>
      <c r="I243">
        <f>I$50*EXP(-I$49*(HLOOKUP(I$49,'American Bonds'!$B$1:$L$504,MATCH($A243,'American Bonds'!$A$2:$A$504,0))/100))</f>
        <v>1.2287397800963322</v>
      </c>
      <c r="J243">
        <f>J$50*EXP(-J$49*(HLOOKUP(J$49,'American Bonds'!$B$1:$L$504,MATCH($A243,'American Bonds'!$A$2:$A$504,0))/100))</f>
        <v>1.2100831486343608</v>
      </c>
      <c r="K243">
        <f>K$50*EXP(-K$49*(HLOOKUP(K$49,'American Bonds'!$B$1:$L$504,MATCH($A243,'American Bonds'!$A$2:$A$504,0))/100))</f>
        <v>17.558128813173507</v>
      </c>
      <c r="L243">
        <f>L$50*EXP(-L$49*(HLOOKUP(L$49,'American Bonds'!$B$1:$L$504,MATCH($A243,'American Bonds'!$A$2:$A$504,0))/100))</f>
        <v>0.58302006730169398</v>
      </c>
      <c r="M243">
        <f>M$50*EXP(-M$49*(HLOOKUP(M$49,'American Bonds'!$B$1:$L$504,MATCH($A243,'American Bonds'!$A$2:$A$504,0))/100))</f>
        <v>0.57296326603349346</v>
      </c>
      <c r="N243">
        <f>N$50*EXP(-N$49*(HLOOKUP(N$49,'American Bonds'!$B$1:$L$504,MATCH($A243,'American Bonds'!$A$2:$A$504,0))/100))</f>
        <v>0.56307993950041857</v>
      </c>
      <c r="O243">
        <f>O$50*EXP(-O$49*(HLOOKUP(O$49,'American Bonds'!$B$1:$L$504,MATCH($A243,'American Bonds'!$A$2:$A$504,0))/100))</f>
        <v>0.55336709535103235</v>
      </c>
      <c r="P243">
        <f>P$50*EXP(-P$49*(HLOOKUP(P$49,'American Bonds'!$B$1:$L$504,MATCH($A243,'American Bonds'!$A$2:$A$504,0))/100))</f>
        <v>0.54382179285044641</v>
      </c>
      <c r="Q243">
        <f>Q$50*EXP(-Q$49*(HLOOKUP(Q$49,'American Bonds'!$B$1:$L$504,MATCH($A243,'American Bonds'!$A$2:$A$504,0))/100))</f>
        <v>0.53444114198996184</v>
      </c>
      <c r="R243">
        <f>R$50*EXP(-R$49*(HLOOKUP(R$49,'American Bonds'!$B$1:$L$504,MATCH($A243,'American Bonds'!$A$2:$A$504,0))/100))</f>
        <v>0.52522230261206793</v>
      </c>
      <c r="S243">
        <f>S$50*EXP(-S$49*(HLOOKUP(S$49,'American Bonds'!$B$1:$L$504,MATCH($A243,'American Bonds'!$A$2:$A$504,0))/100))</f>
        <v>0.51616248355053485</v>
      </c>
      <c r="T243">
        <f>T$50*EXP(-T$49*(HLOOKUP(T$49,'American Bonds'!$B$1:$L$504,MATCH($A243,'American Bonds'!$A$2:$A$504,0))/100))</f>
        <v>0.50725894178533792</v>
      </c>
      <c r="U243" s="25">
        <f>U$50*EXP(-U$49*(HLOOKUP(U$49,'American Bonds'!$B$1:$L$504,MATCH($A243,'American Bonds'!$A$2:$A$504,0))/100))</f>
        <v>11.9408209938565</v>
      </c>
      <c r="W243" s="129">
        <f t="shared" si="64"/>
        <v>110.91427061435422</v>
      </c>
      <c r="X243" s="21">
        <f t="shared" si="62"/>
        <v>6.6236606038506176</v>
      </c>
      <c r="Y243" s="28">
        <f t="shared" si="63"/>
        <v>1.0342695876651125E-3</v>
      </c>
    </row>
    <row r="244" spans="1:25" x14ac:dyDescent="0.2">
      <c r="A244" s="154">
        <v>41206</v>
      </c>
      <c r="B244">
        <f>B$50*EXP(-B$49*(HLOOKUP(B$49,'American Bonds'!$B$1:$L$504,MATCH($A244,'American Bonds'!$A$2:$A$504,0))/100))</f>
        <v>23.384498561951926</v>
      </c>
      <c r="C244">
        <f>C$50*EXP(-C$49*(HLOOKUP(C$49,'American Bonds'!$B$1:$L$504,MATCH($A244,'American Bonds'!$A$2:$A$504,0))/100))</f>
        <v>2.2910239256381812</v>
      </c>
      <c r="D244">
        <f>D$50*EXP(-D$49*(HLOOKUP(D$49,'American Bonds'!$B$1:$L$504,MATCH($A244,'American Bonds'!$A$2:$A$504,0))/100))</f>
        <v>22.638356838476607</v>
      </c>
      <c r="E244">
        <f>E$50*EXP(-E$49*(HLOOKUP(E$49,'American Bonds'!$B$1:$L$504,MATCH($A244,'American Bonds'!$A$2:$A$504,0))/100))</f>
        <v>1.8349916417043179</v>
      </c>
      <c r="F244">
        <f>F$50*EXP(-F$49*(HLOOKUP(F$49,'American Bonds'!$B$1:$L$504,MATCH($A244,'American Bonds'!$A$2:$A$504,0))/100))</f>
        <v>21.3557992181386</v>
      </c>
      <c r="G244">
        <f>G$50*EXP(-G$49*(HLOOKUP(G$49,'American Bonds'!$B$1:$L$504,MATCH($A244,'American Bonds'!$A$2:$A$504,0))/100))</f>
        <v>1.2868393235933715</v>
      </c>
      <c r="H244">
        <f>H$50*EXP(-H$49*(HLOOKUP(H$49,'American Bonds'!$B$1:$L$504,MATCH($A244,'American Bonds'!$A$2:$A$504,0))/100))</f>
        <v>1.2450666655720548</v>
      </c>
      <c r="I244">
        <f>I$50*EXP(-I$49*(HLOOKUP(I$49,'American Bonds'!$B$1:$L$504,MATCH($A244,'American Bonds'!$A$2:$A$504,0))/100))</f>
        <v>1.2257943405653491</v>
      </c>
      <c r="J244">
        <f>J$50*EXP(-J$49*(HLOOKUP(J$49,'American Bonds'!$B$1:$L$504,MATCH($A244,'American Bonds'!$A$2:$A$504,0))/100))</f>
        <v>1.2068203309191252</v>
      </c>
      <c r="K244">
        <f>K$50*EXP(-K$49*(HLOOKUP(K$49,'American Bonds'!$B$1:$L$504,MATCH($A244,'American Bonds'!$A$2:$A$504,0))/100))</f>
        <v>17.505533359361287</v>
      </c>
      <c r="L244">
        <f>L$50*EXP(-L$49*(HLOOKUP(L$49,'American Bonds'!$B$1:$L$504,MATCH($A244,'American Bonds'!$A$2:$A$504,0))/100))</f>
        <v>0.5810992721347451</v>
      </c>
      <c r="M244">
        <f>M$50*EXP(-M$49*(HLOOKUP(M$49,'American Bonds'!$B$1:$L$504,MATCH($A244,'American Bonds'!$A$2:$A$504,0))/100))</f>
        <v>0.57090430662638136</v>
      </c>
      <c r="N244">
        <f>N$50*EXP(-N$49*(HLOOKUP(N$49,'American Bonds'!$B$1:$L$504,MATCH($A244,'American Bonds'!$A$2:$A$504,0))/100))</f>
        <v>0.5608882043978406</v>
      </c>
      <c r="O244">
        <f>O$50*EXP(-O$49*(HLOOKUP(O$49,'American Bonds'!$B$1:$L$504,MATCH($A244,'American Bonds'!$A$2:$A$504,0))/100))</f>
        <v>0.55104782742253067</v>
      </c>
      <c r="P244">
        <f>P$50*EXP(-P$49*(HLOOKUP(P$49,'American Bonds'!$B$1:$L$504,MATCH($A244,'American Bonds'!$A$2:$A$504,0))/100))</f>
        <v>0.54138009272826182</v>
      </c>
      <c r="Q244">
        <f>Q$50*EXP(-Q$49*(HLOOKUP(Q$49,'American Bonds'!$B$1:$L$504,MATCH($A244,'American Bonds'!$A$2:$A$504,0))/100))</f>
        <v>0.53188197143135618</v>
      </c>
      <c r="R244">
        <f>R$50*EXP(-R$49*(HLOOKUP(R$49,'American Bonds'!$B$1:$L$504,MATCH($A244,'American Bonds'!$A$2:$A$504,0))/100))</f>
        <v>0.52255048778770474</v>
      </c>
      <c r="S244">
        <f>S$50*EXP(-S$49*(HLOOKUP(S$49,'American Bonds'!$B$1:$L$504,MATCH($A244,'American Bonds'!$A$2:$A$504,0))/100))</f>
        <v>0.51338271826047155</v>
      </c>
      <c r="T244">
        <f>T$50*EXP(-T$49*(HLOOKUP(T$49,'American Bonds'!$B$1:$L$504,MATCH($A244,'American Bonds'!$A$2:$A$504,0))/100))</f>
        <v>0.50437579060415549</v>
      </c>
      <c r="U244" s="25">
        <f>U$50*EXP(-U$49*(HLOOKUP(U$49,'American Bonds'!$B$1:$L$504,MATCH($A244,'American Bonds'!$A$2:$A$504,0))/100))</f>
        <v>11.869390573445724</v>
      </c>
      <c r="W244" s="129">
        <f t="shared" si="64"/>
        <v>110.72162545076</v>
      </c>
      <c r="X244" s="21">
        <f t="shared" si="62"/>
        <v>6.6123968290920727</v>
      </c>
      <c r="Y244" s="28">
        <f t="shared" si="63"/>
        <v>-1.7383936043671583E-3</v>
      </c>
    </row>
    <row r="245" spans="1:25" x14ac:dyDescent="0.2">
      <c r="A245" s="154">
        <v>41207</v>
      </c>
      <c r="B245">
        <f>B$50*EXP(-B$49*(HLOOKUP(B$49,'American Bonds'!$B$1:$L$504,MATCH($A245,'American Bonds'!$A$2:$A$504,0))/100))</f>
        <v>23.384498561951926</v>
      </c>
      <c r="C245">
        <f>C$50*EXP(-C$49*(HLOOKUP(C$49,'American Bonds'!$B$1:$L$504,MATCH($A245,'American Bonds'!$A$2:$A$504,0))/100))</f>
        <v>2.290107699325405</v>
      </c>
      <c r="D245">
        <f>D$50*EXP(-D$49*(HLOOKUP(D$49,'American Bonds'!$B$1:$L$504,MATCH($A245,'American Bonds'!$A$2:$A$504,0))/100))</f>
        <v>22.638356838476607</v>
      </c>
      <c r="E245">
        <f>E$50*EXP(-E$49*(HLOOKUP(E$49,'American Bonds'!$B$1:$L$504,MATCH($A245,'American Bonds'!$A$2:$A$504,0))/100))</f>
        <v>1.8349916417043179</v>
      </c>
      <c r="F245">
        <f>F$50*EXP(-F$49*(HLOOKUP(F$49,'American Bonds'!$B$1:$L$504,MATCH($A245,'American Bonds'!$A$2:$A$504,0))/100))</f>
        <v>21.334454093261659</v>
      </c>
      <c r="G245">
        <f>G$50*EXP(-G$49*(HLOOKUP(G$49,'American Bonds'!$B$1:$L$504,MATCH($A245,'American Bonds'!$A$2:$A$504,0))/100))</f>
        <v>1.285296042558874</v>
      </c>
      <c r="H245">
        <f>H$50*EXP(-H$49*(HLOOKUP(H$49,'American Bonds'!$B$1:$L$504,MATCH($A245,'American Bonds'!$A$2:$A$504,0))/100))</f>
        <v>1.2450666655720548</v>
      </c>
      <c r="I245">
        <f>I$50*EXP(-I$49*(HLOOKUP(I$49,'American Bonds'!$B$1:$L$504,MATCH($A245,'American Bonds'!$A$2:$A$504,0))/100))</f>
        <v>1.2257943405653491</v>
      </c>
      <c r="J245">
        <f>J$50*EXP(-J$49*(HLOOKUP(J$49,'American Bonds'!$B$1:$L$504,MATCH($A245,'American Bonds'!$A$2:$A$504,0))/100))</f>
        <v>1.2068203309191252</v>
      </c>
      <c r="K245">
        <f>K$50*EXP(-K$49*(HLOOKUP(K$49,'American Bonds'!$B$1:$L$504,MATCH($A245,'American Bonds'!$A$2:$A$504,0))/100))</f>
        <v>17.505533359361287</v>
      </c>
      <c r="L245">
        <f>L$50*EXP(-L$49*(HLOOKUP(L$49,'American Bonds'!$B$1:$L$504,MATCH($A245,'American Bonds'!$A$2:$A$504,0))/100))</f>
        <v>0.5810992721347451</v>
      </c>
      <c r="M245">
        <f>M$50*EXP(-M$49*(HLOOKUP(M$49,'American Bonds'!$B$1:$L$504,MATCH($A245,'American Bonds'!$A$2:$A$504,0))/100))</f>
        <v>0.57090430662638136</v>
      </c>
      <c r="N245">
        <f>N$50*EXP(-N$49*(HLOOKUP(N$49,'American Bonds'!$B$1:$L$504,MATCH($A245,'American Bonds'!$A$2:$A$504,0))/100))</f>
        <v>0.5608882043978406</v>
      </c>
      <c r="O245">
        <f>O$50*EXP(-O$49*(HLOOKUP(O$49,'American Bonds'!$B$1:$L$504,MATCH($A245,'American Bonds'!$A$2:$A$504,0))/100))</f>
        <v>0.55104782742253067</v>
      </c>
      <c r="P245">
        <f>P$50*EXP(-P$49*(HLOOKUP(P$49,'American Bonds'!$B$1:$L$504,MATCH($A245,'American Bonds'!$A$2:$A$504,0))/100))</f>
        <v>0.54138009272826182</v>
      </c>
      <c r="Q245">
        <f>Q$50*EXP(-Q$49*(HLOOKUP(Q$49,'American Bonds'!$B$1:$L$504,MATCH($A245,'American Bonds'!$A$2:$A$504,0))/100))</f>
        <v>0.53188197143135618</v>
      </c>
      <c r="R245">
        <f>R$50*EXP(-R$49*(HLOOKUP(R$49,'American Bonds'!$B$1:$L$504,MATCH($A245,'American Bonds'!$A$2:$A$504,0))/100))</f>
        <v>0.52255048778770474</v>
      </c>
      <c r="S245">
        <f>S$50*EXP(-S$49*(HLOOKUP(S$49,'American Bonds'!$B$1:$L$504,MATCH($A245,'American Bonds'!$A$2:$A$504,0))/100))</f>
        <v>0.51338271826047155</v>
      </c>
      <c r="T245">
        <f>T$50*EXP(-T$49*(HLOOKUP(T$49,'American Bonds'!$B$1:$L$504,MATCH($A245,'American Bonds'!$A$2:$A$504,0))/100))</f>
        <v>0.50437579060415549</v>
      </c>
      <c r="U245" s="25">
        <f>U$50*EXP(-U$49*(HLOOKUP(U$49,'American Bonds'!$B$1:$L$504,MATCH($A245,'American Bonds'!$A$2:$A$504,0))/100))</f>
        <v>11.893153109207532</v>
      </c>
      <c r="W245" s="129">
        <f t="shared" si="64"/>
        <v>110.72158335429761</v>
      </c>
      <c r="X245" s="21">
        <f t="shared" si="62"/>
        <v>6.6156275570106642</v>
      </c>
      <c r="Y245" s="28">
        <f t="shared" si="63"/>
        <v>-3.8020097903410476E-7</v>
      </c>
    </row>
    <row r="246" spans="1:25" x14ac:dyDescent="0.2">
      <c r="A246" s="154">
        <v>41208</v>
      </c>
      <c r="B246">
        <f>B$50*EXP(-B$49*(HLOOKUP(B$49,'American Bonds'!$B$1:$L$504,MATCH($A246,'American Bonds'!$A$2:$A$504,0))/100))</f>
        <v>23.382160229014325</v>
      </c>
      <c r="C246">
        <f>C$50*EXP(-C$49*(HLOOKUP(C$49,'American Bonds'!$B$1:$L$504,MATCH($A246,'American Bonds'!$A$2:$A$504,0))/100))</f>
        <v>2.290107699325405</v>
      </c>
      <c r="D246">
        <f>D$50*EXP(-D$49*(HLOOKUP(D$49,'American Bonds'!$B$1:$L$504,MATCH($A246,'American Bonds'!$A$2:$A$504,0))/100))</f>
        <v>22.631566350049255</v>
      </c>
      <c r="E246">
        <f>E$50*EXP(-E$49*(HLOOKUP(E$49,'American Bonds'!$B$1:$L$504,MATCH($A246,'American Bonds'!$A$2:$A$504,0))/100))</f>
        <v>1.8342577918273963</v>
      </c>
      <c r="F246">
        <f>F$50*EXP(-F$49*(HLOOKUP(F$49,'American Bonds'!$B$1:$L$504,MATCH($A246,'American Bonds'!$A$2:$A$504,0))/100))</f>
        <v>21.323789532577376</v>
      </c>
      <c r="G246">
        <f>G$50*EXP(-G$49*(HLOOKUP(G$49,'American Bonds'!$B$1:$L$504,MATCH($A246,'American Bonds'!$A$2:$A$504,0))/100))</f>
        <v>1.2845250962403625</v>
      </c>
      <c r="H246">
        <f>H$50*EXP(-H$49*(HLOOKUP(H$49,'American Bonds'!$B$1:$L$504,MATCH($A246,'American Bonds'!$A$2:$A$504,0))/100))</f>
        <v>1.2424547690255994</v>
      </c>
      <c r="I246">
        <f>I$50*EXP(-I$49*(HLOOKUP(I$49,'American Bonds'!$B$1:$L$504,MATCH($A246,'American Bonds'!$A$2:$A$504,0))/100))</f>
        <v>1.2228559616131567</v>
      </c>
      <c r="J246">
        <f>J$50*EXP(-J$49*(HLOOKUP(J$49,'American Bonds'!$B$1:$L$504,MATCH($A246,'American Bonds'!$A$2:$A$504,0))/100))</f>
        <v>1.2035663109294465</v>
      </c>
      <c r="K246">
        <f>K$50*EXP(-K$49*(HLOOKUP(K$49,'American Bonds'!$B$1:$L$504,MATCH($A246,'American Bonds'!$A$2:$A$504,0))/100))</f>
        <v>17.470557280380238</v>
      </c>
      <c r="L246">
        <f>L$50*EXP(-L$49*(HLOOKUP(L$49,'American Bonds'!$B$1:$L$504,MATCH($A246,'American Bonds'!$A$2:$A$504,0))/100))</f>
        <v>0.57982225896559669</v>
      </c>
      <c r="M246">
        <f>M$50*EXP(-M$49*(HLOOKUP(M$49,'American Bonds'!$B$1:$L$504,MATCH($A246,'American Bonds'!$A$2:$A$504,0))/100))</f>
        <v>0.56953577918030651</v>
      </c>
      <c r="N246">
        <f>N$50*EXP(-N$49*(HLOOKUP(N$49,'American Bonds'!$B$1:$L$504,MATCH($A246,'American Bonds'!$A$2:$A$504,0))/100))</f>
        <v>0.55943178922657588</v>
      </c>
      <c r="O246">
        <f>O$50*EXP(-O$49*(HLOOKUP(O$49,'American Bonds'!$B$1:$L$504,MATCH($A246,'American Bonds'!$A$2:$A$504,0))/100))</f>
        <v>0.5495070515985413</v>
      </c>
      <c r="P246">
        <f>P$50*EXP(-P$49*(HLOOKUP(P$49,'American Bonds'!$B$1:$L$504,MATCH($A246,'American Bonds'!$A$2:$A$504,0))/100))</f>
        <v>0.53975838622611005</v>
      </c>
      <c r="Q246">
        <f>Q$50*EXP(-Q$49*(HLOOKUP(Q$49,'American Bonds'!$B$1:$L$504,MATCH($A246,'American Bonds'!$A$2:$A$504,0))/100))</f>
        <v>0.53018266945600723</v>
      </c>
      <c r="R246">
        <f>R$50*EXP(-R$49*(HLOOKUP(R$49,'American Bonds'!$B$1:$L$504,MATCH($A246,'American Bonds'!$A$2:$A$504,0))/100))</f>
        <v>0.52077683305089939</v>
      </c>
      <c r="S246">
        <f>S$50*EXP(-S$49*(HLOOKUP(S$49,'American Bonds'!$B$1:$L$504,MATCH($A246,'American Bonds'!$A$2:$A$504,0))/100))</f>
        <v>0.51153786320627437</v>
      </c>
      <c r="T246">
        <f>T$50*EXP(-T$49*(HLOOKUP(T$49,'American Bonds'!$B$1:$L$504,MATCH($A246,'American Bonds'!$A$2:$A$504,0))/100))</f>
        <v>0.50246279958476192</v>
      </c>
      <c r="U246" s="25">
        <f>U$50*EXP(-U$49*(HLOOKUP(U$49,'American Bonds'!$B$1:$L$504,MATCH($A246,'American Bonds'!$A$2:$A$504,0))/100))</f>
        <v>11.8220078397962</v>
      </c>
      <c r="W246" s="129">
        <f t="shared" si="64"/>
        <v>110.57086429127384</v>
      </c>
      <c r="X246" s="21">
        <f t="shared" si="62"/>
        <v>6.6052050132591065</v>
      </c>
      <c r="Y246" s="28">
        <f t="shared" si="63"/>
        <v>-1.3621710811407804E-3</v>
      </c>
    </row>
    <row r="247" spans="1:25" x14ac:dyDescent="0.2">
      <c r="A247" s="154">
        <v>41209</v>
      </c>
      <c r="B247">
        <f>B$50*EXP(-B$49*(HLOOKUP(B$49,'American Bonds'!$B$1:$L$504,MATCH($A247,'American Bonds'!$A$2:$A$504,0))/100))</f>
        <v>23.379822129898326</v>
      </c>
      <c r="C247">
        <f>C$50*EXP(-C$49*(HLOOKUP(C$49,'American Bonds'!$B$1:$L$504,MATCH($A247,'American Bonds'!$A$2:$A$504,0))/100))</f>
        <v>2.2896497235846405</v>
      </c>
      <c r="D247">
        <f>D$50*EXP(-D$49*(HLOOKUP(D$49,'American Bonds'!$B$1:$L$504,MATCH($A247,'American Bonds'!$A$2:$A$504,0))/100))</f>
        <v>22.611207103369466</v>
      </c>
      <c r="E247">
        <f>E$50*EXP(-E$49*(HLOOKUP(E$49,'American Bonds'!$B$1:$L$504,MATCH($A247,'American Bonds'!$A$2:$A$504,0))/100))</f>
        <v>1.8320580026147057</v>
      </c>
      <c r="F247">
        <f>F$50*EXP(-F$49*(HLOOKUP(F$49,'American Bonds'!$B$1:$L$504,MATCH($A247,'American Bonds'!$A$2:$A$504,0))/100))</f>
        <v>21.2918278255516</v>
      </c>
      <c r="G247">
        <f>G$50*EXP(-G$49*(HLOOKUP(G$49,'American Bonds'!$B$1:$L$504,MATCH($A247,'American Bonds'!$A$2:$A$504,0))/100))</f>
        <v>1.282215030749789</v>
      </c>
      <c r="H247">
        <f>H$50*EXP(-H$49*(HLOOKUP(H$49,'American Bonds'!$B$1:$L$504,MATCH($A247,'American Bonds'!$A$2:$A$504,0))/100))</f>
        <v>1.2381137784988585</v>
      </c>
      <c r="I247">
        <f>I$50*EXP(-I$49*(HLOOKUP(I$49,'American Bonds'!$B$1:$L$504,MATCH($A247,'American Bonds'!$A$2:$A$504,0))/100))</f>
        <v>1.2179743075836333</v>
      </c>
      <c r="J247">
        <f>J$50*EXP(-J$49*(HLOOKUP(J$49,'American Bonds'!$B$1:$L$504,MATCH($A247,'American Bonds'!$A$2:$A$504,0))/100))</f>
        <v>1.1981624303805443</v>
      </c>
      <c r="K247">
        <f>K$50*EXP(-K$49*(HLOOKUP(K$49,'American Bonds'!$B$1:$L$504,MATCH($A247,'American Bonds'!$A$2:$A$504,0))/100))</f>
        <v>17.366047778731222</v>
      </c>
      <c r="L247">
        <f>L$50*EXP(-L$49*(HLOOKUP(L$49,'American Bonds'!$B$1:$L$504,MATCH($A247,'American Bonds'!$A$2:$A$504,0))/100))</f>
        <v>0.57600803284824176</v>
      </c>
      <c r="M247">
        <f>M$50*EXP(-M$49*(HLOOKUP(M$49,'American Bonds'!$B$1:$L$504,MATCH($A247,'American Bonds'!$A$2:$A$504,0))/100))</f>
        <v>0.56544984857160452</v>
      </c>
      <c r="N247">
        <f>N$50*EXP(-N$49*(HLOOKUP(N$49,'American Bonds'!$B$1:$L$504,MATCH($A247,'American Bonds'!$A$2:$A$504,0))/100))</f>
        <v>0.55508519502520426</v>
      </c>
      <c r="O247">
        <f>O$50*EXP(-O$49*(HLOOKUP(O$49,'American Bonds'!$B$1:$L$504,MATCH($A247,'American Bonds'!$A$2:$A$504,0))/100))</f>
        <v>0.54491052480519131</v>
      </c>
      <c r="P247">
        <f>P$50*EXP(-P$49*(HLOOKUP(P$49,'American Bonds'!$B$1:$L$504,MATCH($A247,'American Bonds'!$A$2:$A$504,0))/100))</f>
        <v>0.53492235553136447</v>
      </c>
      <c r="Q247">
        <f>Q$50*EXP(-Q$49*(HLOOKUP(Q$49,'American Bonds'!$B$1:$L$504,MATCH($A247,'American Bonds'!$A$2:$A$504,0))/100))</f>
        <v>0.5251172686552914</v>
      </c>
      <c r="R247">
        <f>R$50*EXP(-R$49*(HLOOKUP(R$49,'American Bonds'!$B$1:$L$504,MATCH($A247,'American Bonds'!$A$2:$A$504,0))/100))</f>
        <v>0.51549190829027758</v>
      </c>
      <c r="S247">
        <f>S$50*EXP(-S$49*(HLOOKUP(S$49,'American Bonds'!$B$1:$L$504,MATCH($A247,'American Bonds'!$A$2:$A$504,0))/100))</f>
        <v>0.5060429800627817</v>
      </c>
      <c r="T247">
        <f>T$50*EXP(-T$49*(HLOOKUP(T$49,'American Bonds'!$B$1:$L$504,MATCH($A247,'American Bonds'!$A$2:$A$504,0))/100))</f>
        <v>0.49676724998488342</v>
      </c>
      <c r="U247" s="25">
        <f>U$50*EXP(-U$49*(HLOOKUP(U$49,'American Bonds'!$B$1:$L$504,MATCH($A247,'American Bonds'!$A$2:$A$504,0))/100))</f>
        <v>11.680991535734606</v>
      </c>
      <c r="W247" s="129">
        <f t="shared" si="64"/>
        <v>110.20786501047222</v>
      </c>
      <c r="X247" s="21">
        <f t="shared" si="62"/>
        <v>6.5825658841732464</v>
      </c>
      <c r="Y247" s="28">
        <f t="shared" si="63"/>
        <v>-3.2883567094618778E-3</v>
      </c>
    </row>
    <row r="248" spans="1:25" x14ac:dyDescent="0.2">
      <c r="A248" s="154">
        <v>41212</v>
      </c>
      <c r="B248">
        <f>B$50*EXP(-B$49*(HLOOKUP(B$49,'American Bonds'!$B$1:$L$504,MATCH($A248,'American Bonds'!$A$2:$A$504,0))/100))</f>
        <v>23.384498561951926</v>
      </c>
      <c r="C248">
        <f>C$50*EXP(-C$49*(HLOOKUP(C$49,'American Bonds'!$B$1:$L$504,MATCH($A248,'American Bonds'!$A$2:$A$504,0))/100))</f>
        <v>2.290107699325405</v>
      </c>
      <c r="D248">
        <f>D$50*EXP(-D$49*(HLOOKUP(D$49,'American Bonds'!$B$1:$L$504,MATCH($A248,'American Bonds'!$A$2:$A$504,0))/100))</f>
        <v>22.624777898462892</v>
      </c>
      <c r="E248">
        <f>E$50*EXP(-E$49*(HLOOKUP(E$49,'American Bonds'!$B$1:$L$504,MATCH($A248,'American Bonds'!$A$2:$A$504,0))/100))</f>
        <v>1.8335242354317252</v>
      </c>
      <c r="F248">
        <f>F$50*EXP(-F$49*(HLOOKUP(F$49,'American Bonds'!$B$1:$L$504,MATCH($A248,'American Bonds'!$A$2:$A$504,0))/100))</f>
        <v>21.2918278255516</v>
      </c>
      <c r="G248">
        <f>G$50*EXP(-G$49*(HLOOKUP(G$49,'American Bonds'!$B$1:$L$504,MATCH($A248,'American Bonds'!$A$2:$A$504,0))/100))</f>
        <v>1.282215030749789</v>
      </c>
      <c r="H248">
        <f>H$50*EXP(-H$49*(HLOOKUP(H$49,'American Bonds'!$B$1:$L$504,MATCH($A248,'American Bonds'!$A$2:$A$504,0))/100))</f>
        <v>1.2389807615524746</v>
      </c>
      <c r="I248">
        <f>I$50*EXP(-I$49*(HLOOKUP(I$49,'American Bonds'!$B$1:$L$504,MATCH($A248,'American Bonds'!$A$2:$A$504,0))/100))</f>
        <v>1.2189490768854332</v>
      </c>
      <c r="J248">
        <f>J$50*EXP(-J$49*(HLOOKUP(J$49,'American Bonds'!$B$1:$L$504,MATCH($A248,'American Bonds'!$A$2:$A$504,0))/100))</f>
        <v>1.1992412619692805</v>
      </c>
      <c r="K248">
        <f>K$50*EXP(-K$49*(HLOOKUP(K$49,'American Bonds'!$B$1:$L$504,MATCH($A248,'American Bonds'!$A$2:$A$504,0))/100))</f>
        <v>17.34869041108276</v>
      </c>
      <c r="L248">
        <f>L$50*EXP(-L$49*(HLOOKUP(L$49,'American Bonds'!$B$1:$L$504,MATCH($A248,'American Bonds'!$A$2:$A$504,0))/100))</f>
        <v>0.57537477236922596</v>
      </c>
      <c r="M248">
        <f>M$50*EXP(-M$49*(HLOOKUP(M$49,'American Bonds'!$B$1:$L$504,MATCH($A248,'American Bonds'!$A$2:$A$504,0))/100))</f>
        <v>0.56477171571440887</v>
      </c>
      <c r="N248">
        <f>N$50*EXP(-N$49*(HLOOKUP(N$49,'American Bonds'!$B$1:$L$504,MATCH($A248,'American Bonds'!$A$2:$A$504,0))/100))</f>
        <v>0.55436405311547354</v>
      </c>
      <c r="O248">
        <f>O$50*EXP(-O$49*(HLOOKUP(O$49,'American Bonds'!$B$1:$L$504,MATCH($A248,'American Bonds'!$A$2:$A$504,0))/100))</f>
        <v>0.54414818383365982</v>
      </c>
      <c r="P248">
        <f>P$50*EXP(-P$49*(HLOOKUP(P$49,'American Bonds'!$B$1:$L$504,MATCH($A248,'American Bonds'!$A$2:$A$504,0))/100))</f>
        <v>0.53412057348493636</v>
      </c>
      <c r="Q248">
        <f>Q$50*EXP(-Q$49*(HLOOKUP(Q$49,'American Bonds'!$B$1:$L$504,MATCH($A248,'American Bonds'!$A$2:$A$504,0))/100))</f>
        <v>0.52427775281721001</v>
      </c>
      <c r="R248">
        <f>R$50*EXP(-R$49*(HLOOKUP(R$49,'American Bonds'!$B$1:$L$504,MATCH($A248,'American Bonds'!$A$2:$A$504,0))/100))</f>
        <v>0.51461631651006901</v>
      </c>
      <c r="S248">
        <f>S$50*EXP(-S$49*(HLOOKUP(S$49,'American Bonds'!$B$1:$L$504,MATCH($A248,'American Bonds'!$A$2:$A$504,0))/100))</f>
        <v>0.50513292199664395</v>
      </c>
      <c r="T248">
        <f>T$50*EXP(-T$49*(HLOOKUP(T$49,'American Bonds'!$B$1:$L$504,MATCH($A248,'American Bonds'!$A$2:$A$504,0))/100))</f>
        <v>0.49582428830718023</v>
      </c>
      <c r="U248" s="25">
        <f>U$50*EXP(-U$49*(HLOOKUP(U$49,'American Bonds'!$B$1:$L$504,MATCH($A248,'American Bonds'!$A$2:$A$504,0))/100))</f>
        <v>11.657652899079334</v>
      </c>
      <c r="W248" s="129">
        <f t="shared" si="64"/>
        <v>110.18309624019143</v>
      </c>
      <c r="X248" s="21">
        <f t="shared" si="62"/>
        <v>6.5779249675168483</v>
      </c>
      <c r="Y248" s="28">
        <f t="shared" si="63"/>
        <v>-2.2477119973076656E-4</v>
      </c>
    </row>
    <row r="249" spans="1:25" x14ac:dyDescent="0.2">
      <c r="A249" s="154" t="s">
        <v>81</v>
      </c>
      <c r="B249">
        <f>B$50*EXP(-B$49*(HLOOKUP(B$49,'American Bonds'!$B$1:$L$504,MATCH($A249,'American Bonds'!$A$2:$A$504,0))/100))</f>
        <v>23.384498561951926</v>
      </c>
      <c r="C249">
        <f>C$50*EXP(-C$49*(HLOOKUP(C$49,'American Bonds'!$B$1:$L$504,MATCH($A249,'American Bonds'!$A$2:$A$504,0))/100))</f>
        <v>2.290107699325405</v>
      </c>
      <c r="D249">
        <f>D$50*EXP(-D$49*(HLOOKUP(D$49,'American Bonds'!$B$1:$L$504,MATCH($A249,'American Bonds'!$A$2:$A$504,0))/100))</f>
        <v>22.638356838476607</v>
      </c>
      <c r="E249">
        <f>E$50*EXP(-E$49*(HLOOKUP(E$49,'American Bonds'!$B$1:$L$504,MATCH($A249,'American Bonds'!$A$2:$A$504,0))/100))</f>
        <v>1.8349916417043179</v>
      </c>
      <c r="F249">
        <f>F$50*EXP(-F$49*(HLOOKUP(F$49,'American Bonds'!$B$1:$L$504,MATCH($A249,'American Bonds'!$A$2:$A$504,0))/100))</f>
        <v>21.313130302840591</v>
      </c>
      <c r="G249">
        <f>G$50*EXP(-G$49*(HLOOKUP(G$49,'American Bonds'!$B$1:$L$504,MATCH($A249,'American Bonds'!$A$2:$A$504,0))/100))</f>
        <v>1.2837546123508998</v>
      </c>
      <c r="H249">
        <f>H$50*EXP(-H$49*(HLOOKUP(H$49,'American Bonds'!$B$1:$L$504,MATCH($A249,'American Bonds'!$A$2:$A$504,0))/100))</f>
        <v>1.2398483517066887</v>
      </c>
      <c r="I249">
        <f>I$50*EXP(-I$49*(HLOOKUP(I$49,'American Bonds'!$B$1:$L$504,MATCH($A249,'American Bonds'!$A$2:$A$504,0))/100))</f>
        <v>1.2199246263146841</v>
      </c>
      <c r="J249">
        <f>J$50*EXP(-J$49*(HLOOKUP(J$49,'American Bonds'!$B$1:$L$504,MATCH($A249,'American Bonds'!$A$2:$A$504,0))/100))</f>
        <v>1.2003210649435045</v>
      </c>
      <c r="K249">
        <f>K$50*EXP(-K$49*(HLOOKUP(K$49,'American Bonds'!$B$1:$L$504,MATCH($A249,'American Bonds'!$A$2:$A$504,0))/100))</f>
        <v>17.383422512428908</v>
      </c>
      <c r="L249">
        <f>L$50*EXP(-L$49*(HLOOKUP(L$49,'American Bonds'!$B$1:$L$504,MATCH($A249,'American Bonds'!$A$2:$A$504,0))/100))</f>
        <v>0.57664199029704766</v>
      </c>
      <c r="M249">
        <f>M$50*EXP(-M$49*(HLOOKUP(M$49,'American Bonds'!$B$1:$L$504,MATCH($A249,'American Bonds'!$A$2:$A$504,0))/100))</f>
        <v>0.56612879567667984</v>
      </c>
      <c r="N249">
        <f>N$50*EXP(-N$49*(HLOOKUP(N$49,'American Bonds'!$B$1:$L$504,MATCH($A249,'American Bonds'!$A$2:$A$504,0))/100))</f>
        <v>0.55580727502904659</v>
      </c>
      <c r="O249">
        <f>O$50*EXP(-O$49*(HLOOKUP(O$49,'American Bonds'!$B$1:$L$504,MATCH($A249,'American Bonds'!$A$2:$A$504,0))/100))</f>
        <v>0.54567393380152596</v>
      </c>
      <c r="P249">
        <f>P$50*EXP(-P$49*(HLOOKUP(P$49,'American Bonds'!$B$1:$L$504,MATCH($A249,'American Bonds'!$A$2:$A$504,0))/100))</f>
        <v>0.53572534115331816</v>
      </c>
      <c r="Q249">
        <f>Q$50*EXP(-Q$49*(HLOOKUP(Q$49,'American Bonds'!$B$1:$L$504,MATCH($A249,'American Bonds'!$A$2:$A$504,0))/100))</f>
        <v>0.52595812879386716</v>
      </c>
      <c r="R249">
        <f>R$50*EXP(-R$49*(HLOOKUP(R$49,'American Bonds'!$B$1:$L$504,MATCH($A249,'American Bonds'!$A$2:$A$504,0))/100))</f>
        <v>0.51636898984246005</v>
      </c>
      <c r="S249">
        <f>S$50*EXP(-S$49*(HLOOKUP(S$49,'American Bonds'!$B$1:$L$504,MATCH($A249,'American Bonds'!$A$2:$A$504,0))/100))</f>
        <v>0.5069546777086178</v>
      </c>
      <c r="T249">
        <f>T$50*EXP(-T$49*(HLOOKUP(T$49,'American Bonds'!$B$1:$L$504,MATCH($A249,'American Bonds'!$A$2:$A$504,0))/100))</f>
        <v>0.49771200499289853</v>
      </c>
      <c r="U249" s="25">
        <f>U$50*EXP(-U$49*(HLOOKUP(U$49,'American Bonds'!$B$1:$L$504,MATCH($A249,'American Bonds'!$A$2:$A$504,0))/100))</f>
        <v>11.704376896371592</v>
      </c>
      <c r="W249" s="129">
        <f t="shared" si="64"/>
        <v>110.3197042457106</v>
      </c>
      <c r="X249" s="21">
        <f t="shared" si="62"/>
        <v>6.5850761266613098</v>
      </c>
      <c r="Y249" s="28">
        <f t="shared" si="63"/>
        <v>1.239059301701647E-3</v>
      </c>
    </row>
    <row r="250" spans="1:25" x14ac:dyDescent="0.2">
      <c r="A250" s="154" t="s">
        <v>82</v>
      </c>
      <c r="B250">
        <f>B$50*EXP(-B$49*(HLOOKUP(B$49,'American Bonds'!$B$1:$L$504,MATCH($A250,'American Bonds'!$A$2:$A$504,0))/100))</f>
        <v>23.386837128734509</v>
      </c>
      <c r="C250">
        <f>C$50*EXP(-C$49*(HLOOKUP(C$49,'American Bonds'!$B$1:$L$504,MATCH($A250,'American Bonds'!$A$2:$A$504,0))/100))</f>
        <v>2.2914821762468423</v>
      </c>
      <c r="D250">
        <f>D$50*EXP(-D$49*(HLOOKUP(D$49,'American Bonds'!$B$1:$L$504,MATCH($A250,'American Bonds'!$A$2:$A$504,0))/100))</f>
        <v>22.645149364356087</v>
      </c>
      <c r="E250">
        <f>E$50*EXP(-E$49*(HLOOKUP(E$49,'American Bonds'!$B$1:$L$504,MATCH($A250,'American Bonds'!$A$2:$A$504,0))/100))</f>
        <v>1.8357257851799063</v>
      </c>
      <c r="F250">
        <f>F$50*EXP(-F$49*(HLOOKUP(F$49,'American Bonds'!$B$1:$L$504,MATCH($A250,'American Bonds'!$A$2:$A$504,0))/100))</f>
        <v>21.323789532577376</v>
      </c>
      <c r="G250">
        <f>G$50*EXP(-G$49*(HLOOKUP(G$49,'American Bonds'!$B$1:$L$504,MATCH($A250,'American Bonds'!$A$2:$A$504,0))/100))</f>
        <v>1.2845250962403625</v>
      </c>
      <c r="H250">
        <f>H$50*EXP(-H$49*(HLOOKUP(H$49,'American Bonds'!$B$1:$L$504,MATCH($A250,'American Bonds'!$A$2:$A$504,0))/100))</f>
        <v>1.2407165493866199</v>
      </c>
      <c r="I250">
        <f>I$50*EXP(-I$49*(HLOOKUP(I$49,'American Bonds'!$B$1:$L$504,MATCH($A250,'American Bonds'!$A$2:$A$504,0))/100))</f>
        <v>1.2209009564957374</v>
      </c>
      <c r="J250">
        <f>J$50*EXP(-J$49*(HLOOKUP(J$49,'American Bonds'!$B$1:$L$504,MATCH($A250,'American Bonds'!$A$2:$A$504,0))/100))</f>
        <v>1.2014018401778568</v>
      </c>
      <c r="K250">
        <f>K$50*EXP(-K$49*(HLOOKUP(K$49,'American Bonds'!$B$1:$L$504,MATCH($A250,'American Bonds'!$A$2:$A$504,0))/100))</f>
        <v>17.400814629550553</v>
      </c>
      <c r="L250">
        <f>L$50*EXP(-L$49*(HLOOKUP(L$49,'American Bonds'!$B$1:$L$504,MATCH($A250,'American Bonds'!$A$2:$A$504,0))/100))</f>
        <v>0.57727664548273205</v>
      </c>
      <c r="M250">
        <f>M$50*EXP(-M$49*(HLOOKUP(M$49,'American Bonds'!$B$1:$L$504,MATCH($A250,'American Bonds'!$A$2:$A$504,0))/100))</f>
        <v>0.56680855800731877</v>
      </c>
      <c r="N250">
        <f>N$50*EXP(-N$49*(HLOOKUP(N$49,'American Bonds'!$B$1:$L$504,MATCH($A250,'American Bonds'!$A$2:$A$504,0))/100))</f>
        <v>0.55653029434731605</v>
      </c>
      <c r="O250">
        <f>O$50*EXP(-O$49*(HLOOKUP(O$49,'American Bonds'!$B$1:$L$504,MATCH($A250,'American Bonds'!$A$2:$A$504,0))/100))</f>
        <v>0.54643841231894552</v>
      </c>
      <c r="P250">
        <f>P$50*EXP(-P$49*(HLOOKUP(P$49,'American Bonds'!$B$1:$L$504,MATCH($A250,'American Bonds'!$A$2:$A$504,0))/100))</f>
        <v>0.53652953215751542</v>
      </c>
      <c r="Q250">
        <f>Q$50*EXP(-Q$49*(HLOOKUP(Q$49,'American Bonds'!$B$1:$L$504,MATCH($A250,'American Bonds'!$A$2:$A$504,0))/100))</f>
        <v>0.52680033538553994</v>
      </c>
      <c r="R250">
        <f>R$50*EXP(-R$49*(HLOOKUP(R$49,'American Bonds'!$B$1:$L$504,MATCH($A250,'American Bonds'!$A$2:$A$504,0))/100))</f>
        <v>0.51724756370138247</v>
      </c>
      <c r="S250">
        <f>S$50*EXP(-S$49*(HLOOKUP(S$49,'American Bonds'!$B$1:$L$504,MATCH($A250,'American Bonds'!$A$2:$A$504,0))/100))</f>
        <v>0.5078680178880528</v>
      </c>
      <c r="T250">
        <f>T$50*EXP(-T$49*(HLOOKUP(T$49,'American Bonds'!$B$1:$L$504,MATCH($A250,'American Bonds'!$A$2:$A$504,0))/100))</f>
        <v>0.49865855674179227</v>
      </c>
      <c r="U250" s="25">
        <f>U$50*EXP(-U$49*(HLOOKUP(U$49,'American Bonds'!$B$1:$L$504,MATCH($A250,'American Bonds'!$A$2:$A$504,0))/100))</f>
        <v>11.727809074531768</v>
      </c>
      <c r="W250" s="129">
        <f t="shared" si="64"/>
        <v>110.3933100495082</v>
      </c>
      <c r="X250" s="21">
        <f t="shared" si="62"/>
        <v>6.5884996989535543</v>
      </c>
      <c r="Y250" s="28">
        <f t="shared" si="63"/>
        <v>6.6698202424874244E-4</v>
      </c>
    </row>
    <row r="251" spans="1:25" x14ac:dyDescent="0.2">
      <c r="A251" s="154" t="s">
        <v>83</v>
      </c>
      <c r="B251">
        <f>B$50*EXP(-B$49*(HLOOKUP(B$49,'American Bonds'!$B$1:$L$504,MATCH($A251,'American Bonds'!$A$2:$A$504,0))/100))</f>
        <v>23.389175929385466</v>
      </c>
      <c r="C251">
        <f>C$50*EXP(-C$49*(HLOOKUP(C$49,'American Bonds'!$B$1:$L$504,MATCH($A251,'American Bonds'!$A$2:$A$504,0))/100))</f>
        <v>2.2923989524603599</v>
      </c>
      <c r="D251">
        <f>D$50*EXP(-D$49*(HLOOKUP(D$49,'American Bonds'!$B$1:$L$504,MATCH($A251,'American Bonds'!$A$2:$A$504,0))/100))</f>
        <v>22.651943928299026</v>
      </c>
      <c r="E251">
        <f>E$50*EXP(-E$49*(HLOOKUP(E$49,'American Bonds'!$B$1:$L$504,MATCH($A251,'American Bonds'!$A$2:$A$504,0))/100))</f>
        <v>1.8364602223716242</v>
      </c>
      <c r="F251">
        <f>F$50*EXP(-F$49*(HLOOKUP(F$49,'American Bonds'!$B$1:$L$504,MATCH($A251,'American Bonds'!$A$2:$A$504,0))/100))</f>
        <v>21.366479787667537</v>
      </c>
      <c r="G251">
        <f>G$50*EXP(-G$49*(HLOOKUP(G$49,'American Bonds'!$B$1:$L$504,MATCH($A251,'American Bonds'!$A$2:$A$504,0))/100))</f>
        <v>1.2876116588649389</v>
      </c>
      <c r="H251">
        <f>H$50*EXP(-H$49*(HLOOKUP(H$49,'American Bonds'!$B$1:$L$504,MATCH($A251,'American Bonds'!$A$2:$A$504,0))/100))</f>
        <v>1.2441954238763238</v>
      </c>
      <c r="I251">
        <f>I$50*EXP(-I$49*(HLOOKUP(I$49,'American Bonds'!$B$1:$L$504,MATCH($A251,'American Bonds'!$A$2:$A$504,0))/100))</f>
        <v>1.2248140972425057</v>
      </c>
      <c r="J251">
        <f>J$50*EXP(-J$49*(HLOOKUP(J$49,'American Bonds'!$B$1:$L$504,MATCH($A251,'American Bonds'!$A$2:$A$504,0))/100))</f>
        <v>1.2057346812369361</v>
      </c>
      <c r="K251">
        <f>K$50*EXP(-K$49*(HLOOKUP(K$49,'American Bonds'!$B$1:$L$504,MATCH($A251,'American Bonds'!$A$2:$A$504,0))/100))</f>
        <v>17.435651083651607</v>
      </c>
      <c r="L251">
        <f>L$50*EXP(-L$49*(HLOOKUP(L$49,'American Bonds'!$B$1:$L$504,MATCH($A251,'American Bonds'!$A$2:$A$504,0))/100))</f>
        <v>0.57854805213731353</v>
      </c>
      <c r="M251">
        <f>M$50*EXP(-M$49*(HLOOKUP(M$49,'American Bonds'!$B$1:$L$504,MATCH($A251,'American Bonds'!$A$2:$A$504,0))/100))</f>
        <v>0.56817053226189429</v>
      </c>
      <c r="N251">
        <f>N$50*EXP(-N$49*(HLOOKUP(N$49,'American Bonds'!$B$1:$L$504,MATCH($A251,'American Bonds'!$A$2:$A$504,0))/100))</f>
        <v>0.55797915581633684</v>
      </c>
      <c r="O251">
        <f>O$50*EXP(-O$49*(HLOOKUP(O$49,'American Bonds'!$B$1:$L$504,MATCH($A251,'American Bonds'!$A$2:$A$504,0))/100))</f>
        <v>0.54797058391265108</v>
      </c>
      <c r="P251">
        <f>P$50*EXP(-P$49*(HLOOKUP(P$49,'American Bonds'!$B$1:$L$504,MATCH($A251,'American Bonds'!$A$2:$A$504,0))/100))</f>
        <v>0.53814153755307748</v>
      </c>
      <c r="Q251">
        <f>Q$50*EXP(-Q$49*(HLOOKUP(Q$49,'American Bonds'!$B$1:$L$504,MATCH($A251,'American Bonds'!$A$2:$A$504,0))/100))</f>
        <v>0.52848879655582626</v>
      </c>
      <c r="R251">
        <f>R$50*EXP(-R$49*(HLOOKUP(R$49,'American Bonds'!$B$1:$L$504,MATCH($A251,'American Bonds'!$A$2:$A$504,0))/100))</f>
        <v>0.51900919850008365</v>
      </c>
      <c r="S251">
        <f>S$50*EXP(-S$49*(HLOOKUP(S$49,'American Bonds'!$B$1:$L$504,MATCH($A251,'American Bonds'!$A$2:$A$504,0))/100))</f>
        <v>0.50969963768994431</v>
      </c>
      <c r="T251">
        <f>T$50*EXP(-T$49*(HLOOKUP(T$49,'American Bonds'!$B$1:$L$504,MATCH($A251,'American Bonds'!$A$2:$A$504,0))/100))</f>
        <v>0.50055706413692502</v>
      </c>
      <c r="U251" s="25">
        <f>U$50*EXP(-U$49*(HLOOKUP(U$49,'American Bonds'!$B$1:$L$504,MATCH($A251,'American Bonds'!$A$2:$A$504,0))/100))</f>
        <v>11.774814258524318</v>
      </c>
      <c r="W251" s="129">
        <f t="shared" si="64"/>
        <v>110.55784458214467</v>
      </c>
      <c r="X251" s="21">
        <f t="shared" si="62"/>
        <v>6.5955489371212472</v>
      </c>
      <c r="Y251" s="28">
        <f t="shared" si="63"/>
        <v>1.4893297418938538E-3</v>
      </c>
    </row>
    <row r="252" spans="1:25" x14ac:dyDescent="0.2">
      <c r="A252" s="154" t="s">
        <v>84</v>
      </c>
      <c r="B252">
        <f>B$50*EXP(-B$49*(HLOOKUP(B$49,'American Bonds'!$B$1:$L$504,MATCH($A252,'American Bonds'!$A$2:$A$504,0))/100))</f>
        <v>23.389175929385466</v>
      </c>
      <c r="C252">
        <f>C$50*EXP(-C$49*(HLOOKUP(C$49,'American Bonds'!$B$1:$L$504,MATCH($A252,'American Bonds'!$A$2:$A$504,0))/100))</f>
        <v>2.2923989524603599</v>
      </c>
      <c r="D252">
        <f>D$50*EXP(-D$49*(HLOOKUP(D$49,'American Bonds'!$B$1:$L$504,MATCH($A252,'American Bonds'!$A$2:$A$504,0))/100))</f>
        <v>22.651943928299026</v>
      </c>
      <c r="E252">
        <f>E$50*EXP(-E$49*(HLOOKUP(E$49,'American Bonds'!$B$1:$L$504,MATCH($A252,'American Bonds'!$A$2:$A$504,0))/100))</f>
        <v>1.8364602223716242</v>
      </c>
      <c r="F252">
        <f>F$50*EXP(-F$49*(HLOOKUP(F$49,'American Bonds'!$B$1:$L$504,MATCH($A252,'American Bonds'!$A$2:$A$504,0))/100))</f>
        <v>21.366479787667537</v>
      </c>
      <c r="G252">
        <f>G$50*EXP(-G$49*(HLOOKUP(G$49,'American Bonds'!$B$1:$L$504,MATCH($A252,'American Bonds'!$A$2:$A$504,0))/100))</f>
        <v>1.2876116588649389</v>
      </c>
      <c r="H252">
        <f>H$50*EXP(-H$49*(HLOOKUP(H$49,'American Bonds'!$B$1:$L$504,MATCH($A252,'American Bonds'!$A$2:$A$504,0))/100))</f>
        <v>1.2433247918363752</v>
      </c>
      <c r="I252">
        <f>I$50*EXP(-I$49*(HLOOKUP(I$49,'American Bonds'!$B$1:$L$504,MATCH($A252,'American Bonds'!$A$2:$A$504,0))/100))</f>
        <v>1.2238346378007261</v>
      </c>
      <c r="J252">
        <f>J$50*EXP(-J$49*(HLOOKUP(J$49,'American Bonds'!$B$1:$L$504,MATCH($A252,'American Bonds'!$A$2:$A$504,0))/100))</f>
        <v>1.2046500081999052</v>
      </c>
      <c r="K252">
        <f>K$50*EXP(-K$49*(HLOOKUP(K$49,'American Bonds'!$B$1:$L$504,MATCH($A252,'American Bonds'!$A$2:$A$504,0))/100))</f>
        <v>17.418224147488282</v>
      </c>
      <c r="L252">
        <f>L$50*EXP(-L$49*(HLOOKUP(L$49,'American Bonds'!$B$1:$L$504,MATCH($A252,'American Bonds'!$A$2:$A$504,0))/100))</f>
        <v>0.577911999173228</v>
      </c>
      <c r="M252">
        <f>M$50*EXP(-M$49*(HLOOKUP(M$49,'American Bonds'!$B$1:$L$504,MATCH($A252,'American Bonds'!$A$2:$A$504,0))/100))</f>
        <v>0.5674891365423792</v>
      </c>
      <c r="N252">
        <f>N$50*EXP(-N$49*(HLOOKUP(N$49,'American Bonds'!$B$1:$L$504,MATCH($A252,'American Bonds'!$A$2:$A$504,0))/100))</f>
        <v>0.55725425420191532</v>
      </c>
      <c r="O252">
        <f>O$50*EXP(-O$49*(HLOOKUP(O$49,'American Bonds'!$B$1:$L$504,MATCH($A252,'American Bonds'!$A$2:$A$504,0))/100))</f>
        <v>0.54720396185582809</v>
      </c>
      <c r="P252">
        <f>P$50*EXP(-P$49*(HLOOKUP(P$49,'American Bonds'!$B$1:$L$504,MATCH($A252,'American Bonds'!$A$2:$A$504,0))/100))</f>
        <v>0.53733493035338653</v>
      </c>
      <c r="Q252">
        <f>Q$50*EXP(-Q$49*(HLOOKUP(Q$49,'American Bonds'!$B$1:$L$504,MATCH($A252,'American Bonds'!$A$2:$A$504,0))/100))</f>
        <v>0.52764389058635908</v>
      </c>
      <c r="R252">
        <f>R$50*EXP(-R$49*(HLOOKUP(R$49,'American Bonds'!$B$1:$L$504,MATCH($A252,'American Bonds'!$A$2:$A$504,0))/100))</f>
        <v>0.51812763240612392</v>
      </c>
      <c r="S252">
        <f>S$50*EXP(-S$49*(HLOOKUP(S$49,'American Bonds'!$B$1:$L$504,MATCH($A252,'American Bonds'!$A$2:$A$504,0))/100))</f>
        <v>0.50878300356031025</v>
      </c>
      <c r="T252">
        <f>T$50*EXP(-T$49*(HLOOKUP(T$49,'American Bonds'!$B$1:$L$504,MATCH($A252,'American Bonds'!$A$2:$A$504,0))/100))</f>
        <v>0.49960690864861729</v>
      </c>
      <c r="U252" s="25">
        <f>U$50*EXP(-U$49*(HLOOKUP(U$49,'American Bonds'!$B$1:$L$504,MATCH($A252,'American Bonds'!$A$2:$A$504,0))/100))</f>
        <v>11.704376896371592</v>
      </c>
      <c r="W252" s="129">
        <f t="shared" si="64"/>
        <v>110.45983667807394</v>
      </c>
      <c r="X252" s="21">
        <f t="shared" ref="X252:X315" si="65">SUMPRODUCT(B252:U252,$B$33:$U$33)/W252</f>
        <v>6.5858551042924862</v>
      </c>
      <c r="Y252" s="28">
        <f t="shared" si="63"/>
        <v>-8.8687846090810196E-4</v>
      </c>
    </row>
    <row r="253" spans="1:25" x14ac:dyDescent="0.2">
      <c r="A253" s="154" t="s">
        <v>85</v>
      </c>
      <c r="B253">
        <f>B$50*EXP(-B$49*(HLOOKUP(B$49,'American Bonds'!$B$1:$L$504,MATCH($A253,'American Bonds'!$A$2:$A$504,0))/100))</f>
        <v>23.393854232386051</v>
      </c>
      <c r="C253">
        <f>C$50*EXP(-C$49*(HLOOKUP(C$49,'American Bonds'!$B$1:$L$504,MATCH($A253,'American Bonds'!$A$2:$A$504,0))/100))</f>
        <v>2.292857478101888</v>
      </c>
      <c r="D253">
        <f>D$50*EXP(-D$49*(HLOOKUP(D$49,'American Bonds'!$B$1:$L$504,MATCH($A253,'American Bonds'!$A$2:$A$504,0))/100))</f>
        <v>22.672339854624617</v>
      </c>
      <c r="E253">
        <f>E$50*EXP(-E$49*(HLOOKUP(E$49,'American Bonds'!$B$1:$L$504,MATCH($A253,'American Bonds'!$A$2:$A$504,0))/100))</f>
        <v>1.8386652974188893</v>
      </c>
      <c r="F253">
        <f>F$50*EXP(-F$49*(HLOOKUP(F$49,'American Bonds'!$B$1:$L$504,MATCH($A253,'American Bonds'!$A$2:$A$504,0))/100))</f>
        <v>21.387856954257067</v>
      </c>
      <c r="G253">
        <f>G$50*EXP(-G$49*(HLOOKUP(G$49,'American Bonds'!$B$1:$L$504,MATCH($A253,'American Bonds'!$A$2:$A$504,0))/100))</f>
        <v>1.2891577203069147</v>
      </c>
      <c r="H253">
        <f>H$50*EXP(-H$49*(HLOOKUP(H$49,'American Bonds'!$B$1:$L$504,MATCH($A253,'American Bonds'!$A$2:$A$504,0))/100))</f>
        <v>1.2459385173504773</v>
      </c>
      <c r="I253">
        <f>I$50*EXP(-I$49*(HLOOKUP(I$49,'American Bonds'!$B$1:$L$504,MATCH($A253,'American Bonds'!$A$2:$A$504,0))/100))</f>
        <v>1.2267753683966125</v>
      </c>
      <c r="J253">
        <f>J$50*EXP(-J$49*(HLOOKUP(J$49,'American Bonds'!$B$1:$L$504,MATCH($A253,'American Bonds'!$A$2:$A$504,0))/100))</f>
        <v>1.2079069581258481</v>
      </c>
      <c r="K253">
        <f>K$50*EXP(-K$49*(HLOOKUP(K$49,'American Bonds'!$B$1:$L$504,MATCH($A253,'American Bonds'!$A$2:$A$504,0))/100))</f>
        <v>17.470557280380238</v>
      </c>
      <c r="L253">
        <f>L$50*EXP(-L$49*(HLOOKUP(L$49,'American Bonds'!$B$1:$L$504,MATCH($A253,'American Bonds'!$A$2:$A$504,0))/100))</f>
        <v>0.57982225896559669</v>
      </c>
      <c r="M253">
        <f>M$50*EXP(-M$49*(HLOOKUP(M$49,'American Bonds'!$B$1:$L$504,MATCH($A253,'American Bonds'!$A$2:$A$504,0))/100))</f>
        <v>0.56953577918030651</v>
      </c>
      <c r="N253">
        <f>N$50*EXP(-N$49*(HLOOKUP(N$49,'American Bonds'!$B$1:$L$504,MATCH($A253,'American Bonds'!$A$2:$A$504,0))/100))</f>
        <v>0.55943178922657588</v>
      </c>
      <c r="O253">
        <f>O$50*EXP(-O$49*(HLOOKUP(O$49,'American Bonds'!$B$1:$L$504,MATCH($A253,'American Bonds'!$A$2:$A$504,0))/100))</f>
        <v>0.5495070515985413</v>
      </c>
      <c r="P253">
        <f>P$50*EXP(-P$49*(HLOOKUP(P$49,'American Bonds'!$B$1:$L$504,MATCH($A253,'American Bonds'!$A$2:$A$504,0))/100))</f>
        <v>0.53975838622611005</v>
      </c>
      <c r="Q253">
        <f>Q$50*EXP(-Q$49*(HLOOKUP(Q$49,'American Bonds'!$B$1:$L$504,MATCH($A253,'American Bonds'!$A$2:$A$504,0))/100))</f>
        <v>0.53018266945600723</v>
      </c>
      <c r="R253">
        <f>R$50*EXP(-R$49*(HLOOKUP(R$49,'American Bonds'!$B$1:$L$504,MATCH($A253,'American Bonds'!$A$2:$A$504,0))/100))</f>
        <v>0.52077683305089939</v>
      </c>
      <c r="S253">
        <f>S$50*EXP(-S$49*(HLOOKUP(S$49,'American Bonds'!$B$1:$L$504,MATCH($A253,'American Bonds'!$A$2:$A$504,0))/100))</f>
        <v>0.51153786320627437</v>
      </c>
      <c r="T253">
        <f>T$50*EXP(-T$49*(HLOOKUP(T$49,'American Bonds'!$B$1:$L$504,MATCH($A253,'American Bonds'!$A$2:$A$504,0))/100))</f>
        <v>0.50246279958476192</v>
      </c>
      <c r="U253" s="25">
        <f>U$50*EXP(-U$49*(HLOOKUP(U$49,'American Bonds'!$B$1:$L$504,MATCH($A253,'American Bonds'!$A$2:$A$504,0))/100))</f>
        <v>11.774814258524318</v>
      </c>
      <c r="W253" s="129">
        <f t="shared" si="64"/>
        <v>110.663739350368</v>
      </c>
      <c r="X253" s="21">
        <f t="shared" si="65"/>
        <v>6.5965549697139609</v>
      </c>
      <c r="Y253" s="28">
        <f t="shared" ref="Y253:Y316" si="66">LN(W253/W252)</f>
        <v>1.8442423349843552E-3</v>
      </c>
    </row>
    <row r="254" spans="1:25" x14ac:dyDescent="0.2">
      <c r="A254" s="154" t="s">
        <v>86</v>
      </c>
      <c r="B254">
        <f>B$50*EXP(-B$49*(HLOOKUP(B$49,'American Bonds'!$B$1:$L$504,MATCH($A254,'American Bonds'!$A$2:$A$504,0))/100))</f>
        <v>23.391514963928184</v>
      </c>
      <c r="C254">
        <f>C$50*EXP(-C$49*(HLOOKUP(C$49,'American Bonds'!$B$1:$L$504,MATCH($A254,'American Bonds'!$A$2:$A$504,0))/100))</f>
        <v>2.291940518514791</v>
      </c>
      <c r="D254">
        <f>D$50*EXP(-D$49*(HLOOKUP(D$49,'American Bonds'!$B$1:$L$504,MATCH($A254,'American Bonds'!$A$2:$A$504,0))/100))</f>
        <v>22.645149364356087</v>
      </c>
      <c r="E254">
        <f>E$50*EXP(-E$49*(HLOOKUP(E$49,'American Bonds'!$B$1:$L$504,MATCH($A254,'American Bonds'!$A$2:$A$504,0))/100))</f>
        <v>1.8357257851799063</v>
      </c>
      <c r="F254">
        <f>F$50*EXP(-F$49*(HLOOKUP(F$49,'American Bonds'!$B$1:$L$504,MATCH($A254,'American Bonds'!$A$2:$A$504,0))/100))</f>
        <v>21.334454093261659</v>
      </c>
      <c r="G254">
        <f>G$50*EXP(-G$49*(HLOOKUP(G$49,'American Bonds'!$B$1:$L$504,MATCH($A254,'American Bonds'!$A$2:$A$504,0))/100))</f>
        <v>1.285296042558874</v>
      </c>
      <c r="H254">
        <f>H$50*EXP(-H$49*(HLOOKUP(H$49,'American Bonds'!$B$1:$L$504,MATCH($A254,'American Bonds'!$A$2:$A$504,0))/100))</f>
        <v>1.2415853550176852</v>
      </c>
      <c r="I254">
        <f>I$50*EXP(-I$49*(HLOOKUP(I$49,'American Bonds'!$B$1:$L$504,MATCH($A254,'American Bonds'!$A$2:$A$504,0))/100))</f>
        <v>1.2218780680534442</v>
      </c>
      <c r="J254">
        <f>J$50*EXP(-J$49*(HLOOKUP(J$49,'American Bonds'!$B$1:$L$504,MATCH($A254,'American Bonds'!$A$2:$A$504,0))/100))</f>
        <v>1.2024835885477654</v>
      </c>
      <c r="K254">
        <f>K$50*EXP(-K$49*(HLOOKUP(K$49,'American Bonds'!$B$1:$L$504,MATCH($A254,'American Bonds'!$A$2:$A$504,0))/100))</f>
        <v>17.400814629550553</v>
      </c>
      <c r="L254">
        <f>L$50*EXP(-L$49*(HLOOKUP(L$49,'American Bonds'!$B$1:$L$504,MATCH($A254,'American Bonds'!$A$2:$A$504,0))/100))</f>
        <v>0.57727664548273205</v>
      </c>
      <c r="M254">
        <f>M$50*EXP(-M$49*(HLOOKUP(M$49,'American Bonds'!$B$1:$L$504,MATCH($A254,'American Bonds'!$A$2:$A$504,0))/100))</f>
        <v>0.56680855800731877</v>
      </c>
      <c r="N254">
        <f>N$50*EXP(-N$49*(HLOOKUP(N$49,'American Bonds'!$B$1:$L$504,MATCH($A254,'American Bonds'!$A$2:$A$504,0))/100))</f>
        <v>0.55653029434731605</v>
      </c>
      <c r="O254">
        <f>O$50*EXP(-O$49*(HLOOKUP(O$49,'American Bonds'!$B$1:$L$504,MATCH($A254,'American Bonds'!$A$2:$A$504,0))/100))</f>
        <v>0.54643841231894552</v>
      </c>
      <c r="P254">
        <f>P$50*EXP(-P$49*(HLOOKUP(P$49,'American Bonds'!$B$1:$L$504,MATCH($A254,'American Bonds'!$A$2:$A$504,0))/100))</f>
        <v>0.53652953215751542</v>
      </c>
      <c r="Q254">
        <f>Q$50*EXP(-Q$49*(HLOOKUP(Q$49,'American Bonds'!$B$1:$L$504,MATCH($A254,'American Bonds'!$A$2:$A$504,0))/100))</f>
        <v>0.52680033538553994</v>
      </c>
      <c r="R254">
        <f>R$50*EXP(-R$49*(HLOOKUP(R$49,'American Bonds'!$B$1:$L$504,MATCH($A254,'American Bonds'!$A$2:$A$504,0))/100))</f>
        <v>0.51724756370138247</v>
      </c>
      <c r="S254">
        <f>S$50*EXP(-S$49*(HLOOKUP(S$49,'American Bonds'!$B$1:$L$504,MATCH($A254,'American Bonds'!$A$2:$A$504,0))/100))</f>
        <v>0.5078680178880528</v>
      </c>
      <c r="T254">
        <f>T$50*EXP(-T$49*(HLOOKUP(T$49,'American Bonds'!$B$1:$L$504,MATCH($A254,'American Bonds'!$A$2:$A$504,0))/100))</f>
        <v>0.49865855674179227</v>
      </c>
      <c r="U254" s="25">
        <f>U$50*EXP(-U$49*(HLOOKUP(U$49,'American Bonds'!$B$1:$L$504,MATCH($A254,'American Bonds'!$A$2:$A$504,0))/100))</f>
        <v>11.680991535734606</v>
      </c>
      <c r="W254" s="129">
        <f t="shared" si="64"/>
        <v>110.36599186073416</v>
      </c>
      <c r="X254" s="21">
        <f t="shared" si="65"/>
        <v>6.5824363490223234</v>
      </c>
      <c r="Y254" s="28">
        <f t="shared" si="66"/>
        <v>-2.6941865974851229E-3</v>
      </c>
    </row>
    <row r="255" spans="1:25" x14ac:dyDescent="0.2">
      <c r="A255" s="154" t="s">
        <v>87</v>
      </c>
      <c r="B255">
        <f>B$50*EXP(-B$49*(HLOOKUP(B$49,'American Bonds'!$B$1:$L$504,MATCH($A255,'American Bonds'!$A$2:$A$504,0))/100))</f>
        <v>23.372809235246152</v>
      </c>
      <c r="C255">
        <f>C$50*EXP(-C$49*(HLOOKUP(C$49,'American Bonds'!$B$1:$L$504,MATCH($A255,'American Bonds'!$A$2:$A$504,0))/100))</f>
        <v>2.2896497235846405</v>
      </c>
      <c r="D255">
        <f>D$50*EXP(-D$49*(HLOOKUP(D$49,'American Bonds'!$B$1:$L$504,MATCH($A255,'American Bonds'!$A$2:$A$504,0))/100))</f>
        <v>22.611207103369466</v>
      </c>
      <c r="E255">
        <f>E$50*EXP(-E$49*(HLOOKUP(E$49,'American Bonds'!$B$1:$L$504,MATCH($A255,'American Bonds'!$A$2:$A$504,0))/100))</f>
        <v>1.8320580026147057</v>
      </c>
      <c r="F255">
        <f>F$50*EXP(-F$49*(HLOOKUP(F$49,'American Bonds'!$B$1:$L$504,MATCH($A255,'American Bonds'!$A$2:$A$504,0))/100))</f>
        <v>21.28118457267378</v>
      </c>
      <c r="G255">
        <f>G$50*EXP(-G$49*(HLOOKUP(G$49,'American Bonds'!$B$1:$L$504,MATCH($A255,'American Bonds'!$A$2:$A$504,0))/100))</f>
        <v>1.2814459324838918</v>
      </c>
      <c r="H255">
        <f>H$50*EXP(-H$49*(HLOOKUP(H$49,'American Bonds'!$B$1:$L$504,MATCH($A255,'American Bonds'!$A$2:$A$504,0))/100))</f>
        <v>1.2372474021210185</v>
      </c>
      <c r="I255">
        <f>I$50*EXP(-I$49*(HLOOKUP(I$49,'American Bonds'!$B$1:$L$504,MATCH($A255,'American Bonds'!$A$2:$A$504,0))/100))</f>
        <v>1.2170003177854318</v>
      </c>
      <c r="J255">
        <f>J$50*EXP(-J$49*(HLOOKUP(J$49,'American Bonds'!$B$1:$L$504,MATCH($A255,'American Bonds'!$A$2:$A$504,0))/100))</f>
        <v>1.1970845693034422</v>
      </c>
      <c r="K255">
        <f>K$50*EXP(-K$49*(HLOOKUP(K$49,'American Bonds'!$B$1:$L$504,MATCH($A255,'American Bonds'!$A$2:$A$504,0))/100))</f>
        <v>17.314027704521394</v>
      </c>
      <c r="L255">
        <f>L$50*EXP(-L$49*(HLOOKUP(L$49,'American Bonds'!$B$1:$L$504,MATCH($A255,'American Bonds'!$A$2:$A$504,0))/100))</f>
        <v>0.57411033925642574</v>
      </c>
      <c r="M255">
        <f>M$50*EXP(-M$49*(HLOOKUP(M$49,'American Bonds'!$B$1:$L$504,MATCH($A255,'American Bonds'!$A$2:$A$504,0))/100))</f>
        <v>0.56341788883878186</v>
      </c>
      <c r="N255">
        <f>N$50*EXP(-N$49*(HLOOKUP(N$49,'American Bonds'!$B$1:$L$504,MATCH($A255,'American Bonds'!$A$2:$A$504,0))/100))</f>
        <v>0.55292457870501088</v>
      </c>
      <c r="O255">
        <f>O$50*EXP(-O$49*(HLOOKUP(O$49,'American Bonds'!$B$1:$L$504,MATCH($A255,'American Bonds'!$A$2:$A$504,0))/100))</f>
        <v>0.5426266999903423</v>
      </c>
      <c r="P255">
        <f>P$50*EXP(-P$49*(HLOOKUP(P$49,'American Bonds'!$B$1:$L$504,MATCH($A255,'American Bonds'!$A$2:$A$504,0))/100))</f>
        <v>0.53252061290532127</v>
      </c>
      <c r="Q255">
        <f>Q$50*EXP(-Q$49*(HLOOKUP(Q$49,'American Bonds'!$B$1:$L$504,MATCH($A255,'American Bonds'!$A$2:$A$504,0))/100))</f>
        <v>0.52260274544932295</v>
      </c>
      <c r="R255">
        <f>R$50*EXP(-R$49*(HLOOKUP(R$49,'American Bonds'!$B$1:$L$504,MATCH($A255,'American Bonds'!$A$2:$A$504,0))/100))</f>
        <v>0.51286959214802774</v>
      </c>
      <c r="S255">
        <f>S$50*EXP(-S$49*(HLOOKUP(S$49,'American Bonds'!$B$1:$L$504,MATCH($A255,'American Bonds'!$A$2:$A$504,0))/100))</f>
        <v>0.50331771281440962</v>
      </c>
      <c r="T255">
        <f>T$50*EXP(-T$49*(HLOOKUP(T$49,'American Bonds'!$B$1:$L$504,MATCH($A255,'American Bonds'!$A$2:$A$504,0))/100))</f>
        <v>0.49394373133280067</v>
      </c>
      <c r="U255" s="25">
        <f>U$50*EXP(-U$49*(HLOOKUP(U$49,'American Bonds'!$B$1:$L$504,MATCH($A255,'American Bonds'!$A$2:$A$504,0))/100))</f>
        <v>11.611115424482163</v>
      </c>
      <c r="W255" s="129">
        <f t="shared" si="64"/>
        <v>110.04316388962651</v>
      </c>
      <c r="X255" s="21">
        <f t="shared" si="65"/>
        <v>6.5711991872247868</v>
      </c>
      <c r="Y255" s="28">
        <f t="shared" si="66"/>
        <v>-2.9293538270725871E-3</v>
      </c>
    </row>
    <row r="256" spans="1:25" x14ac:dyDescent="0.2">
      <c r="A256" s="154" t="s">
        <v>88</v>
      </c>
      <c r="B256">
        <f>B$50*EXP(-B$49*(HLOOKUP(B$49,'American Bonds'!$B$1:$L$504,MATCH($A256,'American Bonds'!$A$2:$A$504,0))/100))</f>
        <v>23.370472071182778</v>
      </c>
      <c r="C256">
        <f>C$50*EXP(-C$49*(HLOOKUP(C$49,'American Bonds'!$B$1:$L$504,MATCH($A256,'American Bonds'!$A$2:$A$504,0))/100))</f>
        <v>2.2882763458050253</v>
      </c>
      <c r="D256">
        <f>D$50*EXP(-D$49*(HLOOKUP(D$49,'American Bonds'!$B$1:$L$504,MATCH($A256,'American Bonds'!$A$2:$A$504,0))/100))</f>
        <v>22.557005274532859</v>
      </c>
      <c r="E256">
        <f>E$50*EXP(-E$49*(HLOOKUP(E$49,'American Bonds'!$B$1:$L$504,MATCH($A256,'American Bonds'!$A$2:$A$504,0))/100))</f>
        <v>1.826204787145832</v>
      </c>
      <c r="F256">
        <f>F$50*EXP(-F$49*(HLOOKUP(F$49,'American Bonds'!$B$1:$L$504,MATCH($A256,'American Bonds'!$A$2:$A$504,0))/100))</f>
        <v>21.122172728162962</v>
      </c>
      <c r="G256">
        <f>G$50*EXP(-G$49*(HLOOKUP(G$49,'American Bonds'!$B$1:$L$504,MATCH($A256,'American Bonds'!$A$2:$A$504,0))/100))</f>
        <v>1.2699646623058074</v>
      </c>
      <c r="H256">
        <f>H$50*EXP(-H$49*(HLOOKUP(H$49,'American Bonds'!$B$1:$L$504,MATCH($A256,'American Bonds'!$A$2:$A$504,0))/100))</f>
        <v>1.2209009564957374</v>
      </c>
      <c r="I256">
        <f>I$50*EXP(-I$49*(HLOOKUP(I$49,'American Bonds'!$B$1:$L$504,MATCH($A256,'American Bonds'!$A$2:$A$504,0))/100))</f>
        <v>1.1986417912184726</v>
      </c>
      <c r="J256">
        <f>J$50*EXP(-J$49*(HLOOKUP(J$49,'American Bonds'!$B$1:$L$504,MATCH($A256,'American Bonds'!$A$2:$A$504,0))/100))</f>
        <v>1.1767884495554861</v>
      </c>
      <c r="K256">
        <f>K$50*EXP(-K$49*(HLOOKUP(K$49,'American Bonds'!$B$1:$L$504,MATCH($A256,'American Bonds'!$A$2:$A$504,0))/100))</f>
        <v>16.988166660976574</v>
      </c>
      <c r="L256">
        <f>L$50*EXP(-L$49*(HLOOKUP(L$49,'American Bonds'!$B$1:$L$504,MATCH($A256,'American Bonds'!$A$2:$A$504,0))/100))</f>
        <v>0.56223595273948623</v>
      </c>
      <c r="M256">
        <f>M$50*EXP(-M$49*(HLOOKUP(M$49,'American Bonds'!$B$1:$L$504,MATCH($A256,'American Bonds'!$A$2:$A$504,0))/100))</f>
        <v>0.55071729789485147</v>
      </c>
      <c r="N256">
        <f>N$50*EXP(-N$49*(HLOOKUP(N$49,'American Bonds'!$B$1:$L$504,MATCH($A256,'American Bonds'!$A$2:$A$504,0))/100))</f>
        <v>0.53943462833145539</v>
      </c>
      <c r="O256">
        <f>O$50*EXP(-O$49*(HLOOKUP(O$49,'American Bonds'!$B$1:$L$504,MATCH($A256,'American Bonds'!$A$2:$A$504,0))/100))</f>
        <v>0.52838310936558641</v>
      </c>
      <c r="P256">
        <f>P$50*EXP(-P$49*(HLOOKUP(P$49,'American Bonds'!$B$1:$L$504,MATCH($A256,'American Bonds'!$A$2:$A$504,0))/100))</f>
        <v>0.5175580053627884</v>
      </c>
      <c r="Q256">
        <f>Q$50*EXP(-Q$49*(HLOOKUP(Q$49,'American Bonds'!$B$1:$L$504,MATCH($A256,'American Bonds'!$A$2:$A$504,0))/100))</f>
        <v>0.5069546777086178</v>
      </c>
      <c r="R256">
        <f>R$50*EXP(-R$49*(HLOOKUP(R$49,'American Bonds'!$B$1:$L$504,MATCH($A256,'American Bonds'!$A$2:$A$504,0))/100))</f>
        <v>0.49656858282097122</v>
      </c>
      <c r="S256">
        <f>S$50*EXP(-S$49*(HLOOKUP(S$49,'American Bonds'!$B$1:$L$504,MATCH($A256,'American Bonds'!$A$2:$A$504,0))/100))</f>
        <v>0.48639527020313778</v>
      </c>
      <c r="T256">
        <f>T$50*EXP(-T$49*(HLOOKUP(T$49,'American Bonds'!$B$1:$L$504,MATCH($A256,'American Bonds'!$A$2:$A$504,0))/100))</f>
        <v>0.4764303805367367</v>
      </c>
      <c r="U256" s="25">
        <f>U$50*EXP(-U$49*(HLOOKUP(U$49,'American Bonds'!$B$1:$L$504,MATCH($A256,'American Bonds'!$A$2:$A$504,0))/100))</f>
        <v>11.089102458220315</v>
      </c>
      <c r="W256" s="129">
        <f t="shared" si="64"/>
        <v>108.77237409056548</v>
      </c>
      <c r="X256" s="21">
        <f t="shared" si="65"/>
        <v>6.4894288625822032</v>
      </c>
      <c r="Y256" s="28">
        <f t="shared" si="66"/>
        <v>-1.1615300249371928E-2</v>
      </c>
    </row>
    <row r="257" spans="1:25" x14ac:dyDescent="0.2">
      <c r="A257" s="154">
        <v>41226</v>
      </c>
      <c r="B257">
        <f>B$50*EXP(-B$49*(HLOOKUP(B$49,'American Bonds'!$B$1:$L$504,MATCH($A257,'American Bonds'!$A$2:$A$504,0))/100))</f>
        <v>23.370472071182778</v>
      </c>
      <c r="C257">
        <f>C$50*EXP(-C$49*(HLOOKUP(C$49,'American Bonds'!$B$1:$L$504,MATCH($A257,'American Bonds'!$A$2:$A$504,0))/100))</f>
        <v>2.2873612183044045</v>
      </c>
      <c r="D257">
        <f>D$50*EXP(-D$49*(HLOOKUP(D$49,'American Bonds'!$B$1:$L$504,MATCH($A257,'American Bonds'!$A$2:$A$504,0))/100))</f>
        <v>22.523195130568435</v>
      </c>
      <c r="E257">
        <f>E$50*EXP(-E$49*(HLOOKUP(E$49,'American Bonds'!$B$1:$L$504,MATCH($A257,'American Bonds'!$A$2:$A$504,0))/100))</f>
        <v>1.8225560275473918</v>
      </c>
      <c r="F257">
        <f>F$50*EXP(-F$49*(HLOOKUP(F$49,'American Bonds'!$B$1:$L$504,MATCH($A257,'American Bonds'!$A$2:$A$504,0))/100))</f>
        <v>21.048374346118802</v>
      </c>
      <c r="G257">
        <f>G$50*EXP(-G$49*(HLOOKUP(G$49,'American Bonds'!$B$1:$L$504,MATCH($A257,'American Bonds'!$A$2:$A$504,0))/100))</f>
        <v>1.2646419961473725</v>
      </c>
      <c r="H257">
        <f>H$50*EXP(-H$49*(HLOOKUP(H$49,'American Bonds'!$B$1:$L$504,MATCH($A257,'American Bonds'!$A$2:$A$504,0))/100))</f>
        <v>1.214083019181375</v>
      </c>
      <c r="I257">
        <f>I$50*EXP(-I$49*(HLOOKUP(I$49,'American Bonds'!$B$1:$L$504,MATCH($A257,'American Bonds'!$A$2:$A$504,0))/100))</f>
        <v>1.1909949796527837</v>
      </c>
      <c r="J257">
        <f>J$50*EXP(-J$49*(HLOOKUP(J$49,'American Bonds'!$B$1:$L$504,MATCH($A257,'American Bonds'!$A$2:$A$504,0))/100))</f>
        <v>1.168346002001224</v>
      </c>
      <c r="K257">
        <f>K$50*EXP(-K$49*(HLOOKUP(K$49,'American Bonds'!$B$1:$L$504,MATCH($A257,'American Bonds'!$A$2:$A$504,0))/100))</f>
        <v>16.852803502259707</v>
      </c>
      <c r="L257">
        <f>L$50*EXP(-L$49*(HLOOKUP(L$49,'American Bonds'!$B$1:$L$504,MATCH($A257,'American Bonds'!$A$2:$A$504,0))/100))</f>
        <v>0.55730998241369967</v>
      </c>
      <c r="M257">
        <f>M$50*EXP(-M$49*(HLOOKUP(M$49,'American Bonds'!$B$1:$L$504,MATCH($A257,'American Bonds'!$A$2:$A$504,0))/100))</f>
        <v>0.54545570787610009</v>
      </c>
      <c r="N257">
        <f>N$50*EXP(-N$49*(HLOOKUP(N$49,'American Bonds'!$B$1:$L$504,MATCH($A257,'American Bonds'!$A$2:$A$504,0))/100))</f>
        <v>0.53385357995213945</v>
      </c>
      <c r="O257">
        <f>O$50*EXP(-O$49*(HLOOKUP(O$49,'American Bonds'!$B$1:$L$504,MATCH($A257,'American Bonds'!$A$2:$A$504,0))/100))</f>
        <v>0.52249823535159123</v>
      </c>
      <c r="P257">
        <f>P$50*EXP(-P$49*(HLOOKUP(P$49,'American Bonds'!$B$1:$L$504,MATCH($A257,'American Bonds'!$A$2:$A$504,0))/100))</f>
        <v>0.51138442486421465</v>
      </c>
      <c r="Q257">
        <f>Q$50*EXP(-Q$49*(HLOOKUP(Q$49,'American Bonds'!$B$1:$L$504,MATCH($A257,'American Bonds'!$A$2:$A$504,0))/100))</f>
        <v>0.50050701093321337</v>
      </c>
      <c r="R257">
        <f>R$50*EXP(-R$49*(HLOOKUP(R$49,'American Bonds'!$B$1:$L$504,MATCH($A257,'American Bonds'!$A$2:$A$504,0))/100))</f>
        <v>0.48986096528030887</v>
      </c>
      <c r="S257">
        <f>S$50*EXP(-S$49*(HLOOKUP(S$49,'American Bonds'!$B$1:$L$504,MATCH($A257,'American Bonds'!$A$2:$A$504,0))/100))</f>
        <v>0.47944136658132896</v>
      </c>
      <c r="T257">
        <f>T$50*EXP(-T$49*(HLOOKUP(T$49,'American Bonds'!$B$1:$L$504,MATCH($A257,'American Bonds'!$A$2:$A$504,0))/100))</f>
        <v>0.46924339819123806</v>
      </c>
      <c r="U257" s="25">
        <f>U$50*EXP(-U$49*(HLOOKUP(U$49,'American Bonds'!$B$1:$L$504,MATCH($A257,'American Bonds'!$A$2:$A$504,0))/100))</f>
        <v>10.956828459995192</v>
      </c>
      <c r="W257" s="129">
        <f t="shared" si="64"/>
        <v>108.30921142440332</v>
      </c>
      <c r="X257" s="21">
        <f t="shared" si="65"/>
        <v>6.4659691634362577</v>
      </c>
      <c r="Y257" s="28">
        <f t="shared" si="66"/>
        <v>-4.2671824776665092E-3</v>
      </c>
    </row>
    <row r="258" spans="1:25" x14ac:dyDescent="0.2">
      <c r="A258" s="154">
        <v>41227</v>
      </c>
      <c r="B258">
        <f>B$50*EXP(-B$49*(HLOOKUP(B$49,'American Bonds'!$B$1:$L$504,MATCH($A258,'American Bonds'!$A$2:$A$504,0))/100))</f>
        <v>23.358789755969372</v>
      </c>
      <c r="C258">
        <f>C$50*EXP(-C$49*(HLOOKUP(C$49,'American Bonds'!$B$1:$L$504,MATCH($A258,'American Bonds'!$A$2:$A$504,0))/100))</f>
        <v>2.2837043666165964</v>
      </c>
      <c r="D258">
        <f>D$50*EXP(-D$49*(HLOOKUP(D$49,'American Bonds'!$B$1:$L$504,MATCH($A258,'American Bonds'!$A$2:$A$504,0))/100))</f>
        <v>22.455726798276409</v>
      </c>
      <c r="E258">
        <f>E$50*EXP(-E$49*(HLOOKUP(E$49,'American Bonds'!$B$1:$L$504,MATCH($A258,'American Bonds'!$A$2:$A$504,0))/100))</f>
        <v>1.8152803644642499</v>
      </c>
      <c r="F258">
        <f>F$50*EXP(-F$49*(HLOOKUP(F$49,'American Bonds'!$B$1:$L$504,MATCH($A258,'American Bonds'!$A$2:$A$504,0))/100))</f>
        <v>20.943395141107324</v>
      </c>
      <c r="G258">
        <f>G$50*EXP(-G$49*(HLOOKUP(G$49,'American Bonds'!$B$1:$L$504,MATCH($A258,'American Bonds'!$A$2:$A$504,0))/100))</f>
        <v>1.2570768622675161</v>
      </c>
      <c r="H258">
        <f>H$50*EXP(-H$49*(HLOOKUP(H$49,'American Bonds'!$B$1:$L$504,MATCH($A258,'American Bonds'!$A$2:$A$504,0))/100))</f>
        <v>1.2064583391213339</v>
      </c>
      <c r="I258">
        <f>I$50*EXP(-I$49*(HLOOKUP(I$49,'American Bonds'!$B$1:$L$504,MATCH($A258,'American Bonds'!$A$2:$A$504,0))/100))</f>
        <v>1.1824506124329097</v>
      </c>
      <c r="J258">
        <f>J$50*EXP(-J$49*(HLOOKUP(J$49,'American Bonds'!$B$1:$L$504,MATCH($A258,'American Bonds'!$A$2:$A$504,0))/100))</f>
        <v>1.158920623700332</v>
      </c>
      <c r="K258">
        <f>K$50*EXP(-K$49*(HLOOKUP(K$49,'American Bonds'!$B$1:$L$504,MATCH($A258,'American Bonds'!$A$2:$A$504,0))/100))</f>
        <v>16.718518928719416</v>
      </c>
      <c r="L258">
        <f>L$50*EXP(-L$49*(HLOOKUP(L$49,'American Bonds'!$B$1:$L$504,MATCH($A258,'American Bonds'!$A$2:$A$504,0))/100))</f>
        <v>0.55242717045146539</v>
      </c>
      <c r="M258">
        <f>M$50*EXP(-M$49*(HLOOKUP(M$49,'American Bonds'!$B$1:$L$504,MATCH($A258,'American Bonds'!$A$2:$A$504,0))/100))</f>
        <v>0.54024438744145531</v>
      </c>
      <c r="N258">
        <f>N$50*EXP(-N$49*(HLOOKUP(N$49,'American Bonds'!$B$1:$L$504,MATCH($A258,'American Bonds'!$A$2:$A$504,0))/100))</f>
        <v>0.52833027369647723</v>
      </c>
      <c r="O258">
        <f>O$50*EXP(-O$49*(HLOOKUP(O$49,'American Bonds'!$B$1:$L$504,MATCH($A258,'American Bonds'!$A$2:$A$504,0))/100))</f>
        <v>0.51667890420137574</v>
      </c>
      <c r="P258">
        <f>P$50*EXP(-P$49*(HLOOKUP(P$49,'American Bonds'!$B$1:$L$504,MATCH($A258,'American Bonds'!$A$2:$A$504,0))/100))</f>
        <v>0.50528448460649777</v>
      </c>
      <c r="Q258">
        <f>Q$50*EXP(-Q$49*(HLOOKUP(Q$49,'American Bonds'!$B$1:$L$504,MATCH($A258,'American Bonds'!$A$2:$A$504,0))/100))</f>
        <v>0.49414134834610152</v>
      </c>
      <c r="R258">
        <f>R$50*EXP(-R$49*(HLOOKUP(R$49,'American Bonds'!$B$1:$L$504,MATCH($A258,'American Bonds'!$A$2:$A$504,0))/100))</f>
        <v>0.48324395382031349</v>
      </c>
      <c r="S258">
        <f>S$50*EXP(-S$49*(HLOOKUP(S$49,'American Bonds'!$B$1:$L$504,MATCH($A258,'American Bonds'!$A$2:$A$504,0))/100))</f>
        <v>0.47258688163923129</v>
      </c>
      <c r="T258">
        <f>T$50*EXP(-T$49*(HLOOKUP(T$49,'American Bonds'!$B$1:$L$504,MATCH($A258,'American Bonds'!$A$2:$A$504,0))/100))</f>
        <v>0.46216483192780433</v>
      </c>
      <c r="U258" s="25">
        <f>U$50*EXP(-U$49*(HLOOKUP(U$49,'American Bonds'!$B$1:$L$504,MATCH($A258,'American Bonds'!$A$2:$A$504,0))/100))</f>
        <v>10.804501637310695</v>
      </c>
      <c r="W258" s="129">
        <f t="shared" si="64"/>
        <v>107.73992566611689</v>
      </c>
      <c r="X258" s="21">
        <f t="shared" si="65"/>
        <v>6.4421249163176766</v>
      </c>
      <c r="Y258" s="28">
        <f t="shared" si="66"/>
        <v>-5.2699777791372611E-3</v>
      </c>
    </row>
    <row r="259" spans="1:25" x14ac:dyDescent="0.2">
      <c r="A259" s="154">
        <v>41228</v>
      </c>
      <c r="B259">
        <f>B$50*EXP(-B$49*(HLOOKUP(B$49,'American Bonds'!$B$1:$L$504,MATCH($A259,'American Bonds'!$A$2:$A$504,0))/100))</f>
        <v>23.35645399378383</v>
      </c>
      <c r="C259">
        <f>C$50*EXP(-C$49*(HLOOKUP(C$49,'American Bonds'!$B$1:$L$504,MATCH($A259,'American Bonds'!$A$2:$A$504,0))/100))</f>
        <v>2.2827910675419418</v>
      </c>
      <c r="D259">
        <f>D$50*EXP(-D$49*(HLOOKUP(D$49,'American Bonds'!$B$1:$L$504,MATCH($A259,'American Bonds'!$A$2:$A$504,0))/100))</f>
        <v>22.448991090643592</v>
      </c>
      <c r="E259">
        <f>E$50*EXP(-E$49*(HLOOKUP(E$49,'American Bonds'!$B$1:$L$504,MATCH($A259,'American Bonds'!$A$2:$A$504,0))/100))</f>
        <v>1.8145543975215324</v>
      </c>
      <c r="F259">
        <f>F$50*EXP(-F$49*(HLOOKUP(F$49,'American Bonds'!$B$1:$L$504,MATCH($A259,'American Bonds'!$A$2:$A$504,0))/100))</f>
        <v>20.922462214174093</v>
      </c>
      <c r="G259">
        <f>G$50*EXP(-G$49*(HLOOKUP(G$49,'American Bonds'!$B$1:$L$504,MATCH($A259,'American Bonds'!$A$2:$A$504,0))/100))</f>
        <v>1.2555692747662062</v>
      </c>
      <c r="H259">
        <f>H$50*EXP(-H$49*(HLOOKUP(H$49,'American Bonds'!$B$1:$L$504,MATCH($A259,'American Bonds'!$A$2:$A$504,0))/100))</f>
        <v>1.2047704792241758</v>
      </c>
      <c r="I259">
        <f>I$50*EXP(-I$49*(HLOOKUP(I$49,'American Bonds'!$B$1:$L$504,MATCH($A259,'American Bonds'!$A$2:$A$504,0))/100))</f>
        <v>1.180560204182904</v>
      </c>
      <c r="J259">
        <f>J$50*EXP(-J$49*(HLOOKUP(J$49,'American Bonds'!$B$1:$L$504,MATCH($A259,'American Bonds'!$A$2:$A$504,0))/100))</f>
        <v>1.1568364429031177</v>
      </c>
      <c r="K259">
        <f>K$50*EXP(-K$49*(HLOOKUP(K$49,'American Bonds'!$B$1:$L$504,MATCH($A259,'American Bonds'!$A$2:$A$504,0))/100))</f>
        <v>16.718518928719416</v>
      </c>
      <c r="L259">
        <f>L$50*EXP(-L$49*(HLOOKUP(L$49,'American Bonds'!$B$1:$L$504,MATCH($A259,'American Bonds'!$A$2:$A$504,0))/100))</f>
        <v>0.55242717045146539</v>
      </c>
      <c r="M259">
        <f>M$50*EXP(-M$49*(HLOOKUP(M$49,'American Bonds'!$B$1:$L$504,MATCH($A259,'American Bonds'!$A$2:$A$504,0))/100))</f>
        <v>0.54024438744145531</v>
      </c>
      <c r="N259">
        <f>N$50*EXP(-N$49*(HLOOKUP(N$49,'American Bonds'!$B$1:$L$504,MATCH($A259,'American Bonds'!$A$2:$A$504,0))/100))</f>
        <v>0.52833027369647723</v>
      </c>
      <c r="O259">
        <f>O$50*EXP(-O$49*(HLOOKUP(O$49,'American Bonds'!$B$1:$L$504,MATCH($A259,'American Bonds'!$A$2:$A$504,0))/100))</f>
        <v>0.51667890420137574</v>
      </c>
      <c r="P259">
        <f>P$50*EXP(-P$49*(HLOOKUP(P$49,'American Bonds'!$B$1:$L$504,MATCH($A259,'American Bonds'!$A$2:$A$504,0))/100))</f>
        <v>0.50528448460649777</v>
      </c>
      <c r="Q259">
        <f>Q$50*EXP(-Q$49*(HLOOKUP(Q$49,'American Bonds'!$B$1:$L$504,MATCH($A259,'American Bonds'!$A$2:$A$504,0))/100))</f>
        <v>0.49414134834610152</v>
      </c>
      <c r="R259">
        <f>R$50*EXP(-R$49*(HLOOKUP(R$49,'American Bonds'!$B$1:$L$504,MATCH($A259,'American Bonds'!$A$2:$A$504,0))/100))</f>
        <v>0.48324395382031349</v>
      </c>
      <c r="S259">
        <f>S$50*EXP(-S$49*(HLOOKUP(S$49,'American Bonds'!$B$1:$L$504,MATCH($A259,'American Bonds'!$A$2:$A$504,0))/100))</f>
        <v>0.47258688163923129</v>
      </c>
      <c r="T259">
        <f>T$50*EXP(-T$49*(HLOOKUP(T$49,'American Bonds'!$B$1:$L$504,MATCH($A259,'American Bonds'!$A$2:$A$504,0))/100))</f>
        <v>0.46216483192780433</v>
      </c>
      <c r="U259" s="25">
        <f>U$50*EXP(-U$49*(HLOOKUP(U$49,'American Bonds'!$B$1:$L$504,MATCH($A259,'American Bonds'!$A$2:$A$504,0))/100))</f>
        <v>10.826132264001798</v>
      </c>
      <c r="W259" s="129">
        <f t="shared" si="64"/>
        <v>107.72274259359335</v>
      </c>
      <c r="X259" s="21">
        <f t="shared" si="65"/>
        <v>6.4454355320868748</v>
      </c>
      <c r="Y259" s="28">
        <f t="shared" si="66"/>
        <v>-1.5949930165404461E-4</v>
      </c>
    </row>
    <row r="260" spans="1:25" x14ac:dyDescent="0.2">
      <c r="A260" s="154">
        <v>41229</v>
      </c>
      <c r="B260">
        <f>B$50*EXP(-B$49*(HLOOKUP(B$49,'American Bonds'!$B$1:$L$504,MATCH($A260,'American Bonds'!$A$2:$A$504,0))/100))</f>
        <v>23.361125751742811</v>
      </c>
      <c r="C260">
        <f>C$50*EXP(-C$49*(HLOOKUP(C$49,'American Bonds'!$B$1:$L$504,MATCH($A260,'American Bonds'!$A$2:$A$504,0))/100))</f>
        <v>2.2837043666165964</v>
      </c>
      <c r="D260">
        <f>D$50*EXP(-D$49*(HLOOKUP(D$49,'American Bonds'!$B$1:$L$504,MATCH($A260,'American Bonds'!$A$2:$A$504,0))/100))</f>
        <v>22.448991090643592</v>
      </c>
      <c r="E260">
        <f>E$50*EXP(-E$49*(HLOOKUP(E$49,'American Bonds'!$B$1:$L$504,MATCH($A260,'American Bonds'!$A$2:$A$504,0))/100))</f>
        <v>1.8145543975215324</v>
      </c>
      <c r="F260">
        <f>F$50*EXP(-F$49*(HLOOKUP(F$49,'American Bonds'!$B$1:$L$504,MATCH($A260,'American Bonds'!$A$2:$A$504,0))/100))</f>
        <v>20.922462214174093</v>
      </c>
      <c r="G260">
        <f>G$50*EXP(-G$49*(HLOOKUP(G$49,'American Bonds'!$B$1:$L$504,MATCH($A260,'American Bonds'!$A$2:$A$504,0))/100))</f>
        <v>1.2555692747662062</v>
      </c>
      <c r="H260">
        <f>H$50*EXP(-H$49*(HLOOKUP(H$49,'American Bonds'!$B$1:$L$504,MATCH($A260,'American Bonds'!$A$2:$A$504,0))/100))</f>
        <v>1.2047704792241758</v>
      </c>
      <c r="I260">
        <f>I$50*EXP(-I$49*(HLOOKUP(I$49,'American Bonds'!$B$1:$L$504,MATCH($A260,'American Bonds'!$A$2:$A$504,0))/100))</f>
        <v>1.180560204182904</v>
      </c>
      <c r="J260">
        <f>J$50*EXP(-J$49*(HLOOKUP(J$49,'American Bonds'!$B$1:$L$504,MATCH($A260,'American Bonds'!$A$2:$A$504,0))/100))</f>
        <v>1.1568364429031177</v>
      </c>
      <c r="K260">
        <f>K$50*EXP(-K$49*(HLOOKUP(K$49,'American Bonds'!$B$1:$L$504,MATCH($A260,'American Bonds'!$A$2:$A$504,0))/100))</f>
        <v>16.735245809694717</v>
      </c>
      <c r="L260">
        <f>L$50*EXP(-L$49*(HLOOKUP(L$49,'American Bonds'!$B$1:$L$504,MATCH($A260,'American Bonds'!$A$2:$A$504,0))/100))</f>
        <v>0.55303517467998065</v>
      </c>
      <c r="M260">
        <f>M$50*EXP(-M$49*(HLOOKUP(M$49,'American Bonds'!$B$1:$L$504,MATCH($A260,'American Bonds'!$A$2:$A$504,0))/100))</f>
        <v>0.54089306983798102</v>
      </c>
      <c r="N260">
        <f>N$50*EXP(-N$49*(HLOOKUP(N$49,'American Bonds'!$B$1:$L$504,MATCH($A260,'American Bonds'!$A$2:$A$504,0))/100))</f>
        <v>0.52901754968488379</v>
      </c>
      <c r="O260">
        <f>O$50*EXP(-O$49*(HLOOKUP(O$49,'American Bonds'!$B$1:$L$504,MATCH($A260,'American Bonds'!$A$2:$A$504,0))/100))</f>
        <v>0.51740276124896101</v>
      </c>
      <c r="P260">
        <f>P$50*EXP(-P$49*(HLOOKUP(P$49,'American Bonds'!$B$1:$L$504,MATCH($A260,'American Bonds'!$A$2:$A$504,0))/100))</f>
        <v>0.50604298006278181</v>
      </c>
      <c r="Q260">
        <f>Q$50*EXP(-Q$49*(HLOOKUP(Q$49,'American Bonds'!$B$1:$L$504,MATCH($A260,'American Bonds'!$A$2:$A$504,0))/100))</f>
        <v>0.49493260734185002</v>
      </c>
      <c r="R260">
        <f>R$50*EXP(-R$49*(HLOOKUP(R$49,'American Bonds'!$B$1:$L$504,MATCH($A260,'American Bonds'!$A$2:$A$504,0))/100))</f>
        <v>0.48406616722518575</v>
      </c>
      <c r="S260">
        <f>S$50*EXP(-S$49*(HLOOKUP(S$49,'American Bonds'!$B$1:$L$504,MATCH($A260,'American Bonds'!$A$2:$A$504,0))/100))</f>
        <v>0.4734383040764914</v>
      </c>
      <c r="T260">
        <f>T$50*EXP(-T$49*(HLOOKUP(T$49,'American Bonds'!$B$1:$L$504,MATCH($A260,'American Bonds'!$A$2:$A$504,0))/100))</f>
        <v>0.46304377984457129</v>
      </c>
      <c r="U260" s="25">
        <f>U$50*EXP(-U$49*(HLOOKUP(U$49,'American Bonds'!$B$1:$L$504,MATCH($A260,'American Bonds'!$A$2:$A$504,0))/100))</f>
        <v>10.891284318292636</v>
      </c>
      <c r="W260" s="129">
        <f t="shared" si="64"/>
        <v>107.81697674376505</v>
      </c>
      <c r="X260" s="21">
        <f t="shared" si="65"/>
        <v>6.4544601753383146</v>
      </c>
      <c r="Y260" s="28">
        <f t="shared" si="66"/>
        <v>8.7440177119580938E-4</v>
      </c>
    </row>
    <row r="261" spans="1:25" x14ac:dyDescent="0.2">
      <c r="A261" s="154">
        <v>41230</v>
      </c>
      <c r="B261">
        <f>B$50*EXP(-B$49*(HLOOKUP(B$49,'American Bonds'!$B$1:$L$504,MATCH($A261,'American Bonds'!$A$2:$A$504,0))/100))</f>
        <v>23.358789755969372</v>
      </c>
      <c r="C261">
        <f>C$50*EXP(-C$49*(HLOOKUP(C$49,'American Bonds'!$B$1:$L$504,MATCH($A261,'American Bonds'!$A$2:$A$504,0))/100))</f>
        <v>2.2818781337138634</v>
      </c>
      <c r="D261">
        <f>D$50*EXP(-D$49*(HLOOKUP(D$49,'American Bonds'!$B$1:$L$504,MATCH($A261,'American Bonds'!$A$2:$A$504,0))/100))</f>
        <v>22.428796087776462</v>
      </c>
      <c r="E261">
        <f>E$50*EXP(-E$49*(HLOOKUP(E$49,'American Bonds'!$B$1:$L$504,MATCH($A261,'American Bonds'!$A$2:$A$504,0))/100))</f>
        <v>1.8123782382012381</v>
      </c>
      <c r="F261">
        <f>F$50*EXP(-F$49*(HLOOKUP(F$49,'American Bonds'!$B$1:$L$504,MATCH($A261,'American Bonds'!$A$2:$A$504,0))/100))</f>
        <v>20.870221386881536</v>
      </c>
      <c r="G261">
        <f>G$50*EXP(-G$49*(HLOOKUP(G$49,'American Bonds'!$B$1:$L$504,MATCH($A261,'American Bonds'!$A$2:$A$504,0))/100))</f>
        <v>1.2518082113578173</v>
      </c>
      <c r="H261">
        <f>H$50*EXP(-H$49*(HLOOKUP(H$49,'American Bonds'!$B$1:$L$504,MATCH($A261,'American Bonds'!$A$2:$A$504,0))/100))</f>
        <v>1.2005611531645151</v>
      </c>
      <c r="I261">
        <f>I$50*EXP(-I$49*(HLOOKUP(I$49,'American Bonds'!$B$1:$L$504,MATCH($A261,'American Bonds'!$A$2:$A$504,0))/100))</f>
        <v>1.1758473952677462</v>
      </c>
      <c r="J261">
        <f>J$50*EXP(-J$49*(HLOOKUP(J$49,'American Bonds'!$B$1:$L$504,MATCH($A261,'American Bonds'!$A$2:$A$504,0))/100))</f>
        <v>1.1516423743293325</v>
      </c>
      <c r="K261">
        <f>K$50*EXP(-K$49*(HLOOKUP(K$49,'American Bonds'!$B$1:$L$504,MATCH($A261,'American Bonds'!$A$2:$A$504,0))/100))</f>
        <v>16.618508147522853</v>
      </c>
      <c r="L261">
        <f>L$50*EXP(-L$49*(HLOOKUP(L$49,'American Bonds'!$B$1:$L$504,MATCH($A261,'American Bonds'!$A$2:$A$504,0))/100))</f>
        <v>0.54879315656377603</v>
      </c>
      <c r="M261">
        <f>M$50*EXP(-M$49*(HLOOKUP(M$49,'American Bonds'!$B$1:$L$504,MATCH($A261,'American Bonds'!$A$2:$A$504,0))/100))</f>
        <v>0.536368597439283</v>
      </c>
      <c r="N261">
        <f>N$50*EXP(-N$49*(HLOOKUP(N$49,'American Bonds'!$B$1:$L$504,MATCH($A261,'American Bonds'!$A$2:$A$504,0))/100))</f>
        <v>0.52422532766322971</v>
      </c>
      <c r="O261">
        <f>O$50*EXP(-O$49*(HLOOKUP(O$49,'American Bonds'!$B$1:$L$504,MATCH($A261,'American Bonds'!$A$2:$A$504,0))/100))</f>
        <v>0.51235697890521892</v>
      </c>
      <c r="P261">
        <f>P$50*EXP(-P$49*(HLOOKUP(P$49,'American Bonds'!$B$1:$L$504,MATCH($A261,'American Bonds'!$A$2:$A$504,0))/100))</f>
        <v>0.50075732701248477</v>
      </c>
      <c r="Q261">
        <f>Q$50*EXP(-Q$49*(HLOOKUP(Q$49,'American Bonds'!$B$1:$L$504,MATCH($A261,'American Bonds'!$A$2:$A$504,0))/100))</f>
        <v>0.48942028874574278</v>
      </c>
      <c r="R261">
        <f>R$50*EXP(-R$49*(HLOOKUP(R$49,'American Bonds'!$B$1:$L$504,MATCH($A261,'American Bonds'!$A$2:$A$504,0))/100))</f>
        <v>0.47833991858893804</v>
      </c>
      <c r="S261">
        <f>S$50*EXP(-S$49*(HLOOKUP(S$49,'American Bonds'!$B$1:$L$504,MATCH($A261,'American Bonds'!$A$2:$A$504,0))/100))</f>
        <v>0.46751040563122176</v>
      </c>
      <c r="T261">
        <f>T$50*EXP(-T$49*(HLOOKUP(T$49,'American Bonds'!$B$1:$L$504,MATCH($A261,'American Bonds'!$A$2:$A$504,0))/100))</f>
        <v>0.45692607051951778</v>
      </c>
      <c r="U261" s="25">
        <f>U$50*EXP(-U$49*(HLOOKUP(U$49,'American Bonds'!$B$1:$L$504,MATCH($A261,'American Bonds'!$A$2:$A$504,0))/100))</f>
        <v>10.718410448121485</v>
      </c>
      <c r="W261" s="129">
        <f t="shared" si="64"/>
        <v>107.38353940337564</v>
      </c>
      <c r="X261" s="21">
        <f t="shared" si="65"/>
        <v>6.4263192194560945</v>
      </c>
      <c r="Y261" s="28">
        <f t="shared" si="66"/>
        <v>-4.0282238560584256E-3</v>
      </c>
    </row>
    <row r="262" spans="1:25" x14ac:dyDescent="0.2">
      <c r="A262" s="154">
        <v>41233</v>
      </c>
      <c r="B262">
        <f>B$50*EXP(-B$49*(HLOOKUP(B$49,'American Bonds'!$B$1:$L$504,MATCH($A262,'American Bonds'!$A$2:$A$504,0))/100))</f>
        <v>23.358789755969372</v>
      </c>
      <c r="C262">
        <f>C$50*EXP(-C$49*(HLOOKUP(C$49,'American Bonds'!$B$1:$L$504,MATCH($A262,'American Bonds'!$A$2:$A$504,0))/100))</f>
        <v>2.2805094174895637</v>
      </c>
      <c r="D262">
        <f>D$50*EXP(-D$49*(HLOOKUP(D$49,'American Bonds'!$B$1:$L$504,MATCH($A262,'American Bonds'!$A$2:$A$504,0))/100))</f>
        <v>22.39517811342893</v>
      </c>
      <c r="E262">
        <f>E$50*EXP(-E$49*(HLOOKUP(E$49,'American Bonds'!$B$1:$L$504,MATCH($A262,'American Bonds'!$A$2:$A$504,0))/100))</f>
        <v>1.8087571040660153</v>
      </c>
      <c r="F262">
        <f>F$50*EXP(-F$49*(HLOOKUP(F$49,'American Bonds'!$B$1:$L$504,MATCH($A262,'American Bonds'!$A$2:$A$504,0))/100))</f>
        <v>20.797303293128721</v>
      </c>
      <c r="G262">
        <f>G$50*EXP(-G$49*(HLOOKUP(G$49,'American Bonds'!$B$1:$L$504,MATCH($A262,'American Bonds'!$A$2:$A$504,0))/100))</f>
        <v>1.2465616423774275</v>
      </c>
      <c r="H262">
        <f>H$50*EXP(-H$49*(HLOOKUP(H$49,'American Bonds'!$B$1:$L$504,MATCH($A262,'American Bonds'!$A$2:$A$504,0))/100))</f>
        <v>1.1955293704616186</v>
      </c>
      <c r="I262">
        <f>I$50*EXP(-I$49*(HLOOKUP(I$49,'American Bonds'!$B$1:$L$504,MATCH($A262,'American Bonds'!$A$2:$A$504,0))/100))</f>
        <v>1.1702168518852183</v>
      </c>
      <c r="J262">
        <f>J$50*EXP(-J$49*(HLOOKUP(J$49,'American Bonds'!$B$1:$L$504,MATCH($A262,'American Bonds'!$A$2:$A$504,0))/100))</f>
        <v>1.1454402662708274</v>
      </c>
      <c r="K262">
        <f>K$50*EXP(-K$49*(HLOOKUP(K$49,'American Bonds'!$B$1:$L$504,MATCH($A262,'American Bonds'!$A$2:$A$504,0))/100))</f>
        <v>16.535622992350504</v>
      </c>
      <c r="L262">
        <f>L$50*EXP(-L$49*(HLOOKUP(L$49,'American Bonds'!$B$1:$L$504,MATCH($A262,'American Bonds'!$A$2:$A$504,0))/100))</f>
        <v>0.54578307950249261</v>
      </c>
      <c r="M262">
        <f>M$50*EXP(-M$49*(HLOOKUP(M$49,'American Bonds'!$B$1:$L$504,MATCH($A262,'American Bonds'!$A$2:$A$504,0))/100))</f>
        <v>0.53316002120906092</v>
      </c>
      <c r="N262">
        <f>N$50*EXP(-N$49*(HLOOKUP(N$49,'American Bonds'!$B$1:$L$504,MATCH($A262,'American Bonds'!$A$2:$A$504,0))/100))</f>
        <v>0.52082891333817549</v>
      </c>
      <c r="O262">
        <f>O$50*EXP(-O$49*(HLOOKUP(O$49,'American Bonds'!$B$1:$L$504,MATCH($A262,'American Bonds'!$A$2:$A$504,0))/100))</f>
        <v>0.50878300356031037</v>
      </c>
      <c r="P262">
        <f>P$50*EXP(-P$49*(HLOOKUP(P$49,'American Bonds'!$B$1:$L$504,MATCH($A262,'American Bonds'!$A$2:$A$504,0))/100))</f>
        <v>0.4970156957161328</v>
      </c>
      <c r="Q262">
        <f>Q$50*EXP(-Q$49*(HLOOKUP(Q$49,'American Bonds'!$B$1:$L$504,MATCH($A262,'American Bonds'!$A$2:$A$504,0))/100))</f>
        <v>0.48552054620454632</v>
      </c>
      <c r="R262">
        <f>R$50*EXP(-R$49*(HLOOKUP(R$49,'American Bonds'!$B$1:$L$504,MATCH($A262,'American Bonds'!$A$2:$A$504,0))/100))</f>
        <v>0.47429126045427089</v>
      </c>
      <c r="S262">
        <f>S$50*EXP(-S$49*(HLOOKUP(S$49,'American Bonds'!$B$1:$L$504,MATCH($A262,'American Bonds'!$A$2:$A$504,0))/100))</f>
        <v>0.46332168947703051</v>
      </c>
      <c r="T262">
        <f>T$50*EXP(-T$49*(HLOOKUP(T$49,'American Bonds'!$B$1:$L$504,MATCH($A262,'American Bonds'!$A$2:$A$504,0))/100))</f>
        <v>0.45260582650045927</v>
      </c>
      <c r="U262" s="25">
        <f>U$50*EXP(-U$49*(HLOOKUP(U$49,'American Bonds'!$B$1:$L$504,MATCH($A262,'American Bonds'!$A$2:$A$504,0))/100))</f>
        <v>10.696995049762066</v>
      </c>
      <c r="W262" s="129">
        <f t="shared" si="64"/>
        <v>107.11221389315273</v>
      </c>
      <c r="X262" s="21">
        <f t="shared" si="65"/>
        <v>6.4200230316028737</v>
      </c>
      <c r="Y262" s="28">
        <f t="shared" si="66"/>
        <v>-2.5298930236894003E-3</v>
      </c>
    </row>
    <row r="263" spans="1:25" x14ac:dyDescent="0.2">
      <c r="A263" s="154">
        <v>41234</v>
      </c>
      <c r="B263">
        <f>B$50*EXP(-B$49*(HLOOKUP(B$49,'American Bonds'!$B$1:$L$504,MATCH($A263,'American Bonds'!$A$2:$A$504,0))/100))</f>
        <v>23.35645399378383</v>
      </c>
      <c r="C263">
        <f>C$50*EXP(-C$49*(HLOOKUP(C$49,'American Bonds'!$B$1:$L$504,MATCH($A263,'American Bonds'!$A$2:$A$504,0))/100))</f>
        <v>2.2800533612132137</v>
      </c>
      <c r="D263">
        <f>D$50*EXP(-D$49*(HLOOKUP(D$49,'American Bonds'!$B$1:$L$504,MATCH($A263,'American Bonds'!$A$2:$A$504,0))/100))</f>
        <v>22.39517811342893</v>
      </c>
      <c r="E263">
        <f>E$50*EXP(-E$49*(HLOOKUP(E$49,'American Bonds'!$B$1:$L$504,MATCH($A263,'American Bonds'!$A$2:$A$504,0))/100))</f>
        <v>1.8087571040660153</v>
      </c>
      <c r="F263">
        <f>F$50*EXP(-F$49*(HLOOKUP(F$49,'American Bonds'!$B$1:$L$504,MATCH($A263,'American Bonds'!$A$2:$A$504,0))/100))</f>
        <v>20.80770454487153</v>
      </c>
      <c r="G263">
        <f>G$50*EXP(-G$49*(HLOOKUP(G$49,'American Bonds'!$B$1:$L$504,MATCH($A263,'American Bonds'!$A$2:$A$504,0))/100))</f>
        <v>1.2473098037888326</v>
      </c>
      <c r="H263">
        <f>H$50*EXP(-H$49*(HLOOKUP(H$49,'American Bonds'!$B$1:$L$504,MATCH($A263,'American Bonds'!$A$2:$A$504,0))/100))</f>
        <v>1.196366533993994</v>
      </c>
      <c r="I263">
        <f>I$50*EXP(-I$49*(HLOOKUP(I$49,'American Bonds'!$B$1:$L$504,MATCH($A263,'American Bonds'!$A$2:$A$504,0))/100))</f>
        <v>1.1711533999359975</v>
      </c>
      <c r="J263">
        <f>J$50*EXP(-J$49*(HLOOKUP(J$49,'American Bonds'!$B$1:$L$504,MATCH($A263,'American Bonds'!$A$2:$A$504,0))/100))</f>
        <v>1.1464716265529813</v>
      </c>
      <c r="K263">
        <f>K$50*EXP(-K$49*(HLOOKUP(K$49,'American Bonds'!$B$1:$L$504,MATCH($A263,'American Bonds'!$A$2:$A$504,0))/100))</f>
        <v>16.552166885910978</v>
      </c>
      <c r="L263">
        <f>L$50*EXP(-L$49*(HLOOKUP(L$49,'American Bonds'!$B$1:$L$504,MATCH($A263,'American Bonds'!$A$2:$A$504,0))/100))</f>
        <v>0.54638377120981452</v>
      </c>
      <c r="M263">
        <f>M$50*EXP(-M$49*(HLOOKUP(M$49,'American Bonds'!$B$1:$L$504,MATCH($A263,'American Bonds'!$A$2:$A$504,0))/100))</f>
        <v>0.53380019726332317</v>
      </c>
      <c r="N263">
        <f>N$50*EXP(-N$49*(HLOOKUP(N$49,'American Bonds'!$B$1:$L$504,MATCH($A263,'American Bonds'!$A$2:$A$504,0))/100))</f>
        <v>0.52150643121671914</v>
      </c>
      <c r="O263">
        <f>O$50*EXP(-O$49*(HLOOKUP(O$49,'American Bonds'!$B$1:$L$504,MATCH($A263,'American Bonds'!$A$2:$A$504,0))/100))</f>
        <v>0.50949579860540306</v>
      </c>
      <c r="P263">
        <f>P$50*EXP(-P$49*(HLOOKUP(P$49,'American Bonds'!$B$1:$L$504,MATCH($A263,'American Bonds'!$A$2:$A$504,0))/100))</f>
        <v>0.4977617786820408</v>
      </c>
      <c r="Q263">
        <f>Q$50*EXP(-Q$49*(HLOOKUP(Q$49,'American Bonds'!$B$1:$L$504,MATCH($A263,'American Bonds'!$A$2:$A$504,0))/100))</f>
        <v>0.486298000876354</v>
      </c>
      <c r="R263">
        <f>R$50*EXP(-R$49*(HLOOKUP(R$49,'American Bonds'!$B$1:$L$504,MATCH($A263,'American Bonds'!$A$2:$A$504,0))/100))</f>
        <v>0.47509824133644513</v>
      </c>
      <c r="S263">
        <f>S$50*EXP(-S$49*(HLOOKUP(S$49,'American Bonds'!$B$1:$L$504,MATCH($A263,'American Bonds'!$A$2:$A$504,0))/100))</f>
        <v>0.46415641954977749</v>
      </c>
      <c r="T263">
        <f>T$50*EXP(-T$49*(HLOOKUP(T$49,'American Bonds'!$B$1:$L$504,MATCH($A263,'American Bonds'!$A$2:$A$504,0))/100))</f>
        <v>0.45346659504197662</v>
      </c>
      <c r="U263" s="25">
        <f>U$50*EXP(-U$49*(HLOOKUP(U$49,'American Bonds'!$B$1:$L$504,MATCH($A263,'American Bonds'!$A$2:$A$504,0))/100))</f>
        <v>10.718410448121485</v>
      </c>
      <c r="W263" s="129">
        <f t="shared" si="64"/>
        <v>107.16799304944966</v>
      </c>
      <c r="X263" s="21">
        <f t="shared" si="65"/>
        <v>6.4238798835355766</v>
      </c>
      <c r="Y263" s="28">
        <f t="shared" si="66"/>
        <v>5.2061885092126534E-4</v>
      </c>
    </row>
    <row r="264" spans="1:25" x14ac:dyDescent="0.2">
      <c r="A264" s="154">
        <v>41235</v>
      </c>
      <c r="B264">
        <f>B$50*EXP(-B$49*(HLOOKUP(B$49,'American Bonds'!$B$1:$L$504,MATCH($A264,'American Bonds'!$A$2:$A$504,0))/100))</f>
        <v>23.35645399378383</v>
      </c>
      <c r="C264">
        <f>C$50*EXP(-C$49*(HLOOKUP(C$49,'American Bonds'!$B$1:$L$504,MATCH($A264,'American Bonds'!$A$2:$A$504,0))/100))</f>
        <v>2.2805094174895637</v>
      </c>
      <c r="D264">
        <f>D$50*EXP(-D$49*(HLOOKUP(D$49,'American Bonds'!$B$1:$L$504,MATCH($A264,'American Bonds'!$A$2:$A$504,0))/100))</f>
        <v>22.40189767474676</v>
      </c>
      <c r="E264">
        <f>E$50*EXP(-E$49*(HLOOKUP(E$49,'American Bonds'!$B$1:$L$504,MATCH($A264,'American Bonds'!$A$2:$A$504,0))/100))</f>
        <v>1.8094807516275053</v>
      </c>
      <c r="F264">
        <f>F$50*EXP(-F$49*(HLOOKUP(F$49,'American Bonds'!$B$1:$L$504,MATCH($A264,'American Bonds'!$A$2:$A$504,0))/100))</f>
        <v>20.828522656737491</v>
      </c>
      <c r="G264">
        <f>G$50*EXP(-G$49*(HLOOKUP(G$49,'American Bonds'!$B$1:$L$504,MATCH($A264,'American Bonds'!$A$2:$A$504,0))/100))</f>
        <v>1.2488074739757709</v>
      </c>
      <c r="H264">
        <f>H$50*EXP(-H$49*(HLOOKUP(H$49,'American Bonds'!$B$1:$L$504,MATCH($A264,'American Bonds'!$A$2:$A$504,0))/100))</f>
        <v>1.1972042837459949</v>
      </c>
      <c r="I264">
        <f>I$50*EXP(-I$49*(HLOOKUP(I$49,'American Bonds'!$B$1:$L$504,MATCH($A264,'American Bonds'!$A$2:$A$504,0))/100))</f>
        <v>1.1720906975249927</v>
      </c>
      <c r="J264">
        <f>J$50*EXP(-J$49*(HLOOKUP(J$49,'American Bonds'!$B$1:$L$504,MATCH($A264,'American Bonds'!$A$2:$A$504,0))/100))</f>
        <v>1.1475039154772151</v>
      </c>
      <c r="K264">
        <f>K$50*EXP(-K$49*(HLOOKUP(K$49,'American Bonds'!$B$1:$L$504,MATCH($A264,'American Bonds'!$A$2:$A$504,0))/100))</f>
        <v>16.585304346097168</v>
      </c>
      <c r="L264">
        <f>L$50*EXP(-L$49*(HLOOKUP(L$49,'American Bonds'!$B$1:$L$504,MATCH($A264,'American Bonds'!$A$2:$A$504,0))/100))</f>
        <v>0.54758713872538511</v>
      </c>
      <c r="M264">
        <f>M$50*EXP(-M$49*(HLOOKUP(M$49,'American Bonds'!$B$1:$L$504,MATCH($A264,'American Bonds'!$A$2:$A$504,0))/100))</f>
        <v>0.53508285631193719</v>
      </c>
      <c r="N264">
        <f>N$50*EXP(-N$49*(HLOOKUP(N$49,'American Bonds'!$B$1:$L$504,MATCH($A264,'American Bonds'!$A$2:$A$504,0))/100))</f>
        <v>0.52286411215827977</v>
      </c>
      <c r="O264">
        <f>O$50*EXP(-O$49*(HLOOKUP(O$49,'American Bonds'!$B$1:$L$504,MATCH($A264,'American Bonds'!$A$2:$A$504,0))/100))</f>
        <v>0.51092438593040967</v>
      </c>
      <c r="P264">
        <f>P$50*EXP(-P$49*(HLOOKUP(P$49,'American Bonds'!$B$1:$L$504,MATCH($A264,'American Bonds'!$A$2:$A$504,0))/100))</f>
        <v>0.49925730618769998</v>
      </c>
      <c r="Q264">
        <f>Q$50*EXP(-Q$49*(HLOOKUP(Q$49,'American Bonds'!$B$1:$L$504,MATCH($A264,'American Bonds'!$A$2:$A$504,0))/100))</f>
        <v>0.48785664698288433</v>
      </c>
      <c r="R264">
        <f>R$50*EXP(-R$49*(HLOOKUP(R$49,'American Bonds'!$B$1:$L$504,MATCH($A264,'American Bonds'!$A$2:$A$504,0))/100))</f>
        <v>0.47671632453968132</v>
      </c>
      <c r="S264">
        <f>S$50*EXP(-S$49*(HLOOKUP(S$49,'American Bonds'!$B$1:$L$504,MATCH($A264,'American Bonds'!$A$2:$A$504,0))/100))</f>
        <v>0.4658303940062864</v>
      </c>
      <c r="T264">
        <f>T$50*EXP(-T$49*(HLOOKUP(T$49,'American Bonds'!$B$1:$L$504,MATCH($A264,'American Bonds'!$A$2:$A$504,0))/100))</f>
        <v>0.45519304628299834</v>
      </c>
      <c r="U264" s="25">
        <f>U$50*EXP(-U$49*(HLOOKUP(U$49,'American Bonds'!$B$1:$L$504,MATCH($A264,'American Bonds'!$A$2:$A$504,0))/100))</f>
        <v>10.718410448121485</v>
      </c>
      <c r="W264" s="129">
        <f t="shared" si="64"/>
        <v>107.24749787045334</v>
      </c>
      <c r="X264" s="21">
        <f t="shared" si="65"/>
        <v>6.4255995710464093</v>
      </c>
      <c r="Y264" s="28">
        <f t="shared" si="66"/>
        <v>7.4159590154903221E-4</v>
      </c>
    </row>
    <row r="265" spans="1:25" x14ac:dyDescent="0.2">
      <c r="A265" s="154">
        <v>41237</v>
      </c>
      <c r="B265">
        <f>B$50*EXP(-B$49*(HLOOKUP(B$49,'American Bonds'!$B$1:$L$504,MATCH($A265,'American Bonds'!$A$2:$A$504,0))/100))</f>
        <v>23.351783170083014</v>
      </c>
      <c r="C265">
        <f>C$50*EXP(-C$49*(HLOOKUP(C$49,'American Bonds'!$B$1:$L$504,MATCH($A265,'American Bonds'!$A$2:$A$504,0))/100))</f>
        <v>2.278230047946793</v>
      </c>
      <c r="D265">
        <f>D$50*EXP(-D$49*(HLOOKUP(D$49,'American Bonds'!$B$1:$L$504,MATCH($A265,'American Bonds'!$A$2:$A$504,0))/100))</f>
        <v>22.368320017773179</v>
      </c>
      <c r="E265">
        <f>E$50*EXP(-E$49*(HLOOKUP(E$49,'American Bonds'!$B$1:$L$504,MATCH($A265,'American Bonds'!$A$2:$A$504,0))/100))</f>
        <v>1.8058654066743185</v>
      </c>
      <c r="F265">
        <f>F$50*EXP(-F$49*(HLOOKUP(F$49,'American Bonds'!$B$1:$L$504,MATCH($A265,'American Bonds'!$A$2:$A$504,0))/100))</f>
        <v>20.766130723461135</v>
      </c>
      <c r="G265">
        <f>G$50*EXP(-G$49*(HLOOKUP(G$49,'American Bonds'!$B$1:$L$504,MATCH($A265,'American Bonds'!$A$2:$A$504,0))/100))</f>
        <v>1.2443198496398957</v>
      </c>
      <c r="H265">
        <f>H$50*EXP(-H$49*(HLOOKUP(H$49,'American Bonds'!$B$1:$L$504,MATCH($A265,'American Bonds'!$A$2:$A$504,0))/100))</f>
        <v>1.1930213930815798</v>
      </c>
      <c r="I265">
        <f>I$50*EXP(-I$49*(HLOOKUP(I$49,'American Bonds'!$B$1:$L$504,MATCH($A265,'American Bonds'!$A$2:$A$504,0))/100))</f>
        <v>1.1674116989706647</v>
      </c>
      <c r="J265">
        <f>J$50*EXP(-J$49*(HLOOKUP(J$49,'American Bonds'!$B$1:$L$504,MATCH($A265,'American Bonds'!$A$2:$A$504,0))/100))</f>
        <v>1.1423517489265849</v>
      </c>
      <c r="K265">
        <f>K$50*EXP(-K$49*(HLOOKUP(K$49,'American Bonds'!$B$1:$L$504,MATCH($A265,'American Bonds'!$A$2:$A$504,0))/100))</f>
        <v>16.502584795575309</v>
      </c>
      <c r="L265">
        <f>L$50*EXP(-L$49*(HLOOKUP(L$49,'American Bonds'!$B$1:$L$504,MATCH($A265,'American Bonds'!$A$2:$A$504,0))/100))</f>
        <v>0.54458367655458884</v>
      </c>
      <c r="M265">
        <f>M$50*EXP(-M$49*(HLOOKUP(M$49,'American Bonds'!$B$1:$L$504,MATCH($A265,'American Bonds'!$A$2:$A$504,0))/100))</f>
        <v>0.53188197143135618</v>
      </c>
      <c r="N265">
        <f>N$50*EXP(-N$49*(HLOOKUP(N$49,'American Bonds'!$B$1:$L$504,MATCH($A265,'American Bonds'!$A$2:$A$504,0))/100))</f>
        <v>0.51947651704053299</v>
      </c>
      <c r="O265">
        <f>O$50*EXP(-O$49*(HLOOKUP(O$49,'American Bonds'!$B$1:$L$504,MATCH($A265,'American Bonds'!$A$2:$A$504,0))/100))</f>
        <v>0.50736040371955027</v>
      </c>
      <c r="P265">
        <f>P$50*EXP(-P$49*(HLOOKUP(P$49,'American Bonds'!$B$1:$L$504,MATCH($A265,'American Bonds'!$A$2:$A$504,0))/100))</f>
        <v>0.49552688296472086</v>
      </c>
      <c r="Q265">
        <f>Q$50*EXP(-Q$49*(HLOOKUP(Q$49,'American Bonds'!$B$1:$L$504,MATCH($A265,'American Bonds'!$A$2:$A$504,0))/100))</f>
        <v>0.48396936367241872</v>
      </c>
      <c r="R265">
        <f>R$50*EXP(-R$49*(HLOOKUP(R$49,'American Bonds'!$B$1:$L$504,MATCH($A265,'American Bonds'!$A$2:$A$504,0))/100))</f>
        <v>0.47268140846792689</v>
      </c>
      <c r="S265">
        <f>S$50*EXP(-S$49*(HLOOKUP(S$49,'American Bonds'!$B$1:$L$504,MATCH($A265,'American Bonds'!$A$2:$A$504,0))/100))</f>
        <v>0.46165673011991171</v>
      </c>
      <c r="T265">
        <f>T$50*EXP(-T$49*(HLOOKUP(T$49,'American Bonds'!$B$1:$L$504,MATCH($A265,'American Bonds'!$A$2:$A$504,0))/100))</f>
        <v>0.4508891880385229</v>
      </c>
      <c r="U265" s="25">
        <f>U$50*EXP(-U$49*(HLOOKUP(U$49,'American Bonds'!$B$1:$L$504,MATCH($A265,'American Bonds'!$A$2:$A$504,0))/100))</f>
        <v>10.675622439397111</v>
      </c>
      <c r="W265" s="129">
        <f t="shared" si="64"/>
        <v>106.96366743353911</v>
      </c>
      <c r="X265" s="21">
        <f t="shared" si="65"/>
        <v>6.4167685827519465</v>
      </c>
      <c r="Y265" s="28">
        <f t="shared" si="66"/>
        <v>-2.6500075531758708E-3</v>
      </c>
    </row>
    <row r="266" spans="1:25" x14ac:dyDescent="0.2">
      <c r="A266" s="154">
        <v>41240</v>
      </c>
      <c r="B266">
        <f>B$50*EXP(-B$49*(HLOOKUP(B$49,'American Bonds'!$B$1:$L$504,MATCH($A266,'American Bonds'!$A$2:$A$504,0))/100))</f>
        <v>23.349448108521027</v>
      </c>
      <c r="C266">
        <f>C$50*EXP(-C$49*(HLOOKUP(C$49,'American Bonds'!$B$1:$L$504,MATCH($A266,'American Bonds'!$A$2:$A$504,0))/100))</f>
        <v>2.278230047946793</v>
      </c>
      <c r="D266">
        <f>D$50*EXP(-D$49*(HLOOKUP(D$49,'American Bonds'!$B$1:$L$504,MATCH($A266,'American Bonds'!$A$2:$A$504,0))/100))</f>
        <v>22.361610528241599</v>
      </c>
      <c r="E266">
        <f>E$50*EXP(-E$49*(HLOOKUP(E$49,'American Bonds'!$B$1:$L$504,MATCH($A266,'American Bonds'!$A$2:$A$504,0))/100))</f>
        <v>1.8051432049616205</v>
      </c>
      <c r="F266">
        <f>F$50*EXP(-F$49*(HLOOKUP(F$49,'American Bonds'!$B$1:$L$504,MATCH($A266,'American Bonds'!$A$2:$A$504,0))/100))</f>
        <v>20.766130723461135</v>
      </c>
      <c r="G266">
        <f>G$50*EXP(-G$49*(HLOOKUP(G$49,'American Bonds'!$B$1:$L$504,MATCH($A266,'American Bonds'!$A$2:$A$504,0))/100))</f>
        <v>1.2443198496398957</v>
      </c>
      <c r="H266">
        <f>H$50*EXP(-H$49*(HLOOKUP(H$49,'American Bonds'!$B$1:$L$504,MATCH($A266,'American Bonds'!$A$2:$A$504,0))/100))</f>
        <v>1.1921865703284751</v>
      </c>
      <c r="I266">
        <f>I$50*EXP(-I$49*(HLOOKUP(I$49,'American Bonds'!$B$1:$L$504,MATCH($A266,'American Bonds'!$A$2:$A$504,0))/100))</f>
        <v>1.1664781430836324</v>
      </c>
      <c r="J266">
        <f>J$50*EXP(-J$49*(HLOOKUP(J$49,'American Bonds'!$B$1:$L$504,MATCH($A266,'American Bonds'!$A$2:$A$504,0))/100))</f>
        <v>1.1413240948662446</v>
      </c>
      <c r="K266">
        <f>K$50*EXP(-K$49*(HLOOKUP(K$49,'American Bonds'!$B$1:$L$504,MATCH($A266,'American Bonds'!$A$2:$A$504,0))/100))</f>
        <v>16.502584795575309</v>
      </c>
      <c r="L266">
        <f>L$50*EXP(-L$49*(HLOOKUP(L$49,'American Bonds'!$B$1:$L$504,MATCH($A266,'American Bonds'!$A$2:$A$504,0))/100))</f>
        <v>0.54458367655458884</v>
      </c>
      <c r="M266">
        <f>M$50*EXP(-M$49*(HLOOKUP(M$49,'American Bonds'!$B$1:$L$504,MATCH($A266,'American Bonds'!$A$2:$A$504,0))/100))</f>
        <v>0.53188197143135618</v>
      </c>
      <c r="N266">
        <f>N$50*EXP(-N$49*(HLOOKUP(N$49,'American Bonds'!$B$1:$L$504,MATCH($A266,'American Bonds'!$A$2:$A$504,0))/100))</f>
        <v>0.51947651704053299</v>
      </c>
      <c r="O266">
        <f>O$50*EXP(-O$49*(HLOOKUP(O$49,'American Bonds'!$B$1:$L$504,MATCH($A266,'American Bonds'!$A$2:$A$504,0))/100))</f>
        <v>0.50736040371955027</v>
      </c>
      <c r="P266">
        <f>P$50*EXP(-P$49*(HLOOKUP(P$49,'American Bonds'!$B$1:$L$504,MATCH($A266,'American Bonds'!$A$2:$A$504,0))/100))</f>
        <v>0.49552688296472086</v>
      </c>
      <c r="Q266">
        <f>Q$50*EXP(-Q$49*(HLOOKUP(Q$49,'American Bonds'!$B$1:$L$504,MATCH($A266,'American Bonds'!$A$2:$A$504,0))/100))</f>
        <v>0.48396936367241872</v>
      </c>
      <c r="R266">
        <f>R$50*EXP(-R$49*(HLOOKUP(R$49,'American Bonds'!$B$1:$L$504,MATCH($A266,'American Bonds'!$A$2:$A$504,0))/100))</f>
        <v>0.47268140846792689</v>
      </c>
      <c r="S266">
        <f>S$50*EXP(-S$49*(HLOOKUP(S$49,'American Bonds'!$B$1:$L$504,MATCH($A266,'American Bonds'!$A$2:$A$504,0))/100))</f>
        <v>0.46165673011991171</v>
      </c>
      <c r="T266">
        <f>T$50*EXP(-T$49*(HLOOKUP(T$49,'American Bonds'!$B$1:$L$504,MATCH($A266,'American Bonds'!$A$2:$A$504,0))/100))</f>
        <v>0.4508891880385229</v>
      </c>
      <c r="U266" s="25">
        <f>U$50*EXP(-U$49*(HLOOKUP(U$49,'American Bonds'!$B$1:$L$504,MATCH($A266,'American Bonds'!$A$2:$A$504,0))/100))</f>
        <v>10.675622439397111</v>
      </c>
      <c r="W266" s="129">
        <f t="shared" si="64"/>
        <v>106.95110464803238</v>
      </c>
      <c r="X266" s="21">
        <f t="shared" si="65"/>
        <v>6.4170743211315591</v>
      </c>
      <c r="Y266" s="28">
        <f t="shared" si="66"/>
        <v>-1.1745598865313219E-4</v>
      </c>
    </row>
    <row r="267" spans="1:25" x14ac:dyDescent="0.2">
      <c r="A267" s="154">
        <v>41241</v>
      </c>
      <c r="B267">
        <f>B$50*EXP(-B$49*(HLOOKUP(B$49,'American Bonds'!$B$1:$L$504,MATCH($A267,'American Bonds'!$A$2:$A$504,0))/100))</f>
        <v>23.354118465162831</v>
      </c>
      <c r="C267">
        <f>C$50*EXP(-C$49*(HLOOKUP(C$49,'American Bonds'!$B$1:$L$504,MATCH($A267,'American Bonds'!$A$2:$A$504,0))/100))</f>
        <v>2.278685739524021</v>
      </c>
      <c r="D267">
        <f>D$50*EXP(-D$49*(HLOOKUP(D$49,'American Bonds'!$B$1:$L$504,MATCH($A267,'American Bonds'!$A$2:$A$504,0))/100))</f>
        <v>22.381745036886826</v>
      </c>
      <c r="E267">
        <f>E$50*EXP(-E$49*(HLOOKUP(E$49,'American Bonds'!$B$1:$L$504,MATCH($A267,'American Bonds'!$A$2:$A$504,0))/100))</f>
        <v>1.8073106770307195</v>
      </c>
      <c r="F267">
        <f>F$50*EXP(-F$49*(HLOOKUP(F$49,'American Bonds'!$B$1:$L$504,MATCH($A267,'American Bonds'!$A$2:$A$504,0))/100))</f>
        <v>20.797303293128721</v>
      </c>
      <c r="G267">
        <f>G$50*EXP(-G$49*(HLOOKUP(G$49,'American Bonds'!$B$1:$L$504,MATCH($A267,'American Bonds'!$A$2:$A$504,0))/100))</f>
        <v>1.2465616423774275</v>
      </c>
      <c r="H267">
        <f>H$50*EXP(-H$49*(HLOOKUP(H$49,'American Bonds'!$B$1:$L$504,MATCH($A267,'American Bonds'!$A$2:$A$504,0))/100))</f>
        <v>1.196366533993994</v>
      </c>
      <c r="I267">
        <f>I$50*EXP(-I$49*(HLOOKUP(I$49,'American Bonds'!$B$1:$L$504,MATCH($A267,'American Bonds'!$A$2:$A$504,0))/100))</f>
        <v>1.1711533999359975</v>
      </c>
      <c r="J267">
        <f>J$50*EXP(-J$49*(HLOOKUP(J$49,'American Bonds'!$B$1:$L$504,MATCH($A267,'American Bonds'!$A$2:$A$504,0))/100))</f>
        <v>1.1464716265529813</v>
      </c>
      <c r="K267">
        <f>K$50*EXP(-K$49*(HLOOKUP(K$49,'American Bonds'!$B$1:$L$504,MATCH($A267,'American Bonds'!$A$2:$A$504,0))/100))</f>
        <v>16.568727331639717</v>
      </c>
      <c r="L267">
        <f>L$50*EXP(-L$49*(HLOOKUP(L$49,'American Bonds'!$B$1:$L$504,MATCH($A267,'American Bonds'!$A$2:$A$504,0))/100))</f>
        <v>0.54698512404156641</v>
      </c>
      <c r="M267">
        <f>M$50*EXP(-M$49*(HLOOKUP(M$49,'American Bonds'!$B$1:$L$504,MATCH($A267,'American Bonds'!$A$2:$A$504,0))/100))</f>
        <v>0.53444114198996184</v>
      </c>
      <c r="N267">
        <f>N$50*EXP(-N$49*(HLOOKUP(N$49,'American Bonds'!$B$1:$L$504,MATCH($A267,'American Bonds'!$A$2:$A$504,0))/100))</f>
        <v>0.52218483044125552</v>
      </c>
      <c r="O267">
        <f>O$50*EXP(-O$49*(HLOOKUP(O$49,'American Bonds'!$B$1:$L$504,MATCH($A267,'American Bonds'!$A$2:$A$504,0))/100))</f>
        <v>0.51020959226242424</v>
      </c>
      <c r="P267">
        <f>P$50*EXP(-P$49*(HLOOKUP(P$49,'American Bonds'!$B$1:$L$504,MATCH($A267,'American Bonds'!$A$2:$A$504,0))/100))</f>
        <v>0.49850898161216095</v>
      </c>
      <c r="Q267">
        <f>Q$50*EXP(-Q$49*(HLOOKUP(Q$49,'American Bonds'!$B$1:$L$504,MATCH($A267,'American Bonds'!$A$2:$A$504,0))/100))</f>
        <v>0.48707670047130963</v>
      </c>
      <c r="R267">
        <f>R$50*EXP(-R$49*(HLOOKUP(R$49,'American Bonds'!$B$1:$L$504,MATCH($A267,'American Bonds'!$A$2:$A$504,0))/100))</f>
        <v>0.47590659525286749</v>
      </c>
      <c r="S267">
        <f>S$50*EXP(-S$49*(HLOOKUP(S$49,'American Bonds'!$B$1:$L$504,MATCH($A267,'American Bonds'!$A$2:$A$504,0))/100))</f>
        <v>0.46499265348972996</v>
      </c>
      <c r="T267">
        <f>T$50*EXP(-T$49*(HLOOKUP(T$49,'American Bonds'!$B$1:$L$504,MATCH($A267,'American Bonds'!$A$2:$A$504,0))/100))</f>
        <v>0.45432900059839471</v>
      </c>
      <c r="U267" s="25">
        <f>U$50*EXP(-U$49*(HLOOKUP(U$49,'American Bonds'!$B$1:$L$504,MATCH($A267,'American Bonds'!$A$2:$A$504,0))/100))</f>
        <v>10.739868720136986</v>
      </c>
      <c r="W267" s="129">
        <f t="shared" si="64"/>
        <v>107.18294708652989</v>
      </c>
      <c r="X267" s="21">
        <f t="shared" si="65"/>
        <v>6.428479698390456</v>
      </c>
      <c r="Y267" s="28">
        <f t="shared" si="66"/>
        <v>2.1653961825388443E-3</v>
      </c>
    </row>
    <row r="268" spans="1:25" x14ac:dyDescent="0.2">
      <c r="A268" s="154">
        <v>41242</v>
      </c>
      <c r="B268">
        <f>B$50*EXP(-B$49*(HLOOKUP(B$49,'American Bonds'!$B$1:$L$504,MATCH($A268,'American Bonds'!$A$2:$A$504,0))/100))</f>
        <v>23.35645399378383</v>
      </c>
      <c r="C268">
        <f>C$50*EXP(-C$49*(HLOOKUP(C$49,'American Bonds'!$B$1:$L$504,MATCH($A268,'American Bonds'!$A$2:$A$504,0))/100))</f>
        <v>2.2795973961389984</v>
      </c>
      <c r="D268">
        <f>D$50*EXP(-D$49*(HLOOKUP(D$49,'American Bonds'!$B$1:$L$504,MATCH($A268,'American Bonds'!$A$2:$A$504,0))/100))</f>
        <v>22.388460567677146</v>
      </c>
      <c r="E268">
        <f>E$50*EXP(-E$49*(HLOOKUP(E$49,'American Bonds'!$B$1:$L$504,MATCH($A268,'American Bonds'!$A$2:$A$504,0))/100))</f>
        <v>1.8080337459056657</v>
      </c>
      <c r="F268">
        <f>F$50*EXP(-F$49*(HLOOKUP(F$49,'American Bonds'!$B$1:$L$504,MATCH($A268,'American Bonds'!$A$2:$A$504,0))/100))</f>
        <v>20.818110998540579</v>
      </c>
      <c r="G268">
        <f>G$50*EXP(-G$49*(HLOOKUP(G$49,'American Bonds'!$B$1:$L$504,MATCH($A268,'American Bonds'!$A$2:$A$504,0))/100))</f>
        <v>1.2480584142317803</v>
      </c>
      <c r="H268">
        <f>H$50*EXP(-H$49*(HLOOKUP(H$49,'American Bonds'!$B$1:$L$504,MATCH($A268,'American Bonds'!$A$2:$A$504,0))/100))</f>
        <v>1.1972042837459949</v>
      </c>
      <c r="I268">
        <f>I$50*EXP(-I$49*(HLOOKUP(I$49,'American Bonds'!$B$1:$L$504,MATCH($A268,'American Bonds'!$A$2:$A$504,0))/100))</f>
        <v>1.1720906975249927</v>
      </c>
      <c r="J268">
        <f>J$50*EXP(-J$49*(HLOOKUP(J$49,'American Bonds'!$B$1:$L$504,MATCH($A268,'American Bonds'!$A$2:$A$504,0))/100))</f>
        <v>1.1475039154772151</v>
      </c>
      <c r="K268">
        <f>K$50*EXP(-K$49*(HLOOKUP(K$49,'American Bonds'!$B$1:$L$504,MATCH($A268,'American Bonds'!$A$2:$A$504,0))/100))</f>
        <v>16.601897945860348</v>
      </c>
      <c r="L268">
        <f>L$50*EXP(-L$49*(HLOOKUP(L$49,'American Bonds'!$B$1:$L$504,MATCH($A268,'American Bonds'!$A$2:$A$504,0))/100))</f>
        <v>0.5481898159897084</v>
      </c>
      <c r="M268">
        <f>M$50*EXP(-M$49*(HLOOKUP(M$49,'American Bonds'!$B$1:$L$504,MATCH($A268,'American Bonds'!$A$2:$A$504,0))/100))</f>
        <v>0.53572534115331816</v>
      </c>
      <c r="N268">
        <f>N$50*EXP(-N$49*(HLOOKUP(N$49,'American Bonds'!$B$1:$L$504,MATCH($A268,'American Bonds'!$A$2:$A$504,0))/100))</f>
        <v>0.52354427751577792</v>
      </c>
      <c r="O268">
        <f>O$50*EXP(-O$49*(HLOOKUP(O$49,'American Bonds'!$B$1:$L$504,MATCH($A268,'American Bonds'!$A$2:$A$504,0))/100))</f>
        <v>0.51164018101035502</v>
      </c>
      <c r="P268">
        <f>P$50*EXP(-P$49*(HLOOKUP(P$49,'American Bonds'!$B$1:$L$504,MATCH($A268,'American Bonds'!$A$2:$A$504,0))/100))</f>
        <v>0.50000675409238859</v>
      </c>
      <c r="Q268">
        <f>Q$50*EXP(-Q$49*(HLOOKUP(Q$49,'American Bonds'!$B$1:$L$504,MATCH($A268,'American Bonds'!$A$2:$A$504,0))/100))</f>
        <v>0.48863784240774183</v>
      </c>
      <c r="R268">
        <f>R$50*EXP(-R$49*(HLOOKUP(R$49,'American Bonds'!$B$1:$L$504,MATCH($A268,'American Bonds'!$A$2:$A$504,0))/100))</f>
        <v>0.47752743153700489</v>
      </c>
      <c r="S268">
        <f>S$50*EXP(-S$49*(HLOOKUP(S$49,'American Bonds'!$B$1:$L$504,MATCH($A268,'American Bonds'!$A$2:$A$504,0))/100))</f>
        <v>0.466669643813727</v>
      </c>
      <c r="T268">
        <f>T$50*EXP(-T$49*(HLOOKUP(T$49,'American Bonds'!$B$1:$L$504,MATCH($A268,'American Bonds'!$A$2:$A$504,0))/100))</f>
        <v>0.45605873521499335</v>
      </c>
      <c r="U268" s="25">
        <f>U$50*EXP(-U$49*(HLOOKUP(U$49,'American Bonds'!$B$1:$L$504,MATCH($A268,'American Bonds'!$A$2:$A$504,0))/100))</f>
        <v>10.782914228640545</v>
      </c>
      <c r="W268" s="129">
        <f t="shared" si="64"/>
        <v>107.30832621026209</v>
      </c>
      <c r="X268" s="21">
        <f t="shared" si="65"/>
        <v>6.4355052685300986</v>
      </c>
      <c r="Y268" s="28">
        <f t="shared" si="66"/>
        <v>1.1690838147895924E-3</v>
      </c>
    </row>
    <row r="269" spans="1:25" x14ac:dyDescent="0.2">
      <c r="A269" s="154" t="s">
        <v>89</v>
      </c>
      <c r="B269">
        <f>B$50*EXP(-B$49*(HLOOKUP(B$49,'American Bonds'!$B$1:$L$504,MATCH($A269,'American Bonds'!$A$2:$A$504,0))/100))</f>
        <v>23.351783170083014</v>
      </c>
      <c r="C269">
        <f>C$50*EXP(-C$49*(HLOOKUP(C$49,'American Bonds'!$B$1:$L$504,MATCH($A269,'American Bonds'!$A$2:$A$504,0))/100))</f>
        <v>2.278685739524021</v>
      </c>
      <c r="D269">
        <f>D$50*EXP(-D$49*(HLOOKUP(D$49,'American Bonds'!$B$1:$L$504,MATCH($A269,'American Bonds'!$A$2:$A$504,0))/100))</f>
        <v>22.368320017773179</v>
      </c>
      <c r="E269">
        <f>E$50*EXP(-E$49*(HLOOKUP(E$49,'American Bonds'!$B$1:$L$504,MATCH($A269,'American Bonds'!$A$2:$A$504,0))/100))</f>
        <v>1.8058654066743185</v>
      </c>
      <c r="F269">
        <f>F$50*EXP(-F$49*(HLOOKUP(F$49,'American Bonds'!$B$1:$L$504,MATCH($A269,'American Bonds'!$A$2:$A$504,0))/100))</f>
        <v>20.766130723461135</v>
      </c>
      <c r="G269">
        <f>G$50*EXP(-G$49*(HLOOKUP(G$49,'American Bonds'!$B$1:$L$504,MATCH($A269,'American Bonds'!$A$2:$A$504,0))/100))</f>
        <v>1.2443198496398957</v>
      </c>
      <c r="H269">
        <f>H$50*EXP(-H$49*(HLOOKUP(H$49,'American Bonds'!$B$1:$L$504,MATCH($A269,'American Bonds'!$A$2:$A$504,0))/100))</f>
        <v>1.1921865703284751</v>
      </c>
      <c r="I269">
        <f>I$50*EXP(-I$49*(HLOOKUP(I$49,'American Bonds'!$B$1:$L$504,MATCH($A269,'American Bonds'!$A$2:$A$504,0))/100))</f>
        <v>1.1664781430836324</v>
      </c>
      <c r="J269">
        <f>J$50*EXP(-J$49*(HLOOKUP(J$49,'American Bonds'!$B$1:$L$504,MATCH($A269,'American Bonds'!$A$2:$A$504,0))/100))</f>
        <v>1.1413240948662446</v>
      </c>
      <c r="K269">
        <f>K$50*EXP(-K$49*(HLOOKUP(K$49,'American Bonds'!$B$1:$L$504,MATCH($A269,'American Bonds'!$A$2:$A$504,0))/100))</f>
        <v>16.486090459322391</v>
      </c>
      <c r="L269">
        <f>L$50*EXP(-L$49*(HLOOKUP(L$49,'American Bonds'!$B$1:$L$504,MATCH($A269,'American Bonds'!$A$2:$A$504,0))/100))</f>
        <v>0.54398496386272954</v>
      </c>
      <c r="M269">
        <f>M$50*EXP(-M$49*(HLOOKUP(M$49,'American Bonds'!$B$1:$L$504,MATCH($A269,'American Bonds'!$A$2:$A$504,0))/100))</f>
        <v>0.53124409586752197</v>
      </c>
      <c r="N269">
        <f>N$50*EXP(-N$49*(HLOOKUP(N$49,'American Bonds'!$B$1:$L$504,MATCH($A269,'American Bonds'!$A$2:$A$504,0))/100))</f>
        <v>0.51880163633588405</v>
      </c>
      <c r="O269">
        <f>O$50*EXP(-O$49*(HLOOKUP(O$49,'American Bonds'!$B$1:$L$504,MATCH($A269,'American Bonds'!$A$2:$A$504,0))/100))</f>
        <v>0.50665059613558694</v>
      </c>
      <c r="P269">
        <f>P$50*EXP(-P$49*(HLOOKUP(P$49,'American Bonds'!$B$1:$L$504,MATCH($A269,'American Bonds'!$A$2:$A$504,0))/100))</f>
        <v>0.49478414982938773</v>
      </c>
      <c r="Q269">
        <f>Q$50*EXP(-Q$49*(HLOOKUP(Q$49,'American Bonds'!$B$1:$L$504,MATCH($A269,'American Bonds'!$A$2:$A$504,0))/100))</f>
        <v>0.48319563184107067</v>
      </c>
      <c r="R269">
        <f>R$50*EXP(-R$49*(HLOOKUP(R$49,'American Bonds'!$B$1:$L$504,MATCH($A269,'American Bonds'!$A$2:$A$504,0))/100))</f>
        <v>0.47187853271128383</v>
      </c>
      <c r="S269">
        <f>S$50*EXP(-S$49*(HLOOKUP(S$49,'American Bonds'!$B$1:$L$504,MATCH($A269,'American Bonds'!$A$2:$A$504,0))/100))</f>
        <v>0.46082649544107013</v>
      </c>
      <c r="T269">
        <f>T$50*EXP(-T$49*(HLOOKUP(T$49,'American Bonds'!$B$1:$L$504,MATCH($A269,'American Bonds'!$A$2:$A$504,0))/100))</f>
        <v>0.45003331192103735</v>
      </c>
      <c r="U269" s="25">
        <f>U$50*EXP(-U$49*(HLOOKUP(U$49,'American Bonds'!$B$1:$L$504,MATCH($A269,'American Bonds'!$A$2:$A$504,0))/100))</f>
        <v>10.633005240859513</v>
      </c>
      <c r="W269" s="129">
        <f t="shared" si="64"/>
        <v>106.89558882956139</v>
      </c>
      <c r="X269" s="21">
        <f t="shared" si="65"/>
        <v>6.410188152540222</v>
      </c>
      <c r="Y269" s="28">
        <f t="shared" si="66"/>
        <v>-3.8536913895209422E-3</v>
      </c>
    </row>
    <row r="270" spans="1:25" x14ac:dyDescent="0.2">
      <c r="A270" s="154" t="s">
        <v>90</v>
      </c>
      <c r="B270">
        <f>B$50*EXP(-B$49*(HLOOKUP(B$49,'American Bonds'!$B$1:$L$504,MATCH($A270,'American Bonds'!$A$2:$A$504,0))/100))</f>
        <v>23.347113280453527</v>
      </c>
      <c r="C270">
        <f>C$50*EXP(-C$49*(HLOOKUP(C$49,'American Bonds'!$B$1:$L$504,MATCH($A270,'American Bonds'!$A$2:$A$504,0))/100))</f>
        <v>2.2773189381617192</v>
      </c>
      <c r="D270">
        <f>D$50*EXP(-D$49*(HLOOKUP(D$49,'American Bonds'!$B$1:$L$504,MATCH($A270,'American Bonds'!$A$2:$A$504,0))/100))</f>
        <v>22.334792689529078</v>
      </c>
      <c r="E270">
        <f>E$50*EXP(-E$49*(HLOOKUP(E$49,'American Bonds'!$B$1:$L$504,MATCH($A270,'American Bonds'!$A$2:$A$504,0))/100))</f>
        <v>1.8022572851851661</v>
      </c>
      <c r="F270">
        <f>F$50*EXP(-F$49*(HLOOKUP(F$49,'American Bonds'!$B$1:$L$504,MATCH($A270,'American Bonds'!$A$2:$A$504,0))/100))</f>
        <v>20.693576310218145</v>
      </c>
      <c r="G270">
        <f>G$50*EXP(-G$49*(HLOOKUP(G$49,'American Bonds'!$B$1:$L$504,MATCH($A270,'American Bonds'!$A$2:$A$504,0))/100))</f>
        <v>1.2391046658237401</v>
      </c>
      <c r="H270">
        <f>H$50*EXP(-H$49*(HLOOKUP(H$49,'American Bonds'!$B$1:$L$504,MATCH($A270,'American Bonds'!$A$2:$A$504,0))/100))</f>
        <v>1.1863591449856576</v>
      </c>
      <c r="I270">
        <f>I$50*EXP(-I$49*(HLOOKUP(I$49,'American Bonds'!$B$1:$L$504,MATCH($A270,'American Bonds'!$A$2:$A$504,0))/100))</f>
        <v>1.1599641217653553</v>
      </c>
      <c r="J270">
        <f>J$50*EXP(-J$49*(HLOOKUP(J$49,'American Bonds'!$B$1:$L$504,MATCH($A270,'American Bonds'!$A$2:$A$504,0))/100))</f>
        <v>1.1341563551559581</v>
      </c>
      <c r="K270">
        <f>K$50*EXP(-K$49*(HLOOKUP(K$49,'American Bonds'!$B$1:$L$504,MATCH($A270,'American Bonds'!$A$2:$A$504,0))/100))</f>
        <v>16.354727886538587</v>
      </c>
      <c r="L270">
        <f>L$50*EXP(-L$49*(HLOOKUP(L$49,'American Bonds'!$B$1:$L$504,MATCH($A270,'American Bonds'!$A$2:$A$504,0))/100))</f>
        <v>0.53921889762913977</v>
      </c>
      <c r="M270">
        <f>M$50*EXP(-M$49*(HLOOKUP(M$49,'American Bonds'!$B$1:$L$504,MATCH($A270,'American Bonds'!$A$2:$A$504,0))/100))</f>
        <v>0.52616855412764574</v>
      </c>
      <c r="N270">
        <f>N$50*EXP(-N$49*(HLOOKUP(N$49,'American Bonds'!$B$1:$L$504,MATCH($A270,'American Bonds'!$A$2:$A$504,0))/100))</f>
        <v>0.51343405909929662</v>
      </c>
      <c r="O270">
        <f>O$50*EXP(-O$49*(HLOOKUP(O$49,'American Bonds'!$B$1:$L$504,MATCH($A270,'American Bonds'!$A$2:$A$504,0))/100))</f>
        <v>0.50100776828109073</v>
      </c>
      <c r="P270">
        <f>P$50*EXP(-P$49*(HLOOKUP(P$49,'American Bonds'!$B$1:$L$504,MATCH($A270,'American Bonds'!$A$2:$A$504,0))/100))</f>
        <v>0.48888222241885726</v>
      </c>
      <c r="Q270">
        <f>Q$50*EXP(-Q$49*(HLOOKUP(Q$49,'American Bonds'!$B$1:$L$504,MATCH($A270,'American Bonds'!$A$2:$A$504,0))/100))</f>
        <v>0.47705014278961566</v>
      </c>
      <c r="R270">
        <f>R$50*EXP(-R$49*(HLOOKUP(R$49,'American Bonds'!$B$1:$L$504,MATCH($A270,'American Bonds'!$A$2:$A$504,0))/100))</f>
        <v>0.46550442683230314</v>
      </c>
      <c r="S270">
        <f>S$50*EXP(-S$49*(HLOOKUP(S$49,'American Bonds'!$B$1:$L$504,MATCH($A270,'American Bonds'!$A$2:$A$504,0))/100))</f>
        <v>0.45423814388424932</v>
      </c>
      <c r="T270">
        <f>T$50*EXP(-T$49*(HLOOKUP(T$49,'American Bonds'!$B$1:$L$504,MATCH($A270,'American Bonds'!$A$2:$A$504,0))/100))</f>
        <v>0.44324453102083744</v>
      </c>
      <c r="U270" s="25">
        <f>U$50*EXP(-U$49*(HLOOKUP(U$49,'American Bonds'!$B$1:$L$504,MATCH($A270,'American Bonds'!$A$2:$A$504,0))/100))</f>
        <v>10.443323404433801</v>
      </c>
      <c r="W270" s="129">
        <f t="shared" si="64"/>
        <v>106.38144282833376</v>
      </c>
      <c r="X270" s="21">
        <f t="shared" si="65"/>
        <v>6.3792589817641989</v>
      </c>
      <c r="Y270" s="28">
        <f t="shared" si="66"/>
        <v>-4.8214005344401406E-3</v>
      </c>
    </row>
    <row r="271" spans="1:25" x14ac:dyDescent="0.2">
      <c r="A271" s="154" t="s">
        <v>91</v>
      </c>
      <c r="B271">
        <f>B$50*EXP(-B$49*(HLOOKUP(B$49,'American Bonds'!$B$1:$L$504,MATCH($A271,'American Bonds'!$A$2:$A$504,0))/100))</f>
        <v>23.351783170083014</v>
      </c>
      <c r="C271">
        <f>C$50*EXP(-C$49*(HLOOKUP(C$49,'American Bonds'!$B$1:$L$504,MATCH($A271,'American Bonds'!$A$2:$A$504,0))/100))</f>
        <v>2.278685739524021</v>
      </c>
      <c r="D271">
        <f>D$50*EXP(-D$49*(HLOOKUP(D$49,'American Bonds'!$B$1:$L$504,MATCH($A271,'American Bonds'!$A$2:$A$504,0))/100))</f>
        <v>22.368320017773179</v>
      </c>
      <c r="E271">
        <f>E$50*EXP(-E$49*(HLOOKUP(E$49,'American Bonds'!$B$1:$L$504,MATCH($A271,'American Bonds'!$A$2:$A$504,0))/100))</f>
        <v>1.8058654066743185</v>
      </c>
      <c r="F271">
        <f>F$50*EXP(-F$49*(HLOOKUP(F$49,'American Bonds'!$B$1:$L$504,MATCH($A271,'American Bonds'!$A$2:$A$504,0))/100))</f>
        <v>20.75575025343317</v>
      </c>
      <c r="G271">
        <f>G$50*EXP(-G$49*(HLOOKUP(G$49,'American Bonds'!$B$1:$L$504,MATCH($A271,'American Bonds'!$A$2:$A$504,0))/100))</f>
        <v>1.2435734816628961</v>
      </c>
      <c r="H271">
        <f>H$50*EXP(-H$49*(HLOOKUP(H$49,'American Bonds'!$B$1:$L$504,MATCH($A271,'American Bonds'!$A$2:$A$504,0))/100))</f>
        <v>1.1905186769278182</v>
      </c>
      <c r="I271">
        <f>I$50*EXP(-I$49*(HLOOKUP(I$49,'American Bonds'!$B$1:$L$504,MATCH($A271,'American Bonds'!$A$2:$A$504,0))/100))</f>
        <v>1.1646132703507244</v>
      </c>
      <c r="J271">
        <f>J$50*EXP(-J$49*(HLOOKUP(J$49,'American Bonds'!$B$1:$L$504,MATCH($A271,'American Bonds'!$A$2:$A$504,0))/100))</f>
        <v>1.1392715593316511</v>
      </c>
      <c r="K271">
        <f>K$50*EXP(-K$49*(HLOOKUP(K$49,'American Bonds'!$B$1:$L$504,MATCH($A271,'American Bonds'!$A$2:$A$504,0))/100))</f>
        <v>16.43670630121969</v>
      </c>
      <c r="L271">
        <f>L$50*EXP(-L$49*(HLOOKUP(L$49,'American Bonds'!$B$1:$L$504,MATCH($A271,'American Bonds'!$A$2:$A$504,0))/100))</f>
        <v>0.54219277222459905</v>
      </c>
      <c r="M271">
        <f>M$50*EXP(-M$49*(HLOOKUP(M$49,'American Bonds'!$B$1:$L$504,MATCH($A271,'American Bonds'!$A$2:$A$504,0))/100))</f>
        <v>0.52933505545690118</v>
      </c>
      <c r="N271">
        <f>N$50*EXP(-N$49*(HLOOKUP(N$49,'American Bonds'!$B$1:$L$504,MATCH($A271,'American Bonds'!$A$2:$A$504,0))/100))</f>
        <v>0.51678225031648306</v>
      </c>
      <c r="O271">
        <f>O$50*EXP(-O$49*(HLOOKUP(O$49,'American Bonds'!$B$1:$L$504,MATCH($A271,'American Bonds'!$A$2:$A$504,0))/100))</f>
        <v>0.50452712604051719</v>
      </c>
      <c r="P271">
        <f>P$50*EXP(-P$49*(HLOOKUP(P$49,'American Bonds'!$B$1:$L$504,MATCH($A271,'American Bonds'!$A$2:$A$504,0))/100))</f>
        <v>0.49256262333858447</v>
      </c>
      <c r="Q271">
        <f>Q$50*EXP(-Q$49*(HLOOKUP(Q$49,'American Bonds'!$B$1:$L$504,MATCH($A271,'American Bonds'!$A$2:$A$504,0))/100))</f>
        <v>0.48088185032632769</v>
      </c>
      <c r="R271">
        <f>R$50*EXP(-R$49*(HLOOKUP(R$49,'American Bonds'!$B$1:$L$504,MATCH($A271,'American Bonds'!$A$2:$A$504,0))/100))</f>
        <v>0.46947807855553558</v>
      </c>
      <c r="S271">
        <f>S$50*EXP(-S$49*(HLOOKUP(S$49,'American Bonds'!$B$1:$L$504,MATCH($A271,'American Bonds'!$A$2:$A$504,0))/100))</f>
        <v>0.45834473913837059</v>
      </c>
      <c r="T271">
        <f>T$50*EXP(-T$49*(HLOOKUP(T$49,'American Bonds'!$B$1:$L$504,MATCH($A271,'American Bonds'!$A$2:$A$504,0))/100))</f>
        <v>0.44747541896350784</v>
      </c>
      <c r="U271" s="25">
        <f>U$50*EXP(-U$49*(HLOOKUP(U$49,'American Bonds'!$B$1:$L$504,MATCH($A271,'American Bonds'!$A$2:$A$504,0))/100))</f>
        <v>10.527205070966996</v>
      </c>
      <c r="W271" s="129">
        <f t="shared" si="64"/>
        <v>106.7038728623083</v>
      </c>
      <c r="X271" s="21">
        <f t="shared" si="65"/>
        <v>6.3934560226095591</v>
      </c>
      <c r="Y271" s="28">
        <f t="shared" si="66"/>
        <v>3.0263022021098408E-3</v>
      </c>
    </row>
    <row r="272" spans="1:25" x14ac:dyDescent="0.2">
      <c r="A272" s="154" t="s">
        <v>92</v>
      </c>
      <c r="B272">
        <f>B$50*EXP(-B$49*(HLOOKUP(B$49,'American Bonds'!$B$1:$L$504,MATCH($A272,'American Bonds'!$A$2:$A$504,0))/100))</f>
        <v>23.347113280453527</v>
      </c>
      <c r="C272">
        <f>C$50*EXP(-C$49*(HLOOKUP(C$49,'American Bonds'!$B$1:$L$504,MATCH($A272,'American Bonds'!$A$2:$A$504,0))/100))</f>
        <v>2.2777744474987673</v>
      </c>
      <c r="D272">
        <f>D$50*EXP(-D$49*(HLOOKUP(D$49,'American Bonds'!$B$1:$L$504,MATCH($A272,'American Bonds'!$A$2:$A$504,0))/100))</f>
        <v>22.354903051254979</v>
      </c>
      <c r="E272">
        <f>E$50*EXP(-E$49*(HLOOKUP(E$49,'American Bonds'!$B$1:$L$504,MATCH($A272,'American Bonds'!$A$2:$A$504,0))/100))</f>
        <v>1.8044212920718394</v>
      </c>
      <c r="F272">
        <f>F$50*EXP(-F$49*(HLOOKUP(F$49,'American Bonds'!$B$1:$L$504,MATCH($A272,'American Bonds'!$A$2:$A$504,0))/100))</f>
        <v>20.75575025343317</v>
      </c>
      <c r="G272">
        <f>G$50*EXP(-G$49*(HLOOKUP(G$49,'American Bonds'!$B$1:$L$504,MATCH($A272,'American Bonds'!$A$2:$A$504,0))/100))</f>
        <v>1.2435734816628961</v>
      </c>
      <c r="H272">
        <f>H$50*EXP(-H$49*(HLOOKUP(H$49,'American Bonds'!$B$1:$L$504,MATCH($A272,'American Bonds'!$A$2:$A$504,0))/100))</f>
        <v>1.1913523317468133</v>
      </c>
      <c r="I272">
        <f>I$50*EXP(-I$49*(HLOOKUP(I$49,'American Bonds'!$B$1:$L$504,MATCH($A272,'American Bonds'!$A$2:$A$504,0))/100))</f>
        <v>1.1655453337426518</v>
      </c>
      <c r="J272">
        <f>J$50*EXP(-J$49*(HLOOKUP(J$49,'American Bonds'!$B$1:$L$504,MATCH($A272,'American Bonds'!$A$2:$A$504,0))/100))</f>
        <v>1.1402973652784838</v>
      </c>
      <c r="K272">
        <f>K$50*EXP(-K$49*(HLOOKUP(K$49,'American Bonds'!$B$1:$L$504,MATCH($A272,'American Bonds'!$A$2:$A$504,0))/100))</f>
        <v>16.453151228614196</v>
      </c>
      <c r="L272">
        <f>L$50*EXP(-L$49*(HLOOKUP(L$49,'American Bonds'!$B$1:$L$504,MATCH($A272,'American Bonds'!$A$2:$A$504,0))/100))</f>
        <v>0.54278951242098283</v>
      </c>
      <c r="M272">
        <f>M$50*EXP(-M$49*(HLOOKUP(M$49,'American Bonds'!$B$1:$L$504,MATCH($A272,'American Bonds'!$A$2:$A$504,0))/100))</f>
        <v>0.52997063879718365</v>
      </c>
      <c r="N272">
        <f>N$50*EXP(-N$49*(HLOOKUP(N$49,'American Bonds'!$B$1:$L$504,MATCH($A272,'American Bonds'!$A$2:$A$504,0))/100))</f>
        <v>0.51745450411218596</v>
      </c>
      <c r="O272">
        <f>O$50*EXP(-O$49*(HLOOKUP(O$49,'American Bonds'!$B$1:$L$504,MATCH($A272,'American Bonds'!$A$2:$A$504,0))/100))</f>
        <v>0.50523395868437537</v>
      </c>
      <c r="P272">
        <f>P$50*EXP(-P$49*(HLOOKUP(P$49,'American Bonds'!$B$1:$L$504,MATCH($A272,'American Bonds'!$A$2:$A$504,0))/100))</f>
        <v>0.49330202168371406</v>
      </c>
      <c r="Q272">
        <f>Q$50*EXP(-Q$49*(HLOOKUP(Q$49,'American Bonds'!$B$1:$L$504,MATCH($A272,'American Bonds'!$A$2:$A$504,0))/100))</f>
        <v>0.48165187714403163</v>
      </c>
      <c r="R272">
        <f>R$50*EXP(-R$49*(HLOOKUP(R$49,'American Bonds'!$B$1:$L$504,MATCH($A272,'American Bonds'!$A$2:$A$504,0))/100))</f>
        <v>0.47027687006949126</v>
      </c>
      <c r="S272">
        <f>S$50*EXP(-S$49*(HLOOKUP(S$49,'American Bonds'!$B$1:$L$504,MATCH($A272,'American Bonds'!$A$2:$A$504,0))/100))</f>
        <v>0.45917050263300868</v>
      </c>
      <c r="T272">
        <f>T$50*EXP(-T$49*(HLOOKUP(T$49,'American Bonds'!$B$1:$L$504,MATCH($A272,'American Bonds'!$A$2:$A$504,0))/100))</f>
        <v>0.44832643046445181</v>
      </c>
      <c r="U272" s="25">
        <f>U$50*EXP(-U$49*(HLOOKUP(U$49,'American Bonds'!$B$1:$L$504,MATCH($A272,'American Bonds'!$A$2:$A$504,0))/100))</f>
        <v>10.569398221293996</v>
      </c>
      <c r="W272" s="129">
        <f t="shared" si="64"/>
        <v>106.75145660306076</v>
      </c>
      <c r="X272" s="21">
        <f t="shared" si="65"/>
        <v>6.40071533488518</v>
      </c>
      <c r="Y272" s="28">
        <f t="shared" si="66"/>
        <v>4.4584261877982106E-4</v>
      </c>
    </row>
    <row r="273" spans="1:25" x14ac:dyDescent="0.2">
      <c r="A273" s="154" t="s">
        <v>93</v>
      </c>
      <c r="B273">
        <f>B$50*EXP(-B$49*(HLOOKUP(B$49,'American Bonds'!$B$1:$L$504,MATCH($A273,'American Bonds'!$A$2:$A$504,0))/100))</f>
        <v>23.344778685857158</v>
      </c>
      <c r="C273">
        <f>C$50*EXP(-C$49*(HLOOKUP(C$49,'American Bonds'!$B$1:$L$504,MATCH($A273,'American Bonds'!$A$2:$A$504,0))/100))</f>
        <v>2.278230047946793</v>
      </c>
      <c r="D273">
        <f>D$50*EXP(-D$49*(HLOOKUP(D$49,'American Bonds'!$B$1:$L$504,MATCH($A273,'American Bonds'!$A$2:$A$504,0))/100))</f>
        <v>22.361610528241599</v>
      </c>
      <c r="E273">
        <f>E$50*EXP(-E$49*(HLOOKUP(E$49,'American Bonds'!$B$1:$L$504,MATCH($A273,'American Bonds'!$A$2:$A$504,0))/100))</f>
        <v>1.8051432049616205</v>
      </c>
      <c r="F273">
        <f>F$50*EXP(-F$49*(HLOOKUP(F$49,'American Bonds'!$B$1:$L$504,MATCH($A273,'American Bonds'!$A$2:$A$504,0))/100))</f>
        <v>20.75575025343317</v>
      </c>
      <c r="G273">
        <f>G$50*EXP(-G$49*(HLOOKUP(G$49,'American Bonds'!$B$1:$L$504,MATCH($A273,'American Bonds'!$A$2:$A$504,0))/100))</f>
        <v>1.2435734816628961</v>
      </c>
      <c r="H273">
        <f>H$50*EXP(-H$49*(HLOOKUP(H$49,'American Bonds'!$B$1:$L$504,MATCH($A273,'American Bonds'!$A$2:$A$504,0))/100))</f>
        <v>1.1921865703284751</v>
      </c>
      <c r="I273">
        <f>I$50*EXP(-I$49*(HLOOKUP(I$49,'American Bonds'!$B$1:$L$504,MATCH($A273,'American Bonds'!$A$2:$A$504,0))/100))</f>
        <v>1.1664781430836324</v>
      </c>
      <c r="J273">
        <f>J$50*EXP(-J$49*(HLOOKUP(J$49,'American Bonds'!$B$1:$L$504,MATCH($A273,'American Bonds'!$A$2:$A$504,0))/100))</f>
        <v>1.1413240948662446</v>
      </c>
      <c r="K273">
        <f>K$50*EXP(-K$49*(HLOOKUP(K$49,'American Bonds'!$B$1:$L$504,MATCH($A273,'American Bonds'!$A$2:$A$504,0))/100))</f>
        <v>16.453151228614196</v>
      </c>
      <c r="L273">
        <f>L$50*EXP(-L$49*(HLOOKUP(L$49,'American Bonds'!$B$1:$L$504,MATCH($A273,'American Bonds'!$A$2:$A$504,0))/100))</f>
        <v>0.54278951242098283</v>
      </c>
      <c r="M273">
        <f>M$50*EXP(-M$49*(HLOOKUP(M$49,'American Bonds'!$B$1:$L$504,MATCH($A273,'American Bonds'!$A$2:$A$504,0))/100))</f>
        <v>0.52997063879718365</v>
      </c>
      <c r="N273">
        <f>N$50*EXP(-N$49*(HLOOKUP(N$49,'American Bonds'!$B$1:$L$504,MATCH($A273,'American Bonds'!$A$2:$A$504,0))/100))</f>
        <v>0.51745450411218596</v>
      </c>
      <c r="O273">
        <f>O$50*EXP(-O$49*(HLOOKUP(O$49,'American Bonds'!$B$1:$L$504,MATCH($A273,'American Bonds'!$A$2:$A$504,0))/100))</f>
        <v>0.50523395868437537</v>
      </c>
      <c r="P273">
        <f>P$50*EXP(-P$49*(HLOOKUP(P$49,'American Bonds'!$B$1:$L$504,MATCH($A273,'American Bonds'!$A$2:$A$504,0))/100))</f>
        <v>0.49330202168371406</v>
      </c>
      <c r="Q273">
        <f>Q$50*EXP(-Q$49*(HLOOKUP(Q$49,'American Bonds'!$B$1:$L$504,MATCH($A273,'American Bonds'!$A$2:$A$504,0))/100))</f>
        <v>0.48165187714403163</v>
      </c>
      <c r="R273">
        <f>R$50*EXP(-R$49*(HLOOKUP(R$49,'American Bonds'!$B$1:$L$504,MATCH($A273,'American Bonds'!$A$2:$A$504,0))/100))</f>
        <v>0.47027687006949126</v>
      </c>
      <c r="S273">
        <f>S$50*EXP(-S$49*(HLOOKUP(S$49,'American Bonds'!$B$1:$L$504,MATCH($A273,'American Bonds'!$A$2:$A$504,0))/100))</f>
        <v>0.45917050263300868</v>
      </c>
      <c r="T273">
        <f>T$50*EXP(-T$49*(HLOOKUP(T$49,'American Bonds'!$B$1:$L$504,MATCH($A273,'American Bonds'!$A$2:$A$504,0))/100))</f>
        <v>0.44832643046445181</v>
      </c>
      <c r="U273" s="25">
        <f>U$50*EXP(-U$49*(HLOOKUP(U$49,'American Bonds'!$B$1:$L$504,MATCH($A273,'American Bonds'!$A$2:$A$504,0))/100))</f>
        <v>10.548280549562365</v>
      </c>
      <c r="W273" s="129">
        <f t="shared" si="64"/>
        <v>106.73868310456757</v>
      </c>
      <c r="X273" s="21">
        <f t="shared" si="65"/>
        <v>6.3979378553583919</v>
      </c>
      <c r="Y273" s="28">
        <f t="shared" si="66"/>
        <v>-1.1966359220083791E-4</v>
      </c>
    </row>
    <row r="274" spans="1:25" x14ac:dyDescent="0.2">
      <c r="A274" s="154" t="s">
        <v>94</v>
      </c>
      <c r="B274">
        <f>B$50*EXP(-B$49*(HLOOKUP(B$49,'American Bonds'!$B$1:$L$504,MATCH($A274,'American Bonds'!$A$2:$A$504,0))/100))</f>
        <v>23.340110196984433</v>
      </c>
      <c r="C274">
        <f>C$50*EXP(-C$49*(HLOOKUP(C$49,'American Bonds'!$B$1:$L$504,MATCH($A274,'American Bonds'!$A$2:$A$504,0))/100))</f>
        <v>2.2791415222486791</v>
      </c>
      <c r="D274">
        <f>D$50*EXP(-D$49*(HLOOKUP(D$49,'American Bonds'!$B$1:$L$504,MATCH($A274,'American Bonds'!$A$2:$A$504,0))/100))</f>
        <v>22.375031520453575</v>
      </c>
      <c r="E274">
        <f>E$50*EXP(-E$49*(HLOOKUP(E$49,'American Bonds'!$B$1:$L$504,MATCH($A274,'American Bonds'!$A$2:$A$504,0))/100))</f>
        <v>1.8065878973254852</v>
      </c>
      <c r="F274">
        <f>F$50*EXP(-F$49*(HLOOKUP(F$49,'American Bonds'!$B$1:$L$504,MATCH($A274,'American Bonds'!$A$2:$A$504,0))/100))</f>
        <v>20.797303293128721</v>
      </c>
      <c r="G274">
        <f>G$50*EXP(-G$49*(HLOOKUP(G$49,'American Bonds'!$B$1:$L$504,MATCH($A274,'American Bonds'!$A$2:$A$504,0))/100))</f>
        <v>1.2465616423774275</v>
      </c>
      <c r="H274">
        <f>H$50*EXP(-H$49*(HLOOKUP(H$49,'American Bonds'!$B$1:$L$504,MATCH($A274,'American Bonds'!$A$2:$A$504,0))/100))</f>
        <v>1.1955293704616186</v>
      </c>
      <c r="I274">
        <f>I$50*EXP(-I$49*(HLOOKUP(I$49,'American Bonds'!$B$1:$L$504,MATCH($A274,'American Bonds'!$A$2:$A$504,0))/100))</f>
        <v>1.1702168518852183</v>
      </c>
      <c r="J274">
        <f>J$50*EXP(-J$49*(HLOOKUP(J$49,'American Bonds'!$B$1:$L$504,MATCH($A274,'American Bonds'!$A$2:$A$504,0))/100))</f>
        <v>1.1454402662708274</v>
      </c>
      <c r="K274">
        <f>K$50*EXP(-K$49*(HLOOKUP(K$49,'American Bonds'!$B$1:$L$504,MATCH($A274,'American Bonds'!$A$2:$A$504,0))/100))</f>
        <v>16.535622992350504</v>
      </c>
      <c r="L274">
        <f>L$50*EXP(-L$49*(HLOOKUP(L$49,'American Bonds'!$B$1:$L$504,MATCH($A274,'American Bonds'!$A$2:$A$504,0))/100))</f>
        <v>0.54578307950249261</v>
      </c>
      <c r="M274">
        <f>M$50*EXP(-M$49*(HLOOKUP(M$49,'American Bonds'!$B$1:$L$504,MATCH($A274,'American Bonds'!$A$2:$A$504,0))/100))</f>
        <v>0.53316002120906092</v>
      </c>
      <c r="N274">
        <f>N$50*EXP(-N$49*(HLOOKUP(N$49,'American Bonds'!$B$1:$L$504,MATCH($A274,'American Bonds'!$A$2:$A$504,0))/100))</f>
        <v>0.52082891333817549</v>
      </c>
      <c r="O274">
        <f>O$50*EXP(-O$49*(HLOOKUP(O$49,'American Bonds'!$B$1:$L$504,MATCH($A274,'American Bonds'!$A$2:$A$504,0))/100))</f>
        <v>0.50878300356031037</v>
      </c>
      <c r="P274">
        <f>P$50*EXP(-P$49*(HLOOKUP(P$49,'American Bonds'!$B$1:$L$504,MATCH($A274,'American Bonds'!$A$2:$A$504,0))/100))</f>
        <v>0.4970156957161328</v>
      </c>
      <c r="Q274">
        <f>Q$50*EXP(-Q$49*(HLOOKUP(Q$49,'American Bonds'!$B$1:$L$504,MATCH($A274,'American Bonds'!$A$2:$A$504,0))/100))</f>
        <v>0.48552054620454632</v>
      </c>
      <c r="R274">
        <f>R$50*EXP(-R$49*(HLOOKUP(R$49,'American Bonds'!$B$1:$L$504,MATCH($A274,'American Bonds'!$A$2:$A$504,0))/100))</f>
        <v>0.47429126045427089</v>
      </c>
      <c r="S274">
        <f>S$50*EXP(-S$49*(HLOOKUP(S$49,'American Bonds'!$B$1:$L$504,MATCH($A274,'American Bonds'!$A$2:$A$504,0))/100))</f>
        <v>0.46332168947703051</v>
      </c>
      <c r="T274">
        <f>T$50*EXP(-T$49*(HLOOKUP(T$49,'American Bonds'!$B$1:$L$504,MATCH($A274,'American Bonds'!$A$2:$A$504,0))/100))</f>
        <v>0.45260582650045927</v>
      </c>
      <c r="U274" s="25">
        <f>U$50*EXP(-U$49*(HLOOKUP(U$49,'American Bonds'!$B$1:$L$504,MATCH($A274,'American Bonds'!$A$2:$A$504,0))/100))</f>
        <v>10.633005240859513</v>
      </c>
      <c r="W274" s="129">
        <f t="shared" si="64"/>
        <v>107.00586083030846</v>
      </c>
      <c r="X274" s="21">
        <f t="shared" si="65"/>
        <v>6.413597785217962</v>
      </c>
      <c r="Y274" s="28">
        <f t="shared" si="66"/>
        <v>2.4999736599070005E-3</v>
      </c>
    </row>
    <row r="275" spans="1:25" x14ac:dyDescent="0.2">
      <c r="A275" s="154" t="s">
        <v>95</v>
      </c>
      <c r="B275">
        <f>B$50*EXP(-B$49*(HLOOKUP(B$49,'American Bonds'!$B$1:$L$504,MATCH($A275,'American Bonds'!$A$2:$A$504,0))/100))</f>
        <v>23.342444324708573</v>
      </c>
      <c r="C275">
        <f>C$50*EXP(-C$49*(HLOOKUP(C$49,'American Bonds'!$B$1:$L$504,MATCH($A275,'American Bonds'!$A$2:$A$504,0))/100))</f>
        <v>2.278230047946793</v>
      </c>
      <c r="D275">
        <f>D$50*EXP(-D$49*(HLOOKUP(D$49,'American Bonds'!$B$1:$L$504,MATCH($A275,'American Bonds'!$A$2:$A$504,0))/100))</f>
        <v>22.368320017773179</v>
      </c>
      <c r="E275">
        <f>E$50*EXP(-E$49*(HLOOKUP(E$49,'American Bonds'!$B$1:$L$504,MATCH($A275,'American Bonds'!$A$2:$A$504,0))/100))</f>
        <v>1.8058654066743185</v>
      </c>
      <c r="F275">
        <f>F$50*EXP(-F$49*(HLOOKUP(F$49,'American Bonds'!$B$1:$L$504,MATCH($A275,'American Bonds'!$A$2:$A$504,0))/100))</f>
        <v>20.766130723461135</v>
      </c>
      <c r="G275">
        <f>G$50*EXP(-G$49*(HLOOKUP(G$49,'American Bonds'!$B$1:$L$504,MATCH($A275,'American Bonds'!$A$2:$A$504,0))/100))</f>
        <v>1.2443198496398957</v>
      </c>
      <c r="H275">
        <f>H$50*EXP(-H$49*(HLOOKUP(H$49,'American Bonds'!$B$1:$L$504,MATCH($A275,'American Bonds'!$A$2:$A$504,0))/100))</f>
        <v>1.1905186769278182</v>
      </c>
      <c r="I275">
        <f>I$50*EXP(-I$49*(HLOOKUP(I$49,'American Bonds'!$B$1:$L$504,MATCH($A275,'American Bonds'!$A$2:$A$504,0))/100))</f>
        <v>1.1646132703507244</v>
      </c>
      <c r="J275">
        <f>J$50*EXP(-J$49*(HLOOKUP(J$49,'American Bonds'!$B$1:$L$504,MATCH($A275,'American Bonds'!$A$2:$A$504,0))/100))</f>
        <v>1.1392715593316511</v>
      </c>
      <c r="K275">
        <f>K$50*EXP(-K$49*(HLOOKUP(K$49,'American Bonds'!$B$1:$L$504,MATCH($A275,'American Bonds'!$A$2:$A$504,0))/100))</f>
        <v>16.43670630121969</v>
      </c>
      <c r="L275">
        <f>L$50*EXP(-L$49*(HLOOKUP(L$49,'American Bonds'!$B$1:$L$504,MATCH($A275,'American Bonds'!$A$2:$A$504,0))/100))</f>
        <v>0.54219277222459905</v>
      </c>
      <c r="M275">
        <f>M$50*EXP(-M$49*(HLOOKUP(M$49,'American Bonds'!$B$1:$L$504,MATCH($A275,'American Bonds'!$A$2:$A$504,0))/100))</f>
        <v>0.52933505545690118</v>
      </c>
      <c r="N275">
        <f>N$50*EXP(-N$49*(HLOOKUP(N$49,'American Bonds'!$B$1:$L$504,MATCH($A275,'American Bonds'!$A$2:$A$504,0))/100))</f>
        <v>0.51678225031648306</v>
      </c>
      <c r="O275">
        <f>O$50*EXP(-O$49*(HLOOKUP(O$49,'American Bonds'!$B$1:$L$504,MATCH($A275,'American Bonds'!$A$2:$A$504,0))/100))</f>
        <v>0.50452712604051719</v>
      </c>
      <c r="P275">
        <f>P$50*EXP(-P$49*(HLOOKUP(P$49,'American Bonds'!$B$1:$L$504,MATCH($A275,'American Bonds'!$A$2:$A$504,0))/100))</f>
        <v>0.49256262333858447</v>
      </c>
      <c r="Q275">
        <f>Q$50*EXP(-Q$49*(HLOOKUP(Q$49,'American Bonds'!$B$1:$L$504,MATCH($A275,'American Bonds'!$A$2:$A$504,0))/100))</f>
        <v>0.48088185032632769</v>
      </c>
      <c r="R275">
        <f>R$50*EXP(-R$49*(HLOOKUP(R$49,'American Bonds'!$B$1:$L$504,MATCH($A275,'American Bonds'!$A$2:$A$504,0))/100))</f>
        <v>0.46947807855553558</v>
      </c>
      <c r="S275">
        <f>S$50*EXP(-S$49*(HLOOKUP(S$49,'American Bonds'!$B$1:$L$504,MATCH($A275,'American Bonds'!$A$2:$A$504,0))/100))</f>
        <v>0.45834473913837059</v>
      </c>
      <c r="T275">
        <f>T$50*EXP(-T$49*(HLOOKUP(T$49,'American Bonds'!$B$1:$L$504,MATCH($A275,'American Bonds'!$A$2:$A$504,0))/100))</f>
        <v>0.44747541896350784</v>
      </c>
      <c r="U275" s="25">
        <f>U$50*EXP(-U$49*(HLOOKUP(U$49,'American Bonds'!$B$1:$L$504,MATCH($A275,'American Bonds'!$A$2:$A$504,0))/100))</f>
        <v>10.464230951820873</v>
      </c>
      <c r="W275" s="129">
        <f t="shared" si="64"/>
        <v>106.64223104421546</v>
      </c>
      <c r="X275" s="21">
        <f t="shared" si="65"/>
        <v>6.3857738146109311</v>
      </c>
      <c r="Y275" s="28">
        <f t="shared" si="66"/>
        <v>-3.4040101554475019E-3</v>
      </c>
    </row>
    <row r="276" spans="1:25" x14ac:dyDescent="0.2">
      <c r="A276" s="154" t="s">
        <v>96</v>
      </c>
      <c r="B276">
        <f>B$50*EXP(-B$49*(HLOOKUP(B$49,'American Bonds'!$B$1:$L$504,MATCH($A276,'American Bonds'!$A$2:$A$504,0))/100))</f>
        <v>23.340110196984433</v>
      </c>
      <c r="C276">
        <f>C$50*EXP(-C$49*(HLOOKUP(C$49,'American Bonds'!$B$1:$L$504,MATCH($A276,'American Bonds'!$A$2:$A$504,0))/100))</f>
        <v>2.2768635199174296</v>
      </c>
      <c r="D276">
        <f>D$50*EXP(-D$49*(HLOOKUP(D$49,'American Bonds'!$B$1:$L$504,MATCH($A276,'American Bonds'!$A$2:$A$504,0))/100))</f>
        <v>22.34819758620965</v>
      </c>
      <c r="E276">
        <f>E$50*EXP(-E$49*(HLOOKUP(E$49,'American Bonds'!$B$1:$L$504,MATCH($A276,'American Bonds'!$A$2:$A$504,0))/100))</f>
        <v>1.8036996678894688</v>
      </c>
      <c r="F276">
        <f>F$50*EXP(-F$49*(HLOOKUP(F$49,'American Bonds'!$B$1:$L$504,MATCH($A276,'American Bonds'!$A$2:$A$504,0))/100))</f>
        <v>20.703925685501464</v>
      </c>
      <c r="G276">
        <f>G$50*EXP(-G$49*(HLOOKUP(G$49,'American Bonds'!$B$1:$L$504,MATCH($A276,'American Bonds'!$A$2:$A$504,0))/100))</f>
        <v>1.2398483517066887</v>
      </c>
      <c r="H276">
        <f>H$50*EXP(-H$49*(HLOOKUP(H$49,'American Bonds'!$B$1:$L$504,MATCH($A276,'American Bonds'!$A$2:$A$504,0))/100))</f>
        <v>1.1855289841743497</v>
      </c>
      <c r="I276">
        <f>I$50*EXP(-I$49*(HLOOKUP(I$49,'American Bonds'!$B$1:$L$504,MATCH($A276,'American Bonds'!$A$2:$A$504,0))/100))</f>
        <v>1.1590365215574983</v>
      </c>
      <c r="J276">
        <f>J$50*EXP(-J$49*(HLOOKUP(J$49,'American Bonds'!$B$1:$L$504,MATCH($A276,'American Bonds'!$A$2:$A$504,0))/100))</f>
        <v>1.1331360736318725</v>
      </c>
      <c r="K276">
        <f>K$50*EXP(-K$49*(HLOOKUP(K$49,'American Bonds'!$B$1:$L$504,MATCH($A276,'American Bonds'!$A$2:$A$504,0))/100))</f>
        <v>16.322051118425875</v>
      </c>
      <c r="L276">
        <f>L$50*EXP(-L$49*(HLOOKUP(L$49,'American Bonds'!$B$1:$L$504,MATCH($A276,'American Bonds'!$A$2:$A$504,0))/100))</f>
        <v>0.53803392000768013</v>
      </c>
      <c r="M276">
        <f>M$50*EXP(-M$49*(HLOOKUP(M$49,'American Bonds'!$B$1:$L$504,MATCH($A276,'American Bonds'!$A$2:$A$504,0))/100))</f>
        <v>0.52490726375161001</v>
      </c>
      <c r="N276">
        <f>N$50*EXP(-N$49*(HLOOKUP(N$49,'American Bonds'!$B$1:$L$504,MATCH($A276,'American Bonds'!$A$2:$A$504,0))/100))</f>
        <v>0.51210086444971592</v>
      </c>
      <c r="O276">
        <f>O$50*EXP(-O$49*(HLOOKUP(O$49,'American Bonds'!$B$1:$L$504,MATCH($A276,'American Bonds'!$A$2:$A$504,0))/100))</f>
        <v>0.49960690864861729</v>
      </c>
      <c r="P276">
        <f>P$50*EXP(-P$49*(HLOOKUP(P$49,'American Bonds'!$B$1:$L$504,MATCH($A276,'American Bonds'!$A$2:$A$504,0))/100))</f>
        <v>0.48741777352328053</v>
      </c>
      <c r="Q276">
        <f>Q$50*EXP(-Q$49*(HLOOKUP(Q$49,'American Bonds'!$B$1:$L$504,MATCH($A276,'American Bonds'!$A$2:$A$504,0))/100))</f>
        <v>0.47552602222617307</v>
      </c>
      <c r="R276">
        <f>R$50*EXP(-R$49*(HLOOKUP(R$49,'American Bonds'!$B$1:$L$504,MATCH($A276,'American Bonds'!$A$2:$A$504,0))/100))</f>
        <v>0.46392439934988627</v>
      </c>
      <c r="S276">
        <f>S$50*EXP(-S$49*(HLOOKUP(S$49,'American Bonds'!$B$1:$L$504,MATCH($A276,'American Bonds'!$A$2:$A$504,0))/100))</f>
        <v>0.45260582650045916</v>
      </c>
      <c r="T276">
        <f>T$50*EXP(-T$49*(HLOOKUP(T$49,'American Bonds'!$B$1:$L$504,MATCH($A276,'American Bonds'!$A$2:$A$504,0))/100))</f>
        <v>0.44156339797870126</v>
      </c>
      <c r="U276" s="25">
        <f>U$50*EXP(-U$49*(HLOOKUP(U$49,'American Bonds'!$B$1:$L$504,MATCH($A276,'American Bonds'!$A$2:$A$504,0))/100))</f>
        <v>10.339410600348483</v>
      </c>
      <c r="W276" s="129">
        <f t="shared" si="64"/>
        <v>106.24749468278335</v>
      </c>
      <c r="X276" s="21">
        <f t="shared" si="65"/>
        <v>6.3634626639338263</v>
      </c>
      <c r="Y276" s="28">
        <f t="shared" si="66"/>
        <v>-3.7083688510741349E-3</v>
      </c>
    </row>
    <row r="277" spans="1:25" x14ac:dyDescent="0.2">
      <c r="A277" s="154">
        <v>41255</v>
      </c>
      <c r="B277">
        <f>B$50*EXP(-B$49*(HLOOKUP(B$49,'American Bonds'!$B$1:$L$504,MATCH($A277,'American Bonds'!$A$2:$A$504,0))/100))</f>
        <v>23.340110196984433</v>
      </c>
      <c r="C277">
        <f>C$50*EXP(-C$49*(HLOOKUP(C$49,'American Bonds'!$B$1:$L$504,MATCH($A277,'American Bonds'!$A$2:$A$504,0))/100))</f>
        <v>2.2768635199174296</v>
      </c>
      <c r="D277">
        <f>D$50*EXP(-D$49*(HLOOKUP(D$49,'American Bonds'!$B$1:$L$504,MATCH($A277,'American Bonds'!$A$2:$A$504,0))/100))</f>
        <v>22.34149413250212</v>
      </c>
      <c r="E277">
        <f>E$50*EXP(-E$49*(HLOOKUP(E$49,'American Bonds'!$B$1:$L$504,MATCH($A277,'American Bonds'!$A$2:$A$504,0))/100))</f>
        <v>1.8029783322990489</v>
      </c>
      <c r="F277">
        <f>F$50*EXP(-F$49*(HLOOKUP(F$49,'American Bonds'!$B$1:$L$504,MATCH($A277,'American Bonds'!$A$2:$A$504,0))/100))</f>
        <v>20.693576310218145</v>
      </c>
      <c r="G277">
        <f>G$50*EXP(-G$49*(HLOOKUP(G$49,'American Bonds'!$B$1:$L$504,MATCH($A277,'American Bonds'!$A$2:$A$504,0))/100))</f>
        <v>1.2391046658237401</v>
      </c>
      <c r="H277">
        <f>H$50*EXP(-H$49*(HLOOKUP(H$49,'American Bonds'!$B$1:$L$504,MATCH($A277,'American Bonds'!$A$2:$A$504,0))/100))</f>
        <v>1.1855289841743497</v>
      </c>
      <c r="I277">
        <f>I$50*EXP(-I$49*(HLOOKUP(I$49,'American Bonds'!$B$1:$L$504,MATCH($A277,'American Bonds'!$A$2:$A$504,0))/100))</f>
        <v>1.1590365215574983</v>
      </c>
      <c r="J277">
        <f>J$50*EXP(-J$49*(HLOOKUP(J$49,'American Bonds'!$B$1:$L$504,MATCH($A277,'American Bonds'!$A$2:$A$504,0))/100))</f>
        <v>1.1331360736318725</v>
      </c>
      <c r="K277">
        <f>K$50*EXP(-K$49*(HLOOKUP(K$49,'American Bonds'!$B$1:$L$504,MATCH($A277,'American Bonds'!$A$2:$A$504,0))/100))</f>
        <v>16.289439638539406</v>
      </c>
      <c r="L277">
        <f>L$50*EXP(-L$49*(HLOOKUP(L$49,'American Bonds'!$B$1:$L$504,MATCH($A277,'American Bonds'!$A$2:$A$504,0))/100))</f>
        <v>0.53685154647144373</v>
      </c>
      <c r="M277">
        <f>M$50*EXP(-M$49*(HLOOKUP(M$49,'American Bonds'!$B$1:$L$504,MATCH($A277,'American Bonds'!$A$2:$A$504,0))/100))</f>
        <v>0.5236489968428647</v>
      </c>
      <c r="N277">
        <f>N$50*EXP(-N$49*(HLOOKUP(N$49,'American Bonds'!$B$1:$L$504,MATCH($A277,'American Bonds'!$A$2:$A$504,0))/100))</f>
        <v>0.51077113160392884</v>
      </c>
      <c r="O277">
        <f>O$50*EXP(-O$49*(HLOOKUP(O$49,'American Bonds'!$B$1:$L$504,MATCH($A277,'American Bonds'!$A$2:$A$504,0))/100))</f>
        <v>0.49820996593686667</v>
      </c>
      <c r="P277">
        <f>P$50*EXP(-P$49*(HLOOKUP(P$49,'American Bonds'!$B$1:$L$504,MATCH($A277,'American Bonds'!$A$2:$A$504,0))/100))</f>
        <v>0.48595771139095562</v>
      </c>
      <c r="Q277">
        <f>Q$50*EXP(-Q$49*(HLOOKUP(Q$49,'American Bonds'!$B$1:$L$504,MATCH($A277,'American Bonds'!$A$2:$A$504,0))/100))</f>
        <v>0.47400677105335326</v>
      </c>
      <c r="R277">
        <f>R$50*EXP(-R$49*(HLOOKUP(R$49,'American Bonds'!$B$1:$L$504,MATCH($A277,'American Bonds'!$A$2:$A$504,0))/100))</f>
        <v>0.46234973483869229</v>
      </c>
      <c r="S277">
        <f>S$50*EXP(-S$49*(HLOOKUP(S$49,'American Bonds'!$B$1:$L$504,MATCH($A277,'American Bonds'!$A$2:$A$504,0))/100))</f>
        <v>0.45097937489451562</v>
      </c>
      <c r="T277">
        <f>T$50*EXP(-T$49*(HLOOKUP(T$49,'American Bonds'!$B$1:$L$504,MATCH($A277,'American Bonds'!$A$2:$A$504,0))/100))</f>
        <v>0.4398886411197046</v>
      </c>
      <c r="U277" s="25">
        <f>U$50*EXP(-U$49*(HLOOKUP(U$49,'American Bonds'!$B$1:$L$504,MATCH($A277,'American Bonds'!$A$2:$A$504,0))/100))</f>
        <v>10.360110114163154</v>
      </c>
      <c r="W277" s="129">
        <f t="shared" si="64"/>
        <v>106.20404236396354</v>
      </c>
      <c r="X277" s="21">
        <f t="shared" si="65"/>
        <v>6.3642738778514163</v>
      </c>
      <c r="Y277" s="28">
        <f t="shared" si="66"/>
        <v>-4.090562961298016E-4</v>
      </c>
    </row>
    <row r="278" spans="1:25" x14ac:dyDescent="0.2">
      <c r="A278" s="154">
        <v>41256</v>
      </c>
      <c r="B278">
        <f>B$50*EXP(-B$49*(HLOOKUP(B$49,'American Bonds'!$B$1:$L$504,MATCH($A278,'American Bonds'!$A$2:$A$504,0))/100))</f>
        <v>23.333109214125273</v>
      </c>
      <c r="C278">
        <f>C$50*EXP(-C$49*(HLOOKUP(C$49,'American Bonds'!$B$1:$L$504,MATCH($A278,'American Bonds'!$A$2:$A$504,0))/100))</f>
        <v>2.27595295663426</v>
      </c>
      <c r="D278">
        <f>D$50*EXP(-D$49*(HLOOKUP(D$49,'American Bonds'!$B$1:$L$504,MATCH($A278,'American Bonds'!$A$2:$A$504,0))/100))</f>
        <v>22.328093256687389</v>
      </c>
      <c r="E278">
        <f>E$50*EXP(-E$49*(HLOOKUP(E$49,'American Bonds'!$B$1:$L$504,MATCH($A278,'American Bonds'!$A$2:$A$504,0))/100))</f>
        <v>1.8015365264324528</v>
      </c>
      <c r="F278">
        <f>F$50*EXP(-F$49*(HLOOKUP(F$49,'American Bonds'!$B$1:$L$504,MATCH($A278,'American Bonds'!$A$2:$A$504,0))/100))</f>
        <v>20.672893077248016</v>
      </c>
      <c r="G278">
        <f>G$50*EXP(-G$49*(HLOOKUP(G$49,'American Bonds'!$B$1:$L$504,MATCH($A278,'American Bonds'!$A$2:$A$504,0))/100))</f>
        <v>1.237618632023356</v>
      </c>
      <c r="H278">
        <f>H$50*EXP(-H$49*(HLOOKUP(H$49,'American Bonds'!$B$1:$L$504,MATCH($A278,'American Bonds'!$A$2:$A$504,0))/100))</f>
        <v>1.1855289841743497</v>
      </c>
      <c r="I278">
        <f>I$50*EXP(-I$49*(HLOOKUP(I$49,'American Bonds'!$B$1:$L$504,MATCH($A278,'American Bonds'!$A$2:$A$504,0))/100))</f>
        <v>1.1590365215574983</v>
      </c>
      <c r="J278">
        <f>J$50*EXP(-J$49*(HLOOKUP(J$49,'American Bonds'!$B$1:$L$504,MATCH($A278,'American Bonds'!$A$2:$A$504,0))/100))</f>
        <v>1.1331360736318725</v>
      </c>
      <c r="K278">
        <f>K$50*EXP(-K$49*(HLOOKUP(K$49,'American Bonds'!$B$1:$L$504,MATCH($A278,'American Bonds'!$A$2:$A$504,0))/100))</f>
        <v>16.305737225613349</v>
      </c>
      <c r="L278">
        <f>L$50*EXP(-L$49*(HLOOKUP(L$49,'American Bonds'!$B$1:$L$504,MATCH($A278,'American Bonds'!$A$2:$A$504,0))/100))</f>
        <v>0.53744240808687227</v>
      </c>
      <c r="M278">
        <f>M$50*EXP(-M$49*(HLOOKUP(M$49,'American Bonds'!$B$1:$L$504,MATCH($A278,'American Bonds'!$A$2:$A$504,0))/100))</f>
        <v>0.52427775281721001</v>
      </c>
      <c r="N278">
        <f>N$50*EXP(-N$49*(HLOOKUP(N$49,'American Bonds'!$B$1:$L$504,MATCH($A278,'American Bonds'!$A$2:$A$504,0))/100))</f>
        <v>0.51143556586370842</v>
      </c>
      <c r="O278">
        <f>O$50*EXP(-O$49*(HLOOKUP(O$49,'American Bonds'!$B$1:$L$504,MATCH($A278,'American Bonds'!$A$2:$A$504,0))/100))</f>
        <v>0.49890794836287278</v>
      </c>
      <c r="P278">
        <f>P$50*EXP(-P$49*(HLOOKUP(P$49,'American Bonds'!$B$1:$L$504,MATCH($A278,'American Bonds'!$A$2:$A$504,0))/100))</f>
        <v>0.4866871949339211</v>
      </c>
      <c r="Q278">
        <f>Q$50*EXP(-Q$49*(HLOOKUP(Q$49,'American Bonds'!$B$1:$L$504,MATCH($A278,'American Bonds'!$A$2:$A$504,0))/100))</f>
        <v>0.47476578893942367</v>
      </c>
      <c r="R278">
        <f>R$50*EXP(-R$49*(HLOOKUP(R$49,'American Bonds'!$B$1:$L$504,MATCH($A278,'American Bonds'!$A$2:$A$504,0))/100))</f>
        <v>0.4631363978620332</v>
      </c>
      <c r="S278">
        <f>S$50*EXP(-S$49*(HLOOKUP(S$49,'American Bonds'!$B$1:$L$504,MATCH($A278,'American Bonds'!$A$2:$A$504,0))/100))</f>
        <v>0.45179186879446237</v>
      </c>
      <c r="T278">
        <f>T$50*EXP(-T$49*(HLOOKUP(T$49,'American Bonds'!$B$1:$L$504,MATCH($A278,'American Bonds'!$A$2:$A$504,0))/100))</f>
        <v>0.44072522403993425</v>
      </c>
      <c r="U278" s="25">
        <f>U$50*EXP(-U$49*(HLOOKUP(U$49,'American Bonds'!$B$1:$L$504,MATCH($A278,'American Bonds'!$A$2:$A$504,0))/100))</f>
        <v>10.380851068432099</v>
      </c>
      <c r="W278" s="129">
        <f t="shared" si="64"/>
        <v>106.20266368626035</v>
      </c>
      <c r="X278" s="21">
        <f t="shared" si="65"/>
        <v>6.3691596181691859</v>
      </c>
      <c r="Y278" s="28">
        <f t="shared" si="66"/>
        <v>-1.2981489415656056E-5</v>
      </c>
    </row>
    <row r="279" spans="1:25" x14ac:dyDescent="0.2">
      <c r="A279" s="154">
        <v>41257</v>
      </c>
      <c r="B279">
        <f>B$50*EXP(-B$49*(HLOOKUP(B$49,'American Bonds'!$B$1:$L$504,MATCH($A279,'American Bonds'!$A$2:$A$504,0))/100))</f>
        <v>23.323777836839501</v>
      </c>
      <c r="C279">
        <f>C$50*EXP(-C$49*(HLOOKUP(C$49,'American Bonds'!$B$1:$L$504,MATCH($A279,'American Bonds'!$A$2:$A$504,0))/100))</f>
        <v>2.2714055995938174</v>
      </c>
      <c r="D279">
        <f>D$50*EXP(-D$49*(HLOOKUP(D$49,'American Bonds'!$B$1:$L$504,MATCH($A279,'American Bonds'!$A$2:$A$504,0))/100))</f>
        <v>22.254531991784248</v>
      </c>
      <c r="E279">
        <f>E$50*EXP(-E$49*(HLOOKUP(E$49,'American Bonds'!$B$1:$L$504,MATCH($A279,'American Bonds'!$A$2:$A$504,0))/100))</f>
        <v>1.7936271790408209</v>
      </c>
      <c r="F279">
        <f>F$50*EXP(-F$49*(HLOOKUP(F$49,'American Bonds'!$B$1:$L$504,MATCH($A279,'American Bonds'!$A$2:$A$504,0))/100))</f>
        <v>20.56978659287779</v>
      </c>
      <c r="G279">
        <f>G$50*EXP(-G$49*(HLOOKUP(G$49,'American Bonds'!$B$1:$L$504,MATCH($A279,'American Bonds'!$A$2:$A$504,0))/100))</f>
        <v>1.2302151528790728</v>
      </c>
      <c r="H279">
        <f>H$50*EXP(-H$49*(HLOOKUP(H$49,'American Bonds'!$B$1:$L$504,MATCH($A279,'American Bonds'!$A$2:$A$504,0))/100))</f>
        <v>1.1789085763063274</v>
      </c>
      <c r="I279">
        <f>I$50*EXP(-I$49*(HLOOKUP(I$49,'American Bonds'!$B$1:$L$504,MATCH($A279,'American Bonds'!$A$2:$A$504,0))/100))</f>
        <v>1.1516423743293325</v>
      </c>
      <c r="J279">
        <f>J$50*EXP(-J$49*(HLOOKUP(J$49,'American Bonds'!$B$1:$L$504,MATCH($A279,'American Bonds'!$A$2:$A$504,0))/100))</f>
        <v>1.1250067944253226</v>
      </c>
      <c r="K279">
        <f>K$50*EXP(-K$49*(HLOOKUP(K$49,'American Bonds'!$B$1:$L$504,MATCH($A279,'American Bonds'!$A$2:$A$504,0))/100))</f>
        <v>16.208195719402646</v>
      </c>
      <c r="L279">
        <f>L$50*EXP(-L$49*(HLOOKUP(L$49,'American Bonds'!$B$1:$L$504,MATCH($A279,'American Bonds'!$A$2:$A$504,0))/100))</f>
        <v>0.53390696797949155</v>
      </c>
      <c r="M279">
        <f>M$50*EXP(-M$49*(HLOOKUP(M$49,'American Bonds'!$B$1:$L$504,MATCH($A279,'American Bonds'!$A$2:$A$504,0))/100))</f>
        <v>0.52051650972062991</v>
      </c>
      <c r="N279">
        <f>N$50*EXP(-N$49*(HLOOKUP(N$49,'American Bonds'!$B$1:$L$504,MATCH($A279,'American Bonds'!$A$2:$A$504,0))/100))</f>
        <v>0.50746188594817876</v>
      </c>
      <c r="O279">
        <f>O$50*EXP(-O$49*(HLOOKUP(O$49,'American Bonds'!$B$1:$L$504,MATCH($A279,'American Bonds'!$A$2:$A$504,0))/100))</f>
        <v>0.4947346738882431</v>
      </c>
      <c r="P279">
        <f>P$50*EXP(-P$49*(HLOOKUP(P$49,'American Bonds'!$B$1:$L$504,MATCH($A279,'American Bonds'!$A$2:$A$504,0))/100))</f>
        <v>0.48232666201122543</v>
      </c>
      <c r="Q279">
        <f>Q$50*EXP(-Q$49*(HLOOKUP(Q$49,'American Bonds'!$B$1:$L$504,MATCH($A279,'American Bonds'!$A$2:$A$504,0))/100))</f>
        <v>0.47022984473379031</v>
      </c>
      <c r="R279">
        <f>R$50*EXP(-R$49*(HLOOKUP(R$49,'American Bonds'!$B$1:$L$504,MATCH($A279,'American Bonds'!$A$2:$A$504,0))/100))</f>
        <v>0.45843641725370415</v>
      </c>
      <c r="S279">
        <f>S$50*EXP(-S$49*(HLOOKUP(S$49,'American Bonds'!$B$1:$L$504,MATCH($A279,'American Bonds'!$A$2:$A$504,0))/100))</f>
        <v>0.4469387705142191</v>
      </c>
      <c r="T279">
        <f>T$50*EXP(-T$49*(HLOOKUP(T$49,'American Bonds'!$B$1:$L$504,MATCH($A279,'American Bonds'!$A$2:$A$504,0))/100))</f>
        <v>0.43572948629474917</v>
      </c>
      <c r="U279" s="25">
        <f>U$50*EXP(-U$49*(HLOOKUP(U$49,'American Bonds'!$B$1:$L$504,MATCH($A279,'American Bonds'!$A$2:$A$504,0))/100))</f>
        <v>10.360110114163154</v>
      </c>
      <c r="W279" s="129">
        <f t="shared" si="64"/>
        <v>105.81748914998626</v>
      </c>
      <c r="X279" s="21">
        <f t="shared" si="65"/>
        <v>6.3640506124166745</v>
      </c>
      <c r="Y279" s="28">
        <f t="shared" si="66"/>
        <v>-3.6333806466989815E-3</v>
      </c>
    </row>
    <row r="280" spans="1:25" x14ac:dyDescent="0.2">
      <c r="A280" s="154">
        <v>41258</v>
      </c>
      <c r="B280">
        <f>B$50*EXP(-B$49*(HLOOKUP(B$49,'American Bonds'!$B$1:$L$504,MATCH($A280,'American Bonds'!$A$2:$A$504,0))/100))</f>
        <v>23.32611033124596</v>
      </c>
      <c r="C280">
        <f>C$50*EXP(-C$49*(HLOOKUP(C$49,'American Bonds'!$B$1:$L$504,MATCH($A280,'American Bonds'!$A$2:$A$504,0))/100))</f>
        <v>2.2704972190422024</v>
      </c>
      <c r="D280">
        <f>D$50*EXP(-D$49*(HLOOKUP(D$49,'American Bonds'!$B$1:$L$504,MATCH($A280,'American Bonds'!$A$2:$A$504,0))/100))</f>
        <v>22.227842570249756</v>
      </c>
      <c r="E280">
        <f>E$50*EXP(-E$49*(HLOOKUP(E$49,'American Bonds'!$B$1:$L$504,MATCH($A280,'American Bonds'!$A$2:$A$504,0))/100))</f>
        <v>1.7907596701731852</v>
      </c>
      <c r="F280">
        <f>F$50*EXP(-F$49*(HLOOKUP(F$49,'American Bonds'!$B$1:$L$504,MATCH($A280,'American Bonds'!$A$2:$A$504,0))/100))</f>
        <v>20.487671785607198</v>
      </c>
      <c r="G280">
        <f>G$50*EXP(-G$49*(HLOOKUP(G$49,'American Bonds'!$B$1:$L$504,MATCH($A280,'American Bonds'!$A$2:$A$504,0))/100))</f>
        <v>1.2243242695756731</v>
      </c>
      <c r="H280">
        <f>H$50*EXP(-H$49*(HLOOKUP(H$49,'American Bonds'!$B$1:$L$504,MATCH($A280,'American Bonds'!$A$2:$A$504,0))/100))</f>
        <v>1.1723251391078746</v>
      </c>
      <c r="I280">
        <f>I$50*EXP(-I$49*(HLOOKUP(I$49,'American Bonds'!$B$1:$L$504,MATCH($A280,'American Bonds'!$A$2:$A$504,0))/100))</f>
        <v>1.1442953985338307</v>
      </c>
      <c r="J280">
        <f>J$50*EXP(-J$49*(HLOOKUP(J$49,'American Bonds'!$B$1:$L$504,MATCH($A280,'American Bonds'!$A$2:$A$504,0))/100))</f>
        <v>1.1169358358229398</v>
      </c>
      <c r="K280">
        <f>K$50*EXP(-K$49*(HLOOKUP(K$49,'American Bonds'!$B$1:$L$504,MATCH($A280,'American Bonds'!$A$2:$A$504,0))/100))</f>
        <v>16.111237709988327</v>
      </c>
      <c r="L280">
        <f>L$50*EXP(-L$49*(HLOOKUP(L$49,'American Bonds'!$B$1:$L$504,MATCH($A280,'American Bonds'!$A$2:$A$504,0))/100))</f>
        <v>0.53039478494405901</v>
      </c>
      <c r="M280">
        <f>M$50*EXP(-M$49*(HLOOKUP(M$49,'American Bonds'!$B$1:$L$504,MATCH($A280,'American Bonds'!$A$2:$A$504,0))/100))</f>
        <v>0.51678225031648306</v>
      </c>
      <c r="N280">
        <f>N$50*EXP(-N$49*(HLOOKUP(N$49,'American Bonds'!$B$1:$L$504,MATCH($A280,'American Bonds'!$A$2:$A$504,0))/100))</f>
        <v>0.50351908017032165</v>
      </c>
      <c r="O280">
        <f>O$50*EXP(-O$49*(HLOOKUP(O$49,'American Bonds'!$B$1:$L$504,MATCH($A280,'American Bonds'!$A$2:$A$504,0))/100))</f>
        <v>0.49059630809746535</v>
      </c>
      <c r="P280">
        <f>P$50*EXP(-P$49*(HLOOKUP(P$49,'American Bonds'!$B$1:$L$504,MATCH($A280,'American Bonds'!$A$2:$A$504,0))/100))</f>
        <v>0.47800519781186546</v>
      </c>
      <c r="Q280">
        <f>Q$50*EXP(-Q$49*(HLOOKUP(Q$49,'American Bonds'!$B$1:$L$504,MATCH($A280,'American Bonds'!$A$2:$A$504,0))/100))</f>
        <v>0.46573723724347194</v>
      </c>
      <c r="R280">
        <f>R$50*EXP(-R$49*(HLOOKUP(R$49,'American Bonds'!$B$1:$L$504,MATCH($A280,'American Bonds'!$A$2:$A$504,0))/100))</f>
        <v>0.45378413278374957</v>
      </c>
      <c r="S280">
        <f>S$50*EXP(-S$49*(HLOOKUP(S$49,'American Bonds'!$B$1:$L$504,MATCH($A280,'American Bonds'!$A$2:$A$504,0))/100))</f>
        <v>0.44213780367888322</v>
      </c>
      <c r="T280">
        <f>T$50*EXP(-T$49*(HLOOKUP(T$49,'American Bonds'!$B$1:$L$504,MATCH($A280,'American Bonds'!$A$2:$A$504,0))/100))</f>
        <v>0.4307903765668803</v>
      </c>
      <c r="U280" s="25">
        <f>U$50*EXP(-U$49*(HLOOKUP(U$49,'American Bonds'!$B$1:$L$504,MATCH($A280,'American Bonds'!$A$2:$A$504,0))/100))</f>
        <v>10.298135563055041</v>
      </c>
      <c r="W280" s="129">
        <f t="shared" si="64"/>
        <v>105.48188266401519</v>
      </c>
      <c r="X280" s="21">
        <f t="shared" si="65"/>
        <v>6.3510020533162841</v>
      </c>
      <c r="Y280" s="28">
        <f t="shared" si="66"/>
        <v>-3.1765997721711148E-3</v>
      </c>
    </row>
    <row r="281" spans="1:25" x14ac:dyDescent="0.2">
      <c r="A281" s="154">
        <v>41261</v>
      </c>
      <c r="B281">
        <f>B$50*EXP(-B$49*(HLOOKUP(B$49,'American Bonds'!$B$1:$L$504,MATCH($A281,'American Bonds'!$A$2:$A$504,0))/100))</f>
        <v>23.32611033124596</v>
      </c>
      <c r="C281">
        <f>C$50*EXP(-C$49*(HLOOKUP(C$49,'American Bonds'!$B$1:$L$504,MATCH($A281,'American Bonds'!$A$2:$A$504,0))/100))</f>
        <v>2.2709513638989822</v>
      </c>
      <c r="D281">
        <f>D$50*EXP(-D$49*(HLOOKUP(D$49,'American Bonds'!$B$1:$L$504,MATCH($A281,'American Bonds'!$A$2:$A$504,0))/100))</f>
        <v>22.241183277603891</v>
      </c>
      <c r="E281">
        <f>E$50*EXP(-E$49*(HLOOKUP(E$49,'American Bonds'!$B$1:$L$504,MATCH($A281,'American Bonds'!$A$2:$A$504,0))/100))</f>
        <v>1.7921928511052603</v>
      </c>
      <c r="F281">
        <f>F$50*EXP(-F$49*(HLOOKUP(F$49,'American Bonds'!$B$1:$L$504,MATCH($A281,'American Bonds'!$A$2:$A$504,0))/100))</f>
        <v>20.518426353445005</v>
      </c>
      <c r="G281">
        <f>G$50*EXP(-G$49*(HLOOKUP(G$49,'American Bonds'!$B$1:$L$504,MATCH($A281,'American Bonds'!$A$2:$A$504,0))/100))</f>
        <v>1.2265300378568049</v>
      </c>
      <c r="H281">
        <f>H$50*EXP(-H$49*(HLOOKUP(H$49,'American Bonds'!$B$1:$L$504,MATCH($A281,'American Bonds'!$A$2:$A$504,0))/100))</f>
        <v>1.1731460539919387</v>
      </c>
      <c r="I281">
        <f>I$50*EXP(-I$49*(HLOOKUP(I$49,'American Bonds'!$B$1:$L$504,MATCH($A281,'American Bonds'!$A$2:$A$504,0))/100))</f>
        <v>1.1452112011248512</v>
      </c>
      <c r="J281">
        <f>J$50*EXP(-J$49*(HLOOKUP(J$49,'American Bonds'!$B$1:$L$504,MATCH($A281,'American Bonds'!$A$2:$A$504,0))/100))</f>
        <v>1.1179415305699321</v>
      </c>
      <c r="K281">
        <f>K$50*EXP(-K$49*(HLOOKUP(K$49,'American Bonds'!$B$1:$L$504,MATCH($A281,'American Bonds'!$A$2:$A$504,0))/100))</f>
        <v>16.111237709988327</v>
      </c>
      <c r="L281">
        <f>L$50*EXP(-L$49*(HLOOKUP(L$49,'American Bonds'!$B$1:$L$504,MATCH($A281,'American Bonds'!$A$2:$A$504,0))/100))</f>
        <v>0.53039478494405901</v>
      </c>
      <c r="M281">
        <f>M$50*EXP(-M$49*(HLOOKUP(M$49,'American Bonds'!$B$1:$L$504,MATCH($A281,'American Bonds'!$A$2:$A$504,0))/100))</f>
        <v>0.51678225031648306</v>
      </c>
      <c r="N281">
        <f>N$50*EXP(-N$49*(HLOOKUP(N$49,'American Bonds'!$B$1:$L$504,MATCH($A281,'American Bonds'!$A$2:$A$504,0))/100))</f>
        <v>0.50351908017032165</v>
      </c>
      <c r="O281">
        <f>O$50*EXP(-O$49*(HLOOKUP(O$49,'American Bonds'!$B$1:$L$504,MATCH($A281,'American Bonds'!$A$2:$A$504,0))/100))</f>
        <v>0.49059630809746535</v>
      </c>
      <c r="P281">
        <f>P$50*EXP(-P$49*(HLOOKUP(P$49,'American Bonds'!$B$1:$L$504,MATCH($A281,'American Bonds'!$A$2:$A$504,0))/100))</f>
        <v>0.47800519781186546</v>
      </c>
      <c r="Q281">
        <f>Q$50*EXP(-Q$49*(HLOOKUP(Q$49,'American Bonds'!$B$1:$L$504,MATCH($A281,'American Bonds'!$A$2:$A$504,0))/100))</f>
        <v>0.46573723724347194</v>
      </c>
      <c r="R281">
        <f>R$50*EXP(-R$49*(HLOOKUP(R$49,'American Bonds'!$B$1:$L$504,MATCH($A281,'American Bonds'!$A$2:$A$504,0))/100))</f>
        <v>0.45378413278374957</v>
      </c>
      <c r="S281">
        <f>S$50*EXP(-S$49*(HLOOKUP(S$49,'American Bonds'!$B$1:$L$504,MATCH($A281,'American Bonds'!$A$2:$A$504,0))/100))</f>
        <v>0.44213780367888322</v>
      </c>
      <c r="T281">
        <f>T$50*EXP(-T$49*(HLOOKUP(T$49,'American Bonds'!$B$1:$L$504,MATCH($A281,'American Bonds'!$A$2:$A$504,0))/100))</f>
        <v>0.4307903765668803</v>
      </c>
      <c r="U281" s="25">
        <f>U$50*EXP(-U$49*(HLOOKUP(U$49,'American Bonds'!$B$1:$L$504,MATCH($A281,'American Bonds'!$A$2:$A$504,0))/100))</f>
        <v>10.257025296150305</v>
      </c>
      <c r="W281" s="129">
        <f t="shared" si="64"/>
        <v>105.49170317859446</v>
      </c>
      <c r="X281" s="21">
        <f t="shared" si="65"/>
        <v>6.3448519887634891</v>
      </c>
      <c r="Y281" s="28">
        <f t="shared" si="66"/>
        <v>9.3097100730768148E-5</v>
      </c>
    </row>
    <row r="282" spans="1:25" x14ac:dyDescent="0.2">
      <c r="A282" s="154">
        <v>41262</v>
      </c>
      <c r="B282">
        <f>B$50*EXP(-B$49*(HLOOKUP(B$49,'American Bonds'!$B$1:$L$504,MATCH($A282,'American Bonds'!$A$2:$A$504,0))/100))</f>
        <v>23.328443058913525</v>
      </c>
      <c r="C282">
        <f>C$50*EXP(-C$49*(HLOOKUP(C$49,'American Bonds'!$B$1:$L$504,MATCH($A282,'American Bonds'!$A$2:$A$504,0))/100))</f>
        <v>2.2727688518883649</v>
      </c>
      <c r="D282">
        <f>D$50*EXP(-D$49*(HLOOKUP(D$49,'American Bonds'!$B$1:$L$504,MATCH($A282,'American Bonds'!$A$2:$A$504,0))/100))</f>
        <v>22.26788871759636</v>
      </c>
      <c r="E282">
        <f>E$50*EXP(-E$49*(HLOOKUP(E$49,'American Bonds'!$B$1:$L$504,MATCH($A282,'American Bonds'!$A$2:$A$504,0))/100))</f>
        <v>1.7950626548978379</v>
      </c>
      <c r="F282">
        <f>F$50*EXP(-F$49*(HLOOKUP(F$49,'American Bonds'!$B$1:$L$504,MATCH($A282,'American Bonds'!$A$2:$A$504,0))/100))</f>
        <v>20.559504270376191</v>
      </c>
      <c r="G282">
        <f>G$50*EXP(-G$49*(HLOOKUP(G$49,'American Bonds'!$B$1:$L$504,MATCH($A282,'American Bonds'!$A$2:$A$504,0))/100))</f>
        <v>1.2294772451817919</v>
      </c>
      <c r="H282">
        <f>H$50*EXP(-H$49*(HLOOKUP(H$49,'American Bonds'!$B$1:$L$504,MATCH($A282,'American Bonds'!$A$2:$A$504,0))/100))</f>
        <v>1.1780836290681318</v>
      </c>
      <c r="I282">
        <f>I$50*EXP(-I$49*(HLOOKUP(I$49,'American Bonds'!$B$1:$L$504,MATCH($A282,'American Bonds'!$A$2:$A$504,0))/100))</f>
        <v>1.1507214288571748</v>
      </c>
      <c r="J282">
        <f>J$50*EXP(-J$49*(HLOOKUP(J$49,'American Bonds'!$B$1:$L$504,MATCH($A282,'American Bonds'!$A$2:$A$504,0))/100))</f>
        <v>1.1239947438014339</v>
      </c>
      <c r="K282">
        <f>K$50*EXP(-K$49*(HLOOKUP(K$49,'American Bonds'!$B$1:$L$504,MATCH($A282,'American Bonds'!$A$2:$A$504,0))/100))</f>
        <v>16.208195719402646</v>
      </c>
      <c r="L282">
        <f>L$50*EXP(-L$49*(HLOOKUP(L$49,'American Bonds'!$B$1:$L$504,MATCH($A282,'American Bonds'!$A$2:$A$504,0))/100))</f>
        <v>0.53390696797949155</v>
      </c>
      <c r="M282">
        <f>M$50*EXP(-M$49*(HLOOKUP(M$49,'American Bonds'!$B$1:$L$504,MATCH($A282,'American Bonds'!$A$2:$A$504,0))/100))</f>
        <v>0.52051650972062991</v>
      </c>
      <c r="N282">
        <f>N$50*EXP(-N$49*(HLOOKUP(N$49,'American Bonds'!$B$1:$L$504,MATCH($A282,'American Bonds'!$A$2:$A$504,0))/100))</f>
        <v>0.50746188594817876</v>
      </c>
      <c r="O282">
        <f>O$50*EXP(-O$49*(HLOOKUP(O$49,'American Bonds'!$B$1:$L$504,MATCH($A282,'American Bonds'!$A$2:$A$504,0))/100))</f>
        <v>0.4947346738882431</v>
      </c>
      <c r="P282">
        <f>P$50*EXP(-P$49*(HLOOKUP(P$49,'American Bonds'!$B$1:$L$504,MATCH($A282,'American Bonds'!$A$2:$A$504,0))/100))</f>
        <v>0.48232666201122543</v>
      </c>
      <c r="Q282">
        <f>Q$50*EXP(-Q$49*(HLOOKUP(Q$49,'American Bonds'!$B$1:$L$504,MATCH($A282,'American Bonds'!$A$2:$A$504,0))/100))</f>
        <v>0.47022984473379031</v>
      </c>
      <c r="R282">
        <f>R$50*EXP(-R$49*(HLOOKUP(R$49,'American Bonds'!$B$1:$L$504,MATCH($A282,'American Bonds'!$A$2:$A$504,0))/100))</f>
        <v>0.45843641725370415</v>
      </c>
      <c r="S282">
        <f>S$50*EXP(-S$49*(HLOOKUP(S$49,'American Bonds'!$B$1:$L$504,MATCH($A282,'American Bonds'!$A$2:$A$504,0))/100))</f>
        <v>0.4469387705142191</v>
      </c>
      <c r="T282">
        <f>T$50*EXP(-T$49*(HLOOKUP(T$49,'American Bonds'!$B$1:$L$504,MATCH($A282,'American Bonds'!$A$2:$A$504,0))/100))</f>
        <v>0.43572948629474917</v>
      </c>
      <c r="U282" s="25">
        <f>U$50*EXP(-U$49*(HLOOKUP(U$49,'American Bonds'!$B$1:$L$504,MATCH($A282,'American Bonds'!$A$2:$A$504,0))/100))</f>
        <v>10.380851068432099</v>
      </c>
      <c r="W282" s="129">
        <f t="shared" si="64"/>
        <v>105.84527260675982</v>
      </c>
      <c r="X282" s="21">
        <f t="shared" si="65"/>
        <v>6.366064097325463</v>
      </c>
      <c r="Y282" s="28">
        <f t="shared" si="66"/>
        <v>3.3460283675290068E-3</v>
      </c>
    </row>
    <row r="283" spans="1:25" x14ac:dyDescent="0.2">
      <c r="A283" s="154">
        <v>41263</v>
      </c>
      <c r="B283">
        <f>B$50*EXP(-B$49*(HLOOKUP(B$49,'American Bonds'!$B$1:$L$504,MATCH($A283,'American Bonds'!$A$2:$A$504,0))/100))</f>
        <v>23.328443058913525</v>
      </c>
      <c r="C283">
        <f>C$50*EXP(-C$49*(HLOOKUP(C$49,'American Bonds'!$B$1:$L$504,MATCH($A283,'American Bonds'!$A$2:$A$504,0))/100))</f>
        <v>2.2723143435703337</v>
      </c>
      <c r="D283">
        <f>D$50*EXP(-D$49*(HLOOKUP(D$49,'American Bonds'!$B$1:$L$504,MATCH($A283,'American Bonds'!$A$2:$A$504,0))/100))</f>
        <v>22.261209352935875</v>
      </c>
      <c r="E283">
        <f>E$50*EXP(-E$49*(HLOOKUP(E$49,'American Bonds'!$B$1:$L$504,MATCH($A283,'American Bonds'!$A$2:$A$504,0))/100))</f>
        <v>1.7943447734217457</v>
      </c>
      <c r="F283">
        <f>F$50*EXP(-F$49*(HLOOKUP(F$49,'American Bonds'!$B$1:$L$504,MATCH($A283,'American Bonds'!$A$2:$A$504,0))/100))</f>
        <v>20.528688131852544</v>
      </c>
      <c r="G283">
        <f>G$50*EXP(-G$49*(HLOOKUP(G$49,'American Bonds'!$B$1:$L$504,MATCH($A283,'American Bonds'!$A$2:$A$504,0))/100))</f>
        <v>1.2272661766990873</v>
      </c>
      <c r="H283">
        <f>H$50*EXP(-H$49*(HLOOKUP(H$49,'American Bonds'!$B$1:$L$504,MATCH($A283,'American Bonds'!$A$2:$A$504,0))/100))</f>
        <v>1.175612249304073</v>
      </c>
      <c r="I283">
        <f>I$50*EXP(-I$49*(HLOOKUP(I$49,'American Bonds'!$B$1:$L$504,MATCH($A283,'American Bonds'!$A$2:$A$504,0))/100))</f>
        <v>1.1479630088559607</v>
      </c>
      <c r="J283">
        <f>J$50*EXP(-J$49*(HLOOKUP(J$49,'American Bonds'!$B$1:$L$504,MATCH($A283,'American Bonds'!$A$2:$A$504,0))/100))</f>
        <v>1.120964051269234</v>
      </c>
      <c r="K283">
        <f>K$50*EXP(-K$49*(HLOOKUP(K$49,'American Bonds'!$B$1:$L$504,MATCH($A283,'American Bonds'!$A$2:$A$504,0))/100))</f>
        <v>16.159643996242966</v>
      </c>
      <c r="L283">
        <f>L$50*EXP(-L$49*(HLOOKUP(L$49,'American Bonds'!$B$1:$L$504,MATCH($A283,'American Bonds'!$A$2:$A$504,0))/100))</f>
        <v>0.5321479789134006</v>
      </c>
      <c r="M283">
        <f>M$50*EXP(-M$49*(HLOOKUP(M$49,'American Bonds'!$B$1:$L$504,MATCH($A283,'American Bonds'!$A$2:$A$504,0))/100))</f>
        <v>0.51864601918872255</v>
      </c>
      <c r="N283">
        <f>N$50*EXP(-N$49*(HLOOKUP(N$49,'American Bonds'!$B$1:$L$504,MATCH($A283,'American Bonds'!$A$2:$A$504,0))/100))</f>
        <v>0.50548663882848943</v>
      </c>
      <c r="O283">
        <f>O$50*EXP(-O$49*(HLOOKUP(O$49,'American Bonds'!$B$1:$L$504,MATCH($A283,'American Bonds'!$A$2:$A$504,0))/100))</f>
        <v>0.49266114571516151</v>
      </c>
      <c r="P283">
        <f>P$50*EXP(-P$49*(HLOOKUP(P$49,'American Bonds'!$B$1:$L$504,MATCH($A283,'American Bonds'!$A$2:$A$504,0))/100))</f>
        <v>0.48016106827252519</v>
      </c>
      <c r="Q283">
        <f>Q$50*EXP(-Q$49*(HLOOKUP(Q$49,'American Bonds'!$B$1:$L$504,MATCH($A283,'American Bonds'!$A$2:$A$504,0))/100))</f>
        <v>0.4679781498699937</v>
      </c>
      <c r="R283">
        <f>R$50*EXP(-R$49*(HLOOKUP(R$49,'American Bonds'!$B$1:$L$504,MATCH($A283,'American Bonds'!$A$2:$A$504,0))/100))</f>
        <v>0.4561043433688845</v>
      </c>
      <c r="S283">
        <f>S$50*EXP(-S$49*(HLOOKUP(S$49,'American Bonds'!$B$1:$L$504,MATCH($A283,'American Bonds'!$A$2:$A$504,0))/100))</f>
        <v>0.44453180580707302</v>
      </c>
      <c r="T283">
        <f>T$50*EXP(-T$49*(HLOOKUP(T$49,'American Bonds'!$B$1:$L$504,MATCH($A283,'American Bonds'!$A$2:$A$504,0))/100))</f>
        <v>0.43325289321850846</v>
      </c>
      <c r="U283" s="25">
        <f>U$50*EXP(-U$49*(HLOOKUP(U$49,'American Bonds'!$B$1:$L$504,MATCH($A283,'American Bonds'!$A$2:$A$504,0))/100))</f>
        <v>10.318752444189995</v>
      </c>
      <c r="W283" s="129">
        <f t="shared" si="64"/>
        <v>105.66617163043809</v>
      </c>
      <c r="X283" s="21">
        <f t="shared" si="65"/>
        <v>6.3552737972598692</v>
      </c>
      <c r="Y283" s="28">
        <f t="shared" si="66"/>
        <v>-1.693535021461227E-3</v>
      </c>
    </row>
    <row r="284" spans="1:25" x14ac:dyDescent="0.2">
      <c r="A284" s="154">
        <v>41264</v>
      </c>
      <c r="B284">
        <f>B$50*EXP(-B$49*(HLOOKUP(B$49,'American Bonds'!$B$1:$L$504,MATCH($A284,'American Bonds'!$A$2:$A$504,0))/100))</f>
        <v>23.333109214125273</v>
      </c>
      <c r="C284">
        <f>C$50*EXP(-C$49*(HLOOKUP(C$49,'American Bonds'!$B$1:$L$504,MATCH($A284,'American Bonds'!$A$2:$A$504,0))/100))</f>
        <v>2.2741329223797231</v>
      </c>
      <c r="D284">
        <f>D$50*EXP(-D$49*(HLOOKUP(D$49,'American Bonds'!$B$1:$L$504,MATCH($A284,'American Bonds'!$A$2:$A$504,0))/100))</f>
        <v>22.274570086366843</v>
      </c>
      <c r="E284">
        <f>E$50*EXP(-E$49*(HLOOKUP(E$49,'American Bonds'!$B$1:$L$504,MATCH($A284,'American Bonds'!$A$2:$A$504,0))/100))</f>
        <v>1.7957808235839587</v>
      </c>
      <c r="F284">
        <f>F$50*EXP(-F$49*(HLOOKUP(F$49,'American Bonds'!$B$1:$L$504,MATCH($A284,'American Bonds'!$A$2:$A$504,0))/100))</f>
        <v>20.549227087750765</v>
      </c>
      <c r="G284">
        <f>G$50*EXP(-G$49*(HLOOKUP(G$49,'American Bonds'!$B$1:$L$504,MATCH($A284,'American Bonds'!$A$2:$A$504,0))/100))</f>
        <v>1.2287397800963322</v>
      </c>
      <c r="H284">
        <f>H$50*EXP(-H$49*(HLOOKUP(H$49,'American Bonds'!$B$1:$L$504,MATCH($A284,'American Bonds'!$A$2:$A$504,0))/100))</f>
        <v>1.1780836290681318</v>
      </c>
      <c r="I284">
        <f>I$50*EXP(-I$49*(HLOOKUP(I$49,'American Bonds'!$B$1:$L$504,MATCH($A284,'American Bonds'!$A$2:$A$504,0))/100))</f>
        <v>1.1507214288571748</v>
      </c>
      <c r="J284">
        <f>J$50*EXP(-J$49*(HLOOKUP(J$49,'American Bonds'!$B$1:$L$504,MATCH($A284,'American Bonds'!$A$2:$A$504,0))/100))</f>
        <v>1.1239947438014339</v>
      </c>
      <c r="K284">
        <f>K$50*EXP(-K$49*(HLOOKUP(K$49,'American Bonds'!$B$1:$L$504,MATCH($A284,'American Bonds'!$A$2:$A$504,0))/100))</f>
        <v>16.191995625080413</v>
      </c>
      <c r="L284">
        <f>L$50*EXP(-L$49*(HLOOKUP(L$49,'American Bonds'!$B$1:$L$504,MATCH($A284,'American Bonds'!$A$2:$A$504,0))/100))</f>
        <v>0.53331999321002399</v>
      </c>
      <c r="M284">
        <f>M$50*EXP(-M$49*(HLOOKUP(M$49,'American Bonds'!$B$1:$L$504,MATCH($A284,'American Bonds'!$A$2:$A$504,0))/100))</f>
        <v>0.51989226453098836</v>
      </c>
      <c r="N284">
        <f>N$50*EXP(-N$49*(HLOOKUP(N$49,'American Bonds'!$B$1:$L$504,MATCH($A284,'American Bonds'!$A$2:$A$504,0))/100))</f>
        <v>0.50680261411598448</v>
      </c>
      <c r="O284">
        <f>O$50*EXP(-O$49*(HLOOKUP(O$49,'American Bonds'!$B$1:$L$504,MATCH($A284,'American Bonds'!$A$2:$A$504,0))/100))</f>
        <v>0.49404252995860048</v>
      </c>
      <c r="P284">
        <f>P$50*EXP(-P$49*(HLOOKUP(P$49,'American Bonds'!$B$1:$L$504,MATCH($A284,'American Bonds'!$A$2:$A$504,0))/100))</f>
        <v>0.48160371436449634</v>
      </c>
      <c r="Q284">
        <f>Q$50*EXP(-Q$49*(HLOOKUP(Q$49,'American Bonds'!$B$1:$L$504,MATCH($A284,'American Bonds'!$A$2:$A$504,0))/100))</f>
        <v>0.46947807855553558</v>
      </c>
      <c r="R284">
        <f>R$50*EXP(-R$49*(HLOOKUP(R$49,'American Bonds'!$B$1:$L$504,MATCH($A284,'American Bonds'!$A$2:$A$504,0))/100))</f>
        <v>0.45765773740977228</v>
      </c>
      <c r="S284">
        <f>S$50*EXP(-S$49*(HLOOKUP(S$49,'American Bonds'!$B$1:$L$504,MATCH($A284,'American Bonds'!$A$2:$A$504,0))/100))</f>
        <v>0.44613500433387265</v>
      </c>
      <c r="T284">
        <f>T$50*EXP(-T$49*(HLOOKUP(T$49,'American Bonds'!$B$1:$L$504,MATCH($A284,'American Bonds'!$A$2:$A$504,0))/100))</f>
        <v>0.43490238626463695</v>
      </c>
      <c r="U284" s="25">
        <f>U$50*EXP(-U$49*(HLOOKUP(U$49,'American Bonds'!$B$1:$L$504,MATCH($A284,'American Bonds'!$A$2:$A$504,0))/100))</f>
        <v>10.360110114163154</v>
      </c>
      <c r="W284" s="129">
        <f t="shared" si="64"/>
        <v>105.80429977801714</v>
      </c>
      <c r="X284" s="21">
        <f t="shared" si="65"/>
        <v>6.3619056185284686</v>
      </c>
      <c r="Y284" s="28">
        <f t="shared" si="66"/>
        <v>1.3063589096188183E-3</v>
      </c>
    </row>
    <row r="285" spans="1:25" x14ac:dyDescent="0.2">
      <c r="A285" s="154">
        <v>41265</v>
      </c>
      <c r="B285">
        <f>B$50*EXP(-B$49*(HLOOKUP(B$49,'American Bonds'!$B$1:$L$504,MATCH($A285,'American Bonds'!$A$2:$A$504,0))/100))</f>
        <v>23.335442641716121</v>
      </c>
      <c r="C285">
        <f>C$50*EXP(-C$49*(HLOOKUP(C$49,'American Bonds'!$B$1:$L$504,MATCH($A285,'American Bonds'!$A$2:$A$504,0))/100))</f>
        <v>2.2736781412748734</v>
      </c>
      <c r="D285">
        <f>D$50*EXP(-D$49*(HLOOKUP(D$49,'American Bonds'!$B$1:$L$504,MATCH($A285,'American Bonds'!$A$2:$A$504,0))/100))</f>
        <v>22.274570086366843</v>
      </c>
      <c r="E285">
        <f>E$50*EXP(-E$49*(HLOOKUP(E$49,'American Bonds'!$B$1:$L$504,MATCH($A285,'American Bonds'!$A$2:$A$504,0))/100))</f>
        <v>1.7957808235839587</v>
      </c>
      <c r="F285">
        <f>F$50*EXP(-F$49*(HLOOKUP(F$49,'American Bonds'!$B$1:$L$504,MATCH($A285,'American Bonds'!$A$2:$A$504,0))/100))</f>
        <v>20.549227087750765</v>
      </c>
      <c r="G285">
        <f>G$50*EXP(-G$49*(HLOOKUP(G$49,'American Bonds'!$B$1:$L$504,MATCH($A285,'American Bonds'!$A$2:$A$504,0))/100))</f>
        <v>1.2287397800963322</v>
      </c>
      <c r="H285">
        <f>H$50*EXP(-H$49*(HLOOKUP(H$49,'American Bonds'!$B$1:$L$504,MATCH($A285,'American Bonds'!$A$2:$A$504,0))/100))</f>
        <v>1.1772592590909379</v>
      </c>
      <c r="I285">
        <f>I$50*EXP(-I$49*(HLOOKUP(I$49,'American Bonds'!$B$1:$L$504,MATCH($A285,'American Bonds'!$A$2:$A$504,0))/100))</f>
        <v>1.1498012198467711</v>
      </c>
      <c r="J285">
        <f>J$50*EXP(-J$49*(HLOOKUP(J$49,'American Bonds'!$B$1:$L$504,MATCH($A285,'American Bonds'!$A$2:$A$504,0))/100))</f>
        <v>1.1229836036133491</v>
      </c>
      <c r="K285">
        <f>K$50*EXP(-K$49*(HLOOKUP(K$49,'American Bonds'!$B$1:$L$504,MATCH($A285,'American Bonds'!$A$2:$A$504,0))/100))</f>
        <v>16.191995625080413</v>
      </c>
      <c r="L285">
        <f>L$50*EXP(-L$49*(HLOOKUP(L$49,'American Bonds'!$B$1:$L$504,MATCH($A285,'American Bonds'!$A$2:$A$504,0))/100))</f>
        <v>0.53331999321002399</v>
      </c>
      <c r="M285">
        <f>M$50*EXP(-M$49*(HLOOKUP(M$49,'American Bonds'!$B$1:$L$504,MATCH($A285,'American Bonds'!$A$2:$A$504,0))/100))</f>
        <v>0.51989226453098836</v>
      </c>
      <c r="N285">
        <f>N$50*EXP(-N$49*(HLOOKUP(N$49,'American Bonds'!$B$1:$L$504,MATCH($A285,'American Bonds'!$A$2:$A$504,0))/100))</f>
        <v>0.50680261411598448</v>
      </c>
      <c r="O285">
        <f>O$50*EXP(-O$49*(HLOOKUP(O$49,'American Bonds'!$B$1:$L$504,MATCH($A285,'American Bonds'!$A$2:$A$504,0))/100))</f>
        <v>0.49404252995860048</v>
      </c>
      <c r="P285">
        <f>P$50*EXP(-P$49*(HLOOKUP(P$49,'American Bonds'!$B$1:$L$504,MATCH($A285,'American Bonds'!$A$2:$A$504,0))/100))</f>
        <v>0.48160371436449634</v>
      </c>
      <c r="Q285">
        <f>Q$50*EXP(-Q$49*(HLOOKUP(Q$49,'American Bonds'!$B$1:$L$504,MATCH($A285,'American Bonds'!$A$2:$A$504,0))/100))</f>
        <v>0.46947807855553558</v>
      </c>
      <c r="R285">
        <f>R$50*EXP(-R$49*(HLOOKUP(R$49,'American Bonds'!$B$1:$L$504,MATCH($A285,'American Bonds'!$A$2:$A$504,0))/100))</f>
        <v>0.45765773740977228</v>
      </c>
      <c r="S285">
        <f>S$50*EXP(-S$49*(HLOOKUP(S$49,'American Bonds'!$B$1:$L$504,MATCH($A285,'American Bonds'!$A$2:$A$504,0))/100))</f>
        <v>0.44613500433387265</v>
      </c>
      <c r="T285">
        <f>T$50*EXP(-T$49*(HLOOKUP(T$49,'American Bonds'!$B$1:$L$504,MATCH($A285,'American Bonds'!$A$2:$A$504,0))/100))</f>
        <v>0.43490238626463695</v>
      </c>
      <c r="U285" s="25">
        <f>U$50*EXP(-U$49*(HLOOKUP(U$49,'American Bonds'!$B$1:$L$504,MATCH($A285,'American Bonds'!$A$2:$A$504,0))/100))</f>
        <v>10.360110114163154</v>
      </c>
      <c r="W285" s="129">
        <f t="shared" si="64"/>
        <v>105.80342270532742</v>
      </c>
      <c r="X285" s="21">
        <f t="shared" si="65"/>
        <v>6.361761683633234</v>
      </c>
      <c r="Y285" s="28">
        <f t="shared" si="66"/>
        <v>-8.2896094662849483E-6</v>
      </c>
    </row>
    <row r="286" spans="1:25" x14ac:dyDescent="0.2">
      <c r="A286" s="154">
        <v>41269</v>
      </c>
      <c r="B286">
        <f>B$50*EXP(-B$49*(HLOOKUP(B$49,'American Bonds'!$B$1:$L$504,MATCH($A286,'American Bonds'!$A$2:$A$504,0))/100))</f>
        <v>23.335442641716121</v>
      </c>
      <c r="C286">
        <f>C$50*EXP(-C$49*(HLOOKUP(C$49,'American Bonds'!$B$1:$L$504,MATCH($A286,'American Bonds'!$A$2:$A$504,0))/100))</f>
        <v>2.2736781412748734</v>
      </c>
      <c r="D286">
        <f>D$50*EXP(-D$49*(HLOOKUP(D$49,'American Bonds'!$B$1:$L$504,MATCH($A286,'American Bonds'!$A$2:$A$504,0))/100))</f>
        <v>22.274570086366843</v>
      </c>
      <c r="E286">
        <f>E$50*EXP(-E$49*(HLOOKUP(E$49,'American Bonds'!$B$1:$L$504,MATCH($A286,'American Bonds'!$A$2:$A$504,0))/100))</f>
        <v>1.7957808235839587</v>
      </c>
      <c r="F286">
        <f>F$50*EXP(-F$49*(HLOOKUP(F$49,'American Bonds'!$B$1:$L$504,MATCH($A286,'American Bonds'!$A$2:$A$504,0))/100))</f>
        <v>20.549227087750765</v>
      </c>
      <c r="G286">
        <f>G$50*EXP(-G$49*(HLOOKUP(G$49,'American Bonds'!$B$1:$L$504,MATCH($A286,'American Bonds'!$A$2:$A$504,0))/100))</f>
        <v>1.2287397800963322</v>
      </c>
      <c r="H286">
        <f>H$50*EXP(-H$49*(HLOOKUP(H$49,'American Bonds'!$B$1:$L$504,MATCH($A286,'American Bonds'!$A$2:$A$504,0))/100))</f>
        <v>1.1780836290681318</v>
      </c>
      <c r="I286">
        <f>I$50*EXP(-I$49*(HLOOKUP(I$49,'American Bonds'!$B$1:$L$504,MATCH($A286,'American Bonds'!$A$2:$A$504,0))/100))</f>
        <v>1.1507214288571748</v>
      </c>
      <c r="J286">
        <f>J$50*EXP(-J$49*(HLOOKUP(J$49,'American Bonds'!$B$1:$L$504,MATCH($A286,'American Bonds'!$A$2:$A$504,0))/100))</f>
        <v>1.1239947438014339</v>
      </c>
      <c r="K286">
        <f>K$50*EXP(-K$49*(HLOOKUP(K$49,'American Bonds'!$B$1:$L$504,MATCH($A286,'American Bonds'!$A$2:$A$504,0))/100))</f>
        <v>16.191995625080413</v>
      </c>
      <c r="L286">
        <f>L$50*EXP(-L$49*(HLOOKUP(L$49,'American Bonds'!$B$1:$L$504,MATCH($A286,'American Bonds'!$A$2:$A$504,0))/100))</f>
        <v>0.53331999321002399</v>
      </c>
      <c r="M286">
        <f>M$50*EXP(-M$49*(HLOOKUP(M$49,'American Bonds'!$B$1:$L$504,MATCH($A286,'American Bonds'!$A$2:$A$504,0))/100))</f>
        <v>0.51989226453098836</v>
      </c>
      <c r="N286">
        <f>N$50*EXP(-N$49*(HLOOKUP(N$49,'American Bonds'!$B$1:$L$504,MATCH($A286,'American Bonds'!$A$2:$A$504,0))/100))</f>
        <v>0.50680261411598448</v>
      </c>
      <c r="O286">
        <f>O$50*EXP(-O$49*(HLOOKUP(O$49,'American Bonds'!$B$1:$L$504,MATCH($A286,'American Bonds'!$A$2:$A$504,0))/100))</f>
        <v>0.49404252995860048</v>
      </c>
      <c r="P286">
        <f>P$50*EXP(-P$49*(HLOOKUP(P$49,'American Bonds'!$B$1:$L$504,MATCH($A286,'American Bonds'!$A$2:$A$504,0))/100))</f>
        <v>0.48160371436449634</v>
      </c>
      <c r="Q286">
        <f>Q$50*EXP(-Q$49*(HLOOKUP(Q$49,'American Bonds'!$B$1:$L$504,MATCH($A286,'American Bonds'!$A$2:$A$504,0))/100))</f>
        <v>0.46947807855553558</v>
      </c>
      <c r="R286">
        <f>R$50*EXP(-R$49*(HLOOKUP(R$49,'American Bonds'!$B$1:$L$504,MATCH($A286,'American Bonds'!$A$2:$A$504,0))/100))</f>
        <v>0.45765773740977228</v>
      </c>
      <c r="S286">
        <f>S$50*EXP(-S$49*(HLOOKUP(S$49,'American Bonds'!$B$1:$L$504,MATCH($A286,'American Bonds'!$A$2:$A$504,0))/100))</f>
        <v>0.44613500433387265</v>
      </c>
      <c r="T286">
        <f>T$50*EXP(-T$49*(HLOOKUP(T$49,'American Bonds'!$B$1:$L$504,MATCH($A286,'American Bonds'!$A$2:$A$504,0))/100))</f>
        <v>0.43490238626463695</v>
      </c>
      <c r="U286" s="25">
        <f>U$50*EXP(-U$49*(HLOOKUP(U$49,'American Bonds'!$B$1:$L$504,MATCH($A286,'American Bonds'!$A$2:$A$504,0))/100))</f>
        <v>10.360110114163154</v>
      </c>
      <c r="W286" s="129">
        <f t="shared" si="64"/>
        <v>105.80617842450312</v>
      </c>
      <c r="X286" s="21">
        <f t="shared" si="65"/>
        <v>6.3618061167185553</v>
      </c>
      <c r="Y286" s="28">
        <f t="shared" si="66"/>
        <v>2.6045313266897522E-5</v>
      </c>
    </row>
    <row r="287" spans="1:25" x14ac:dyDescent="0.2">
      <c r="A287" s="154">
        <v>41270</v>
      </c>
      <c r="B287">
        <f>B$50*EXP(-B$49*(HLOOKUP(B$49,'American Bonds'!$B$1:$L$504,MATCH($A287,'American Bonds'!$A$2:$A$504,0))/100))</f>
        <v>23.330776019865521</v>
      </c>
      <c r="C287">
        <f>C$50*EXP(-C$49*(HLOOKUP(C$49,'American Bonds'!$B$1:$L$504,MATCH($A287,'American Bonds'!$A$2:$A$504,0))/100))</f>
        <v>2.2709513638989822</v>
      </c>
      <c r="D287">
        <f>D$50*EXP(-D$49*(HLOOKUP(D$49,'American Bonds'!$B$1:$L$504,MATCH($A287,'American Bonds'!$A$2:$A$504,0))/100))</f>
        <v>22.247856633540515</v>
      </c>
      <c r="E287">
        <f>E$50*EXP(-E$49*(HLOOKUP(E$49,'American Bonds'!$B$1:$L$504,MATCH($A287,'American Bonds'!$A$2:$A$504,0))/100))</f>
        <v>1.792909871640249</v>
      </c>
      <c r="F287">
        <f>F$50*EXP(-F$49*(HLOOKUP(F$49,'American Bonds'!$B$1:$L$504,MATCH($A287,'American Bonds'!$A$2:$A$504,0))/100))</f>
        <v>20.518426353445005</v>
      </c>
      <c r="G287">
        <f>G$50*EXP(-G$49*(HLOOKUP(G$49,'American Bonds'!$B$1:$L$504,MATCH($A287,'American Bonds'!$A$2:$A$504,0))/100))</f>
        <v>1.2265300378568049</v>
      </c>
      <c r="H287">
        <f>H$50*EXP(-H$49*(HLOOKUP(H$49,'American Bonds'!$B$1:$L$504,MATCH($A287,'American Bonds'!$A$2:$A$504,0))/100))</f>
        <v>1.1764354659708045</v>
      </c>
      <c r="I287">
        <f>I$50*EXP(-I$49*(HLOOKUP(I$49,'American Bonds'!$B$1:$L$504,MATCH($A287,'American Bonds'!$A$2:$A$504,0))/100))</f>
        <v>1.1488817467091874</v>
      </c>
      <c r="J287">
        <f>J$50*EXP(-J$49*(HLOOKUP(J$49,'American Bonds'!$B$1:$L$504,MATCH($A287,'American Bonds'!$A$2:$A$504,0))/100))</f>
        <v>1.1219733730420449</v>
      </c>
      <c r="K287">
        <f>K$50*EXP(-K$49*(HLOOKUP(K$49,'American Bonds'!$B$1:$L$504,MATCH($A287,'American Bonds'!$A$2:$A$504,0))/100))</f>
        <v>16.159643996242966</v>
      </c>
      <c r="L287">
        <f>L$50*EXP(-L$49*(HLOOKUP(L$49,'American Bonds'!$B$1:$L$504,MATCH($A287,'American Bonds'!$A$2:$A$504,0))/100))</f>
        <v>0.5321479789134006</v>
      </c>
      <c r="M287">
        <f>M$50*EXP(-M$49*(HLOOKUP(M$49,'American Bonds'!$B$1:$L$504,MATCH($A287,'American Bonds'!$A$2:$A$504,0))/100))</f>
        <v>0.51864601918872255</v>
      </c>
      <c r="N287">
        <f>N$50*EXP(-N$49*(HLOOKUP(N$49,'American Bonds'!$B$1:$L$504,MATCH($A287,'American Bonds'!$A$2:$A$504,0))/100))</f>
        <v>0.50548663882848943</v>
      </c>
      <c r="O287">
        <f>O$50*EXP(-O$49*(HLOOKUP(O$49,'American Bonds'!$B$1:$L$504,MATCH($A287,'American Bonds'!$A$2:$A$504,0))/100))</f>
        <v>0.49266114571516151</v>
      </c>
      <c r="P287">
        <f>P$50*EXP(-P$49*(HLOOKUP(P$49,'American Bonds'!$B$1:$L$504,MATCH($A287,'American Bonds'!$A$2:$A$504,0))/100))</f>
        <v>0.48016106827252519</v>
      </c>
      <c r="Q287">
        <f>Q$50*EXP(-Q$49*(HLOOKUP(Q$49,'American Bonds'!$B$1:$L$504,MATCH($A287,'American Bonds'!$A$2:$A$504,0))/100))</f>
        <v>0.4679781498699937</v>
      </c>
      <c r="R287">
        <f>R$50*EXP(-R$49*(HLOOKUP(R$49,'American Bonds'!$B$1:$L$504,MATCH($A287,'American Bonds'!$A$2:$A$504,0))/100))</f>
        <v>0.4561043433688845</v>
      </c>
      <c r="S287">
        <f>S$50*EXP(-S$49*(HLOOKUP(S$49,'American Bonds'!$B$1:$L$504,MATCH($A287,'American Bonds'!$A$2:$A$504,0))/100))</f>
        <v>0.44453180580707302</v>
      </c>
      <c r="T287">
        <f>T$50*EXP(-T$49*(HLOOKUP(T$49,'American Bonds'!$B$1:$L$504,MATCH($A287,'American Bonds'!$A$2:$A$504,0))/100))</f>
        <v>0.43325289321850846</v>
      </c>
      <c r="U287" s="25">
        <f>U$50*EXP(-U$49*(HLOOKUP(U$49,'American Bonds'!$B$1:$L$504,MATCH($A287,'American Bonds'!$A$2:$A$504,0))/100))</f>
        <v>10.318752444189995</v>
      </c>
      <c r="W287" s="129">
        <f t="shared" si="64"/>
        <v>105.64410734958481</v>
      </c>
      <c r="X287" s="21">
        <f t="shared" si="65"/>
        <v>6.3558465161188211</v>
      </c>
      <c r="Y287" s="28">
        <f t="shared" si="66"/>
        <v>-1.5329476246668525E-3</v>
      </c>
    </row>
    <row r="288" spans="1:25" x14ac:dyDescent="0.2">
      <c r="A288" s="154">
        <v>41271</v>
      </c>
      <c r="B288">
        <f>B$50*EXP(-B$49*(HLOOKUP(B$49,'American Bonds'!$B$1:$L$504,MATCH($A288,'American Bonds'!$A$2:$A$504,0))/100))</f>
        <v>23.328443058913525</v>
      </c>
      <c r="C288">
        <f>C$50*EXP(-C$49*(HLOOKUP(C$49,'American Bonds'!$B$1:$L$504,MATCH($A288,'American Bonds'!$A$2:$A$504,0))/100))</f>
        <v>2.2718599261448773</v>
      </c>
      <c r="D288">
        <f>D$50*EXP(-D$49*(HLOOKUP(D$49,'American Bonds'!$B$1:$L$504,MATCH($A288,'American Bonds'!$A$2:$A$504,0))/100))</f>
        <v>22.26788871759636</v>
      </c>
      <c r="E288">
        <f>E$50*EXP(-E$49*(HLOOKUP(E$49,'American Bonds'!$B$1:$L$504,MATCH($A288,'American Bonds'!$A$2:$A$504,0))/100))</f>
        <v>1.7950626548978379</v>
      </c>
      <c r="F288">
        <f>F$50*EXP(-F$49*(HLOOKUP(F$49,'American Bonds'!$B$1:$L$504,MATCH($A288,'American Bonds'!$A$2:$A$504,0))/100))</f>
        <v>20.56978659287779</v>
      </c>
      <c r="G288">
        <f>G$50*EXP(-G$49*(HLOOKUP(G$49,'American Bonds'!$B$1:$L$504,MATCH($A288,'American Bonds'!$A$2:$A$504,0))/100))</f>
        <v>1.2302151528790728</v>
      </c>
      <c r="H288">
        <f>H$50*EXP(-H$49*(HLOOKUP(H$49,'American Bonds'!$B$1:$L$504,MATCH($A288,'American Bonds'!$A$2:$A$504,0))/100))</f>
        <v>1.180560204182904</v>
      </c>
      <c r="I288">
        <f>I$50*EXP(-I$49*(HLOOKUP(I$49,'American Bonds'!$B$1:$L$504,MATCH($A288,'American Bonds'!$A$2:$A$504,0))/100))</f>
        <v>1.153486477017001</v>
      </c>
      <c r="J288">
        <f>J$50*EXP(-J$49*(HLOOKUP(J$49,'American Bonds'!$B$1:$L$504,MATCH($A288,'American Bonds'!$A$2:$A$504,0))/100))</f>
        <v>1.1270336302602939</v>
      </c>
      <c r="K288">
        <f>K$50*EXP(-K$49*(HLOOKUP(K$49,'American Bonds'!$B$1:$L$504,MATCH($A288,'American Bonds'!$A$2:$A$504,0))/100))</f>
        <v>16.256893316433207</v>
      </c>
      <c r="L288">
        <f>L$50*EXP(-L$49*(HLOOKUP(L$49,'American Bonds'!$B$1:$L$504,MATCH($A288,'American Bonds'!$A$2:$A$504,0))/100))</f>
        <v>0.53567177129774024</v>
      </c>
      <c r="M288">
        <f>M$50*EXP(-M$49*(HLOOKUP(M$49,'American Bonds'!$B$1:$L$504,MATCH($A288,'American Bonds'!$A$2:$A$504,0))/100))</f>
        <v>0.52239374615378897</v>
      </c>
      <c r="N288">
        <f>N$50*EXP(-N$49*(HLOOKUP(N$49,'American Bonds'!$B$1:$L$504,MATCH($A288,'American Bonds'!$A$2:$A$504,0))/100))</f>
        <v>0.50944485157293662</v>
      </c>
      <c r="O288">
        <f>O$50*EXP(-O$49*(HLOOKUP(O$49,'American Bonds'!$B$1:$L$504,MATCH($A288,'American Bonds'!$A$2:$A$504,0))/100))</f>
        <v>0.49681692919380105</v>
      </c>
      <c r="P288">
        <f>P$50*EXP(-P$49*(HLOOKUP(P$49,'American Bonds'!$B$1:$L$504,MATCH($A288,'American Bonds'!$A$2:$A$504,0))/100))</f>
        <v>0.4845020228813135</v>
      </c>
      <c r="Q288">
        <f>Q$50*EXP(-Q$49*(HLOOKUP(Q$49,'American Bonds'!$B$1:$L$504,MATCH($A288,'American Bonds'!$A$2:$A$504,0))/100))</f>
        <v>0.47249237371401104</v>
      </c>
      <c r="R288">
        <f>R$50*EXP(-R$49*(HLOOKUP(R$49,'American Bonds'!$B$1:$L$504,MATCH($A288,'American Bonds'!$A$2:$A$504,0))/100))</f>
        <v>0.46078041509558171</v>
      </c>
      <c r="S288">
        <f>S$50*EXP(-S$49*(HLOOKUP(S$49,'American Bonds'!$B$1:$L$504,MATCH($A288,'American Bonds'!$A$2:$A$504,0))/100))</f>
        <v>0.4493587679875829</v>
      </c>
      <c r="T288">
        <f>T$50*EXP(-T$49*(HLOOKUP(T$49,'American Bonds'!$B$1:$L$504,MATCH($A288,'American Bonds'!$A$2:$A$504,0))/100))</f>
        <v>0.43822023626032924</v>
      </c>
      <c r="U288" s="25">
        <f>U$50*EXP(-U$49*(HLOOKUP(U$49,'American Bonds'!$B$1:$L$504,MATCH($A288,'American Bonds'!$A$2:$A$504,0))/100))</f>
        <v>10.42245763035427</v>
      </c>
      <c r="W288" s="129">
        <f t="shared" ref="W288:W351" si="67">SUM(B288:U288)</f>
        <v>105.97336847571424</v>
      </c>
      <c r="X288" s="21">
        <f t="shared" si="65"/>
        <v>6.3747540271734664</v>
      </c>
      <c r="Y288" s="28">
        <f t="shared" si="66"/>
        <v>3.1118544491572199E-3</v>
      </c>
    </row>
    <row r="289" spans="1:25" x14ac:dyDescent="0.2">
      <c r="A289" s="154">
        <v>41272</v>
      </c>
      <c r="B289">
        <f>B$50*EXP(-B$49*(HLOOKUP(B$49,'American Bonds'!$B$1:$L$504,MATCH($A289,'American Bonds'!$A$2:$A$504,0))/100))</f>
        <v>23.340110196984433</v>
      </c>
      <c r="C289">
        <f>C$50*EXP(-C$49*(HLOOKUP(C$49,'American Bonds'!$B$1:$L$504,MATCH($A289,'American Bonds'!$A$2:$A$504,0))/100))</f>
        <v>2.2736781412748734</v>
      </c>
      <c r="D289">
        <f>D$50*EXP(-D$49*(HLOOKUP(D$49,'American Bonds'!$B$1:$L$504,MATCH($A289,'American Bonds'!$A$2:$A$504,0))/100))</f>
        <v>22.308007012921887</v>
      </c>
      <c r="E289">
        <f>E$50*EXP(-E$49*(HLOOKUP(E$49,'American Bonds'!$B$1:$L$504,MATCH($A289,'American Bonds'!$A$2:$A$504,0))/100))</f>
        <v>1.7993759791883459</v>
      </c>
      <c r="F289">
        <f>F$50*EXP(-F$49*(HLOOKUP(F$49,'American Bonds'!$B$1:$L$504,MATCH($A289,'American Bonds'!$A$2:$A$504,0))/100))</f>
        <v>20.631588609329594</v>
      </c>
      <c r="G289">
        <f>G$50*EXP(-G$49*(HLOOKUP(G$49,'American Bonds'!$B$1:$L$504,MATCH($A289,'American Bonds'!$A$2:$A$504,0))/100))</f>
        <v>1.2346519087983969</v>
      </c>
      <c r="H289">
        <f>H$50*EXP(-H$49*(HLOOKUP(H$49,'American Bonds'!$B$1:$L$504,MATCH($A289,'American Bonds'!$A$2:$A$504,0))/100))</f>
        <v>1.1822141459578588</v>
      </c>
      <c r="I289">
        <f>I$50*EXP(-I$49*(HLOOKUP(I$49,'American Bonds'!$B$1:$L$504,MATCH($A289,'American Bonds'!$A$2:$A$504,0))/100))</f>
        <v>1.1553335326306806</v>
      </c>
      <c r="J289">
        <f>J$50*EXP(-J$49*(HLOOKUP(J$49,'American Bonds'!$B$1:$L$504,MATCH($A289,'American Bonds'!$A$2:$A$504,0))/100))</f>
        <v>1.1290641176852134</v>
      </c>
      <c r="K289">
        <f>K$50*EXP(-K$49*(HLOOKUP(K$49,'American Bonds'!$B$1:$L$504,MATCH($A289,'American Bonds'!$A$2:$A$504,0))/100))</f>
        <v>16.289439638539406</v>
      </c>
      <c r="L289">
        <f>L$50*EXP(-L$49*(HLOOKUP(L$49,'American Bonds'!$B$1:$L$504,MATCH($A289,'American Bonds'!$A$2:$A$504,0))/100))</f>
        <v>0.53685154647144373</v>
      </c>
      <c r="M289">
        <f>M$50*EXP(-M$49*(HLOOKUP(M$49,'American Bonds'!$B$1:$L$504,MATCH($A289,'American Bonds'!$A$2:$A$504,0))/100))</f>
        <v>0.5236489968428647</v>
      </c>
      <c r="N289">
        <f>N$50*EXP(-N$49*(HLOOKUP(N$49,'American Bonds'!$B$1:$L$504,MATCH($A289,'American Bonds'!$A$2:$A$504,0))/100))</f>
        <v>0.51077113160392884</v>
      </c>
      <c r="O289">
        <f>O$50*EXP(-O$49*(HLOOKUP(O$49,'American Bonds'!$B$1:$L$504,MATCH($A289,'American Bonds'!$A$2:$A$504,0))/100))</f>
        <v>0.49820996593686667</v>
      </c>
      <c r="P289">
        <f>P$50*EXP(-P$49*(HLOOKUP(P$49,'American Bonds'!$B$1:$L$504,MATCH($A289,'American Bonds'!$A$2:$A$504,0))/100))</f>
        <v>0.48595771139095562</v>
      </c>
      <c r="Q289">
        <f>Q$50*EXP(-Q$49*(HLOOKUP(Q$49,'American Bonds'!$B$1:$L$504,MATCH($A289,'American Bonds'!$A$2:$A$504,0))/100))</f>
        <v>0.47400677105335326</v>
      </c>
      <c r="R289">
        <f>R$50*EXP(-R$49*(HLOOKUP(R$49,'American Bonds'!$B$1:$L$504,MATCH($A289,'American Bonds'!$A$2:$A$504,0))/100))</f>
        <v>0.46234973483869229</v>
      </c>
      <c r="S289">
        <f>S$50*EXP(-S$49*(HLOOKUP(S$49,'American Bonds'!$B$1:$L$504,MATCH($A289,'American Bonds'!$A$2:$A$504,0))/100))</f>
        <v>0.45097937489451562</v>
      </c>
      <c r="T289">
        <f>T$50*EXP(-T$49*(HLOOKUP(T$49,'American Bonds'!$B$1:$L$504,MATCH($A289,'American Bonds'!$A$2:$A$504,0))/100))</f>
        <v>0.4398886411197046</v>
      </c>
      <c r="U289" s="25">
        <f>U$50*EXP(-U$49*(HLOOKUP(U$49,'American Bonds'!$B$1:$L$504,MATCH($A289,'American Bonds'!$A$2:$A$504,0))/100))</f>
        <v>10.443323404433801</v>
      </c>
      <c r="W289" s="129">
        <f t="shared" si="67"/>
        <v>106.16945056189682</v>
      </c>
      <c r="X289" s="21">
        <f t="shared" si="65"/>
        <v>6.3768673832628542</v>
      </c>
      <c r="Y289" s="28">
        <f t="shared" si="66"/>
        <v>1.8485861827509495E-3</v>
      </c>
    </row>
    <row r="290" spans="1:25" x14ac:dyDescent="0.2">
      <c r="A290" s="154" t="s">
        <v>97</v>
      </c>
      <c r="B290">
        <f>B$50*EXP(-B$49*(HLOOKUP(B$49,'American Bonds'!$B$1:$L$504,MATCH($A290,'American Bonds'!$A$2:$A$504,0))/100))</f>
        <v>23.340110196984433</v>
      </c>
      <c r="C290">
        <f>C$50*EXP(-C$49*(HLOOKUP(C$49,'American Bonds'!$B$1:$L$504,MATCH($A290,'American Bonds'!$A$2:$A$504,0))/100))</f>
        <v>2.2745877944498898</v>
      </c>
      <c r="D290">
        <f>D$50*EXP(-D$49*(HLOOKUP(D$49,'American Bonds'!$B$1:$L$504,MATCH($A290,'American Bonds'!$A$2:$A$504,0))/100))</f>
        <v>22.321395833374112</v>
      </c>
      <c r="E290">
        <f>E$50*EXP(-E$49*(HLOOKUP(E$49,'American Bonds'!$B$1:$L$504,MATCH($A290,'American Bonds'!$A$2:$A$504,0))/100))</f>
        <v>1.8008160559255875</v>
      </c>
      <c r="F290">
        <f>F$50*EXP(-F$49*(HLOOKUP(F$49,'American Bonds'!$B$1:$L$504,MATCH($A290,'American Bonds'!$A$2:$A$504,0))/100))</f>
        <v>20.662559214390395</v>
      </c>
      <c r="G290">
        <f>G$50*EXP(-G$49*(HLOOKUP(G$49,'American Bonds'!$B$1:$L$504,MATCH($A290,'American Bonds'!$A$2:$A$504,0))/100))</f>
        <v>1.2368762835709481</v>
      </c>
      <c r="H290">
        <f>H$50*EXP(-H$49*(HLOOKUP(H$49,'American Bonds'!$B$1:$L$504,MATCH($A290,'American Bonds'!$A$2:$A$504,0))/100))</f>
        <v>1.1863591449856576</v>
      </c>
      <c r="I290">
        <f>I$50*EXP(-I$49*(HLOOKUP(I$49,'American Bonds'!$B$1:$L$504,MATCH($A290,'American Bonds'!$A$2:$A$504,0))/100))</f>
        <v>1.1599641217653553</v>
      </c>
      <c r="J290">
        <f>J$50*EXP(-J$49*(HLOOKUP(J$49,'American Bonds'!$B$1:$L$504,MATCH($A290,'American Bonds'!$A$2:$A$504,0))/100))</f>
        <v>1.1341563551559581</v>
      </c>
      <c r="K290">
        <f>K$50*EXP(-K$49*(HLOOKUP(K$49,'American Bonds'!$B$1:$L$504,MATCH($A290,'American Bonds'!$A$2:$A$504,0))/100))</f>
        <v>16.354727886538587</v>
      </c>
      <c r="L290">
        <f>L$50*EXP(-L$49*(HLOOKUP(L$49,'American Bonds'!$B$1:$L$504,MATCH($A290,'American Bonds'!$A$2:$A$504,0))/100))</f>
        <v>0.53921889762913977</v>
      </c>
      <c r="M290">
        <f>M$50*EXP(-M$49*(HLOOKUP(M$49,'American Bonds'!$B$1:$L$504,MATCH($A290,'American Bonds'!$A$2:$A$504,0))/100))</f>
        <v>0.52616855412764574</v>
      </c>
      <c r="N290">
        <f>N$50*EXP(-N$49*(HLOOKUP(N$49,'American Bonds'!$B$1:$L$504,MATCH($A290,'American Bonds'!$A$2:$A$504,0))/100))</f>
        <v>0.51343405909929662</v>
      </c>
      <c r="O290">
        <f>O$50*EXP(-O$49*(HLOOKUP(O$49,'American Bonds'!$B$1:$L$504,MATCH($A290,'American Bonds'!$A$2:$A$504,0))/100))</f>
        <v>0.50100776828109073</v>
      </c>
      <c r="P290">
        <f>P$50*EXP(-P$49*(HLOOKUP(P$49,'American Bonds'!$B$1:$L$504,MATCH($A290,'American Bonds'!$A$2:$A$504,0))/100))</f>
        <v>0.48888222241885726</v>
      </c>
      <c r="Q290">
        <f>Q$50*EXP(-Q$49*(HLOOKUP(Q$49,'American Bonds'!$B$1:$L$504,MATCH($A290,'American Bonds'!$A$2:$A$504,0))/100))</f>
        <v>0.47705014278961566</v>
      </c>
      <c r="R290">
        <f>R$50*EXP(-R$49*(HLOOKUP(R$49,'American Bonds'!$B$1:$L$504,MATCH($A290,'American Bonds'!$A$2:$A$504,0))/100))</f>
        <v>0.46550442683230314</v>
      </c>
      <c r="S290">
        <f>S$50*EXP(-S$49*(HLOOKUP(S$49,'American Bonds'!$B$1:$L$504,MATCH($A290,'American Bonds'!$A$2:$A$504,0))/100))</f>
        <v>0.45423814388424932</v>
      </c>
      <c r="T290">
        <f>T$50*EXP(-T$49*(HLOOKUP(T$49,'American Bonds'!$B$1:$L$504,MATCH($A290,'American Bonds'!$A$2:$A$504,0))/100))</f>
        <v>0.44324453102083744</v>
      </c>
      <c r="U290" s="25">
        <f>U$50*EXP(-U$49*(HLOOKUP(U$49,'American Bonds'!$B$1:$L$504,MATCH($A290,'American Bonds'!$A$2:$A$504,0))/100))</f>
        <v>10.506171701205943</v>
      </c>
      <c r="W290" s="129">
        <f t="shared" si="67"/>
        <v>106.38647333442989</v>
      </c>
      <c r="X290" s="21">
        <f t="shared" si="65"/>
        <v>6.3886398586173829</v>
      </c>
      <c r="Y290" s="28">
        <f t="shared" si="66"/>
        <v>2.0420305768784112E-3</v>
      </c>
    </row>
    <row r="291" spans="1:25" x14ac:dyDescent="0.2">
      <c r="A291" s="154" t="s">
        <v>98</v>
      </c>
      <c r="B291">
        <f>B$50*EXP(-B$49*(HLOOKUP(B$49,'American Bonds'!$B$1:$L$504,MATCH($A291,'American Bonds'!$A$2:$A$504,0))/100))</f>
        <v>23.330776019865521</v>
      </c>
      <c r="C291">
        <f>C$50*EXP(-C$49*(HLOOKUP(C$49,'American Bonds'!$B$1:$L$504,MATCH($A291,'American Bonds'!$A$2:$A$504,0))/100))</f>
        <v>2.2736781412748734</v>
      </c>
      <c r="D291">
        <f>D$50*EXP(-D$49*(HLOOKUP(D$49,'American Bonds'!$B$1:$L$504,MATCH($A291,'American Bonds'!$A$2:$A$504,0))/100))</f>
        <v>22.301315614577948</v>
      </c>
      <c r="E291">
        <f>E$50*EXP(-E$49*(HLOOKUP(E$49,'American Bonds'!$B$1:$L$504,MATCH($A291,'American Bonds'!$A$2:$A$504,0))/100))</f>
        <v>1.7986563727275575</v>
      </c>
      <c r="F291">
        <f>F$50*EXP(-F$49*(HLOOKUP(F$49,'American Bonds'!$B$1:$L$504,MATCH($A291,'American Bonds'!$A$2:$A$504,0))/100))</f>
        <v>20.652230517172686</v>
      </c>
      <c r="G291">
        <f>G$50*EXP(-G$49*(HLOOKUP(G$49,'American Bonds'!$B$1:$L$504,MATCH($A291,'American Bonds'!$A$2:$A$504,0))/100))</f>
        <v>1.2361343803940157</v>
      </c>
      <c r="H291">
        <f>H$50*EXP(-H$49*(HLOOKUP(H$49,'American Bonds'!$B$1:$L$504,MATCH($A291,'American Bonds'!$A$2:$A$504,0))/100))</f>
        <v>1.1855289841743497</v>
      </c>
      <c r="I291">
        <f>I$50*EXP(-I$49*(HLOOKUP(I$49,'American Bonds'!$B$1:$L$504,MATCH($A291,'American Bonds'!$A$2:$A$504,0))/100))</f>
        <v>1.1590365215574983</v>
      </c>
      <c r="J291">
        <f>J$50*EXP(-J$49*(HLOOKUP(J$49,'American Bonds'!$B$1:$L$504,MATCH($A291,'American Bonds'!$A$2:$A$504,0))/100))</f>
        <v>1.1331360736318725</v>
      </c>
      <c r="K291">
        <f>K$50*EXP(-K$49*(HLOOKUP(K$49,'American Bonds'!$B$1:$L$504,MATCH($A291,'American Bonds'!$A$2:$A$504,0))/100))</f>
        <v>16.354727886538587</v>
      </c>
      <c r="L291">
        <f>L$50*EXP(-L$49*(HLOOKUP(L$49,'American Bonds'!$B$1:$L$504,MATCH($A291,'American Bonds'!$A$2:$A$504,0))/100))</f>
        <v>0.53921889762913977</v>
      </c>
      <c r="M291">
        <f>M$50*EXP(-M$49*(HLOOKUP(M$49,'American Bonds'!$B$1:$L$504,MATCH($A291,'American Bonds'!$A$2:$A$504,0))/100))</f>
        <v>0.52616855412764574</v>
      </c>
      <c r="N291">
        <f>N$50*EXP(-N$49*(HLOOKUP(N$49,'American Bonds'!$B$1:$L$504,MATCH($A291,'American Bonds'!$A$2:$A$504,0))/100))</f>
        <v>0.51343405909929662</v>
      </c>
      <c r="O291">
        <f>O$50*EXP(-O$49*(HLOOKUP(O$49,'American Bonds'!$B$1:$L$504,MATCH($A291,'American Bonds'!$A$2:$A$504,0))/100))</f>
        <v>0.50100776828109073</v>
      </c>
      <c r="P291">
        <f>P$50*EXP(-P$49*(HLOOKUP(P$49,'American Bonds'!$B$1:$L$504,MATCH($A291,'American Bonds'!$A$2:$A$504,0))/100))</f>
        <v>0.48888222241885726</v>
      </c>
      <c r="Q291">
        <f>Q$50*EXP(-Q$49*(HLOOKUP(Q$49,'American Bonds'!$B$1:$L$504,MATCH($A291,'American Bonds'!$A$2:$A$504,0))/100))</f>
        <v>0.47705014278961566</v>
      </c>
      <c r="R291">
        <f>R$50*EXP(-R$49*(HLOOKUP(R$49,'American Bonds'!$B$1:$L$504,MATCH($A291,'American Bonds'!$A$2:$A$504,0))/100))</f>
        <v>0.46550442683230314</v>
      </c>
      <c r="S291">
        <f>S$50*EXP(-S$49*(HLOOKUP(S$49,'American Bonds'!$B$1:$L$504,MATCH($A291,'American Bonds'!$A$2:$A$504,0))/100))</f>
        <v>0.45423814388424932</v>
      </c>
      <c r="T291">
        <f>T$50*EXP(-T$49*(HLOOKUP(T$49,'American Bonds'!$B$1:$L$504,MATCH($A291,'American Bonds'!$A$2:$A$504,0))/100))</f>
        <v>0.44324453102083744</v>
      </c>
      <c r="U291" s="25">
        <f>U$50*EXP(-U$49*(HLOOKUP(U$49,'American Bonds'!$B$1:$L$504,MATCH($A291,'American Bonds'!$A$2:$A$504,0))/100))</f>
        <v>10.527205070966996</v>
      </c>
      <c r="W291" s="129">
        <f t="shared" si="67"/>
        <v>106.36117432896495</v>
      </c>
      <c r="X291" s="21">
        <f t="shared" si="65"/>
        <v>6.3926239382755154</v>
      </c>
      <c r="Y291" s="28">
        <f t="shared" si="66"/>
        <v>-2.3783111928199981E-4</v>
      </c>
    </row>
    <row r="292" spans="1:25" x14ac:dyDescent="0.2">
      <c r="A292" s="154" t="s">
        <v>99</v>
      </c>
      <c r="B292">
        <f>B$50*EXP(-B$49*(HLOOKUP(B$49,'American Bonds'!$B$1:$L$504,MATCH($A292,'American Bonds'!$A$2:$A$504,0))/100))</f>
        <v>23.335442641716121</v>
      </c>
      <c r="C292">
        <f>C$50*EXP(-C$49*(HLOOKUP(C$49,'American Bonds'!$B$1:$L$504,MATCH($A292,'American Bonds'!$A$2:$A$504,0))/100))</f>
        <v>2.2727688518883649</v>
      </c>
      <c r="D292">
        <f>D$50*EXP(-D$49*(HLOOKUP(D$49,'American Bonds'!$B$1:$L$504,MATCH($A292,'American Bonds'!$A$2:$A$504,0))/100))</f>
        <v>22.301315614577948</v>
      </c>
      <c r="E292">
        <f>E$50*EXP(-E$49*(HLOOKUP(E$49,'American Bonds'!$B$1:$L$504,MATCH($A292,'American Bonds'!$A$2:$A$504,0))/100))</f>
        <v>1.7986563727275575</v>
      </c>
      <c r="F292">
        <f>F$50*EXP(-F$49*(HLOOKUP(F$49,'American Bonds'!$B$1:$L$504,MATCH($A292,'American Bonds'!$A$2:$A$504,0))/100))</f>
        <v>20.652230517172686</v>
      </c>
      <c r="G292">
        <f>G$50*EXP(-G$49*(HLOOKUP(G$49,'American Bonds'!$B$1:$L$504,MATCH($A292,'American Bonds'!$A$2:$A$504,0))/100))</f>
        <v>1.2361343803940157</v>
      </c>
      <c r="H292">
        <f>H$50*EXP(-H$49*(HLOOKUP(H$49,'American Bonds'!$B$1:$L$504,MATCH($A292,'American Bonds'!$A$2:$A$504,0))/100))</f>
        <v>1.1855289841743497</v>
      </c>
      <c r="I292">
        <f>I$50*EXP(-I$49*(HLOOKUP(I$49,'American Bonds'!$B$1:$L$504,MATCH($A292,'American Bonds'!$A$2:$A$504,0))/100))</f>
        <v>1.1590365215574983</v>
      </c>
      <c r="J292">
        <f>J$50*EXP(-J$49*(HLOOKUP(J$49,'American Bonds'!$B$1:$L$504,MATCH($A292,'American Bonds'!$A$2:$A$504,0))/100))</f>
        <v>1.1331360736318725</v>
      </c>
      <c r="K292">
        <f>K$50*EXP(-K$49*(HLOOKUP(K$49,'American Bonds'!$B$1:$L$504,MATCH($A292,'American Bonds'!$A$2:$A$504,0))/100))</f>
        <v>16.338381333290886</v>
      </c>
      <c r="L292">
        <f>L$50*EXP(-L$49*(HLOOKUP(L$49,'American Bonds'!$B$1:$L$504,MATCH($A292,'American Bonds'!$A$2:$A$504,0))/100))</f>
        <v>0.53862608294959691</v>
      </c>
      <c r="M292">
        <f>M$50*EXP(-M$49*(HLOOKUP(M$49,'American Bonds'!$B$1:$L$504,MATCH($A292,'American Bonds'!$A$2:$A$504,0))/100))</f>
        <v>0.52553753055256058</v>
      </c>
      <c r="N292">
        <f>N$50*EXP(-N$49*(HLOOKUP(N$49,'American Bonds'!$B$1:$L$504,MATCH($A292,'American Bonds'!$A$2:$A$504,0))/100))</f>
        <v>0.51276702848630618</v>
      </c>
      <c r="O292">
        <f>O$50*EXP(-O$49*(HLOOKUP(O$49,'American Bonds'!$B$1:$L$504,MATCH($A292,'American Bonds'!$A$2:$A$504,0))/100))</f>
        <v>0.50030684816406268</v>
      </c>
      <c r="P292">
        <f>P$50*EXP(-P$49*(HLOOKUP(P$49,'American Bonds'!$B$1:$L$504,MATCH($A292,'American Bonds'!$A$2:$A$504,0))/100))</f>
        <v>0.48814944880283601</v>
      </c>
      <c r="Q292">
        <f>Q$50*EXP(-Q$49*(HLOOKUP(Q$49,'American Bonds'!$B$1:$L$504,MATCH($A292,'American Bonds'!$A$2:$A$504,0))/100))</f>
        <v>0.47628747285979911</v>
      </c>
      <c r="R292">
        <f>R$50*EXP(-R$49*(HLOOKUP(R$49,'American Bonds'!$B$1:$L$504,MATCH($A292,'American Bonds'!$A$2:$A$504,0))/100))</f>
        <v>0.4647137415795764</v>
      </c>
      <c r="S292">
        <f>S$50*EXP(-S$49*(HLOOKUP(S$49,'American Bonds'!$B$1:$L$504,MATCH($A292,'American Bonds'!$A$2:$A$504,0))/100))</f>
        <v>0.45342125064972988</v>
      </c>
      <c r="T292">
        <f>T$50*EXP(-T$49*(HLOOKUP(T$49,'American Bonds'!$B$1:$L$504,MATCH($A292,'American Bonds'!$A$2:$A$504,0))/100))</f>
        <v>0.44240316596181456</v>
      </c>
      <c r="U292" s="25">
        <f>U$50*EXP(-U$49*(HLOOKUP(U$49,'American Bonds'!$B$1:$L$504,MATCH($A292,'American Bonds'!$A$2:$A$504,0))/100))</f>
        <v>10.527205070966996</v>
      </c>
      <c r="W292" s="129">
        <f t="shared" si="67"/>
        <v>106.34204893210456</v>
      </c>
      <c r="X292" s="21">
        <f t="shared" si="65"/>
        <v>6.3913237984744784</v>
      </c>
      <c r="Y292" s="28">
        <f t="shared" si="66"/>
        <v>-1.7983175448594551E-4</v>
      </c>
    </row>
    <row r="293" spans="1:25" x14ac:dyDescent="0.2">
      <c r="A293" s="154" t="s">
        <v>100</v>
      </c>
      <c r="B293">
        <f>B$50*EXP(-B$49*(HLOOKUP(B$49,'American Bonds'!$B$1:$L$504,MATCH($A293,'American Bonds'!$A$2:$A$504,0))/100))</f>
        <v>23.344778685857158</v>
      </c>
      <c r="C293">
        <f>C$50*EXP(-C$49*(HLOOKUP(C$49,'American Bonds'!$B$1:$L$504,MATCH($A293,'American Bonds'!$A$2:$A$504,0))/100))</f>
        <v>2.27595295663426</v>
      </c>
      <c r="D293">
        <f>D$50*EXP(-D$49*(HLOOKUP(D$49,'American Bonds'!$B$1:$L$504,MATCH($A293,'American Bonds'!$A$2:$A$504,0))/100))</f>
        <v>22.34819758620965</v>
      </c>
      <c r="E293">
        <f>E$50*EXP(-E$49*(HLOOKUP(E$49,'American Bonds'!$B$1:$L$504,MATCH($A293,'American Bonds'!$A$2:$A$504,0))/100))</f>
        <v>1.8036996678894688</v>
      </c>
      <c r="F293">
        <f>F$50*EXP(-F$49*(HLOOKUP(F$49,'American Bonds'!$B$1:$L$504,MATCH($A293,'American Bonds'!$A$2:$A$504,0))/100))</f>
        <v>20.735004877596438</v>
      </c>
      <c r="G293">
        <f>G$50*EXP(-G$49*(HLOOKUP(G$49,'American Bonds'!$B$1:$L$504,MATCH($A293,'American Bonds'!$A$2:$A$504,0))/100))</f>
        <v>1.2420820884997656</v>
      </c>
      <c r="H293">
        <f>H$50*EXP(-H$49*(HLOOKUP(H$49,'American Bonds'!$B$1:$L$504,MATCH($A293,'American Bonds'!$A$2:$A$504,0))/100))</f>
        <v>1.1921865703284751</v>
      </c>
      <c r="I293">
        <f>I$50*EXP(-I$49*(HLOOKUP(I$49,'American Bonds'!$B$1:$L$504,MATCH($A293,'American Bonds'!$A$2:$A$504,0))/100))</f>
        <v>1.1664781430836324</v>
      </c>
      <c r="J293">
        <f>J$50*EXP(-J$49*(HLOOKUP(J$49,'American Bonds'!$B$1:$L$504,MATCH($A293,'American Bonds'!$A$2:$A$504,0))/100))</f>
        <v>1.1413240948662446</v>
      </c>
      <c r="K293">
        <f>K$50*EXP(-K$49*(HLOOKUP(K$49,'American Bonds'!$B$1:$L$504,MATCH($A293,'American Bonds'!$A$2:$A$504,0))/100))</f>
        <v>16.486090459322391</v>
      </c>
      <c r="L293">
        <f>L$50*EXP(-L$49*(HLOOKUP(L$49,'American Bonds'!$B$1:$L$504,MATCH($A293,'American Bonds'!$A$2:$A$504,0))/100))</f>
        <v>0.54398496386272954</v>
      </c>
      <c r="M293">
        <f>M$50*EXP(-M$49*(HLOOKUP(M$49,'American Bonds'!$B$1:$L$504,MATCH($A293,'American Bonds'!$A$2:$A$504,0))/100))</f>
        <v>0.53124409586752197</v>
      </c>
      <c r="N293">
        <f>N$50*EXP(-N$49*(HLOOKUP(N$49,'American Bonds'!$B$1:$L$504,MATCH($A293,'American Bonds'!$A$2:$A$504,0))/100))</f>
        <v>0.51880163633588405</v>
      </c>
      <c r="O293">
        <f>O$50*EXP(-O$49*(HLOOKUP(O$49,'American Bonds'!$B$1:$L$504,MATCH($A293,'American Bonds'!$A$2:$A$504,0))/100))</f>
        <v>0.50665059613558694</v>
      </c>
      <c r="P293">
        <f>P$50*EXP(-P$49*(HLOOKUP(P$49,'American Bonds'!$B$1:$L$504,MATCH($A293,'American Bonds'!$A$2:$A$504,0))/100))</f>
        <v>0.49478414982938773</v>
      </c>
      <c r="Q293">
        <f>Q$50*EXP(-Q$49*(HLOOKUP(Q$49,'American Bonds'!$B$1:$L$504,MATCH($A293,'American Bonds'!$A$2:$A$504,0))/100))</f>
        <v>0.48319563184107067</v>
      </c>
      <c r="R293">
        <f>R$50*EXP(-R$49*(HLOOKUP(R$49,'American Bonds'!$B$1:$L$504,MATCH($A293,'American Bonds'!$A$2:$A$504,0))/100))</f>
        <v>0.47187853271128383</v>
      </c>
      <c r="S293">
        <f>S$50*EXP(-S$49*(HLOOKUP(S$49,'American Bonds'!$B$1:$L$504,MATCH($A293,'American Bonds'!$A$2:$A$504,0))/100))</f>
        <v>0.46082649544107013</v>
      </c>
      <c r="T293">
        <f>T$50*EXP(-T$49*(HLOOKUP(T$49,'American Bonds'!$B$1:$L$504,MATCH($A293,'American Bonds'!$A$2:$A$504,0))/100))</f>
        <v>0.45003331192103735</v>
      </c>
      <c r="U293" s="25">
        <f>U$50*EXP(-U$49*(HLOOKUP(U$49,'American Bonds'!$B$1:$L$504,MATCH($A293,'American Bonds'!$A$2:$A$504,0))/100))</f>
        <v>10.718410448121485</v>
      </c>
      <c r="W293" s="129">
        <f t="shared" si="67"/>
        <v>106.91560499235455</v>
      </c>
      <c r="X293" s="21">
        <f t="shared" si="65"/>
        <v>6.4226207687120045</v>
      </c>
      <c r="Y293" s="28">
        <f t="shared" si="66"/>
        <v>5.3790092183919518E-3</v>
      </c>
    </row>
    <row r="294" spans="1:25" x14ac:dyDescent="0.2">
      <c r="A294" s="154" t="s">
        <v>101</v>
      </c>
      <c r="B294">
        <f>B$50*EXP(-B$49*(HLOOKUP(B$49,'American Bonds'!$B$1:$L$504,MATCH($A294,'American Bonds'!$A$2:$A$504,0))/100))</f>
        <v>23.340110196984433</v>
      </c>
      <c r="C294">
        <f>C$50*EXP(-C$49*(HLOOKUP(C$49,'American Bonds'!$B$1:$L$504,MATCH($A294,'American Bonds'!$A$2:$A$504,0))/100))</f>
        <v>2.2736781412748734</v>
      </c>
      <c r="D294">
        <f>D$50*EXP(-D$49*(HLOOKUP(D$49,'American Bonds'!$B$1:$L$504,MATCH($A294,'American Bonds'!$A$2:$A$504,0))/100))</f>
        <v>22.301315614577948</v>
      </c>
      <c r="E294">
        <f>E$50*EXP(-E$49*(HLOOKUP(E$49,'American Bonds'!$B$1:$L$504,MATCH($A294,'American Bonds'!$A$2:$A$504,0))/100))</f>
        <v>1.7986563727275575</v>
      </c>
      <c r="F294">
        <f>F$50*EXP(-F$49*(HLOOKUP(F$49,'American Bonds'!$B$1:$L$504,MATCH($A294,'American Bonds'!$A$2:$A$504,0))/100))</f>
        <v>20.672893077248016</v>
      </c>
      <c r="G294">
        <f>G$50*EXP(-G$49*(HLOOKUP(G$49,'American Bonds'!$B$1:$L$504,MATCH($A294,'American Bonds'!$A$2:$A$504,0))/100))</f>
        <v>1.237618632023356</v>
      </c>
      <c r="H294">
        <f>H$50*EXP(-H$49*(HLOOKUP(H$49,'American Bonds'!$B$1:$L$504,MATCH($A294,'American Bonds'!$A$2:$A$504,0))/100))</f>
        <v>1.188021210963351</v>
      </c>
      <c r="I294">
        <f>I$50*EXP(-I$49*(HLOOKUP(I$49,'American Bonds'!$B$1:$L$504,MATCH($A294,'American Bonds'!$A$2:$A$504,0))/100))</f>
        <v>1.1618215499064415</v>
      </c>
      <c r="J294">
        <f>J$50*EXP(-J$49*(HLOOKUP(J$49,'American Bonds'!$B$1:$L$504,MATCH($A294,'American Bonds'!$A$2:$A$504,0))/100))</f>
        <v>1.1361996750314305</v>
      </c>
      <c r="K294">
        <f>K$50*EXP(-K$49*(HLOOKUP(K$49,'American Bonds'!$B$1:$L$504,MATCH($A294,'American Bonds'!$A$2:$A$504,0))/100))</f>
        <v>16.403865740125198</v>
      </c>
      <c r="L294">
        <f>L$50*EXP(-L$49*(HLOOKUP(L$49,'American Bonds'!$B$1:$L$504,MATCH($A294,'American Bonds'!$A$2:$A$504,0))/100))</f>
        <v>0.54100125927053133</v>
      </c>
      <c r="M294">
        <f>M$50*EXP(-M$49*(HLOOKUP(M$49,'American Bonds'!$B$1:$L$504,MATCH($A294,'American Bonds'!$A$2:$A$504,0))/100))</f>
        <v>0.52806617458990768</v>
      </c>
      <c r="N294">
        <f>N$50*EXP(-N$49*(HLOOKUP(N$49,'American Bonds'!$B$1:$L$504,MATCH($A294,'American Bonds'!$A$2:$A$504,0))/100))</f>
        <v>0.51544036167682228</v>
      </c>
      <c r="O294">
        <f>O$50*EXP(-O$49*(HLOOKUP(O$49,'American Bonds'!$B$1:$L$504,MATCH($A294,'American Bonds'!$A$2:$A$504,0))/100))</f>
        <v>0.50311642598933271</v>
      </c>
      <c r="P294">
        <f>P$50*EXP(-P$49*(HLOOKUP(P$49,'American Bonds'!$B$1:$L$504,MATCH($A294,'American Bonds'!$A$2:$A$504,0))/100))</f>
        <v>0.49108714978550339</v>
      </c>
      <c r="Q294">
        <f>Q$50*EXP(-Q$49*(HLOOKUP(Q$49,'American Bonds'!$B$1:$L$504,MATCH($A294,'American Bonds'!$A$2:$A$504,0))/100))</f>
        <v>0.47934548789620068</v>
      </c>
      <c r="R294">
        <f>R$50*EXP(-R$49*(HLOOKUP(R$49,'American Bonds'!$B$1:$L$504,MATCH($A294,'American Bonds'!$A$2:$A$504,0))/100))</f>
        <v>0.46788456359895869</v>
      </c>
      <c r="S294">
        <f>S$50*EXP(-S$49*(HLOOKUP(S$49,'American Bonds'!$B$1:$L$504,MATCH($A294,'American Bonds'!$A$2:$A$504,0))/100))</f>
        <v>0.45669766459049871</v>
      </c>
      <c r="T294">
        <f>T$50*EXP(-T$49*(HLOOKUP(T$49,'American Bonds'!$B$1:$L$504,MATCH($A294,'American Bonds'!$A$2:$A$504,0))/100))</f>
        <v>0.44577823905554437</v>
      </c>
      <c r="U294" s="25">
        <f>U$50*EXP(-U$49*(HLOOKUP(U$49,'American Bonds'!$B$1:$L$504,MATCH($A294,'American Bonds'!$A$2:$A$504,0))/100))</f>
        <v>10.633005240859513</v>
      </c>
      <c r="W294" s="129">
        <f t="shared" si="67"/>
        <v>106.57560277817541</v>
      </c>
      <c r="X294" s="21">
        <f t="shared" si="65"/>
        <v>6.4088202000189938</v>
      </c>
      <c r="Y294" s="28">
        <f t="shared" si="66"/>
        <v>-3.1851663136979566E-3</v>
      </c>
    </row>
    <row r="295" spans="1:25" x14ac:dyDescent="0.2">
      <c r="A295" s="154" t="s">
        <v>102</v>
      </c>
      <c r="B295">
        <f>B$50*EXP(-B$49*(HLOOKUP(B$49,'American Bonds'!$B$1:$L$504,MATCH($A295,'American Bonds'!$A$2:$A$504,0))/100))</f>
        <v>23.347113280453527</v>
      </c>
      <c r="C295">
        <f>C$50*EXP(-C$49*(HLOOKUP(C$49,'American Bonds'!$B$1:$L$504,MATCH($A295,'American Bonds'!$A$2:$A$504,0))/100))</f>
        <v>2.2741329223797231</v>
      </c>
      <c r="D295">
        <f>D$50*EXP(-D$49*(HLOOKUP(D$49,'American Bonds'!$B$1:$L$504,MATCH($A295,'American Bonds'!$A$2:$A$504,0))/100))</f>
        <v>22.321395833374112</v>
      </c>
      <c r="E295">
        <f>E$50*EXP(-E$49*(HLOOKUP(E$49,'American Bonds'!$B$1:$L$504,MATCH($A295,'American Bonds'!$A$2:$A$504,0))/100))</f>
        <v>1.8008160559255875</v>
      </c>
      <c r="F295">
        <f>F$50*EXP(-F$49*(HLOOKUP(F$49,'American Bonds'!$B$1:$L$504,MATCH($A295,'American Bonds'!$A$2:$A$504,0))/100))</f>
        <v>20.703925685501464</v>
      </c>
      <c r="G295">
        <f>G$50*EXP(-G$49*(HLOOKUP(G$49,'American Bonds'!$B$1:$L$504,MATCH($A295,'American Bonds'!$A$2:$A$504,0))/100))</f>
        <v>1.2398483517066887</v>
      </c>
      <c r="H295">
        <f>H$50*EXP(-H$49*(HLOOKUP(H$49,'American Bonds'!$B$1:$L$504,MATCH($A295,'American Bonds'!$A$2:$A$504,0))/100))</f>
        <v>1.1921865703284751</v>
      </c>
      <c r="I295">
        <f>I$50*EXP(-I$49*(HLOOKUP(I$49,'American Bonds'!$B$1:$L$504,MATCH($A295,'American Bonds'!$A$2:$A$504,0))/100))</f>
        <v>1.1664781430836324</v>
      </c>
      <c r="J295">
        <f>J$50*EXP(-J$49*(HLOOKUP(J$49,'American Bonds'!$B$1:$L$504,MATCH($A295,'American Bonds'!$A$2:$A$504,0))/100))</f>
        <v>1.1413240948662446</v>
      </c>
      <c r="K295">
        <f>K$50*EXP(-K$49*(HLOOKUP(K$49,'American Bonds'!$B$1:$L$504,MATCH($A295,'American Bonds'!$A$2:$A$504,0))/100))</f>
        <v>16.469612609161302</v>
      </c>
      <c r="L295">
        <f>L$50*EXP(-L$49*(HLOOKUP(L$49,'American Bonds'!$B$1:$L$504,MATCH($A295,'American Bonds'!$A$2:$A$504,0))/100))</f>
        <v>0.54338690939274292</v>
      </c>
      <c r="M295">
        <f>M$50*EXP(-M$49*(HLOOKUP(M$49,'American Bonds'!$B$1:$L$504,MATCH($A295,'American Bonds'!$A$2:$A$504,0))/100))</f>
        <v>0.5306069852952775</v>
      </c>
      <c r="N295">
        <f>N$50*EXP(-N$49*(HLOOKUP(N$49,'American Bonds'!$B$1:$L$504,MATCH($A295,'American Bonds'!$A$2:$A$504,0))/100))</f>
        <v>0.51812763240612392</v>
      </c>
      <c r="O295">
        <f>O$50*EXP(-O$49*(HLOOKUP(O$49,'American Bonds'!$B$1:$L$504,MATCH($A295,'American Bonds'!$A$2:$A$504,0))/100))</f>
        <v>0.50594178158695413</v>
      </c>
      <c r="P295">
        <f>P$50*EXP(-P$49*(HLOOKUP(P$49,'American Bonds'!$B$1:$L$504,MATCH($A295,'American Bonds'!$A$2:$A$504,0))/100))</f>
        <v>0.49404252995860048</v>
      </c>
      <c r="Q295">
        <f>Q$50*EXP(-Q$49*(HLOOKUP(Q$49,'American Bonds'!$B$1:$L$504,MATCH($A295,'American Bonds'!$A$2:$A$504,0))/100))</f>
        <v>0.48242313699080408</v>
      </c>
      <c r="R295">
        <f>R$50*EXP(-R$49*(HLOOKUP(R$49,'American Bonds'!$B$1:$L$504,MATCH($A295,'American Bonds'!$A$2:$A$504,0))/100))</f>
        <v>0.4710770206839287</v>
      </c>
      <c r="S295">
        <f>S$50*EXP(-S$49*(HLOOKUP(S$49,'American Bonds'!$B$1:$L$504,MATCH($A295,'American Bonds'!$A$2:$A$504,0))/100))</f>
        <v>0.45999775384047703</v>
      </c>
      <c r="T295">
        <f>T$50*EXP(-T$49*(HLOOKUP(T$49,'American Bonds'!$B$1:$L$504,MATCH($A295,'American Bonds'!$A$2:$A$504,0))/100))</f>
        <v>0.44917906042429667</v>
      </c>
      <c r="U295" s="25">
        <f>U$50*EXP(-U$49*(HLOOKUP(U$49,'American Bonds'!$B$1:$L$504,MATCH($A295,'American Bonds'!$A$2:$A$504,0))/100))</f>
        <v>10.718410448121485</v>
      </c>
      <c r="W295" s="129">
        <f t="shared" si="67"/>
        <v>106.83002680548147</v>
      </c>
      <c r="X295" s="21">
        <f t="shared" si="65"/>
        <v>6.4228233966594432</v>
      </c>
      <c r="Y295" s="28">
        <f t="shared" si="66"/>
        <v>2.3844183337183938E-3</v>
      </c>
    </row>
    <row r="296" spans="1:25" x14ac:dyDescent="0.2">
      <c r="A296" s="154" t="s">
        <v>103</v>
      </c>
      <c r="B296">
        <f>B$50*EXP(-B$49*(HLOOKUP(B$49,'American Bonds'!$B$1:$L$504,MATCH($A296,'American Bonds'!$A$2:$A$504,0))/100))</f>
        <v>23.347113280453527</v>
      </c>
      <c r="C296">
        <f>C$50*EXP(-C$49*(HLOOKUP(C$49,'American Bonds'!$B$1:$L$504,MATCH($A296,'American Bonds'!$A$2:$A$504,0))/100))</f>
        <v>2.2750427575035683</v>
      </c>
      <c r="D296">
        <f>D$50*EXP(-D$49*(HLOOKUP(D$49,'American Bonds'!$B$1:$L$504,MATCH($A296,'American Bonds'!$A$2:$A$504,0))/100))</f>
        <v>22.321395833374112</v>
      </c>
      <c r="E296">
        <f>E$50*EXP(-E$49*(HLOOKUP(E$49,'American Bonds'!$B$1:$L$504,MATCH($A296,'American Bonds'!$A$2:$A$504,0))/100))</f>
        <v>1.8008160559255875</v>
      </c>
      <c r="F296">
        <f>F$50*EXP(-F$49*(HLOOKUP(F$49,'American Bonds'!$B$1:$L$504,MATCH($A296,'American Bonds'!$A$2:$A$504,0))/100))</f>
        <v>20.703925685501464</v>
      </c>
      <c r="G296">
        <f>G$50*EXP(-G$49*(HLOOKUP(G$49,'American Bonds'!$B$1:$L$504,MATCH($A296,'American Bonds'!$A$2:$A$504,0))/100))</f>
        <v>1.2398483517066887</v>
      </c>
      <c r="H296">
        <f>H$50*EXP(-H$49*(HLOOKUP(H$49,'American Bonds'!$B$1:$L$504,MATCH($A296,'American Bonds'!$A$2:$A$504,0))/100))</f>
        <v>1.1921865703284751</v>
      </c>
      <c r="I296">
        <f>I$50*EXP(-I$49*(HLOOKUP(I$49,'American Bonds'!$B$1:$L$504,MATCH($A296,'American Bonds'!$A$2:$A$504,0))/100))</f>
        <v>1.1664781430836324</v>
      </c>
      <c r="J296">
        <f>J$50*EXP(-J$49*(HLOOKUP(J$49,'American Bonds'!$B$1:$L$504,MATCH($A296,'American Bonds'!$A$2:$A$504,0))/100))</f>
        <v>1.1413240948662446</v>
      </c>
      <c r="K296">
        <f>K$50*EXP(-K$49*(HLOOKUP(K$49,'American Bonds'!$B$1:$L$504,MATCH($A296,'American Bonds'!$A$2:$A$504,0))/100))</f>
        <v>16.469612609161302</v>
      </c>
      <c r="L296">
        <f>L$50*EXP(-L$49*(HLOOKUP(L$49,'American Bonds'!$B$1:$L$504,MATCH($A296,'American Bonds'!$A$2:$A$504,0))/100))</f>
        <v>0.54338690939274292</v>
      </c>
      <c r="M296">
        <f>M$50*EXP(-M$49*(HLOOKUP(M$49,'American Bonds'!$B$1:$L$504,MATCH($A296,'American Bonds'!$A$2:$A$504,0))/100))</f>
        <v>0.5306069852952775</v>
      </c>
      <c r="N296">
        <f>N$50*EXP(-N$49*(HLOOKUP(N$49,'American Bonds'!$B$1:$L$504,MATCH($A296,'American Bonds'!$A$2:$A$504,0))/100))</f>
        <v>0.51812763240612392</v>
      </c>
      <c r="O296">
        <f>O$50*EXP(-O$49*(HLOOKUP(O$49,'American Bonds'!$B$1:$L$504,MATCH($A296,'American Bonds'!$A$2:$A$504,0))/100))</f>
        <v>0.50594178158695413</v>
      </c>
      <c r="P296">
        <f>P$50*EXP(-P$49*(HLOOKUP(P$49,'American Bonds'!$B$1:$L$504,MATCH($A296,'American Bonds'!$A$2:$A$504,0))/100))</f>
        <v>0.49404252995860048</v>
      </c>
      <c r="Q296">
        <f>Q$50*EXP(-Q$49*(HLOOKUP(Q$49,'American Bonds'!$B$1:$L$504,MATCH($A296,'American Bonds'!$A$2:$A$504,0))/100))</f>
        <v>0.48242313699080408</v>
      </c>
      <c r="R296">
        <f>R$50*EXP(-R$49*(HLOOKUP(R$49,'American Bonds'!$B$1:$L$504,MATCH($A296,'American Bonds'!$A$2:$A$504,0))/100))</f>
        <v>0.4710770206839287</v>
      </c>
      <c r="S296">
        <f>S$50*EXP(-S$49*(HLOOKUP(S$49,'American Bonds'!$B$1:$L$504,MATCH($A296,'American Bonds'!$A$2:$A$504,0))/100))</f>
        <v>0.45999775384047703</v>
      </c>
      <c r="T296">
        <f>T$50*EXP(-T$49*(HLOOKUP(T$49,'American Bonds'!$B$1:$L$504,MATCH($A296,'American Bonds'!$A$2:$A$504,0))/100))</f>
        <v>0.44917906042429667</v>
      </c>
      <c r="U296" s="25">
        <f>U$50*EXP(-U$49*(HLOOKUP(U$49,'American Bonds'!$B$1:$L$504,MATCH($A296,'American Bonds'!$A$2:$A$504,0))/100))</f>
        <v>10.718410448121485</v>
      </c>
      <c r="W296" s="129">
        <f t="shared" si="67"/>
        <v>106.83093664060532</v>
      </c>
      <c r="X296" s="21">
        <f t="shared" si="65"/>
        <v>6.4227857292926727</v>
      </c>
      <c r="Y296" s="28">
        <f t="shared" si="66"/>
        <v>8.5166247420992173E-6</v>
      </c>
    </row>
    <row r="297" spans="1:25" x14ac:dyDescent="0.2">
      <c r="A297" s="154" t="s">
        <v>104</v>
      </c>
      <c r="B297">
        <f>B$50*EXP(-B$49*(HLOOKUP(B$49,'American Bonds'!$B$1:$L$504,MATCH($A297,'American Bonds'!$A$2:$A$504,0))/100))</f>
        <v>23.347113280453527</v>
      </c>
      <c r="C297">
        <f>C$50*EXP(-C$49*(HLOOKUP(C$49,'American Bonds'!$B$1:$L$504,MATCH($A297,'American Bonds'!$A$2:$A$504,0))/100))</f>
        <v>2.2745877944498898</v>
      </c>
      <c r="D297">
        <f>D$50*EXP(-D$49*(HLOOKUP(D$49,'American Bonds'!$B$1:$L$504,MATCH($A297,'American Bonds'!$A$2:$A$504,0))/100))</f>
        <v>22.321395833374112</v>
      </c>
      <c r="E297">
        <f>E$50*EXP(-E$49*(HLOOKUP(E$49,'American Bonds'!$B$1:$L$504,MATCH($A297,'American Bonds'!$A$2:$A$504,0))/100))</f>
        <v>1.8008160559255875</v>
      </c>
      <c r="F297">
        <f>F$50*EXP(-F$49*(HLOOKUP(F$49,'American Bonds'!$B$1:$L$504,MATCH($A297,'American Bonds'!$A$2:$A$504,0))/100))</f>
        <v>20.703925685501464</v>
      </c>
      <c r="G297">
        <f>G$50*EXP(-G$49*(HLOOKUP(G$49,'American Bonds'!$B$1:$L$504,MATCH($A297,'American Bonds'!$A$2:$A$504,0))/100))</f>
        <v>1.2398483517066887</v>
      </c>
      <c r="H297">
        <f>H$50*EXP(-H$49*(HLOOKUP(H$49,'American Bonds'!$B$1:$L$504,MATCH($A297,'American Bonds'!$A$2:$A$504,0))/100))</f>
        <v>1.1921865703284751</v>
      </c>
      <c r="I297">
        <f>I$50*EXP(-I$49*(HLOOKUP(I$49,'American Bonds'!$B$1:$L$504,MATCH($A297,'American Bonds'!$A$2:$A$504,0))/100))</f>
        <v>1.1664781430836324</v>
      </c>
      <c r="J297">
        <f>J$50*EXP(-J$49*(HLOOKUP(J$49,'American Bonds'!$B$1:$L$504,MATCH($A297,'American Bonds'!$A$2:$A$504,0))/100))</f>
        <v>1.1413240948662446</v>
      </c>
      <c r="K297">
        <f>K$50*EXP(-K$49*(HLOOKUP(K$49,'American Bonds'!$B$1:$L$504,MATCH($A297,'American Bonds'!$A$2:$A$504,0))/100))</f>
        <v>16.469612609161302</v>
      </c>
      <c r="L297">
        <f>L$50*EXP(-L$49*(HLOOKUP(L$49,'American Bonds'!$B$1:$L$504,MATCH($A297,'American Bonds'!$A$2:$A$504,0))/100))</f>
        <v>0.54338690939274292</v>
      </c>
      <c r="M297">
        <f>M$50*EXP(-M$49*(HLOOKUP(M$49,'American Bonds'!$B$1:$L$504,MATCH($A297,'American Bonds'!$A$2:$A$504,0))/100))</f>
        <v>0.5306069852952775</v>
      </c>
      <c r="N297">
        <f>N$50*EXP(-N$49*(HLOOKUP(N$49,'American Bonds'!$B$1:$L$504,MATCH($A297,'American Bonds'!$A$2:$A$504,0))/100))</f>
        <v>0.51812763240612392</v>
      </c>
      <c r="O297">
        <f>O$50*EXP(-O$49*(HLOOKUP(O$49,'American Bonds'!$B$1:$L$504,MATCH($A297,'American Bonds'!$A$2:$A$504,0))/100))</f>
        <v>0.50594178158695413</v>
      </c>
      <c r="P297">
        <f>P$50*EXP(-P$49*(HLOOKUP(P$49,'American Bonds'!$B$1:$L$504,MATCH($A297,'American Bonds'!$A$2:$A$504,0))/100))</f>
        <v>0.49404252995860048</v>
      </c>
      <c r="Q297">
        <f>Q$50*EXP(-Q$49*(HLOOKUP(Q$49,'American Bonds'!$B$1:$L$504,MATCH($A297,'American Bonds'!$A$2:$A$504,0))/100))</f>
        <v>0.48242313699080408</v>
      </c>
      <c r="R297">
        <f>R$50*EXP(-R$49*(HLOOKUP(R$49,'American Bonds'!$B$1:$L$504,MATCH($A297,'American Bonds'!$A$2:$A$504,0))/100))</f>
        <v>0.4710770206839287</v>
      </c>
      <c r="S297">
        <f>S$50*EXP(-S$49*(HLOOKUP(S$49,'American Bonds'!$B$1:$L$504,MATCH($A297,'American Bonds'!$A$2:$A$504,0))/100))</f>
        <v>0.45999775384047703</v>
      </c>
      <c r="T297">
        <f>T$50*EXP(-T$49*(HLOOKUP(T$49,'American Bonds'!$B$1:$L$504,MATCH($A297,'American Bonds'!$A$2:$A$504,0))/100))</f>
        <v>0.44917906042429667</v>
      </c>
      <c r="U297" s="25">
        <f>U$50*EXP(-U$49*(HLOOKUP(U$49,'American Bonds'!$B$1:$L$504,MATCH($A297,'American Bonds'!$A$2:$A$504,0))/100))</f>
        <v>10.739868720136986</v>
      </c>
      <c r="W297" s="129">
        <f t="shared" si="67"/>
        <v>106.85193994956713</v>
      </c>
      <c r="X297" s="21">
        <f t="shared" si="65"/>
        <v>6.4255311708941374</v>
      </c>
      <c r="Y297" s="28">
        <f t="shared" si="66"/>
        <v>1.9658392253603309E-4</v>
      </c>
    </row>
    <row r="298" spans="1:25" x14ac:dyDescent="0.2">
      <c r="A298" s="154">
        <v>41286</v>
      </c>
      <c r="B298">
        <f>B$50*EXP(-B$49*(HLOOKUP(B$49,'American Bonds'!$B$1:$L$504,MATCH($A298,'American Bonds'!$A$2:$A$504,0))/100))</f>
        <v>23.349448108521027</v>
      </c>
      <c r="C298">
        <f>C$50*EXP(-C$49*(HLOOKUP(C$49,'American Bonds'!$B$1:$L$504,MATCH($A298,'American Bonds'!$A$2:$A$504,0))/100))</f>
        <v>2.2754978115589579</v>
      </c>
      <c r="D298">
        <f>D$50*EXP(-D$49*(HLOOKUP(D$49,'American Bonds'!$B$1:$L$504,MATCH($A298,'American Bonds'!$A$2:$A$504,0))/100))</f>
        <v>22.334792689529078</v>
      </c>
      <c r="E298">
        <f>E$50*EXP(-E$49*(HLOOKUP(E$49,'American Bonds'!$B$1:$L$504,MATCH($A298,'American Bonds'!$A$2:$A$504,0))/100))</f>
        <v>1.8022572851851661</v>
      </c>
      <c r="F298">
        <f>F$50*EXP(-F$49*(HLOOKUP(F$49,'American Bonds'!$B$1:$L$504,MATCH($A298,'American Bonds'!$A$2:$A$504,0))/100))</f>
        <v>20.724639966601327</v>
      </c>
      <c r="G298">
        <f>G$50*EXP(-G$49*(HLOOKUP(G$49,'American Bonds'!$B$1:$L$504,MATCH($A298,'American Bonds'!$A$2:$A$504,0))/100))</f>
        <v>1.2413370627767335</v>
      </c>
      <c r="H298">
        <f>H$50*EXP(-H$49*(HLOOKUP(H$49,'American Bonds'!$B$1:$L$504,MATCH($A298,'American Bonds'!$A$2:$A$504,0))/100))</f>
        <v>1.1930213930815798</v>
      </c>
      <c r="I298">
        <f>I$50*EXP(-I$49*(HLOOKUP(I$49,'American Bonds'!$B$1:$L$504,MATCH($A298,'American Bonds'!$A$2:$A$504,0))/100))</f>
        <v>1.1674116989706647</v>
      </c>
      <c r="J298">
        <f>J$50*EXP(-J$49*(HLOOKUP(J$49,'American Bonds'!$B$1:$L$504,MATCH($A298,'American Bonds'!$A$2:$A$504,0))/100))</f>
        <v>1.1423517489265849</v>
      </c>
      <c r="K298">
        <f>K$50*EXP(-K$49*(HLOOKUP(K$49,'American Bonds'!$B$1:$L$504,MATCH($A298,'American Bonds'!$A$2:$A$504,0))/100))</f>
        <v>16.502584795575309</v>
      </c>
      <c r="L298">
        <f>L$50*EXP(-L$49*(HLOOKUP(L$49,'American Bonds'!$B$1:$L$504,MATCH($A298,'American Bonds'!$A$2:$A$504,0))/100))</f>
        <v>0.54458367655458884</v>
      </c>
      <c r="M298">
        <f>M$50*EXP(-M$49*(HLOOKUP(M$49,'American Bonds'!$B$1:$L$504,MATCH($A298,'American Bonds'!$A$2:$A$504,0))/100))</f>
        <v>0.53188197143135618</v>
      </c>
      <c r="N298">
        <f>N$50*EXP(-N$49*(HLOOKUP(N$49,'American Bonds'!$B$1:$L$504,MATCH($A298,'American Bonds'!$A$2:$A$504,0))/100))</f>
        <v>0.51947651704053299</v>
      </c>
      <c r="O298">
        <f>O$50*EXP(-O$49*(HLOOKUP(O$49,'American Bonds'!$B$1:$L$504,MATCH($A298,'American Bonds'!$A$2:$A$504,0))/100))</f>
        <v>0.50736040371955027</v>
      </c>
      <c r="P298">
        <f>P$50*EXP(-P$49*(HLOOKUP(P$49,'American Bonds'!$B$1:$L$504,MATCH($A298,'American Bonds'!$A$2:$A$504,0))/100))</f>
        <v>0.49552688296472086</v>
      </c>
      <c r="Q298">
        <f>Q$50*EXP(-Q$49*(HLOOKUP(Q$49,'American Bonds'!$B$1:$L$504,MATCH($A298,'American Bonds'!$A$2:$A$504,0))/100))</f>
        <v>0.48396936367241872</v>
      </c>
      <c r="R298">
        <f>R$50*EXP(-R$49*(HLOOKUP(R$49,'American Bonds'!$B$1:$L$504,MATCH($A298,'American Bonds'!$A$2:$A$504,0))/100))</f>
        <v>0.47268140846792689</v>
      </c>
      <c r="S298">
        <f>S$50*EXP(-S$49*(HLOOKUP(S$49,'American Bonds'!$B$1:$L$504,MATCH($A298,'American Bonds'!$A$2:$A$504,0))/100))</f>
        <v>0.46165673011991171</v>
      </c>
      <c r="T298">
        <f>T$50*EXP(-T$49*(HLOOKUP(T$49,'American Bonds'!$B$1:$L$504,MATCH($A298,'American Bonds'!$A$2:$A$504,0))/100))</f>
        <v>0.4508891880385229</v>
      </c>
      <c r="U298" s="25">
        <f>U$50*EXP(-U$49*(HLOOKUP(U$49,'American Bonds'!$B$1:$L$504,MATCH($A298,'American Bonds'!$A$2:$A$504,0))/100))</f>
        <v>10.739868720136986</v>
      </c>
      <c r="W298" s="129">
        <f t="shared" si="67"/>
        <v>106.94123742287294</v>
      </c>
      <c r="X298" s="21">
        <f t="shared" si="65"/>
        <v>6.4268740324184126</v>
      </c>
      <c r="Y298" s="28">
        <f t="shared" si="66"/>
        <v>8.3536321968908647E-4</v>
      </c>
    </row>
    <row r="299" spans="1:25" x14ac:dyDescent="0.2">
      <c r="A299" s="154">
        <v>41290</v>
      </c>
      <c r="B299">
        <f>B$50*EXP(-B$49*(HLOOKUP(B$49,'American Bonds'!$B$1:$L$504,MATCH($A299,'American Bonds'!$A$2:$A$504,0))/100))</f>
        <v>23.347113280453527</v>
      </c>
      <c r="C299">
        <f>C$50*EXP(-C$49*(HLOOKUP(C$49,'American Bonds'!$B$1:$L$504,MATCH($A299,'American Bonds'!$A$2:$A$504,0))/100))</f>
        <v>2.2741329223797231</v>
      </c>
      <c r="D299">
        <f>D$50*EXP(-D$49*(HLOOKUP(D$49,'American Bonds'!$B$1:$L$504,MATCH($A299,'American Bonds'!$A$2:$A$504,0))/100))</f>
        <v>22.314700418986472</v>
      </c>
      <c r="E299">
        <f>E$50*EXP(-E$49*(HLOOKUP(E$49,'American Bonds'!$B$1:$L$504,MATCH($A299,'American Bonds'!$A$2:$A$504,0))/100))</f>
        <v>1.8000958735492947</v>
      </c>
      <c r="F299">
        <f>F$50*EXP(-F$49*(HLOOKUP(F$49,'American Bonds'!$B$1:$L$504,MATCH($A299,'American Bonds'!$A$2:$A$504,0))/100))</f>
        <v>20.693576310218145</v>
      </c>
      <c r="G299">
        <f>G$50*EXP(-G$49*(HLOOKUP(G$49,'American Bonds'!$B$1:$L$504,MATCH($A299,'American Bonds'!$A$2:$A$504,0))/100))</f>
        <v>1.2391046658237401</v>
      </c>
      <c r="H299">
        <f>H$50*EXP(-H$49*(HLOOKUP(H$49,'American Bonds'!$B$1:$L$504,MATCH($A299,'American Bonds'!$A$2:$A$504,0))/100))</f>
        <v>1.1905186769278182</v>
      </c>
      <c r="I299">
        <f>I$50*EXP(-I$49*(HLOOKUP(I$49,'American Bonds'!$B$1:$L$504,MATCH($A299,'American Bonds'!$A$2:$A$504,0))/100))</f>
        <v>1.1646132703507244</v>
      </c>
      <c r="J299">
        <f>J$50*EXP(-J$49*(HLOOKUP(J$49,'American Bonds'!$B$1:$L$504,MATCH($A299,'American Bonds'!$A$2:$A$504,0))/100))</f>
        <v>1.1392715593316511</v>
      </c>
      <c r="K299">
        <f>K$50*EXP(-K$49*(HLOOKUP(K$49,'American Bonds'!$B$1:$L$504,MATCH($A299,'American Bonds'!$A$2:$A$504,0))/100))</f>
        <v>16.43670630121969</v>
      </c>
      <c r="L299">
        <f>L$50*EXP(-L$49*(HLOOKUP(L$49,'American Bonds'!$B$1:$L$504,MATCH($A299,'American Bonds'!$A$2:$A$504,0))/100))</f>
        <v>0.54219277222459905</v>
      </c>
      <c r="M299">
        <f>M$50*EXP(-M$49*(HLOOKUP(M$49,'American Bonds'!$B$1:$L$504,MATCH($A299,'American Bonds'!$A$2:$A$504,0))/100))</f>
        <v>0.52933505545690118</v>
      </c>
      <c r="N299">
        <f>N$50*EXP(-N$49*(HLOOKUP(N$49,'American Bonds'!$B$1:$L$504,MATCH($A299,'American Bonds'!$A$2:$A$504,0))/100))</f>
        <v>0.51678225031648306</v>
      </c>
      <c r="O299">
        <f>O$50*EXP(-O$49*(HLOOKUP(O$49,'American Bonds'!$B$1:$L$504,MATCH($A299,'American Bonds'!$A$2:$A$504,0))/100))</f>
        <v>0.50452712604051719</v>
      </c>
      <c r="P299">
        <f>P$50*EXP(-P$49*(HLOOKUP(P$49,'American Bonds'!$B$1:$L$504,MATCH($A299,'American Bonds'!$A$2:$A$504,0))/100))</f>
        <v>0.49256262333858447</v>
      </c>
      <c r="Q299">
        <f>Q$50*EXP(-Q$49*(HLOOKUP(Q$49,'American Bonds'!$B$1:$L$504,MATCH($A299,'American Bonds'!$A$2:$A$504,0))/100))</f>
        <v>0.48088185032632769</v>
      </c>
      <c r="R299">
        <f>R$50*EXP(-R$49*(HLOOKUP(R$49,'American Bonds'!$B$1:$L$504,MATCH($A299,'American Bonds'!$A$2:$A$504,0))/100))</f>
        <v>0.46947807855553558</v>
      </c>
      <c r="S299">
        <f>S$50*EXP(-S$49*(HLOOKUP(S$49,'American Bonds'!$B$1:$L$504,MATCH($A299,'American Bonds'!$A$2:$A$504,0))/100))</f>
        <v>0.45834473913837059</v>
      </c>
      <c r="T299">
        <f>T$50*EXP(-T$49*(HLOOKUP(T$49,'American Bonds'!$B$1:$L$504,MATCH($A299,'American Bonds'!$A$2:$A$504,0))/100))</f>
        <v>0.44747541896350784</v>
      </c>
      <c r="U299" s="25">
        <f>U$50*EXP(-U$49*(HLOOKUP(U$49,'American Bonds'!$B$1:$L$504,MATCH($A299,'American Bonds'!$A$2:$A$504,0))/100))</f>
        <v>10.675622439397111</v>
      </c>
      <c r="W299" s="129">
        <f t="shared" si="67"/>
        <v>106.71703563299873</v>
      </c>
      <c r="X299" s="21">
        <f t="shared" si="65"/>
        <v>6.4154655986368248</v>
      </c>
      <c r="Y299" s="28">
        <f t="shared" si="66"/>
        <v>-2.0986959124904472E-3</v>
      </c>
    </row>
    <row r="300" spans="1:25" x14ac:dyDescent="0.2">
      <c r="A300" s="154">
        <v>41291</v>
      </c>
      <c r="B300">
        <f>B$50*EXP(-B$49*(HLOOKUP(B$49,'American Bonds'!$B$1:$L$504,MATCH($A300,'American Bonds'!$A$2:$A$504,0))/100))</f>
        <v>23.351783170083014</v>
      </c>
      <c r="C300">
        <f>C$50*EXP(-C$49*(HLOOKUP(C$49,'American Bonds'!$B$1:$L$504,MATCH($A300,'American Bonds'!$A$2:$A$504,0))/100))</f>
        <v>2.27595295663426</v>
      </c>
      <c r="D300">
        <f>D$50*EXP(-D$49*(HLOOKUP(D$49,'American Bonds'!$B$1:$L$504,MATCH($A300,'American Bonds'!$A$2:$A$504,0))/100))</f>
        <v>22.354903051254979</v>
      </c>
      <c r="E300">
        <f>E$50*EXP(-E$49*(HLOOKUP(E$49,'American Bonds'!$B$1:$L$504,MATCH($A300,'American Bonds'!$A$2:$A$504,0))/100))</f>
        <v>1.8044212920718394</v>
      </c>
      <c r="F300">
        <f>F$50*EXP(-F$49*(HLOOKUP(F$49,'American Bonds'!$B$1:$L$504,MATCH($A300,'American Bonds'!$A$2:$A$504,0))/100))</f>
        <v>20.75575025343317</v>
      </c>
      <c r="G300">
        <f>G$50*EXP(-G$49*(HLOOKUP(G$49,'American Bonds'!$B$1:$L$504,MATCH($A300,'American Bonds'!$A$2:$A$504,0))/100))</f>
        <v>1.2435734816628961</v>
      </c>
      <c r="H300">
        <f>H$50*EXP(-H$49*(HLOOKUP(H$49,'American Bonds'!$B$1:$L$504,MATCH($A300,'American Bonds'!$A$2:$A$504,0))/100))</f>
        <v>1.1955293704616186</v>
      </c>
      <c r="I300">
        <f>I$50*EXP(-I$49*(HLOOKUP(I$49,'American Bonds'!$B$1:$L$504,MATCH($A300,'American Bonds'!$A$2:$A$504,0))/100))</f>
        <v>1.1702168518852183</v>
      </c>
      <c r="J300">
        <f>J$50*EXP(-J$49*(HLOOKUP(J$49,'American Bonds'!$B$1:$L$504,MATCH($A300,'American Bonds'!$A$2:$A$504,0))/100))</f>
        <v>1.1454402662708274</v>
      </c>
      <c r="K300">
        <f>K$50*EXP(-K$49*(HLOOKUP(K$49,'American Bonds'!$B$1:$L$504,MATCH($A300,'American Bonds'!$A$2:$A$504,0))/100))</f>
        <v>16.552166885910978</v>
      </c>
      <c r="L300">
        <f>L$50*EXP(-L$49*(HLOOKUP(L$49,'American Bonds'!$B$1:$L$504,MATCH($A300,'American Bonds'!$A$2:$A$504,0))/100))</f>
        <v>0.54638377120981452</v>
      </c>
      <c r="M300">
        <f>M$50*EXP(-M$49*(HLOOKUP(M$49,'American Bonds'!$B$1:$L$504,MATCH($A300,'American Bonds'!$A$2:$A$504,0))/100))</f>
        <v>0.53380019726332317</v>
      </c>
      <c r="N300">
        <f>N$50*EXP(-N$49*(HLOOKUP(N$49,'American Bonds'!$B$1:$L$504,MATCH($A300,'American Bonds'!$A$2:$A$504,0))/100))</f>
        <v>0.52150643121671914</v>
      </c>
      <c r="O300">
        <f>O$50*EXP(-O$49*(HLOOKUP(O$49,'American Bonds'!$B$1:$L$504,MATCH($A300,'American Bonds'!$A$2:$A$504,0))/100))</f>
        <v>0.50949579860540306</v>
      </c>
      <c r="P300">
        <f>P$50*EXP(-P$49*(HLOOKUP(P$49,'American Bonds'!$B$1:$L$504,MATCH($A300,'American Bonds'!$A$2:$A$504,0))/100))</f>
        <v>0.4977617786820408</v>
      </c>
      <c r="Q300">
        <f>Q$50*EXP(-Q$49*(HLOOKUP(Q$49,'American Bonds'!$B$1:$L$504,MATCH($A300,'American Bonds'!$A$2:$A$504,0))/100))</f>
        <v>0.486298000876354</v>
      </c>
      <c r="R300">
        <f>R$50*EXP(-R$49*(HLOOKUP(R$49,'American Bonds'!$B$1:$L$504,MATCH($A300,'American Bonds'!$A$2:$A$504,0))/100))</f>
        <v>0.47509824133644513</v>
      </c>
      <c r="S300">
        <f>S$50*EXP(-S$49*(HLOOKUP(S$49,'American Bonds'!$B$1:$L$504,MATCH($A300,'American Bonds'!$A$2:$A$504,0))/100))</f>
        <v>0.46415641954977749</v>
      </c>
      <c r="T300">
        <f>T$50*EXP(-T$49*(HLOOKUP(T$49,'American Bonds'!$B$1:$L$504,MATCH($A300,'American Bonds'!$A$2:$A$504,0))/100))</f>
        <v>0.45346659504197662</v>
      </c>
      <c r="U300" s="25">
        <f>U$50*EXP(-U$49*(HLOOKUP(U$49,'American Bonds'!$B$1:$L$504,MATCH($A300,'American Bonds'!$A$2:$A$504,0))/100))</f>
        <v>10.782914228640545</v>
      </c>
      <c r="W300" s="129">
        <f t="shared" si="67"/>
        <v>107.12061904209119</v>
      </c>
      <c r="X300" s="21">
        <f t="shared" si="65"/>
        <v>6.4345084284829257</v>
      </c>
      <c r="Y300" s="28">
        <f t="shared" si="66"/>
        <v>3.7746755958348015E-3</v>
      </c>
    </row>
    <row r="301" spans="1:25" x14ac:dyDescent="0.2">
      <c r="A301" s="154">
        <v>41292</v>
      </c>
      <c r="B301">
        <f>B$50*EXP(-B$49*(HLOOKUP(B$49,'American Bonds'!$B$1:$L$504,MATCH($A301,'American Bonds'!$A$2:$A$504,0))/100))</f>
        <v>23.347113280453527</v>
      </c>
      <c r="C301">
        <f>C$50*EXP(-C$49*(HLOOKUP(C$49,'American Bonds'!$B$1:$L$504,MATCH($A301,'American Bonds'!$A$2:$A$504,0))/100))</f>
        <v>2.2732234511171501</v>
      </c>
      <c r="D301">
        <f>D$50*EXP(-D$49*(HLOOKUP(D$49,'American Bonds'!$B$1:$L$504,MATCH($A301,'American Bonds'!$A$2:$A$504,0))/100))</f>
        <v>22.294626223352427</v>
      </c>
      <c r="E301">
        <f>E$50*EXP(-E$49*(HLOOKUP(E$49,'American Bonds'!$B$1:$L$504,MATCH($A301,'American Bonds'!$A$2:$A$504,0))/100))</f>
        <v>1.7979370540517925</v>
      </c>
      <c r="F301">
        <f>F$50*EXP(-F$49*(HLOOKUP(F$49,'American Bonds'!$B$1:$L$504,MATCH($A301,'American Bonds'!$A$2:$A$504,0))/100))</f>
        <v>20.662559214390395</v>
      </c>
      <c r="G301">
        <f>G$50*EXP(-G$49*(HLOOKUP(G$49,'American Bonds'!$B$1:$L$504,MATCH($A301,'American Bonds'!$A$2:$A$504,0))/100))</f>
        <v>1.2368762835709481</v>
      </c>
      <c r="H301">
        <f>H$50*EXP(-H$49*(HLOOKUP(H$49,'American Bonds'!$B$1:$L$504,MATCH($A301,'American Bonds'!$A$2:$A$504,0))/100))</f>
        <v>1.1871898871129702</v>
      </c>
      <c r="I301">
        <f>I$50*EXP(-I$49*(HLOOKUP(I$49,'American Bonds'!$B$1:$L$504,MATCH($A301,'American Bonds'!$A$2:$A$504,0))/100))</f>
        <v>1.16089246435029</v>
      </c>
      <c r="J301">
        <f>J$50*EXP(-J$49*(HLOOKUP(J$49,'American Bonds'!$B$1:$L$504,MATCH($A301,'American Bonds'!$A$2:$A$504,0))/100))</f>
        <v>1.1351775553467534</v>
      </c>
      <c r="K301">
        <f>K$50*EXP(-K$49*(HLOOKUP(K$49,'American Bonds'!$B$1:$L$504,MATCH($A301,'American Bonds'!$A$2:$A$504,0))/100))</f>
        <v>16.403865740125198</v>
      </c>
      <c r="L301">
        <f>L$50*EXP(-L$49*(HLOOKUP(L$49,'American Bonds'!$B$1:$L$504,MATCH($A301,'American Bonds'!$A$2:$A$504,0))/100))</f>
        <v>0.54100125927053133</v>
      </c>
      <c r="M301">
        <f>M$50*EXP(-M$49*(HLOOKUP(M$49,'American Bonds'!$B$1:$L$504,MATCH($A301,'American Bonds'!$A$2:$A$504,0))/100))</f>
        <v>0.52806617458990768</v>
      </c>
      <c r="N301">
        <f>N$50*EXP(-N$49*(HLOOKUP(N$49,'American Bonds'!$B$1:$L$504,MATCH($A301,'American Bonds'!$A$2:$A$504,0))/100))</f>
        <v>0.51544036167682228</v>
      </c>
      <c r="O301">
        <f>O$50*EXP(-O$49*(HLOOKUP(O$49,'American Bonds'!$B$1:$L$504,MATCH($A301,'American Bonds'!$A$2:$A$504,0))/100))</f>
        <v>0.50311642598933271</v>
      </c>
      <c r="P301">
        <f>P$50*EXP(-P$49*(HLOOKUP(P$49,'American Bonds'!$B$1:$L$504,MATCH($A301,'American Bonds'!$A$2:$A$504,0))/100))</f>
        <v>0.49108714978550339</v>
      </c>
      <c r="Q301">
        <f>Q$50*EXP(-Q$49*(HLOOKUP(Q$49,'American Bonds'!$B$1:$L$504,MATCH($A301,'American Bonds'!$A$2:$A$504,0))/100))</f>
        <v>0.47934548789620068</v>
      </c>
      <c r="R301">
        <f>R$50*EXP(-R$49*(HLOOKUP(R$49,'American Bonds'!$B$1:$L$504,MATCH($A301,'American Bonds'!$A$2:$A$504,0))/100))</f>
        <v>0.46788456359895869</v>
      </c>
      <c r="S301">
        <f>S$50*EXP(-S$49*(HLOOKUP(S$49,'American Bonds'!$B$1:$L$504,MATCH($A301,'American Bonds'!$A$2:$A$504,0))/100))</f>
        <v>0.45669766459049871</v>
      </c>
      <c r="T301">
        <f>T$50*EXP(-T$49*(HLOOKUP(T$49,'American Bonds'!$B$1:$L$504,MATCH($A301,'American Bonds'!$A$2:$A$504,0))/100))</f>
        <v>0.44577823905554437</v>
      </c>
      <c r="U301" s="25">
        <f>U$50*EXP(-U$49*(HLOOKUP(U$49,'American Bonds'!$B$1:$L$504,MATCH($A301,'American Bonds'!$A$2:$A$504,0))/100))</f>
        <v>10.61176048221802</v>
      </c>
      <c r="W301" s="129">
        <f t="shared" si="67"/>
        <v>106.53963896254275</v>
      </c>
      <c r="X301" s="21">
        <f t="shared" si="65"/>
        <v>6.4060997503690009</v>
      </c>
      <c r="Y301" s="28">
        <f t="shared" si="66"/>
        <v>-5.4383675924393939E-3</v>
      </c>
    </row>
    <row r="302" spans="1:25" x14ac:dyDescent="0.2">
      <c r="A302" s="154">
        <v>41293</v>
      </c>
      <c r="B302">
        <f>B$50*EXP(-B$49*(HLOOKUP(B$49,'American Bonds'!$B$1:$L$504,MATCH($A302,'American Bonds'!$A$2:$A$504,0))/100))</f>
        <v>23.344778685857158</v>
      </c>
      <c r="C302">
        <f>C$50*EXP(-C$49*(HLOOKUP(C$49,'American Bonds'!$B$1:$L$504,MATCH($A302,'American Bonds'!$A$2:$A$504,0))/100))</f>
        <v>2.2723143435703337</v>
      </c>
      <c r="D302">
        <f>D$50*EXP(-D$49*(HLOOKUP(D$49,'American Bonds'!$B$1:$L$504,MATCH($A302,'American Bonds'!$A$2:$A$504,0))/100))</f>
        <v>22.281253459848653</v>
      </c>
      <c r="E302">
        <f>E$50*EXP(-E$49*(HLOOKUP(E$49,'American Bonds'!$B$1:$L$504,MATCH($A302,'American Bonds'!$A$2:$A$504,0))/100))</f>
        <v>1.796499279595015</v>
      </c>
      <c r="F302">
        <f>F$50*EXP(-F$49*(HLOOKUP(F$49,'American Bonds'!$B$1:$L$504,MATCH($A302,'American Bonds'!$A$2:$A$504,0))/100))</f>
        <v>20.621275393543733</v>
      </c>
      <c r="G302">
        <f>G$50*EXP(-G$49*(HLOOKUP(G$49,'American Bonds'!$B$1:$L$504,MATCH($A302,'American Bonds'!$A$2:$A$504,0))/100))</f>
        <v>1.2339113398460206</v>
      </c>
      <c r="H302">
        <f>H$50*EXP(-H$49*(HLOOKUP(H$49,'American Bonds'!$B$1:$L$504,MATCH($A302,'American Bonds'!$A$2:$A$504,0))/100))</f>
        <v>1.1838704048729181</v>
      </c>
      <c r="I302">
        <f>I$50*EXP(-I$49*(HLOOKUP(I$49,'American Bonds'!$B$1:$L$504,MATCH($A302,'American Bonds'!$A$2:$A$504,0))/100))</f>
        <v>1.1571835458988347</v>
      </c>
      <c r="J302">
        <f>J$50*EXP(-J$49*(HLOOKUP(J$49,'American Bonds'!$B$1:$L$504,MATCH($A302,'American Bonds'!$A$2:$A$504,0))/100))</f>
        <v>1.1310982632788618</v>
      </c>
      <c r="K302">
        <f>K$50*EXP(-K$49*(HLOOKUP(K$49,'American Bonds'!$B$1:$L$504,MATCH($A302,'American Bonds'!$A$2:$A$504,0))/100))</f>
        <v>16.322051118425875</v>
      </c>
      <c r="L302">
        <f>L$50*EXP(-L$49*(HLOOKUP(L$49,'American Bonds'!$B$1:$L$504,MATCH($A302,'American Bonds'!$A$2:$A$504,0))/100))</f>
        <v>0.53803392000768013</v>
      </c>
      <c r="M302">
        <f>M$50*EXP(-M$49*(HLOOKUP(M$49,'American Bonds'!$B$1:$L$504,MATCH($A302,'American Bonds'!$A$2:$A$504,0))/100))</f>
        <v>0.52490726375161001</v>
      </c>
      <c r="N302">
        <f>N$50*EXP(-N$49*(HLOOKUP(N$49,'American Bonds'!$B$1:$L$504,MATCH($A302,'American Bonds'!$A$2:$A$504,0))/100))</f>
        <v>0.51210086444971592</v>
      </c>
      <c r="O302">
        <f>O$50*EXP(-O$49*(HLOOKUP(O$49,'American Bonds'!$B$1:$L$504,MATCH($A302,'American Bonds'!$A$2:$A$504,0))/100))</f>
        <v>0.49960690864861729</v>
      </c>
      <c r="P302">
        <f>P$50*EXP(-P$49*(HLOOKUP(P$49,'American Bonds'!$B$1:$L$504,MATCH($A302,'American Bonds'!$A$2:$A$504,0))/100))</f>
        <v>0.48741777352328053</v>
      </c>
      <c r="Q302">
        <f>Q$50*EXP(-Q$49*(HLOOKUP(Q$49,'American Bonds'!$B$1:$L$504,MATCH($A302,'American Bonds'!$A$2:$A$504,0))/100))</f>
        <v>0.47552602222617307</v>
      </c>
      <c r="R302">
        <f>R$50*EXP(-R$49*(HLOOKUP(R$49,'American Bonds'!$B$1:$L$504,MATCH($A302,'American Bonds'!$A$2:$A$504,0))/100))</f>
        <v>0.46392439934988627</v>
      </c>
      <c r="S302">
        <f>S$50*EXP(-S$49*(HLOOKUP(S$49,'American Bonds'!$B$1:$L$504,MATCH($A302,'American Bonds'!$A$2:$A$504,0))/100))</f>
        <v>0.45260582650045916</v>
      </c>
      <c r="T302">
        <f>T$50*EXP(-T$49*(HLOOKUP(T$49,'American Bonds'!$B$1:$L$504,MATCH($A302,'American Bonds'!$A$2:$A$504,0))/100))</f>
        <v>0.44156339797870126</v>
      </c>
      <c r="U302" s="25">
        <f>U$50*EXP(-U$49*(HLOOKUP(U$49,'American Bonds'!$B$1:$L$504,MATCH($A302,'American Bonds'!$A$2:$A$504,0))/100))</f>
        <v>10.548280549562365</v>
      </c>
      <c r="W302" s="129">
        <f t="shared" si="67"/>
        <v>106.2882027607359</v>
      </c>
      <c r="X302" s="21">
        <f t="shared" si="65"/>
        <v>6.3934814532880617</v>
      </c>
      <c r="Y302" s="28">
        <f t="shared" si="66"/>
        <v>-2.3628141576718257E-3</v>
      </c>
    </row>
    <row r="303" spans="1:25" x14ac:dyDescent="0.2">
      <c r="A303" s="154">
        <v>41296</v>
      </c>
      <c r="B303">
        <f>B$50*EXP(-B$49*(HLOOKUP(B$49,'American Bonds'!$B$1:$L$504,MATCH($A303,'American Bonds'!$A$2:$A$504,0))/100))</f>
        <v>23.347113280453527</v>
      </c>
      <c r="C303">
        <f>C$50*EXP(-C$49*(HLOOKUP(C$49,'American Bonds'!$B$1:$L$504,MATCH($A303,'American Bonds'!$A$2:$A$504,0))/100))</f>
        <v>2.2745877944498898</v>
      </c>
      <c r="D303">
        <f>D$50*EXP(-D$49*(HLOOKUP(D$49,'American Bonds'!$B$1:$L$504,MATCH($A303,'American Bonds'!$A$2:$A$504,0))/100))</f>
        <v>22.301315614577948</v>
      </c>
      <c r="E303">
        <f>E$50*EXP(-E$49*(HLOOKUP(E$49,'American Bonds'!$B$1:$L$504,MATCH($A303,'American Bonds'!$A$2:$A$504,0))/100))</f>
        <v>1.7986563727275575</v>
      </c>
      <c r="F303">
        <f>F$50*EXP(-F$49*(HLOOKUP(F$49,'American Bonds'!$B$1:$L$504,MATCH($A303,'American Bonds'!$A$2:$A$504,0))/100))</f>
        <v>20.641906983012714</v>
      </c>
      <c r="G303">
        <f>G$50*EXP(-G$49*(HLOOKUP(G$49,'American Bonds'!$B$1:$L$504,MATCH($A303,'American Bonds'!$A$2:$A$504,0))/100))</f>
        <v>1.2353929222254736</v>
      </c>
      <c r="H303">
        <f>H$50*EXP(-H$49*(HLOOKUP(H$49,'American Bonds'!$B$1:$L$504,MATCH($A303,'American Bonds'!$A$2:$A$504,0))/100))</f>
        <v>1.1838704048729181</v>
      </c>
      <c r="I303">
        <f>I$50*EXP(-I$49*(HLOOKUP(I$49,'American Bonds'!$B$1:$L$504,MATCH($A303,'American Bonds'!$A$2:$A$504,0))/100))</f>
        <v>1.1571835458988347</v>
      </c>
      <c r="J303">
        <f>J$50*EXP(-J$49*(HLOOKUP(J$49,'American Bonds'!$B$1:$L$504,MATCH($A303,'American Bonds'!$A$2:$A$504,0))/100))</f>
        <v>1.1310982632788618</v>
      </c>
      <c r="K303">
        <f>K$50*EXP(-K$49*(HLOOKUP(K$49,'American Bonds'!$B$1:$L$504,MATCH($A303,'American Bonds'!$A$2:$A$504,0))/100))</f>
        <v>16.305737225613349</v>
      </c>
      <c r="L303">
        <f>L$50*EXP(-L$49*(HLOOKUP(L$49,'American Bonds'!$B$1:$L$504,MATCH($A303,'American Bonds'!$A$2:$A$504,0))/100))</f>
        <v>0.53744240808687227</v>
      </c>
      <c r="M303">
        <f>M$50*EXP(-M$49*(HLOOKUP(M$49,'American Bonds'!$B$1:$L$504,MATCH($A303,'American Bonds'!$A$2:$A$504,0))/100))</f>
        <v>0.52427775281721001</v>
      </c>
      <c r="N303">
        <f>N$50*EXP(-N$49*(HLOOKUP(N$49,'American Bonds'!$B$1:$L$504,MATCH($A303,'American Bonds'!$A$2:$A$504,0))/100))</f>
        <v>0.51143556586370842</v>
      </c>
      <c r="O303">
        <f>O$50*EXP(-O$49*(HLOOKUP(O$49,'American Bonds'!$B$1:$L$504,MATCH($A303,'American Bonds'!$A$2:$A$504,0))/100))</f>
        <v>0.49890794836287278</v>
      </c>
      <c r="P303">
        <f>P$50*EXP(-P$49*(HLOOKUP(P$49,'American Bonds'!$B$1:$L$504,MATCH($A303,'American Bonds'!$A$2:$A$504,0))/100))</f>
        <v>0.4866871949339211</v>
      </c>
      <c r="Q303">
        <f>Q$50*EXP(-Q$49*(HLOOKUP(Q$49,'American Bonds'!$B$1:$L$504,MATCH($A303,'American Bonds'!$A$2:$A$504,0))/100))</f>
        <v>0.47476578893942367</v>
      </c>
      <c r="R303">
        <f>R$50*EXP(-R$49*(HLOOKUP(R$49,'American Bonds'!$B$1:$L$504,MATCH($A303,'American Bonds'!$A$2:$A$504,0))/100))</f>
        <v>0.4631363978620332</v>
      </c>
      <c r="S303">
        <f>S$50*EXP(-S$49*(HLOOKUP(S$49,'American Bonds'!$B$1:$L$504,MATCH($A303,'American Bonds'!$A$2:$A$504,0))/100))</f>
        <v>0.45179186879446237</v>
      </c>
      <c r="T303">
        <f>T$50*EXP(-T$49*(HLOOKUP(T$49,'American Bonds'!$B$1:$L$504,MATCH($A303,'American Bonds'!$A$2:$A$504,0))/100))</f>
        <v>0.44072522403993425</v>
      </c>
      <c r="U303" s="25">
        <f>U$50*EXP(-U$49*(HLOOKUP(U$49,'American Bonds'!$B$1:$L$504,MATCH($A303,'American Bonds'!$A$2:$A$504,0))/100))</f>
        <v>10.506171701205943</v>
      </c>
      <c r="W303" s="129">
        <f t="shared" si="67"/>
        <v>106.27220425801745</v>
      </c>
      <c r="X303" s="21">
        <f t="shared" si="65"/>
        <v>6.3858136339926599</v>
      </c>
      <c r="Y303" s="28">
        <f t="shared" si="66"/>
        <v>-1.5053135222165562E-4</v>
      </c>
    </row>
    <row r="304" spans="1:25" x14ac:dyDescent="0.2">
      <c r="A304" s="154">
        <v>41297</v>
      </c>
      <c r="B304">
        <f>B$50*EXP(-B$49*(HLOOKUP(B$49,'American Bonds'!$B$1:$L$504,MATCH($A304,'American Bonds'!$A$2:$A$504,0))/100))</f>
        <v>23.354118465162831</v>
      </c>
      <c r="C304">
        <f>C$50*EXP(-C$49*(HLOOKUP(C$49,'American Bonds'!$B$1:$L$504,MATCH($A304,'American Bonds'!$A$2:$A$504,0))/100))</f>
        <v>2.2764081927476809</v>
      </c>
      <c r="D304">
        <f>D$50*EXP(-D$49*(HLOOKUP(D$49,'American Bonds'!$B$1:$L$504,MATCH($A304,'American Bonds'!$A$2:$A$504,0))/100))</f>
        <v>22.34819758620965</v>
      </c>
      <c r="E304">
        <f>E$50*EXP(-E$49*(HLOOKUP(E$49,'American Bonds'!$B$1:$L$504,MATCH($A304,'American Bonds'!$A$2:$A$504,0))/100))</f>
        <v>1.8036996678894688</v>
      </c>
      <c r="F304">
        <f>F$50*EXP(-F$49*(HLOOKUP(F$49,'American Bonds'!$B$1:$L$504,MATCH($A304,'American Bonds'!$A$2:$A$504,0))/100))</f>
        <v>20.714280236766314</v>
      </c>
      <c r="G304">
        <f>G$50*EXP(-G$49*(HLOOKUP(G$49,'American Bonds'!$B$1:$L$504,MATCH($A304,'American Bonds'!$A$2:$A$504,0))/100))</f>
        <v>1.2405924839350573</v>
      </c>
      <c r="H304">
        <f>H$50*EXP(-H$49*(HLOOKUP(H$49,'American Bonds'!$B$1:$L$504,MATCH($A304,'American Bonds'!$A$2:$A$504,0))/100))</f>
        <v>1.1913523317468133</v>
      </c>
      <c r="I304">
        <f>I$50*EXP(-I$49*(HLOOKUP(I$49,'American Bonds'!$B$1:$L$504,MATCH($A304,'American Bonds'!$A$2:$A$504,0))/100))</f>
        <v>1.1655453337426518</v>
      </c>
      <c r="J304">
        <f>J$50*EXP(-J$49*(HLOOKUP(J$49,'American Bonds'!$B$1:$L$504,MATCH($A304,'American Bonds'!$A$2:$A$504,0))/100))</f>
        <v>1.1402973652784838</v>
      </c>
      <c r="K304">
        <f>K$50*EXP(-K$49*(HLOOKUP(K$49,'American Bonds'!$B$1:$L$504,MATCH($A304,'American Bonds'!$A$2:$A$504,0))/100))</f>
        <v>16.420277810532856</v>
      </c>
      <c r="L304">
        <f>L$50*EXP(-L$49*(HLOOKUP(L$49,'American Bonds'!$B$1:$L$504,MATCH($A304,'American Bonds'!$A$2:$A$504,0))/100))</f>
        <v>0.54159668808153583</v>
      </c>
      <c r="M304">
        <f>M$50*EXP(-M$49*(HLOOKUP(M$49,'American Bonds'!$B$1:$L$504,MATCH($A304,'American Bonds'!$A$2:$A$504,0))/100))</f>
        <v>0.52870023435919</v>
      </c>
      <c r="N304">
        <f>N$50*EXP(-N$49*(HLOOKUP(N$49,'American Bonds'!$B$1:$L$504,MATCH($A304,'American Bonds'!$A$2:$A$504,0))/100))</f>
        <v>0.51611086988290611</v>
      </c>
      <c r="O304">
        <f>O$50*EXP(-O$49*(HLOOKUP(O$49,'American Bonds'!$B$1:$L$504,MATCH($A304,'American Bonds'!$A$2:$A$504,0))/100))</f>
        <v>0.50382128226998768</v>
      </c>
      <c r="P304">
        <f>P$50*EXP(-P$49*(HLOOKUP(P$49,'American Bonds'!$B$1:$L$504,MATCH($A304,'American Bonds'!$A$2:$A$504,0))/100))</f>
        <v>0.49182433325956526</v>
      </c>
      <c r="Q304">
        <f>Q$50*EXP(-Q$49*(HLOOKUP(Q$49,'American Bonds'!$B$1:$L$504,MATCH($A304,'American Bonds'!$A$2:$A$504,0))/100))</f>
        <v>0.48011305456642328</v>
      </c>
      <c r="R304">
        <f>R$50*EXP(-R$49*(HLOOKUP(R$49,'American Bonds'!$B$1:$L$504,MATCH($A304,'American Bonds'!$A$2:$A$504,0))/100))</f>
        <v>0.46868064383355373</v>
      </c>
      <c r="S304">
        <f>S$50*EXP(-S$49*(HLOOKUP(S$49,'American Bonds'!$B$1:$L$504,MATCH($A304,'American Bonds'!$A$2:$A$504,0))/100))</f>
        <v>0.45752046068108815</v>
      </c>
      <c r="T304">
        <f>T$50*EXP(-T$49*(HLOOKUP(T$49,'American Bonds'!$B$1:$L$504,MATCH($A304,'American Bonds'!$A$2:$A$504,0))/100))</f>
        <v>0.44662602284931241</v>
      </c>
      <c r="U304" s="25">
        <f>U$50*EXP(-U$49*(HLOOKUP(U$49,'American Bonds'!$B$1:$L$504,MATCH($A304,'American Bonds'!$A$2:$A$504,0))/100))</f>
        <v>10.654292531536147</v>
      </c>
      <c r="W304" s="129">
        <f t="shared" si="67"/>
        <v>106.7440555953315</v>
      </c>
      <c r="X304" s="21">
        <f t="shared" si="65"/>
        <v>6.4098120101680474</v>
      </c>
      <c r="Y304" s="28">
        <f t="shared" si="66"/>
        <v>4.4301980457008595E-3</v>
      </c>
    </row>
    <row r="305" spans="1:25" x14ac:dyDescent="0.2">
      <c r="A305" s="154">
        <v>41298</v>
      </c>
      <c r="B305">
        <f>B$50*EXP(-B$49*(HLOOKUP(B$49,'American Bonds'!$B$1:$L$504,MATCH($A305,'American Bonds'!$A$2:$A$504,0))/100))</f>
        <v>23.349448108521027</v>
      </c>
      <c r="C305">
        <f>C$50*EXP(-C$49*(HLOOKUP(C$49,'American Bonds'!$B$1:$L$504,MATCH($A305,'American Bonds'!$A$2:$A$504,0))/100))</f>
        <v>2.2741329223797231</v>
      </c>
      <c r="D305">
        <f>D$50*EXP(-D$49*(HLOOKUP(D$49,'American Bonds'!$B$1:$L$504,MATCH($A305,'American Bonds'!$A$2:$A$504,0))/100))</f>
        <v>22.308007012921887</v>
      </c>
      <c r="E305">
        <f>E$50*EXP(-E$49*(HLOOKUP(E$49,'American Bonds'!$B$1:$L$504,MATCH($A305,'American Bonds'!$A$2:$A$504,0))/100))</f>
        <v>1.7993759791883459</v>
      </c>
      <c r="F305">
        <f>F$50*EXP(-F$49*(HLOOKUP(F$49,'American Bonds'!$B$1:$L$504,MATCH($A305,'American Bonds'!$A$2:$A$504,0))/100))</f>
        <v>20.652230517172686</v>
      </c>
      <c r="G305">
        <f>G$50*EXP(-G$49*(HLOOKUP(G$49,'American Bonds'!$B$1:$L$504,MATCH($A305,'American Bonds'!$A$2:$A$504,0))/100))</f>
        <v>1.2361343803940157</v>
      </c>
      <c r="H305">
        <f>H$50*EXP(-H$49*(HLOOKUP(H$49,'American Bonds'!$B$1:$L$504,MATCH($A305,'American Bonds'!$A$2:$A$504,0))/100))</f>
        <v>1.1846994042722681</v>
      </c>
      <c r="I305">
        <f>I$50*EXP(-I$49*(HLOOKUP(I$49,'American Bonds'!$B$1:$L$504,MATCH($A305,'American Bonds'!$A$2:$A$504,0))/100))</f>
        <v>1.1581096631330545</v>
      </c>
      <c r="J305">
        <f>J$50*EXP(-J$49*(HLOOKUP(J$49,'American Bonds'!$B$1:$L$504,MATCH($A305,'American Bonds'!$A$2:$A$504,0))/100))</f>
        <v>1.1321167099480687</v>
      </c>
      <c r="K305">
        <f>K$50*EXP(-K$49*(HLOOKUP(K$49,'American Bonds'!$B$1:$L$504,MATCH($A305,'American Bonds'!$A$2:$A$504,0))/100))</f>
        <v>16.322051118425875</v>
      </c>
      <c r="L305">
        <f>L$50*EXP(-L$49*(HLOOKUP(L$49,'American Bonds'!$B$1:$L$504,MATCH($A305,'American Bonds'!$A$2:$A$504,0))/100))</f>
        <v>0.53803392000768013</v>
      </c>
      <c r="M305">
        <f>M$50*EXP(-M$49*(HLOOKUP(M$49,'American Bonds'!$B$1:$L$504,MATCH($A305,'American Bonds'!$A$2:$A$504,0))/100))</f>
        <v>0.52490726375161001</v>
      </c>
      <c r="N305">
        <f>N$50*EXP(-N$49*(HLOOKUP(N$49,'American Bonds'!$B$1:$L$504,MATCH($A305,'American Bonds'!$A$2:$A$504,0))/100))</f>
        <v>0.51210086444971592</v>
      </c>
      <c r="O305">
        <f>O$50*EXP(-O$49*(HLOOKUP(O$49,'American Bonds'!$B$1:$L$504,MATCH($A305,'American Bonds'!$A$2:$A$504,0))/100))</f>
        <v>0.49960690864861729</v>
      </c>
      <c r="P305">
        <f>P$50*EXP(-P$49*(HLOOKUP(P$49,'American Bonds'!$B$1:$L$504,MATCH($A305,'American Bonds'!$A$2:$A$504,0))/100))</f>
        <v>0.48741777352328053</v>
      </c>
      <c r="Q305">
        <f>Q$50*EXP(-Q$49*(HLOOKUP(Q$49,'American Bonds'!$B$1:$L$504,MATCH($A305,'American Bonds'!$A$2:$A$504,0))/100))</f>
        <v>0.47552602222617307</v>
      </c>
      <c r="R305">
        <f>R$50*EXP(-R$49*(HLOOKUP(R$49,'American Bonds'!$B$1:$L$504,MATCH($A305,'American Bonds'!$A$2:$A$504,0))/100))</f>
        <v>0.46392439934988627</v>
      </c>
      <c r="S305">
        <f>S$50*EXP(-S$49*(HLOOKUP(S$49,'American Bonds'!$B$1:$L$504,MATCH($A305,'American Bonds'!$A$2:$A$504,0))/100))</f>
        <v>0.45260582650045916</v>
      </c>
      <c r="T305">
        <f>T$50*EXP(-T$49*(HLOOKUP(T$49,'American Bonds'!$B$1:$L$504,MATCH($A305,'American Bonds'!$A$2:$A$504,0))/100))</f>
        <v>0.44156339797870126</v>
      </c>
      <c r="U305" s="25">
        <f>U$50*EXP(-U$49*(HLOOKUP(U$49,'American Bonds'!$B$1:$L$504,MATCH($A305,'American Bonds'!$A$2:$A$504,0))/100))</f>
        <v>10.527205070966996</v>
      </c>
      <c r="W305" s="129">
        <f t="shared" si="67"/>
        <v>106.3391972637601</v>
      </c>
      <c r="X305" s="21">
        <f t="shared" si="65"/>
        <v>6.389184109129272</v>
      </c>
      <c r="Y305" s="28">
        <f t="shared" si="66"/>
        <v>-3.8000059912739314E-3</v>
      </c>
    </row>
    <row r="306" spans="1:25" x14ac:dyDescent="0.2">
      <c r="A306" s="154">
        <v>41299</v>
      </c>
      <c r="B306">
        <f>B$50*EXP(-B$49*(HLOOKUP(B$49,'American Bonds'!$B$1:$L$504,MATCH($A306,'American Bonds'!$A$2:$A$504,0))/100))</f>
        <v>23.347113280453527</v>
      </c>
      <c r="C306">
        <f>C$50*EXP(-C$49*(HLOOKUP(C$49,'American Bonds'!$B$1:$L$504,MATCH($A306,'American Bonds'!$A$2:$A$504,0))/100))</f>
        <v>2.2732234511171501</v>
      </c>
      <c r="D306">
        <f>D$50*EXP(-D$49*(HLOOKUP(D$49,'American Bonds'!$B$1:$L$504,MATCH($A306,'American Bonds'!$A$2:$A$504,0))/100))</f>
        <v>22.287938838643285</v>
      </c>
      <c r="E306">
        <f>E$50*EXP(-E$49*(HLOOKUP(E$49,'American Bonds'!$B$1:$L$504,MATCH($A306,'American Bonds'!$A$2:$A$504,0))/100))</f>
        <v>1.79721802304596</v>
      </c>
      <c r="F306">
        <f>F$50*EXP(-F$49*(HLOOKUP(F$49,'American Bonds'!$B$1:$L$504,MATCH($A306,'American Bonds'!$A$2:$A$504,0))/100))</f>
        <v>20.600664425351866</v>
      </c>
      <c r="G306">
        <f>G$50*EXP(-G$49*(HLOOKUP(G$49,'American Bonds'!$B$1:$L$504,MATCH($A306,'American Bonds'!$A$2:$A$504,0))/100))</f>
        <v>1.2324315342991101</v>
      </c>
      <c r="H306">
        <f>H$50*EXP(-H$49*(HLOOKUP(H$49,'American Bonds'!$B$1:$L$504,MATCH($A306,'American Bonds'!$A$2:$A$504,0))/100))</f>
        <v>1.1797341012097491</v>
      </c>
      <c r="I306">
        <f>I$50*EXP(-I$49*(HLOOKUP(I$49,'American Bonds'!$B$1:$L$504,MATCH($A306,'American Bonds'!$A$2:$A$504,0))/100))</f>
        <v>1.1525640568526487</v>
      </c>
      <c r="J306">
        <f>J$50*EXP(-J$49*(HLOOKUP(J$49,'American Bonds'!$B$1:$L$504,MATCH($A306,'American Bonds'!$A$2:$A$504,0))/100))</f>
        <v>1.1260197563047762</v>
      </c>
      <c r="K306">
        <f>K$50*EXP(-K$49*(HLOOKUP(K$49,'American Bonds'!$B$1:$L$504,MATCH($A306,'American Bonds'!$A$2:$A$504,0))/100))</f>
        <v>16.22441202192195</v>
      </c>
      <c r="L306">
        <f>L$50*EXP(-L$49*(HLOOKUP(L$49,'American Bonds'!$B$1:$L$504,MATCH($A306,'American Bonds'!$A$2:$A$504,0))/100))</f>
        <v>0.5344945887764555</v>
      </c>
      <c r="M306">
        <f>M$50*EXP(-M$49*(HLOOKUP(M$49,'American Bonds'!$B$1:$L$504,MATCH($A306,'American Bonds'!$A$2:$A$504,0))/100))</f>
        <v>0.52114150445413543</v>
      </c>
      <c r="N306">
        <f>N$50*EXP(-N$49*(HLOOKUP(N$49,'American Bonds'!$B$1:$L$504,MATCH($A306,'American Bonds'!$A$2:$A$504,0))/100))</f>
        <v>0.50812201539108104</v>
      </c>
      <c r="O306">
        <f>O$50*EXP(-O$49*(HLOOKUP(O$49,'American Bonds'!$B$1:$L$504,MATCH($A306,'American Bonds'!$A$2:$A$504,0))/100))</f>
        <v>0.49542778749800492</v>
      </c>
      <c r="P306">
        <f>P$50*EXP(-P$49*(HLOOKUP(P$49,'American Bonds'!$B$1:$L$504,MATCH($A306,'American Bonds'!$A$2:$A$504,0))/100))</f>
        <v>0.48305069489314761</v>
      </c>
      <c r="Q306">
        <f>Q$50*EXP(-Q$49*(HLOOKUP(Q$49,'American Bonds'!$B$1:$L$504,MATCH($A306,'American Bonds'!$A$2:$A$504,0))/100))</f>
        <v>0.47098281470070424</v>
      </c>
      <c r="R306">
        <f>R$50*EXP(-R$49*(HLOOKUP(R$49,'American Bonds'!$B$1:$L$504,MATCH($A306,'American Bonds'!$A$2:$A$504,0))/100))</f>
        <v>0.45921642197920098</v>
      </c>
      <c r="S306">
        <f>S$50*EXP(-S$49*(HLOOKUP(S$49,'American Bonds'!$B$1:$L$504,MATCH($A306,'American Bonds'!$A$2:$A$504,0))/100))</f>
        <v>0.44774398477657296</v>
      </c>
      <c r="T306">
        <f>T$50*EXP(-T$49*(HLOOKUP(T$49,'American Bonds'!$B$1:$L$504,MATCH($A306,'American Bonds'!$A$2:$A$504,0))/100))</f>
        <v>0.43655815930878</v>
      </c>
      <c r="U306" s="25">
        <f>U$50*EXP(-U$49*(HLOOKUP(U$49,'American Bonds'!$B$1:$L$504,MATCH($A306,'American Bonds'!$A$2:$A$504,0))/100))</f>
        <v>10.401633546119159</v>
      </c>
      <c r="W306" s="129">
        <f t="shared" si="67"/>
        <v>105.97969100709726</v>
      </c>
      <c r="X306" s="21">
        <f t="shared" si="65"/>
        <v>6.3677356384247608</v>
      </c>
      <c r="Y306" s="28">
        <f t="shared" si="66"/>
        <v>-3.3864777944695623E-3</v>
      </c>
    </row>
    <row r="307" spans="1:25" x14ac:dyDescent="0.2">
      <c r="A307" s="154">
        <v>41300</v>
      </c>
      <c r="B307">
        <f>B$50*EXP(-B$49*(HLOOKUP(B$49,'American Bonds'!$B$1:$L$504,MATCH($A307,'American Bonds'!$A$2:$A$504,0))/100))</f>
        <v>23.347113280453527</v>
      </c>
      <c r="C307">
        <f>C$50*EXP(-C$49*(HLOOKUP(C$49,'American Bonds'!$B$1:$L$504,MATCH($A307,'American Bonds'!$A$2:$A$504,0))/100))</f>
        <v>2.2741329223797231</v>
      </c>
      <c r="D307">
        <f>D$50*EXP(-D$49*(HLOOKUP(D$49,'American Bonds'!$B$1:$L$504,MATCH($A307,'American Bonds'!$A$2:$A$504,0))/100))</f>
        <v>22.308007012921887</v>
      </c>
      <c r="E307">
        <f>E$50*EXP(-E$49*(HLOOKUP(E$49,'American Bonds'!$B$1:$L$504,MATCH($A307,'American Bonds'!$A$2:$A$504,0))/100))</f>
        <v>1.7993759791883459</v>
      </c>
      <c r="F307">
        <f>F$50*EXP(-F$49*(HLOOKUP(F$49,'American Bonds'!$B$1:$L$504,MATCH($A307,'American Bonds'!$A$2:$A$504,0))/100))</f>
        <v>20.641906983012714</v>
      </c>
      <c r="G307">
        <f>G$50*EXP(-G$49*(HLOOKUP(G$49,'American Bonds'!$B$1:$L$504,MATCH($A307,'American Bonds'!$A$2:$A$504,0))/100))</f>
        <v>1.2353929222254736</v>
      </c>
      <c r="H307">
        <f>H$50*EXP(-H$49*(HLOOKUP(H$49,'American Bonds'!$B$1:$L$504,MATCH($A307,'American Bonds'!$A$2:$A$504,0))/100))</f>
        <v>1.1822141459578588</v>
      </c>
      <c r="I307">
        <f>I$50*EXP(-I$49*(HLOOKUP(I$49,'American Bonds'!$B$1:$L$504,MATCH($A307,'American Bonds'!$A$2:$A$504,0))/100))</f>
        <v>1.1553335326306806</v>
      </c>
      <c r="J307">
        <f>J$50*EXP(-J$49*(HLOOKUP(J$49,'American Bonds'!$B$1:$L$504,MATCH($A307,'American Bonds'!$A$2:$A$504,0))/100))</f>
        <v>1.1290641176852134</v>
      </c>
      <c r="K307">
        <f>K$50*EXP(-K$49*(HLOOKUP(K$49,'American Bonds'!$B$1:$L$504,MATCH($A307,'American Bonds'!$A$2:$A$504,0))/100))</f>
        <v>16.256893316433207</v>
      </c>
      <c r="L307">
        <f>L$50*EXP(-L$49*(HLOOKUP(L$49,'American Bonds'!$B$1:$L$504,MATCH($A307,'American Bonds'!$A$2:$A$504,0))/100))</f>
        <v>0.53567177129774024</v>
      </c>
      <c r="M307">
        <f>M$50*EXP(-M$49*(HLOOKUP(M$49,'American Bonds'!$B$1:$L$504,MATCH($A307,'American Bonds'!$A$2:$A$504,0))/100))</f>
        <v>0.52239374615378897</v>
      </c>
      <c r="N307">
        <f>N$50*EXP(-N$49*(HLOOKUP(N$49,'American Bonds'!$B$1:$L$504,MATCH($A307,'American Bonds'!$A$2:$A$504,0))/100))</f>
        <v>0.50944485157293662</v>
      </c>
      <c r="O307">
        <f>O$50*EXP(-O$49*(HLOOKUP(O$49,'American Bonds'!$B$1:$L$504,MATCH($A307,'American Bonds'!$A$2:$A$504,0))/100))</f>
        <v>0.49681692919380105</v>
      </c>
      <c r="P307">
        <f>P$50*EXP(-P$49*(HLOOKUP(P$49,'American Bonds'!$B$1:$L$504,MATCH($A307,'American Bonds'!$A$2:$A$504,0))/100))</f>
        <v>0.4845020228813135</v>
      </c>
      <c r="Q307">
        <f>Q$50*EXP(-Q$49*(HLOOKUP(Q$49,'American Bonds'!$B$1:$L$504,MATCH($A307,'American Bonds'!$A$2:$A$504,0))/100))</f>
        <v>0.47249237371401104</v>
      </c>
      <c r="R307">
        <f>R$50*EXP(-R$49*(HLOOKUP(R$49,'American Bonds'!$B$1:$L$504,MATCH($A307,'American Bonds'!$A$2:$A$504,0))/100))</f>
        <v>0.46078041509558171</v>
      </c>
      <c r="S307">
        <f>S$50*EXP(-S$49*(HLOOKUP(S$49,'American Bonds'!$B$1:$L$504,MATCH($A307,'American Bonds'!$A$2:$A$504,0))/100))</f>
        <v>0.4493587679875829</v>
      </c>
      <c r="T307">
        <f>T$50*EXP(-T$49*(HLOOKUP(T$49,'American Bonds'!$B$1:$L$504,MATCH($A307,'American Bonds'!$A$2:$A$504,0))/100))</f>
        <v>0.43822023626032924</v>
      </c>
      <c r="U307" s="25">
        <f>U$50*EXP(-U$49*(HLOOKUP(U$49,'American Bonds'!$B$1:$L$504,MATCH($A307,'American Bonds'!$A$2:$A$504,0))/100))</f>
        <v>10.443323404433801</v>
      </c>
      <c r="W307" s="129">
        <f t="shared" si="67"/>
        <v>106.14243873147952</v>
      </c>
      <c r="X307" s="21">
        <f t="shared" si="65"/>
        <v>6.3741572402056752</v>
      </c>
      <c r="Y307" s="28">
        <f t="shared" si="66"/>
        <v>1.5344722072772132E-3</v>
      </c>
    </row>
    <row r="308" spans="1:25" x14ac:dyDescent="0.2">
      <c r="A308" s="154">
        <v>41303</v>
      </c>
      <c r="B308">
        <f>B$50*EXP(-B$49*(HLOOKUP(B$49,'American Bonds'!$B$1:$L$504,MATCH($A308,'American Bonds'!$A$2:$A$504,0))/100))</f>
        <v>23.347113280453527</v>
      </c>
      <c r="C308">
        <f>C$50*EXP(-C$49*(HLOOKUP(C$49,'American Bonds'!$B$1:$L$504,MATCH($A308,'American Bonds'!$A$2:$A$504,0))/100))</f>
        <v>2.2736781412748734</v>
      </c>
      <c r="D308">
        <f>D$50*EXP(-D$49*(HLOOKUP(D$49,'American Bonds'!$B$1:$L$504,MATCH($A308,'American Bonds'!$A$2:$A$504,0))/100))</f>
        <v>22.314700418986472</v>
      </c>
      <c r="E308">
        <f>E$50*EXP(-E$49*(HLOOKUP(E$49,'American Bonds'!$B$1:$L$504,MATCH($A308,'American Bonds'!$A$2:$A$504,0))/100))</f>
        <v>1.8000958735492947</v>
      </c>
      <c r="F308">
        <f>F$50*EXP(-F$49*(HLOOKUP(F$49,'American Bonds'!$B$1:$L$504,MATCH($A308,'American Bonds'!$A$2:$A$504,0))/100))</f>
        <v>20.652230517172686</v>
      </c>
      <c r="G308">
        <f>G$50*EXP(-G$49*(HLOOKUP(G$49,'American Bonds'!$B$1:$L$504,MATCH($A308,'American Bonds'!$A$2:$A$504,0))/100))</f>
        <v>1.2361343803940157</v>
      </c>
      <c r="H308">
        <f>H$50*EXP(-H$49*(HLOOKUP(H$49,'American Bonds'!$B$1:$L$504,MATCH($A308,'American Bonds'!$A$2:$A$504,0))/100))</f>
        <v>1.1838704048729181</v>
      </c>
      <c r="I308">
        <f>I$50*EXP(-I$49*(HLOOKUP(I$49,'American Bonds'!$B$1:$L$504,MATCH($A308,'American Bonds'!$A$2:$A$504,0))/100))</f>
        <v>1.1571835458988347</v>
      </c>
      <c r="J308">
        <f>J$50*EXP(-J$49*(HLOOKUP(J$49,'American Bonds'!$B$1:$L$504,MATCH($A308,'American Bonds'!$A$2:$A$504,0))/100))</f>
        <v>1.1310982632788618</v>
      </c>
      <c r="K308">
        <f>K$50*EXP(-K$49*(HLOOKUP(K$49,'American Bonds'!$B$1:$L$504,MATCH($A308,'American Bonds'!$A$2:$A$504,0))/100))</f>
        <v>16.289439638539406</v>
      </c>
      <c r="L308">
        <f>L$50*EXP(-L$49*(HLOOKUP(L$49,'American Bonds'!$B$1:$L$504,MATCH($A308,'American Bonds'!$A$2:$A$504,0))/100))</f>
        <v>0.53685154647144373</v>
      </c>
      <c r="M308">
        <f>M$50*EXP(-M$49*(HLOOKUP(M$49,'American Bonds'!$B$1:$L$504,MATCH($A308,'American Bonds'!$A$2:$A$504,0))/100))</f>
        <v>0.5236489968428647</v>
      </c>
      <c r="N308">
        <f>N$50*EXP(-N$49*(HLOOKUP(N$49,'American Bonds'!$B$1:$L$504,MATCH($A308,'American Bonds'!$A$2:$A$504,0))/100))</f>
        <v>0.51077113160392884</v>
      </c>
      <c r="O308">
        <f>O$50*EXP(-O$49*(HLOOKUP(O$49,'American Bonds'!$B$1:$L$504,MATCH($A308,'American Bonds'!$A$2:$A$504,0))/100))</f>
        <v>0.49820996593686667</v>
      </c>
      <c r="P308">
        <f>P$50*EXP(-P$49*(HLOOKUP(P$49,'American Bonds'!$B$1:$L$504,MATCH($A308,'American Bonds'!$A$2:$A$504,0))/100))</f>
        <v>0.48595771139095562</v>
      </c>
      <c r="Q308">
        <f>Q$50*EXP(-Q$49*(HLOOKUP(Q$49,'American Bonds'!$B$1:$L$504,MATCH($A308,'American Bonds'!$A$2:$A$504,0))/100))</f>
        <v>0.47400677105335326</v>
      </c>
      <c r="R308">
        <f>R$50*EXP(-R$49*(HLOOKUP(R$49,'American Bonds'!$B$1:$L$504,MATCH($A308,'American Bonds'!$A$2:$A$504,0))/100))</f>
        <v>0.46234973483869229</v>
      </c>
      <c r="S308">
        <f>S$50*EXP(-S$49*(HLOOKUP(S$49,'American Bonds'!$B$1:$L$504,MATCH($A308,'American Bonds'!$A$2:$A$504,0))/100))</f>
        <v>0.45097937489451562</v>
      </c>
      <c r="T308">
        <f>T$50*EXP(-T$49*(HLOOKUP(T$49,'American Bonds'!$B$1:$L$504,MATCH($A308,'American Bonds'!$A$2:$A$504,0))/100))</f>
        <v>0.4398886411197046</v>
      </c>
      <c r="U308" s="25">
        <f>U$50*EXP(-U$49*(HLOOKUP(U$49,'American Bonds'!$B$1:$L$504,MATCH($A308,'American Bonds'!$A$2:$A$504,0))/100))</f>
        <v>10.485180356145706</v>
      </c>
      <c r="W308" s="129">
        <f t="shared" si="67"/>
        <v>106.25338869471892</v>
      </c>
      <c r="X308" s="21">
        <f t="shared" si="65"/>
        <v>6.3814662499496029</v>
      </c>
      <c r="Y308" s="28">
        <f t="shared" si="66"/>
        <v>1.0447472031412633E-3</v>
      </c>
    </row>
    <row r="309" spans="1:25" x14ac:dyDescent="0.2">
      <c r="A309" s="154">
        <v>41304</v>
      </c>
      <c r="B309">
        <f>B$50*EXP(-B$49*(HLOOKUP(B$49,'American Bonds'!$B$1:$L$504,MATCH($A309,'American Bonds'!$A$2:$A$504,0))/100))</f>
        <v>23.349448108521027</v>
      </c>
      <c r="C309">
        <f>C$50*EXP(-C$49*(HLOOKUP(C$49,'American Bonds'!$B$1:$L$504,MATCH($A309,'American Bonds'!$A$2:$A$504,0))/100))</f>
        <v>2.2736781412748734</v>
      </c>
      <c r="D309">
        <f>D$50*EXP(-D$49*(HLOOKUP(D$49,'American Bonds'!$B$1:$L$504,MATCH($A309,'American Bonds'!$A$2:$A$504,0))/100))</f>
        <v>22.314700418986472</v>
      </c>
      <c r="E309">
        <f>E$50*EXP(-E$49*(HLOOKUP(E$49,'American Bonds'!$B$1:$L$504,MATCH($A309,'American Bonds'!$A$2:$A$504,0))/100))</f>
        <v>1.8000958735492947</v>
      </c>
      <c r="F309">
        <f>F$50*EXP(-F$49*(HLOOKUP(F$49,'American Bonds'!$B$1:$L$504,MATCH($A309,'American Bonds'!$A$2:$A$504,0))/100))</f>
        <v>20.652230517172686</v>
      </c>
      <c r="G309">
        <f>G$50*EXP(-G$49*(HLOOKUP(G$49,'American Bonds'!$B$1:$L$504,MATCH($A309,'American Bonds'!$A$2:$A$504,0))/100))</f>
        <v>1.2361343803940157</v>
      </c>
      <c r="H309">
        <f>H$50*EXP(-H$49*(HLOOKUP(H$49,'American Bonds'!$B$1:$L$504,MATCH($A309,'American Bonds'!$A$2:$A$504,0))/100))</f>
        <v>1.1838704048729181</v>
      </c>
      <c r="I309">
        <f>I$50*EXP(-I$49*(HLOOKUP(I$49,'American Bonds'!$B$1:$L$504,MATCH($A309,'American Bonds'!$A$2:$A$504,0))/100))</f>
        <v>1.1571835458988347</v>
      </c>
      <c r="J309">
        <f>J$50*EXP(-J$49*(HLOOKUP(J$49,'American Bonds'!$B$1:$L$504,MATCH($A309,'American Bonds'!$A$2:$A$504,0))/100))</f>
        <v>1.1310982632788618</v>
      </c>
      <c r="K309">
        <f>K$50*EXP(-K$49*(HLOOKUP(K$49,'American Bonds'!$B$1:$L$504,MATCH($A309,'American Bonds'!$A$2:$A$504,0))/100))</f>
        <v>16.289439638539406</v>
      </c>
      <c r="L309">
        <f>L$50*EXP(-L$49*(HLOOKUP(L$49,'American Bonds'!$B$1:$L$504,MATCH($A309,'American Bonds'!$A$2:$A$504,0))/100))</f>
        <v>0.53685154647144373</v>
      </c>
      <c r="M309">
        <f>M$50*EXP(-M$49*(HLOOKUP(M$49,'American Bonds'!$B$1:$L$504,MATCH($A309,'American Bonds'!$A$2:$A$504,0))/100))</f>
        <v>0.5236489968428647</v>
      </c>
      <c r="N309">
        <f>N$50*EXP(-N$49*(HLOOKUP(N$49,'American Bonds'!$B$1:$L$504,MATCH($A309,'American Bonds'!$A$2:$A$504,0))/100))</f>
        <v>0.51077113160392884</v>
      </c>
      <c r="O309">
        <f>O$50*EXP(-O$49*(HLOOKUP(O$49,'American Bonds'!$B$1:$L$504,MATCH($A309,'American Bonds'!$A$2:$A$504,0))/100))</f>
        <v>0.49820996593686667</v>
      </c>
      <c r="P309">
        <f>P$50*EXP(-P$49*(HLOOKUP(P$49,'American Bonds'!$B$1:$L$504,MATCH($A309,'American Bonds'!$A$2:$A$504,0))/100))</f>
        <v>0.48595771139095562</v>
      </c>
      <c r="Q309">
        <f>Q$50*EXP(-Q$49*(HLOOKUP(Q$49,'American Bonds'!$B$1:$L$504,MATCH($A309,'American Bonds'!$A$2:$A$504,0))/100))</f>
        <v>0.47400677105335326</v>
      </c>
      <c r="R309">
        <f>R$50*EXP(-R$49*(HLOOKUP(R$49,'American Bonds'!$B$1:$L$504,MATCH($A309,'American Bonds'!$A$2:$A$504,0))/100))</f>
        <v>0.46234973483869229</v>
      </c>
      <c r="S309">
        <f>S$50*EXP(-S$49*(HLOOKUP(S$49,'American Bonds'!$B$1:$L$504,MATCH($A309,'American Bonds'!$A$2:$A$504,0))/100))</f>
        <v>0.45097937489451562</v>
      </c>
      <c r="T309">
        <f>T$50*EXP(-T$49*(HLOOKUP(T$49,'American Bonds'!$B$1:$L$504,MATCH($A309,'American Bonds'!$A$2:$A$504,0))/100))</f>
        <v>0.4398886411197046</v>
      </c>
      <c r="U309" s="25">
        <f>U$50*EXP(-U$49*(HLOOKUP(U$49,'American Bonds'!$B$1:$L$504,MATCH($A309,'American Bonds'!$A$2:$A$504,0))/100))</f>
        <v>10.443323404433801</v>
      </c>
      <c r="W309" s="129">
        <f t="shared" si="67"/>
        <v>106.21386657107452</v>
      </c>
      <c r="X309" s="21">
        <f t="shared" si="65"/>
        <v>6.3759811365005241</v>
      </c>
      <c r="Y309" s="28">
        <f t="shared" si="66"/>
        <v>-3.7203025991755398E-4</v>
      </c>
    </row>
    <row r="310" spans="1:25" x14ac:dyDescent="0.2">
      <c r="A310" s="154" t="s">
        <v>105</v>
      </c>
      <c r="B310">
        <f>B$50*EXP(-B$49*(HLOOKUP(B$49,'American Bonds'!$B$1:$L$504,MATCH($A310,'American Bonds'!$A$2:$A$504,0))/100))</f>
        <v>23.342444324708573</v>
      </c>
      <c r="C310">
        <f>C$50*EXP(-C$49*(HLOOKUP(C$49,'American Bonds'!$B$1:$L$504,MATCH($A310,'American Bonds'!$A$2:$A$504,0))/100))</f>
        <v>2.2750427575035683</v>
      </c>
      <c r="D310">
        <f>D$50*EXP(-D$49*(HLOOKUP(D$49,'American Bonds'!$B$1:$L$504,MATCH($A310,'American Bonds'!$A$2:$A$504,0))/100))</f>
        <v>22.328093256687389</v>
      </c>
      <c r="E310">
        <f>E$50*EXP(-E$49*(HLOOKUP(E$49,'American Bonds'!$B$1:$L$504,MATCH($A310,'American Bonds'!$A$2:$A$504,0))/100))</f>
        <v>1.8015365264324528</v>
      </c>
      <c r="F310">
        <f>F$50*EXP(-F$49*(HLOOKUP(F$49,'American Bonds'!$B$1:$L$504,MATCH($A310,'American Bonds'!$A$2:$A$504,0))/100))</f>
        <v>20.693576310218145</v>
      </c>
      <c r="G310">
        <f>G$50*EXP(-G$49*(HLOOKUP(G$49,'American Bonds'!$B$1:$L$504,MATCH($A310,'American Bonds'!$A$2:$A$504,0))/100))</f>
        <v>1.2391046658237401</v>
      </c>
      <c r="H310">
        <f>H$50*EXP(-H$49*(HLOOKUP(H$49,'American Bonds'!$B$1:$L$504,MATCH($A310,'American Bonds'!$A$2:$A$504,0))/100))</f>
        <v>1.1871898871129702</v>
      </c>
      <c r="I310">
        <f>I$50*EXP(-I$49*(HLOOKUP(I$49,'American Bonds'!$B$1:$L$504,MATCH($A310,'American Bonds'!$A$2:$A$504,0))/100))</f>
        <v>1.16089246435029</v>
      </c>
      <c r="J310">
        <f>J$50*EXP(-J$49*(HLOOKUP(J$49,'American Bonds'!$B$1:$L$504,MATCH($A310,'American Bonds'!$A$2:$A$504,0))/100))</f>
        <v>1.1351775553467534</v>
      </c>
      <c r="K310">
        <f>K$50*EXP(-K$49*(HLOOKUP(K$49,'American Bonds'!$B$1:$L$504,MATCH($A310,'American Bonds'!$A$2:$A$504,0))/100))</f>
        <v>16.354727886538587</v>
      </c>
      <c r="L310">
        <f>L$50*EXP(-L$49*(HLOOKUP(L$49,'American Bonds'!$B$1:$L$504,MATCH($A310,'American Bonds'!$A$2:$A$504,0))/100))</f>
        <v>0.53921889762913977</v>
      </c>
      <c r="M310">
        <f>M$50*EXP(-M$49*(HLOOKUP(M$49,'American Bonds'!$B$1:$L$504,MATCH($A310,'American Bonds'!$A$2:$A$504,0))/100))</f>
        <v>0.52616855412764574</v>
      </c>
      <c r="N310">
        <f>N$50*EXP(-N$49*(HLOOKUP(N$49,'American Bonds'!$B$1:$L$504,MATCH($A310,'American Bonds'!$A$2:$A$504,0))/100))</f>
        <v>0.51343405909929662</v>
      </c>
      <c r="O310">
        <f>O$50*EXP(-O$49*(HLOOKUP(O$49,'American Bonds'!$B$1:$L$504,MATCH($A310,'American Bonds'!$A$2:$A$504,0))/100))</f>
        <v>0.50100776828109073</v>
      </c>
      <c r="P310">
        <f>P$50*EXP(-P$49*(HLOOKUP(P$49,'American Bonds'!$B$1:$L$504,MATCH($A310,'American Bonds'!$A$2:$A$504,0))/100))</f>
        <v>0.48888222241885726</v>
      </c>
      <c r="Q310">
        <f>Q$50*EXP(-Q$49*(HLOOKUP(Q$49,'American Bonds'!$B$1:$L$504,MATCH($A310,'American Bonds'!$A$2:$A$504,0))/100))</f>
        <v>0.47705014278961566</v>
      </c>
      <c r="R310">
        <f>R$50*EXP(-R$49*(HLOOKUP(R$49,'American Bonds'!$B$1:$L$504,MATCH($A310,'American Bonds'!$A$2:$A$504,0))/100))</f>
        <v>0.46550442683230314</v>
      </c>
      <c r="S310">
        <f>S$50*EXP(-S$49*(HLOOKUP(S$49,'American Bonds'!$B$1:$L$504,MATCH($A310,'American Bonds'!$A$2:$A$504,0))/100))</f>
        <v>0.45423814388424932</v>
      </c>
      <c r="T310">
        <f>T$50*EXP(-T$49*(HLOOKUP(T$49,'American Bonds'!$B$1:$L$504,MATCH($A310,'American Bonds'!$A$2:$A$504,0))/100))</f>
        <v>0.44324453102083744</v>
      </c>
      <c r="U310" s="25">
        <f>U$50*EXP(-U$49*(HLOOKUP(U$49,'American Bonds'!$B$1:$L$504,MATCH($A310,'American Bonds'!$A$2:$A$504,0))/100))</f>
        <v>10.527205070966996</v>
      </c>
      <c r="W310" s="129">
        <f t="shared" si="67"/>
        <v>106.45373945177249</v>
      </c>
      <c r="X310" s="21">
        <f t="shared" si="65"/>
        <v>6.3905940888177044</v>
      </c>
      <c r="Y310" s="28">
        <f t="shared" si="66"/>
        <v>2.2558488046869308E-3</v>
      </c>
    </row>
    <row r="311" spans="1:25" x14ac:dyDescent="0.2">
      <c r="A311" s="154" t="s">
        <v>106</v>
      </c>
      <c r="B311">
        <f>B$50*EXP(-B$49*(HLOOKUP(B$49,'American Bonds'!$B$1:$L$504,MATCH($A311,'American Bonds'!$A$2:$A$504,0))/100))</f>
        <v>23.344778685857158</v>
      </c>
      <c r="C311">
        <f>C$50*EXP(-C$49*(HLOOKUP(C$49,'American Bonds'!$B$1:$L$504,MATCH($A311,'American Bonds'!$A$2:$A$504,0))/100))</f>
        <v>2.2736781412748734</v>
      </c>
      <c r="D311">
        <f>D$50*EXP(-D$49*(HLOOKUP(D$49,'American Bonds'!$B$1:$L$504,MATCH($A311,'American Bonds'!$A$2:$A$504,0))/100))</f>
        <v>22.308007012921887</v>
      </c>
      <c r="E311">
        <f>E$50*EXP(-E$49*(HLOOKUP(E$49,'American Bonds'!$B$1:$L$504,MATCH($A311,'American Bonds'!$A$2:$A$504,0))/100))</f>
        <v>1.7993759791883459</v>
      </c>
      <c r="F311">
        <f>F$50*EXP(-F$49*(HLOOKUP(F$49,'American Bonds'!$B$1:$L$504,MATCH($A311,'American Bonds'!$A$2:$A$504,0))/100))</f>
        <v>20.662559214390395</v>
      </c>
      <c r="G311">
        <f>G$50*EXP(-G$49*(HLOOKUP(G$49,'American Bonds'!$B$1:$L$504,MATCH($A311,'American Bonds'!$A$2:$A$504,0))/100))</f>
        <v>1.2368762835709481</v>
      </c>
      <c r="H311">
        <f>H$50*EXP(-H$49*(HLOOKUP(H$49,'American Bonds'!$B$1:$L$504,MATCH($A311,'American Bonds'!$A$2:$A$504,0))/100))</f>
        <v>1.1846994042722681</v>
      </c>
      <c r="I311">
        <f>I$50*EXP(-I$49*(HLOOKUP(I$49,'American Bonds'!$B$1:$L$504,MATCH($A311,'American Bonds'!$A$2:$A$504,0))/100))</f>
        <v>1.1581096631330545</v>
      </c>
      <c r="J311">
        <f>J$50*EXP(-J$49*(HLOOKUP(J$49,'American Bonds'!$B$1:$L$504,MATCH($A311,'American Bonds'!$A$2:$A$504,0))/100))</f>
        <v>1.1321167099480687</v>
      </c>
      <c r="K311">
        <f>K$50*EXP(-K$49*(HLOOKUP(K$49,'American Bonds'!$B$1:$L$504,MATCH($A311,'American Bonds'!$A$2:$A$504,0))/100))</f>
        <v>16.305737225613349</v>
      </c>
      <c r="L311">
        <f>L$50*EXP(-L$49*(HLOOKUP(L$49,'American Bonds'!$B$1:$L$504,MATCH($A311,'American Bonds'!$A$2:$A$504,0))/100))</f>
        <v>0.53744240808687227</v>
      </c>
      <c r="M311">
        <f>M$50*EXP(-M$49*(HLOOKUP(M$49,'American Bonds'!$B$1:$L$504,MATCH($A311,'American Bonds'!$A$2:$A$504,0))/100))</f>
        <v>0.52427775281721001</v>
      </c>
      <c r="N311">
        <f>N$50*EXP(-N$49*(HLOOKUP(N$49,'American Bonds'!$B$1:$L$504,MATCH($A311,'American Bonds'!$A$2:$A$504,0))/100))</f>
        <v>0.51143556586370842</v>
      </c>
      <c r="O311">
        <f>O$50*EXP(-O$49*(HLOOKUP(O$49,'American Bonds'!$B$1:$L$504,MATCH($A311,'American Bonds'!$A$2:$A$504,0))/100))</f>
        <v>0.49890794836287278</v>
      </c>
      <c r="P311">
        <f>P$50*EXP(-P$49*(HLOOKUP(P$49,'American Bonds'!$B$1:$L$504,MATCH($A311,'American Bonds'!$A$2:$A$504,0))/100))</f>
        <v>0.4866871949339211</v>
      </c>
      <c r="Q311">
        <f>Q$50*EXP(-Q$49*(HLOOKUP(Q$49,'American Bonds'!$B$1:$L$504,MATCH($A311,'American Bonds'!$A$2:$A$504,0))/100))</f>
        <v>0.47476578893942367</v>
      </c>
      <c r="R311">
        <f>R$50*EXP(-R$49*(HLOOKUP(R$49,'American Bonds'!$B$1:$L$504,MATCH($A311,'American Bonds'!$A$2:$A$504,0))/100))</f>
        <v>0.4631363978620332</v>
      </c>
      <c r="S311">
        <f>S$50*EXP(-S$49*(HLOOKUP(S$49,'American Bonds'!$B$1:$L$504,MATCH($A311,'American Bonds'!$A$2:$A$504,0))/100))</f>
        <v>0.45179186879446237</v>
      </c>
      <c r="T311">
        <f>T$50*EXP(-T$49*(HLOOKUP(T$49,'American Bonds'!$B$1:$L$504,MATCH($A311,'American Bonds'!$A$2:$A$504,0))/100))</f>
        <v>0.44072522403993425</v>
      </c>
      <c r="U311" s="25">
        <f>U$50*EXP(-U$49*(HLOOKUP(U$49,'American Bonds'!$B$1:$L$504,MATCH($A311,'American Bonds'!$A$2:$A$504,0))/100))</f>
        <v>10.485180356145706</v>
      </c>
      <c r="W311" s="129">
        <f t="shared" si="67"/>
        <v>106.28028882601649</v>
      </c>
      <c r="X311" s="21">
        <f t="shared" si="65"/>
        <v>6.382820459522681</v>
      </c>
      <c r="Y311" s="28">
        <f t="shared" si="66"/>
        <v>-1.6306809549529837E-3</v>
      </c>
    </row>
    <row r="312" spans="1:25" x14ac:dyDescent="0.2">
      <c r="A312" s="154" t="s">
        <v>107</v>
      </c>
      <c r="B312">
        <f>B$50*EXP(-B$49*(HLOOKUP(B$49,'American Bonds'!$B$1:$L$504,MATCH($A312,'American Bonds'!$A$2:$A$504,0))/100))</f>
        <v>23.342444324708573</v>
      </c>
      <c r="C312">
        <f>C$50*EXP(-C$49*(HLOOKUP(C$49,'American Bonds'!$B$1:$L$504,MATCH($A312,'American Bonds'!$A$2:$A$504,0))/100))</f>
        <v>2.2741329223797231</v>
      </c>
      <c r="D312">
        <f>D$50*EXP(-D$49*(HLOOKUP(D$49,'American Bonds'!$B$1:$L$504,MATCH($A312,'American Bonds'!$A$2:$A$504,0))/100))</f>
        <v>22.314700418986472</v>
      </c>
      <c r="E312">
        <f>E$50*EXP(-E$49*(HLOOKUP(E$49,'American Bonds'!$B$1:$L$504,MATCH($A312,'American Bonds'!$A$2:$A$504,0))/100))</f>
        <v>1.8000958735492947</v>
      </c>
      <c r="F312">
        <f>F$50*EXP(-F$49*(HLOOKUP(F$49,'American Bonds'!$B$1:$L$504,MATCH($A312,'American Bonds'!$A$2:$A$504,0))/100))</f>
        <v>20.672893077248016</v>
      </c>
      <c r="G312">
        <f>G$50*EXP(-G$49*(HLOOKUP(G$49,'American Bonds'!$B$1:$L$504,MATCH($A312,'American Bonds'!$A$2:$A$504,0))/100))</f>
        <v>1.237618632023356</v>
      </c>
      <c r="H312">
        <f>H$50*EXP(-H$49*(HLOOKUP(H$49,'American Bonds'!$B$1:$L$504,MATCH($A312,'American Bonds'!$A$2:$A$504,0))/100))</f>
        <v>1.1846994042722681</v>
      </c>
      <c r="I312">
        <f>I$50*EXP(-I$49*(HLOOKUP(I$49,'American Bonds'!$B$1:$L$504,MATCH($A312,'American Bonds'!$A$2:$A$504,0))/100))</f>
        <v>1.1581096631330545</v>
      </c>
      <c r="J312">
        <f>J$50*EXP(-J$49*(HLOOKUP(J$49,'American Bonds'!$B$1:$L$504,MATCH($A312,'American Bonds'!$A$2:$A$504,0))/100))</f>
        <v>1.1321167099480687</v>
      </c>
      <c r="K312">
        <f>K$50*EXP(-K$49*(HLOOKUP(K$49,'American Bonds'!$B$1:$L$504,MATCH($A312,'American Bonds'!$A$2:$A$504,0))/100))</f>
        <v>16.305737225613349</v>
      </c>
      <c r="L312">
        <f>L$50*EXP(-L$49*(HLOOKUP(L$49,'American Bonds'!$B$1:$L$504,MATCH($A312,'American Bonds'!$A$2:$A$504,0))/100))</f>
        <v>0.53744240808687227</v>
      </c>
      <c r="M312">
        <f>M$50*EXP(-M$49*(HLOOKUP(M$49,'American Bonds'!$B$1:$L$504,MATCH($A312,'American Bonds'!$A$2:$A$504,0))/100))</f>
        <v>0.52427775281721001</v>
      </c>
      <c r="N312">
        <f>N$50*EXP(-N$49*(HLOOKUP(N$49,'American Bonds'!$B$1:$L$504,MATCH($A312,'American Bonds'!$A$2:$A$504,0))/100))</f>
        <v>0.51143556586370842</v>
      </c>
      <c r="O312">
        <f>O$50*EXP(-O$49*(HLOOKUP(O$49,'American Bonds'!$B$1:$L$504,MATCH($A312,'American Bonds'!$A$2:$A$504,0))/100))</f>
        <v>0.49890794836287278</v>
      </c>
      <c r="P312">
        <f>P$50*EXP(-P$49*(HLOOKUP(P$49,'American Bonds'!$B$1:$L$504,MATCH($A312,'American Bonds'!$A$2:$A$504,0))/100))</f>
        <v>0.4866871949339211</v>
      </c>
      <c r="Q312">
        <f>Q$50*EXP(-Q$49*(HLOOKUP(Q$49,'American Bonds'!$B$1:$L$504,MATCH($A312,'American Bonds'!$A$2:$A$504,0))/100))</f>
        <v>0.47476578893942367</v>
      </c>
      <c r="R312">
        <f>R$50*EXP(-R$49*(HLOOKUP(R$49,'American Bonds'!$B$1:$L$504,MATCH($A312,'American Bonds'!$A$2:$A$504,0))/100))</f>
        <v>0.4631363978620332</v>
      </c>
      <c r="S312">
        <f>S$50*EXP(-S$49*(HLOOKUP(S$49,'American Bonds'!$B$1:$L$504,MATCH($A312,'American Bonds'!$A$2:$A$504,0))/100))</f>
        <v>0.45179186879446237</v>
      </c>
      <c r="T312">
        <f>T$50*EXP(-T$49*(HLOOKUP(T$49,'American Bonds'!$B$1:$L$504,MATCH($A312,'American Bonds'!$A$2:$A$504,0))/100))</f>
        <v>0.44072522403993425</v>
      </c>
      <c r="U312" s="25">
        <f>U$50*EXP(-U$49*(HLOOKUP(U$49,'American Bonds'!$B$1:$L$504,MATCH($A312,'American Bonds'!$A$2:$A$504,0))/100))</f>
        <v>10.485180356145706</v>
      </c>
      <c r="W312" s="129">
        <f t="shared" si="67"/>
        <v>106.29689875770831</v>
      </c>
      <c r="X312" s="21">
        <f t="shared" si="65"/>
        <v>6.3825536614273082</v>
      </c>
      <c r="Y312" s="28">
        <f t="shared" si="66"/>
        <v>1.5627200561292608E-4</v>
      </c>
    </row>
    <row r="313" spans="1:25" x14ac:dyDescent="0.2">
      <c r="A313" s="154" t="s">
        <v>108</v>
      </c>
      <c r="B313">
        <f>B$50*EXP(-B$49*(HLOOKUP(B$49,'American Bonds'!$B$1:$L$504,MATCH($A313,'American Bonds'!$A$2:$A$504,0))/100))</f>
        <v>23.347113280453527</v>
      </c>
      <c r="C313">
        <f>C$50*EXP(-C$49*(HLOOKUP(C$49,'American Bonds'!$B$1:$L$504,MATCH($A313,'American Bonds'!$A$2:$A$504,0))/100))</f>
        <v>2.2741329223797231</v>
      </c>
      <c r="D313">
        <f>D$50*EXP(-D$49*(HLOOKUP(D$49,'American Bonds'!$B$1:$L$504,MATCH($A313,'American Bonds'!$A$2:$A$504,0))/100))</f>
        <v>22.308007012921887</v>
      </c>
      <c r="E313">
        <f>E$50*EXP(-E$49*(HLOOKUP(E$49,'American Bonds'!$B$1:$L$504,MATCH($A313,'American Bonds'!$A$2:$A$504,0))/100))</f>
        <v>1.7993759791883459</v>
      </c>
      <c r="F313">
        <f>F$50*EXP(-F$49*(HLOOKUP(F$49,'American Bonds'!$B$1:$L$504,MATCH($A313,'American Bonds'!$A$2:$A$504,0))/100))</f>
        <v>20.662559214390395</v>
      </c>
      <c r="G313">
        <f>G$50*EXP(-G$49*(HLOOKUP(G$49,'American Bonds'!$B$1:$L$504,MATCH($A313,'American Bonds'!$A$2:$A$504,0))/100))</f>
        <v>1.2368762835709481</v>
      </c>
      <c r="H313">
        <f>H$50*EXP(-H$49*(HLOOKUP(H$49,'American Bonds'!$B$1:$L$504,MATCH($A313,'American Bonds'!$A$2:$A$504,0))/100))</f>
        <v>1.1846994042722681</v>
      </c>
      <c r="I313">
        <f>I$50*EXP(-I$49*(HLOOKUP(I$49,'American Bonds'!$B$1:$L$504,MATCH($A313,'American Bonds'!$A$2:$A$504,0))/100))</f>
        <v>1.1581096631330545</v>
      </c>
      <c r="J313">
        <f>J$50*EXP(-J$49*(HLOOKUP(J$49,'American Bonds'!$B$1:$L$504,MATCH($A313,'American Bonds'!$A$2:$A$504,0))/100))</f>
        <v>1.1321167099480687</v>
      </c>
      <c r="K313">
        <f>K$50*EXP(-K$49*(HLOOKUP(K$49,'American Bonds'!$B$1:$L$504,MATCH($A313,'American Bonds'!$A$2:$A$504,0))/100))</f>
        <v>16.289439638539406</v>
      </c>
      <c r="L313">
        <f>L$50*EXP(-L$49*(HLOOKUP(L$49,'American Bonds'!$B$1:$L$504,MATCH($A313,'American Bonds'!$A$2:$A$504,0))/100))</f>
        <v>0.53685154647144373</v>
      </c>
      <c r="M313">
        <f>M$50*EXP(-M$49*(HLOOKUP(M$49,'American Bonds'!$B$1:$L$504,MATCH($A313,'American Bonds'!$A$2:$A$504,0))/100))</f>
        <v>0.5236489968428647</v>
      </c>
      <c r="N313">
        <f>N$50*EXP(-N$49*(HLOOKUP(N$49,'American Bonds'!$B$1:$L$504,MATCH($A313,'American Bonds'!$A$2:$A$504,0))/100))</f>
        <v>0.51077113160392884</v>
      </c>
      <c r="O313">
        <f>O$50*EXP(-O$49*(HLOOKUP(O$49,'American Bonds'!$B$1:$L$504,MATCH($A313,'American Bonds'!$A$2:$A$504,0))/100))</f>
        <v>0.49820996593686667</v>
      </c>
      <c r="P313">
        <f>P$50*EXP(-P$49*(HLOOKUP(P$49,'American Bonds'!$B$1:$L$504,MATCH($A313,'American Bonds'!$A$2:$A$504,0))/100))</f>
        <v>0.48595771139095562</v>
      </c>
      <c r="Q313">
        <f>Q$50*EXP(-Q$49*(HLOOKUP(Q$49,'American Bonds'!$B$1:$L$504,MATCH($A313,'American Bonds'!$A$2:$A$504,0))/100))</f>
        <v>0.47400677105335326</v>
      </c>
      <c r="R313">
        <f>R$50*EXP(-R$49*(HLOOKUP(R$49,'American Bonds'!$B$1:$L$504,MATCH($A313,'American Bonds'!$A$2:$A$504,0))/100))</f>
        <v>0.46234973483869229</v>
      </c>
      <c r="S313">
        <f>S$50*EXP(-S$49*(HLOOKUP(S$49,'American Bonds'!$B$1:$L$504,MATCH($A313,'American Bonds'!$A$2:$A$504,0))/100))</f>
        <v>0.45097937489451562</v>
      </c>
      <c r="T313">
        <f>T$50*EXP(-T$49*(HLOOKUP(T$49,'American Bonds'!$B$1:$L$504,MATCH($A313,'American Bonds'!$A$2:$A$504,0))/100))</f>
        <v>0.4398886411197046</v>
      </c>
      <c r="U313" s="25">
        <f>U$50*EXP(-U$49*(HLOOKUP(U$49,'American Bonds'!$B$1:$L$504,MATCH($A313,'American Bonds'!$A$2:$A$504,0))/100))</f>
        <v>10.443323404433801</v>
      </c>
      <c r="W313" s="129">
        <f t="shared" si="67"/>
        <v>106.21841738738375</v>
      </c>
      <c r="X313" s="21">
        <f t="shared" si="65"/>
        <v>6.3762171772834719</v>
      </c>
      <c r="Y313" s="28">
        <f t="shared" si="66"/>
        <v>-7.3859498991356266E-4</v>
      </c>
    </row>
    <row r="314" spans="1:25" x14ac:dyDescent="0.2">
      <c r="A314" s="154" t="s">
        <v>109</v>
      </c>
      <c r="B314">
        <f>B$50*EXP(-B$49*(HLOOKUP(B$49,'American Bonds'!$B$1:$L$504,MATCH($A314,'American Bonds'!$A$2:$A$504,0))/100))</f>
        <v>23.354118465162831</v>
      </c>
      <c r="C314">
        <f>C$50*EXP(-C$49*(HLOOKUP(C$49,'American Bonds'!$B$1:$L$504,MATCH($A314,'American Bonds'!$A$2:$A$504,0))/100))</f>
        <v>2.2764081927476809</v>
      </c>
      <c r="D314">
        <f>D$50*EXP(-D$49*(HLOOKUP(D$49,'American Bonds'!$B$1:$L$504,MATCH($A314,'American Bonds'!$A$2:$A$504,0))/100))</f>
        <v>22.34819758620965</v>
      </c>
      <c r="E314">
        <f>E$50*EXP(-E$49*(HLOOKUP(E$49,'American Bonds'!$B$1:$L$504,MATCH($A314,'American Bonds'!$A$2:$A$504,0))/100))</f>
        <v>1.8036996678894688</v>
      </c>
      <c r="F314">
        <f>F$50*EXP(-F$49*(HLOOKUP(F$49,'American Bonds'!$B$1:$L$504,MATCH($A314,'American Bonds'!$A$2:$A$504,0))/100))</f>
        <v>20.735004877596438</v>
      </c>
      <c r="G314">
        <f>G$50*EXP(-G$49*(HLOOKUP(G$49,'American Bonds'!$B$1:$L$504,MATCH($A314,'American Bonds'!$A$2:$A$504,0))/100))</f>
        <v>1.2420820884997656</v>
      </c>
      <c r="H314">
        <f>H$50*EXP(-H$49*(HLOOKUP(H$49,'American Bonds'!$B$1:$L$504,MATCH($A314,'American Bonds'!$A$2:$A$504,0))/100))</f>
        <v>1.1913523317468133</v>
      </c>
      <c r="I314">
        <f>I$50*EXP(-I$49*(HLOOKUP(I$49,'American Bonds'!$B$1:$L$504,MATCH($A314,'American Bonds'!$A$2:$A$504,0))/100))</f>
        <v>1.1655453337426518</v>
      </c>
      <c r="J314">
        <f>J$50*EXP(-J$49*(HLOOKUP(J$49,'American Bonds'!$B$1:$L$504,MATCH($A314,'American Bonds'!$A$2:$A$504,0))/100))</f>
        <v>1.1402973652784838</v>
      </c>
      <c r="K314">
        <f>K$50*EXP(-K$49*(HLOOKUP(K$49,'American Bonds'!$B$1:$L$504,MATCH($A314,'American Bonds'!$A$2:$A$504,0))/100))</f>
        <v>16.403865740125198</v>
      </c>
      <c r="L314">
        <f>L$50*EXP(-L$49*(HLOOKUP(L$49,'American Bonds'!$B$1:$L$504,MATCH($A314,'American Bonds'!$A$2:$A$504,0))/100))</f>
        <v>0.54100125927053133</v>
      </c>
      <c r="M314">
        <f>M$50*EXP(-M$49*(HLOOKUP(M$49,'American Bonds'!$B$1:$L$504,MATCH($A314,'American Bonds'!$A$2:$A$504,0))/100))</f>
        <v>0.52806617458990768</v>
      </c>
      <c r="N314">
        <f>N$50*EXP(-N$49*(HLOOKUP(N$49,'American Bonds'!$B$1:$L$504,MATCH($A314,'American Bonds'!$A$2:$A$504,0))/100))</f>
        <v>0.51544036167682228</v>
      </c>
      <c r="O314">
        <f>O$50*EXP(-O$49*(HLOOKUP(O$49,'American Bonds'!$B$1:$L$504,MATCH($A314,'American Bonds'!$A$2:$A$504,0))/100))</f>
        <v>0.50311642598933271</v>
      </c>
      <c r="P314">
        <f>P$50*EXP(-P$49*(HLOOKUP(P$49,'American Bonds'!$B$1:$L$504,MATCH($A314,'American Bonds'!$A$2:$A$504,0))/100))</f>
        <v>0.49108714978550339</v>
      </c>
      <c r="Q314">
        <f>Q$50*EXP(-Q$49*(HLOOKUP(Q$49,'American Bonds'!$B$1:$L$504,MATCH($A314,'American Bonds'!$A$2:$A$504,0))/100))</f>
        <v>0.47934548789620068</v>
      </c>
      <c r="R314">
        <f>R$50*EXP(-R$49*(HLOOKUP(R$49,'American Bonds'!$B$1:$L$504,MATCH($A314,'American Bonds'!$A$2:$A$504,0))/100))</f>
        <v>0.46788456359895869</v>
      </c>
      <c r="S314">
        <f>S$50*EXP(-S$49*(HLOOKUP(S$49,'American Bonds'!$B$1:$L$504,MATCH($A314,'American Bonds'!$A$2:$A$504,0))/100))</f>
        <v>0.45669766459049871</v>
      </c>
      <c r="T314">
        <f>T$50*EXP(-T$49*(HLOOKUP(T$49,'American Bonds'!$B$1:$L$504,MATCH($A314,'American Bonds'!$A$2:$A$504,0))/100))</f>
        <v>0.44577823905554437</v>
      </c>
      <c r="U314" s="25">
        <f>U$50*EXP(-U$49*(HLOOKUP(U$49,'American Bonds'!$B$1:$L$504,MATCH($A314,'American Bonds'!$A$2:$A$504,0))/100))</f>
        <v>10.569398221293996</v>
      </c>
      <c r="W314" s="129">
        <f t="shared" si="67"/>
        <v>106.65838719674628</v>
      </c>
      <c r="X314" s="21">
        <f t="shared" si="65"/>
        <v>6.3976154899062774</v>
      </c>
      <c r="Y314" s="28">
        <f t="shared" si="66"/>
        <v>4.1335685837620142E-3</v>
      </c>
    </row>
    <row r="315" spans="1:25" x14ac:dyDescent="0.2">
      <c r="A315" s="154" t="s">
        <v>110</v>
      </c>
      <c r="B315">
        <f>B$50*EXP(-B$49*(HLOOKUP(B$49,'American Bonds'!$B$1:$L$504,MATCH($A315,'American Bonds'!$A$2:$A$504,0))/100))</f>
        <v>23.351783170083014</v>
      </c>
      <c r="C315">
        <f>C$50*EXP(-C$49*(HLOOKUP(C$49,'American Bonds'!$B$1:$L$504,MATCH($A315,'American Bonds'!$A$2:$A$504,0))/100))</f>
        <v>2.2764081927476809</v>
      </c>
      <c r="D315">
        <f>D$50*EXP(-D$49*(HLOOKUP(D$49,'American Bonds'!$B$1:$L$504,MATCH($A315,'American Bonds'!$A$2:$A$504,0))/100))</f>
        <v>22.34819758620965</v>
      </c>
      <c r="E315">
        <f>E$50*EXP(-E$49*(HLOOKUP(E$49,'American Bonds'!$B$1:$L$504,MATCH($A315,'American Bonds'!$A$2:$A$504,0))/100))</f>
        <v>1.8036996678894688</v>
      </c>
      <c r="F315">
        <f>F$50*EXP(-F$49*(HLOOKUP(F$49,'American Bonds'!$B$1:$L$504,MATCH($A315,'American Bonds'!$A$2:$A$504,0))/100))</f>
        <v>20.74537497234288</v>
      </c>
      <c r="G315">
        <f>G$50*EXP(-G$49*(HLOOKUP(G$49,'American Bonds'!$B$1:$L$504,MATCH($A315,'American Bonds'!$A$2:$A$504,0))/100))</f>
        <v>1.2428275613723632</v>
      </c>
      <c r="H315">
        <f>H$50*EXP(-H$49*(HLOOKUP(H$49,'American Bonds'!$B$1:$L$504,MATCH($A315,'American Bonds'!$A$2:$A$504,0))/100))</f>
        <v>1.1930213930815798</v>
      </c>
      <c r="I315">
        <f>I$50*EXP(-I$49*(HLOOKUP(I$49,'American Bonds'!$B$1:$L$504,MATCH($A315,'American Bonds'!$A$2:$A$504,0))/100))</f>
        <v>1.1674116989706647</v>
      </c>
      <c r="J315">
        <f>J$50*EXP(-J$49*(HLOOKUP(J$49,'American Bonds'!$B$1:$L$504,MATCH($A315,'American Bonds'!$A$2:$A$504,0))/100))</f>
        <v>1.1423517489265849</v>
      </c>
      <c r="K315">
        <f>K$50*EXP(-K$49*(HLOOKUP(K$49,'American Bonds'!$B$1:$L$504,MATCH($A315,'American Bonds'!$A$2:$A$504,0))/100))</f>
        <v>16.43670630121969</v>
      </c>
      <c r="L315">
        <f>L$50*EXP(-L$49*(HLOOKUP(L$49,'American Bonds'!$B$1:$L$504,MATCH($A315,'American Bonds'!$A$2:$A$504,0))/100))</f>
        <v>0.54219277222459905</v>
      </c>
      <c r="M315">
        <f>M$50*EXP(-M$49*(HLOOKUP(M$49,'American Bonds'!$B$1:$L$504,MATCH($A315,'American Bonds'!$A$2:$A$504,0))/100))</f>
        <v>0.52933505545690118</v>
      </c>
      <c r="N315">
        <f>N$50*EXP(-N$49*(HLOOKUP(N$49,'American Bonds'!$B$1:$L$504,MATCH($A315,'American Bonds'!$A$2:$A$504,0))/100))</f>
        <v>0.51678225031648306</v>
      </c>
      <c r="O315">
        <f>O$50*EXP(-O$49*(HLOOKUP(O$49,'American Bonds'!$B$1:$L$504,MATCH($A315,'American Bonds'!$A$2:$A$504,0))/100))</f>
        <v>0.50452712604051719</v>
      </c>
      <c r="P315">
        <f>P$50*EXP(-P$49*(HLOOKUP(P$49,'American Bonds'!$B$1:$L$504,MATCH($A315,'American Bonds'!$A$2:$A$504,0))/100))</f>
        <v>0.49256262333858447</v>
      </c>
      <c r="Q315">
        <f>Q$50*EXP(-Q$49*(HLOOKUP(Q$49,'American Bonds'!$B$1:$L$504,MATCH($A315,'American Bonds'!$A$2:$A$504,0))/100))</f>
        <v>0.48088185032632769</v>
      </c>
      <c r="R315">
        <f>R$50*EXP(-R$49*(HLOOKUP(R$49,'American Bonds'!$B$1:$L$504,MATCH($A315,'American Bonds'!$A$2:$A$504,0))/100))</f>
        <v>0.46947807855553558</v>
      </c>
      <c r="S315">
        <f>S$50*EXP(-S$49*(HLOOKUP(S$49,'American Bonds'!$B$1:$L$504,MATCH($A315,'American Bonds'!$A$2:$A$504,0))/100))</f>
        <v>0.45834473913837059</v>
      </c>
      <c r="T315">
        <f>T$50*EXP(-T$49*(HLOOKUP(T$49,'American Bonds'!$B$1:$L$504,MATCH($A315,'American Bonds'!$A$2:$A$504,0))/100))</f>
        <v>0.44747541896350784</v>
      </c>
      <c r="U315" s="25">
        <f>U$50*EXP(-U$49*(HLOOKUP(U$49,'American Bonds'!$B$1:$L$504,MATCH($A315,'American Bonds'!$A$2:$A$504,0))/100))</f>
        <v>10.61176048221802</v>
      </c>
      <c r="W315" s="129">
        <f t="shared" si="67"/>
        <v>106.76112268942241</v>
      </c>
      <c r="X315" s="21">
        <f t="shared" si="65"/>
        <v>6.4052840628087129</v>
      </c>
      <c r="Y315" s="28">
        <f t="shared" si="66"/>
        <v>9.6275641028690032E-4</v>
      </c>
    </row>
    <row r="316" spans="1:25" x14ac:dyDescent="0.2">
      <c r="A316" s="154" t="s">
        <v>111</v>
      </c>
      <c r="B316">
        <f>B$50*EXP(-B$49*(HLOOKUP(B$49,'American Bonds'!$B$1:$L$504,MATCH($A316,'American Bonds'!$A$2:$A$504,0))/100))</f>
        <v>23.354118465162831</v>
      </c>
      <c r="C316">
        <f>C$50*EXP(-C$49*(HLOOKUP(C$49,'American Bonds'!$B$1:$L$504,MATCH($A316,'American Bonds'!$A$2:$A$504,0))/100))</f>
        <v>2.2768635199174296</v>
      </c>
      <c r="D316">
        <f>D$50*EXP(-D$49*(HLOOKUP(D$49,'American Bonds'!$B$1:$L$504,MATCH($A316,'American Bonds'!$A$2:$A$504,0))/100))</f>
        <v>22.368320017773179</v>
      </c>
      <c r="E316">
        <f>E$50*EXP(-E$49*(HLOOKUP(E$49,'American Bonds'!$B$1:$L$504,MATCH($A316,'American Bonds'!$A$2:$A$504,0))/100))</f>
        <v>1.8058654066743185</v>
      </c>
      <c r="F316">
        <f>F$50*EXP(-F$49*(HLOOKUP(F$49,'American Bonds'!$B$1:$L$504,MATCH($A316,'American Bonds'!$A$2:$A$504,0))/100))</f>
        <v>20.786907240711848</v>
      </c>
      <c r="G316">
        <f>G$50*EXP(-G$49*(HLOOKUP(G$49,'American Bonds'!$B$1:$L$504,MATCH($A316,'American Bonds'!$A$2:$A$504,0))/100))</f>
        <v>1.2458139297282271</v>
      </c>
      <c r="H316">
        <f>H$50*EXP(-H$49*(HLOOKUP(H$49,'American Bonds'!$B$1:$L$504,MATCH($A316,'American Bonds'!$A$2:$A$504,0))/100))</f>
        <v>1.1955293704616186</v>
      </c>
      <c r="I316">
        <f>I$50*EXP(-I$49*(HLOOKUP(I$49,'American Bonds'!$B$1:$L$504,MATCH($A316,'American Bonds'!$A$2:$A$504,0))/100))</f>
        <v>1.1702168518852183</v>
      </c>
      <c r="J316">
        <f>J$50*EXP(-J$49*(HLOOKUP(J$49,'American Bonds'!$B$1:$L$504,MATCH($A316,'American Bonds'!$A$2:$A$504,0))/100))</f>
        <v>1.1454402662708274</v>
      </c>
      <c r="K316">
        <f>K$50*EXP(-K$49*(HLOOKUP(K$49,'American Bonds'!$B$1:$L$504,MATCH($A316,'American Bonds'!$A$2:$A$504,0))/100))</f>
        <v>16.535622992350504</v>
      </c>
      <c r="L316">
        <f>L$50*EXP(-L$49*(HLOOKUP(L$49,'American Bonds'!$B$1:$L$504,MATCH($A316,'American Bonds'!$A$2:$A$504,0))/100))</f>
        <v>0.54578307950249261</v>
      </c>
      <c r="M316">
        <f>M$50*EXP(-M$49*(HLOOKUP(M$49,'American Bonds'!$B$1:$L$504,MATCH($A316,'American Bonds'!$A$2:$A$504,0))/100))</f>
        <v>0.53316002120906092</v>
      </c>
      <c r="N316">
        <f>N$50*EXP(-N$49*(HLOOKUP(N$49,'American Bonds'!$B$1:$L$504,MATCH($A316,'American Bonds'!$A$2:$A$504,0))/100))</f>
        <v>0.52082891333817549</v>
      </c>
      <c r="O316">
        <f>O$50*EXP(-O$49*(HLOOKUP(O$49,'American Bonds'!$B$1:$L$504,MATCH($A316,'American Bonds'!$A$2:$A$504,0))/100))</f>
        <v>0.50878300356031037</v>
      </c>
      <c r="P316">
        <f>P$50*EXP(-P$49*(HLOOKUP(P$49,'American Bonds'!$B$1:$L$504,MATCH($A316,'American Bonds'!$A$2:$A$504,0))/100))</f>
        <v>0.4970156957161328</v>
      </c>
      <c r="Q316">
        <f>Q$50*EXP(-Q$49*(HLOOKUP(Q$49,'American Bonds'!$B$1:$L$504,MATCH($A316,'American Bonds'!$A$2:$A$504,0))/100))</f>
        <v>0.48552054620454632</v>
      </c>
      <c r="R316">
        <f>R$50*EXP(-R$49*(HLOOKUP(R$49,'American Bonds'!$B$1:$L$504,MATCH($A316,'American Bonds'!$A$2:$A$504,0))/100))</f>
        <v>0.47429126045427089</v>
      </c>
      <c r="S316">
        <f>S$50*EXP(-S$49*(HLOOKUP(S$49,'American Bonds'!$B$1:$L$504,MATCH($A316,'American Bonds'!$A$2:$A$504,0))/100))</f>
        <v>0.46332168947703051</v>
      </c>
      <c r="T316">
        <f>T$50*EXP(-T$49*(HLOOKUP(T$49,'American Bonds'!$B$1:$L$504,MATCH($A316,'American Bonds'!$A$2:$A$504,0))/100))</f>
        <v>0.45260582650045927</v>
      </c>
      <c r="U316" s="25">
        <f>U$50*EXP(-U$49*(HLOOKUP(U$49,'American Bonds'!$B$1:$L$504,MATCH($A316,'American Bonds'!$A$2:$A$504,0))/100))</f>
        <v>10.739868720136986</v>
      </c>
      <c r="W316" s="129">
        <f t="shared" si="67"/>
        <v>107.10587681703544</v>
      </c>
      <c r="X316" s="21">
        <f t="shared" ref="X316:X379" si="68">SUMPRODUCT(B316:U316,$B$33:$U$33)/W316</f>
        <v>6.4269095527124493</v>
      </c>
      <c r="Y316" s="28">
        <f t="shared" si="66"/>
        <v>3.2240076966486473E-3</v>
      </c>
    </row>
    <row r="317" spans="1:25" x14ac:dyDescent="0.2">
      <c r="A317" s="154" t="s">
        <v>112</v>
      </c>
      <c r="B317">
        <f>B$50*EXP(-B$49*(HLOOKUP(B$49,'American Bonds'!$B$1:$L$504,MATCH($A317,'American Bonds'!$A$2:$A$504,0))/100))</f>
        <v>23.351783170083014</v>
      </c>
      <c r="C317">
        <f>C$50*EXP(-C$49*(HLOOKUP(C$49,'American Bonds'!$B$1:$L$504,MATCH($A317,'American Bonds'!$A$2:$A$504,0))/100))</f>
        <v>2.2745877944498898</v>
      </c>
      <c r="D317">
        <f>D$50*EXP(-D$49*(HLOOKUP(D$49,'American Bonds'!$B$1:$L$504,MATCH($A317,'American Bonds'!$A$2:$A$504,0))/100))</f>
        <v>22.328093256687389</v>
      </c>
      <c r="E317">
        <f>E$50*EXP(-E$49*(HLOOKUP(E$49,'American Bonds'!$B$1:$L$504,MATCH($A317,'American Bonds'!$A$2:$A$504,0))/100))</f>
        <v>1.8015365264324528</v>
      </c>
      <c r="F317">
        <f>F$50*EXP(-F$49*(HLOOKUP(F$49,'American Bonds'!$B$1:$L$504,MATCH($A317,'American Bonds'!$A$2:$A$504,0))/100))</f>
        <v>20.714280236766314</v>
      </c>
      <c r="G317">
        <f>G$50*EXP(-G$49*(HLOOKUP(G$49,'American Bonds'!$B$1:$L$504,MATCH($A317,'American Bonds'!$A$2:$A$504,0))/100))</f>
        <v>1.2405924839350573</v>
      </c>
      <c r="H317">
        <f>H$50*EXP(-H$49*(HLOOKUP(H$49,'American Bonds'!$B$1:$L$504,MATCH($A317,'American Bonds'!$A$2:$A$504,0))/100))</f>
        <v>1.1905186769278182</v>
      </c>
      <c r="I317">
        <f>I$50*EXP(-I$49*(HLOOKUP(I$49,'American Bonds'!$B$1:$L$504,MATCH($A317,'American Bonds'!$A$2:$A$504,0))/100))</f>
        <v>1.1646132703507244</v>
      </c>
      <c r="J317">
        <f>J$50*EXP(-J$49*(HLOOKUP(J$49,'American Bonds'!$B$1:$L$504,MATCH($A317,'American Bonds'!$A$2:$A$504,0))/100))</f>
        <v>1.1392715593316511</v>
      </c>
      <c r="K317">
        <f>K$50*EXP(-K$49*(HLOOKUP(K$49,'American Bonds'!$B$1:$L$504,MATCH($A317,'American Bonds'!$A$2:$A$504,0))/100))</f>
        <v>16.43670630121969</v>
      </c>
      <c r="L317">
        <f>L$50*EXP(-L$49*(HLOOKUP(L$49,'American Bonds'!$B$1:$L$504,MATCH($A317,'American Bonds'!$A$2:$A$504,0))/100))</f>
        <v>0.54219277222459905</v>
      </c>
      <c r="M317">
        <f>M$50*EXP(-M$49*(HLOOKUP(M$49,'American Bonds'!$B$1:$L$504,MATCH($A317,'American Bonds'!$A$2:$A$504,0))/100))</f>
        <v>0.52933505545690118</v>
      </c>
      <c r="N317">
        <f>N$50*EXP(-N$49*(HLOOKUP(N$49,'American Bonds'!$B$1:$L$504,MATCH($A317,'American Bonds'!$A$2:$A$504,0))/100))</f>
        <v>0.51678225031648306</v>
      </c>
      <c r="O317">
        <f>O$50*EXP(-O$49*(HLOOKUP(O$49,'American Bonds'!$B$1:$L$504,MATCH($A317,'American Bonds'!$A$2:$A$504,0))/100))</f>
        <v>0.50452712604051719</v>
      </c>
      <c r="P317">
        <f>P$50*EXP(-P$49*(HLOOKUP(P$49,'American Bonds'!$B$1:$L$504,MATCH($A317,'American Bonds'!$A$2:$A$504,0))/100))</f>
        <v>0.49256262333858447</v>
      </c>
      <c r="Q317">
        <f>Q$50*EXP(-Q$49*(HLOOKUP(Q$49,'American Bonds'!$B$1:$L$504,MATCH($A317,'American Bonds'!$A$2:$A$504,0))/100))</f>
        <v>0.48088185032632769</v>
      </c>
      <c r="R317">
        <f>R$50*EXP(-R$49*(HLOOKUP(R$49,'American Bonds'!$B$1:$L$504,MATCH($A317,'American Bonds'!$A$2:$A$504,0))/100))</f>
        <v>0.46947807855553558</v>
      </c>
      <c r="S317">
        <f>S$50*EXP(-S$49*(HLOOKUP(S$49,'American Bonds'!$B$1:$L$504,MATCH($A317,'American Bonds'!$A$2:$A$504,0))/100))</f>
        <v>0.45834473913837059</v>
      </c>
      <c r="T317">
        <f>T$50*EXP(-T$49*(HLOOKUP(T$49,'American Bonds'!$B$1:$L$504,MATCH($A317,'American Bonds'!$A$2:$A$504,0))/100))</f>
        <v>0.44747541896350784</v>
      </c>
      <c r="U317" s="25">
        <f>U$50*EXP(-U$49*(HLOOKUP(U$49,'American Bonds'!$B$1:$L$504,MATCH($A317,'American Bonds'!$A$2:$A$504,0))/100))</f>
        <v>10.61176048221802</v>
      </c>
      <c r="W317" s="129">
        <f t="shared" si="67"/>
        <v>106.69532367276283</v>
      </c>
      <c r="X317" s="21">
        <f t="shared" si="68"/>
        <v>6.4063369932184404</v>
      </c>
      <c r="Y317" s="28">
        <f t="shared" ref="Y317:Y380" si="69">LN(W317/W316)</f>
        <v>-3.8405177141727686E-3</v>
      </c>
    </row>
    <row r="318" spans="1:25" x14ac:dyDescent="0.2">
      <c r="A318" s="154">
        <v>41317</v>
      </c>
      <c r="B318">
        <f>B$50*EXP(-B$49*(HLOOKUP(B$49,'American Bonds'!$B$1:$L$504,MATCH($A318,'American Bonds'!$A$2:$A$504,0))/100))</f>
        <v>23.349448108521027</v>
      </c>
      <c r="C318">
        <f>C$50*EXP(-C$49*(HLOOKUP(C$49,'American Bonds'!$B$1:$L$504,MATCH($A318,'American Bonds'!$A$2:$A$504,0))/100))</f>
        <v>2.2745877944498898</v>
      </c>
      <c r="D318">
        <f>D$50*EXP(-D$49*(HLOOKUP(D$49,'American Bonds'!$B$1:$L$504,MATCH($A318,'American Bonds'!$A$2:$A$504,0))/100))</f>
        <v>22.321395833374112</v>
      </c>
      <c r="E318">
        <f>E$50*EXP(-E$49*(HLOOKUP(E$49,'American Bonds'!$B$1:$L$504,MATCH($A318,'American Bonds'!$A$2:$A$504,0))/100))</f>
        <v>1.8008160559255875</v>
      </c>
      <c r="F318">
        <f>F$50*EXP(-F$49*(HLOOKUP(F$49,'American Bonds'!$B$1:$L$504,MATCH($A318,'American Bonds'!$A$2:$A$504,0))/100))</f>
        <v>20.703925685501464</v>
      </c>
      <c r="G318">
        <f>G$50*EXP(-G$49*(HLOOKUP(G$49,'American Bonds'!$B$1:$L$504,MATCH($A318,'American Bonds'!$A$2:$A$504,0))/100))</f>
        <v>1.2398483517066887</v>
      </c>
      <c r="H318">
        <f>H$50*EXP(-H$49*(HLOOKUP(H$49,'American Bonds'!$B$1:$L$504,MATCH($A318,'American Bonds'!$A$2:$A$504,0))/100))</f>
        <v>1.1888531169441492</v>
      </c>
      <c r="I318">
        <f>I$50*EXP(-I$49*(HLOOKUP(I$49,'American Bonds'!$B$1:$L$504,MATCH($A318,'American Bonds'!$A$2:$A$504,0))/100))</f>
        <v>1.1627513790284247</v>
      </c>
      <c r="J318">
        <f>J$50*EXP(-J$49*(HLOOKUP(J$49,'American Bonds'!$B$1:$L$504,MATCH($A318,'American Bonds'!$A$2:$A$504,0))/100))</f>
        <v>1.1372227150379066</v>
      </c>
      <c r="K318">
        <f>K$50*EXP(-K$49*(HLOOKUP(K$49,'American Bonds'!$B$1:$L$504,MATCH($A318,'American Bonds'!$A$2:$A$504,0))/100))</f>
        <v>16.420277810532856</v>
      </c>
      <c r="L318">
        <f>L$50*EXP(-L$49*(HLOOKUP(L$49,'American Bonds'!$B$1:$L$504,MATCH($A318,'American Bonds'!$A$2:$A$504,0))/100))</f>
        <v>0.54159668808153583</v>
      </c>
      <c r="M318">
        <f>M$50*EXP(-M$49*(HLOOKUP(M$49,'American Bonds'!$B$1:$L$504,MATCH($A318,'American Bonds'!$A$2:$A$504,0))/100))</f>
        <v>0.52870023435919</v>
      </c>
      <c r="N318">
        <f>N$50*EXP(-N$49*(HLOOKUP(N$49,'American Bonds'!$B$1:$L$504,MATCH($A318,'American Bonds'!$A$2:$A$504,0))/100))</f>
        <v>0.51611086988290611</v>
      </c>
      <c r="O318">
        <f>O$50*EXP(-O$49*(HLOOKUP(O$49,'American Bonds'!$B$1:$L$504,MATCH($A318,'American Bonds'!$A$2:$A$504,0))/100))</f>
        <v>0.50382128226998768</v>
      </c>
      <c r="P318">
        <f>P$50*EXP(-P$49*(HLOOKUP(P$49,'American Bonds'!$B$1:$L$504,MATCH($A318,'American Bonds'!$A$2:$A$504,0))/100))</f>
        <v>0.49182433325956526</v>
      </c>
      <c r="Q318">
        <f>Q$50*EXP(-Q$49*(HLOOKUP(Q$49,'American Bonds'!$B$1:$L$504,MATCH($A318,'American Bonds'!$A$2:$A$504,0))/100))</f>
        <v>0.48011305456642328</v>
      </c>
      <c r="R318">
        <f>R$50*EXP(-R$49*(HLOOKUP(R$49,'American Bonds'!$B$1:$L$504,MATCH($A318,'American Bonds'!$A$2:$A$504,0))/100))</f>
        <v>0.46868064383355373</v>
      </c>
      <c r="S318">
        <f>S$50*EXP(-S$49*(HLOOKUP(S$49,'American Bonds'!$B$1:$L$504,MATCH($A318,'American Bonds'!$A$2:$A$504,0))/100))</f>
        <v>0.45752046068108815</v>
      </c>
      <c r="T318">
        <f>T$50*EXP(-T$49*(HLOOKUP(T$49,'American Bonds'!$B$1:$L$504,MATCH($A318,'American Bonds'!$A$2:$A$504,0))/100))</f>
        <v>0.44662602284931241</v>
      </c>
      <c r="U318" s="25">
        <f>U$50*EXP(-U$49*(HLOOKUP(U$49,'American Bonds'!$B$1:$L$504,MATCH($A318,'American Bonds'!$A$2:$A$504,0))/100))</f>
        <v>10.590558170632608</v>
      </c>
      <c r="W318" s="129">
        <f t="shared" si="67"/>
        <v>106.62467861143826</v>
      </c>
      <c r="X318" s="21">
        <f t="shared" si="68"/>
        <v>6.4029326497299364</v>
      </c>
      <c r="Y318" s="28">
        <f t="shared" si="69"/>
        <v>-6.6233886321708771E-4</v>
      </c>
    </row>
    <row r="319" spans="1:25" x14ac:dyDescent="0.2">
      <c r="A319" s="154">
        <v>41318</v>
      </c>
      <c r="B319">
        <f>B$50*EXP(-B$49*(HLOOKUP(B$49,'American Bonds'!$B$1:$L$504,MATCH($A319,'American Bonds'!$A$2:$A$504,0))/100))</f>
        <v>23.347113280453527</v>
      </c>
      <c r="C319">
        <f>C$50*EXP(-C$49*(HLOOKUP(C$49,'American Bonds'!$B$1:$L$504,MATCH($A319,'American Bonds'!$A$2:$A$504,0))/100))</f>
        <v>2.2745877944498898</v>
      </c>
      <c r="D319">
        <f>D$50*EXP(-D$49*(HLOOKUP(D$49,'American Bonds'!$B$1:$L$504,MATCH($A319,'American Bonds'!$A$2:$A$504,0))/100))</f>
        <v>22.314700418986472</v>
      </c>
      <c r="E319">
        <f>E$50*EXP(-E$49*(HLOOKUP(E$49,'American Bonds'!$B$1:$L$504,MATCH($A319,'American Bonds'!$A$2:$A$504,0))/100))</f>
        <v>1.8000958735492947</v>
      </c>
      <c r="F319">
        <f>F$50*EXP(-F$49*(HLOOKUP(F$49,'American Bonds'!$B$1:$L$504,MATCH($A319,'American Bonds'!$A$2:$A$504,0))/100))</f>
        <v>20.672893077248016</v>
      </c>
      <c r="G319">
        <f>G$50*EXP(-G$49*(HLOOKUP(G$49,'American Bonds'!$B$1:$L$504,MATCH($A319,'American Bonds'!$A$2:$A$504,0))/100))</f>
        <v>1.237618632023356</v>
      </c>
      <c r="H319">
        <f>H$50*EXP(-H$49*(HLOOKUP(H$49,'American Bonds'!$B$1:$L$504,MATCH($A319,'American Bonds'!$A$2:$A$504,0))/100))</f>
        <v>1.1871898871129702</v>
      </c>
      <c r="I319">
        <f>I$50*EXP(-I$49*(HLOOKUP(I$49,'American Bonds'!$B$1:$L$504,MATCH($A319,'American Bonds'!$A$2:$A$504,0))/100))</f>
        <v>1.16089246435029</v>
      </c>
      <c r="J319">
        <f>J$50*EXP(-J$49*(HLOOKUP(J$49,'American Bonds'!$B$1:$L$504,MATCH($A319,'American Bonds'!$A$2:$A$504,0))/100))</f>
        <v>1.1351775553467534</v>
      </c>
      <c r="K319">
        <f>K$50*EXP(-K$49*(HLOOKUP(K$49,'American Bonds'!$B$1:$L$504,MATCH($A319,'American Bonds'!$A$2:$A$504,0))/100))</f>
        <v>16.387470073584648</v>
      </c>
      <c r="L319">
        <f>L$50*EXP(-L$49*(HLOOKUP(L$49,'American Bonds'!$B$1:$L$504,MATCH($A319,'American Bonds'!$A$2:$A$504,0))/100))</f>
        <v>0.54040648507111644</v>
      </c>
      <c r="M319">
        <f>M$50*EXP(-M$49*(HLOOKUP(M$49,'American Bonds'!$B$1:$L$504,MATCH($A319,'American Bonds'!$A$2:$A$504,0))/100))</f>
        <v>0.52743287523600813</v>
      </c>
      <c r="N319">
        <f>N$50*EXP(-N$49*(HLOOKUP(N$49,'American Bonds'!$B$1:$L$504,MATCH($A319,'American Bonds'!$A$2:$A$504,0))/100))</f>
        <v>0.51477072456507222</v>
      </c>
      <c r="O319">
        <f>O$50*EXP(-O$49*(HLOOKUP(O$49,'American Bonds'!$B$1:$L$504,MATCH($A319,'American Bonds'!$A$2:$A$504,0))/100))</f>
        <v>0.50241255581703359</v>
      </c>
      <c r="P319">
        <f>P$50*EXP(-P$49*(HLOOKUP(P$49,'American Bonds'!$B$1:$L$504,MATCH($A319,'American Bonds'!$A$2:$A$504,0))/100))</f>
        <v>0.49035107125773564</v>
      </c>
      <c r="Q319">
        <f>Q$50*EXP(-Q$49*(HLOOKUP(Q$49,'American Bonds'!$B$1:$L$504,MATCH($A319,'American Bonds'!$A$2:$A$504,0))/100))</f>
        <v>0.47857914835068893</v>
      </c>
      <c r="R319">
        <f>R$50*EXP(-R$49*(HLOOKUP(R$49,'American Bonds'!$B$1:$L$504,MATCH($A319,'American Bonds'!$A$2:$A$504,0))/100))</f>
        <v>0.46708983555107814</v>
      </c>
      <c r="S319">
        <f>S$50*EXP(-S$49*(HLOOKUP(S$49,'American Bonds'!$B$1:$L$504,MATCH($A319,'American Bonds'!$A$2:$A$504,0))/100))</f>
        <v>0.45587634820074197</v>
      </c>
      <c r="T319">
        <f>T$50*EXP(-T$49*(HLOOKUP(T$49,'American Bonds'!$B$1:$L$504,MATCH($A319,'American Bonds'!$A$2:$A$504,0))/100))</f>
        <v>0.44493206452170347</v>
      </c>
      <c r="U319" s="25">
        <f>U$50*EXP(-U$49*(HLOOKUP(U$49,'American Bonds'!$B$1:$L$504,MATCH($A319,'American Bonds'!$A$2:$A$504,0))/100))</f>
        <v>10.548280549562365</v>
      </c>
      <c r="W319" s="129">
        <f t="shared" si="67"/>
        <v>106.48787071523876</v>
      </c>
      <c r="X319" s="21">
        <f t="shared" si="68"/>
        <v>6.3960085693684592</v>
      </c>
      <c r="Y319" s="28">
        <f t="shared" si="69"/>
        <v>-1.2839029463507456E-3</v>
      </c>
    </row>
    <row r="320" spans="1:25" x14ac:dyDescent="0.2">
      <c r="A320" s="154">
        <v>41319</v>
      </c>
      <c r="B320">
        <f>B$50*EXP(-B$49*(HLOOKUP(B$49,'American Bonds'!$B$1:$L$504,MATCH($A320,'American Bonds'!$A$2:$A$504,0))/100))</f>
        <v>23.342444324708573</v>
      </c>
      <c r="C320">
        <f>C$50*EXP(-C$49*(HLOOKUP(C$49,'American Bonds'!$B$1:$L$504,MATCH($A320,'American Bonds'!$A$2:$A$504,0))/100))</f>
        <v>2.2723143435703337</v>
      </c>
      <c r="D320">
        <f>D$50*EXP(-D$49*(HLOOKUP(D$49,'American Bonds'!$B$1:$L$504,MATCH($A320,'American Bonds'!$A$2:$A$504,0))/100))</f>
        <v>22.281253459848653</v>
      </c>
      <c r="E320">
        <f>E$50*EXP(-E$49*(HLOOKUP(E$49,'American Bonds'!$B$1:$L$504,MATCH($A320,'American Bonds'!$A$2:$A$504,0))/100))</f>
        <v>1.796499279595015</v>
      </c>
      <c r="F320">
        <f>F$50*EXP(-F$49*(HLOOKUP(F$49,'American Bonds'!$B$1:$L$504,MATCH($A320,'American Bonds'!$A$2:$A$504,0))/100))</f>
        <v>20.610967333076829</v>
      </c>
      <c r="G320">
        <f>G$50*EXP(-G$49*(HLOOKUP(G$49,'American Bonds'!$B$1:$L$504,MATCH($A320,'American Bonds'!$A$2:$A$504,0))/100))</f>
        <v>1.23317121510174</v>
      </c>
      <c r="H320">
        <f>H$50*EXP(-H$49*(HLOOKUP(H$49,'American Bonds'!$B$1:$L$504,MATCH($A320,'American Bonds'!$A$2:$A$504,0))/100))</f>
        <v>1.18304198557009</v>
      </c>
      <c r="I320">
        <f>I$50*EXP(-I$49*(HLOOKUP(I$49,'American Bonds'!$B$1:$L$504,MATCH($A320,'American Bonds'!$A$2:$A$504,0))/100))</f>
        <v>1.1562581692621237</v>
      </c>
      <c r="J320">
        <f>J$50*EXP(-J$49*(HLOOKUP(J$49,'American Bonds'!$B$1:$L$504,MATCH($A320,'American Bonds'!$A$2:$A$504,0))/100))</f>
        <v>1.1300807327993099</v>
      </c>
      <c r="K320">
        <f>K$50*EXP(-K$49*(HLOOKUP(K$49,'American Bonds'!$B$1:$L$504,MATCH($A320,'American Bonds'!$A$2:$A$504,0))/100))</f>
        <v>16.322051118425875</v>
      </c>
      <c r="L320">
        <f>L$50*EXP(-L$49*(HLOOKUP(L$49,'American Bonds'!$B$1:$L$504,MATCH($A320,'American Bonds'!$A$2:$A$504,0))/100))</f>
        <v>0.53803392000768013</v>
      </c>
      <c r="M320">
        <f>M$50*EXP(-M$49*(HLOOKUP(M$49,'American Bonds'!$B$1:$L$504,MATCH($A320,'American Bonds'!$A$2:$A$504,0))/100))</f>
        <v>0.52490726375161001</v>
      </c>
      <c r="N320">
        <f>N$50*EXP(-N$49*(HLOOKUP(N$49,'American Bonds'!$B$1:$L$504,MATCH($A320,'American Bonds'!$A$2:$A$504,0))/100))</f>
        <v>0.51210086444971592</v>
      </c>
      <c r="O320">
        <f>O$50*EXP(-O$49*(HLOOKUP(O$49,'American Bonds'!$B$1:$L$504,MATCH($A320,'American Bonds'!$A$2:$A$504,0))/100))</f>
        <v>0.49960690864861729</v>
      </c>
      <c r="P320">
        <f>P$50*EXP(-P$49*(HLOOKUP(P$49,'American Bonds'!$B$1:$L$504,MATCH($A320,'American Bonds'!$A$2:$A$504,0))/100))</f>
        <v>0.48741777352328053</v>
      </c>
      <c r="Q320">
        <f>Q$50*EXP(-Q$49*(HLOOKUP(Q$49,'American Bonds'!$B$1:$L$504,MATCH($A320,'American Bonds'!$A$2:$A$504,0))/100))</f>
        <v>0.47552602222617307</v>
      </c>
      <c r="R320">
        <f>R$50*EXP(-R$49*(HLOOKUP(R$49,'American Bonds'!$B$1:$L$504,MATCH($A320,'American Bonds'!$A$2:$A$504,0))/100))</f>
        <v>0.46392439934988627</v>
      </c>
      <c r="S320">
        <f>S$50*EXP(-S$49*(HLOOKUP(S$49,'American Bonds'!$B$1:$L$504,MATCH($A320,'American Bonds'!$A$2:$A$504,0))/100))</f>
        <v>0.45260582650045916</v>
      </c>
      <c r="T320">
        <f>T$50*EXP(-T$49*(HLOOKUP(T$49,'American Bonds'!$B$1:$L$504,MATCH($A320,'American Bonds'!$A$2:$A$504,0))/100))</f>
        <v>0.44156339797870126</v>
      </c>
      <c r="U320" s="25">
        <f>U$50*EXP(-U$49*(HLOOKUP(U$49,'American Bonds'!$B$1:$L$504,MATCH($A320,'American Bonds'!$A$2:$A$504,0))/100))</f>
        <v>10.464230951820873</v>
      </c>
      <c r="W320" s="129">
        <f t="shared" si="67"/>
        <v>106.18799929021554</v>
      </c>
      <c r="X320" s="21">
        <f t="shared" si="68"/>
        <v>6.3829245347428936</v>
      </c>
      <c r="Y320" s="28">
        <f t="shared" si="69"/>
        <v>-2.819987276774751E-3</v>
      </c>
    </row>
    <row r="321" spans="1:25" x14ac:dyDescent="0.2">
      <c r="A321" s="154">
        <v>41320</v>
      </c>
      <c r="B321">
        <f>B$50*EXP(-B$49*(HLOOKUP(B$49,'American Bonds'!$B$1:$L$504,MATCH($A321,'American Bonds'!$A$2:$A$504,0))/100))</f>
        <v>23.337776302661396</v>
      </c>
      <c r="C321">
        <f>C$50*EXP(-C$49*(HLOOKUP(C$49,'American Bonds'!$B$1:$L$504,MATCH($A321,'American Bonds'!$A$2:$A$504,0))/100))</f>
        <v>2.2714055995938174</v>
      </c>
      <c r="D321">
        <f>D$50*EXP(-D$49*(HLOOKUP(D$49,'American Bonds'!$B$1:$L$504,MATCH($A321,'American Bonds'!$A$2:$A$504,0))/100))</f>
        <v>22.254531991784248</v>
      </c>
      <c r="E321">
        <f>E$50*EXP(-E$49*(HLOOKUP(E$49,'American Bonds'!$B$1:$L$504,MATCH($A321,'American Bonds'!$A$2:$A$504,0))/100))</f>
        <v>1.7936271790408209</v>
      </c>
      <c r="F321">
        <f>F$50*EXP(-F$49*(HLOOKUP(F$49,'American Bonds'!$B$1:$L$504,MATCH($A321,'American Bonds'!$A$2:$A$504,0))/100))</f>
        <v>20.580074057826142</v>
      </c>
      <c r="G321">
        <f>G$50*EXP(-G$49*(HLOOKUP(G$49,'American Bonds'!$B$1:$L$504,MATCH($A321,'American Bonds'!$A$2:$A$504,0))/100))</f>
        <v>1.2309535034538222</v>
      </c>
      <c r="H321">
        <f>H$50*EXP(-H$49*(HLOOKUP(H$49,'American Bonds'!$B$1:$L$504,MATCH($A321,'American Bonds'!$A$2:$A$504,0))/100))</f>
        <v>1.1797341012097491</v>
      </c>
      <c r="I321">
        <f>I$50*EXP(-I$49*(HLOOKUP(I$49,'American Bonds'!$B$1:$L$504,MATCH($A321,'American Bonds'!$A$2:$A$504,0))/100))</f>
        <v>1.1525640568526487</v>
      </c>
      <c r="J321">
        <f>J$50*EXP(-J$49*(HLOOKUP(J$49,'American Bonds'!$B$1:$L$504,MATCH($A321,'American Bonds'!$A$2:$A$504,0))/100))</f>
        <v>1.1260197563047762</v>
      </c>
      <c r="K321">
        <f>K$50*EXP(-K$49*(HLOOKUP(K$49,'American Bonds'!$B$1:$L$504,MATCH($A321,'American Bonds'!$A$2:$A$504,0))/100))</f>
        <v>16.256893316433207</v>
      </c>
      <c r="L321">
        <f>L$50*EXP(-L$49*(HLOOKUP(L$49,'American Bonds'!$B$1:$L$504,MATCH($A321,'American Bonds'!$A$2:$A$504,0))/100))</f>
        <v>0.53567177129774024</v>
      </c>
      <c r="M321">
        <f>M$50*EXP(-M$49*(HLOOKUP(M$49,'American Bonds'!$B$1:$L$504,MATCH($A321,'American Bonds'!$A$2:$A$504,0))/100))</f>
        <v>0.52239374615378897</v>
      </c>
      <c r="N321">
        <f>N$50*EXP(-N$49*(HLOOKUP(N$49,'American Bonds'!$B$1:$L$504,MATCH($A321,'American Bonds'!$A$2:$A$504,0))/100))</f>
        <v>0.50944485157293662</v>
      </c>
      <c r="O321">
        <f>O$50*EXP(-O$49*(HLOOKUP(O$49,'American Bonds'!$B$1:$L$504,MATCH($A321,'American Bonds'!$A$2:$A$504,0))/100))</f>
        <v>0.49681692919380105</v>
      </c>
      <c r="P321">
        <f>P$50*EXP(-P$49*(HLOOKUP(P$49,'American Bonds'!$B$1:$L$504,MATCH($A321,'American Bonds'!$A$2:$A$504,0))/100))</f>
        <v>0.4845020228813135</v>
      </c>
      <c r="Q321">
        <f>Q$50*EXP(-Q$49*(HLOOKUP(Q$49,'American Bonds'!$B$1:$L$504,MATCH($A321,'American Bonds'!$A$2:$A$504,0))/100))</f>
        <v>0.47249237371401104</v>
      </c>
      <c r="R321">
        <f>R$50*EXP(-R$49*(HLOOKUP(R$49,'American Bonds'!$B$1:$L$504,MATCH($A321,'American Bonds'!$A$2:$A$504,0))/100))</f>
        <v>0.46078041509558171</v>
      </c>
      <c r="S321">
        <f>S$50*EXP(-S$49*(HLOOKUP(S$49,'American Bonds'!$B$1:$L$504,MATCH($A321,'American Bonds'!$A$2:$A$504,0))/100))</f>
        <v>0.4493587679875829</v>
      </c>
      <c r="T321">
        <f>T$50*EXP(-T$49*(HLOOKUP(T$49,'American Bonds'!$B$1:$L$504,MATCH($A321,'American Bonds'!$A$2:$A$504,0))/100))</f>
        <v>0.43822023626032924</v>
      </c>
      <c r="U321" s="25">
        <f>U$50*EXP(-U$49*(HLOOKUP(U$49,'American Bonds'!$B$1:$L$504,MATCH($A321,'American Bonds'!$A$2:$A$504,0))/100))</f>
        <v>10.401633546119159</v>
      </c>
      <c r="W321" s="129">
        <f t="shared" si="67"/>
        <v>105.95489452543687</v>
      </c>
      <c r="X321" s="21">
        <f t="shared" si="68"/>
        <v>6.3718988329242192</v>
      </c>
      <c r="Y321" s="28">
        <f t="shared" si="69"/>
        <v>-2.1976211826066844E-3</v>
      </c>
    </row>
    <row r="322" spans="1:25" x14ac:dyDescent="0.2">
      <c r="A322" s="154">
        <v>41321</v>
      </c>
      <c r="B322">
        <f>B$50*EXP(-B$49*(HLOOKUP(B$49,'American Bonds'!$B$1:$L$504,MATCH($A322,'American Bonds'!$A$2:$A$504,0))/100))</f>
        <v>23.347113280453527</v>
      </c>
      <c r="C322">
        <f>C$50*EXP(-C$49*(HLOOKUP(C$49,'American Bonds'!$B$1:$L$504,MATCH($A322,'American Bonds'!$A$2:$A$504,0))/100))</f>
        <v>2.2736781412748734</v>
      </c>
      <c r="D322">
        <f>D$50*EXP(-D$49*(HLOOKUP(D$49,'American Bonds'!$B$1:$L$504,MATCH($A322,'American Bonds'!$A$2:$A$504,0))/100))</f>
        <v>22.301315614577948</v>
      </c>
      <c r="E322">
        <f>E$50*EXP(-E$49*(HLOOKUP(E$49,'American Bonds'!$B$1:$L$504,MATCH($A322,'American Bonds'!$A$2:$A$504,0))/100))</f>
        <v>1.7986563727275575</v>
      </c>
      <c r="F322">
        <f>F$50*EXP(-F$49*(HLOOKUP(F$49,'American Bonds'!$B$1:$L$504,MATCH($A322,'American Bonds'!$A$2:$A$504,0))/100))</f>
        <v>20.641906983012714</v>
      </c>
      <c r="G322">
        <f>G$50*EXP(-G$49*(HLOOKUP(G$49,'American Bonds'!$B$1:$L$504,MATCH($A322,'American Bonds'!$A$2:$A$504,0))/100))</f>
        <v>1.2353929222254736</v>
      </c>
      <c r="H322">
        <f>H$50*EXP(-H$49*(HLOOKUP(H$49,'American Bonds'!$B$1:$L$504,MATCH($A322,'American Bonds'!$A$2:$A$504,0))/100))</f>
        <v>1.1855289841743497</v>
      </c>
      <c r="I322">
        <f>I$50*EXP(-I$49*(HLOOKUP(I$49,'American Bonds'!$B$1:$L$504,MATCH($A322,'American Bonds'!$A$2:$A$504,0))/100))</f>
        <v>1.1590365215574983</v>
      </c>
      <c r="J322">
        <f>J$50*EXP(-J$49*(HLOOKUP(J$49,'American Bonds'!$B$1:$L$504,MATCH($A322,'American Bonds'!$A$2:$A$504,0))/100))</f>
        <v>1.1331360736318725</v>
      </c>
      <c r="K322">
        <f>K$50*EXP(-K$49*(HLOOKUP(K$49,'American Bonds'!$B$1:$L$504,MATCH($A322,'American Bonds'!$A$2:$A$504,0))/100))</f>
        <v>16.354727886538587</v>
      </c>
      <c r="L322">
        <f>L$50*EXP(-L$49*(HLOOKUP(L$49,'American Bonds'!$B$1:$L$504,MATCH($A322,'American Bonds'!$A$2:$A$504,0))/100))</f>
        <v>0.53921889762913977</v>
      </c>
      <c r="M322">
        <f>M$50*EXP(-M$49*(HLOOKUP(M$49,'American Bonds'!$B$1:$L$504,MATCH($A322,'American Bonds'!$A$2:$A$504,0))/100))</f>
        <v>0.52616855412764574</v>
      </c>
      <c r="N322">
        <f>N$50*EXP(-N$49*(HLOOKUP(N$49,'American Bonds'!$B$1:$L$504,MATCH($A322,'American Bonds'!$A$2:$A$504,0))/100))</f>
        <v>0.51343405909929662</v>
      </c>
      <c r="O322">
        <f>O$50*EXP(-O$49*(HLOOKUP(O$49,'American Bonds'!$B$1:$L$504,MATCH($A322,'American Bonds'!$A$2:$A$504,0))/100))</f>
        <v>0.50100776828109073</v>
      </c>
      <c r="P322">
        <f>P$50*EXP(-P$49*(HLOOKUP(P$49,'American Bonds'!$B$1:$L$504,MATCH($A322,'American Bonds'!$A$2:$A$504,0))/100))</f>
        <v>0.48888222241885726</v>
      </c>
      <c r="Q322">
        <f>Q$50*EXP(-Q$49*(HLOOKUP(Q$49,'American Bonds'!$B$1:$L$504,MATCH($A322,'American Bonds'!$A$2:$A$504,0))/100))</f>
        <v>0.47705014278961566</v>
      </c>
      <c r="R322">
        <f>R$50*EXP(-R$49*(HLOOKUP(R$49,'American Bonds'!$B$1:$L$504,MATCH($A322,'American Bonds'!$A$2:$A$504,0))/100))</f>
        <v>0.46550442683230314</v>
      </c>
      <c r="S322">
        <f>S$50*EXP(-S$49*(HLOOKUP(S$49,'American Bonds'!$B$1:$L$504,MATCH($A322,'American Bonds'!$A$2:$A$504,0))/100))</f>
        <v>0.45423814388424932</v>
      </c>
      <c r="T322">
        <f>T$50*EXP(-T$49*(HLOOKUP(T$49,'American Bonds'!$B$1:$L$504,MATCH($A322,'American Bonds'!$A$2:$A$504,0))/100))</f>
        <v>0.44324453102083744</v>
      </c>
      <c r="U322" s="25">
        <f>U$50*EXP(-U$49*(HLOOKUP(U$49,'American Bonds'!$B$1:$L$504,MATCH($A322,'American Bonds'!$A$2:$A$504,0))/100))</f>
        <v>10.485180356145706</v>
      </c>
      <c r="W322" s="129">
        <f t="shared" si="67"/>
        <v>106.32442188240314</v>
      </c>
      <c r="X322" s="21">
        <f t="shared" si="68"/>
        <v>6.3865549761824854</v>
      </c>
      <c r="Y322" s="28">
        <f t="shared" si="69"/>
        <v>3.4815236498112641E-3</v>
      </c>
    </row>
    <row r="323" spans="1:25" x14ac:dyDescent="0.2">
      <c r="A323" s="154">
        <v>41325</v>
      </c>
      <c r="B323">
        <f>B$50*EXP(-B$49*(HLOOKUP(B$49,'American Bonds'!$B$1:$L$504,MATCH($A323,'American Bonds'!$A$2:$A$504,0))/100))</f>
        <v>23.347113280453527</v>
      </c>
      <c r="C323">
        <f>C$50*EXP(-C$49*(HLOOKUP(C$49,'American Bonds'!$B$1:$L$504,MATCH($A323,'American Bonds'!$A$2:$A$504,0))/100))</f>
        <v>2.2741329223797231</v>
      </c>
      <c r="D323">
        <f>D$50*EXP(-D$49*(HLOOKUP(D$49,'American Bonds'!$B$1:$L$504,MATCH($A323,'American Bonds'!$A$2:$A$504,0))/100))</f>
        <v>22.314700418986472</v>
      </c>
      <c r="E323">
        <f>E$50*EXP(-E$49*(HLOOKUP(E$49,'American Bonds'!$B$1:$L$504,MATCH($A323,'American Bonds'!$A$2:$A$504,0))/100))</f>
        <v>1.8000958735492947</v>
      </c>
      <c r="F323">
        <f>F$50*EXP(-F$49*(HLOOKUP(F$49,'American Bonds'!$B$1:$L$504,MATCH($A323,'American Bonds'!$A$2:$A$504,0))/100))</f>
        <v>20.672893077248016</v>
      </c>
      <c r="G323">
        <f>G$50*EXP(-G$49*(HLOOKUP(G$49,'American Bonds'!$B$1:$L$504,MATCH($A323,'American Bonds'!$A$2:$A$504,0))/100))</f>
        <v>1.237618632023356</v>
      </c>
      <c r="H323">
        <f>H$50*EXP(-H$49*(HLOOKUP(H$49,'American Bonds'!$B$1:$L$504,MATCH($A323,'American Bonds'!$A$2:$A$504,0))/100))</f>
        <v>1.188021210963351</v>
      </c>
      <c r="I323">
        <f>I$50*EXP(-I$49*(HLOOKUP(I$49,'American Bonds'!$B$1:$L$504,MATCH($A323,'American Bonds'!$A$2:$A$504,0))/100))</f>
        <v>1.1618215499064415</v>
      </c>
      <c r="J323">
        <f>J$50*EXP(-J$49*(HLOOKUP(J$49,'American Bonds'!$B$1:$L$504,MATCH($A323,'American Bonds'!$A$2:$A$504,0))/100))</f>
        <v>1.1361996750314305</v>
      </c>
      <c r="K323">
        <f>K$50*EXP(-K$49*(HLOOKUP(K$49,'American Bonds'!$B$1:$L$504,MATCH($A323,'American Bonds'!$A$2:$A$504,0))/100))</f>
        <v>16.403865740125198</v>
      </c>
      <c r="L323">
        <f>L$50*EXP(-L$49*(HLOOKUP(L$49,'American Bonds'!$B$1:$L$504,MATCH($A323,'American Bonds'!$A$2:$A$504,0))/100))</f>
        <v>0.54100125927053133</v>
      </c>
      <c r="M323">
        <f>M$50*EXP(-M$49*(HLOOKUP(M$49,'American Bonds'!$B$1:$L$504,MATCH($A323,'American Bonds'!$A$2:$A$504,0))/100))</f>
        <v>0.52806617458990768</v>
      </c>
      <c r="N323">
        <f>N$50*EXP(-N$49*(HLOOKUP(N$49,'American Bonds'!$B$1:$L$504,MATCH($A323,'American Bonds'!$A$2:$A$504,0))/100))</f>
        <v>0.51544036167682228</v>
      </c>
      <c r="O323">
        <f>O$50*EXP(-O$49*(HLOOKUP(O$49,'American Bonds'!$B$1:$L$504,MATCH($A323,'American Bonds'!$A$2:$A$504,0))/100))</f>
        <v>0.50311642598933271</v>
      </c>
      <c r="P323">
        <f>P$50*EXP(-P$49*(HLOOKUP(P$49,'American Bonds'!$B$1:$L$504,MATCH($A323,'American Bonds'!$A$2:$A$504,0))/100))</f>
        <v>0.49108714978550339</v>
      </c>
      <c r="Q323">
        <f>Q$50*EXP(-Q$49*(HLOOKUP(Q$49,'American Bonds'!$B$1:$L$504,MATCH($A323,'American Bonds'!$A$2:$A$504,0))/100))</f>
        <v>0.47934548789620068</v>
      </c>
      <c r="R323">
        <f>R$50*EXP(-R$49*(HLOOKUP(R$49,'American Bonds'!$B$1:$L$504,MATCH($A323,'American Bonds'!$A$2:$A$504,0))/100))</f>
        <v>0.46788456359895869</v>
      </c>
      <c r="S323">
        <f>S$50*EXP(-S$49*(HLOOKUP(S$49,'American Bonds'!$B$1:$L$504,MATCH($A323,'American Bonds'!$A$2:$A$504,0))/100))</f>
        <v>0.45669766459049871</v>
      </c>
      <c r="T323">
        <f>T$50*EXP(-T$49*(HLOOKUP(T$49,'American Bonds'!$B$1:$L$504,MATCH($A323,'American Bonds'!$A$2:$A$504,0))/100))</f>
        <v>0.44577823905554437</v>
      </c>
      <c r="U323" s="25">
        <f>U$50*EXP(-U$49*(HLOOKUP(U$49,'American Bonds'!$B$1:$L$504,MATCH($A323,'American Bonds'!$A$2:$A$504,0))/100))</f>
        <v>10.527205070966996</v>
      </c>
      <c r="W323" s="129">
        <f t="shared" si="67"/>
        <v>106.4920847780871</v>
      </c>
      <c r="X323" s="21">
        <f t="shared" si="68"/>
        <v>6.3944817964389555</v>
      </c>
      <c r="Y323" s="28">
        <f t="shared" si="69"/>
        <v>1.5756571988040059E-3</v>
      </c>
    </row>
    <row r="324" spans="1:25" x14ac:dyDescent="0.2">
      <c r="A324" s="154">
        <v>41326</v>
      </c>
      <c r="B324">
        <f>B$50*EXP(-B$49*(HLOOKUP(B$49,'American Bonds'!$B$1:$L$504,MATCH($A324,'American Bonds'!$A$2:$A$504,0))/100))</f>
        <v>23.344778685857158</v>
      </c>
      <c r="C324">
        <f>C$50*EXP(-C$49*(HLOOKUP(C$49,'American Bonds'!$B$1:$L$504,MATCH($A324,'American Bonds'!$A$2:$A$504,0))/100))</f>
        <v>2.2736781412748734</v>
      </c>
      <c r="D324">
        <f>D$50*EXP(-D$49*(HLOOKUP(D$49,'American Bonds'!$B$1:$L$504,MATCH($A324,'American Bonds'!$A$2:$A$504,0))/100))</f>
        <v>22.301315614577948</v>
      </c>
      <c r="E324">
        <f>E$50*EXP(-E$49*(HLOOKUP(E$49,'American Bonds'!$B$1:$L$504,MATCH($A324,'American Bonds'!$A$2:$A$504,0))/100))</f>
        <v>1.7986563727275575</v>
      </c>
      <c r="F324">
        <f>F$50*EXP(-F$49*(HLOOKUP(F$49,'American Bonds'!$B$1:$L$504,MATCH($A324,'American Bonds'!$A$2:$A$504,0))/100))</f>
        <v>20.662559214390395</v>
      </c>
      <c r="G324">
        <f>G$50*EXP(-G$49*(HLOOKUP(G$49,'American Bonds'!$B$1:$L$504,MATCH($A324,'American Bonds'!$A$2:$A$504,0))/100))</f>
        <v>1.2368762835709481</v>
      </c>
      <c r="H324">
        <f>H$50*EXP(-H$49*(HLOOKUP(H$49,'American Bonds'!$B$1:$L$504,MATCH($A324,'American Bonds'!$A$2:$A$504,0))/100))</f>
        <v>1.1871898871129702</v>
      </c>
      <c r="I324">
        <f>I$50*EXP(-I$49*(HLOOKUP(I$49,'American Bonds'!$B$1:$L$504,MATCH($A324,'American Bonds'!$A$2:$A$504,0))/100))</f>
        <v>1.16089246435029</v>
      </c>
      <c r="J324">
        <f>J$50*EXP(-J$49*(HLOOKUP(J$49,'American Bonds'!$B$1:$L$504,MATCH($A324,'American Bonds'!$A$2:$A$504,0))/100))</f>
        <v>1.1351775553467534</v>
      </c>
      <c r="K324">
        <f>K$50*EXP(-K$49*(HLOOKUP(K$49,'American Bonds'!$B$1:$L$504,MATCH($A324,'American Bonds'!$A$2:$A$504,0))/100))</f>
        <v>16.387470073584648</v>
      </c>
      <c r="L324">
        <f>L$50*EXP(-L$49*(HLOOKUP(L$49,'American Bonds'!$B$1:$L$504,MATCH($A324,'American Bonds'!$A$2:$A$504,0))/100))</f>
        <v>0.54040648507111644</v>
      </c>
      <c r="M324">
        <f>M$50*EXP(-M$49*(HLOOKUP(M$49,'American Bonds'!$B$1:$L$504,MATCH($A324,'American Bonds'!$A$2:$A$504,0))/100))</f>
        <v>0.52743287523600813</v>
      </c>
      <c r="N324">
        <f>N$50*EXP(-N$49*(HLOOKUP(N$49,'American Bonds'!$B$1:$L$504,MATCH($A324,'American Bonds'!$A$2:$A$504,0))/100))</f>
        <v>0.51477072456507222</v>
      </c>
      <c r="O324">
        <f>O$50*EXP(-O$49*(HLOOKUP(O$49,'American Bonds'!$B$1:$L$504,MATCH($A324,'American Bonds'!$A$2:$A$504,0))/100))</f>
        <v>0.50241255581703359</v>
      </c>
      <c r="P324">
        <f>P$50*EXP(-P$49*(HLOOKUP(P$49,'American Bonds'!$B$1:$L$504,MATCH($A324,'American Bonds'!$A$2:$A$504,0))/100))</f>
        <v>0.49035107125773564</v>
      </c>
      <c r="Q324">
        <f>Q$50*EXP(-Q$49*(HLOOKUP(Q$49,'American Bonds'!$B$1:$L$504,MATCH($A324,'American Bonds'!$A$2:$A$504,0))/100))</f>
        <v>0.47857914835068893</v>
      </c>
      <c r="R324">
        <f>R$50*EXP(-R$49*(HLOOKUP(R$49,'American Bonds'!$B$1:$L$504,MATCH($A324,'American Bonds'!$A$2:$A$504,0))/100))</f>
        <v>0.46708983555107814</v>
      </c>
      <c r="S324">
        <f>S$50*EXP(-S$49*(HLOOKUP(S$49,'American Bonds'!$B$1:$L$504,MATCH($A324,'American Bonds'!$A$2:$A$504,0))/100))</f>
        <v>0.45587634820074197</v>
      </c>
      <c r="T324">
        <f>T$50*EXP(-T$49*(HLOOKUP(T$49,'American Bonds'!$B$1:$L$504,MATCH($A324,'American Bonds'!$A$2:$A$504,0))/100))</f>
        <v>0.44493206452170347</v>
      </c>
      <c r="U324" s="25">
        <f>U$50*EXP(-U$49*(HLOOKUP(U$49,'American Bonds'!$B$1:$L$504,MATCH($A324,'American Bonds'!$A$2:$A$504,0))/100))</f>
        <v>10.527205070966996</v>
      </c>
      <c r="W324" s="129">
        <f t="shared" si="67"/>
        <v>106.43765047233171</v>
      </c>
      <c r="X324" s="21">
        <f t="shared" si="68"/>
        <v>6.3940685585784491</v>
      </c>
      <c r="Y324" s="28">
        <f t="shared" si="69"/>
        <v>-5.112889177005754E-4</v>
      </c>
    </row>
    <row r="325" spans="1:25" x14ac:dyDescent="0.2">
      <c r="A325" s="154">
        <v>41327</v>
      </c>
      <c r="B325">
        <f>B$50*EXP(-B$49*(HLOOKUP(B$49,'American Bonds'!$B$1:$L$504,MATCH($A325,'American Bonds'!$A$2:$A$504,0))/100))</f>
        <v>23.347113280453527</v>
      </c>
      <c r="C325">
        <f>C$50*EXP(-C$49*(HLOOKUP(C$49,'American Bonds'!$B$1:$L$504,MATCH($A325,'American Bonds'!$A$2:$A$504,0))/100))</f>
        <v>2.2736781412748734</v>
      </c>
      <c r="D325">
        <f>D$50*EXP(-D$49*(HLOOKUP(D$49,'American Bonds'!$B$1:$L$504,MATCH($A325,'American Bonds'!$A$2:$A$504,0))/100))</f>
        <v>22.308007012921887</v>
      </c>
      <c r="E325">
        <f>E$50*EXP(-E$49*(HLOOKUP(E$49,'American Bonds'!$B$1:$L$504,MATCH($A325,'American Bonds'!$A$2:$A$504,0))/100))</f>
        <v>1.7993759791883459</v>
      </c>
      <c r="F325">
        <f>F$50*EXP(-F$49*(HLOOKUP(F$49,'American Bonds'!$B$1:$L$504,MATCH($A325,'American Bonds'!$A$2:$A$504,0))/100))</f>
        <v>20.672893077248016</v>
      </c>
      <c r="G325">
        <f>G$50*EXP(-G$49*(HLOOKUP(G$49,'American Bonds'!$B$1:$L$504,MATCH($A325,'American Bonds'!$A$2:$A$504,0))/100))</f>
        <v>1.237618632023356</v>
      </c>
      <c r="H325">
        <f>H$50*EXP(-H$49*(HLOOKUP(H$49,'American Bonds'!$B$1:$L$504,MATCH($A325,'American Bonds'!$A$2:$A$504,0))/100))</f>
        <v>1.188021210963351</v>
      </c>
      <c r="I325">
        <f>I$50*EXP(-I$49*(HLOOKUP(I$49,'American Bonds'!$B$1:$L$504,MATCH($A325,'American Bonds'!$A$2:$A$504,0))/100))</f>
        <v>1.1618215499064415</v>
      </c>
      <c r="J325">
        <f>J$50*EXP(-J$49*(HLOOKUP(J$49,'American Bonds'!$B$1:$L$504,MATCH($A325,'American Bonds'!$A$2:$A$504,0))/100))</f>
        <v>1.1361996750314305</v>
      </c>
      <c r="K325">
        <f>K$50*EXP(-K$49*(HLOOKUP(K$49,'American Bonds'!$B$1:$L$504,MATCH($A325,'American Bonds'!$A$2:$A$504,0))/100))</f>
        <v>16.403865740125198</v>
      </c>
      <c r="L325">
        <f>L$50*EXP(-L$49*(HLOOKUP(L$49,'American Bonds'!$B$1:$L$504,MATCH($A325,'American Bonds'!$A$2:$A$504,0))/100))</f>
        <v>0.54100125927053133</v>
      </c>
      <c r="M325">
        <f>M$50*EXP(-M$49*(HLOOKUP(M$49,'American Bonds'!$B$1:$L$504,MATCH($A325,'American Bonds'!$A$2:$A$504,0))/100))</f>
        <v>0.52806617458990768</v>
      </c>
      <c r="N325">
        <f>N$50*EXP(-N$49*(HLOOKUP(N$49,'American Bonds'!$B$1:$L$504,MATCH($A325,'American Bonds'!$A$2:$A$504,0))/100))</f>
        <v>0.51544036167682228</v>
      </c>
      <c r="O325">
        <f>O$50*EXP(-O$49*(HLOOKUP(O$49,'American Bonds'!$B$1:$L$504,MATCH($A325,'American Bonds'!$A$2:$A$504,0))/100))</f>
        <v>0.50311642598933271</v>
      </c>
      <c r="P325">
        <f>P$50*EXP(-P$49*(HLOOKUP(P$49,'American Bonds'!$B$1:$L$504,MATCH($A325,'American Bonds'!$A$2:$A$504,0))/100))</f>
        <v>0.49108714978550339</v>
      </c>
      <c r="Q325">
        <f>Q$50*EXP(-Q$49*(HLOOKUP(Q$49,'American Bonds'!$B$1:$L$504,MATCH($A325,'American Bonds'!$A$2:$A$504,0))/100))</f>
        <v>0.47934548789620068</v>
      </c>
      <c r="R325">
        <f>R$50*EXP(-R$49*(HLOOKUP(R$49,'American Bonds'!$B$1:$L$504,MATCH($A325,'American Bonds'!$A$2:$A$504,0))/100))</f>
        <v>0.46788456359895869</v>
      </c>
      <c r="S325">
        <f>S$50*EXP(-S$49*(HLOOKUP(S$49,'American Bonds'!$B$1:$L$504,MATCH($A325,'American Bonds'!$A$2:$A$504,0))/100))</f>
        <v>0.45669766459049871</v>
      </c>
      <c r="T325">
        <f>T$50*EXP(-T$49*(HLOOKUP(T$49,'American Bonds'!$B$1:$L$504,MATCH($A325,'American Bonds'!$A$2:$A$504,0))/100))</f>
        <v>0.44577823905554437</v>
      </c>
      <c r="U325" s="25">
        <f>U$50*EXP(-U$49*(HLOOKUP(U$49,'American Bonds'!$B$1:$L$504,MATCH($A325,'American Bonds'!$A$2:$A$504,0))/100))</f>
        <v>10.527205070966996</v>
      </c>
      <c r="W325" s="129">
        <f t="shared" si="67"/>
        <v>106.48421669655671</v>
      </c>
      <c r="X325" s="21">
        <f t="shared" si="68"/>
        <v>6.3947301238164025</v>
      </c>
      <c r="Y325" s="28">
        <f t="shared" si="69"/>
        <v>4.3740199714197204E-4</v>
      </c>
    </row>
    <row r="326" spans="1:25" x14ac:dyDescent="0.2">
      <c r="A326" s="154">
        <v>41328</v>
      </c>
      <c r="B326">
        <f>B$50*EXP(-B$49*(HLOOKUP(B$49,'American Bonds'!$B$1:$L$504,MATCH($A326,'American Bonds'!$A$2:$A$504,0))/100))</f>
        <v>23.349448108521027</v>
      </c>
      <c r="C326">
        <f>C$50*EXP(-C$49*(HLOOKUP(C$49,'American Bonds'!$B$1:$L$504,MATCH($A326,'American Bonds'!$A$2:$A$504,0))/100))</f>
        <v>2.2754978115589579</v>
      </c>
      <c r="D326">
        <f>D$50*EXP(-D$49*(HLOOKUP(D$49,'American Bonds'!$B$1:$L$504,MATCH($A326,'American Bonds'!$A$2:$A$504,0))/100))</f>
        <v>22.34149413250212</v>
      </c>
      <c r="E326">
        <f>E$50*EXP(-E$49*(HLOOKUP(E$49,'American Bonds'!$B$1:$L$504,MATCH($A326,'American Bonds'!$A$2:$A$504,0))/100))</f>
        <v>1.8029783322990489</v>
      </c>
      <c r="F326">
        <f>F$50*EXP(-F$49*(HLOOKUP(F$49,'American Bonds'!$B$1:$L$504,MATCH($A326,'American Bonds'!$A$2:$A$504,0))/100))</f>
        <v>20.724639966601327</v>
      </c>
      <c r="G326">
        <f>G$50*EXP(-G$49*(HLOOKUP(G$49,'American Bonds'!$B$1:$L$504,MATCH($A326,'American Bonds'!$A$2:$A$504,0))/100))</f>
        <v>1.2413370627767335</v>
      </c>
      <c r="H326">
        <f>H$50*EXP(-H$49*(HLOOKUP(H$49,'American Bonds'!$B$1:$L$504,MATCH($A326,'American Bonds'!$A$2:$A$504,0))/100))</f>
        <v>1.1905186769278182</v>
      </c>
      <c r="I326">
        <f>I$50*EXP(-I$49*(HLOOKUP(I$49,'American Bonds'!$B$1:$L$504,MATCH($A326,'American Bonds'!$A$2:$A$504,0))/100))</f>
        <v>1.1646132703507244</v>
      </c>
      <c r="J326">
        <f>J$50*EXP(-J$49*(HLOOKUP(J$49,'American Bonds'!$B$1:$L$504,MATCH($A326,'American Bonds'!$A$2:$A$504,0))/100))</f>
        <v>1.1392715593316511</v>
      </c>
      <c r="K326">
        <f>K$50*EXP(-K$49*(HLOOKUP(K$49,'American Bonds'!$B$1:$L$504,MATCH($A326,'American Bonds'!$A$2:$A$504,0))/100))</f>
        <v>16.469612609161302</v>
      </c>
      <c r="L326">
        <f>L$50*EXP(-L$49*(HLOOKUP(L$49,'American Bonds'!$B$1:$L$504,MATCH($A326,'American Bonds'!$A$2:$A$504,0))/100))</f>
        <v>0.54338690939274292</v>
      </c>
      <c r="M326">
        <f>M$50*EXP(-M$49*(HLOOKUP(M$49,'American Bonds'!$B$1:$L$504,MATCH($A326,'American Bonds'!$A$2:$A$504,0))/100))</f>
        <v>0.5306069852952775</v>
      </c>
      <c r="N326">
        <f>N$50*EXP(-N$49*(HLOOKUP(N$49,'American Bonds'!$B$1:$L$504,MATCH($A326,'American Bonds'!$A$2:$A$504,0))/100))</f>
        <v>0.51812763240612392</v>
      </c>
      <c r="O326">
        <f>O$50*EXP(-O$49*(HLOOKUP(O$49,'American Bonds'!$B$1:$L$504,MATCH($A326,'American Bonds'!$A$2:$A$504,0))/100))</f>
        <v>0.50594178158695413</v>
      </c>
      <c r="P326">
        <f>P$50*EXP(-P$49*(HLOOKUP(P$49,'American Bonds'!$B$1:$L$504,MATCH($A326,'American Bonds'!$A$2:$A$504,0))/100))</f>
        <v>0.49404252995860048</v>
      </c>
      <c r="Q326">
        <f>Q$50*EXP(-Q$49*(HLOOKUP(Q$49,'American Bonds'!$B$1:$L$504,MATCH($A326,'American Bonds'!$A$2:$A$504,0))/100))</f>
        <v>0.48242313699080408</v>
      </c>
      <c r="R326">
        <f>R$50*EXP(-R$49*(HLOOKUP(R$49,'American Bonds'!$B$1:$L$504,MATCH($A326,'American Bonds'!$A$2:$A$504,0))/100))</f>
        <v>0.4710770206839287</v>
      </c>
      <c r="S326">
        <f>S$50*EXP(-S$49*(HLOOKUP(S$49,'American Bonds'!$B$1:$L$504,MATCH($A326,'American Bonds'!$A$2:$A$504,0))/100))</f>
        <v>0.45999775384047703</v>
      </c>
      <c r="T326">
        <f>T$50*EXP(-T$49*(HLOOKUP(T$49,'American Bonds'!$B$1:$L$504,MATCH($A326,'American Bonds'!$A$2:$A$504,0))/100))</f>
        <v>0.44917906042429667</v>
      </c>
      <c r="U326" s="25">
        <f>U$50*EXP(-U$49*(HLOOKUP(U$49,'American Bonds'!$B$1:$L$504,MATCH($A326,'American Bonds'!$A$2:$A$504,0))/100))</f>
        <v>10.590558170632608</v>
      </c>
      <c r="W326" s="129">
        <f t="shared" si="67"/>
        <v>106.74475251124254</v>
      </c>
      <c r="X326" s="21">
        <f t="shared" si="68"/>
        <v>6.4053246573966849</v>
      </c>
      <c r="Y326" s="28">
        <f t="shared" si="69"/>
        <v>2.4437199627115858E-3</v>
      </c>
    </row>
    <row r="327" spans="1:25" x14ac:dyDescent="0.2">
      <c r="A327" s="154">
        <v>41331</v>
      </c>
      <c r="B327">
        <f>B$50*EXP(-B$49*(HLOOKUP(B$49,'American Bonds'!$B$1:$L$504,MATCH($A327,'American Bonds'!$A$2:$A$504,0))/100))</f>
        <v>23.351783170083014</v>
      </c>
      <c r="C327">
        <f>C$50*EXP(-C$49*(HLOOKUP(C$49,'American Bonds'!$B$1:$L$504,MATCH($A327,'American Bonds'!$A$2:$A$504,0))/100))</f>
        <v>2.278230047946793</v>
      </c>
      <c r="D327">
        <f>D$50*EXP(-D$49*(HLOOKUP(D$49,'American Bonds'!$B$1:$L$504,MATCH($A327,'American Bonds'!$A$2:$A$504,0))/100))</f>
        <v>22.381745036886826</v>
      </c>
      <c r="E327">
        <f>E$50*EXP(-E$49*(HLOOKUP(E$49,'American Bonds'!$B$1:$L$504,MATCH($A327,'American Bonds'!$A$2:$A$504,0))/100))</f>
        <v>1.8073106770307195</v>
      </c>
      <c r="F327">
        <f>F$50*EXP(-F$49*(HLOOKUP(F$49,'American Bonds'!$B$1:$L$504,MATCH($A327,'American Bonds'!$A$2:$A$504,0))/100))</f>
        <v>20.797303293128721</v>
      </c>
      <c r="G327">
        <f>G$50*EXP(-G$49*(HLOOKUP(G$49,'American Bonds'!$B$1:$L$504,MATCH($A327,'American Bonds'!$A$2:$A$504,0))/100))</f>
        <v>1.2465616423774275</v>
      </c>
      <c r="H327">
        <f>H$50*EXP(-H$49*(HLOOKUP(H$49,'American Bonds'!$B$1:$L$504,MATCH($A327,'American Bonds'!$A$2:$A$504,0))/100))</f>
        <v>1.1972042837459949</v>
      </c>
      <c r="I327">
        <f>I$50*EXP(-I$49*(HLOOKUP(I$49,'American Bonds'!$B$1:$L$504,MATCH($A327,'American Bonds'!$A$2:$A$504,0))/100))</f>
        <v>1.1720906975249927</v>
      </c>
      <c r="J327">
        <f>J$50*EXP(-J$49*(HLOOKUP(J$49,'American Bonds'!$B$1:$L$504,MATCH($A327,'American Bonds'!$A$2:$A$504,0))/100))</f>
        <v>1.1475039154772151</v>
      </c>
      <c r="K327">
        <f>K$50*EXP(-K$49*(HLOOKUP(K$49,'American Bonds'!$B$1:$L$504,MATCH($A327,'American Bonds'!$A$2:$A$504,0))/100))</f>
        <v>16.585304346097168</v>
      </c>
      <c r="L327">
        <f>L$50*EXP(-L$49*(HLOOKUP(L$49,'American Bonds'!$B$1:$L$504,MATCH($A327,'American Bonds'!$A$2:$A$504,0))/100))</f>
        <v>0.54758713872538511</v>
      </c>
      <c r="M327">
        <f>M$50*EXP(-M$49*(HLOOKUP(M$49,'American Bonds'!$B$1:$L$504,MATCH($A327,'American Bonds'!$A$2:$A$504,0))/100))</f>
        <v>0.53508285631193719</v>
      </c>
      <c r="N327">
        <f>N$50*EXP(-N$49*(HLOOKUP(N$49,'American Bonds'!$B$1:$L$504,MATCH($A327,'American Bonds'!$A$2:$A$504,0))/100))</f>
        <v>0.52286411215827977</v>
      </c>
      <c r="O327">
        <f>O$50*EXP(-O$49*(HLOOKUP(O$49,'American Bonds'!$B$1:$L$504,MATCH($A327,'American Bonds'!$A$2:$A$504,0))/100))</f>
        <v>0.51092438593040967</v>
      </c>
      <c r="P327">
        <f>P$50*EXP(-P$49*(HLOOKUP(P$49,'American Bonds'!$B$1:$L$504,MATCH($A327,'American Bonds'!$A$2:$A$504,0))/100))</f>
        <v>0.49925730618769998</v>
      </c>
      <c r="Q327">
        <f>Q$50*EXP(-Q$49*(HLOOKUP(Q$49,'American Bonds'!$B$1:$L$504,MATCH($A327,'American Bonds'!$A$2:$A$504,0))/100))</f>
        <v>0.48785664698288433</v>
      </c>
      <c r="R327">
        <f>R$50*EXP(-R$49*(HLOOKUP(R$49,'American Bonds'!$B$1:$L$504,MATCH($A327,'American Bonds'!$A$2:$A$504,0))/100))</f>
        <v>0.47671632453968132</v>
      </c>
      <c r="S327">
        <f>S$50*EXP(-S$49*(HLOOKUP(S$49,'American Bonds'!$B$1:$L$504,MATCH($A327,'American Bonds'!$A$2:$A$504,0))/100))</f>
        <v>0.4658303940062864</v>
      </c>
      <c r="T327">
        <f>T$50*EXP(-T$49*(HLOOKUP(T$49,'American Bonds'!$B$1:$L$504,MATCH($A327,'American Bonds'!$A$2:$A$504,0))/100))</f>
        <v>0.45519304628299834</v>
      </c>
      <c r="U327" s="25">
        <f>U$50*EXP(-U$49*(HLOOKUP(U$49,'American Bonds'!$B$1:$L$504,MATCH($A327,'American Bonds'!$A$2:$A$504,0))/100))</f>
        <v>10.718410448121485</v>
      </c>
      <c r="W327" s="129">
        <f t="shared" si="67"/>
        <v>107.18475976954593</v>
      </c>
      <c r="X327" s="21">
        <f t="shared" si="68"/>
        <v>6.4270474478921988</v>
      </c>
      <c r="Y327" s="28">
        <f t="shared" si="69"/>
        <v>4.113578104098594E-3</v>
      </c>
    </row>
    <row r="328" spans="1:25" x14ac:dyDescent="0.2">
      <c r="A328" s="154">
        <v>41332</v>
      </c>
      <c r="B328">
        <f>B$50*EXP(-B$49*(HLOOKUP(B$49,'American Bonds'!$B$1:$L$504,MATCH($A328,'American Bonds'!$A$2:$A$504,0))/100))</f>
        <v>23.349448108521027</v>
      </c>
      <c r="C328">
        <f>C$50*EXP(-C$49*(HLOOKUP(C$49,'American Bonds'!$B$1:$L$504,MATCH($A328,'American Bonds'!$A$2:$A$504,0))/100))</f>
        <v>2.2745877944498898</v>
      </c>
      <c r="D328">
        <f>D$50*EXP(-D$49*(HLOOKUP(D$49,'American Bonds'!$B$1:$L$504,MATCH($A328,'American Bonds'!$A$2:$A$504,0))/100))</f>
        <v>22.328093256687389</v>
      </c>
      <c r="E328">
        <f>E$50*EXP(-E$49*(HLOOKUP(E$49,'American Bonds'!$B$1:$L$504,MATCH($A328,'American Bonds'!$A$2:$A$504,0))/100))</f>
        <v>1.8015365264324528</v>
      </c>
      <c r="F328">
        <f>F$50*EXP(-F$49*(HLOOKUP(F$49,'American Bonds'!$B$1:$L$504,MATCH($A328,'American Bonds'!$A$2:$A$504,0))/100))</f>
        <v>20.724639966601327</v>
      </c>
      <c r="G328">
        <f>G$50*EXP(-G$49*(HLOOKUP(G$49,'American Bonds'!$B$1:$L$504,MATCH($A328,'American Bonds'!$A$2:$A$504,0))/100))</f>
        <v>1.2413370627767335</v>
      </c>
      <c r="H328">
        <f>H$50*EXP(-H$49*(HLOOKUP(H$49,'American Bonds'!$B$1:$L$504,MATCH($A328,'American Bonds'!$A$2:$A$504,0))/100))</f>
        <v>1.1921865703284751</v>
      </c>
      <c r="I328">
        <f>I$50*EXP(-I$49*(HLOOKUP(I$49,'American Bonds'!$B$1:$L$504,MATCH($A328,'American Bonds'!$A$2:$A$504,0))/100))</f>
        <v>1.1664781430836324</v>
      </c>
      <c r="J328">
        <f>J$50*EXP(-J$49*(HLOOKUP(J$49,'American Bonds'!$B$1:$L$504,MATCH($A328,'American Bonds'!$A$2:$A$504,0))/100))</f>
        <v>1.1413240948662446</v>
      </c>
      <c r="K328">
        <f>K$50*EXP(-K$49*(HLOOKUP(K$49,'American Bonds'!$B$1:$L$504,MATCH($A328,'American Bonds'!$A$2:$A$504,0))/100))</f>
        <v>16.502584795575309</v>
      </c>
      <c r="L328">
        <f>L$50*EXP(-L$49*(HLOOKUP(L$49,'American Bonds'!$B$1:$L$504,MATCH($A328,'American Bonds'!$A$2:$A$504,0))/100))</f>
        <v>0.54458367655458884</v>
      </c>
      <c r="M328">
        <f>M$50*EXP(-M$49*(HLOOKUP(M$49,'American Bonds'!$B$1:$L$504,MATCH($A328,'American Bonds'!$A$2:$A$504,0))/100))</f>
        <v>0.53188197143135618</v>
      </c>
      <c r="N328">
        <f>N$50*EXP(-N$49*(HLOOKUP(N$49,'American Bonds'!$B$1:$L$504,MATCH($A328,'American Bonds'!$A$2:$A$504,0))/100))</f>
        <v>0.51947651704053299</v>
      </c>
      <c r="O328">
        <f>O$50*EXP(-O$49*(HLOOKUP(O$49,'American Bonds'!$B$1:$L$504,MATCH($A328,'American Bonds'!$A$2:$A$504,0))/100))</f>
        <v>0.50736040371955027</v>
      </c>
      <c r="P328">
        <f>P$50*EXP(-P$49*(HLOOKUP(P$49,'American Bonds'!$B$1:$L$504,MATCH($A328,'American Bonds'!$A$2:$A$504,0))/100))</f>
        <v>0.49552688296472086</v>
      </c>
      <c r="Q328">
        <f>Q$50*EXP(-Q$49*(HLOOKUP(Q$49,'American Bonds'!$B$1:$L$504,MATCH($A328,'American Bonds'!$A$2:$A$504,0))/100))</f>
        <v>0.48396936367241872</v>
      </c>
      <c r="R328">
        <f>R$50*EXP(-R$49*(HLOOKUP(R$49,'American Bonds'!$B$1:$L$504,MATCH($A328,'American Bonds'!$A$2:$A$504,0))/100))</f>
        <v>0.47268140846792689</v>
      </c>
      <c r="S328">
        <f>S$50*EXP(-S$49*(HLOOKUP(S$49,'American Bonds'!$B$1:$L$504,MATCH($A328,'American Bonds'!$A$2:$A$504,0))/100))</f>
        <v>0.46165673011991171</v>
      </c>
      <c r="T328">
        <f>T$50*EXP(-T$49*(HLOOKUP(T$49,'American Bonds'!$B$1:$L$504,MATCH($A328,'American Bonds'!$A$2:$A$504,0))/100))</f>
        <v>0.4508891880385229</v>
      </c>
      <c r="U328" s="25">
        <f>U$50*EXP(-U$49*(HLOOKUP(U$49,'American Bonds'!$B$1:$L$504,MATCH($A328,'American Bonds'!$A$2:$A$504,0))/100))</f>
        <v>10.654292531536147</v>
      </c>
      <c r="W328" s="129">
        <f t="shared" si="67"/>
        <v>106.84453499286815</v>
      </c>
      <c r="X328" s="21">
        <f t="shared" si="68"/>
        <v>6.4162287345892981</v>
      </c>
      <c r="Y328" s="28">
        <f t="shared" si="69"/>
        <v>-3.1792382778767733E-3</v>
      </c>
    </row>
    <row r="329" spans="1:25" x14ac:dyDescent="0.2">
      <c r="A329" s="154" t="s">
        <v>113</v>
      </c>
      <c r="B329">
        <f>B$50*EXP(-B$49*(HLOOKUP(B$49,'American Bonds'!$B$1:$L$504,MATCH($A329,'American Bonds'!$A$2:$A$504,0))/100))</f>
        <v>23.333109214125273</v>
      </c>
      <c r="C329">
        <f>C$50*EXP(-C$49*(HLOOKUP(C$49,'American Bonds'!$B$1:$L$504,MATCH($A329,'American Bonds'!$A$2:$A$504,0))/100))</f>
        <v>2.2736781412748734</v>
      </c>
      <c r="D329">
        <f>D$50*EXP(-D$49*(HLOOKUP(D$49,'American Bonds'!$B$1:$L$504,MATCH($A329,'American Bonds'!$A$2:$A$504,0))/100))</f>
        <v>22.308007012921887</v>
      </c>
      <c r="E329">
        <f>E$50*EXP(-E$49*(HLOOKUP(E$49,'American Bonds'!$B$1:$L$504,MATCH($A329,'American Bonds'!$A$2:$A$504,0))/100))</f>
        <v>1.7993759791883459</v>
      </c>
      <c r="F329">
        <f>F$50*EXP(-F$49*(HLOOKUP(F$49,'American Bonds'!$B$1:$L$504,MATCH($A329,'American Bonds'!$A$2:$A$504,0))/100))</f>
        <v>20.703925685501464</v>
      </c>
      <c r="G329">
        <f>G$50*EXP(-G$49*(HLOOKUP(G$49,'American Bonds'!$B$1:$L$504,MATCH($A329,'American Bonds'!$A$2:$A$504,0))/100))</f>
        <v>1.2398483517066887</v>
      </c>
      <c r="H329">
        <f>H$50*EXP(-H$49*(HLOOKUP(H$49,'American Bonds'!$B$1:$L$504,MATCH($A329,'American Bonds'!$A$2:$A$504,0))/100))</f>
        <v>1.1913523317468133</v>
      </c>
      <c r="I329">
        <f>I$50*EXP(-I$49*(HLOOKUP(I$49,'American Bonds'!$B$1:$L$504,MATCH($A329,'American Bonds'!$A$2:$A$504,0))/100))</f>
        <v>1.1655453337426518</v>
      </c>
      <c r="J329">
        <f>J$50*EXP(-J$49*(HLOOKUP(J$49,'American Bonds'!$B$1:$L$504,MATCH($A329,'American Bonds'!$A$2:$A$504,0))/100))</f>
        <v>1.1402973652784838</v>
      </c>
      <c r="K329">
        <f>K$50*EXP(-K$49*(HLOOKUP(K$49,'American Bonds'!$B$1:$L$504,MATCH($A329,'American Bonds'!$A$2:$A$504,0))/100))</f>
        <v>16.502584795575309</v>
      </c>
      <c r="L329">
        <f>L$50*EXP(-L$49*(HLOOKUP(L$49,'American Bonds'!$B$1:$L$504,MATCH($A329,'American Bonds'!$A$2:$A$504,0))/100))</f>
        <v>0.54458367655458884</v>
      </c>
      <c r="M329">
        <f>M$50*EXP(-M$49*(HLOOKUP(M$49,'American Bonds'!$B$1:$L$504,MATCH($A329,'American Bonds'!$A$2:$A$504,0))/100))</f>
        <v>0.53188197143135618</v>
      </c>
      <c r="N329">
        <f>N$50*EXP(-N$49*(HLOOKUP(N$49,'American Bonds'!$B$1:$L$504,MATCH($A329,'American Bonds'!$A$2:$A$504,0))/100))</f>
        <v>0.51947651704053299</v>
      </c>
      <c r="O329">
        <f>O$50*EXP(-O$49*(HLOOKUP(O$49,'American Bonds'!$B$1:$L$504,MATCH($A329,'American Bonds'!$A$2:$A$504,0))/100))</f>
        <v>0.50736040371955027</v>
      </c>
      <c r="P329">
        <f>P$50*EXP(-P$49*(HLOOKUP(P$49,'American Bonds'!$B$1:$L$504,MATCH($A329,'American Bonds'!$A$2:$A$504,0))/100))</f>
        <v>0.49552688296472086</v>
      </c>
      <c r="Q329">
        <f>Q$50*EXP(-Q$49*(HLOOKUP(Q$49,'American Bonds'!$B$1:$L$504,MATCH($A329,'American Bonds'!$A$2:$A$504,0))/100))</f>
        <v>0.48396936367241872</v>
      </c>
      <c r="R329">
        <f>R$50*EXP(-R$49*(HLOOKUP(R$49,'American Bonds'!$B$1:$L$504,MATCH($A329,'American Bonds'!$A$2:$A$504,0))/100))</f>
        <v>0.47268140846792689</v>
      </c>
      <c r="S329">
        <f>S$50*EXP(-S$49*(HLOOKUP(S$49,'American Bonds'!$B$1:$L$504,MATCH($A329,'American Bonds'!$A$2:$A$504,0))/100))</f>
        <v>0.46165673011991171</v>
      </c>
      <c r="T329">
        <f>T$50*EXP(-T$49*(HLOOKUP(T$49,'American Bonds'!$B$1:$L$504,MATCH($A329,'American Bonds'!$A$2:$A$504,0))/100))</f>
        <v>0.4508891880385229</v>
      </c>
      <c r="U329" s="25">
        <f>U$50*EXP(-U$49*(HLOOKUP(U$49,'American Bonds'!$B$1:$L$504,MATCH($A329,'American Bonds'!$A$2:$A$504,0))/100))</f>
        <v>10.696995049762066</v>
      </c>
      <c r="W329" s="129">
        <f t="shared" si="67"/>
        <v>106.82274540283339</v>
      </c>
      <c r="X329" s="21">
        <f t="shared" si="68"/>
        <v>6.4234533369085547</v>
      </c>
      <c r="Y329" s="28">
        <f t="shared" si="69"/>
        <v>-2.0395813593864187E-4</v>
      </c>
    </row>
    <row r="330" spans="1:25" x14ac:dyDescent="0.2">
      <c r="A330" s="154" t="s">
        <v>114</v>
      </c>
      <c r="B330">
        <f>B$50*EXP(-B$49*(HLOOKUP(B$49,'American Bonds'!$B$1:$L$504,MATCH($A330,'American Bonds'!$A$2:$A$504,0))/100))</f>
        <v>23.323777836839501</v>
      </c>
      <c r="C330">
        <f>C$50*EXP(-C$49*(HLOOKUP(C$49,'American Bonds'!$B$1:$L$504,MATCH($A330,'American Bonds'!$A$2:$A$504,0))/100))</f>
        <v>2.2704972190422024</v>
      </c>
      <c r="D330">
        <f>D$50*EXP(-D$49*(HLOOKUP(D$49,'American Bonds'!$B$1:$L$504,MATCH($A330,'American Bonds'!$A$2:$A$504,0))/100))</f>
        <v>22.254531991784248</v>
      </c>
      <c r="E330">
        <f>E$50*EXP(-E$49*(HLOOKUP(E$49,'American Bonds'!$B$1:$L$504,MATCH($A330,'American Bonds'!$A$2:$A$504,0))/100))</f>
        <v>1.7936271790408209</v>
      </c>
      <c r="F330">
        <f>F$50*EXP(-F$49*(HLOOKUP(F$49,'American Bonds'!$B$1:$L$504,MATCH($A330,'American Bonds'!$A$2:$A$504,0))/100))</f>
        <v>20.600664425351866</v>
      </c>
      <c r="G330">
        <f>G$50*EXP(-G$49*(HLOOKUP(G$49,'American Bonds'!$B$1:$L$504,MATCH($A330,'American Bonds'!$A$2:$A$504,0))/100))</f>
        <v>1.2324315342991101</v>
      </c>
      <c r="H330">
        <f>H$50*EXP(-H$49*(HLOOKUP(H$49,'American Bonds'!$B$1:$L$504,MATCH($A330,'American Bonds'!$A$2:$A$504,0))/100))</f>
        <v>1.18304198557009</v>
      </c>
      <c r="I330">
        <f>I$50*EXP(-I$49*(HLOOKUP(I$49,'American Bonds'!$B$1:$L$504,MATCH($A330,'American Bonds'!$A$2:$A$504,0))/100))</f>
        <v>1.1562581692621237</v>
      </c>
      <c r="J330">
        <f>J$50*EXP(-J$49*(HLOOKUP(J$49,'American Bonds'!$B$1:$L$504,MATCH($A330,'American Bonds'!$A$2:$A$504,0))/100))</f>
        <v>1.1300807327993099</v>
      </c>
      <c r="K330">
        <f>K$50*EXP(-K$49*(HLOOKUP(K$49,'American Bonds'!$B$1:$L$504,MATCH($A330,'American Bonds'!$A$2:$A$504,0))/100))</f>
        <v>16.338381333290886</v>
      </c>
      <c r="L330">
        <f>L$50*EXP(-L$49*(HLOOKUP(L$49,'American Bonds'!$B$1:$L$504,MATCH($A330,'American Bonds'!$A$2:$A$504,0))/100))</f>
        <v>0.53862608294959691</v>
      </c>
      <c r="M330">
        <f>M$50*EXP(-M$49*(HLOOKUP(M$49,'American Bonds'!$B$1:$L$504,MATCH($A330,'American Bonds'!$A$2:$A$504,0))/100))</f>
        <v>0.52553753055256058</v>
      </c>
      <c r="N330">
        <f>N$50*EXP(-N$49*(HLOOKUP(N$49,'American Bonds'!$B$1:$L$504,MATCH($A330,'American Bonds'!$A$2:$A$504,0))/100))</f>
        <v>0.51276702848630618</v>
      </c>
      <c r="O330">
        <f>O$50*EXP(-O$49*(HLOOKUP(O$49,'American Bonds'!$B$1:$L$504,MATCH($A330,'American Bonds'!$A$2:$A$504,0))/100))</f>
        <v>0.50030684816406268</v>
      </c>
      <c r="P330">
        <f>P$50*EXP(-P$49*(HLOOKUP(P$49,'American Bonds'!$B$1:$L$504,MATCH($A330,'American Bonds'!$A$2:$A$504,0))/100))</f>
        <v>0.48814944880283601</v>
      </c>
      <c r="Q330">
        <f>Q$50*EXP(-Q$49*(HLOOKUP(Q$49,'American Bonds'!$B$1:$L$504,MATCH($A330,'American Bonds'!$A$2:$A$504,0))/100))</f>
        <v>0.47628747285979911</v>
      </c>
      <c r="R330">
        <f>R$50*EXP(-R$49*(HLOOKUP(R$49,'American Bonds'!$B$1:$L$504,MATCH($A330,'American Bonds'!$A$2:$A$504,0))/100))</f>
        <v>0.4647137415795764</v>
      </c>
      <c r="S330">
        <f>S$50*EXP(-S$49*(HLOOKUP(S$49,'American Bonds'!$B$1:$L$504,MATCH($A330,'American Bonds'!$A$2:$A$504,0))/100))</f>
        <v>0.45342125064972988</v>
      </c>
      <c r="T330">
        <f>T$50*EXP(-T$49*(HLOOKUP(T$49,'American Bonds'!$B$1:$L$504,MATCH($A330,'American Bonds'!$A$2:$A$504,0))/100))</f>
        <v>0.44240316596181456</v>
      </c>
      <c r="U330" s="25">
        <f>U$50*EXP(-U$49*(HLOOKUP(U$49,'American Bonds'!$B$1:$L$504,MATCH($A330,'American Bonds'!$A$2:$A$504,0))/100))</f>
        <v>10.464230951820873</v>
      </c>
      <c r="W330" s="129">
        <f t="shared" si="67"/>
        <v>106.14973592910727</v>
      </c>
      <c r="X330" s="21">
        <f t="shared" si="68"/>
        <v>6.3861028261308803</v>
      </c>
      <c r="Y330" s="28">
        <f t="shared" si="69"/>
        <v>-6.3201753557489129E-3</v>
      </c>
    </row>
    <row r="331" spans="1:25" x14ac:dyDescent="0.2">
      <c r="A331" s="154" t="s">
        <v>115</v>
      </c>
      <c r="B331">
        <f>B$50*EXP(-B$49*(HLOOKUP(B$49,'American Bonds'!$B$1:$L$504,MATCH($A331,'American Bonds'!$A$2:$A$504,0))/100))</f>
        <v>23.309787767577877</v>
      </c>
      <c r="C331">
        <f>C$50*EXP(-C$49*(HLOOKUP(C$49,'American Bonds'!$B$1:$L$504,MATCH($A331,'American Bonds'!$A$2:$A$504,0))/100))</f>
        <v>2.2691353293185506</v>
      </c>
      <c r="D331">
        <f>D$50*EXP(-D$49*(HLOOKUP(D$49,'American Bonds'!$B$1:$L$504,MATCH($A331,'American Bonds'!$A$2:$A$504,0))/100))</f>
        <v>22.23451192337378</v>
      </c>
      <c r="E331">
        <f>E$50*EXP(-E$49*(HLOOKUP(E$49,'American Bonds'!$B$1:$L$504,MATCH($A331,'American Bonds'!$A$2:$A$504,0))/100))</f>
        <v>1.7914761173211313</v>
      </c>
      <c r="F331">
        <f>F$50*EXP(-F$49*(HLOOKUP(F$49,'American Bonds'!$B$1:$L$504,MATCH($A331,'American Bonds'!$A$2:$A$504,0))/100))</f>
        <v>20.559504270376191</v>
      </c>
      <c r="G331">
        <f>G$50*EXP(-G$49*(HLOOKUP(G$49,'American Bonds'!$B$1:$L$504,MATCH($A331,'American Bonds'!$A$2:$A$504,0))/100))</f>
        <v>1.2294772451817919</v>
      </c>
      <c r="H331">
        <f>H$50*EXP(-H$49*(HLOOKUP(H$49,'American Bonds'!$B$1:$L$504,MATCH($A331,'American Bonds'!$A$2:$A$504,0))/100))</f>
        <v>1.180560204182904</v>
      </c>
      <c r="I331">
        <f>I$50*EXP(-I$49*(HLOOKUP(I$49,'American Bonds'!$B$1:$L$504,MATCH($A331,'American Bonds'!$A$2:$A$504,0))/100))</f>
        <v>1.153486477017001</v>
      </c>
      <c r="J331">
        <f>J$50*EXP(-J$49*(HLOOKUP(J$49,'American Bonds'!$B$1:$L$504,MATCH($A331,'American Bonds'!$A$2:$A$504,0))/100))</f>
        <v>1.1270336302602939</v>
      </c>
      <c r="K331">
        <f>K$50*EXP(-K$49*(HLOOKUP(K$49,'American Bonds'!$B$1:$L$504,MATCH($A331,'American Bonds'!$A$2:$A$504,0))/100))</f>
        <v>16.289439638539406</v>
      </c>
      <c r="L331">
        <f>L$50*EXP(-L$49*(HLOOKUP(L$49,'American Bonds'!$B$1:$L$504,MATCH($A331,'American Bonds'!$A$2:$A$504,0))/100))</f>
        <v>0.53685154647144373</v>
      </c>
      <c r="M331">
        <f>M$50*EXP(-M$49*(HLOOKUP(M$49,'American Bonds'!$B$1:$L$504,MATCH($A331,'American Bonds'!$A$2:$A$504,0))/100))</f>
        <v>0.5236489968428647</v>
      </c>
      <c r="N331">
        <f>N$50*EXP(-N$49*(HLOOKUP(N$49,'American Bonds'!$B$1:$L$504,MATCH($A331,'American Bonds'!$A$2:$A$504,0))/100))</f>
        <v>0.51077113160392884</v>
      </c>
      <c r="O331">
        <f>O$50*EXP(-O$49*(HLOOKUP(O$49,'American Bonds'!$B$1:$L$504,MATCH($A331,'American Bonds'!$A$2:$A$504,0))/100))</f>
        <v>0.49820996593686667</v>
      </c>
      <c r="P331">
        <f>P$50*EXP(-P$49*(HLOOKUP(P$49,'American Bonds'!$B$1:$L$504,MATCH($A331,'American Bonds'!$A$2:$A$504,0))/100))</f>
        <v>0.48595771139095562</v>
      </c>
      <c r="Q331">
        <f>Q$50*EXP(-Q$49*(HLOOKUP(Q$49,'American Bonds'!$B$1:$L$504,MATCH($A331,'American Bonds'!$A$2:$A$504,0))/100))</f>
        <v>0.47400677105335326</v>
      </c>
      <c r="R331">
        <f>R$50*EXP(-R$49*(HLOOKUP(R$49,'American Bonds'!$B$1:$L$504,MATCH($A331,'American Bonds'!$A$2:$A$504,0))/100))</f>
        <v>0.46234973483869229</v>
      </c>
      <c r="S331">
        <f>S$50*EXP(-S$49*(HLOOKUP(S$49,'American Bonds'!$B$1:$L$504,MATCH($A331,'American Bonds'!$A$2:$A$504,0))/100))</f>
        <v>0.45097937489451562</v>
      </c>
      <c r="T331">
        <f>T$50*EXP(-T$49*(HLOOKUP(T$49,'American Bonds'!$B$1:$L$504,MATCH($A331,'American Bonds'!$A$2:$A$504,0))/100))</f>
        <v>0.4398886411197046</v>
      </c>
      <c r="U331" s="25">
        <f>U$50*EXP(-U$49*(HLOOKUP(U$49,'American Bonds'!$B$1:$L$504,MATCH($A331,'American Bonds'!$A$2:$A$504,0))/100))</f>
        <v>10.401633546119159</v>
      </c>
      <c r="W331" s="129">
        <f t="shared" si="67"/>
        <v>105.92871002342042</v>
      </c>
      <c r="X331" s="21">
        <f t="shared" si="68"/>
        <v>6.3766198814410613</v>
      </c>
      <c r="Y331" s="28">
        <f t="shared" si="69"/>
        <v>-2.0843795296335114E-3</v>
      </c>
    </row>
    <row r="332" spans="1:25" x14ac:dyDescent="0.2">
      <c r="A332" s="154" t="s">
        <v>116</v>
      </c>
      <c r="B332">
        <f>B$50*EXP(-B$49*(HLOOKUP(B$49,'American Bonds'!$B$1:$L$504,MATCH($A332,'American Bonds'!$A$2:$A$504,0))/100))</f>
        <v>23.309787767577877</v>
      </c>
      <c r="C332">
        <f>C$50*EXP(-C$49*(HLOOKUP(C$49,'American Bonds'!$B$1:$L$504,MATCH($A332,'American Bonds'!$A$2:$A$504,0))/100))</f>
        <v>2.2691353293185506</v>
      </c>
      <c r="D332">
        <f>D$50*EXP(-D$49*(HLOOKUP(D$49,'American Bonds'!$B$1:$L$504,MATCH($A332,'American Bonds'!$A$2:$A$504,0))/100))</f>
        <v>22.241183277603891</v>
      </c>
      <c r="E332">
        <f>E$50*EXP(-E$49*(HLOOKUP(E$49,'American Bonds'!$B$1:$L$504,MATCH($A332,'American Bonds'!$A$2:$A$504,0))/100))</f>
        <v>1.7921928511052603</v>
      </c>
      <c r="F332">
        <f>F$50*EXP(-F$49*(HLOOKUP(F$49,'American Bonds'!$B$1:$L$504,MATCH($A332,'American Bonds'!$A$2:$A$504,0))/100))</f>
        <v>20.56978659287779</v>
      </c>
      <c r="G332">
        <f>G$50*EXP(-G$49*(HLOOKUP(G$49,'American Bonds'!$B$1:$L$504,MATCH($A332,'American Bonds'!$A$2:$A$504,0))/100))</f>
        <v>1.2302151528790728</v>
      </c>
      <c r="H332">
        <f>H$50*EXP(-H$49*(HLOOKUP(H$49,'American Bonds'!$B$1:$L$504,MATCH($A332,'American Bonds'!$A$2:$A$504,0))/100))</f>
        <v>1.180560204182904</v>
      </c>
      <c r="I332">
        <f>I$50*EXP(-I$49*(HLOOKUP(I$49,'American Bonds'!$B$1:$L$504,MATCH($A332,'American Bonds'!$A$2:$A$504,0))/100))</f>
        <v>1.153486477017001</v>
      </c>
      <c r="J332">
        <f>J$50*EXP(-J$49*(HLOOKUP(J$49,'American Bonds'!$B$1:$L$504,MATCH($A332,'American Bonds'!$A$2:$A$504,0))/100))</f>
        <v>1.1270336302602939</v>
      </c>
      <c r="K332">
        <f>K$50*EXP(-K$49*(HLOOKUP(K$49,'American Bonds'!$B$1:$L$504,MATCH($A332,'American Bonds'!$A$2:$A$504,0))/100))</f>
        <v>16.289439638539406</v>
      </c>
      <c r="L332">
        <f>L$50*EXP(-L$49*(HLOOKUP(L$49,'American Bonds'!$B$1:$L$504,MATCH($A332,'American Bonds'!$A$2:$A$504,0))/100))</f>
        <v>0.53685154647144373</v>
      </c>
      <c r="M332">
        <f>M$50*EXP(-M$49*(HLOOKUP(M$49,'American Bonds'!$B$1:$L$504,MATCH($A332,'American Bonds'!$A$2:$A$504,0))/100))</f>
        <v>0.5236489968428647</v>
      </c>
      <c r="N332">
        <f>N$50*EXP(-N$49*(HLOOKUP(N$49,'American Bonds'!$B$1:$L$504,MATCH($A332,'American Bonds'!$A$2:$A$504,0))/100))</f>
        <v>0.51077113160392884</v>
      </c>
      <c r="O332">
        <f>O$50*EXP(-O$49*(HLOOKUP(O$49,'American Bonds'!$B$1:$L$504,MATCH($A332,'American Bonds'!$A$2:$A$504,0))/100))</f>
        <v>0.49820996593686667</v>
      </c>
      <c r="P332">
        <f>P$50*EXP(-P$49*(HLOOKUP(P$49,'American Bonds'!$B$1:$L$504,MATCH($A332,'American Bonds'!$A$2:$A$504,0))/100))</f>
        <v>0.48595771139095562</v>
      </c>
      <c r="Q332">
        <f>Q$50*EXP(-Q$49*(HLOOKUP(Q$49,'American Bonds'!$B$1:$L$504,MATCH($A332,'American Bonds'!$A$2:$A$504,0))/100))</f>
        <v>0.47400677105335326</v>
      </c>
      <c r="R332">
        <f>R$50*EXP(-R$49*(HLOOKUP(R$49,'American Bonds'!$B$1:$L$504,MATCH($A332,'American Bonds'!$A$2:$A$504,0))/100))</f>
        <v>0.46234973483869229</v>
      </c>
      <c r="S332">
        <f>S$50*EXP(-S$49*(HLOOKUP(S$49,'American Bonds'!$B$1:$L$504,MATCH($A332,'American Bonds'!$A$2:$A$504,0))/100))</f>
        <v>0.45097937489451562</v>
      </c>
      <c r="T332">
        <f>T$50*EXP(-T$49*(HLOOKUP(T$49,'American Bonds'!$B$1:$L$504,MATCH($A332,'American Bonds'!$A$2:$A$504,0))/100))</f>
        <v>0.4398886411197046</v>
      </c>
      <c r="U332" s="25">
        <f>U$50*EXP(-U$49*(HLOOKUP(U$49,'American Bonds'!$B$1:$L$504,MATCH($A332,'American Bonds'!$A$2:$A$504,0))/100))</f>
        <v>10.42245763035427</v>
      </c>
      <c r="W332" s="129">
        <f t="shared" si="67"/>
        <v>105.96794242586866</v>
      </c>
      <c r="X332" s="21">
        <f t="shared" si="68"/>
        <v>6.3789321998475845</v>
      </c>
      <c r="Y332" s="28">
        <f t="shared" si="69"/>
        <v>3.7029752422271234E-4</v>
      </c>
    </row>
    <row r="333" spans="1:25" x14ac:dyDescent="0.2">
      <c r="A333" s="154" t="s">
        <v>117</v>
      </c>
      <c r="B333">
        <f>B$50*EXP(-B$49*(HLOOKUP(B$49,'American Bonds'!$B$1:$L$504,MATCH($A333,'American Bonds'!$A$2:$A$504,0))/100))</f>
        <v>23.312118862907457</v>
      </c>
      <c r="C333">
        <f>C$50*EXP(-C$49*(HLOOKUP(C$49,'American Bonds'!$B$1:$L$504,MATCH($A333,'American Bonds'!$A$2:$A$504,0))/100))</f>
        <v>2.2695892017701467</v>
      </c>
      <c r="D333">
        <f>D$50*EXP(-D$49*(HLOOKUP(D$49,'American Bonds'!$B$1:$L$504,MATCH($A333,'American Bonds'!$A$2:$A$504,0))/100))</f>
        <v>22.23451192337378</v>
      </c>
      <c r="E333">
        <f>E$50*EXP(-E$49*(HLOOKUP(E$49,'American Bonds'!$B$1:$L$504,MATCH($A333,'American Bonds'!$A$2:$A$504,0))/100))</f>
        <v>1.7914761173211313</v>
      </c>
      <c r="F333">
        <f>F$50*EXP(-F$49*(HLOOKUP(F$49,'American Bonds'!$B$1:$L$504,MATCH($A333,'American Bonds'!$A$2:$A$504,0))/100))</f>
        <v>20.56978659287779</v>
      </c>
      <c r="G333">
        <f>G$50*EXP(-G$49*(HLOOKUP(G$49,'American Bonds'!$B$1:$L$504,MATCH($A333,'American Bonds'!$A$2:$A$504,0))/100))</f>
        <v>1.2302151528790728</v>
      </c>
      <c r="H333">
        <f>H$50*EXP(-H$49*(HLOOKUP(H$49,'American Bonds'!$B$1:$L$504,MATCH($A333,'American Bonds'!$A$2:$A$504,0))/100))</f>
        <v>1.180560204182904</v>
      </c>
      <c r="I333">
        <f>I$50*EXP(-I$49*(HLOOKUP(I$49,'American Bonds'!$B$1:$L$504,MATCH($A333,'American Bonds'!$A$2:$A$504,0))/100))</f>
        <v>1.153486477017001</v>
      </c>
      <c r="J333">
        <f>J$50*EXP(-J$49*(HLOOKUP(J$49,'American Bonds'!$B$1:$L$504,MATCH($A333,'American Bonds'!$A$2:$A$504,0))/100))</f>
        <v>1.1270336302602939</v>
      </c>
      <c r="K333">
        <f>K$50*EXP(-K$49*(HLOOKUP(K$49,'American Bonds'!$B$1:$L$504,MATCH($A333,'American Bonds'!$A$2:$A$504,0))/100))</f>
        <v>16.289439638539406</v>
      </c>
      <c r="L333">
        <f>L$50*EXP(-L$49*(HLOOKUP(L$49,'American Bonds'!$B$1:$L$504,MATCH($A333,'American Bonds'!$A$2:$A$504,0))/100))</f>
        <v>0.53685154647144373</v>
      </c>
      <c r="M333">
        <f>M$50*EXP(-M$49*(HLOOKUP(M$49,'American Bonds'!$B$1:$L$504,MATCH($A333,'American Bonds'!$A$2:$A$504,0))/100))</f>
        <v>0.5236489968428647</v>
      </c>
      <c r="N333">
        <f>N$50*EXP(-N$49*(HLOOKUP(N$49,'American Bonds'!$B$1:$L$504,MATCH($A333,'American Bonds'!$A$2:$A$504,0))/100))</f>
        <v>0.51077113160392884</v>
      </c>
      <c r="O333">
        <f>O$50*EXP(-O$49*(HLOOKUP(O$49,'American Bonds'!$B$1:$L$504,MATCH($A333,'American Bonds'!$A$2:$A$504,0))/100))</f>
        <v>0.49820996593686667</v>
      </c>
      <c r="P333">
        <f>P$50*EXP(-P$49*(HLOOKUP(P$49,'American Bonds'!$B$1:$L$504,MATCH($A333,'American Bonds'!$A$2:$A$504,0))/100))</f>
        <v>0.48595771139095562</v>
      </c>
      <c r="Q333">
        <f>Q$50*EXP(-Q$49*(HLOOKUP(Q$49,'American Bonds'!$B$1:$L$504,MATCH($A333,'American Bonds'!$A$2:$A$504,0))/100))</f>
        <v>0.47400677105335326</v>
      </c>
      <c r="R333">
        <f>R$50*EXP(-R$49*(HLOOKUP(R$49,'American Bonds'!$B$1:$L$504,MATCH($A333,'American Bonds'!$A$2:$A$504,0))/100))</f>
        <v>0.46234973483869229</v>
      </c>
      <c r="S333">
        <f>S$50*EXP(-S$49*(HLOOKUP(S$49,'American Bonds'!$B$1:$L$504,MATCH($A333,'American Bonds'!$A$2:$A$504,0))/100))</f>
        <v>0.45097937489451562</v>
      </c>
      <c r="T333">
        <f>T$50*EXP(-T$49*(HLOOKUP(T$49,'American Bonds'!$B$1:$L$504,MATCH($A333,'American Bonds'!$A$2:$A$504,0))/100))</f>
        <v>0.4398886411197046</v>
      </c>
      <c r="U333" s="25">
        <f>U$50*EXP(-U$49*(HLOOKUP(U$49,'American Bonds'!$B$1:$L$504,MATCH($A333,'American Bonds'!$A$2:$A$504,0))/100))</f>
        <v>10.401633546119159</v>
      </c>
      <c r="W333" s="129">
        <f t="shared" si="67"/>
        <v>105.94251522140048</v>
      </c>
      <c r="X333" s="21">
        <f t="shared" si="68"/>
        <v>6.3763465954904497</v>
      </c>
      <c r="Y333" s="28">
        <f t="shared" si="69"/>
        <v>-2.3998064911485187E-4</v>
      </c>
    </row>
    <row r="334" spans="1:25" x14ac:dyDescent="0.2">
      <c r="A334" s="154" t="s">
        <v>118</v>
      </c>
      <c r="B334">
        <f>B$50*EXP(-B$49*(HLOOKUP(B$49,'American Bonds'!$B$1:$L$504,MATCH($A334,'American Bonds'!$A$2:$A$504,0))/100))</f>
        <v>23.300465717005252</v>
      </c>
      <c r="C334">
        <f>C$50*EXP(-C$49*(HLOOKUP(C$49,'American Bonds'!$B$1:$L$504,MATCH($A334,'American Bonds'!$A$2:$A$504,0))/100))</f>
        <v>2.2691353293185506</v>
      </c>
      <c r="D334">
        <f>D$50*EXP(-D$49*(HLOOKUP(D$49,'American Bonds'!$B$1:$L$504,MATCH($A334,'American Bonds'!$A$2:$A$504,0))/100))</f>
        <v>22.221175217631579</v>
      </c>
      <c r="E334">
        <f>E$50*EXP(-E$49*(HLOOKUP(E$49,'American Bonds'!$B$1:$L$504,MATCH($A334,'American Bonds'!$A$2:$A$504,0))/100))</f>
        <v>1.7900435095467899</v>
      </c>
      <c r="F334">
        <f>F$50*EXP(-F$49*(HLOOKUP(F$49,'American Bonds'!$B$1:$L$504,MATCH($A334,'American Bonds'!$A$2:$A$504,0))/100))</f>
        <v>20.538955042432221</v>
      </c>
      <c r="G334">
        <f>G$50*EXP(-G$49*(HLOOKUP(G$49,'American Bonds'!$B$1:$L$504,MATCH($A334,'American Bonds'!$A$2:$A$504,0))/100))</f>
        <v>1.228002757357207</v>
      </c>
      <c r="H334">
        <f>H$50*EXP(-H$49*(HLOOKUP(H$49,'American Bonds'!$B$1:$L$504,MATCH($A334,'American Bonds'!$A$2:$A$504,0))/100))</f>
        <v>1.1789085763063274</v>
      </c>
      <c r="I334">
        <f>I$50*EXP(-I$49*(HLOOKUP(I$49,'American Bonds'!$B$1:$L$504,MATCH($A334,'American Bonds'!$A$2:$A$504,0))/100))</f>
        <v>1.1516423743293325</v>
      </c>
      <c r="J334">
        <f>J$50*EXP(-J$49*(HLOOKUP(J$49,'American Bonds'!$B$1:$L$504,MATCH($A334,'American Bonds'!$A$2:$A$504,0))/100))</f>
        <v>1.1250067944253226</v>
      </c>
      <c r="K334">
        <f>K$50*EXP(-K$49*(HLOOKUP(K$49,'American Bonds'!$B$1:$L$504,MATCH($A334,'American Bonds'!$A$2:$A$504,0))/100))</f>
        <v>16.240644548854625</v>
      </c>
      <c r="L334">
        <f>L$50*EXP(-L$49*(HLOOKUP(L$49,'American Bonds'!$B$1:$L$504,MATCH($A334,'American Bonds'!$A$2:$A$504,0))/100))</f>
        <v>0.53508285631193719</v>
      </c>
      <c r="M334">
        <f>M$50*EXP(-M$49*(HLOOKUP(M$49,'American Bonds'!$B$1:$L$504,MATCH($A334,'American Bonds'!$A$2:$A$504,0))/100))</f>
        <v>0.52176724963149745</v>
      </c>
      <c r="N334">
        <f>N$50*EXP(-N$49*(HLOOKUP(N$49,'American Bonds'!$B$1:$L$504,MATCH($A334,'American Bonds'!$A$2:$A$504,0))/100))</f>
        <v>0.50878300356031025</v>
      </c>
      <c r="O334">
        <f>O$50*EXP(-O$49*(HLOOKUP(O$49,'American Bonds'!$B$1:$L$504,MATCH($A334,'American Bonds'!$A$2:$A$504,0))/100))</f>
        <v>0.49612187214638881</v>
      </c>
      <c r="P334">
        <f>P$50*EXP(-P$49*(HLOOKUP(P$49,'American Bonds'!$B$1:$L$504,MATCH($A334,'American Bonds'!$A$2:$A$504,0))/100))</f>
        <v>0.483775814639337</v>
      </c>
      <c r="Q334">
        <f>Q$50*EXP(-Q$49*(HLOOKUP(Q$49,'American Bonds'!$B$1:$L$504,MATCH($A334,'American Bonds'!$A$2:$A$504,0))/100))</f>
        <v>0.47173699038388112</v>
      </c>
      <c r="R334">
        <f>R$50*EXP(-R$49*(HLOOKUP(R$49,'American Bonds'!$B$1:$L$504,MATCH($A334,'American Bonds'!$A$2:$A$504,0))/100))</f>
        <v>0.45999775384047703</v>
      </c>
      <c r="S334">
        <f>S$50*EXP(-S$49*(HLOOKUP(S$49,'American Bonds'!$B$1:$L$504,MATCH($A334,'American Bonds'!$A$2:$A$504,0))/100))</f>
        <v>0.44855064972982917</v>
      </c>
      <c r="T334">
        <f>T$50*EXP(-T$49*(HLOOKUP(T$49,'American Bonds'!$B$1:$L$504,MATCH($A334,'American Bonds'!$A$2:$A$504,0))/100))</f>
        <v>0.43738840829824011</v>
      </c>
      <c r="U334" s="25">
        <f>U$50*EXP(-U$49*(HLOOKUP(U$49,'American Bonds'!$B$1:$L$504,MATCH($A334,'American Bonds'!$A$2:$A$504,0))/100))</f>
        <v>10.380851068432099</v>
      </c>
      <c r="W334" s="129">
        <f t="shared" si="67"/>
        <v>105.78803553418118</v>
      </c>
      <c r="X334" s="21">
        <f t="shared" si="68"/>
        <v>6.3717502405666302</v>
      </c>
      <c r="Y334" s="28">
        <f t="shared" si="69"/>
        <v>-1.4592104358969694E-3</v>
      </c>
    </row>
    <row r="335" spans="1:25" x14ac:dyDescent="0.2">
      <c r="A335" s="154" t="s">
        <v>119</v>
      </c>
      <c r="B335">
        <f>B$50*EXP(-B$49*(HLOOKUP(B$49,'American Bonds'!$B$1:$L$504,MATCH($A335,'American Bonds'!$A$2:$A$504,0))/100))</f>
        <v>23.298135786931997</v>
      </c>
      <c r="C335">
        <f>C$50*EXP(-C$49*(HLOOKUP(C$49,'American Bonds'!$B$1:$L$504,MATCH($A335,'American Bonds'!$A$2:$A$504,0))/100))</f>
        <v>2.2673207469848071</v>
      </c>
      <c r="D335">
        <f>D$50*EXP(-D$49*(HLOOKUP(D$49,'American Bonds'!$B$1:$L$504,MATCH($A335,'American Bonds'!$A$2:$A$504,0))/100))</f>
        <v>22.201185156812411</v>
      </c>
      <c r="E335">
        <f>E$50*EXP(-E$49*(HLOOKUP(E$49,'American Bonds'!$B$1:$L$504,MATCH($A335,'American Bonds'!$A$2:$A$504,0))/100))</f>
        <v>1.7878967456512826</v>
      </c>
      <c r="F335">
        <f>F$50*EXP(-F$49*(HLOOKUP(F$49,'American Bonds'!$B$1:$L$504,MATCH($A335,'American Bonds'!$A$2:$A$504,0))/100))</f>
        <v>20.508169704644164</v>
      </c>
      <c r="G335">
        <f>G$50*EXP(-G$49*(HLOOKUP(G$49,'American Bonds'!$B$1:$L$504,MATCH($A335,'American Bonds'!$A$2:$A$504,0))/100))</f>
        <v>1.2257943405653491</v>
      </c>
      <c r="H335">
        <f>H$50*EXP(-H$49*(HLOOKUP(H$49,'American Bonds'!$B$1:$L$504,MATCH($A335,'American Bonds'!$A$2:$A$504,0))/100))</f>
        <v>1.175612249304073</v>
      </c>
      <c r="I335">
        <f>I$50*EXP(-I$49*(HLOOKUP(I$49,'American Bonds'!$B$1:$L$504,MATCH($A335,'American Bonds'!$A$2:$A$504,0))/100))</f>
        <v>1.1479630088559607</v>
      </c>
      <c r="J335">
        <f>J$50*EXP(-J$49*(HLOOKUP(J$49,'American Bonds'!$B$1:$L$504,MATCH($A335,'American Bonds'!$A$2:$A$504,0))/100))</f>
        <v>1.120964051269234</v>
      </c>
      <c r="K335">
        <f>K$50*EXP(-K$49*(HLOOKUP(K$49,'American Bonds'!$B$1:$L$504,MATCH($A335,'American Bonds'!$A$2:$A$504,0))/100))</f>
        <v>16.159643996242966</v>
      </c>
      <c r="L335">
        <f>L$50*EXP(-L$49*(HLOOKUP(L$49,'American Bonds'!$B$1:$L$504,MATCH($A335,'American Bonds'!$A$2:$A$504,0))/100))</f>
        <v>0.5321479789134006</v>
      </c>
      <c r="M335">
        <f>M$50*EXP(-M$49*(HLOOKUP(M$49,'American Bonds'!$B$1:$L$504,MATCH($A335,'American Bonds'!$A$2:$A$504,0))/100))</f>
        <v>0.51864601918872255</v>
      </c>
      <c r="N335">
        <f>N$50*EXP(-N$49*(HLOOKUP(N$49,'American Bonds'!$B$1:$L$504,MATCH($A335,'American Bonds'!$A$2:$A$504,0))/100))</f>
        <v>0.50548663882848943</v>
      </c>
      <c r="O335">
        <f>O$50*EXP(-O$49*(HLOOKUP(O$49,'American Bonds'!$B$1:$L$504,MATCH($A335,'American Bonds'!$A$2:$A$504,0))/100))</f>
        <v>0.49266114571516151</v>
      </c>
      <c r="P335">
        <f>P$50*EXP(-P$49*(HLOOKUP(P$49,'American Bonds'!$B$1:$L$504,MATCH($A335,'American Bonds'!$A$2:$A$504,0))/100))</f>
        <v>0.48016106827252519</v>
      </c>
      <c r="Q335">
        <f>Q$50*EXP(-Q$49*(HLOOKUP(Q$49,'American Bonds'!$B$1:$L$504,MATCH($A335,'American Bonds'!$A$2:$A$504,0))/100))</f>
        <v>0.4679781498699937</v>
      </c>
      <c r="R335">
        <f>R$50*EXP(-R$49*(HLOOKUP(R$49,'American Bonds'!$B$1:$L$504,MATCH($A335,'American Bonds'!$A$2:$A$504,0))/100))</f>
        <v>0.4561043433688845</v>
      </c>
      <c r="S335">
        <f>S$50*EXP(-S$49*(HLOOKUP(S$49,'American Bonds'!$B$1:$L$504,MATCH($A335,'American Bonds'!$A$2:$A$504,0))/100))</f>
        <v>0.44453180580707302</v>
      </c>
      <c r="T335">
        <f>T$50*EXP(-T$49*(HLOOKUP(T$49,'American Bonds'!$B$1:$L$504,MATCH($A335,'American Bonds'!$A$2:$A$504,0))/100))</f>
        <v>0.43325289321850846</v>
      </c>
      <c r="U335" s="25">
        <f>U$50*EXP(-U$49*(HLOOKUP(U$49,'American Bonds'!$B$1:$L$504,MATCH($A335,'American Bonds'!$A$2:$A$504,0))/100))</f>
        <v>10.298135563055041</v>
      </c>
      <c r="W335" s="129">
        <f t="shared" si="67"/>
        <v>105.52179139350002</v>
      </c>
      <c r="X335" s="21">
        <f t="shared" si="68"/>
        <v>6.3566730911361056</v>
      </c>
      <c r="Y335" s="28">
        <f t="shared" si="69"/>
        <v>-2.5199422614850218E-3</v>
      </c>
    </row>
    <row r="336" spans="1:25" x14ac:dyDescent="0.2">
      <c r="A336" s="154" t="s">
        <v>120</v>
      </c>
      <c r="B336">
        <f>B$50*EXP(-B$49*(HLOOKUP(B$49,'American Bonds'!$B$1:$L$504,MATCH($A336,'American Bonds'!$A$2:$A$504,0))/100))</f>
        <v>23.295806089840102</v>
      </c>
      <c r="C336">
        <f>C$50*EXP(-C$49*(HLOOKUP(C$49,'American Bonds'!$B$1:$L$504,MATCH($A336,'American Bonds'!$A$2:$A$504,0))/100))</f>
        <v>2.2668673281788019</v>
      </c>
      <c r="D336">
        <f>D$50*EXP(-D$49*(HLOOKUP(D$49,'American Bonds'!$B$1:$L$504,MATCH($A336,'American Bonds'!$A$2:$A$504,0))/100))</f>
        <v>22.18786844113253</v>
      </c>
      <c r="E336">
        <f>E$50*EXP(-E$49*(HLOOKUP(E$49,'American Bonds'!$B$1:$L$504,MATCH($A336,'American Bonds'!$A$2:$A$504,0))/100))</f>
        <v>1.7864670002291838</v>
      </c>
      <c r="F336">
        <f>F$50*EXP(-F$49*(HLOOKUP(F$49,'American Bonds'!$B$1:$L$504,MATCH($A336,'American Bonds'!$A$2:$A$504,0))/100))</f>
        <v>20.456963315039552</v>
      </c>
      <c r="G336">
        <f>G$50*EXP(-G$49*(HLOOKUP(G$49,'American Bonds'!$B$1:$L$504,MATCH($A336,'American Bonds'!$A$2:$A$504,0))/100))</f>
        <v>1.2221224681062457</v>
      </c>
      <c r="H336">
        <f>H$50*EXP(-H$49*(HLOOKUP(H$49,'American Bonds'!$B$1:$L$504,MATCH($A336,'American Bonds'!$A$2:$A$504,0))/100))</f>
        <v>1.1715047986631519</v>
      </c>
      <c r="I336">
        <f>I$50*EXP(-I$49*(HLOOKUP(I$49,'American Bonds'!$B$1:$L$504,MATCH($A336,'American Bonds'!$A$2:$A$504,0))/100))</f>
        <v>1.1433803282919039</v>
      </c>
      <c r="J336">
        <f>J$50*EXP(-J$49*(HLOOKUP(J$49,'American Bonds'!$B$1:$L$504,MATCH($A336,'American Bonds'!$A$2:$A$504,0))/100))</f>
        <v>1.1159310457940355</v>
      </c>
      <c r="K336">
        <f>K$50*EXP(-K$49*(HLOOKUP(K$49,'American Bonds'!$B$1:$L$504,MATCH($A336,'American Bonds'!$A$2:$A$504,0))/100))</f>
        <v>16.111237709988327</v>
      </c>
      <c r="L336">
        <f>L$50*EXP(-L$49*(HLOOKUP(L$49,'American Bonds'!$B$1:$L$504,MATCH($A336,'American Bonds'!$A$2:$A$504,0))/100))</f>
        <v>0.53039478494405901</v>
      </c>
      <c r="M336">
        <f>M$50*EXP(-M$49*(HLOOKUP(M$49,'American Bonds'!$B$1:$L$504,MATCH($A336,'American Bonds'!$A$2:$A$504,0))/100))</f>
        <v>0.51678225031648306</v>
      </c>
      <c r="N336">
        <f>N$50*EXP(-N$49*(HLOOKUP(N$49,'American Bonds'!$B$1:$L$504,MATCH($A336,'American Bonds'!$A$2:$A$504,0))/100))</f>
        <v>0.50351908017032165</v>
      </c>
      <c r="O336">
        <f>O$50*EXP(-O$49*(HLOOKUP(O$49,'American Bonds'!$B$1:$L$504,MATCH($A336,'American Bonds'!$A$2:$A$504,0))/100))</f>
        <v>0.49059630809746535</v>
      </c>
      <c r="P336">
        <f>P$50*EXP(-P$49*(HLOOKUP(P$49,'American Bonds'!$B$1:$L$504,MATCH($A336,'American Bonds'!$A$2:$A$504,0))/100))</f>
        <v>0.47800519781186546</v>
      </c>
      <c r="Q336">
        <f>Q$50*EXP(-Q$49*(HLOOKUP(Q$49,'American Bonds'!$B$1:$L$504,MATCH($A336,'American Bonds'!$A$2:$A$504,0))/100))</f>
        <v>0.46573723724347194</v>
      </c>
      <c r="R336">
        <f>R$50*EXP(-R$49*(HLOOKUP(R$49,'American Bonds'!$B$1:$L$504,MATCH($A336,'American Bonds'!$A$2:$A$504,0))/100))</f>
        <v>0.45378413278374957</v>
      </c>
      <c r="S336">
        <f>S$50*EXP(-S$49*(HLOOKUP(S$49,'American Bonds'!$B$1:$L$504,MATCH($A336,'American Bonds'!$A$2:$A$504,0))/100))</f>
        <v>0.44213780367888322</v>
      </c>
      <c r="T336">
        <f>T$50*EXP(-T$49*(HLOOKUP(T$49,'American Bonds'!$B$1:$L$504,MATCH($A336,'American Bonds'!$A$2:$A$504,0))/100))</f>
        <v>0.4307903765668803</v>
      </c>
      <c r="U336" s="25">
        <f>U$50*EXP(-U$49*(HLOOKUP(U$49,'American Bonds'!$B$1:$L$504,MATCH($A336,'American Bonds'!$A$2:$A$504,0))/100))</f>
        <v>10.19566740212904</v>
      </c>
      <c r="W336" s="129">
        <f t="shared" si="67"/>
        <v>105.26556309900607</v>
      </c>
      <c r="X336" s="21">
        <f t="shared" si="68"/>
        <v>6.3411314603739255</v>
      </c>
      <c r="Y336" s="28">
        <f t="shared" si="69"/>
        <v>-2.4311555246216612E-3</v>
      </c>
    </row>
    <row r="337" spans="1:25" x14ac:dyDescent="0.2">
      <c r="A337" s="154">
        <v>41345</v>
      </c>
      <c r="B337">
        <f>B$50*EXP(-B$49*(HLOOKUP(B$49,'American Bonds'!$B$1:$L$504,MATCH($A337,'American Bonds'!$A$2:$A$504,0))/100))</f>
        <v>23.298135786931997</v>
      </c>
      <c r="C337">
        <f>C$50*EXP(-C$49*(HLOOKUP(C$49,'American Bonds'!$B$1:$L$504,MATCH($A337,'American Bonds'!$A$2:$A$504,0))/100))</f>
        <v>2.2673207469848071</v>
      </c>
      <c r="D337">
        <f>D$50*EXP(-D$49*(HLOOKUP(D$49,'American Bonds'!$B$1:$L$504,MATCH($A337,'American Bonds'!$A$2:$A$504,0))/100))</f>
        <v>22.194525800218802</v>
      </c>
      <c r="E337">
        <f>E$50*EXP(-E$49*(HLOOKUP(E$49,'American Bonds'!$B$1:$L$504,MATCH($A337,'American Bonds'!$A$2:$A$504,0))/100))</f>
        <v>1.7871817299656929</v>
      </c>
      <c r="F337">
        <f>F$50*EXP(-F$49*(HLOOKUP(F$49,'American Bonds'!$B$1:$L$504,MATCH($A337,'American Bonds'!$A$2:$A$504,0))/100))</f>
        <v>20.477430510246595</v>
      </c>
      <c r="G337">
        <f>G$50*EXP(-G$49*(HLOOKUP(G$49,'American Bonds'!$B$1:$L$504,MATCH($A337,'American Bonds'!$A$2:$A$504,0))/100))</f>
        <v>1.2235898953482272</v>
      </c>
      <c r="H337">
        <f>H$50*EXP(-H$49*(HLOOKUP(H$49,'American Bonds'!$B$1:$L$504,MATCH($A337,'American Bonds'!$A$2:$A$504,0))/100))</f>
        <v>1.1739675437175929</v>
      </c>
      <c r="I337">
        <f>I$50*EXP(-I$49*(HLOOKUP(I$49,'American Bonds'!$B$1:$L$504,MATCH($A337,'American Bonds'!$A$2:$A$504,0))/100))</f>
        <v>1.1461277366510796</v>
      </c>
      <c r="J337">
        <f>J$50*EXP(-J$49*(HLOOKUP(J$49,'American Bonds'!$B$1:$L$504,MATCH($A337,'American Bonds'!$A$2:$A$504,0))/100))</f>
        <v>1.1189481308496254</v>
      </c>
      <c r="K337">
        <f>K$50*EXP(-K$49*(HLOOKUP(K$49,'American Bonds'!$B$1:$L$504,MATCH($A337,'American Bonds'!$A$2:$A$504,0))/100))</f>
        <v>16.143492429376117</v>
      </c>
      <c r="L337">
        <f>L$50*EXP(-L$49*(HLOOKUP(L$49,'American Bonds'!$B$1:$L$504,MATCH($A337,'American Bonds'!$A$2:$A$504,0))/100))</f>
        <v>0.53156293796810739</v>
      </c>
      <c r="M337">
        <f>M$50*EXP(-M$49*(HLOOKUP(M$49,'American Bonds'!$B$1:$L$504,MATCH($A337,'American Bonds'!$A$2:$A$504,0))/100))</f>
        <v>0.5180240172415046</v>
      </c>
      <c r="N337">
        <f>N$50*EXP(-N$49*(HLOOKUP(N$49,'American Bonds'!$B$1:$L$504,MATCH($A337,'American Bonds'!$A$2:$A$504,0))/100))</f>
        <v>0.50482993314918989</v>
      </c>
      <c r="O337">
        <f>O$50*EXP(-O$49*(HLOOKUP(O$49,'American Bonds'!$B$1:$L$504,MATCH($A337,'American Bonds'!$A$2:$A$504,0))/100))</f>
        <v>0.49197190269385149</v>
      </c>
      <c r="P337">
        <f>P$50*EXP(-P$49*(HLOOKUP(P$49,'American Bonds'!$B$1:$L$504,MATCH($A337,'American Bonds'!$A$2:$A$504,0))/100))</f>
        <v>0.47944136658132885</v>
      </c>
      <c r="Q337">
        <f>Q$50*EXP(-Q$49*(HLOOKUP(Q$49,'American Bonds'!$B$1:$L$504,MATCH($A337,'American Bonds'!$A$2:$A$504,0))/100))</f>
        <v>0.46722998352288819</v>
      </c>
      <c r="R337">
        <f>R$50*EXP(-R$49*(HLOOKUP(R$49,'American Bonds'!$B$1:$L$504,MATCH($A337,'American Bonds'!$A$2:$A$504,0))/100))</f>
        <v>0.45532962468261884</v>
      </c>
      <c r="S337">
        <f>S$50*EXP(-S$49*(HLOOKUP(S$49,'American Bonds'!$B$1:$L$504,MATCH($A337,'American Bonds'!$A$2:$A$504,0))/100))</f>
        <v>0.44373236826625506</v>
      </c>
      <c r="T337">
        <f>T$50*EXP(-T$49*(HLOOKUP(T$49,'American Bonds'!$B$1:$L$504,MATCH($A337,'American Bonds'!$A$2:$A$504,0))/100))</f>
        <v>0.43243049424782043</v>
      </c>
      <c r="U337" s="25">
        <f>U$50*EXP(-U$49*(HLOOKUP(U$49,'American Bonds'!$B$1:$L$504,MATCH($A337,'American Bonds'!$A$2:$A$504,0))/100))</f>
        <v>10.19566740212904</v>
      </c>
      <c r="W337" s="129">
        <f t="shared" si="67"/>
        <v>105.35094034077315</v>
      </c>
      <c r="X337" s="21">
        <f t="shared" si="68"/>
        <v>6.3428433931760395</v>
      </c>
      <c r="Y337" s="28">
        <f t="shared" si="69"/>
        <v>8.1073652870694731E-4</v>
      </c>
    </row>
    <row r="338" spans="1:25" x14ac:dyDescent="0.2">
      <c r="A338" s="154">
        <v>41346</v>
      </c>
      <c r="B338">
        <f>B$50*EXP(-B$49*(HLOOKUP(B$49,'American Bonds'!$B$1:$L$504,MATCH($A338,'American Bonds'!$A$2:$A$504,0))/100))</f>
        <v>23.291147394507195</v>
      </c>
      <c r="C338">
        <f>C$50*EXP(-C$49*(HLOOKUP(C$49,'American Bonds'!$B$1:$L$504,MATCH($A338,'American Bonds'!$A$2:$A$504,0))/100))</f>
        <v>2.2655076157364187</v>
      </c>
      <c r="D338">
        <f>D$50*EXP(-D$49*(HLOOKUP(D$49,'American Bonds'!$B$1:$L$504,MATCH($A338,'American Bonds'!$A$2:$A$504,0))/100))</f>
        <v>22.174559713085522</v>
      </c>
      <c r="E338">
        <f>E$50*EXP(-E$49*(HLOOKUP(E$49,'American Bonds'!$B$1:$L$504,MATCH($A338,'American Bonds'!$A$2:$A$504,0))/100))</f>
        <v>1.7850383981460258</v>
      </c>
      <c r="F338">
        <f>F$50*EXP(-F$49*(HLOOKUP(F$49,'American Bonds'!$B$1:$L$504,MATCH($A338,'American Bonds'!$A$2:$A$504,0))/100))</f>
        <v>20.446737390076311</v>
      </c>
      <c r="G338">
        <f>G$50*EXP(-G$49*(HLOOKUP(G$49,'American Bonds'!$B$1:$L$504,MATCH($A338,'American Bonds'!$A$2:$A$504,0))/100))</f>
        <v>1.2213894145634363</v>
      </c>
      <c r="H338">
        <f>H$50*EXP(-H$49*(HLOOKUP(H$49,'American Bonds'!$B$1:$L$504,MATCH($A338,'American Bonds'!$A$2:$A$504,0))/100))</f>
        <v>1.1715047986631519</v>
      </c>
      <c r="I338">
        <f>I$50*EXP(-I$49*(HLOOKUP(I$49,'American Bonds'!$B$1:$L$504,MATCH($A338,'American Bonds'!$A$2:$A$504,0))/100))</f>
        <v>1.1433803282919039</v>
      </c>
      <c r="J338">
        <f>J$50*EXP(-J$49*(HLOOKUP(J$49,'American Bonds'!$B$1:$L$504,MATCH($A338,'American Bonds'!$A$2:$A$504,0))/100))</f>
        <v>1.1159310457940355</v>
      </c>
      <c r="K338">
        <f>K$50*EXP(-K$49*(HLOOKUP(K$49,'American Bonds'!$B$1:$L$504,MATCH($A338,'American Bonds'!$A$2:$A$504,0))/100))</f>
        <v>16.079047435572857</v>
      </c>
      <c r="L338">
        <f>L$50*EXP(-L$49*(HLOOKUP(L$49,'American Bonds'!$B$1:$L$504,MATCH($A338,'American Bonds'!$A$2:$A$504,0))/100))</f>
        <v>0.52922919903180521</v>
      </c>
      <c r="M338">
        <f>M$50*EXP(-M$49*(HLOOKUP(M$49,'American Bonds'!$B$1:$L$504,MATCH($A338,'American Bonds'!$A$2:$A$504,0))/100))</f>
        <v>0.51554346005865215</v>
      </c>
      <c r="N338">
        <f>N$50*EXP(-N$49*(HLOOKUP(N$49,'American Bonds'!$B$1:$L$504,MATCH($A338,'American Bonds'!$A$2:$A$504,0))/100))</f>
        <v>0.50221163098235277</v>
      </c>
      <c r="O338">
        <f>O$50*EXP(-O$49*(HLOOKUP(O$49,'American Bonds'!$B$1:$L$504,MATCH($A338,'American Bonds'!$A$2:$A$504,0))/100))</f>
        <v>0.48922455977864754</v>
      </c>
      <c r="P338">
        <f>P$50*EXP(-P$49*(HLOOKUP(P$49,'American Bonds'!$B$1:$L$504,MATCH($A338,'American Bonds'!$A$2:$A$504,0))/100))</f>
        <v>0.47657333109240896</v>
      </c>
      <c r="Q338">
        <f>Q$50*EXP(-Q$49*(HLOOKUP(Q$49,'American Bonds'!$B$1:$L$504,MATCH($A338,'American Bonds'!$A$2:$A$504,0))/100))</f>
        <v>0.46424926011743478</v>
      </c>
      <c r="R338">
        <f>R$50*EXP(-R$49*(HLOOKUP(R$49,'American Bonds'!$B$1:$L$504,MATCH($A338,'American Bonds'!$A$2:$A$504,0))/100))</f>
        <v>0.45224388663450865</v>
      </c>
      <c r="S338">
        <f>S$50*EXP(-S$49*(HLOOKUP(S$49,'American Bonds'!$B$1:$L$504,MATCH($A338,'American Bonds'!$A$2:$A$504,0))/100))</f>
        <v>0.44054896920363557</v>
      </c>
      <c r="T338">
        <f>T$50*EXP(-T$49*(HLOOKUP(T$49,'American Bonds'!$B$1:$L$504,MATCH($A338,'American Bonds'!$A$2:$A$504,0))/100))</f>
        <v>0.4291564795064633</v>
      </c>
      <c r="U338" s="25">
        <f>U$50*EXP(-U$49*(HLOOKUP(U$49,'American Bonds'!$B$1:$L$504,MATCH($A338,'American Bonds'!$A$2:$A$504,0))/100))</f>
        <v>10.134676553235384</v>
      </c>
      <c r="W338" s="129">
        <f t="shared" si="67"/>
        <v>105.12790086407814</v>
      </c>
      <c r="X338" s="21">
        <f t="shared" si="68"/>
        <v>6.3318824106727796</v>
      </c>
      <c r="Y338" s="28">
        <f t="shared" si="69"/>
        <v>-2.1193537450420073E-3</v>
      </c>
    </row>
    <row r="339" spans="1:25" x14ac:dyDescent="0.2">
      <c r="A339" s="154">
        <v>41347</v>
      </c>
      <c r="B339">
        <f>B$50*EXP(-B$49*(HLOOKUP(B$49,'American Bonds'!$B$1:$L$504,MATCH($A339,'American Bonds'!$A$2:$A$504,0))/100))</f>
        <v>23.291147394507195</v>
      </c>
      <c r="C339">
        <f>C$50*EXP(-C$49*(HLOOKUP(C$49,'American Bonds'!$B$1:$L$504,MATCH($A339,'American Bonds'!$A$2:$A$504,0))/100))</f>
        <v>2.2655076157364187</v>
      </c>
      <c r="D339">
        <f>D$50*EXP(-D$49*(HLOOKUP(D$49,'American Bonds'!$B$1:$L$504,MATCH($A339,'American Bonds'!$A$2:$A$504,0))/100))</f>
        <v>22.181213078954428</v>
      </c>
      <c r="E339">
        <f>E$50*EXP(-E$49*(HLOOKUP(E$49,'American Bonds'!$B$1:$L$504,MATCH($A339,'American Bonds'!$A$2:$A$504,0))/100))</f>
        <v>1.7857525563273984</v>
      </c>
      <c r="F339">
        <f>F$50*EXP(-F$49*(HLOOKUP(F$49,'American Bonds'!$B$1:$L$504,MATCH($A339,'American Bonds'!$A$2:$A$504,0))/100))</f>
        <v>20.456963315039552</v>
      </c>
      <c r="G339">
        <f>G$50*EXP(-G$49*(HLOOKUP(G$49,'American Bonds'!$B$1:$L$504,MATCH($A339,'American Bonds'!$A$2:$A$504,0))/100))</f>
        <v>1.2221224681062457</v>
      </c>
      <c r="H339">
        <f>H$50*EXP(-H$49*(HLOOKUP(H$49,'American Bonds'!$B$1:$L$504,MATCH($A339,'American Bonds'!$A$2:$A$504,0))/100))</f>
        <v>1.1723251391078746</v>
      </c>
      <c r="I339">
        <f>I$50*EXP(-I$49*(HLOOKUP(I$49,'American Bonds'!$B$1:$L$504,MATCH($A339,'American Bonds'!$A$2:$A$504,0))/100))</f>
        <v>1.1442953985338307</v>
      </c>
      <c r="J339">
        <f>J$50*EXP(-J$49*(HLOOKUP(J$49,'American Bonds'!$B$1:$L$504,MATCH($A339,'American Bonds'!$A$2:$A$504,0))/100))</f>
        <v>1.1169358358229398</v>
      </c>
      <c r="K339">
        <f>K$50*EXP(-K$49*(HLOOKUP(K$49,'American Bonds'!$B$1:$L$504,MATCH($A339,'American Bonds'!$A$2:$A$504,0))/100))</f>
        <v>16.111237709988327</v>
      </c>
      <c r="L339">
        <f>L$50*EXP(-L$49*(HLOOKUP(L$49,'American Bonds'!$B$1:$L$504,MATCH($A339,'American Bonds'!$A$2:$A$504,0))/100))</f>
        <v>0.53039478494405901</v>
      </c>
      <c r="M339">
        <f>M$50*EXP(-M$49*(HLOOKUP(M$49,'American Bonds'!$B$1:$L$504,MATCH($A339,'American Bonds'!$A$2:$A$504,0))/100))</f>
        <v>0.51678225031648306</v>
      </c>
      <c r="N339">
        <f>N$50*EXP(-N$49*(HLOOKUP(N$49,'American Bonds'!$B$1:$L$504,MATCH($A339,'American Bonds'!$A$2:$A$504,0))/100))</f>
        <v>0.50351908017032165</v>
      </c>
      <c r="O339">
        <f>O$50*EXP(-O$49*(HLOOKUP(O$49,'American Bonds'!$B$1:$L$504,MATCH($A339,'American Bonds'!$A$2:$A$504,0))/100))</f>
        <v>0.49059630809746535</v>
      </c>
      <c r="P339">
        <f>P$50*EXP(-P$49*(HLOOKUP(P$49,'American Bonds'!$B$1:$L$504,MATCH($A339,'American Bonds'!$A$2:$A$504,0))/100))</f>
        <v>0.47800519781186546</v>
      </c>
      <c r="Q339">
        <f>Q$50*EXP(-Q$49*(HLOOKUP(Q$49,'American Bonds'!$B$1:$L$504,MATCH($A339,'American Bonds'!$A$2:$A$504,0))/100))</f>
        <v>0.46573723724347194</v>
      </c>
      <c r="R339">
        <f>R$50*EXP(-R$49*(HLOOKUP(R$49,'American Bonds'!$B$1:$L$504,MATCH($A339,'American Bonds'!$A$2:$A$504,0))/100))</f>
        <v>0.45378413278374957</v>
      </c>
      <c r="S339">
        <f>S$50*EXP(-S$49*(HLOOKUP(S$49,'American Bonds'!$B$1:$L$504,MATCH($A339,'American Bonds'!$A$2:$A$504,0))/100))</f>
        <v>0.44213780367888322</v>
      </c>
      <c r="T339">
        <f>T$50*EXP(-T$49*(HLOOKUP(T$49,'American Bonds'!$B$1:$L$504,MATCH($A339,'American Bonds'!$A$2:$A$504,0))/100))</f>
        <v>0.4307903765668803</v>
      </c>
      <c r="U339" s="25">
        <f>U$50*EXP(-U$49*(HLOOKUP(U$49,'American Bonds'!$B$1:$L$504,MATCH($A339,'American Bonds'!$A$2:$A$504,0))/100))</f>
        <v>10.19566740212904</v>
      </c>
      <c r="W339" s="129">
        <f t="shared" si="67"/>
        <v>105.25491508586643</v>
      </c>
      <c r="X339" s="21">
        <f t="shared" si="68"/>
        <v>6.3416960375626612</v>
      </c>
      <c r="Y339" s="28">
        <f t="shared" si="69"/>
        <v>1.2074582864245399E-3</v>
      </c>
    </row>
    <row r="340" spans="1:25" x14ac:dyDescent="0.2">
      <c r="A340" s="154">
        <v>41348</v>
      </c>
      <c r="B340">
        <f>B$50*EXP(-B$49*(HLOOKUP(B$49,'American Bonds'!$B$1:$L$504,MATCH($A340,'American Bonds'!$A$2:$A$504,0))/100))</f>
        <v>23.300465717005252</v>
      </c>
      <c r="C340">
        <f>C$50*EXP(-C$49*(HLOOKUP(C$49,'American Bonds'!$B$1:$L$504,MATCH($A340,'American Bonds'!$A$2:$A$504,0))/100))</f>
        <v>2.2686815476323678</v>
      </c>
      <c r="D340">
        <f>D$50*EXP(-D$49*(HLOOKUP(D$49,'American Bonds'!$B$1:$L$504,MATCH($A340,'American Bonds'!$A$2:$A$504,0))/100))</f>
        <v>22.241183277603891</v>
      </c>
      <c r="E340">
        <f>E$50*EXP(-E$49*(HLOOKUP(E$49,'American Bonds'!$B$1:$L$504,MATCH($A340,'American Bonds'!$A$2:$A$504,0))/100))</f>
        <v>1.7921928511052603</v>
      </c>
      <c r="F340">
        <f>F$50*EXP(-F$49*(HLOOKUP(F$49,'American Bonds'!$B$1:$L$504,MATCH($A340,'American Bonds'!$A$2:$A$504,0))/100))</f>
        <v>20.56978659287779</v>
      </c>
      <c r="G340">
        <f>G$50*EXP(-G$49*(HLOOKUP(G$49,'American Bonds'!$B$1:$L$504,MATCH($A340,'American Bonds'!$A$2:$A$504,0))/100))</f>
        <v>1.2302151528790728</v>
      </c>
      <c r="H340">
        <f>H$50*EXP(-H$49*(HLOOKUP(H$49,'American Bonds'!$B$1:$L$504,MATCH($A340,'American Bonds'!$A$2:$A$504,0))/100))</f>
        <v>1.1813868856305825</v>
      </c>
      <c r="I340">
        <f>I$50*EXP(-I$49*(HLOOKUP(I$49,'American Bonds'!$B$1:$L$504,MATCH($A340,'American Bonds'!$A$2:$A$504,0))/100))</f>
        <v>1.1544096354127378</v>
      </c>
      <c r="J340">
        <f>J$50*EXP(-J$49*(HLOOKUP(J$49,'American Bonds'!$B$1:$L$504,MATCH($A340,'American Bonds'!$A$2:$A$504,0))/100))</f>
        <v>1.128048417113114</v>
      </c>
      <c r="K340">
        <f>K$50*EXP(-K$49*(HLOOKUP(K$49,'American Bonds'!$B$1:$L$504,MATCH($A340,'American Bonds'!$A$2:$A$504,0))/100))</f>
        <v>16.256893316433207</v>
      </c>
      <c r="L340">
        <f>L$50*EXP(-L$49*(HLOOKUP(L$49,'American Bonds'!$B$1:$L$504,MATCH($A340,'American Bonds'!$A$2:$A$504,0))/100))</f>
        <v>0.53567177129774024</v>
      </c>
      <c r="M340">
        <f>M$50*EXP(-M$49*(HLOOKUP(M$49,'American Bonds'!$B$1:$L$504,MATCH($A340,'American Bonds'!$A$2:$A$504,0))/100))</f>
        <v>0.52239374615378897</v>
      </c>
      <c r="N340">
        <f>N$50*EXP(-N$49*(HLOOKUP(N$49,'American Bonds'!$B$1:$L$504,MATCH($A340,'American Bonds'!$A$2:$A$504,0))/100))</f>
        <v>0.50944485157293662</v>
      </c>
      <c r="O340">
        <f>O$50*EXP(-O$49*(HLOOKUP(O$49,'American Bonds'!$B$1:$L$504,MATCH($A340,'American Bonds'!$A$2:$A$504,0))/100))</f>
        <v>0.49681692919380105</v>
      </c>
      <c r="P340">
        <f>P$50*EXP(-P$49*(HLOOKUP(P$49,'American Bonds'!$B$1:$L$504,MATCH($A340,'American Bonds'!$A$2:$A$504,0))/100))</f>
        <v>0.4845020228813135</v>
      </c>
      <c r="Q340">
        <f>Q$50*EXP(-Q$49*(HLOOKUP(Q$49,'American Bonds'!$B$1:$L$504,MATCH($A340,'American Bonds'!$A$2:$A$504,0))/100))</f>
        <v>0.47249237371401104</v>
      </c>
      <c r="R340">
        <f>R$50*EXP(-R$49*(HLOOKUP(R$49,'American Bonds'!$B$1:$L$504,MATCH($A340,'American Bonds'!$A$2:$A$504,0))/100))</f>
        <v>0.46078041509558171</v>
      </c>
      <c r="S340">
        <f>S$50*EXP(-S$49*(HLOOKUP(S$49,'American Bonds'!$B$1:$L$504,MATCH($A340,'American Bonds'!$A$2:$A$504,0))/100))</f>
        <v>0.4493587679875829</v>
      </c>
      <c r="T340">
        <f>T$50*EXP(-T$49*(HLOOKUP(T$49,'American Bonds'!$B$1:$L$504,MATCH($A340,'American Bonds'!$A$2:$A$504,0))/100))</f>
        <v>0.43822023626032924</v>
      </c>
      <c r="U340" s="25">
        <f>U$50*EXP(-U$49*(HLOOKUP(U$49,'American Bonds'!$B$1:$L$504,MATCH($A340,'American Bonds'!$A$2:$A$504,0))/100))</f>
        <v>10.339410600348483</v>
      </c>
      <c r="W340" s="129">
        <f t="shared" si="67"/>
        <v>105.83235510819887</v>
      </c>
      <c r="X340" s="21">
        <f t="shared" si="68"/>
        <v>6.3665746799229694</v>
      </c>
      <c r="Y340" s="28">
        <f t="shared" si="69"/>
        <v>5.471115924538081E-3</v>
      </c>
    </row>
    <row r="341" spans="1:25" x14ac:dyDescent="0.2">
      <c r="A341" s="154">
        <v>41349</v>
      </c>
      <c r="B341">
        <f>B$50*EXP(-B$49*(HLOOKUP(B$49,'American Bonds'!$B$1:$L$504,MATCH($A341,'American Bonds'!$A$2:$A$504,0))/100))</f>
        <v>23.302795880083167</v>
      </c>
      <c r="C341">
        <f>C$50*EXP(-C$49*(HLOOKUP(C$49,'American Bonds'!$B$1:$L$504,MATCH($A341,'American Bonds'!$A$2:$A$504,0))/100))</f>
        <v>2.2677742564836421</v>
      </c>
      <c r="D341">
        <f>D$50*EXP(-D$49*(HLOOKUP(D$49,'American Bonds'!$B$1:$L$504,MATCH($A341,'American Bonds'!$A$2:$A$504,0))/100))</f>
        <v>22.214509864919187</v>
      </c>
      <c r="E341">
        <f>E$50*EXP(-E$49*(HLOOKUP(E$49,'American Bonds'!$B$1:$L$504,MATCH($A341,'American Bonds'!$A$2:$A$504,0))/100))</f>
        <v>1.7893276353273602</v>
      </c>
      <c r="F341">
        <f>F$50*EXP(-F$49*(HLOOKUP(F$49,'American Bonds'!$B$1:$L$504,MATCH($A341,'American Bonds'!$A$2:$A$504,0))/100))</f>
        <v>20.538955042432221</v>
      </c>
      <c r="G341">
        <f>G$50*EXP(-G$49*(HLOOKUP(G$49,'American Bonds'!$B$1:$L$504,MATCH($A341,'American Bonds'!$A$2:$A$504,0))/100))</f>
        <v>1.228002757357207</v>
      </c>
      <c r="H341">
        <f>H$50*EXP(-H$49*(HLOOKUP(H$49,'American Bonds'!$B$1:$L$504,MATCH($A341,'American Bonds'!$A$2:$A$504,0))/100))</f>
        <v>1.1789085763063274</v>
      </c>
      <c r="I341">
        <f>I$50*EXP(-I$49*(HLOOKUP(I$49,'American Bonds'!$B$1:$L$504,MATCH($A341,'American Bonds'!$A$2:$A$504,0))/100))</f>
        <v>1.1516423743293325</v>
      </c>
      <c r="J341">
        <f>J$50*EXP(-J$49*(HLOOKUP(J$49,'American Bonds'!$B$1:$L$504,MATCH($A341,'American Bonds'!$A$2:$A$504,0))/100))</f>
        <v>1.1250067944253226</v>
      </c>
      <c r="K341">
        <f>K$50*EXP(-K$49*(HLOOKUP(K$49,'American Bonds'!$B$1:$L$504,MATCH($A341,'American Bonds'!$A$2:$A$504,0))/100))</f>
        <v>16.22441202192195</v>
      </c>
      <c r="L341">
        <f>L$50*EXP(-L$49*(HLOOKUP(L$49,'American Bonds'!$B$1:$L$504,MATCH($A341,'American Bonds'!$A$2:$A$504,0))/100))</f>
        <v>0.5344945887764555</v>
      </c>
      <c r="M341">
        <f>M$50*EXP(-M$49*(HLOOKUP(M$49,'American Bonds'!$B$1:$L$504,MATCH($A341,'American Bonds'!$A$2:$A$504,0))/100))</f>
        <v>0.52114150445413543</v>
      </c>
      <c r="N341">
        <f>N$50*EXP(-N$49*(HLOOKUP(N$49,'American Bonds'!$B$1:$L$504,MATCH($A341,'American Bonds'!$A$2:$A$504,0))/100))</f>
        <v>0.50812201539108104</v>
      </c>
      <c r="O341">
        <f>O$50*EXP(-O$49*(HLOOKUP(O$49,'American Bonds'!$B$1:$L$504,MATCH($A341,'American Bonds'!$A$2:$A$504,0))/100))</f>
        <v>0.49542778749800492</v>
      </c>
      <c r="P341">
        <f>P$50*EXP(-P$49*(HLOOKUP(P$49,'American Bonds'!$B$1:$L$504,MATCH($A341,'American Bonds'!$A$2:$A$504,0))/100))</f>
        <v>0.48305069489314761</v>
      </c>
      <c r="Q341">
        <f>Q$50*EXP(-Q$49*(HLOOKUP(Q$49,'American Bonds'!$B$1:$L$504,MATCH($A341,'American Bonds'!$A$2:$A$504,0))/100))</f>
        <v>0.47098281470070424</v>
      </c>
      <c r="R341">
        <f>R$50*EXP(-R$49*(HLOOKUP(R$49,'American Bonds'!$B$1:$L$504,MATCH($A341,'American Bonds'!$A$2:$A$504,0))/100))</f>
        <v>0.45921642197920098</v>
      </c>
      <c r="S341">
        <f>S$50*EXP(-S$49*(HLOOKUP(S$49,'American Bonds'!$B$1:$L$504,MATCH($A341,'American Bonds'!$A$2:$A$504,0))/100))</f>
        <v>0.44774398477657296</v>
      </c>
      <c r="T341">
        <f>T$50*EXP(-T$49*(HLOOKUP(T$49,'American Bonds'!$B$1:$L$504,MATCH($A341,'American Bonds'!$A$2:$A$504,0))/100))</f>
        <v>0.43655815930878</v>
      </c>
      <c r="U341" s="25">
        <f>U$50*EXP(-U$49*(HLOOKUP(U$49,'American Bonds'!$B$1:$L$504,MATCH($A341,'American Bonds'!$A$2:$A$504,0))/100))</f>
        <v>10.298135563055041</v>
      </c>
      <c r="W341" s="129">
        <f t="shared" si="67"/>
        <v>105.67620873841882</v>
      </c>
      <c r="X341" s="21">
        <f t="shared" si="68"/>
        <v>6.3601471997182495</v>
      </c>
      <c r="Y341" s="28">
        <f t="shared" si="69"/>
        <v>-1.4765018995695981E-3</v>
      </c>
    </row>
    <row r="342" spans="1:25" x14ac:dyDescent="0.2">
      <c r="A342" s="154">
        <v>41352</v>
      </c>
      <c r="B342">
        <f>B$50*EXP(-B$49*(HLOOKUP(B$49,'American Bonds'!$B$1:$L$504,MATCH($A342,'American Bonds'!$A$2:$A$504,0))/100))</f>
        <v>23.305126276189039</v>
      </c>
      <c r="C342">
        <f>C$50*EXP(-C$49*(HLOOKUP(C$49,'American Bonds'!$B$1:$L$504,MATCH($A342,'American Bonds'!$A$2:$A$504,0))/100))</f>
        <v>2.2686815476323678</v>
      </c>
      <c r="D342">
        <f>D$50*EXP(-D$49*(HLOOKUP(D$49,'American Bonds'!$B$1:$L$504,MATCH($A342,'American Bonds'!$A$2:$A$504,0))/100))</f>
        <v>22.23451192337378</v>
      </c>
      <c r="E342">
        <f>E$50*EXP(-E$49*(HLOOKUP(E$49,'American Bonds'!$B$1:$L$504,MATCH($A342,'American Bonds'!$A$2:$A$504,0))/100))</f>
        <v>1.7914761173211313</v>
      </c>
      <c r="F342">
        <f>F$50*EXP(-F$49*(HLOOKUP(F$49,'American Bonds'!$B$1:$L$504,MATCH($A342,'American Bonds'!$A$2:$A$504,0))/100))</f>
        <v>20.559504270376191</v>
      </c>
      <c r="G342">
        <f>G$50*EXP(-G$49*(HLOOKUP(G$49,'American Bonds'!$B$1:$L$504,MATCH($A342,'American Bonds'!$A$2:$A$504,0))/100))</f>
        <v>1.2294772451817919</v>
      </c>
      <c r="H342">
        <f>H$50*EXP(-H$49*(HLOOKUP(H$49,'American Bonds'!$B$1:$L$504,MATCH($A342,'American Bonds'!$A$2:$A$504,0))/100))</f>
        <v>1.1813868856305825</v>
      </c>
      <c r="I342">
        <f>I$50*EXP(-I$49*(HLOOKUP(I$49,'American Bonds'!$B$1:$L$504,MATCH($A342,'American Bonds'!$A$2:$A$504,0))/100))</f>
        <v>1.1544096354127378</v>
      </c>
      <c r="J342">
        <f>J$50*EXP(-J$49*(HLOOKUP(J$49,'American Bonds'!$B$1:$L$504,MATCH($A342,'American Bonds'!$A$2:$A$504,0))/100))</f>
        <v>1.128048417113114</v>
      </c>
      <c r="K342">
        <f>K$50*EXP(-K$49*(HLOOKUP(K$49,'American Bonds'!$B$1:$L$504,MATCH($A342,'American Bonds'!$A$2:$A$504,0))/100))</f>
        <v>16.273158340906459</v>
      </c>
      <c r="L342">
        <f>L$50*EXP(-L$49*(HLOOKUP(L$49,'American Bonds'!$B$1:$L$504,MATCH($A342,'American Bonds'!$A$2:$A$504,0))/100))</f>
        <v>0.53626133444645196</v>
      </c>
      <c r="M342">
        <f>M$50*EXP(-M$49*(HLOOKUP(M$49,'American Bonds'!$B$1:$L$504,MATCH($A342,'American Bonds'!$A$2:$A$504,0))/100))</f>
        <v>0.52302099492316534</v>
      </c>
      <c r="N342">
        <f>N$50*EXP(-N$49*(HLOOKUP(N$49,'American Bonds'!$B$1:$L$504,MATCH($A342,'American Bonds'!$A$2:$A$504,0))/100))</f>
        <v>0.51010756054748341</v>
      </c>
      <c r="O342">
        <f>O$50*EXP(-O$49*(HLOOKUP(O$49,'American Bonds'!$B$1:$L$504,MATCH($A342,'American Bonds'!$A$2:$A$504,0))/100))</f>
        <v>0.49751296000255341</v>
      </c>
      <c r="P342">
        <f>P$50*EXP(-P$49*(HLOOKUP(P$49,'American Bonds'!$B$1:$L$504,MATCH($A342,'American Bonds'!$A$2:$A$504,0))/100))</f>
        <v>0.4852293212530458</v>
      </c>
      <c r="Q342">
        <f>Q$50*EXP(-Q$49*(HLOOKUP(Q$49,'American Bonds'!$B$1:$L$504,MATCH($A342,'American Bonds'!$A$2:$A$504,0))/100))</f>
        <v>0.47324896662487564</v>
      </c>
      <c r="R342">
        <f>R$50*EXP(-R$49*(HLOOKUP(R$49,'American Bonds'!$B$1:$L$504,MATCH($A342,'American Bonds'!$A$2:$A$504,0))/100))</f>
        <v>0.4615644080064068</v>
      </c>
      <c r="S342">
        <f>S$50*EXP(-S$49*(HLOOKUP(S$49,'American Bonds'!$B$1:$L$504,MATCH($A342,'American Bonds'!$A$2:$A$504,0))/100))</f>
        <v>0.45016834216813811</v>
      </c>
      <c r="T342">
        <f>T$50*EXP(-T$49*(HLOOKUP(T$49,'American Bonds'!$B$1:$L$504,MATCH($A342,'American Bonds'!$A$2:$A$504,0))/100))</f>
        <v>0.43905364619794707</v>
      </c>
      <c r="U342" s="25">
        <f>U$50*EXP(-U$49*(HLOOKUP(U$49,'American Bonds'!$B$1:$L$504,MATCH($A342,'American Bonds'!$A$2:$A$504,0))/100))</f>
        <v>10.360110114163154</v>
      </c>
      <c r="W342" s="129">
        <f t="shared" si="67"/>
        <v>105.86205830747043</v>
      </c>
      <c r="X342" s="21">
        <f t="shared" si="68"/>
        <v>6.3704721592224596</v>
      </c>
      <c r="Y342" s="28">
        <f t="shared" si="69"/>
        <v>1.7571252659327849E-3</v>
      </c>
    </row>
    <row r="343" spans="1:25" x14ac:dyDescent="0.2">
      <c r="A343" s="154">
        <v>41353</v>
      </c>
      <c r="B343">
        <f>B$50*EXP(-B$49*(HLOOKUP(B$49,'American Bonds'!$B$1:$L$504,MATCH($A343,'American Bonds'!$A$2:$A$504,0))/100))</f>
        <v>23.302795880083167</v>
      </c>
      <c r="C343">
        <f>C$50*EXP(-C$49*(HLOOKUP(C$49,'American Bonds'!$B$1:$L$504,MATCH($A343,'American Bonds'!$A$2:$A$504,0))/100))</f>
        <v>2.270043165005311</v>
      </c>
      <c r="D343">
        <f>D$50*EXP(-D$49*(HLOOKUP(D$49,'American Bonds'!$B$1:$L$504,MATCH($A343,'American Bonds'!$A$2:$A$504,0))/100))</f>
        <v>22.254531991784248</v>
      </c>
      <c r="E343">
        <f>E$50*EXP(-E$49*(HLOOKUP(E$49,'American Bonds'!$B$1:$L$504,MATCH($A343,'American Bonds'!$A$2:$A$504,0))/100))</f>
        <v>1.7936271790408209</v>
      </c>
      <c r="F343">
        <f>F$50*EXP(-F$49*(HLOOKUP(F$49,'American Bonds'!$B$1:$L$504,MATCH($A343,'American Bonds'!$A$2:$A$504,0))/100))</f>
        <v>20.590366667793116</v>
      </c>
      <c r="G343">
        <f>G$50*EXP(-G$49*(HLOOKUP(G$49,'American Bonds'!$B$1:$L$504,MATCH($A343,'American Bonds'!$A$2:$A$504,0))/100))</f>
        <v>1.231692297171846</v>
      </c>
      <c r="H343">
        <f>H$50*EXP(-H$49*(HLOOKUP(H$49,'American Bonds'!$B$1:$L$504,MATCH($A343,'American Bonds'!$A$2:$A$504,0))/100))</f>
        <v>1.1838704048729181</v>
      </c>
      <c r="I343">
        <f>I$50*EXP(-I$49*(HLOOKUP(I$49,'American Bonds'!$B$1:$L$504,MATCH($A343,'American Bonds'!$A$2:$A$504,0))/100))</f>
        <v>1.1571835458988347</v>
      </c>
      <c r="J343">
        <f>J$50*EXP(-J$49*(HLOOKUP(J$49,'American Bonds'!$B$1:$L$504,MATCH($A343,'American Bonds'!$A$2:$A$504,0))/100))</f>
        <v>1.1310982632788618</v>
      </c>
      <c r="K343">
        <f>K$50*EXP(-K$49*(HLOOKUP(K$49,'American Bonds'!$B$1:$L$504,MATCH($A343,'American Bonds'!$A$2:$A$504,0))/100))</f>
        <v>16.322051118425875</v>
      </c>
      <c r="L343">
        <f>L$50*EXP(-L$49*(HLOOKUP(L$49,'American Bonds'!$B$1:$L$504,MATCH($A343,'American Bonds'!$A$2:$A$504,0))/100))</f>
        <v>0.53803392000768013</v>
      </c>
      <c r="M343">
        <f>M$50*EXP(-M$49*(HLOOKUP(M$49,'American Bonds'!$B$1:$L$504,MATCH($A343,'American Bonds'!$A$2:$A$504,0))/100))</f>
        <v>0.52490726375161001</v>
      </c>
      <c r="N343">
        <f>N$50*EXP(-N$49*(HLOOKUP(N$49,'American Bonds'!$B$1:$L$504,MATCH($A343,'American Bonds'!$A$2:$A$504,0))/100))</f>
        <v>0.51210086444971592</v>
      </c>
      <c r="O343">
        <f>O$50*EXP(-O$49*(HLOOKUP(O$49,'American Bonds'!$B$1:$L$504,MATCH($A343,'American Bonds'!$A$2:$A$504,0))/100))</f>
        <v>0.49960690864861729</v>
      </c>
      <c r="P343">
        <f>P$50*EXP(-P$49*(HLOOKUP(P$49,'American Bonds'!$B$1:$L$504,MATCH($A343,'American Bonds'!$A$2:$A$504,0))/100))</f>
        <v>0.48741777352328053</v>
      </c>
      <c r="Q343">
        <f>Q$50*EXP(-Q$49*(HLOOKUP(Q$49,'American Bonds'!$B$1:$L$504,MATCH($A343,'American Bonds'!$A$2:$A$504,0))/100))</f>
        <v>0.47552602222617307</v>
      </c>
      <c r="R343">
        <f>R$50*EXP(-R$49*(HLOOKUP(R$49,'American Bonds'!$B$1:$L$504,MATCH($A343,'American Bonds'!$A$2:$A$504,0))/100))</f>
        <v>0.46392439934988627</v>
      </c>
      <c r="S343">
        <f>S$50*EXP(-S$49*(HLOOKUP(S$49,'American Bonds'!$B$1:$L$504,MATCH($A343,'American Bonds'!$A$2:$A$504,0))/100))</f>
        <v>0.45260582650045916</v>
      </c>
      <c r="T343">
        <f>T$50*EXP(-T$49*(HLOOKUP(T$49,'American Bonds'!$B$1:$L$504,MATCH($A343,'American Bonds'!$A$2:$A$504,0))/100))</f>
        <v>0.44156339797870126</v>
      </c>
      <c r="U343" s="25">
        <f>U$50*EXP(-U$49*(HLOOKUP(U$49,'American Bonds'!$B$1:$L$504,MATCH($A343,'American Bonds'!$A$2:$A$504,0))/100))</f>
        <v>10.42245763035427</v>
      </c>
      <c r="W343" s="129">
        <f t="shared" si="67"/>
        <v>106.0554045201454</v>
      </c>
      <c r="X343" s="21">
        <f t="shared" si="68"/>
        <v>6.3809021508872377</v>
      </c>
      <c r="Y343" s="28">
        <f t="shared" si="69"/>
        <v>1.8247317964551529E-3</v>
      </c>
    </row>
    <row r="344" spans="1:25" x14ac:dyDescent="0.2">
      <c r="A344" s="154">
        <v>41354</v>
      </c>
      <c r="B344">
        <f>B$50*EXP(-B$49*(HLOOKUP(B$49,'American Bonds'!$B$1:$L$504,MATCH($A344,'American Bonds'!$A$2:$A$504,0))/100))</f>
        <v>23.305126276189039</v>
      </c>
      <c r="C344">
        <f>C$50*EXP(-C$49*(HLOOKUP(C$49,'American Bonds'!$B$1:$L$504,MATCH($A344,'American Bonds'!$A$2:$A$504,0))/100))</f>
        <v>2.2714055995938174</v>
      </c>
      <c r="D344">
        <f>D$50*EXP(-D$49*(HLOOKUP(D$49,'American Bonds'!$B$1:$L$504,MATCH($A344,'American Bonds'!$A$2:$A$504,0))/100))</f>
        <v>22.274570086366843</v>
      </c>
      <c r="E344">
        <f>E$50*EXP(-E$49*(HLOOKUP(E$49,'American Bonds'!$B$1:$L$504,MATCH($A344,'American Bonds'!$A$2:$A$504,0))/100))</f>
        <v>1.7957808235839587</v>
      </c>
      <c r="F344">
        <f>F$50*EXP(-F$49*(HLOOKUP(F$49,'American Bonds'!$B$1:$L$504,MATCH($A344,'American Bonds'!$A$2:$A$504,0))/100))</f>
        <v>20.631588609329594</v>
      </c>
      <c r="G344">
        <f>G$50*EXP(-G$49*(HLOOKUP(G$49,'American Bonds'!$B$1:$L$504,MATCH($A344,'American Bonds'!$A$2:$A$504,0))/100))</f>
        <v>1.2346519087983969</v>
      </c>
      <c r="H344">
        <f>H$50*EXP(-H$49*(HLOOKUP(H$49,'American Bonds'!$B$1:$L$504,MATCH($A344,'American Bonds'!$A$2:$A$504,0))/100))</f>
        <v>1.1871898871129702</v>
      </c>
      <c r="I344">
        <f>I$50*EXP(-I$49*(HLOOKUP(I$49,'American Bonds'!$B$1:$L$504,MATCH($A344,'American Bonds'!$A$2:$A$504,0))/100))</f>
        <v>1.16089246435029</v>
      </c>
      <c r="J344">
        <f>J$50*EXP(-J$49*(HLOOKUP(J$49,'American Bonds'!$B$1:$L$504,MATCH($A344,'American Bonds'!$A$2:$A$504,0))/100))</f>
        <v>1.1351775553467534</v>
      </c>
      <c r="K344">
        <f>K$50*EXP(-K$49*(HLOOKUP(K$49,'American Bonds'!$B$1:$L$504,MATCH($A344,'American Bonds'!$A$2:$A$504,0))/100))</f>
        <v>16.387470073584648</v>
      </c>
      <c r="L344">
        <f>L$50*EXP(-L$49*(HLOOKUP(L$49,'American Bonds'!$B$1:$L$504,MATCH($A344,'American Bonds'!$A$2:$A$504,0))/100))</f>
        <v>0.54040648507111644</v>
      </c>
      <c r="M344">
        <f>M$50*EXP(-M$49*(HLOOKUP(M$49,'American Bonds'!$B$1:$L$504,MATCH($A344,'American Bonds'!$A$2:$A$504,0))/100))</f>
        <v>0.52743287523600813</v>
      </c>
      <c r="N344">
        <f>N$50*EXP(-N$49*(HLOOKUP(N$49,'American Bonds'!$B$1:$L$504,MATCH($A344,'American Bonds'!$A$2:$A$504,0))/100))</f>
        <v>0.51477072456507222</v>
      </c>
      <c r="O344">
        <f>O$50*EXP(-O$49*(HLOOKUP(O$49,'American Bonds'!$B$1:$L$504,MATCH($A344,'American Bonds'!$A$2:$A$504,0))/100))</f>
        <v>0.50241255581703359</v>
      </c>
      <c r="P344">
        <f>P$50*EXP(-P$49*(HLOOKUP(P$49,'American Bonds'!$B$1:$L$504,MATCH($A344,'American Bonds'!$A$2:$A$504,0))/100))</f>
        <v>0.49035107125773564</v>
      </c>
      <c r="Q344">
        <f>Q$50*EXP(-Q$49*(HLOOKUP(Q$49,'American Bonds'!$B$1:$L$504,MATCH($A344,'American Bonds'!$A$2:$A$504,0))/100))</f>
        <v>0.47857914835068893</v>
      </c>
      <c r="R344">
        <f>R$50*EXP(-R$49*(HLOOKUP(R$49,'American Bonds'!$B$1:$L$504,MATCH($A344,'American Bonds'!$A$2:$A$504,0))/100))</f>
        <v>0.46708983555107814</v>
      </c>
      <c r="S344">
        <f>S$50*EXP(-S$49*(HLOOKUP(S$49,'American Bonds'!$B$1:$L$504,MATCH($A344,'American Bonds'!$A$2:$A$504,0))/100))</f>
        <v>0.45587634820074197</v>
      </c>
      <c r="T344">
        <f>T$50*EXP(-T$49*(HLOOKUP(T$49,'American Bonds'!$B$1:$L$504,MATCH($A344,'American Bonds'!$A$2:$A$504,0))/100))</f>
        <v>0.44493206452170347</v>
      </c>
      <c r="U344" s="25">
        <f>U$50*EXP(-U$49*(HLOOKUP(U$49,'American Bonds'!$B$1:$L$504,MATCH($A344,'American Bonds'!$A$2:$A$504,0))/100))</f>
        <v>10.506171701205943</v>
      </c>
      <c r="W344" s="129">
        <f t="shared" si="67"/>
        <v>106.31187609403342</v>
      </c>
      <c r="X344" s="21">
        <f t="shared" si="68"/>
        <v>6.394815484108042</v>
      </c>
      <c r="Y344" s="28">
        <f t="shared" si="69"/>
        <v>2.4153598222233005E-3</v>
      </c>
    </row>
    <row r="345" spans="1:25" x14ac:dyDescent="0.2">
      <c r="A345" s="154">
        <v>41355</v>
      </c>
      <c r="B345">
        <f>B$50*EXP(-B$49*(HLOOKUP(B$49,'American Bonds'!$B$1:$L$504,MATCH($A345,'American Bonds'!$A$2:$A$504,0))/100))</f>
        <v>23.307456905346175</v>
      </c>
      <c r="C345">
        <f>C$50*EXP(-C$49*(HLOOKUP(C$49,'American Bonds'!$B$1:$L$504,MATCH($A345,'American Bonds'!$A$2:$A$504,0))/100))</f>
        <v>2.2714055995938174</v>
      </c>
      <c r="D345">
        <f>D$50*EXP(-D$49*(HLOOKUP(D$49,'American Bonds'!$B$1:$L$504,MATCH($A345,'American Bonds'!$A$2:$A$504,0))/100))</f>
        <v>22.287938838643285</v>
      </c>
      <c r="E345">
        <f>E$50*EXP(-E$49*(HLOOKUP(E$49,'American Bonds'!$B$1:$L$504,MATCH($A345,'American Bonds'!$A$2:$A$504,0))/100))</f>
        <v>1.79721802304596</v>
      </c>
      <c r="F345">
        <f>F$50*EXP(-F$49*(HLOOKUP(F$49,'American Bonds'!$B$1:$L$504,MATCH($A345,'American Bonds'!$A$2:$A$504,0))/100))</f>
        <v>20.641906983012714</v>
      </c>
      <c r="G345">
        <f>G$50*EXP(-G$49*(HLOOKUP(G$49,'American Bonds'!$B$1:$L$504,MATCH($A345,'American Bonds'!$A$2:$A$504,0))/100))</f>
        <v>1.2353929222254736</v>
      </c>
      <c r="H345">
        <f>H$50*EXP(-H$49*(HLOOKUP(H$49,'American Bonds'!$B$1:$L$504,MATCH($A345,'American Bonds'!$A$2:$A$504,0))/100))</f>
        <v>1.1888531169441492</v>
      </c>
      <c r="I345">
        <f>I$50*EXP(-I$49*(HLOOKUP(I$49,'American Bonds'!$B$1:$L$504,MATCH($A345,'American Bonds'!$A$2:$A$504,0))/100))</f>
        <v>1.1627513790284247</v>
      </c>
      <c r="J345">
        <f>J$50*EXP(-J$49*(HLOOKUP(J$49,'American Bonds'!$B$1:$L$504,MATCH($A345,'American Bonds'!$A$2:$A$504,0))/100))</f>
        <v>1.1372227150379066</v>
      </c>
      <c r="K345">
        <f>K$50*EXP(-K$49*(HLOOKUP(K$49,'American Bonds'!$B$1:$L$504,MATCH($A345,'American Bonds'!$A$2:$A$504,0))/100))</f>
        <v>16.43670630121969</v>
      </c>
      <c r="L345">
        <f>L$50*EXP(-L$49*(HLOOKUP(L$49,'American Bonds'!$B$1:$L$504,MATCH($A345,'American Bonds'!$A$2:$A$504,0))/100))</f>
        <v>0.54219277222459905</v>
      </c>
      <c r="M345">
        <f>M$50*EXP(-M$49*(HLOOKUP(M$49,'American Bonds'!$B$1:$L$504,MATCH($A345,'American Bonds'!$A$2:$A$504,0))/100))</f>
        <v>0.52933505545690118</v>
      </c>
      <c r="N345">
        <f>N$50*EXP(-N$49*(HLOOKUP(N$49,'American Bonds'!$B$1:$L$504,MATCH($A345,'American Bonds'!$A$2:$A$504,0))/100))</f>
        <v>0.51678225031648306</v>
      </c>
      <c r="O345">
        <f>O$50*EXP(-O$49*(HLOOKUP(O$49,'American Bonds'!$B$1:$L$504,MATCH($A345,'American Bonds'!$A$2:$A$504,0))/100))</f>
        <v>0.50452712604051719</v>
      </c>
      <c r="P345">
        <f>P$50*EXP(-P$49*(HLOOKUP(P$49,'American Bonds'!$B$1:$L$504,MATCH($A345,'American Bonds'!$A$2:$A$504,0))/100))</f>
        <v>0.49256262333858447</v>
      </c>
      <c r="Q345">
        <f>Q$50*EXP(-Q$49*(HLOOKUP(Q$49,'American Bonds'!$B$1:$L$504,MATCH($A345,'American Bonds'!$A$2:$A$504,0))/100))</f>
        <v>0.48088185032632769</v>
      </c>
      <c r="R345">
        <f>R$50*EXP(-R$49*(HLOOKUP(R$49,'American Bonds'!$B$1:$L$504,MATCH($A345,'American Bonds'!$A$2:$A$504,0))/100))</f>
        <v>0.46947807855553558</v>
      </c>
      <c r="S345">
        <f>S$50*EXP(-S$49*(HLOOKUP(S$49,'American Bonds'!$B$1:$L$504,MATCH($A345,'American Bonds'!$A$2:$A$504,0))/100))</f>
        <v>0.45834473913837059</v>
      </c>
      <c r="T345">
        <f>T$50*EXP(-T$49*(HLOOKUP(T$49,'American Bonds'!$B$1:$L$504,MATCH($A345,'American Bonds'!$A$2:$A$504,0))/100))</f>
        <v>0.44747541896350784</v>
      </c>
      <c r="U345" s="25">
        <f>U$50*EXP(-U$49*(HLOOKUP(U$49,'American Bonds'!$B$1:$L$504,MATCH($A345,'American Bonds'!$A$2:$A$504,0))/100))</f>
        <v>10.569398221293996</v>
      </c>
      <c r="W345" s="129">
        <f t="shared" si="67"/>
        <v>106.47783091975239</v>
      </c>
      <c r="X345" s="21">
        <f t="shared" si="68"/>
        <v>6.4055819199916586</v>
      </c>
      <c r="Y345" s="28">
        <f t="shared" si="69"/>
        <v>1.5598015683652448E-3</v>
      </c>
    </row>
    <row r="346" spans="1:25" x14ac:dyDescent="0.2">
      <c r="A346" s="154">
        <v>41356</v>
      </c>
      <c r="B346">
        <f>B$50*EXP(-B$49*(HLOOKUP(B$49,'American Bonds'!$B$1:$L$504,MATCH($A346,'American Bonds'!$A$2:$A$504,0))/100))</f>
        <v>23.307456905346175</v>
      </c>
      <c r="C346">
        <f>C$50*EXP(-C$49*(HLOOKUP(C$49,'American Bonds'!$B$1:$L$504,MATCH($A346,'American Bonds'!$A$2:$A$504,0))/100))</f>
        <v>2.2718599261448773</v>
      </c>
      <c r="D346">
        <f>D$50*EXP(-D$49*(HLOOKUP(D$49,'American Bonds'!$B$1:$L$504,MATCH($A346,'American Bonds'!$A$2:$A$504,0))/100))</f>
        <v>22.287938838643285</v>
      </c>
      <c r="E346">
        <f>E$50*EXP(-E$49*(HLOOKUP(E$49,'American Bonds'!$B$1:$L$504,MATCH($A346,'American Bonds'!$A$2:$A$504,0))/100))</f>
        <v>1.79721802304596</v>
      </c>
      <c r="F346">
        <f>F$50*EXP(-F$49*(HLOOKUP(F$49,'American Bonds'!$B$1:$L$504,MATCH($A346,'American Bonds'!$A$2:$A$504,0))/100))</f>
        <v>20.641906983012714</v>
      </c>
      <c r="G346">
        <f>G$50*EXP(-G$49*(HLOOKUP(G$49,'American Bonds'!$B$1:$L$504,MATCH($A346,'American Bonds'!$A$2:$A$504,0))/100))</f>
        <v>1.2353929222254736</v>
      </c>
      <c r="H346">
        <f>H$50*EXP(-H$49*(HLOOKUP(H$49,'American Bonds'!$B$1:$L$504,MATCH($A346,'American Bonds'!$A$2:$A$504,0))/100))</f>
        <v>1.188021210963351</v>
      </c>
      <c r="I346">
        <f>I$50*EXP(-I$49*(HLOOKUP(I$49,'American Bonds'!$B$1:$L$504,MATCH($A346,'American Bonds'!$A$2:$A$504,0))/100))</f>
        <v>1.1618215499064415</v>
      </c>
      <c r="J346">
        <f>J$50*EXP(-J$49*(HLOOKUP(J$49,'American Bonds'!$B$1:$L$504,MATCH($A346,'American Bonds'!$A$2:$A$504,0))/100))</f>
        <v>1.1361996750314305</v>
      </c>
      <c r="K346">
        <f>K$50*EXP(-K$49*(HLOOKUP(K$49,'American Bonds'!$B$1:$L$504,MATCH($A346,'American Bonds'!$A$2:$A$504,0))/100))</f>
        <v>16.420277810532856</v>
      </c>
      <c r="L346">
        <f>L$50*EXP(-L$49*(HLOOKUP(L$49,'American Bonds'!$B$1:$L$504,MATCH($A346,'American Bonds'!$A$2:$A$504,0))/100))</f>
        <v>0.54159668808153583</v>
      </c>
      <c r="M346">
        <f>M$50*EXP(-M$49*(HLOOKUP(M$49,'American Bonds'!$B$1:$L$504,MATCH($A346,'American Bonds'!$A$2:$A$504,0))/100))</f>
        <v>0.52870023435919</v>
      </c>
      <c r="N346">
        <f>N$50*EXP(-N$49*(HLOOKUP(N$49,'American Bonds'!$B$1:$L$504,MATCH($A346,'American Bonds'!$A$2:$A$504,0))/100))</f>
        <v>0.51611086988290611</v>
      </c>
      <c r="O346">
        <f>O$50*EXP(-O$49*(HLOOKUP(O$49,'American Bonds'!$B$1:$L$504,MATCH($A346,'American Bonds'!$A$2:$A$504,0))/100))</f>
        <v>0.50382128226998768</v>
      </c>
      <c r="P346">
        <f>P$50*EXP(-P$49*(HLOOKUP(P$49,'American Bonds'!$B$1:$L$504,MATCH($A346,'American Bonds'!$A$2:$A$504,0))/100))</f>
        <v>0.49182433325956526</v>
      </c>
      <c r="Q346">
        <f>Q$50*EXP(-Q$49*(HLOOKUP(Q$49,'American Bonds'!$B$1:$L$504,MATCH($A346,'American Bonds'!$A$2:$A$504,0))/100))</f>
        <v>0.48011305456642328</v>
      </c>
      <c r="R346">
        <f>R$50*EXP(-R$49*(HLOOKUP(R$49,'American Bonds'!$B$1:$L$504,MATCH($A346,'American Bonds'!$A$2:$A$504,0))/100))</f>
        <v>0.46868064383355373</v>
      </c>
      <c r="S346">
        <f>S$50*EXP(-S$49*(HLOOKUP(S$49,'American Bonds'!$B$1:$L$504,MATCH($A346,'American Bonds'!$A$2:$A$504,0))/100))</f>
        <v>0.45752046068108815</v>
      </c>
      <c r="T346">
        <f>T$50*EXP(-T$49*(HLOOKUP(T$49,'American Bonds'!$B$1:$L$504,MATCH($A346,'American Bonds'!$A$2:$A$504,0))/100))</f>
        <v>0.44662602284931241</v>
      </c>
      <c r="U346" s="25">
        <f>U$50*EXP(-U$49*(HLOOKUP(U$49,'American Bonds'!$B$1:$L$504,MATCH($A346,'American Bonds'!$A$2:$A$504,0))/100))</f>
        <v>10.569398221293996</v>
      </c>
      <c r="W346" s="129">
        <f t="shared" si="67"/>
        <v>106.45248565593012</v>
      </c>
      <c r="X346" s="21">
        <f t="shared" si="68"/>
        <v>6.4044153340412056</v>
      </c>
      <c r="Y346" s="28">
        <f t="shared" si="69"/>
        <v>-2.3806158136214473E-4</v>
      </c>
    </row>
    <row r="347" spans="1:25" x14ac:dyDescent="0.2">
      <c r="A347" s="154">
        <v>41359</v>
      </c>
      <c r="B347">
        <f>B$50*EXP(-B$49*(HLOOKUP(B$49,'American Bonds'!$B$1:$L$504,MATCH($A347,'American Bonds'!$A$2:$A$504,0))/100))</f>
        <v>23.305126276189039</v>
      </c>
      <c r="C347">
        <f>C$50*EXP(-C$49*(HLOOKUP(C$49,'American Bonds'!$B$1:$L$504,MATCH($A347,'American Bonds'!$A$2:$A$504,0))/100))</f>
        <v>2.2718599261448773</v>
      </c>
      <c r="D347">
        <f>D$50*EXP(-D$49*(HLOOKUP(D$49,'American Bonds'!$B$1:$L$504,MATCH($A347,'American Bonds'!$A$2:$A$504,0))/100))</f>
        <v>22.287938838643285</v>
      </c>
      <c r="E347">
        <f>E$50*EXP(-E$49*(HLOOKUP(E$49,'American Bonds'!$B$1:$L$504,MATCH($A347,'American Bonds'!$A$2:$A$504,0))/100))</f>
        <v>1.79721802304596</v>
      </c>
      <c r="F347">
        <f>F$50*EXP(-F$49*(HLOOKUP(F$49,'American Bonds'!$B$1:$L$504,MATCH($A347,'American Bonds'!$A$2:$A$504,0))/100))</f>
        <v>20.662559214390395</v>
      </c>
      <c r="G347">
        <f>G$50*EXP(-G$49*(HLOOKUP(G$49,'American Bonds'!$B$1:$L$504,MATCH($A347,'American Bonds'!$A$2:$A$504,0))/100))</f>
        <v>1.2368762835709481</v>
      </c>
      <c r="H347">
        <f>H$50*EXP(-H$49*(HLOOKUP(H$49,'American Bonds'!$B$1:$L$504,MATCH($A347,'American Bonds'!$A$2:$A$504,0))/100))</f>
        <v>1.1888531169441492</v>
      </c>
      <c r="I347">
        <f>I$50*EXP(-I$49*(HLOOKUP(I$49,'American Bonds'!$B$1:$L$504,MATCH($A347,'American Bonds'!$A$2:$A$504,0))/100))</f>
        <v>1.1627513790284247</v>
      </c>
      <c r="J347">
        <f>J$50*EXP(-J$49*(HLOOKUP(J$49,'American Bonds'!$B$1:$L$504,MATCH($A347,'American Bonds'!$A$2:$A$504,0))/100))</f>
        <v>1.1372227150379066</v>
      </c>
      <c r="K347">
        <f>K$50*EXP(-K$49*(HLOOKUP(K$49,'American Bonds'!$B$1:$L$504,MATCH($A347,'American Bonds'!$A$2:$A$504,0))/100))</f>
        <v>16.43670630121969</v>
      </c>
      <c r="L347">
        <f>L$50*EXP(-L$49*(HLOOKUP(L$49,'American Bonds'!$B$1:$L$504,MATCH($A347,'American Bonds'!$A$2:$A$504,0))/100))</f>
        <v>0.54219277222459905</v>
      </c>
      <c r="M347">
        <f>M$50*EXP(-M$49*(HLOOKUP(M$49,'American Bonds'!$B$1:$L$504,MATCH($A347,'American Bonds'!$A$2:$A$504,0))/100))</f>
        <v>0.52933505545690118</v>
      </c>
      <c r="N347">
        <f>N$50*EXP(-N$49*(HLOOKUP(N$49,'American Bonds'!$B$1:$L$504,MATCH($A347,'American Bonds'!$A$2:$A$504,0))/100))</f>
        <v>0.51678225031648306</v>
      </c>
      <c r="O347">
        <f>O$50*EXP(-O$49*(HLOOKUP(O$49,'American Bonds'!$B$1:$L$504,MATCH($A347,'American Bonds'!$A$2:$A$504,0))/100))</f>
        <v>0.50452712604051719</v>
      </c>
      <c r="P347">
        <f>P$50*EXP(-P$49*(HLOOKUP(P$49,'American Bonds'!$B$1:$L$504,MATCH($A347,'American Bonds'!$A$2:$A$504,0))/100))</f>
        <v>0.49256262333858447</v>
      </c>
      <c r="Q347">
        <f>Q$50*EXP(-Q$49*(HLOOKUP(Q$49,'American Bonds'!$B$1:$L$504,MATCH($A347,'American Bonds'!$A$2:$A$504,0))/100))</f>
        <v>0.48088185032632769</v>
      </c>
      <c r="R347">
        <f>R$50*EXP(-R$49*(HLOOKUP(R$49,'American Bonds'!$B$1:$L$504,MATCH($A347,'American Bonds'!$A$2:$A$504,0))/100))</f>
        <v>0.46947807855553558</v>
      </c>
      <c r="S347">
        <f>S$50*EXP(-S$49*(HLOOKUP(S$49,'American Bonds'!$B$1:$L$504,MATCH($A347,'American Bonds'!$A$2:$A$504,0))/100))</f>
        <v>0.45834473913837059</v>
      </c>
      <c r="T347">
        <f>T$50*EXP(-T$49*(HLOOKUP(T$49,'American Bonds'!$B$1:$L$504,MATCH($A347,'American Bonds'!$A$2:$A$504,0))/100))</f>
        <v>0.44747541896350784</v>
      </c>
      <c r="U347" s="25">
        <f>U$50*EXP(-U$49*(HLOOKUP(U$49,'American Bonds'!$B$1:$L$504,MATCH($A347,'American Bonds'!$A$2:$A$504,0))/100))</f>
        <v>10.61176048221802</v>
      </c>
      <c r="W347" s="129">
        <f t="shared" si="67"/>
        <v>106.5404524707935</v>
      </c>
      <c r="X347" s="21">
        <f t="shared" si="68"/>
        <v>6.4108086397898374</v>
      </c>
      <c r="Y347" s="28">
        <f t="shared" si="69"/>
        <v>8.2600691495786111E-4</v>
      </c>
    </row>
    <row r="348" spans="1:25" x14ac:dyDescent="0.2">
      <c r="A348" s="154">
        <v>41360</v>
      </c>
      <c r="B348">
        <f>B$50*EXP(-B$49*(HLOOKUP(B$49,'American Bonds'!$B$1:$L$504,MATCH($A348,'American Bonds'!$A$2:$A$504,0))/100))</f>
        <v>23.305126276189039</v>
      </c>
      <c r="C348">
        <f>C$50*EXP(-C$49*(HLOOKUP(C$49,'American Bonds'!$B$1:$L$504,MATCH($A348,'American Bonds'!$A$2:$A$504,0))/100))</f>
        <v>2.2714055995938174</v>
      </c>
      <c r="D348">
        <f>D$50*EXP(-D$49*(HLOOKUP(D$49,'American Bonds'!$B$1:$L$504,MATCH($A348,'American Bonds'!$A$2:$A$504,0))/100))</f>
        <v>22.294626223352427</v>
      </c>
      <c r="E348">
        <f>E$50*EXP(-E$49*(HLOOKUP(E$49,'American Bonds'!$B$1:$L$504,MATCH($A348,'American Bonds'!$A$2:$A$504,0))/100))</f>
        <v>1.7979370540517925</v>
      </c>
      <c r="F348">
        <f>F$50*EXP(-F$49*(HLOOKUP(F$49,'American Bonds'!$B$1:$L$504,MATCH($A348,'American Bonds'!$A$2:$A$504,0))/100))</f>
        <v>20.662559214390395</v>
      </c>
      <c r="G348">
        <f>G$50*EXP(-G$49*(HLOOKUP(G$49,'American Bonds'!$B$1:$L$504,MATCH($A348,'American Bonds'!$A$2:$A$504,0))/100))</f>
        <v>1.2368762835709481</v>
      </c>
      <c r="H348">
        <f>H$50*EXP(-H$49*(HLOOKUP(H$49,'American Bonds'!$B$1:$L$504,MATCH($A348,'American Bonds'!$A$2:$A$504,0))/100))</f>
        <v>1.1905186769278182</v>
      </c>
      <c r="I348">
        <f>I$50*EXP(-I$49*(HLOOKUP(I$49,'American Bonds'!$B$1:$L$504,MATCH($A348,'American Bonds'!$A$2:$A$504,0))/100))</f>
        <v>1.1646132703507244</v>
      </c>
      <c r="J348">
        <f>J$50*EXP(-J$49*(HLOOKUP(J$49,'American Bonds'!$B$1:$L$504,MATCH($A348,'American Bonds'!$A$2:$A$504,0))/100))</f>
        <v>1.1392715593316511</v>
      </c>
      <c r="K348">
        <f>K$50*EXP(-K$49*(HLOOKUP(K$49,'American Bonds'!$B$1:$L$504,MATCH($A348,'American Bonds'!$A$2:$A$504,0))/100))</f>
        <v>16.469612609161302</v>
      </c>
      <c r="L348">
        <f>L$50*EXP(-L$49*(HLOOKUP(L$49,'American Bonds'!$B$1:$L$504,MATCH($A348,'American Bonds'!$A$2:$A$504,0))/100))</f>
        <v>0.54338690939274292</v>
      </c>
      <c r="M348">
        <f>M$50*EXP(-M$49*(HLOOKUP(M$49,'American Bonds'!$B$1:$L$504,MATCH($A348,'American Bonds'!$A$2:$A$504,0))/100))</f>
        <v>0.5306069852952775</v>
      </c>
      <c r="N348">
        <f>N$50*EXP(-N$49*(HLOOKUP(N$49,'American Bonds'!$B$1:$L$504,MATCH($A348,'American Bonds'!$A$2:$A$504,0))/100))</f>
        <v>0.51812763240612392</v>
      </c>
      <c r="O348">
        <f>O$50*EXP(-O$49*(HLOOKUP(O$49,'American Bonds'!$B$1:$L$504,MATCH($A348,'American Bonds'!$A$2:$A$504,0))/100))</f>
        <v>0.50594178158695413</v>
      </c>
      <c r="P348">
        <f>P$50*EXP(-P$49*(HLOOKUP(P$49,'American Bonds'!$B$1:$L$504,MATCH($A348,'American Bonds'!$A$2:$A$504,0))/100))</f>
        <v>0.49404252995860048</v>
      </c>
      <c r="Q348">
        <f>Q$50*EXP(-Q$49*(HLOOKUP(Q$49,'American Bonds'!$B$1:$L$504,MATCH($A348,'American Bonds'!$A$2:$A$504,0))/100))</f>
        <v>0.48242313699080408</v>
      </c>
      <c r="R348">
        <f>R$50*EXP(-R$49*(HLOOKUP(R$49,'American Bonds'!$B$1:$L$504,MATCH($A348,'American Bonds'!$A$2:$A$504,0))/100))</f>
        <v>0.4710770206839287</v>
      </c>
      <c r="S348">
        <f>S$50*EXP(-S$49*(HLOOKUP(S$49,'American Bonds'!$B$1:$L$504,MATCH($A348,'American Bonds'!$A$2:$A$504,0))/100))</f>
        <v>0.45999775384047703</v>
      </c>
      <c r="T348">
        <f>T$50*EXP(-T$49*(HLOOKUP(T$49,'American Bonds'!$B$1:$L$504,MATCH($A348,'American Bonds'!$A$2:$A$504,0))/100))</f>
        <v>0.44917906042429667</v>
      </c>
      <c r="U348" s="25">
        <f>U$50*EXP(-U$49*(HLOOKUP(U$49,'American Bonds'!$B$1:$L$504,MATCH($A348,'American Bonds'!$A$2:$A$504,0))/100))</f>
        <v>10.633005240859513</v>
      </c>
      <c r="W348" s="129">
        <f t="shared" si="67"/>
        <v>106.62033481835866</v>
      </c>
      <c r="X348" s="21">
        <f t="shared" si="68"/>
        <v>6.4155988099723649</v>
      </c>
      <c r="Y348" s="28">
        <f t="shared" si="69"/>
        <v>7.4950324889099006E-4</v>
      </c>
    </row>
    <row r="349" spans="1:25" x14ac:dyDescent="0.2">
      <c r="A349" s="154">
        <v>41361</v>
      </c>
      <c r="B349">
        <f>B$50*EXP(-B$49*(HLOOKUP(B$49,'American Bonds'!$B$1:$L$504,MATCH($A349,'American Bonds'!$A$2:$A$504,0))/100))</f>
        <v>23.298135786931997</v>
      </c>
      <c r="C349">
        <f>C$50*EXP(-C$49*(HLOOKUP(C$49,'American Bonds'!$B$1:$L$504,MATCH($A349,'American Bonds'!$A$2:$A$504,0))/100))</f>
        <v>2.270043165005311</v>
      </c>
      <c r="D349">
        <f>D$50*EXP(-D$49*(HLOOKUP(D$49,'American Bonds'!$B$1:$L$504,MATCH($A349,'American Bonds'!$A$2:$A$504,0))/100))</f>
        <v>22.261209352935875</v>
      </c>
      <c r="E349">
        <f>E$50*EXP(-E$49*(HLOOKUP(E$49,'American Bonds'!$B$1:$L$504,MATCH($A349,'American Bonds'!$A$2:$A$504,0))/100))</f>
        <v>1.7943447734217457</v>
      </c>
      <c r="F349">
        <f>F$50*EXP(-F$49*(HLOOKUP(F$49,'American Bonds'!$B$1:$L$504,MATCH($A349,'American Bonds'!$A$2:$A$504,0))/100))</f>
        <v>20.621275393543733</v>
      </c>
      <c r="G349">
        <f>G$50*EXP(-G$49*(HLOOKUP(G$49,'American Bonds'!$B$1:$L$504,MATCH($A349,'American Bonds'!$A$2:$A$504,0))/100))</f>
        <v>1.2339113398460206</v>
      </c>
      <c r="H349">
        <f>H$50*EXP(-H$49*(HLOOKUP(H$49,'American Bonds'!$B$1:$L$504,MATCH($A349,'American Bonds'!$A$2:$A$504,0))/100))</f>
        <v>1.1863591449856576</v>
      </c>
      <c r="I349">
        <f>I$50*EXP(-I$49*(HLOOKUP(I$49,'American Bonds'!$B$1:$L$504,MATCH($A349,'American Bonds'!$A$2:$A$504,0))/100))</f>
        <v>1.1599641217653553</v>
      </c>
      <c r="J349">
        <f>J$50*EXP(-J$49*(HLOOKUP(J$49,'American Bonds'!$B$1:$L$504,MATCH($A349,'American Bonds'!$A$2:$A$504,0))/100))</f>
        <v>1.1341563551559581</v>
      </c>
      <c r="K349">
        <f>K$50*EXP(-K$49*(HLOOKUP(K$49,'American Bonds'!$B$1:$L$504,MATCH($A349,'American Bonds'!$A$2:$A$504,0))/100))</f>
        <v>16.403865740125198</v>
      </c>
      <c r="L349">
        <f>L$50*EXP(-L$49*(HLOOKUP(L$49,'American Bonds'!$B$1:$L$504,MATCH($A349,'American Bonds'!$A$2:$A$504,0))/100))</f>
        <v>0.54100125927053133</v>
      </c>
      <c r="M349">
        <f>M$50*EXP(-M$49*(HLOOKUP(M$49,'American Bonds'!$B$1:$L$504,MATCH($A349,'American Bonds'!$A$2:$A$504,0))/100))</f>
        <v>0.52806617458990768</v>
      </c>
      <c r="N349">
        <f>N$50*EXP(-N$49*(HLOOKUP(N$49,'American Bonds'!$B$1:$L$504,MATCH($A349,'American Bonds'!$A$2:$A$504,0))/100))</f>
        <v>0.51544036167682228</v>
      </c>
      <c r="O349">
        <f>O$50*EXP(-O$49*(HLOOKUP(O$49,'American Bonds'!$B$1:$L$504,MATCH($A349,'American Bonds'!$A$2:$A$504,0))/100))</f>
        <v>0.50311642598933271</v>
      </c>
      <c r="P349">
        <f>P$50*EXP(-P$49*(HLOOKUP(P$49,'American Bonds'!$B$1:$L$504,MATCH($A349,'American Bonds'!$A$2:$A$504,0))/100))</f>
        <v>0.49108714978550339</v>
      </c>
      <c r="Q349">
        <f>Q$50*EXP(-Q$49*(HLOOKUP(Q$49,'American Bonds'!$B$1:$L$504,MATCH($A349,'American Bonds'!$A$2:$A$504,0))/100))</f>
        <v>0.47934548789620068</v>
      </c>
      <c r="R349">
        <f>R$50*EXP(-R$49*(HLOOKUP(R$49,'American Bonds'!$B$1:$L$504,MATCH($A349,'American Bonds'!$A$2:$A$504,0))/100))</f>
        <v>0.46788456359895869</v>
      </c>
      <c r="S349">
        <f>S$50*EXP(-S$49*(HLOOKUP(S$49,'American Bonds'!$B$1:$L$504,MATCH($A349,'American Bonds'!$A$2:$A$504,0))/100))</f>
        <v>0.45669766459049871</v>
      </c>
      <c r="T349">
        <f>T$50*EXP(-T$49*(HLOOKUP(T$49,'American Bonds'!$B$1:$L$504,MATCH($A349,'American Bonds'!$A$2:$A$504,0))/100))</f>
        <v>0.44577823905554437</v>
      </c>
      <c r="U349" s="25">
        <f>U$50*EXP(-U$49*(HLOOKUP(U$49,'American Bonds'!$B$1:$L$504,MATCH($A349,'American Bonds'!$A$2:$A$504,0))/100))</f>
        <v>10.548280549562365</v>
      </c>
      <c r="W349" s="129">
        <f t="shared" si="67"/>
        <v>106.3399630497325</v>
      </c>
      <c r="X349" s="21">
        <f t="shared" si="68"/>
        <v>6.4022718936572209</v>
      </c>
      <c r="Y349" s="28">
        <f t="shared" si="69"/>
        <v>-2.6330910824375752E-3</v>
      </c>
    </row>
    <row r="350" spans="1:25" x14ac:dyDescent="0.2">
      <c r="A350" s="154">
        <v>41362</v>
      </c>
      <c r="B350">
        <f>B$50*EXP(-B$49*(HLOOKUP(B$49,'American Bonds'!$B$1:$L$504,MATCH($A350,'American Bonds'!$A$2:$A$504,0))/100))</f>
        <v>23.295806089840102</v>
      </c>
      <c r="C350">
        <f>C$50*EXP(-C$49*(HLOOKUP(C$49,'American Bonds'!$B$1:$L$504,MATCH($A350,'American Bonds'!$A$2:$A$504,0))/100))</f>
        <v>2.2718599261448773</v>
      </c>
      <c r="D350">
        <f>D$50*EXP(-D$49*(HLOOKUP(D$49,'American Bonds'!$B$1:$L$504,MATCH($A350,'American Bonds'!$A$2:$A$504,0))/100))</f>
        <v>22.281253459848653</v>
      </c>
      <c r="E350">
        <f>E$50*EXP(-E$49*(HLOOKUP(E$49,'American Bonds'!$B$1:$L$504,MATCH($A350,'American Bonds'!$A$2:$A$504,0))/100))</f>
        <v>1.796499279595015</v>
      </c>
      <c r="F350">
        <f>F$50*EXP(-F$49*(HLOOKUP(F$49,'American Bonds'!$B$1:$L$504,MATCH($A350,'American Bonds'!$A$2:$A$504,0))/100))</f>
        <v>20.662559214390395</v>
      </c>
      <c r="G350">
        <f>G$50*EXP(-G$49*(HLOOKUP(G$49,'American Bonds'!$B$1:$L$504,MATCH($A350,'American Bonds'!$A$2:$A$504,0))/100))</f>
        <v>1.2368762835709481</v>
      </c>
      <c r="H350">
        <f>H$50*EXP(-H$49*(HLOOKUP(H$49,'American Bonds'!$B$1:$L$504,MATCH($A350,'American Bonds'!$A$2:$A$504,0))/100))</f>
        <v>1.1896856054629985</v>
      </c>
      <c r="I350">
        <f>I$50*EXP(-I$49*(HLOOKUP(I$49,'American Bonds'!$B$1:$L$504,MATCH($A350,'American Bonds'!$A$2:$A$504,0))/100))</f>
        <v>1.16368195231133</v>
      </c>
      <c r="J350">
        <f>J$50*EXP(-J$49*(HLOOKUP(J$49,'American Bonds'!$B$1:$L$504,MATCH($A350,'American Bonds'!$A$2:$A$504,0))/100))</f>
        <v>1.138246676194844</v>
      </c>
      <c r="K350">
        <f>K$50*EXP(-K$49*(HLOOKUP(K$49,'American Bonds'!$B$1:$L$504,MATCH($A350,'American Bonds'!$A$2:$A$504,0))/100))</f>
        <v>16.453151228614196</v>
      </c>
      <c r="L350">
        <f>L$50*EXP(-L$49*(HLOOKUP(L$49,'American Bonds'!$B$1:$L$504,MATCH($A350,'American Bonds'!$A$2:$A$504,0))/100))</f>
        <v>0.54278951242098283</v>
      </c>
      <c r="M350">
        <f>M$50*EXP(-M$49*(HLOOKUP(M$49,'American Bonds'!$B$1:$L$504,MATCH($A350,'American Bonds'!$A$2:$A$504,0))/100))</f>
        <v>0.52997063879718365</v>
      </c>
      <c r="N350">
        <f>N$50*EXP(-N$49*(HLOOKUP(N$49,'American Bonds'!$B$1:$L$504,MATCH($A350,'American Bonds'!$A$2:$A$504,0))/100))</f>
        <v>0.51745450411218596</v>
      </c>
      <c r="O350">
        <f>O$50*EXP(-O$49*(HLOOKUP(O$49,'American Bonds'!$B$1:$L$504,MATCH($A350,'American Bonds'!$A$2:$A$504,0))/100))</f>
        <v>0.50523395868437537</v>
      </c>
      <c r="P350">
        <f>P$50*EXP(-P$49*(HLOOKUP(P$49,'American Bonds'!$B$1:$L$504,MATCH($A350,'American Bonds'!$A$2:$A$504,0))/100))</f>
        <v>0.49330202168371406</v>
      </c>
      <c r="Q350">
        <f>Q$50*EXP(-Q$49*(HLOOKUP(Q$49,'American Bonds'!$B$1:$L$504,MATCH($A350,'American Bonds'!$A$2:$A$504,0))/100))</f>
        <v>0.48165187714403163</v>
      </c>
      <c r="R350">
        <f>R$50*EXP(-R$49*(HLOOKUP(R$49,'American Bonds'!$B$1:$L$504,MATCH($A350,'American Bonds'!$A$2:$A$504,0))/100))</f>
        <v>0.47027687006949126</v>
      </c>
      <c r="S350">
        <f>S$50*EXP(-S$49*(HLOOKUP(S$49,'American Bonds'!$B$1:$L$504,MATCH($A350,'American Bonds'!$A$2:$A$504,0))/100))</f>
        <v>0.45917050263300868</v>
      </c>
      <c r="T350">
        <f>T$50*EXP(-T$49*(HLOOKUP(T$49,'American Bonds'!$B$1:$L$504,MATCH($A350,'American Bonds'!$A$2:$A$504,0))/100))</f>
        <v>0.44832643046445181</v>
      </c>
      <c r="U350" s="25">
        <f>U$50*EXP(-U$49*(HLOOKUP(U$49,'American Bonds'!$B$1:$L$504,MATCH($A350,'American Bonds'!$A$2:$A$504,0))/100))</f>
        <v>10.61176048221802</v>
      </c>
      <c r="W350" s="129">
        <f t="shared" si="67"/>
        <v>106.5495565142008</v>
      </c>
      <c r="X350" s="21">
        <f t="shared" si="68"/>
        <v>6.4126591521716314</v>
      </c>
      <c r="Y350" s="28">
        <f t="shared" si="69"/>
        <v>1.9690357009170432E-3</v>
      </c>
    </row>
    <row r="351" spans="1:25" x14ac:dyDescent="0.2">
      <c r="A351" s="154">
        <v>41363</v>
      </c>
      <c r="B351">
        <f>B$50*EXP(-B$49*(HLOOKUP(B$49,'American Bonds'!$B$1:$L$504,MATCH($A351,'American Bonds'!$A$2:$A$504,0))/100))</f>
        <v>23.298135786931997</v>
      </c>
      <c r="C351">
        <f>C$50*EXP(-C$49*(HLOOKUP(C$49,'American Bonds'!$B$1:$L$504,MATCH($A351,'American Bonds'!$A$2:$A$504,0))/100))</f>
        <v>2.2709513638989822</v>
      </c>
      <c r="D351">
        <f>D$50*EXP(-D$49*(HLOOKUP(D$49,'American Bonds'!$B$1:$L$504,MATCH($A351,'American Bonds'!$A$2:$A$504,0))/100))</f>
        <v>22.26788871759636</v>
      </c>
      <c r="E351">
        <f>E$50*EXP(-E$49*(HLOOKUP(E$49,'American Bonds'!$B$1:$L$504,MATCH($A351,'American Bonds'!$A$2:$A$504,0))/100))</f>
        <v>1.7950626548978379</v>
      </c>
      <c r="F351">
        <f>F$50*EXP(-F$49*(HLOOKUP(F$49,'American Bonds'!$B$1:$L$504,MATCH($A351,'American Bonds'!$A$2:$A$504,0))/100))</f>
        <v>20.631588609329594</v>
      </c>
      <c r="G351">
        <f>G$50*EXP(-G$49*(HLOOKUP(G$49,'American Bonds'!$B$1:$L$504,MATCH($A351,'American Bonds'!$A$2:$A$504,0))/100))</f>
        <v>1.2346519087983969</v>
      </c>
      <c r="H351">
        <f>H$50*EXP(-H$49*(HLOOKUP(H$49,'American Bonds'!$B$1:$L$504,MATCH($A351,'American Bonds'!$A$2:$A$504,0))/100))</f>
        <v>1.1863591449856576</v>
      </c>
      <c r="I351">
        <f>I$50*EXP(-I$49*(HLOOKUP(I$49,'American Bonds'!$B$1:$L$504,MATCH($A351,'American Bonds'!$A$2:$A$504,0))/100))</f>
        <v>1.1599641217653553</v>
      </c>
      <c r="J351">
        <f>J$50*EXP(-J$49*(HLOOKUP(J$49,'American Bonds'!$B$1:$L$504,MATCH($A351,'American Bonds'!$A$2:$A$504,0))/100))</f>
        <v>1.1341563551559581</v>
      </c>
      <c r="K351">
        <f>K$50*EXP(-K$49*(HLOOKUP(K$49,'American Bonds'!$B$1:$L$504,MATCH($A351,'American Bonds'!$A$2:$A$504,0))/100))</f>
        <v>16.403865740125198</v>
      </c>
      <c r="L351">
        <f>L$50*EXP(-L$49*(HLOOKUP(L$49,'American Bonds'!$B$1:$L$504,MATCH($A351,'American Bonds'!$A$2:$A$504,0))/100))</f>
        <v>0.54100125927053133</v>
      </c>
      <c r="M351">
        <f>M$50*EXP(-M$49*(HLOOKUP(M$49,'American Bonds'!$B$1:$L$504,MATCH($A351,'American Bonds'!$A$2:$A$504,0))/100))</f>
        <v>0.52806617458990768</v>
      </c>
      <c r="N351">
        <f>N$50*EXP(-N$49*(HLOOKUP(N$49,'American Bonds'!$B$1:$L$504,MATCH($A351,'American Bonds'!$A$2:$A$504,0))/100))</f>
        <v>0.51544036167682228</v>
      </c>
      <c r="O351">
        <f>O$50*EXP(-O$49*(HLOOKUP(O$49,'American Bonds'!$B$1:$L$504,MATCH($A351,'American Bonds'!$A$2:$A$504,0))/100))</f>
        <v>0.50311642598933271</v>
      </c>
      <c r="P351">
        <f>P$50*EXP(-P$49*(HLOOKUP(P$49,'American Bonds'!$B$1:$L$504,MATCH($A351,'American Bonds'!$A$2:$A$504,0))/100))</f>
        <v>0.49108714978550339</v>
      </c>
      <c r="Q351">
        <f>Q$50*EXP(-Q$49*(HLOOKUP(Q$49,'American Bonds'!$B$1:$L$504,MATCH($A351,'American Bonds'!$A$2:$A$504,0))/100))</f>
        <v>0.47934548789620068</v>
      </c>
      <c r="R351">
        <f>R$50*EXP(-R$49*(HLOOKUP(R$49,'American Bonds'!$B$1:$L$504,MATCH($A351,'American Bonds'!$A$2:$A$504,0))/100))</f>
        <v>0.46788456359895869</v>
      </c>
      <c r="S351">
        <f>S$50*EXP(-S$49*(HLOOKUP(S$49,'American Bonds'!$B$1:$L$504,MATCH($A351,'American Bonds'!$A$2:$A$504,0))/100))</f>
        <v>0.45669766459049871</v>
      </c>
      <c r="T351">
        <f>T$50*EXP(-T$49*(HLOOKUP(T$49,'American Bonds'!$B$1:$L$504,MATCH($A351,'American Bonds'!$A$2:$A$504,0))/100))</f>
        <v>0.44577823905554437</v>
      </c>
      <c r="U351" s="25">
        <f>U$50*EXP(-U$49*(HLOOKUP(U$49,'American Bonds'!$B$1:$L$504,MATCH($A351,'American Bonds'!$A$2:$A$504,0))/100))</f>
        <v>10.527205070966996</v>
      </c>
      <c r="W351" s="129">
        <f t="shared" si="67"/>
        <v>106.33824680090562</v>
      </c>
      <c r="X351" s="21">
        <f t="shared" si="68"/>
        <v>6.3991705996272259</v>
      </c>
      <c r="Y351" s="28">
        <f t="shared" si="69"/>
        <v>-1.9851750959976587E-3</v>
      </c>
    </row>
    <row r="352" spans="1:25" x14ac:dyDescent="0.2">
      <c r="A352" s="154" t="s">
        <v>121</v>
      </c>
      <c r="B352">
        <f>B$50*EXP(-B$49*(HLOOKUP(B$49,'American Bonds'!$B$1:$L$504,MATCH($A352,'American Bonds'!$A$2:$A$504,0))/100))</f>
        <v>23.298135786931997</v>
      </c>
      <c r="C352">
        <f>C$50*EXP(-C$49*(HLOOKUP(C$49,'American Bonds'!$B$1:$L$504,MATCH($A352,'American Bonds'!$A$2:$A$504,0))/100))</f>
        <v>2.2714055995938174</v>
      </c>
      <c r="D352">
        <f>D$50*EXP(-D$49*(HLOOKUP(D$49,'American Bonds'!$B$1:$L$504,MATCH($A352,'American Bonds'!$A$2:$A$504,0))/100))</f>
        <v>22.301315614577948</v>
      </c>
      <c r="E352">
        <f>E$50*EXP(-E$49*(HLOOKUP(E$49,'American Bonds'!$B$1:$L$504,MATCH($A352,'American Bonds'!$A$2:$A$504,0))/100))</f>
        <v>1.7986563727275575</v>
      </c>
      <c r="F352">
        <f>F$50*EXP(-F$49*(HLOOKUP(F$49,'American Bonds'!$B$1:$L$504,MATCH($A352,'American Bonds'!$A$2:$A$504,0))/100))</f>
        <v>20.662559214390395</v>
      </c>
      <c r="G352">
        <f>G$50*EXP(-G$49*(HLOOKUP(G$49,'American Bonds'!$B$1:$L$504,MATCH($A352,'American Bonds'!$A$2:$A$504,0))/100))</f>
        <v>1.2368762835709481</v>
      </c>
      <c r="H352">
        <f>H$50*EXP(-H$49*(HLOOKUP(H$49,'American Bonds'!$B$1:$L$504,MATCH($A352,'American Bonds'!$A$2:$A$504,0))/100))</f>
        <v>1.1888531169441492</v>
      </c>
      <c r="I352">
        <f>I$50*EXP(-I$49*(HLOOKUP(I$49,'American Bonds'!$B$1:$L$504,MATCH($A352,'American Bonds'!$A$2:$A$504,0))/100))</f>
        <v>1.1627513790284247</v>
      </c>
      <c r="J352">
        <f>J$50*EXP(-J$49*(HLOOKUP(J$49,'American Bonds'!$B$1:$L$504,MATCH($A352,'American Bonds'!$A$2:$A$504,0))/100))</f>
        <v>1.1372227150379066</v>
      </c>
      <c r="K352">
        <f>K$50*EXP(-K$49*(HLOOKUP(K$49,'American Bonds'!$B$1:$L$504,MATCH($A352,'American Bonds'!$A$2:$A$504,0))/100))</f>
        <v>16.43670630121969</v>
      </c>
      <c r="L352">
        <f>L$50*EXP(-L$49*(HLOOKUP(L$49,'American Bonds'!$B$1:$L$504,MATCH($A352,'American Bonds'!$A$2:$A$504,0))/100))</f>
        <v>0.54219277222459905</v>
      </c>
      <c r="M352">
        <f>M$50*EXP(-M$49*(HLOOKUP(M$49,'American Bonds'!$B$1:$L$504,MATCH($A352,'American Bonds'!$A$2:$A$504,0))/100))</f>
        <v>0.52933505545690118</v>
      </c>
      <c r="N352">
        <f>N$50*EXP(-N$49*(HLOOKUP(N$49,'American Bonds'!$B$1:$L$504,MATCH($A352,'American Bonds'!$A$2:$A$504,0))/100))</f>
        <v>0.51678225031648306</v>
      </c>
      <c r="O352">
        <f>O$50*EXP(-O$49*(HLOOKUP(O$49,'American Bonds'!$B$1:$L$504,MATCH($A352,'American Bonds'!$A$2:$A$504,0))/100))</f>
        <v>0.50452712604051719</v>
      </c>
      <c r="P352">
        <f>P$50*EXP(-P$49*(HLOOKUP(P$49,'American Bonds'!$B$1:$L$504,MATCH($A352,'American Bonds'!$A$2:$A$504,0))/100))</f>
        <v>0.49256262333858447</v>
      </c>
      <c r="Q352">
        <f>Q$50*EXP(-Q$49*(HLOOKUP(Q$49,'American Bonds'!$B$1:$L$504,MATCH($A352,'American Bonds'!$A$2:$A$504,0))/100))</f>
        <v>0.48088185032632769</v>
      </c>
      <c r="R352">
        <f>R$50*EXP(-R$49*(HLOOKUP(R$49,'American Bonds'!$B$1:$L$504,MATCH($A352,'American Bonds'!$A$2:$A$504,0))/100))</f>
        <v>0.46947807855553558</v>
      </c>
      <c r="S352">
        <f>S$50*EXP(-S$49*(HLOOKUP(S$49,'American Bonds'!$B$1:$L$504,MATCH($A352,'American Bonds'!$A$2:$A$504,0))/100))</f>
        <v>0.45834473913837059</v>
      </c>
      <c r="T352">
        <f>T$50*EXP(-T$49*(HLOOKUP(T$49,'American Bonds'!$B$1:$L$504,MATCH($A352,'American Bonds'!$A$2:$A$504,0))/100))</f>
        <v>0.44747541896350784</v>
      </c>
      <c r="U352" s="25">
        <f>U$50*EXP(-U$49*(HLOOKUP(U$49,'American Bonds'!$B$1:$L$504,MATCH($A352,'American Bonds'!$A$2:$A$504,0))/100))</f>
        <v>10.569398221293996</v>
      </c>
      <c r="W352" s="129">
        <f t="shared" ref="W352:W399" si="70">SUM(B352:U352)</f>
        <v>106.50546051967763</v>
      </c>
      <c r="X352" s="21">
        <f t="shared" si="68"/>
        <v>6.4053165839936508</v>
      </c>
      <c r="Y352" s="28">
        <f t="shared" si="69"/>
        <v>1.5712351121688723E-3</v>
      </c>
    </row>
    <row r="353" spans="1:25" x14ac:dyDescent="0.2">
      <c r="A353" s="154" t="s">
        <v>122</v>
      </c>
      <c r="B353">
        <f>B$50*EXP(-B$49*(HLOOKUP(B$49,'American Bonds'!$B$1:$L$504,MATCH($A353,'American Bonds'!$A$2:$A$504,0))/100))</f>
        <v>23.300465717005252</v>
      </c>
      <c r="C353">
        <f>C$50*EXP(-C$49*(HLOOKUP(C$49,'American Bonds'!$B$1:$L$504,MATCH($A353,'American Bonds'!$A$2:$A$504,0))/100))</f>
        <v>2.2727688518883649</v>
      </c>
      <c r="D353">
        <f>D$50*EXP(-D$49*(HLOOKUP(D$49,'American Bonds'!$B$1:$L$504,MATCH($A353,'American Bonds'!$A$2:$A$504,0))/100))</f>
        <v>22.321395833374112</v>
      </c>
      <c r="E353">
        <f>E$50*EXP(-E$49*(HLOOKUP(E$49,'American Bonds'!$B$1:$L$504,MATCH($A353,'American Bonds'!$A$2:$A$504,0))/100))</f>
        <v>1.8008160559255875</v>
      </c>
      <c r="F353">
        <f>F$50*EXP(-F$49*(HLOOKUP(F$49,'American Bonds'!$B$1:$L$504,MATCH($A353,'American Bonds'!$A$2:$A$504,0))/100))</f>
        <v>20.714280236766314</v>
      </c>
      <c r="G353">
        <f>G$50*EXP(-G$49*(HLOOKUP(G$49,'American Bonds'!$B$1:$L$504,MATCH($A353,'American Bonds'!$A$2:$A$504,0))/100))</f>
        <v>1.2405924839350573</v>
      </c>
      <c r="H353">
        <f>H$50*EXP(-H$49*(HLOOKUP(H$49,'American Bonds'!$B$1:$L$504,MATCH($A353,'American Bonds'!$A$2:$A$504,0))/100))</f>
        <v>1.1938568004151913</v>
      </c>
      <c r="I353">
        <f>I$50*EXP(-I$49*(HLOOKUP(I$49,'American Bonds'!$B$1:$L$504,MATCH($A353,'American Bonds'!$A$2:$A$504,0))/100))</f>
        <v>1.1683460020012237</v>
      </c>
      <c r="J353">
        <f>J$50*EXP(-J$49*(HLOOKUP(J$49,'American Bonds'!$B$1:$L$504,MATCH($A353,'American Bonds'!$A$2:$A$504,0))/100))</f>
        <v>1.1433803282919039</v>
      </c>
      <c r="K353">
        <f>K$50*EXP(-K$49*(HLOOKUP(K$49,'American Bonds'!$B$1:$L$504,MATCH($A353,'American Bonds'!$A$2:$A$504,0))/100))</f>
        <v>16.519095634414406</v>
      </c>
      <c r="L353">
        <f>L$50*EXP(-L$49*(HLOOKUP(L$49,'American Bonds'!$B$1:$L$504,MATCH($A353,'American Bonds'!$A$2:$A$504,0))/100))</f>
        <v>0.5451830481927632</v>
      </c>
      <c r="M353">
        <f>M$50*EXP(-M$49*(HLOOKUP(M$49,'American Bonds'!$B$1:$L$504,MATCH($A353,'American Bonds'!$A$2:$A$504,0))/100))</f>
        <v>0.53252061290532127</v>
      </c>
      <c r="N353">
        <f>N$50*EXP(-N$49*(HLOOKUP(N$49,'American Bonds'!$B$1:$L$504,MATCH($A353,'American Bonds'!$A$2:$A$504,0))/100))</f>
        <v>0.52015227566061939</v>
      </c>
      <c r="O353">
        <f>O$50*EXP(-O$49*(HLOOKUP(O$49,'American Bonds'!$B$1:$L$504,MATCH($A353,'American Bonds'!$A$2:$A$504,0))/100))</f>
        <v>0.50807120573006737</v>
      </c>
      <c r="P353">
        <f>P$50*EXP(-P$49*(HLOOKUP(P$49,'American Bonds'!$B$1:$L$504,MATCH($A353,'American Bonds'!$A$2:$A$504,0))/100))</f>
        <v>0.4962707310357497</v>
      </c>
      <c r="Q353">
        <f>Q$50*EXP(-Q$49*(HLOOKUP(Q$49,'American Bonds'!$B$1:$L$504,MATCH($A353,'American Bonds'!$A$2:$A$504,0))/100))</f>
        <v>0.484744334465602</v>
      </c>
      <c r="R353">
        <f>R$50*EXP(-R$49*(HLOOKUP(R$49,'American Bonds'!$B$1:$L$504,MATCH($A353,'American Bonds'!$A$2:$A$504,0))/100))</f>
        <v>0.47348565027416945</v>
      </c>
      <c r="S353">
        <f>S$50*EXP(-S$49*(HLOOKUP(S$49,'American Bonds'!$B$1:$L$504,MATCH($A353,'American Bonds'!$A$2:$A$504,0))/100))</f>
        <v>0.46248846056696263</v>
      </c>
      <c r="T353">
        <f>T$50*EXP(-T$49*(HLOOKUP(T$49,'American Bonds'!$B$1:$L$504,MATCH($A353,'American Bonds'!$A$2:$A$504,0))/100))</f>
        <v>0.45174669186646693</v>
      </c>
      <c r="U353" s="25">
        <f>U$50*EXP(-U$49*(HLOOKUP(U$49,'American Bonds'!$B$1:$L$504,MATCH($A353,'American Bonds'!$A$2:$A$504,0))/100))</f>
        <v>10.675622439397111</v>
      </c>
      <c r="W353" s="129">
        <f t="shared" si="70"/>
        <v>106.82528339411223</v>
      </c>
      <c r="X353" s="21">
        <f t="shared" si="68"/>
        <v>6.4230622778914519</v>
      </c>
      <c r="Y353" s="28">
        <f t="shared" si="69"/>
        <v>2.9983780881734337E-3</v>
      </c>
    </row>
    <row r="354" spans="1:25" x14ac:dyDescent="0.2">
      <c r="A354" s="154" t="s">
        <v>123</v>
      </c>
      <c r="B354">
        <f>B$50*EXP(-B$49*(HLOOKUP(B$49,'American Bonds'!$B$1:$L$504,MATCH($A354,'American Bonds'!$A$2:$A$504,0))/100))</f>
        <v>23.298135786931997</v>
      </c>
      <c r="C354">
        <f>C$50*EXP(-C$49*(HLOOKUP(C$49,'American Bonds'!$B$1:$L$504,MATCH($A354,'American Bonds'!$A$2:$A$504,0))/100))</f>
        <v>2.2723143435703337</v>
      </c>
      <c r="D354">
        <f>D$50*EXP(-D$49*(HLOOKUP(D$49,'American Bonds'!$B$1:$L$504,MATCH($A354,'American Bonds'!$A$2:$A$504,0))/100))</f>
        <v>22.321395833374112</v>
      </c>
      <c r="E354">
        <f>E$50*EXP(-E$49*(HLOOKUP(E$49,'American Bonds'!$B$1:$L$504,MATCH($A354,'American Bonds'!$A$2:$A$504,0))/100))</f>
        <v>1.8008160559255875</v>
      </c>
      <c r="F354">
        <f>F$50*EXP(-F$49*(HLOOKUP(F$49,'American Bonds'!$B$1:$L$504,MATCH($A354,'American Bonds'!$A$2:$A$504,0))/100))</f>
        <v>20.714280236766314</v>
      </c>
      <c r="G354">
        <f>G$50*EXP(-G$49*(HLOOKUP(G$49,'American Bonds'!$B$1:$L$504,MATCH($A354,'American Bonds'!$A$2:$A$504,0))/100))</f>
        <v>1.2405924839350573</v>
      </c>
      <c r="H354">
        <f>H$50*EXP(-H$49*(HLOOKUP(H$49,'American Bonds'!$B$1:$L$504,MATCH($A354,'American Bonds'!$A$2:$A$504,0))/100))</f>
        <v>1.1938568004151913</v>
      </c>
      <c r="I354">
        <f>I$50*EXP(-I$49*(HLOOKUP(I$49,'American Bonds'!$B$1:$L$504,MATCH($A354,'American Bonds'!$A$2:$A$504,0))/100))</f>
        <v>1.1683460020012237</v>
      </c>
      <c r="J354">
        <f>J$50*EXP(-J$49*(HLOOKUP(J$49,'American Bonds'!$B$1:$L$504,MATCH($A354,'American Bonds'!$A$2:$A$504,0))/100))</f>
        <v>1.1433803282919039</v>
      </c>
      <c r="K354">
        <f>K$50*EXP(-K$49*(HLOOKUP(K$49,'American Bonds'!$B$1:$L$504,MATCH($A354,'American Bonds'!$A$2:$A$504,0))/100))</f>
        <v>16.502584795575309</v>
      </c>
      <c r="L354">
        <f>L$50*EXP(-L$49*(HLOOKUP(L$49,'American Bonds'!$B$1:$L$504,MATCH($A354,'American Bonds'!$A$2:$A$504,0))/100))</f>
        <v>0.54458367655458884</v>
      </c>
      <c r="M354">
        <f>M$50*EXP(-M$49*(HLOOKUP(M$49,'American Bonds'!$B$1:$L$504,MATCH($A354,'American Bonds'!$A$2:$A$504,0))/100))</f>
        <v>0.53188197143135618</v>
      </c>
      <c r="N354">
        <f>N$50*EXP(-N$49*(HLOOKUP(N$49,'American Bonds'!$B$1:$L$504,MATCH($A354,'American Bonds'!$A$2:$A$504,0))/100))</f>
        <v>0.51947651704053299</v>
      </c>
      <c r="O354">
        <f>O$50*EXP(-O$49*(HLOOKUP(O$49,'American Bonds'!$B$1:$L$504,MATCH($A354,'American Bonds'!$A$2:$A$504,0))/100))</f>
        <v>0.50736040371955027</v>
      </c>
      <c r="P354">
        <f>P$50*EXP(-P$49*(HLOOKUP(P$49,'American Bonds'!$B$1:$L$504,MATCH($A354,'American Bonds'!$A$2:$A$504,0))/100))</f>
        <v>0.49552688296472086</v>
      </c>
      <c r="Q354">
        <f>Q$50*EXP(-Q$49*(HLOOKUP(Q$49,'American Bonds'!$B$1:$L$504,MATCH($A354,'American Bonds'!$A$2:$A$504,0))/100))</f>
        <v>0.48396936367241872</v>
      </c>
      <c r="R354">
        <f>R$50*EXP(-R$49*(HLOOKUP(R$49,'American Bonds'!$B$1:$L$504,MATCH($A354,'American Bonds'!$A$2:$A$504,0))/100))</f>
        <v>0.47268140846792689</v>
      </c>
      <c r="S354">
        <f>S$50*EXP(-S$49*(HLOOKUP(S$49,'American Bonds'!$B$1:$L$504,MATCH($A354,'American Bonds'!$A$2:$A$504,0))/100))</f>
        <v>0.46165673011991171</v>
      </c>
      <c r="T354">
        <f>T$50*EXP(-T$49*(HLOOKUP(T$49,'American Bonds'!$B$1:$L$504,MATCH($A354,'American Bonds'!$A$2:$A$504,0))/100))</f>
        <v>0.4508891880385229</v>
      </c>
      <c r="U354" s="25">
        <f>U$50*EXP(-U$49*(HLOOKUP(U$49,'American Bonds'!$B$1:$L$504,MATCH($A354,'American Bonds'!$A$2:$A$504,0))/100))</f>
        <v>10.654292531536147</v>
      </c>
      <c r="W354" s="129">
        <f t="shared" si="70"/>
        <v>106.77802134033269</v>
      </c>
      <c r="X354" s="21">
        <f t="shared" si="68"/>
        <v>6.4193830156824561</v>
      </c>
      <c r="Y354" s="28">
        <f t="shared" si="69"/>
        <v>-4.4252175414202072E-4</v>
      </c>
    </row>
    <row r="355" spans="1:25" x14ac:dyDescent="0.2">
      <c r="A355" s="154" t="s">
        <v>124</v>
      </c>
      <c r="B355">
        <f>B$50*EXP(-B$49*(HLOOKUP(B$49,'American Bonds'!$B$1:$L$504,MATCH($A355,'American Bonds'!$A$2:$A$504,0))/100))</f>
        <v>23.298135786931997</v>
      </c>
      <c r="C355">
        <f>C$50*EXP(-C$49*(HLOOKUP(C$49,'American Bonds'!$B$1:$L$504,MATCH($A355,'American Bonds'!$A$2:$A$504,0))/100))</f>
        <v>2.2727688518883649</v>
      </c>
      <c r="D355">
        <f>D$50*EXP(-D$49*(HLOOKUP(D$49,'American Bonds'!$B$1:$L$504,MATCH($A355,'American Bonds'!$A$2:$A$504,0))/100))</f>
        <v>22.34149413250212</v>
      </c>
      <c r="E355">
        <f>E$50*EXP(-E$49*(HLOOKUP(E$49,'American Bonds'!$B$1:$L$504,MATCH($A355,'American Bonds'!$A$2:$A$504,0))/100))</f>
        <v>1.8029783322990489</v>
      </c>
      <c r="F355">
        <f>F$50*EXP(-F$49*(HLOOKUP(F$49,'American Bonds'!$B$1:$L$504,MATCH($A355,'American Bonds'!$A$2:$A$504,0))/100))</f>
        <v>20.74537497234288</v>
      </c>
      <c r="G355">
        <f>G$50*EXP(-G$49*(HLOOKUP(G$49,'American Bonds'!$B$1:$L$504,MATCH($A355,'American Bonds'!$A$2:$A$504,0))/100))</f>
        <v>1.2428275613723632</v>
      </c>
      <c r="H355">
        <f>H$50*EXP(-H$49*(HLOOKUP(H$49,'American Bonds'!$B$1:$L$504,MATCH($A355,'American Bonds'!$A$2:$A$504,0))/100))</f>
        <v>1.1955293704616186</v>
      </c>
      <c r="I355">
        <f>I$50*EXP(-I$49*(HLOOKUP(I$49,'American Bonds'!$B$1:$L$504,MATCH($A355,'American Bonds'!$A$2:$A$504,0))/100))</f>
        <v>1.1702168518852183</v>
      </c>
      <c r="J355">
        <f>J$50*EXP(-J$49*(HLOOKUP(J$49,'American Bonds'!$B$1:$L$504,MATCH($A355,'American Bonds'!$A$2:$A$504,0))/100))</f>
        <v>1.1454402662708274</v>
      </c>
      <c r="K355">
        <f>K$50*EXP(-K$49*(HLOOKUP(K$49,'American Bonds'!$B$1:$L$504,MATCH($A355,'American Bonds'!$A$2:$A$504,0))/100))</f>
        <v>16.535622992350504</v>
      </c>
      <c r="L355">
        <f>L$50*EXP(-L$49*(HLOOKUP(L$49,'American Bonds'!$B$1:$L$504,MATCH($A355,'American Bonds'!$A$2:$A$504,0))/100))</f>
        <v>0.54578307950249261</v>
      </c>
      <c r="M355">
        <f>M$50*EXP(-M$49*(HLOOKUP(M$49,'American Bonds'!$B$1:$L$504,MATCH($A355,'American Bonds'!$A$2:$A$504,0))/100))</f>
        <v>0.53316002120906092</v>
      </c>
      <c r="N355">
        <f>N$50*EXP(-N$49*(HLOOKUP(N$49,'American Bonds'!$B$1:$L$504,MATCH($A355,'American Bonds'!$A$2:$A$504,0))/100))</f>
        <v>0.52082891333817549</v>
      </c>
      <c r="O355">
        <f>O$50*EXP(-O$49*(HLOOKUP(O$49,'American Bonds'!$B$1:$L$504,MATCH($A355,'American Bonds'!$A$2:$A$504,0))/100))</f>
        <v>0.50878300356031037</v>
      </c>
      <c r="P355">
        <f>P$50*EXP(-P$49*(HLOOKUP(P$49,'American Bonds'!$B$1:$L$504,MATCH($A355,'American Bonds'!$A$2:$A$504,0))/100))</f>
        <v>0.4970156957161328</v>
      </c>
      <c r="Q355">
        <f>Q$50*EXP(-Q$49*(HLOOKUP(Q$49,'American Bonds'!$B$1:$L$504,MATCH($A355,'American Bonds'!$A$2:$A$504,0))/100))</f>
        <v>0.48552054620454632</v>
      </c>
      <c r="R355">
        <f>R$50*EXP(-R$49*(HLOOKUP(R$49,'American Bonds'!$B$1:$L$504,MATCH($A355,'American Bonds'!$A$2:$A$504,0))/100))</f>
        <v>0.47429126045427089</v>
      </c>
      <c r="S355">
        <f>S$50*EXP(-S$49*(HLOOKUP(S$49,'American Bonds'!$B$1:$L$504,MATCH($A355,'American Bonds'!$A$2:$A$504,0))/100))</f>
        <v>0.46332168947703051</v>
      </c>
      <c r="T355">
        <f>T$50*EXP(-T$49*(HLOOKUP(T$49,'American Bonds'!$B$1:$L$504,MATCH($A355,'American Bonds'!$A$2:$A$504,0))/100))</f>
        <v>0.45260582650045927</v>
      </c>
      <c r="U355" s="25">
        <f>U$50*EXP(-U$49*(HLOOKUP(U$49,'American Bonds'!$B$1:$L$504,MATCH($A355,'American Bonds'!$A$2:$A$504,0))/100))</f>
        <v>10.675622439397111</v>
      </c>
      <c r="W355" s="129">
        <f t="shared" si="70"/>
        <v>106.90732159366453</v>
      </c>
      <c r="X355" s="21">
        <f t="shared" si="68"/>
        <v>6.4232558584028867</v>
      </c>
      <c r="Y355" s="28">
        <f t="shared" si="69"/>
        <v>1.2101931497709849E-3</v>
      </c>
    </row>
    <row r="356" spans="1:25" x14ac:dyDescent="0.2">
      <c r="A356" s="154" t="s">
        <v>125</v>
      </c>
      <c r="B356">
        <f>B$50*EXP(-B$49*(HLOOKUP(B$49,'American Bonds'!$B$1:$L$504,MATCH($A356,'American Bonds'!$A$2:$A$504,0))/100))</f>
        <v>23.293476625706266</v>
      </c>
      <c r="C356">
        <f>C$50*EXP(-C$49*(HLOOKUP(C$49,'American Bonds'!$B$1:$L$504,MATCH($A356,'American Bonds'!$A$2:$A$504,0))/100))</f>
        <v>2.2727688518883649</v>
      </c>
      <c r="D356">
        <f>D$50*EXP(-D$49*(HLOOKUP(D$49,'American Bonds'!$B$1:$L$504,MATCH($A356,'American Bonds'!$A$2:$A$504,0))/100))</f>
        <v>22.334792689529078</v>
      </c>
      <c r="E356">
        <f>E$50*EXP(-E$49*(HLOOKUP(E$49,'American Bonds'!$B$1:$L$504,MATCH($A356,'American Bonds'!$A$2:$A$504,0))/100))</f>
        <v>1.8022572851851661</v>
      </c>
      <c r="F356">
        <f>F$50*EXP(-F$49*(HLOOKUP(F$49,'American Bonds'!$B$1:$L$504,MATCH($A356,'American Bonds'!$A$2:$A$504,0))/100))</f>
        <v>20.724639966601327</v>
      </c>
      <c r="G356">
        <f>G$50*EXP(-G$49*(HLOOKUP(G$49,'American Bonds'!$B$1:$L$504,MATCH($A356,'American Bonds'!$A$2:$A$504,0))/100))</f>
        <v>1.2413370627767335</v>
      </c>
      <c r="H356">
        <f>H$50*EXP(-H$49*(HLOOKUP(H$49,'American Bonds'!$B$1:$L$504,MATCH($A356,'American Bonds'!$A$2:$A$504,0))/100))</f>
        <v>1.1946927927386588</v>
      </c>
      <c r="I356">
        <f>I$50*EXP(-I$49*(HLOOKUP(I$49,'American Bonds'!$B$1:$L$504,MATCH($A356,'American Bonds'!$A$2:$A$504,0))/100))</f>
        <v>1.1692810527732642</v>
      </c>
      <c r="J356">
        <f>J$50*EXP(-J$49*(HLOOKUP(J$49,'American Bonds'!$B$1:$L$504,MATCH($A356,'American Bonds'!$A$2:$A$504,0))/100))</f>
        <v>1.1444098337953517</v>
      </c>
      <c r="K356">
        <f>K$50*EXP(-K$49*(HLOOKUP(K$49,'American Bonds'!$B$1:$L$504,MATCH($A356,'American Bonds'!$A$2:$A$504,0))/100))</f>
        <v>16.535622992350504</v>
      </c>
      <c r="L356">
        <f>L$50*EXP(-L$49*(HLOOKUP(L$49,'American Bonds'!$B$1:$L$504,MATCH($A356,'American Bonds'!$A$2:$A$504,0))/100))</f>
        <v>0.54578307950249261</v>
      </c>
      <c r="M356">
        <f>M$50*EXP(-M$49*(HLOOKUP(M$49,'American Bonds'!$B$1:$L$504,MATCH($A356,'American Bonds'!$A$2:$A$504,0))/100))</f>
        <v>0.53316002120906092</v>
      </c>
      <c r="N356">
        <f>N$50*EXP(-N$49*(HLOOKUP(N$49,'American Bonds'!$B$1:$L$504,MATCH($A356,'American Bonds'!$A$2:$A$504,0))/100))</f>
        <v>0.52082891333817549</v>
      </c>
      <c r="O356">
        <f>O$50*EXP(-O$49*(HLOOKUP(O$49,'American Bonds'!$B$1:$L$504,MATCH($A356,'American Bonds'!$A$2:$A$504,0))/100))</f>
        <v>0.50878300356031037</v>
      </c>
      <c r="P356">
        <f>P$50*EXP(-P$49*(HLOOKUP(P$49,'American Bonds'!$B$1:$L$504,MATCH($A356,'American Bonds'!$A$2:$A$504,0))/100))</f>
        <v>0.4970156957161328</v>
      </c>
      <c r="Q356">
        <f>Q$50*EXP(-Q$49*(HLOOKUP(Q$49,'American Bonds'!$B$1:$L$504,MATCH($A356,'American Bonds'!$A$2:$A$504,0))/100))</f>
        <v>0.48552054620454632</v>
      </c>
      <c r="R356">
        <f>R$50*EXP(-R$49*(HLOOKUP(R$49,'American Bonds'!$B$1:$L$504,MATCH($A356,'American Bonds'!$A$2:$A$504,0))/100))</f>
        <v>0.47429126045427089</v>
      </c>
      <c r="S356">
        <f>S$50*EXP(-S$49*(HLOOKUP(S$49,'American Bonds'!$B$1:$L$504,MATCH($A356,'American Bonds'!$A$2:$A$504,0))/100))</f>
        <v>0.46332168947703051</v>
      </c>
      <c r="T356">
        <f>T$50*EXP(-T$49*(HLOOKUP(T$49,'American Bonds'!$B$1:$L$504,MATCH($A356,'American Bonds'!$A$2:$A$504,0))/100))</f>
        <v>0.45260582650045927</v>
      </c>
      <c r="U356" s="25">
        <f>U$50*EXP(-U$49*(HLOOKUP(U$49,'American Bonds'!$B$1:$L$504,MATCH($A356,'American Bonds'!$A$2:$A$504,0))/100))</f>
        <v>10.654292531536147</v>
      </c>
      <c r="W356" s="129">
        <f t="shared" si="70"/>
        <v>106.84888172084331</v>
      </c>
      <c r="X356" s="21">
        <f t="shared" si="68"/>
        <v>6.4212520383682232</v>
      </c>
      <c r="Y356" s="28">
        <f t="shared" si="69"/>
        <v>-5.4678997260501074E-4</v>
      </c>
    </row>
    <row r="357" spans="1:25" x14ac:dyDescent="0.2">
      <c r="A357" s="154" t="s">
        <v>126</v>
      </c>
      <c r="B357">
        <f>B$50*EXP(-B$49*(HLOOKUP(B$49,'American Bonds'!$B$1:$L$504,MATCH($A357,'American Bonds'!$A$2:$A$504,0))/100))</f>
        <v>23.286489630820189</v>
      </c>
      <c r="C357">
        <f>C$50*EXP(-C$49*(HLOOKUP(C$49,'American Bonds'!$B$1:$L$504,MATCH($A357,'American Bonds'!$A$2:$A$504,0))/100))</f>
        <v>2.2704972190422024</v>
      </c>
      <c r="D357">
        <f>D$50*EXP(-D$49*(HLOOKUP(D$49,'American Bonds'!$B$1:$L$504,MATCH($A357,'American Bonds'!$A$2:$A$504,0))/100))</f>
        <v>22.287938838643285</v>
      </c>
      <c r="E357">
        <f>E$50*EXP(-E$49*(HLOOKUP(E$49,'American Bonds'!$B$1:$L$504,MATCH($A357,'American Bonds'!$A$2:$A$504,0))/100))</f>
        <v>1.79721802304596</v>
      </c>
      <c r="F357">
        <f>F$50*EXP(-F$49*(HLOOKUP(F$49,'American Bonds'!$B$1:$L$504,MATCH($A357,'American Bonds'!$A$2:$A$504,0))/100))</f>
        <v>20.672893077248016</v>
      </c>
      <c r="G357">
        <f>G$50*EXP(-G$49*(HLOOKUP(G$49,'American Bonds'!$B$1:$L$504,MATCH($A357,'American Bonds'!$A$2:$A$504,0))/100))</f>
        <v>1.237618632023356</v>
      </c>
      <c r="H357">
        <f>H$50*EXP(-H$49*(HLOOKUP(H$49,'American Bonds'!$B$1:$L$504,MATCH($A357,'American Bonds'!$A$2:$A$504,0))/100))</f>
        <v>1.1905186769278182</v>
      </c>
      <c r="I357">
        <f>I$50*EXP(-I$49*(HLOOKUP(I$49,'American Bonds'!$B$1:$L$504,MATCH($A357,'American Bonds'!$A$2:$A$504,0))/100))</f>
        <v>1.1646132703507244</v>
      </c>
      <c r="J357">
        <f>J$50*EXP(-J$49*(HLOOKUP(J$49,'American Bonds'!$B$1:$L$504,MATCH($A357,'American Bonds'!$A$2:$A$504,0))/100))</f>
        <v>1.1392715593316511</v>
      </c>
      <c r="K357">
        <f>K$50*EXP(-K$49*(HLOOKUP(K$49,'American Bonds'!$B$1:$L$504,MATCH($A357,'American Bonds'!$A$2:$A$504,0))/100))</f>
        <v>16.469612609161302</v>
      </c>
      <c r="L357">
        <f>L$50*EXP(-L$49*(HLOOKUP(L$49,'American Bonds'!$B$1:$L$504,MATCH($A357,'American Bonds'!$A$2:$A$504,0))/100))</f>
        <v>0.54338690939274292</v>
      </c>
      <c r="M357">
        <f>M$50*EXP(-M$49*(HLOOKUP(M$49,'American Bonds'!$B$1:$L$504,MATCH($A357,'American Bonds'!$A$2:$A$504,0))/100))</f>
        <v>0.5306069852952775</v>
      </c>
      <c r="N357">
        <f>N$50*EXP(-N$49*(HLOOKUP(N$49,'American Bonds'!$B$1:$L$504,MATCH($A357,'American Bonds'!$A$2:$A$504,0))/100))</f>
        <v>0.51812763240612392</v>
      </c>
      <c r="O357">
        <f>O$50*EXP(-O$49*(HLOOKUP(O$49,'American Bonds'!$B$1:$L$504,MATCH($A357,'American Bonds'!$A$2:$A$504,0))/100))</f>
        <v>0.50594178158695413</v>
      </c>
      <c r="P357">
        <f>P$50*EXP(-P$49*(HLOOKUP(P$49,'American Bonds'!$B$1:$L$504,MATCH($A357,'American Bonds'!$A$2:$A$504,0))/100))</f>
        <v>0.49404252995860048</v>
      </c>
      <c r="Q357">
        <f>Q$50*EXP(-Q$49*(HLOOKUP(Q$49,'American Bonds'!$B$1:$L$504,MATCH($A357,'American Bonds'!$A$2:$A$504,0))/100))</f>
        <v>0.48242313699080408</v>
      </c>
      <c r="R357">
        <f>R$50*EXP(-R$49*(HLOOKUP(R$49,'American Bonds'!$B$1:$L$504,MATCH($A357,'American Bonds'!$A$2:$A$504,0))/100))</f>
        <v>0.4710770206839287</v>
      </c>
      <c r="S357">
        <f>S$50*EXP(-S$49*(HLOOKUP(S$49,'American Bonds'!$B$1:$L$504,MATCH($A357,'American Bonds'!$A$2:$A$504,0))/100))</f>
        <v>0.45999775384047703</v>
      </c>
      <c r="T357">
        <f>T$50*EXP(-T$49*(HLOOKUP(T$49,'American Bonds'!$B$1:$L$504,MATCH($A357,'American Bonds'!$A$2:$A$504,0))/100))</f>
        <v>0.44917906042429667</v>
      </c>
      <c r="U357" s="25">
        <f>U$50*EXP(-U$49*(HLOOKUP(U$49,'American Bonds'!$B$1:$L$504,MATCH($A357,'American Bonds'!$A$2:$A$504,0))/100))</f>
        <v>10.61176048221802</v>
      </c>
      <c r="W357" s="129">
        <f t="shared" si="70"/>
        <v>106.58321482939174</v>
      </c>
      <c r="X357" s="21">
        <f t="shared" si="68"/>
        <v>6.4139661279812437</v>
      </c>
      <c r="Y357" s="28">
        <f t="shared" si="69"/>
        <v>-2.4894758843798928E-3</v>
      </c>
    </row>
    <row r="358" spans="1:25" x14ac:dyDescent="0.2">
      <c r="A358" s="154" t="s">
        <v>127</v>
      </c>
      <c r="B358">
        <f>B$50*EXP(-B$49*(HLOOKUP(B$49,'American Bonds'!$B$1:$L$504,MATCH($A358,'American Bonds'!$A$2:$A$504,0))/100))</f>
        <v>23.2888183962196</v>
      </c>
      <c r="C358">
        <f>C$50*EXP(-C$49*(HLOOKUP(C$49,'American Bonds'!$B$1:$L$504,MATCH($A358,'American Bonds'!$A$2:$A$504,0))/100))</f>
        <v>2.2704972190422024</v>
      </c>
      <c r="D358">
        <f>D$50*EXP(-D$49*(HLOOKUP(D$49,'American Bonds'!$B$1:$L$504,MATCH($A358,'American Bonds'!$A$2:$A$504,0))/100))</f>
        <v>22.287938838643285</v>
      </c>
      <c r="E358">
        <f>E$50*EXP(-E$49*(HLOOKUP(E$49,'American Bonds'!$B$1:$L$504,MATCH($A358,'American Bonds'!$A$2:$A$504,0))/100))</f>
        <v>1.79721802304596</v>
      </c>
      <c r="F358">
        <f>F$50*EXP(-F$49*(HLOOKUP(F$49,'American Bonds'!$B$1:$L$504,MATCH($A358,'American Bonds'!$A$2:$A$504,0))/100))</f>
        <v>20.683232108329015</v>
      </c>
      <c r="G358">
        <f>G$50*EXP(-G$49*(HLOOKUP(G$49,'American Bonds'!$B$1:$L$504,MATCH($A358,'American Bonds'!$A$2:$A$504,0))/100))</f>
        <v>1.2383614260184845</v>
      </c>
      <c r="H358">
        <f>H$50*EXP(-H$49*(HLOOKUP(H$49,'American Bonds'!$B$1:$L$504,MATCH($A358,'American Bonds'!$A$2:$A$504,0))/100))</f>
        <v>1.1921865703284751</v>
      </c>
      <c r="I358">
        <f>I$50*EXP(-I$49*(HLOOKUP(I$49,'American Bonds'!$B$1:$L$504,MATCH($A358,'American Bonds'!$A$2:$A$504,0))/100))</f>
        <v>1.1664781430836324</v>
      </c>
      <c r="J358">
        <f>J$50*EXP(-J$49*(HLOOKUP(J$49,'American Bonds'!$B$1:$L$504,MATCH($A358,'American Bonds'!$A$2:$A$504,0))/100))</f>
        <v>1.1413240948662446</v>
      </c>
      <c r="K358">
        <f>K$50*EXP(-K$49*(HLOOKUP(K$49,'American Bonds'!$B$1:$L$504,MATCH($A358,'American Bonds'!$A$2:$A$504,0))/100))</f>
        <v>16.486090459322391</v>
      </c>
      <c r="L358">
        <f>L$50*EXP(-L$49*(HLOOKUP(L$49,'American Bonds'!$B$1:$L$504,MATCH($A358,'American Bonds'!$A$2:$A$504,0))/100))</f>
        <v>0.54398496386272954</v>
      </c>
      <c r="M358">
        <f>M$50*EXP(-M$49*(HLOOKUP(M$49,'American Bonds'!$B$1:$L$504,MATCH($A358,'American Bonds'!$A$2:$A$504,0))/100))</f>
        <v>0.53124409586752197</v>
      </c>
      <c r="N358">
        <f>N$50*EXP(-N$49*(HLOOKUP(N$49,'American Bonds'!$B$1:$L$504,MATCH($A358,'American Bonds'!$A$2:$A$504,0))/100))</f>
        <v>0.51880163633588405</v>
      </c>
      <c r="O358">
        <f>O$50*EXP(-O$49*(HLOOKUP(O$49,'American Bonds'!$B$1:$L$504,MATCH($A358,'American Bonds'!$A$2:$A$504,0))/100))</f>
        <v>0.50665059613558694</v>
      </c>
      <c r="P358">
        <f>P$50*EXP(-P$49*(HLOOKUP(P$49,'American Bonds'!$B$1:$L$504,MATCH($A358,'American Bonds'!$A$2:$A$504,0))/100))</f>
        <v>0.49478414982938773</v>
      </c>
      <c r="Q358">
        <f>Q$50*EXP(-Q$49*(HLOOKUP(Q$49,'American Bonds'!$B$1:$L$504,MATCH($A358,'American Bonds'!$A$2:$A$504,0))/100))</f>
        <v>0.48319563184107067</v>
      </c>
      <c r="R358">
        <f>R$50*EXP(-R$49*(HLOOKUP(R$49,'American Bonds'!$B$1:$L$504,MATCH($A358,'American Bonds'!$A$2:$A$504,0))/100))</f>
        <v>0.47187853271128383</v>
      </c>
      <c r="S358">
        <f>S$50*EXP(-S$49*(HLOOKUP(S$49,'American Bonds'!$B$1:$L$504,MATCH($A358,'American Bonds'!$A$2:$A$504,0))/100))</f>
        <v>0.46082649544107013</v>
      </c>
      <c r="T358">
        <f>T$50*EXP(-T$49*(HLOOKUP(T$49,'American Bonds'!$B$1:$L$504,MATCH($A358,'American Bonds'!$A$2:$A$504,0))/100))</f>
        <v>0.45003331192103735</v>
      </c>
      <c r="U358" s="25">
        <f>U$50*EXP(-U$49*(HLOOKUP(U$49,'American Bonds'!$B$1:$L$504,MATCH($A358,'American Bonds'!$A$2:$A$504,0))/100))</f>
        <v>10.654292531536147</v>
      </c>
      <c r="W358" s="129">
        <f t="shared" si="70"/>
        <v>106.667837224381</v>
      </c>
      <c r="X358" s="21">
        <f t="shared" si="68"/>
        <v>6.4203163971805459</v>
      </c>
      <c r="Y358" s="28">
        <f t="shared" si="69"/>
        <v>7.9364109687632173E-4</v>
      </c>
    </row>
    <row r="359" spans="1:25" x14ac:dyDescent="0.2">
      <c r="A359" s="154" t="s">
        <v>128</v>
      </c>
      <c r="B359">
        <f>B$50*EXP(-B$49*(HLOOKUP(B$49,'American Bonds'!$B$1:$L$504,MATCH($A359,'American Bonds'!$A$2:$A$504,0))/100))</f>
        <v>23.293476625706266</v>
      </c>
      <c r="C359">
        <f>C$50*EXP(-C$49*(HLOOKUP(C$49,'American Bonds'!$B$1:$L$504,MATCH($A359,'American Bonds'!$A$2:$A$504,0))/100))</f>
        <v>2.2727688518883649</v>
      </c>
      <c r="D359">
        <f>D$50*EXP(-D$49*(HLOOKUP(D$49,'American Bonds'!$B$1:$L$504,MATCH($A359,'American Bonds'!$A$2:$A$504,0))/100))</f>
        <v>22.334792689529078</v>
      </c>
      <c r="E359">
        <f>E$50*EXP(-E$49*(HLOOKUP(E$49,'American Bonds'!$B$1:$L$504,MATCH($A359,'American Bonds'!$A$2:$A$504,0))/100))</f>
        <v>1.8022572851851661</v>
      </c>
      <c r="F359">
        <f>F$50*EXP(-F$49*(HLOOKUP(F$49,'American Bonds'!$B$1:$L$504,MATCH($A359,'American Bonds'!$A$2:$A$504,0))/100))</f>
        <v>20.75575025343317</v>
      </c>
      <c r="G359">
        <f>G$50*EXP(-G$49*(HLOOKUP(G$49,'American Bonds'!$B$1:$L$504,MATCH($A359,'American Bonds'!$A$2:$A$504,0))/100))</f>
        <v>1.2435734816628961</v>
      </c>
      <c r="H359">
        <f>H$50*EXP(-H$49*(HLOOKUP(H$49,'American Bonds'!$B$1:$L$504,MATCH($A359,'American Bonds'!$A$2:$A$504,0))/100))</f>
        <v>1.1980426201281189</v>
      </c>
      <c r="I359">
        <f>I$50*EXP(-I$49*(HLOOKUP(I$49,'American Bonds'!$B$1:$L$504,MATCH($A359,'American Bonds'!$A$2:$A$504,0))/100))</f>
        <v>1.1730287452520745</v>
      </c>
      <c r="J359">
        <f>J$50*EXP(-J$49*(HLOOKUP(J$49,'American Bonds'!$B$1:$L$504,MATCH($A359,'American Bonds'!$A$2:$A$504,0))/100))</f>
        <v>1.1485371338796837</v>
      </c>
      <c r="K359">
        <f>K$50*EXP(-K$49*(HLOOKUP(K$49,'American Bonds'!$B$1:$L$504,MATCH($A359,'American Bonds'!$A$2:$A$504,0))/100))</f>
        <v>16.568727331639717</v>
      </c>
      <c r="L359">
        <f>L$50*EXP(-L$49*(HLOOKUP(L$49,'American Bonds'!$B$1:$L$504,MATCH($A359,'American Bonds'!$A$2:$A$504,0))/100))</f>
        <v>0.54698512404156641</v>
      </c>
      <c r="M359">
        <f>M$50*EXP(-M$49*(HLOOKUP(M$49,'American Bonds'!$B$1:$L$504,MATCH($A359,'American Bonds'!$A$2:$A$504,0))/100))</f>
        <v>0.53444114198996184</v>
      </c>
      <c r="N359">
        <f>N$50*EXP(-N$49*(HLOOKUP(N$49,'American Bonds'!$B$1:$L$504,MATCH($A359,'American Bonds'!$A$2:$A$504,0))/100))</f>
        <v>0.52218483044125552</v>
      </c>
      <c r="O359">
        <f>O$50*EXP(-O$49*(HLOOKUP(O$49,'American Bonds'!$B$1:$L$504,MATCH($A359,'American Bonds'!$A$2:$A$504,0))/100))</f>
        <v>0.51020959226242424</v>
      </c>
      <c r="P359">
        <f>P$50*EXP(-P$49*(HLOOKUP(P$49,'American Bonds'!$B$1:$L$504,MATCH($A359,'American Bonds'!$A$2:$A$504,0))/100))</f>
        <v>0.49850898161216095</v>
      </c>
      <c r="Q359">
        <f>Q$50*EXP(-Q$49*(HLOOKUP(Q$49,'American Bonds'!$B$1:$L$504,MATCH($A359,'American Bonds'!$A$2:$A$504,0))/100))</f>
        <v>0.48707670047130963</v>
      </c>
      <c r="R359">
        <f>R$50*EXP(-R$49*(HLOOKUP(R$49,'American Bonds'!$B$1:$L$504,MATCH($A359,'American Bonds'!$A$2:$A$504,0))/100))</f>
        <v>0.47590659525286749</v>
      </c>
      <c r="S359">
        <f>S$50*EXP(-S$49*(HLOOKUP(S$49,'American Bonds'!$B$1:$L$504,MATCH($A359,'American Bonds'!$A$2:$A$504,0))/100))</f>
        <v>0.46499265348972996</v>
      </c>
      <c r="T359">
        <f>T$50*EXP(-T$49*(HLOOKUP(T$49,'American Bonds'!$B$1:$L$504,MATCH($A359,'American Bonds'!$A$2:$A$504,0))/100))</f>
        <v>0.45432900059839471</v>
      </c>
      <c r="U359" s="25">
        <f>U$50*EXP(-U$49*(HLOOKUP(U$49,'American Bonds'!$B$1:$L$504,MATCH($A359,'American Bonds'!$A$2:$A$504,0))/100))</f>
        <v>10.761369951641688</v>
      </c>
      <c r="W359" s="129">
        <f t="shared" si="70"/>
        <v>107.04695959010589</v>
      </c>
      <c r="X359" s="21">
        <f t="shared" si="68"/>
        <v>6.4367966280628099</v>
      </c>
      <c r="Y359" s="28">
        <f t="shared" si="69"/>
        <v>3.5479318144506326E-3</v>
      </c>
    </row>
    <row r="360" spans="1:25" x14ac:dyDescent="0.2">
      <c r="A360" s="154">
        <v>41376</v>
      </c>
      <c r="B360">
        <f>B$50*EXP(-B$49*(HLOOKUP(B$49,'American Bonds'!$B$1:$L$504,MATCH($A360,'American Bonds'!$A$2:$A$504,0))/100))</f>
        <v>23.295806089840102</v>
      </c>
      <c r="C360">
        <f>C$50*EXP(-C$49*(HLOOKUP(C$49,'American Bonds'!$B$1:$L$504,MATCH($A360,'American Bonds'!$A$2:$A$504,0))/100))</f>
        <v>2.2727688518883649</v>
      </c>
      <c r="D360">
        <f>D$50*EXP(-D$49*(HLOOKUP(D$49,'American Bonds'!$B$1:$L$504,MATCH($A360,'American Bonds'!$A$2:$A$504,0))/100))</f>
        <v>22.34149413250212</v>
      </c>
      <c r="E360">
        <f>E$50*EXP(-E$49*(HLOOKUP(E$49,'American Bonds'!$B$1:$L$504,MATCH($A360,'American Bonds'!$A$2:$A$504,0))/100))</f>
        <v>1.8029783322990489</v>
      </c>
      <c r="F360">
        <f>F$50*EXP(-F$49*(HLOOKUP(F$49,'American Bonds'!$B$1:$L$504,MATCH($A360,'American Bonds'!$A$2:$A$504,0))/100))</f>
        <v>20.786907240711848</v>
      </c>
      <c r="G360">
        <f>G$50*EXP(-G$49*(HLOOKUP(G$49,'American Bonds'!$B$1:$L$504,MATCH($A360,'American Bonds'!$A$2:$A$504,0))/100))</f>
        <v>1.2458139297282271</v>
      </c>
      <c r="H360">
        <f>H$50*EXP(-H$49*(HLOOKUP(H$49,'American Bonds'!$B$1:$L$504,MATCH($A360,'American Bonds'!$A$2:$A$504,0))/100))</f>
        <v>1.1997210544261625</v>
      </c>
      <c r="I360">
        <f>I$50*EXP(-I$49*(HLOOKUP(I$49,'American Bonds'!$B$1:$L$504,MATCH($A360,'American Bonds'!$A$2:$A$504,0))/100))</f>
        <v>1.1749070935223798</v>
      </c>
      <c r="J360">
        <f>J$50*EXP(-J$49*(HLOOKUP(J$49,'American Bonds'!$B$1:$L$504,MATCH($A360,'American Bonds'!$A$2:$A$504,0))/100))</f>
        <v>1.1506063624677045</v>
      </c>
      <c r="K360">
        <f>K$50*EXP(-K$49*(HLOOKUP(K$49,'American Bonds'!$B$1:$L$504,MATCH($A360,'American Bonds'!$A$2:$A$504,0))/100))</f>
        <v>16.635134967694896</v>
      </c>
      <c r="L360">
        <f>L$50*EXP(-L$49*(HLOOKUP(L$49,'American Bonds'!$B$1:$L$504,MATCH($A360,'American Bonds'!$A$2:$A$504,0))/100))</f>
        <v>0.54939716117763004</v>
      </c>
      <c r="M360">
        <f>M$50*EXP(-M$49*(HLOOKUP(M$49,'American Bonds'!$B$1:$L$504,MATCH($A360,'American Bonds'!$A$2:$A$504,0))/100))</f>
        <v>0.53701262609612077</v>
      </c>
      <c r="N360">
        <f>N$50*EXP(-N$49*(HLOOKUP(N$49,'American Bonds'!$B$1:$L$504,MATCH($A360,'American Bonds'!$A$2:$A$504,0))/100))</f>
        <v>0.52490726375161001</v>
      </c>
      <c r="O360">
        <f>O$50*EXP(-O$49*(HLOOKUP(O$49,'American Bonds'!$B$1:$L$504,MATCH($A360,'American Bonds'!$A$2:$A$504,0))/100))</f>
        <v>0.51307478101992554</v>
      </c>
      <c r="P360">
        <f>P$50*EXP(-P$49*(HLOOKUP(P$49,'American Bonds'!$B$1:$L$504,MATCH($A360,'American Bonds'!$A$2:$A$504,0))/100))</f>
        <v>0.5015090266367781</v>
      </c>
      <c r="Q360">
        <f>Q$50*EXP(-Q$49*(HLOOKUP(Q$49,'American Bonds'!$B$1:$L$504,MATCH($A360,'American Bonds'!$A$2:$A$504,0))/100))</f>
        <v>0.49020398799995019</v>
      </c>
      <c r="R360">
        <f>R$50*EXP(-R$49*(HLOOKUP(R$49,'American Bonds'!$B$1:$L$504,MATCH($A360,'American Bonds'!$A$2:$A$504,0))/100))</f>
        <v>0.47915378804356878</v>
      </c>
      <c r="S360">
        <f>S$50*EXP(-S$49*(HLOOKUP(S$49,'American Bonds'!$B$1:$L$504,MATCH($A360,'American Bonds'!$A$2:$A$504,0))/100))</f>
        <v>0.46835268218283982</v>
      </c>
      <c r="T360">
        <f>T$50*EXP(-T$49*(HLOOKUP(T$49,'American Bonds'!$B$1:$L$504,MATCH($A360,'American Bonds'!$A$2:$A$504,0))/100))</f>
        <v>0.45779505532765302</v>
      </c>
      <c r="U360" s="25">
        <f>U$50*EXP(-U$49*(HLOOKUP(U$49,'American Bonds'!$B$1:$L$504,MATCH($A360,'American Bonds'!$A$2:$A$504,0))/100))</f>
        <v>10.804501637310695</v>
      </c>
      <c r="W360" s="129">
        <f t="shared" si="70"/>
        <v>107.23204606462761</v>
      </c>
      <c r="X360" s="21">
        <f t="shared" si="68"/>
        <v>6.4459800784194625</v>
      </c>
      <c r="Y360" s="28">
        <f t="shared" si="69"/>
        <v>1.7275282754508875E-3</v>
      </c>
    </row>
    <row r="361" spans="1:25" x14ac:dyDescent="0.2">
      <c r="A361" s="154">
        <v>41380</v>
      </c>
      <c r="B361">
        <f>B$50*EXP(-B$49*(HLOOKUP(B$49,'American Bonds'!$B$1:$L$504,MATCH($A361,'American Bonds'!$A$2:$A$504,0))/100))</f>
        <v>23.298135786931997</v>
      </c>
      <c r="C361">
        <f>C$50*EXP(-C$49*(HLOOKUP(C$49,'American Bonds'!$B$1:$L$504,MATCH($A361,'American Bonds'!$A$2:$A$504,0))/100))</f>
        <v>2.2741329223797231</v>
      </c>
      <c r="D361">
        <f>D$50*EXP(-D$49*(HLOOKUP(D$49,'American Bonds'!$B$1:$L$504,MATCH($A361,'American Bonds'!$A$2:$A$504,0))/100))</f>
        <v>22.368320017773179</v>
      </c>
      <c r="E361">
        <f>E$50*EXP(-E$49*(HLOOKUP(E$49,'American Bonds'!$B$1:$L$504,MATCH($A361,'American Bonds'!$A$2:$A$504,0))/100))</f>
        <v>1.8058654066743185</v>
      </c>
      <c r="F361">
        <f>F$50*EXP(-F$49*(HLOOKUP(F$49,'American Bonds'!$B$1:$L$504,MATCH($A361,'American Bonds'!$A$2:$A$504,0))/100))</f>
        <v>20.828522656737491</v>
      </c>
      <c r="G361">
        <f>G$50*EXP(-G$49*(HLOOKUP(G$49,'American Bonds'!$B$1:$L$504,MATCH($A361,'American Bonds'!$A$2:$A$504,0))/100))</f>
        <v>1.2488074739757709</v>
      </c>
      <c r="H361">
        <f>H$50*EXP(-H$49*(HLOOKUP(H$49,'American Bonds'!$B$1:$L$504,MATCH($A361,'American Bonds'!$A$2:$A$504,0))/100))</f>
        <v>1.2030849806775428</v>
      </c>
      <c r="I361">
        <f>I$50*EXP(-I$49*(HLOOKUP(I$49,'American Bonds'!$B$1:$L$504,MATCH($A361,'American Bonds'!$A$2:$A$504,0))/100))</f>
        <v>1.178672818167666</v>
      </c>
      <c r="J361">
        <f>J$50*EXP(-J$49*(HLOOKUP(J$49,'American Bonds'!$B$1:$L$504,MATCH($A361,'American Bonds'!$A$2:$A$504,0))/100))</f>
        <v>1.1547560102569905</v>
      </c>
      <c r="K361">
        <f>K$50*EXP(-K$49*(HLOOKUP(K$49,'American Bonds'!$B$1:$L$504,MATCH($A361,'American Bonds'!$A$2:$A$504,0))/100))</f>
        <v>16.701808766264438</v>
      </c>
      <c r="L361">
        <f>L$50*EXP(-L$49*(HLOOKUP(L$49,'American Bonds'!$B$1:$L$504,MATCH($A361,'American Bonds'!$A$2:$A$504,0))/100))</f>
        <v>0.55181983465989393</v>
      </c>
      <c r="M361">
        <f>M$50*EXP(-M$49*(HLOOKUP(M$49,'American Bonds'!$B$1:$L$504,MATCH($A361,'American Bonds'!$A$2:$A$504,0))/100))</f>
        <v>0.53959648299694074</v>
      </c>
      <c r="N361">
        <f>N$50*EXP(-N$49*(HLOOKUP(N$49,'American Bonds'!$B$1:$L$504,MATCH($A361,'American Bonds'!$A$2:$A$504,0))/100))</f>
        <v>0.52764389058635908</v>
      </c>
      <c r="O361">
        <f>O$50*EXP(-O$49*(HLOOKUP(O$49,'American Bonds'!$B$1:$L$504,MATCH($A361,'American Bonds'!$A$2:$A$504,0))/100))</f>
        <v>0.51595605984460813</v>
      </c>
      <c r="P361">
        <f>P$50*EXP(-P$49*(HLOOKUP(P$49,'American Bonds'!$B$1:$L$504,MATCH($A361,'American Bonds'!$A$2:$A$504,0))/100))</f>
        <v>0.50452712604051719</v>
      </c>
      <c r="Q361">
        <f>Q$50*EXP(-Q$49*(HLOOKUP(Q$49,'American Bonds'!$B$1:$L$504,MATCH($A361,'American Bonds'!$A$2:$A$504,0))/100))</f>
        <v>0.49335135435247468</v>
      </c>
      <c r="R361">
        <f>R$50*EXP(-R$49*(HLOOKUP(R$49,'American Bonds'!$B$1:$L$504,MATCH($A361,'American Bonds'!$A$2:$A$504,0))/100))</f>
        <v>0.48242313699080408</v>
      </c>
      <c r="S361">
        <f>S$50*EXP(-S$49*(HLOOKUP(S$49,'American Bonds'!$B$1:$L$504,MATCH($A361,'American Bonds'!$A$2:$A$504,0))/100))</f>
        <v>0.47173699038388112</v>
      </c>
      <c r="T361">
        <f>T$50*EXP(-T$49*(HLOOKUP(T$49,'American Bonds'!$B$1:$L$504,MATCH($A361,'American Bonds'!$A$2:$A$504,0))/100))</f>
        <v>0.46128755242658254</v>
      </c>
      <c r="U361" s="25">
        <f>U$50*EXP(-U$49*(HLOOKUP(U$49,'American Bonds'!$B$1:$L$504,MATCH($A361,'American Bonds'!$A$2:$A$504,0))/100))</f>
        <v>10.869523517710233</v>
      </c>
      <c r="W361" s="129">
        <f t="shared" si="70"/>
        <v>107.47997278583142</v>
      </c>
      <c r="X361" s="21">
        <f t="shared" si="68"/>
        <v>6.4571006632666315</v>
      </c>
      <c r="Y361" s="28">
        <f t="shared" si="69"/>
        <v>2.3093894111723555E-3</v>
      </c>
    </row>
    <row r="362" spans="1:25" x14ac:dyDescent="0.2">
      <c r="A362" s="154">
        <v>41381</v>
      </c>
      <c r="B362">
        <f>B$50*EXP(-B$49*(HLOOKUP(B$49,'American Bonds'!$B$1:$L$504,MATCH($A362,'American Bonds'!$A$2:$A$504,0))/100))</f>
        <v>23.295806089840102</v>
      </c>
      <c r="C362">
        <f>C$50*EXP(-C$49*(HLOOKUP(C$49,'American Bonds'!$B$1:$L$504,MATCH($A362,'American Bonds'!$A$2:$A$504,0))/100))</f>
        <v>2.2741329223797231</v>
      </c>
      <c r="D362">
        <f>D$50*EXP(-D$49*(HLOOKUP(D$49,'American Bonds'!$B$1:$L$504,MATCH($A362,'American Bonds'!$A$2:$A$504,0))/100))</f>
        <v>22.354903051254979</v>
      </c>
      <c r="E362">
        <f>E$50*EXP(-E$49*(HLOOKUP(E$49,'American Bonds'!$B$1:$L$504,MATCH($A362,'American Bonds'!$A$2:$A$504,0))/100))</f>
        <v>1.8044212920718394</v>
      </c>
      <c r="F362">
        <f>F$50*EXP(-F$49*(HLOOKUP(F$49,'American Bonds'!$B$1:$L$504,MATCH($A362,'American Bonds'!$A$2:$A$504,0))/100))</f>
        <v>20.80770454487153</v>
      </c>
      <c r="G362">
        <f>G$50*EXP(-G$49*(HLOOKUP(G$49,'American Bonds'!$B$1:$L$504,MATCH($A362,'American Bonds'!$A$2:$A$504,0))/100))</f>
        <v>1.2473098037888326</v>
      </c>
      <c r="H362">
        <f>H$50*EXP(-H$49*(HLOOKUP(H$49,'American Bonds'!$B$1:$L$504,MATCH($A362,'American Bonds'!$A$2:$A$504,0))/100))</f>
        <v>1.2014018401778568</v>
      </c>
      <c r="I362">
        <f>I$50*EXP(-I$49*(HLOOKUP(I$49,'American Bonds'!$B$1:$L$504,MATCH($A362,'American Bonds'!$A$2:$A$504,0))/100))</f>
        <v>1.1767884495554861</v>
      </c>
      <c r="J362">
        <f>J$50*EXP(-J$49*(HLOOKUP(J$49,'American Bonds'!$B$1:$L$504,MATCH($A362,'American Bonds'!$A$2:$A$504,0))/100))</f>
        <v>1.1526793190213465</v>
      </c>
      <c r="K362">
        <f>K$50*EXP(-K$49*(HLOOKUP(K$49,'American Bonds'!$B$1:$L$504,MATCH($A362,'American Bonds'!$A$2:$A$504,0))/100))</f>
        <v>16.668438530091493</v>
      </c>
      <c r="L362">
        <f>L$50*EXP(-L$49*(HLOOKUP(L$49,'American Bonds'!$B$1:$L$504,MATCH($A362,'American Bonds'!$A$2:$A$504,0))/100))</f>
        <v>0.55060716544888411</v>
      </c>
      <c r="M362">
        <f>M$50*EXP(-M$49*(HLOOKUP(M$49,'American Bonds'!$B$1:$L$504,MATCH($A362,'American Bonds'!$A$2:$A$504,0))/100))</f>
        <v>0.53830300423313437</v>
      </c>
      <c r="N362">
        <f>N$50*EXP(-N$49*(HLOOKUP(N$49,'American Bonds'!$B$1:$L$504,MATCH($A362,'American Bonds'!$A$2:$A$504,0))/100))</f>
        <v>0.52627379836254395</v>
      </c>
      <c r="O362">
        <f>O$50*EXP(-O$49*(HLOOKUP(O$49,'American Bonds'!$B$1:$L$504,MATCH($A362,'American Bonds'!$A$2:$A$504,0))/100))</f>
        <v>0.51451340353840724</v>
      </c>
      <c r="P362">
        <f>P$50*EXP(-P$49*(HLOOKUP(P$49,'American Bonds'!$B$1:$L$504,MATCH($A362,'American Bonds'!$A$2:$A$504,0))/100))</f>
        <v>0.50301581276579255</v>
      </c>
      <c r="Q362">
        <f>Q$50*EXP(-Q$49*(HLOOKUP(Q$49,'American Bonds'!$B$1:$L$504,MATCH($A362,'American Bonds'!$A$2:$A$504,0))/100))</f>
        <v>0.49177515328527904</v>
      </c>
      <c r="R362">
        <f>R$50*EXP(-R$49*(HLOOKUP(R$49,'American Bonds'!$B$1:$L$504,MATCH($A362,'American Bonds'!$A$2:$A$504,0))/100))</f>
        <v>0.48078568357325835</v>
      </c>
      <c r="S362">
        <f>S$50*EXP(-S$49*(HLOOKUP(S$49,'American Bonds'!$B$1:$L$504,MATCH($A362,'American Bonds'!$A$2:$A$504,0))/100))</f>
        <v>0.47004179040926902</v>
      </c>
      <c r="T362">
        <f>T$50*EXP(-T$49*(HLOOKUP(T$49,'American Bonds'!$B$1:$L$504,MATCH($A362,'American Bonds'!$A$2:$A$504,0))/100))</f>
        <v>0.45953798600886631</v>
      </c>
      <c r="U362" s="25">
        <f>U$50*EXP(-U$49*(HLOOKUP(U$49,'American Bonds'!$B$1:$L$504,MATCH($A362,'American Bonds'!$A$2:$A$504,0))/100))</f>
        <v>10.804501637310695</v>
      </c>
      <c r="W362" s="129">
        <f t="shared" si="70"/>
        <v>107.3229412779893</v>
      </c>
      <c r="X362" s="21">
        <f t="shared" si="68"/>
        <v>6.447470821105644</v>
      </c>
      <c r="Y362" s="28">
        <f t="shared" si="69"/>
        <v>-1.4620987475965947E-3</v>
      </c>
    </row>
    <row r="363" spans="1:25" x14ac:dyDescent="0.2">
      <c r="A363" s="154">
        <v>41382</v>
      </c>
      <c r="B363">
        <f>B$50*EXP(-B$49*(HLOOKUP(B$49,'American Bonds'!$B$1:$L$504,MATCH($A363,'American Bonds'!$A$2:$A$504,0))/100))</f>
        <v>23.300465717005252</v>
      </c>
      <c r="C363">
        <f>C$50*EXP(-C$49*(HLOOKUP(C$49,'American Bonds'!$B$1:$L$504,MATCH($A363,'American Bonds'!$A$2:$A$504,0))/100))</f>
        <v>2.2754978115589579</v>
      </c>
      <c r="D363">
        <f>D$50*EXP(-D$49*(HLOOKUP(D$49,'American Bonds'!$B$1:$L$504,MATCH($A363,'American Bonds'!$A$2:$A$504,0))/100))</f>
        <v>22.40189767474676</v>
      </c>
      <c r="E363">
        <f>E$50*EXP(-E$49*(HLOOKUP(E$49,'American Bonds'!$B$1:$L$504,MATCH($A363,'American Bonds'!$A$2:$A$504,0))/100))</f>
        <v>1.8094807516275053</v>
      </c>
      <c r="F363">
        <f>F$50*EXP(-F$49*(HLOOKUP(F$49,'American Bonds'!$B$1:$L$504,MATCH($A363,'American Bonds'!$A$2:$A$504,0))/100))</f>
        <v>20.89110204685835</v>
      </c>
      <c r="G363">
        <f>G$50*EXP(-G$49*(HLOOKUP(G$49,'American Bonds'!$B$1:$L$504,MATCH($A363,'American Bonds'!$A$2:$A$504,0))/100))</f>
        <v>1.2533112828739879</v>
      </c>
      <c r="H363">
        <f>H$50*EXP(-H$49*(HLOOKUP(H$49,'American Bonds'!$B$1:$L$504,MATCH($A363,'American Bonds'!$A$2:$A$504,0))/100))</f>
        <v>1.208994563737273</v>
      </c>
      <c r="I363">
        <f>I$50*EXP(-I$49*(HLOOKUP(I$49,'American Bonds'!$B$1:$L$504,MATCH($A363,'American Bonds'!$A$2:$A$504,0))/100))</f>
        <v>1.185291902086514</v>
      </c>
      <c r="J363">
        <f>J$50*EXP(-J$49*(HLOOKUP(J$49,'American Bonds'!$B$1:$L$504,MATCH($A363,'American Bonds'!$A$2:$A$504,0))/100))</f>
        <v>1.1620539374544032</v>
      </c>
      <c r="K363">
        <f>K$50*EXP(-K$49*(HLOOKUP(K$49,'American Bonds'!$B$1:$L$504,MATCH($A363,'American Bonds'!$A$2:$A$504,0))/100))</f>
        <v>16.802320853587915</v>
      </c>
      <c r="L363">
        <f>L$50*EXP(-L$49*(HLOOKUP(L$49,'American Bonds'!$B$1:$L$504,MATCH($A363,'American Bonds'!$A$2:$A$504,0))/100))</f>
        <v>0.55547389068933262</v>
      </c>
      <c r="M363">
        <f>M$50*EXP(-M$49*(HLOOKUP(M$49,'American Bonds'!$B$1:$L$504,MATCH($A363,'American Bonds'!$A$2:$A$504,0))/100))</f>
        <v>0.54349559764308408</v>
      </c>
      <c r="N363">
        <f>N$50*EXP(-N$49*(HLOOKUP(N$49,'American Bonds'!$B$1:$L$504,MATCH($A363,'American Bonds'!$A$2:$A$504,0))/100))</f>
        <v>0.53177560567400017</v>
      </c>
      <c r="O363">
        <f>O$50*EXP(-O$49*(HLOOKUP(O$49,'American Bonds'!$B$1:$L$504,MATCH($A363,'American Bonds'!$A$2:$A$504,0))/100))</f>
        <v>0.52030834475251087</v>
      </c>
      <c r="P363">
        <f>P$50*EXP(-P$49*(HLOOKUP(P$49,'American Bonds'!$B$1:$L$504,MATCH($A363,'American Bonds'!$A$2:$A$504,0))/100))</f>
        <v>0.50908836496170606</v>
      </c>
      <c r="Q363">
        <f>Q$50*EXP(-Q$49*(HLOOKUP(Q$49,'American Bonds'!$B$1:$L$504,MATCH($A363,'American Bonds'!$A$2:$A$504,0))/100))</f>
        <v>0.49811033390721443</v>
      </c>
      <c r="R363">
        <f>R$50*EXP(-R$49*(HLOOKUP(R$49,'American Bonds'!$B$1:$L$504,MATCH($A363,'American Bonds'!$A$2:$A$504,0))/100))</f>
        <v>0.48736903418293587</v>
      </c>
      <c r="S363">
        <f>S$50*EXP(-S$49*(HLOOKUP(S$49,'American Bonds'!$B$1:$L$504,MATCH($A363,'American Bonds'!$A$2:$A$504,0))/100))</f>
        <v>0.47685936089142322</v>
      </c>
      <c r="T363">
        <f>T$50*EXP(-T$49*(HLOOKUP(T$49,'American Bonds'!$B$1:$L$504,MATCH($A363,'American Bonds'!$A$2:$A$504,0))/100))</f>
        <v>0.4665763192177349</v>
      </c>
      <c r="U363" s="25">
        <f>U$50*EXP(-U$49*(HLOOKUP(U$49,'American Bonds'!$B$1:$L$504,MATCH($A363,'American Bonds'!$A$2:$A$504,0))/100))</f>
        <v>11.000743545452655</v>
      </c>
      <c r="W363" s="129">
        <f t="shared" si="70"/>
        <v>107.88021693890953</v>
      </c>
      <c r="X363" s="21">
        <f t="shared" si="68"/>
        <v>6.4783115923086934</v>
      </c>
      <c r="Y363" s="28">
        <f t="shared" si="69"/>
        <v>5.1790773999805884E-3</v>
      </c>
    </row>
    <row r="364" spans="1:25" x14ac:dyDescent="0.2">
      <c r="A364" s="154">
        <v>41383</v>
      </c>
      <c r="B364">
        <f>B$50*EXP(-B$49*(HLOOKUP(B$49,'American Bonds'!$B$1:$L$504,MATCH($A364,'American Bonds'!$A$2:$A$504,0))/100))</f>
        <v>23.300465717005252</v>
      </c>
      <c r="C364">
        <f>C$50*EXP(-C$49*(HLOOKUP(C$49,'American Bonds'!$B$1:$L$504,MATCH($A364,'American Bonds'!$A$2:$A$504,0))/100))</f>
        <v>2.2750427575035683</v>
      </c>
      <c r="D364">
        <f>D$50*EXP(-D$49*(HLOOKUP(D$49,'American Bonds'!$B$1:$L$504,MATCH($A364,'American Bonds'!$A$2:$A$504,0))/100))</f>
        <v>22.381745036886826</v>
      </c>
      <c r="E364">
        <f>E$50*EXP(-E$49*(HLOOKUP(E$49,'American Bonds'!$B$1:$L$504,MATCH($A364,'American Bonds'!$A$2:$A$504,0))/100))</f>
        <v>1.8073106770307195</v>
      </c>
      <c r="F364">
        <f>F$50*EXP(-F$49*(HLOOKUP(F$49,'American Bonds'!$B$1:$L$504,MATCH($A364,'American Bonds'!$A$2:$A$504,0))/100))</f>
        <v>20.859788884531024</v>
      </c>
      <c r="G364">
        <f>G$50*EXP(-G$49*(HLOOKUP(G$49,'American Bonds'!$B$1:$L$504,MATCH($A364,'American Bonds'!$A$2:$A$504,0))/100))</f>
        <v>1.2510573517114223</v>
      </c>
      <c r="H364">
        <f>H$50*EXP(-H$49*(HLOOKUP(H$49,'American Bonds'!$B$1:$L$504,MATCH($A364,'American Bonds'!$A$2:$A$504,0))/100))</f>
        <v>1.2056141137972851</v>
      </c>
      <c r="I364">
        <f>I$50*EXP(-I$49*(HLOOKUP(I$49,'American Bonds'!$B$1:$L$504,MATCH($A364,'American Bonds'!$A$2:$A$504,0))/100))</f>
        <v>1.1815050302262771</v>
      </c>
      <c r="J364">
        <f>J$50*EXP(-J$49*(HLOOKUP(J$49,'American Bonds'!$B$1:$L$504,MATCH($A364,'American Bonds'!$A$2:$A$504,0))/100))</f>
        <v>1.1578780643610771</v>
      </c>
      <c r="K364">
        <f>K$50*EXP(-K$49*(HLOOKUP(K$49,'American Bonds'!$B$1:$L$504,MATCH($A364,'American Bonds'!$A$2:$A$504,0))/100))</f>
        <v>16.751989425917223</v>
      </c>
      <c r="L364">
        <f>L$50*EXP(-L$49*(HLOOKUP(L$49,'American Bonds'!$B$1:$L$504,MATCH($A364,'American Bonds'!$A$2:$A$504,0))/100))</f>
        <v>0.55364384808112477</v>
      </c>
      <c r="M364">
        <f>M$50*EXP(-M$49*(HLOOKUP(M$49,'American Bonds'!$B$1:$L$504,MATCH($A364,'American Bonds'!$A$2:$A$504,0))/100))</f>
        <v>0.5415425311206209</v>
      </c>
      <c r="N364">
        <f>N$50*EXP(-N$49*(HLOOKUP(N$49,'American Bonds'!$B$1:$L$504,MATCH($A364,'American Bonds'!$A$2:$A$504,0))/100))</f>
        <v>0.52970571971307512</v>
      </c>
      <c r="O364">
        <f>O$50*EXP(-O$49*(HLOOKUP(O$49,'American Bonds'!$B$1:$L$504,MATCH($A364,'American Bonds'!$A$2:$A$504,0))/100))</f>
        <v>0.51812763240612392</v>
      </c>
      <c r="P364">
        <f>P$50*EXP(-P$49*(HLOOKUP(P$49,'American Bonds'!$B$1:$L$504,MATCH($A364,'American Bonds'!$A$2:$A$504,0))/100))</f>
        <v>0.50680261411598448</v>
      </c>
      <c r="Q364">
        <f>Q$50*EXP(-Q$49*(HLOOKUP(Q$49,'American Bonds'!$B$1:$L$504,MATCH($A364,'American Bonds'!$A$2:$A$504,0))/100))</f>
        <v>0.49572513336534357</v>
      </c>
      <c r="R364">
        <f>R$50*EXP(-R$49*(HLOOKUP(R$49,'American Bonds'!$B$1:$L$504,MATCH($A364,'American Bonds'!$A$2:$A$504,0))/100))</f>
        <v>0.48488977958161827</v>
      </c>
      <c r="S364">
        <f>S$50*EXP(-S$49*(HLOOKUP(S$49,'American Bonds'!$B$1:$L$504,MATCH($A364,'American Bonds'!$A$2:$A$504,0))/100))</f>
        <v>0.47429126045427089</v>
      </c>
      <c r="T364">
        <f>T$50*EXP(-T$49*(HLOOKUP(T$49,'American Bonds'!$B$1:$L$504,MATCH($A364,'American Bonds'!$A$2:$A$504,0))/100))</f>
        <v>0.46392439934988633</v>
      </c>
      <c r="U364" s="25">
        <f>U$50*EXP(-U$49*(HLOOKUP(U$49,'American Bonds'!$B$1:$L$504,MATCH($A364,'American Bonds'!$A$2:$A$504,0))/100))</f>
        <v>10.934936702130319</v>
      </c>
      <c r="W364" s="129">
        <f t="shared" si="70"/>
        <v>107.67598667928903</v>
      </c>
      <c r="X364" s="21">
        <f t="shared" si="68"/>
        <v>6.4677216969833893</v>
      </c>
      <c r="Y364" s="28">
        <f t="shared" si="69"/>
        <v>-1.8949148046146782E-3</v>
      </c>
    </row>
    <row r="365" spans="1:25" x14ac:dyDescent="0.2">
      <c r="A365" s="154">
        <v>41384</v>
      </c>
      <c r="B365">
        <f>B$50*EXP(-B$49*(HLOOKUP(B$49,'American Bonds'!$B$1:$L$504,MATCH($A365,'American Bonds'!$A$2:$A$504,0))/100))</f>
        <v>23.302795880083167</v>
      </c>
      <c r="C365">
        <f>C$50*EXP(-C$49*(HLOOKUP(C$49,'American Bonds'!$B$1:$L$504,MATCH($A365,'American Bonds'!$A$2:$A$504,0))/100))</f>
        <v>2.2741329223797231</v>
      </c>
      <c r="D365">
        <f>D$50*EXP(-D$49*(HLOOKUP(D$49,'American Bonds'!$B$1:$L$504,MATCH($A365,'American Bonds'!$A$2:$A$504,0))/100))</f>
        <v>22.361610528241599</v>
      </c>
      <c r="E365">
        <f>E$50*EXP(-E$49*(HLOOKUP(E$49,'American Bonds'!$B$1:$L$504,MATCH($A365,'American Bonds'!$A$2:$A$504,0))/100))</f>
        <v>1.8051432049616205</v>
      </c>
      <c r="F365">
        <f>F$50*EXP(-F$49*(HLOOKUP(F$49,'American Bonds'!$B$1:$L$504,MATCH($A365,'American Bonds'!$A$2:$A$504,0))/100))</f>
        <v>20.818110998540579</v>
      </c>
      <c r="G365">
        <f>G$50*EXP(-G$49*(HLOOKUP(G$49,'American Bonds'!$B$1:$L$504,MATCH($A365,'American Bonds'!$A$2:$A$504,0))/100))</f>
        <v>1.2480584142317803</v>
      </c>
      <c r="H365">
        <f>H$50*EXP(-H$49*(HLOOKUP(H$49,'American Bonds'!$B$1:$L$504,MATCH($A365,'American Bonds'!$A$2:$A$504,0))/100))</f>
        <v>1.2022431158781244</v>
      </c>
      <c r="I365">
        <f>I$50*EXP(-I$49*(HLOOKUP(I$49,'American Bonds'!$B$1:$L$504,MATCH($A365,'American Bonds'!$A$2:$A$504,0))/100))</f>
        <v>1.1777302569878736</v>
      </c>
      <c r="J365">
        <f>J$50*EXP(-J$49*(HLOOKUP(J$49,'American Bonds'!$B$1:$L$504,MATCH($A365,'American Bonds'!$A$2:$A$504,0))/100))</f>
        <v>1.153717197383672</v>
      </c>
      <c r="K365">
        <f>K$50*EXP(-K$49*(HLOOKUP(K$49,'American Bonds'!$B$1:$L$504,MATCH($A365,'American Bonds'!$A$2:$A$504,0))/100))</f>
        <v>16.701808766264438</v>
      </c>
      <c r="L365">
        <f>L$50*EXP(-L$49*(HLOOKUP(L$49,'American Bonds'!$B$1:$L$504,MATCH($A365,'American Bonds'!$A$2:$A$504,0))/100))</f>
        <v>0.55181983465989393</v>
      </c>
      <c r="M365">
        <f>M$50*EXP(-M$49*(HLOOKUP(M$49,'American Bonds'!$B$1:$L$504,MATCH($A365,'American Bonds'!$A$2:$A$504,0))/100))</f>
        <v>0.53959648299694074</v>
      </c>
      <c r="N365">
        <f>N$50*EXP(-N$49*(HLOOKUP(N$49,'American Bonds'!$B$1:$L$504,MATCH($A365,'American Bonds'!$A$2:$A$504,0))/100))</f>
        <v>0.52764389058635908</v>
      </c>
      <c r="O365">
        <f>O$50*EXP(-O$49*(HLOOKUP(O$49,'American Bonds'!$B$1:$L$504,MATCH($A365,'American Bonds'!$A$2:$A$504,0))/100))</f>
        <v>0.51595605984460813</v>
      </c>
      <c r="P365">
        <f>P$50*EXP(-P$49*(HLOOKUP(P$49,'American Bonds'!$B$1:$L$504,MATCH($A365,'American Bonds'!$A$2:$A$504,0))/100))</f>
        <v>0.50452712604051719</v>
      </c>
      <c r="Q365">
        <f>Q$50*EXP(-Q$49*(HLOOKUP(Q$49,'American Bonds'!$B$1:$L$504,MATCH($A365,'American Bonds'!$A$2:$A$504,0))/100))</f>
        <v>0.49335135435247468</v>
      </c>
      <c r="R365">
        <f>R$50*EXP(-R$49*(HLOOKUP(R$49,'American Bonds'!$B$1:$L$504,MATCH($A365,'American Bonds'!$A$2:$A$504,0))/100))</f>
        <v>0.48242313699080408</v>
      </c>
      <c r="S365">
        <f>S$50*EXP(-S$49*(HLOOKUP(S$49,'American Bonds'!$B$1:$L$504,MATCH($A365,'American Bonds'!$A$2:$A$504,0))/100))</f>
        <v>0.47173699038388112</v>
      </c>
      <c r="T365">
        <f>T$50*EXP(-T$49*(HLOOKUP(T$49,'American Bonds'!$B$1:$L$504,MATCH($A365,'American Bonds'!$A$2:$A$504,0))/100))</f>
        <v>0.46128755242658254</v>
      </c>
      <c r="U365" s="25">
        <f>U$50*EXP(-U$49*(HLOOKUP(U$49,'American Bonds'!$B$1:$L$504,MATCH($A365,'American Bonds'!$A$2:$A$504,0))/100))</f>
        <v>10.891284318292636</v>
      </c>
      <c r="W365" s="129">
        <f t="shared" si="70"/>
        <v>107.48497803152725</v>
      </c>
      <c r="X365" s="21">
        <f t="shared" si="68"/>
        <v>6.4599401665283729</v>
      </c>
      <c r="Y365" s="28">
        <f t="shared" si="69"/>
        <v>-1.775495831190762E-3</v>
      </c>
    </row>
    <row r="366" spans="1:25" x14ac:dyDescent="0.2">
      <c r="A366" s="154">
        <v>41387</v>
      </c>
      <c r="B366">
        <f>B$50*EXP(-B$49*(HLOOKUP(B$49,'American Bonds'!$B$1:$L$504,MATCH($A366,'American Bonds'!$A$2:$A$504,0))/100))</f>
        <v>23.307456905346175</v>
      </c>
      <c r="C366">
        <f>C$50*EXP(-C$49*(HLOOKUP(C$49,'American Bonds'!$B$1:$L$504,MATCH($A366,'American Bonds'!$A$2:$A$504,0))/100))</f>
        <v>2.2745877944498898</v>
      </c>
      <c r="D366">
        <f>D$50*EXP(-D$49*(HLOOKUP(D$49,'American Bonds'!$B$1:$L$504,MATCH($A366,'American Bonds'!$A$2:$A$504,0))/100))</f>
        <v>22.368320017773179</v>
      </c>
      <c r="E366">
        <f>E$50*EXP(-E$49*(HLOOKUP(E$49,'American Bonds'!$B$1:$L$504,MATCH($A366,'American Bonds'!$A$2:$A$504,0))/100))</f>
        <v>1.8058654066743185</v>
      </c>
      <c r="F366">
        <f>F$50*EXP(-F$49*(HLOOKUP(F$49,'American Bonds'!$B$1:$L$504,MATCH($A366,'American Bonds'!$A$2:$A$504,0))/100))</f>
        <v>20.828522656737491</v>
      </c>
      <c r="G366">
        <f>G$50*EXP(-G$49*(HLOOKUP(G$49,'American Bonds'!$B$1:$L$504,MATCH($A366,'American Bonds'!$A$2:$A$504,0))/100))</f>
        <v>1.2488074739757709</v>
      </c>
      <c r="H366">
        <f>H$50*EXP(-H$49*(HLOOKUP(H$49,'American Bonds'!$B$1:$L$504,MATCH($A366,'American Bonds'!$A$2:$A$504,0))/100))</f>
        <v>1.2030849806775428</v>
      </c>
      <c r="I366">
        <f>I$50*EXP(-I$49*(HLOOKUP(I$49,'American Bonds'!$B$1:$L$504,MATCH($A366,'American Bonds'!$A$2:$A$504,0))/100))</f>
        <v>1.178672818167666</v>
      </c>
      <c r="J366">
        <f>J$50*EXP(-J$49*(HLOOKUP(J$49,'American Bonds'!$B$1:$L$504,MATCH($A366,'American Bonds'!$A$2:$A$504,0))/100))</f>
        <v>1.1547560102569905</v>
      </c>
      <c r="K366">
        <f>K$50*EXP(-K$49*(HLOOKUP(K$49,'American Bonds'!$B$1:$L$504,MATCH($A366,'American Bonds'!$A$2:$A$504,0))/100))</f>
        <v>16.701808766264438</v>
      </c>
      <c r="L366">
        <f>L$50*EXP(-L$49*(HLOOKUP(L$49,'American Bonds'!$B$1:$L$504,MATCH($A366,'American Bonds'!$A$2:$A$504,0))/100))</f>
        <v>0.55181983465989393</v>
      </c>
      <c r="M366">
        <f>M$50*EXP(-M$49*(HLOOKUP(M$49,'American Bonds'!$B$1:$L$504,MATCH($A366,'American Bonds'!$A$2:$A$504,0))/100))</f>
        <v>0.53959648299694074</v>
      </c>
      <c r="N366">
        <f>N$50*EXP(-N$49*(HLOOKUP(N$49,'American Bonds'!$B$1:$L$504,MATCH($A366,'American Bonds'!$A$2:$A$504,0))/100))</f>
        <v>0.52764389058635908</v>
      </c>
      <c r="O366">
        <f>O$50*EXP(-O$49*(HLOOKUP(O$49,'American Bonds'!$B$1:$L$504,MATCH($A366,'American Bonds'!$A$2:$A$504,0))/100))</f>
        <v>0.51595605984460813</v>
      </c>
      <c r="P366">
        <f>P$50*EXP(-P$49*(HLOOKUP(P$49,'American Bonds'!$B$1:$L$504,MATCH($A366,'American Bonds'!$A$2:$A$504,0))/100))</f>
        <v>0.50452712604051719</v>
      </c>
      <c r="Q366">
        <f>Q$50*EXP(-Q$49*(HLOOKUP(Q$49,'American Bonds'!$B$1:$L$504,MATCH($A366,'American Bonds'!$A$2:$A$504,0))/100))</f>
        <v>0.49335135435247468</v>
      </c>
      <c r="R366">
        <f>R$50*EXP(-R$49*(HLOOKUP(R$49,'American Bonds'!$B$1:$L$504,MATCH($A366,'American Bonds'!$A$2:$A$504,0))/100))</f>
        <v>0.48242313699080408</v>
      </c>
      <c r="S366">
        <f>S$50*EXP(-S$49*(HLOOKUP(S$49,'American Bonds'!$B$1:$L$504,MATCH($A366,'American Bonds'!$A$2:$A$504,0))/100))</f>
        <v>0.47173699038388112</v>
      </c>
      <c r="T366">
        <f>T$50*EXP(-T$49*(HLOOKUP(T$49,'American Bonds'!$B$1:$L$504,MATCH($A366,'American Bonds'!$A$2:$A$504,0))/100))</f>
        <v>0.46128755242658254</v>
      </c>
      <c r="U366" s="25">
        <f>U$50*EXP(-U$49*(HLOOKUP(U$49,'American Bonds'!$B$1:$L$504,MATCH($A366,'American Bonds'!$A$2:$A$504,0))/100))</f>
        <v>10.891284318292636</v>
      </c>
      <c r="W366" s="129">
        <f t="shared" si="70"/>
        <v>107.51150957689816</v>
      </c>
      <c r="X366" s="21">
        <f t="shared" si="68"/>
        <v>6.459349823757818</v>
      </c>
      <c r="Y366" s="28">
        <f t="shared" si="69"/>
        <v>2.4680910651830667E-4</v>
      </c>
    </row>
    <row r="367" spans="1:25" x14ac:dyDescent="0.2">
      <c r="A367" s="154">
        <v>41388</v>
      </c>
      <c r="B367">
        <f>B$50*EXP(-B$49*(HLOOKUP(B$49,'American Bonds'!$B$1:$L$504,MATCH($A367,'American Bonds'!$A$2:$A$504,0))/100))</f>
        <v>23.298135786931997</v>
      </c>
      <c r="C367">
        <f>C$50*EXP(-C$49*(HLOOKUP(C$49,'American Bonds'!$B$1:$L$504,MATCH($A367,'American Bonds'!$A$2:$A$504,0))/100))</f>
        <v>2.2723143435703337</v>
      </c>
      <c r="D367">
        <f>D$50*EXP(-D$49*(HLOOKUP(D$49,'American Bonds'!$B$1:$L$504,MATCH($A367,'American Bonds'!$A$2:$A$504,0))/100))</f>
        <v>22.34149413250212</v>
      </c>
      <c r="E367">
        <f>E$50*EXP(-E$49*(HLOOKUP(E$49,'American Bonds'!$B$1:$L$504,MATCH($A367,'American Bonds'!$A$2:$A$504,0))/100))</f>
        <v>1.8029783322990489</v>
      </c>
      <c r="F367">
        <f>F$50*EXP(-F$49*(HLOOKUP(F$49,'American Bonds'!$B$1:$L$504,MATCH($A367,'American Bonds'!$A$2:$A$504,0))/100))</f>
        <v>20.786907240711848</v>
      </c>
      <c r="G367">
        <f>G$50*EXP(-G$49*(HLOOKUP(G$49,'American Bonds'!$B$1:$L$504,MATCH($A367,'American Bonds'!$A$2:$A$504,0))/100))</f>
        <v>1.2458139297282271</v>
      </c>
      <c r="H367">
        <f>H$50*EXP(-H$49*(HLOOKUP(H$49,'American Bonds'!$B$1:$L$504,MATCH($A367,'American Bonds'!$A$2:$A$504,0))/100))</f>
        <v>1.1997210544261625</v>
      </c>
      <c r="I367">
        <f>I$50*EXP(-I$49*(HLOOKUP(I$49,'American Bonds'!$B$1:$L$504,MATCH($A367,'American Bonds'!$A$2:$A$504,0))/100))</f>
        <v>1.1749070935223798</v>
      </c>
      <c r="J367">
        <f>J$50*EXP(-J$49*(HLOOKUP(J$49,'American Bonds'!$B$1:$L$504,MATCH($A367,'American Bonds'!$A$2:$A$504,0))/100))</f>
        <v>1.1506063624677045</v>
      </c>
      <c r="K367">
        <f>K$50*EXP(-K$49*(HLOOKUP(K$49,'American Bonds'!$B$1:$L$504,MATCH($A367,'American Bonds'!$A$2:$A$504,0))/100))</f>
        <v>16.635134967694896</v>
      </c>
      <c r="L367">
        <f>L$50*EXP(-L$49*(HLOOKUP(L$49,'American Bonds'!$B$1:$L$504,MATCH($A367,'American Bonds'!$A$2:$A$504,0))/100))</f>
        <v>0.54939716117763004</v>
      </c>
      <c r="M367">
        <f>M$50*EXP(-M$49*(HLOOKUP(M$49,'American Bonds'!$B$1:$L$504,MATCH($A367,'American Bonds'!$A$2:$A$504,0))/100))</f>
        <v>0.53701262609612077</v>
      </c>
      <c r="N367">
        <f>N$50*EXP(-N$49*(HLOOKUP(N$49,'American Bonds'!$B$1:$L$504,MATCH($A367,'American Bonds'!$A$2:$A$504,0))/100))</f>
        <v>0.52490726375161001</v>
      </c>
      <c r="O367">
        <f>O$50*EXP(-O$49*(HLOOKUP(O$49,'American Bonds'!$B$1:$L$504,MATCH($A367,'American Bonds'!$A$2:$A$504,0))/100))</f>
        <v>0.51307478101992554</v>
      </c>
      <c r="P367">
        <f>P$50*EXP(-P$49*(HLOOKUP(P$49,'American Bonds'!$B$1:$L$504,MATCH($A367,'American Bonds'!$A$2:$A$504,0))/100))</f>
        <v>0.5015090266367781</v>
      </c>
      <c r="Q367">
        <f>Q$50*EXP(-Q$49*(HLOOKUP(Q$49,'American Bonds'!$B$1:$L$504,MATCH($A367,'American Bonds'!$A$2:$A$504,0))/100))</f>
        <v>0.49020398799995019</v>
      </c>
      <c r="R367">
        <f>R$50*EXP(-R$49*(HLOOKUP(R$49,'American Bonds'!$B$1:$L$504,MATCH($A367,'American Bonds'!$A$2:$A$504,0))/100))</f>
        <v>0.47915378804356878</v>
      </c>
      <c r="S367">
        <f>S$50*EXP(-S$49*(HLOOKUP(S$49,'American Bonds'!$B$1:$L$504,MATCH($A367,'American Bonds'!$A$2:$A$504,0))/100))</f>
        <v>0.46835268218283982</v>
      </c>
      <c r="T367">
        <f>T$50*EXP(-T$49*(HLOOKUP(T$49,'American Bonds'!$B$1:$L$504,MATCH($A367,'American Bonds'!$A$2:$A$504,0))/100))</f>
        <v>0.45779505532765302</v>
      </c>
      <c r="U367" s="25">
        <f>U$50*EXP(-U$49*(HLOOKUP(U$49,'American Bonds'!$B$1:$L$504,MATCH($A367,'American Bonds'!$A$2:$A$504,0))/100))</f>
        <v>10.804501637310695</v>
      </c>
      <c r="W367" s="129">
        <f t="shared" si="70"/>
        <v>107.23392125340148</v>
      </c>
      <c r="X367" s="21">
        <f t="shared" si="68"/>
        <v>6.4458806066394594</v>
      </c>
      <c r="Y367" s="28">
        <f t="shared" si="69"/>
        <v>-2.5852794821519857E-3</v>
      </c>
    </row>
    <row r="368" spans="1:25" x14ac:dyDescent="0.2">
      <c r="A368" s="154">
        <v>41389</v>
      </c>
      <c r="B368">
        <f>B$50*EXP(-B$49*(HLOOKUP(B$49,'American Bonds'!$B$1:$L$504,MATCH($A368,'American Bonds'!$A$2:$A$504,0))/100))</f>
        <v>23.284161098285676</v>
      </c>
      <c r="C368">
        <f>C$50*EXP(-C$49*(HLOOKUP(C$49,'American Bonds'!$B$1:$L$504,MATCH($A368,'American Bonds'!$A$2:$A$504,0))/100))</f>
        <v>2.2704972190422024</v>
      </c>
      <c r="D368">
        <f>D$50*EXP(-D$49*(HLOOKUP(D$49,'American Bonds'!$B$1:$L$504,MATCH($A368,'American Bonds'!$A$2:$A$504,0))/100))</f>
        <v>22.308007012921887</v>
      </c>
      <c r="E368">
        <f>E$50*EXP(-E$49*(HLOOKUP(E$49,'American Bonds'!$B$1:$L$504,MATCH($A368,'American Bonds'!$A$2:$A$504,0))/100))</f>
        <v>1.7993759791883459</v>
      </c>
      <c r="F368">
        <f>F$50*EXP(-F$49*(HLOOKUP(F$49,'American Bonds'!$B$1:$L$504,MATCH($A368,'American Bonds'!$A$2:$A$504,0))/100))</f>
        <v>20.724639966601327</v>
      </c>
      <c r="G368">
        <f>G$50*EXP(-G$49*(HLOOKUP(G$49,'American Bonds'!$B$1:$L$504,MATCH($A368,'American Bonds'!$A$2:$A$504,0))/100))</f>
        <v>1.2413370627767335</v>
      </c>
      <c r="H368">
        <f>H$50*EXP(-H$49*(HLOOKUP(H$49,'American Bonds'!$B$1:$L$504,MATCH($A368,'American Bonds'!$A$2:$A$504,0))/100))</f>
        <v>1.1946927927386588</v>
      </c>
      <c r="I368">
        <f>I$50*EXP(-I$49*(HLOOKUP(I$49,'American Bonds'!$B$1:$L$504,MATCH($A368,'American Bonds'!$A$2:$A$504,0))/100))</f>
        <v>1.1692810527732642</v>
      </c>
      <c r="J368">
        <f>J$50*EXP(-J$49*(HLOOKUP(J$49,'American Bonds'!$B$1:$L$504,MATCH($A368,'American Bonds'!$A$2:$A$504,0))/100))</f>
        <v>1.1444098337953517</v>
      </c>
      <c r="K368">
        <f>K$50*EXP(-K$49*(HLOOKUP(K$49,'American Bonds'!$B$1:$L$504,MATCH($A368,'American Bonds'!$A$2:$A$504,0))/100))</f>
        <v>16.519095634414406</v>
      </c>
      <c r="L368">
        <f>L$50*EXP(-L$49*(HLOOKUP(L$49,'American Bonds'!$B$1:$L$504,MATCH($A368,'American Bonds'!$A$2:$A$504,0))/100))</f>
        <v>0.5451830481927632</v>
      </c>
      <c r="M368">
        <f>M$50*EXP(-M$49*(HLOOKUP(M$49,'American Bonds'!$B$1:$L$504,MATCH($A368,'American Bonds'!$A$2:$A$504,0))/100))</f>
        <v>0.53252061290532127</v>
      </c>
      <c r="N368">
        <f>N$50*EXP(-N$49*(HLOOKUP(N$49,'American Bonds'!$B$1:$L$504,MATCH($A368,'American Bonds'!$A$2:$A$504,0))/100))</f>
        <v>0.52015227566061939</v>
      </c>
      <c r="O368">
        <f>O$50*EXP(-O$49*(HLOOKUP(O$49,'American Bonds'!$B$1:$L$504,MATCH($A368,'American Bonds'!$A$2:$A$504,0))/100))</f>
        <v>0.50807120573006737</v>
      </c>
      <c r="P368">
        <f>P$50*EXP(-P$49*(HLOOKUP(P$49,'American Bonds'!$B$1:$L$504,MATCH($A368,'American Bonds'!$A$2:$A$504,0))/100))</f>
        <v>0.4962707310357497</v>
      </c>
      <c r="Q368">
        <f>Q$50*EXP(-Q$49*(HLOOKUP(Q$49,'American Bonds'!$B$1:$L$504,MATCH($A368,'American Bonds'!$A$2:$A$504,0))/100))</f>
        <v>0.484744334465602</v>
      </c>
      <c r="R368">
        <f>R$50*EXP(-R$49*(HLOOKUP(R$49,'American Bonds'!$B$1:$L$504,MATCH($A368,'American Bonds'!$A$2:$A$504,0))/100))</f>
        <v>0.47348565027416945</v>
      </c>
      <c r="S368">
        <f>S$50*EXP(-S$49*(HLOOKUP(S$49,'American Bonds'!$B$1:$L$504,MATCH($A368,'American Bonds'!$A$2:$A$504,0))/100))</f>
        <v>0.46248846056696263</v>
      </c>
      <c r="T368">
        <f>T$50*EXP(-T$49*(HLOOKUP(T$49,'American Bonds'!$B$1:$L$504,MATCH($A368,'American Bonds'!$A$2:$A$504,0))/100))</f>
        <v>0.45174669186646693</v>
      </c>
      <c r="U368" s="25">
        <f>U$50*EXP(-U$49*(HLOOKUP(U$49,'American Bonds'!$B$1:$L$504,MATCH($A368,'American Bonds'!$A$2:$A$504,0))/100))</f>
        <v>10.675622439397111</v>
      </c>
      <c r="W368" s="129">
        <f t="shared" si="70"/>
        <v>106.80578310263269</v>
      </c>
      <c r="X368" s="21">
        <f t="shared" si="68"/>
        <v>6.4243481722887363</v>
      </c>
      <c r="Y368" s="28">
        <f t="shared" si="69"/>
        <v>-4.0005542248884056E-3</v>
      </c>
    </row>
    <row r="369" spans="1:25" x14ac:dyDescent="0.2">
      <c r="A369" s="154">
        <v>41390</v>
      </c>
      <c r="B369">
        <f>B$50*EXP(-B$49*(HLOOKUP(B$49,'American Bonds'!$B$1:$L$504,MATCH($A369,'American Bonds'!$A$2:$A$504,0))/100))</f>
        <v>23.2888183962196</v>
      </c>
      <c r="C369">
        <f>C$50*EXP(-C$49*(HLOOKUP(C$49,'American Bonds'!$B$1:$L$504,MATCH($A369,'American Bonds'!$A$2:$A$504,0))/100))</f>
        <v>2.2709513638989822</v>
      </c>
      <c r="D369">
        <f>D$50*EXP(-D$49*(HLOOKUP(D$49,'American Bonds'!$B$1:$L$504,MATCH($A369,'American Bonds'!$A$2:$A$504,0))/100))</f>
        <v>22.328093256687389</v>
      </c>
      <c r="E369">
        <f>E$50*EXP(-E$49*(HLOOKUP(E$49,'American Bonds'!$B$1:$L$504,MATCH($A369,'American Bonds'!$A$2:$A$504,0))/100))</f>
        <v>1.8015365264324528</v>
      </c>
      <c r="F369">
        <f>F$50*EXP(-F$49*(HLOOKUP(F$49,'American Bonds'!$B$1:$L$504,MATCH($A369,'American Bonds'!$A$2:$A$504,0))/100))</f>
        <v>20.75575025343317</v>
      </c>
      <c r="G369">
        <f>G$50*EXP(-G$49*(HLOOKUP(G$49,'American Bonds'!$B$1:$L$504,MATCH($A369,'American Bonds'!$A$2:$A$504,0))/100))</f>
        <v>1.2435734816628961</v>
      </c>
      <c r="H369">
        <f>H$50*EXP(-H$49*(HLOOKUP(H$49,'American Bonds'!$B$1:$L$504,MATCH($A369,'American Bonds'!$A$2:$A$504,0))/100))</f>
        <v>1.1972042837459949</v>
      </c>
      <c r="I369">
        <f>I$50*EXP(-I$49*(HLOOKUP(I$49,'American Bonds'!$B$1:$L$504,MATCH($A369,'American Bonds'!$A$2:$A$504,0))/100))</f>
        <v>1.1720906975249927</v>
      </c>
      <c r="J369">
        <f>J$50*EXP(-J$49*(HLOOKUP(J$49,'American Bonds'!$B$1:$L$504,MATCH($A369,'American Bonds'!$A$2:$A$504,0))/100))</f>
        <v>1.1475039154772151</v>
      </c>
      <c r="K369">
        <f>K$50*EXP(-K$49*(HLOOKUP(K$49,'American Bonds'!$B$1:$L$504,MATCH($A369,'American Bonds'!$A$2:$A$504,0))/100))</f>
        <v>16.568727331639717</v>
      </c>
      <c r="L369">
        <f>L$50*EXP(-L$49*(HLOOKUP(L$49,'American Bonds'!$B$1:$L$504,MATCH($A369,'American Bonds'!$A$2:$A$504,0))/100))</f>
        <v>0.54698512404156641</v>
      </c>
      <c r="M369">
        <f>M$50*EXP(-M$49*(HLOOKUP(M$49,'American Bonds'!$B$1:$L$504,MATCH($A369,'American Bonds'!$A$2:$A$504,0))/100))</f>
        <v>0.53444114198996184</v>
      </c>
      <c r="N369">
        <f>N$50*EXP(-N$49*(HLOOKUP(N$49,'American Bonds'!$B$1:$L$504,MATCH($A369,'American Bonds'!$A$2:$A$504,0))/100))</f>
        <v>0.52218483044125552</v>
      </c>
      <c r="O369">
        <f>O$50*EXP(-O$49*(HLOOKUP(O$49,'American Bonds'!$B$1:$L$504,MATCH($A369,'American Bonds'!$A$2:$A$504,0))/100))</f>
        <v>0.51020959226242424</v>
      </c>
      <c r="P369">
        <f>P$50*EXP(-P$49*(HLOOKUP(P$49,'American Bonds'!$B$1:$L$504,MATCH($A369,'American Bonds'!$A$2:$A$504,0))/100))</f>
        <v>0.49850898161216095</v>
      </c>
      <c r="Q369">
        <f>Q$50*EXP(-Q$49*(HLOOKUP(Q$49,'American Bonds'!$B$1:$L$504,MATCH($A369,'American Bonds'!$A$2:$A$504,0))/100))</f>
        <v>0.48707670047130963</v>
      </c>
      <c r="R369">
        <f>R$50*EXP(-R$49*(HLOOKUP(R$49,'American Bonds'!$B$1:$L$504,MATCH($A369,'American Bonds'!$A$2:$A$504,0))/100))</f>
        <v>0.47590659525286749</v>
      </c>
      <c r="S369">
        <f>S$50*EXP(-S$49*(HLOOKUP(S$49,'American Bonds'!$B$1:$L$504,MATCH($A369,'American Bonds'!$A$2:$A$504,0))/100))</f>
        <v>0.46499265348972996</v>
      </c>
      <c r="T369">
        <f>T$50*EXP(-T$49*(HLOOKUP(T$49,'American Bonds'!$B$1:$L$504,MATCH($A369,'American Bonds'!$A$2:$A$504,0))/100))</f>
        <v>0.45432900059839471</v>
      </c>
      <c r="U369" s="25">
        <f>U$50*EXP(-U$49*(HLOOKUP(U$49,'American Bonds'!$B$1:$L$504,MATCH($A369,'American Bonds'!$A$2:$A$504,0))/100))</f>
        <v>10.718410448121485</v>
      </c>
      <c r="W369" s="129">
        <f t="shared" si="70"/>
        <v>106.98729457500356</v>
      </c>
      <c r="X369" s="21">
        <f t="shared" si="68"/>
        <v>6.43185132361711</v>
      </c>
      <c r="Y369" s="28">
        <f t="shared" si="69"/>
        <v>1.6980111606451985E-3</v>
      </c>
    </row>
    <row r="370" spans="1:25" x14ac:dyDescent="0.2">
      <c r="A370" s="154">
        <v>41391</v>
      </c>
      <c r="B370">
        <f>B$50*EXP(-B$49*(HLOOKUP(B$49,'American Bonds'!$B$1:$L$504,MATCH($A370,'American Bonds'!$A$2:$A$504,0))/100))</f>
        <v>23.291147394507195</v>
      </c>
      <c r="C370">
        <f>C$50*EXP(-C$49*(HLOOKUP(C$49,'American Bonds'!$B$1:$L$504,MATCH($A370,'American Bonds'!$A$2:$A$504,0))/100))</f>
        <v>2.2723143435703337</v>
      </c>
      <c r="D370">
        <f>D$50*EXP(-D$49*(HLOOKUP(D$49,'American Bonds'!$B$1:$L$504,MATCH($A370,'American Bonds'!$A$2:$A$504,0))/100))</f>
        <v>22.34149413250212</v>
      </c>
      <c r="E370">
        <f>E$50*EXP(-E$49*(HLOOKUP(E$49,'American Bonds'!$B$1:$L$504,MATCH($A370,'American Bonds'!$A$2:$A$504,0))/100))</f>
        <v>1.8029783322990489</v>
      </c>
      <c r="F370">
        <f>F$50*EXP(-F$49*(HLOOKUP(F$49,'American Bonds'!$B$1:$L$504,MATCH($A370,'American Bonds'!$A$2:$A$504,0))/100))</f>
        <v>20.786907240711848</v>
      </c>
      <c r="G370">
        <f>G$50*EXP(-G$49*(HLOOKUP(G$49,'American Bonds'!$B$1:$L$504,MATCH($A370,'American Bonds'!$A$2:$A$504,0))/100))</f>
        <v>1.2458139297282271</v>
      </c>
      <c r="H370">
        <f>H$50*EXP(-H$49*(HLOOKUP(H$49,'American Bonds'!$B$1:$L$504,MATCH($A370,'American Bonds'!$A$2:$A$504,0))/100))</f>
        <v>1.1988815435511504</v>
      </c>
      <c r="I370">
        <f>I$50*EXP(-I$49*(HLOOKUP(I$49,'American Bonds'!$B$1:$L$504,MATCH($A370,'American Bonds'!$A$2:$A$504,0))/100))</f>
        <v>1.1739675437175929</v>
      </c>
      <c r="J370">
        <f>J$50*EXP(-J$49*(HLOOKUP(J$49,'American Bonds'!$B$1:$L$504,MATCH($A370,'American Bonds'!$A$2:$A$504,0))/100))</f>
        <v>1.1495712825972932</v>
      </c>
      <c r="K370">
        <f>K$50*EXP(-K$49*(HLOOKUP(K$49,'American Bonds'!$B$1:$L$504,MATCH($A370,'American Bonds'!$A$2:$A$504,0))/100))</f>
        <v>16.601897945860348</v>
      </c>
      <c r="L370">
        <f>L$50*EXP(-L$49*(HLOOKUP(L$49,'American Bonds'!$B$1:$L$504,MATCH($A370,'American Bonds'!$A$2:$A$504,0))/100))</f>
        <v>0.5481898159897084</v>
      </c>
      <c r="M370">
        <f>M$50*EXP(-M$49*(HLOOKUP(M$49,'American Bonds'!$B$1:$L$504,MATCH($A370,'American Bonds'!$A$2:$A$504,0))/100))</f>
        <v>0.53572534115331816</v>
      </c>
      <c r="N370">
        <f>N$50*EXP(-N$49*(HLOOKUP(N$49,'American Bonds'!$B$1:$L$504,MATCH($A370,'American Bonds'!$A$2:$A$504,0))/100))</f>
        <v>0.52354427751577792</v>
      </c>
      <c r="O370">
        <f>O$50*EXP(-O$49*(HLOOKUP(O$49,'American Bonds'!$B$1:$L$504,MATCH($A370,'American Bonds'!$A$2:$A$504,0))/100))</f>
        <v>0.51164018101035502</v>
      </c>
      <c r="P370">
        <f>P$50*EXP(-P$49*(HLOOKUP(P$49,'American Bonds'!$B$1:$L$504,MATCH($A370,'American Bonds'!$A$2:$A$504,0))/100))</f>
        <v>0.50000675409238859</v>
      </c>
      <c r="Q370">
        <f>Q$50*EXP(-Q$49*(HLOOKUP(Q$49,'American Bonds'!$B$1:$L$504,MATCH($A370,'American Bonds'!$A$2:$A$504,0))/100))</f>
        <v>0.48863784240774183</v>
      </c>
      <c r="R370">
        <f>R$50*EXP(-R$49*(HLOOKUP(R$49,'American Bonds'!$B$1:$L$504,MATCH($A370,'American Bonds'!$A$2:$A$504,0))/100))</f>
        <v>0.47752743153700489</v>
      </c>
      <c r="S370">
        <f>S$50*EXP(-S$49*(HLOOKUP(S$49,'American Bonds'!$B$1:$L$504,MATCH($A370,'American Bonds'!$A$2:$A$504,0))/100))</f>
        <v>0.466669643813727</v>
      </c>
      <c r="T370">
        <f>T$50*EXP(-T$49*(HLOOKUP(T$49,'American Bonds'!$B$1:$L$504,MATCH($A370,'American Bonds'!$A$2:$A$504,0))/100))</f>
        <v>0.45605873521499335</v>
      </c>
      <c r="U370" s="25">
        <f>U$50*EXP(-U$49*(HLOOKUP(U$49,'American Bonds'!$B$1:$L$504,MATCH($A370,'American Bonds'!$A$2:$A$504,0))/100))</f>
        <v>10.739868720136986</v>
      </c>
      <c r="W370" s="129">
        <f t="shared" si="70"/>
        <v>107.11284243191714</v>
      </c>
      <c r="X370" s="21">
        <f t="shared" si="68"/>
        <v>6.4358041052184012</v>
      </c>
      <c r="Y370" s="28">
        <f t="shared" si="69"/>
        <v>1.1727958053565674E-3</v>
      </c>
    </row>
    <row r="371" spans="1:25" x14ac:dyDescent="0.2">
      <c r="A371" s="154" t="s">
        <v>129</v>
      </c>
      <c r="B371">
        <f>B$50*EXP(-B$49*(HLOOKUP(B$49,'American Bonds'!$B$1:$L$504,MATCH($A371,'American Bonds'!$A$2:$A$504,0))/100))</f>
        <v>23.2888183962196</v>
      </c>
      <c r="C371">
        <f>C$50*EXP(-C$49*(HLOOKUP(C$49,'American Bonds'!$B$1:$L$504,MATCH($A371,'American Bonds'!$A$2:$A$504,0))/100))</f>
        <v>2.2709513638989822</v>
      </c>
      <c r="D371">
        <f>D$50*EXP(-D$49*(HLOOKUP(D$49,'American Bonds'!$B$1:$L$504,MATCH($A371,'American Bonds'!$A$2:$A$504,0))/100))</f>
        <v>22.334792689529078</v>
      </c>
      <c r="E371">
        <f>E$50*EXP(-E$49*(HLOOKUP(E$49,'American Bonds'!$B$1:$L$504,MATCH($A371,'American Bonds'!$A$2:$A$504,0))/100))</f>
        <v>1.8022572851851661</v>
      </c>
      <c r="F371">
        <f>F$50*EXP(-F$49*(HLOOKUP(F$49,'American Bonds'!$B$1:$L$504,MATCH($A371,'American Bonds'!$A$2:$A$504,0))/100))</f>
        <v>20.786907240711848</v>
      </c>
      <c r="G371">
        <f>G$50*EXP(-G$49*(HLOOKUP(G$49,'American Bonds'!$B$1:$L$504,MATCH($A371,'American Bonds'!$A$2:$A$504,0))/100))</f>
        <v>1.2458139297282271</v>
      </c>
      <c r="H371">
        <f>H$50*EXP(-H$49*(HLOOKUP(H$49,'American Bonds'!$B$1:$L$504,MATCH($A371,'American Bonds'!$A$2:$A$504,0))/100))</f>
        <v>1.1988815435511504</v>
      </c>
      <c r="I371">
        <f>I$50*EXP(-I$49*(HLOOKUP(I$49,'American Bonds'!$B$1:$L$504,MATCH($A371,'American Bonds'!$A$2:$A$504,0))/100))</f>
        <v>1.1739675437175929</v>
      </c>
      <c r="J371">
        <f>J$50*EXP(-J$49*(HLOOKUP(J$49,'American Bonds'!$B$1:$L$504,MATCH($A371,'American Bonds'!$A$2:$A$504,0))/100))</f>
        <v>1.1495712825972932</v>
      </c>
      <c r="K371">
        <f>K$50*EXP(-K$49*(HLOOKUP(K$49,'American Bonds'!$B$1:$L$504,MATCH($A371,'American Bonds'!$A$2:$A$504,0))/100))</f>
        <v>16.618508147522853</v>
      </c>
      <c r="L371">
        <f>L$50*EXP(-L$49*(HLOOKUP(L$49,'American Bonds'!$B$1:$L$504,MATCH($A371,'American Bonds'!$A$2:$A$504,0))/100))</f>
        <v>0.54879315656377603</v>
      </c>
      <c r="M371">
        <f>M$50*EXP(-M$49*(HLOOKUP(M$49,'American Bonds'!$B$1:$L$504,MATCH($A371,'American Bonds'!$A$2:$A$504,0))/100))</f>
        <v>0.536368597439283</v>
      </c>
      <c r="N371">
        <f>N$50*EXP(-N$49*(HLOOKUP(N$49,'American Bonds'!$B$1:$L$504,MATCH($A371,'American Bonds'!$A$2:$A$504,0))/100))</f>
        <v>0.52422532766322971</v>
      </c>
      <c r="O371">
        <f>O$50*EXP(-O$49*(HLOOKUP(O$49,'American Bonds'!$B$1:$L$504,MATCH($A371,'American Bonds'!$A$2:$A$504,0))/100))</f>
        <v>0.51235697890521892</v>
      </c>
      <c r="P371">
        <f>P$50*EXP(-P$49*(HLOOKUP(P$49,'American Bonds'!$B$1:$L$504,MATCH($A371,'American Bonds'!$A$2:$A$504,0))/100))</f>
        <v>0.50075732701248477</v>
      </c>
      <c r="Q371">
        <f>Q$50*EXP(-Q$49*(HLOOKUP(Q$49,'American Bonds'!$B$1:$L$504,MATCH($A371,'American Bonds'!$A$2:$A$504,0))/100))</f>
        <v>0.48942028874574278</v>
      </c>
      <c r="R371">
        <f>R$50*EXP(-R$49*(HLOOKUP(R$49,'American Bonds'!$B$1:$L$504,MATCH($A371,'American Bonds'!$A$2:$A$504,0))/100))</f>
        <v>0.47833991858893804</v>
      </c>
      <c r="S371">
        <f>S$50*EXP(-S$49*(HLOOKUP(S$49,'American Bonds'!$B$1:$L$504,MATCH($A371,'American Bonds'!$A$2:$A$504,0))/100))</f>
        <v>0.46751040563122176</v>
      </c>
      <c r="T371">
        <f>T$50*EXP(-T$49*(HLOOKUP(T$49,'American Bonds'!$B$1:$L$504,MATCH($A371,'American Bonds'!$A$2:$A$504,0))/100))</f>
        <v>0.45692607051951778</v>
      </c>
      <c r="U371" s="25">
        <f>U$50*EXP(-U$49*(HLOOKUP(U$49,'American Bonds'!$B$1:$L$504,MATCH($A371,'American Bonds'!$A$2:$A$504,0))/100))</f>
        <v>10.761369951641688</v>
      </c>
      <c r="W371" s="129">
        <f t="shared" si="70"/>
        <v>107.14653744537287</v>
      </c>
      <c r="X371" s="21">
        <f t="shared" si="68"/>
        <v>6.4400382729235979</v>
      </c>
      <c r="Y371" s="28">
        <f t="shared" si="69"/>
        <v>3.1452544810698475E-4</v>
      </c>
    </row>
    <row r="372" spans="1:25" x14ac:dyDescent="0.2">
      <c r="A372" s="154" t="s">
        <v>130</v>
      </c>
      <c r="B372">
        <f>B$50*EXP(-B$49*(HLOOKUP(B$49,'American Bonds'!$B$1:$L$504,MATCH($A372,'American Bonds'!$A$2:$A$504,0))/100))</f>
        <v>23.284161098285676</v>
      </c>
      <c r="C372">
        <f>C$50*EXP(-C$49*(HLOOKUP(C$49,'American Bonds'!$B$1:$L$504,MATCH($A372,'American Bonds'!$A$2:$A$504,0))/100))</f>
        <v>2.2709513638989822</v>
      </c>
      <c r="D372">
        <f>D$50*EXP(-D$49*(HLOOKUP(D$49,'American Bonds'!$B$1:$L$504,MATCH($A372,'American Bonds'!$A$2:$A$504,0))/100))</f>
        <v>22.314700418986472</v>
      </c>
      <c r="E372">
        <f>E$50*EXP(-E$49*(HLOOKUP(E$49,'American Bonds'!$B$1:$L$504,MATCH($A372,'American Bonds'!$A$2:$A$504,0))/100))</f>
        <v>1.8000958735492947</v>
      </c>
      <c r="F372">
        <f>F$50*EXP(-F$49*(HLOOKUP(F$49,'American Bonds'!$B$1:$L$504,MATCH($A372,'American Bonds'!$A$2:$A$504,0))/100))</f>
        <v>20.75575025343317</v>
      </c>
      <c r="G372">
        <f>G$50*EXP(-G$49*(HLOOKUP(G$49,'American Bonds'!$B$1:$L$504,MATCH($A372,'American Bonds'!$A$2:$A$504,0))/100))</f>
        <v>1.2435734816628961</v>
      </c>
      <c r="H372">
        <f>H$50*EXP(-H$49*(HLOOKUP(H$49,'American Bonds'!$B$1:$L$504,MATCH($A372,'American Bonds'!$A$2:$A$504,0))/100))</f>
        <v>1.196366533993994</v>
      </c>
      <c r="I372">
        <f>I$50*EXP(-I$49*(HLOOKUP(I$49,'American Bonds'!$B$1:$L$504,MATCH($A372,'American Bonds'!$A$2:$A$504,0))/100))</f>
        <v>1.1711533999359975</v>
      </c>
      <c r="J372">
        <f>J$50*EXP(-J$49*(HLOOKUP(J$49,'American Bonds'!$B$1:$L$504,MATCH($A372,'American Bonds'!$A$2:$A$504,0))/100))</f>
        <v>1.1464716265529813</v>
      </c>
      <c r="K372">
        <f>K$50*EXP(-K$49*(HLOOKUP(K$49,'American Bonds'!$B$1:$L$504,MATCH($A372,'American Bonds'!$A$2:$A$504,0))/100))</f>
        <v>16.552166885910978</v>
      </c>
      <c r="L372">
        <f>L$50*EXP(-L$49*(HLOOKUP(L$49,'American Bonds'!$B$1:$L$504,MATCH($A372,'American Bonds'!$A$2:$A$504,0))/100))</f>
        <v>0.54638377120981452</v>
      </c>
      <c r="M372">
        <f>M$50*EXP(-M$49*(HLOOKUP(M$49,'American Bonds'!$B$1:$L$504,MATCH($A372,'American Bonds'!$A$2:$A$504,0))/100))</f>
        <v>0.53380019726332317</v>
      </c>
      <c r="N372">
        <f>N$50*EXP(-N$49*(HLOOKUP(N$49,'American Bonds'!$B$1:$L$504,MATCH($A372,'American Bonds'!$A$2:$A$504,0))/100))</f>
        <v>0.52150643121671914</v>
      </c>
      <c r="O372">
        <f>O$50*EXP(-O$49*(HLOOKUP(O$49,'American Bonds'!$B$1:$L$504,MATCH($A372,'American Bonds'!$A$2:$A$504,0))/100))</f>
        <v>0.50949579860540306</v>
      </c>
      <c r="P372">
        <f>P$50*EXP(-P$49*(HLOOKUP(P$49,'American Bonds'!$B$1:$L$504,MATCH($A372,'American Bonds'!$A$2:$A$504,0))/100))</f>
        <v>0.4977617786820408</v>
      </c>
      <c r="Q372">
        <f>Q$50*EXP(-Q$49*(HLOOKUP(Q$49,'American Bonds'!$B$1:$L$504,MATCH($A372,'American Bonds'!$A$2:$A$504,0))/100))</f>
        <v>0.486298000876354</v>
      </c>
      <c r="R372">
        <f>R$50*EXP(-R$49*(HLOOKUP(R$49,'American Bonds'!$B$1:$L$504,MATCH($A372,'American Bonds'!$A$2:$A$504,0))/100))</f>
        <v>0.47509824133644513</v>
      </c>
      <c r="S372">
        <f>S$50*EXP(-S$49*(HLOOKUP(S$49,'American Bonds'!$B$1:$L$504,MATCH($A372,'American Bonds'!$A$2:$A$504,0))/100))</f>
        <v>0.46415641954977749</v>
      </c>
      <c r="T372">
        <f>T$50*EXP(-T$49*(HLOOKUP(T$49,'American Bonds'!$B$1:$L$504,MATCH($A372,'American Bonds'!$A$2:$A$504,0))/100))</f>
        <v>0.45346659504197662</v>
      </c>
      <c r="U372" s="25">
        <f>U$50*EXP(-U$49*(HLOOKUP(U$49,'American Bonds'!$B$1:$L$504,MATCH($A372,'American Bonds'!$A$2:$A$504,0))/100))</f>
        <v>10.675622439397111</v>
      </c>
      <c r="W372" s="129">
        <f t="shared" si="70"/>
        <v>106.89898060938941</v>
      </c>
      <c r="X372" s="21">
        <f t="shared" si="68"/>
        <v>6.4259713828267166</v>
      </c>
      <c r="Y372" s="28">
        <f t="shared" si="69"/>
        <v>-2.3131243168607193E-3</v>
      </c>
    </row>
    <row r="373" spans="1:25" x14ac:dyDescent="0.2">
      <c r="A373" s="154" t="s">
        <v>131</v>
      </c>
      <c r="B373">
        <f>B$50*EXP(-B$49*(HLOOKUP(B$49,'American Bonds'!$B$1:$L$504,MATCH($A373,'American Bonds'!$A$2:$A$504,0))/100))</f>
        <v>23.286489630820189</v>
      </c>
      <c r="C373">
        <f>C$50*EXP(-C$49*(HLOOKUP(C$49,'American Bonds'!$B$1:$L$504,MATCH($A373,'American Bonds'!$A$2:$A$504,0))/100))</f>
        <v>2.2714055995938174</v>
      </c>
      <c r="D373">
        <f>D$50*EXP(-D$49*(HLOOKUP(D$49,'American Bonds'!$B$1:$L$504,MATCH($A373,'American Bonds'!$A$2:$A$504,0))/100))</f>
        <v>22.334792689529078</v>
      </c>
      <c r="E373">
        <f>E$50*EXP(-E$49*(HLOOKUP(E$49,'American Bonds'!$B$1:$L$504,MATCH($A373,'American Bonds'!$A$2:$A$504,0))/100))</f>
        <v>1.8022572851851661</v>
      </c>
      <c r="F373">
        <f>F$50*EXP(-F$49*(HLOOKUP(F$49,'American Bonds'!$B$1:$L$504,MATCH($A373,'American Bonds'!$A$2:$A$504,0))/100))</f>
        <v>20.786907240711848</v>
      </c>
      <c r="G373">
        <f>G$50*EXP(-G$49*(HLOOKUP(G$49,'American Bonds'!$B$1:$L$504,MATCH($A373,'American Bonds'!$A$2:$A$504,0))/100))</f>
        <v>1.2458139297282271</v>
      </c>
      <c r="H373">
        <f>H$50*EXP(-H$49*(HLOOKUP(H$49,'American Bonds'!$B$1:$L$504,MATCH($A373,'American Bonds'!$A$2:$A$504,0))/100))</f>
        <v>1.1997210544261625</v>
      </c>
      <c r="I373">
        <f>I$50*EXP(-I$49*(HLOOKUP(I$49,'American Bonds'!$B$1:$L$504,MATCH($A373,'American Bonds'!$A$2:$A$504,0))/100))</f>
        <v>1.1749070935223798</v>
      </c>
      <c r="J373">
        <f>J$50*EXP(-J$49*(HLOOKUP(J$49,'American Bonds'!$B$1:$L$504,MATCH($A373,'American Bonds'!$A$2:$A$504,0))/100))</f>
        <v>1.1506063624677045</v>
      </c>
      <c r="K373">
        <f>K$50*EXP(-K$49*(HLOOKUP(K$49,'American Bonds'!$B$1:$L$504,MATCH($A373,'American Bonds'!$A$2:$A$504,0))/100))</f>
        <v>16.618508147522853</v>
      </c>
      <c r="L373">
        <f>L$50*EXP(-L$49*(HLOOKUP(L$49,'American Bonds'!$B$1:$L$504,MATCH($A373,'American Bonds'!$A$2:$A$504,0))/100))</f>
        <v>0.54879315656377603</v>
      </c>
      <c r="M373">
        <f>M$50*EXP(-M$49*(HLOOKUP(M$49,'American Bonds'!$B$1:$L$504,MATCH($A373,'American Bonds'!$A$2:$A$504,0))/100))</f>
        <v>0.536368597439283</v>
      </c>
      <c r="N373">
        <f>N$50*EXP(-N$49*(HLOOKUP(N$49,'American Bonds'!$B$1:$L$504,MATCH($A373,'American Bonds'!$A$2:$A$504,0))/100))</f>
        <v>0.52422532766322971</v>
      </c>
      <c r="O373">
        <f>O$50*EXP(-O$49*(HLOOKUP(O$49,'American Bonds'!$B$1:$L$504,MATCH($A373,'American Bonds'!$A$2:$A$504,0))/100))</f>
        <v>0.51235697890521892</v>
      </c>
      <c r="P373">
        <f>P$50*EXP(-P$49*(HLOOKUP(P$49,'American Bonds'!$B$1:$L$504,MATCH($A373,'American Bonds'!$A$2:$A$504,0))/100))</f>
        <v>0.50075732701248477</v>
      </c>
      <c r="Q373">
        <f>Q$50*EXP(-Q$49*(HLOOKUP(Q$49,'American Bonds'!$B$1:$L$504,MATCH($A373,'American Bonds'!$A$2:$A$504,0))/100))</f>
        <v>0.48942028874574278</v>
      </c>
      <c r="R373">
        <f>R$50*EXP(-R$49*(HLOOKUP(R$49,'American Bonds'!$B$1:$L$504,MATCH($A373,'American Bonds'!$A$2:$A$504,0))/100))</f>
        <v>0.47833991858893804</v>
      </c>
      <c r="S373">
        <f>S$50*EXP(-S$49*(HLOOKUP(S$49,'American Bonds'!$B$1:$L$504,MATCH($A373,'American Bonds'!$A$2:$A$504,0))/100))</f>
        <v>0.46751040563122176</v>
      </c>
      <c r="T373">
        <f>T$50*EXP(-T$49*(HLOOKUP(T$49,'American Bonds'!$B$1:$L$504,MATCH($A373,'American Bonds'!$A$2:$A$504,0))/100))</f>
        <v>0.45692607051951778</v>
      </c>
      <c r="U373" s="25">
        <f>U$50*EXP(-U$49*(HLOOKUP(U$49,'American Bonds'!$B$1:$L$504,MATCH($A373,'American Bonds'!$A$2:$A$504,0))/100))</f>
        <v>10.739868720136986</v>
      </c>
      <c r="W373" s="129">
        <f t="shared" si="70"/>
        <v>107.12597582471382</v>
      </c>
      <c r="X373" s="21">
        <f t="shared" si="68"/>
        <v>6.4374588928565144</v>
      </c>
      <c r="Y373" s="28">
        <f t="shared" si="69"/>
        <v>2.1212040335880592E-3</v>
      </c>
    </row>
    <row r="374" spans="1:25" x14ac:dyDescent="0.2">
      <c r="A374" s="154" t="s">
        <v>132</v>
      </c>
      <c r="B374">
        <f>B$50*EXP(-B$49*(HLOOKUP(B$49,'American Bonds'!$B$1:$L$504,MATCH($A374,'American Bonds'!$A$2:$A$504,0))/100))</f>
        <v>23.28183279859277</v>
      </c>
      <c r="C374">
        <f>C$50*EXP(-C$49*(HLOOKUP(C$49,'American Bonds'!$B$1:$L$504,MATCH($A374,'American Bonds'!$A$2:$A$504,0))/100))</f>
        <v>2.270043165005311</v>
      </c>
      <c r="D374">
        <f>D$50*EXP(-D$49*(HLOOKUP(D$49,'American Bonds'!$B$1:$L$504,MATCH($A374,'American Bonds'!$A$2:$A$504,0))/100))</f>
        <v>22.301315614577948</v>
      </c>
      <c r="E374">
        <f>E$50*EXP(-E$49*(HLOOKUP(E$49,'American Bonds'!$B$1:$L$504,MATCH($A374,'American Bonds'!$A$2:$A$504,0))/100))</f>
        <v>1.7986563727275575</v>
      </c>
      <c r="F374">
        <f>F$50*EXP(-F$49*(HLOOKUP(F$49,'American Bonds'!$B$1:$L$504,MATCH($A374,'American Bonds'!$A$2:$A$504,0))/100))</f>
        <v>20.735004877596438</v>
      </c>
      <c r="G374">
        <f>G$50*EXP(-G$49*(HLOOKUP(G$49,'American Bonds'!$B$1:$L$504,MATCH($A374,'American Bonds'!$A$2:$A$504,0))/100))</f>
        <v>1.2420820884997656</v>
      </c>
      <c r="H374">
        <f>H$50*EXP(-H$49*(HLOOKUP(H$49,'American Bonds'!$B$1:$L$504,MATCH($A374,'American Bonds'!$A$2:$A$504,0))/100))</f>
        <v>1.1955293704616186</v>
      </c>
      <c r="I374">
        <f>I$50*EXP(-I$49*(HLOOKUP(I$49,'American Bonds'!$B$1:$L$504,MATCH($A374,'American Bonds'!$A$2:$A$504,0))/100))</f>
        <v>1.1702168518852183</v>
      </c>
      <c r="J374">
        <f>J$50*EXP(-J$49*(HLOOKUP(J$49,'American Bonds'!$B$1:$L$504,MATCH($A374,'American Bonds'!$A$2:$A$504,0))/100))</f>
        <v>1.1454402662708274</v>
      </c>
      <c r="K374">
        <f>K$50*EXP(-K$49*(HLOOKUP(K$49,'American Bonds'!$B$1:$L$504,MATCH($A374,'American Bonds'!$A$2:$A$504,0))/100))</f>
        <v>16.552166885910978</v>
      </c>
      <c r="L374">
        <f>L$50*EXP(-L$49*(HLOOKUP(L$49,'American Bonds'!$B$1:$L$504,MATCH($A374,'American Bonds'!$A$2:$A$504,0))/100))</f>
        <v>0.54638377120981452</v>
      </c>
      <c r="M374">
        <f>M$50*EXP(-M$49*(HLOOKUP(M$49,'American Bonds'!$B$1:$L$504,MATCH($A374,'American Bonds'!$A$2:$A$504,0))/100))</f>
        <v>0.53380019726332317</v>
      </c>
      <c r="N374">
        <f>N$50*EXP(-N$49*(HLOOKUP(N$49,'American Bonds'!$B$1:$L$504,MATCH($A374,'American Bonds'!$A$2:$A$504,0))/100))</f>
        <v>0.52150643121671914</v>
      </c>
      <c r="O374">
        <f>O$50*EXP(-O$49*(HLOOKUP(O$49,'American Bonds'!$B$1:$L$504,MATCH($A374,'American Bonds'!$A$2:$A$504,0))/100))</f>
        <v>0.50949579860540306</v>
      </c>
      <c r="P374">
        <f>P$50*EXP(-P$49*(HLOOKUP(P$49,'American Bonds'!$B$1:$L$504,MATCH($A374,'American Bonds'!$A$2:$A$504,0))/100))</f>
        <v>0.4977617786820408</v>
      </c>
      <c r="Q374">
        <f>Q$50*EXP(-Q$49*(HLOOKUP(Q$49,'American Bonds'!$B$1:$L$504,MATCH($A374,'American Bonds'!$A$2:$A$504,0))/100))</f>
        <v>0.486298000876354</v>
      </c>
      <c r="R374">
        <f>R$50*EXP(-R$49*(HLOOKUP(R$49,'American Bonds'!$B$1:$L$504,MATCH($A374,'American Bonds'!$A$2:$A$504,0))/100))</f>
        <v>0.47509824133644513</v>
      </c>
      <c r="S374">
        <f>S$50*EXP(-S$49*(HLOOKUP(S$49,'American Bonds'!$B$1:$L$504,MATCH($A374,'American Bonds'!$A$2:$A$504,0))/100))</f>
        <v>0.46415641954977749</v>
      </c>
      <c r="T374">
        <f>T$50*EXP(-T$49*(HLOOKUP(T$49,'American Bonds'!$B$1:$L$504,MATCH($A374,'American Bonds'!$A$2:$A$504,0))/100))</f>
        <v>0.45346659504197662</v>
      </c>
      <c r="U374" s="25">
        <f>U$50*EXP(-U$49*(HLOOKUP(U$49,'American Bonds'!$B$1:$L$504,MATCH($A374,'American Bonds'!$A$2:$A$504,0))/100))</f>
        <v>10.696995049762066</v>
      </c>
      <c r="W374" s="129">
        <f t="shared" si="70"/>
        <v>106.87725057507235</v>
      </c>
      <c r="X374" s="21">
        <f t="shared" si="68"/>
        <v>6.429542972291145</v>
      </c>
      <c r="Y374" s="28">
        <f t="shared" si="69"/>
        <v>-2.3245010444064625E-3</v>
      </c>
    </row>
    <row r="375" spans="1:25" x14ac:dyDescent="0.2">
      <c r="A375" s="154" t="s">
        <v>133</v>
      </c>
      <c r="B375">
        <f>B$50*EXP(-B$49*(HLOOKUP(B$49,'American Bonds'!$B$1:$L$504,MATCH($A375,'American Bonds'!$A$2:$A$504,0))/100))</f>
        <v>23.279504731718195</v>
      </c>
      <c r="C375">
        <f>C$50*EXP(-C$49*(HLOOKUP(C$49,'American Bonds'!$B$1:$L$504,MATCH($A375,'American Bonds'!$A$2:$A$504,0))/100))</f>
        <v>2.2691353293185506</v>
      </c>
      <c r="D375">
        <f>D$50*EXP(-D$49*(HLOOKUP(D$49,'American Bonds'!$B$1:$L$504,MATCH($A375,'American Bonds'!$A$2:$A$504,0))/100))</f>
        <v>22.294626223352427</v>
      </c>
      <c r="E375">
        <f>E$50*EXP(-E$49*(HLOOKUP(E$49,'American Bonds'!$B$1:$L$504,MATCH($A375,'American Bonds'!$A$2:$A$504,0))/100))</f>
        <v>1.7979370540517925</v>
      </c>
      <c r="F375">
        <f>F$50*EXP(-F$49*(HLOOKUP(F$49,'American Bonds'!$B$1:$L$504,MATCH($A375,'American Bonds'!$A$2:$A$504,0))/100))</f>
        <v>20.714280236766314</v>
      </c>
      <c r="G375">
        <f>G$50*EXP(-G$49*(HLOOKUP(G$49,'American Bonds'!$B$1:$L$504,MATCH($A375,'American Bonds'!$A$2:$A$504,0))/100))</f>
        <v>1.2405924839350573</v>
      </c>
      <c r="H375">
        <f>H$50*EXP(-H$49*(HLOOKUP(H$49,'American Bonds'!$B$1:$L$504,MATCH($A375,'American Bonds'!$A$2:$A$504,0))/100))</f>
        <v>1.1930213930815798</v>
      </c>
      <c r="I375">
        <f>I$50*EXP(-I$49*(HLOOKUP(I$49,'American Bonds'!$B$1:$L$504,MATCH($A375,'American Bonds'!$A$2:$A$504,0))/100))</f>
        <v>1.1674116989706647</v>
      </c>
      <c r="J375">
        <f>J$50*EXP(-J$49*(HLOOKUP(J$49,'American Bonds'!$B$1:$L$504,MATCH($A375,'American Bonds'!$A$2:$A$504,0))/100))</f>
        <v>1.1423517489265849</v>
      </c>
      <c r="K375">
        <f>K$50*EXP(-K$49*(HLOOKUP(K$49,'American Bonds'!$B$1:$L$504,MATCH($A375,'American Bonds'!$A$2:$A$504,0))/100))</f>
        <v>16.502584795575309</v>
      </c>
      <c r="L375">
        <f>L$50*EXP(-L$49*(HLOOKUP(L$49,'American Bonds'!$B$1:$L$504,MATCH($A375,'American Bonds'!$A$2:$A$504,0))/100))</f>
        <v>0.54458367655458884</v>
      </c>
      <c r="M375">
        <f>M$50*EXP(-M$49*(HLOOKUP(M$49,'American Bonds'!$B$1:$L$504,MATCH($A375,'American Bonds'!$A$2:$A$504,0))/100))</f>
        <v>0.53188197143135618</v>
      </c>
      <c r="N375">
        <f>N$50*EXP(-N$49*(HLOOKUP(N$49,'American Bonds'!$B$1:$L$504,MATCH($A375,'American Bonds'!$A$2:$A$504,0))/100))</f>
        <v>0.51947651704053299</v>
      </c>
      <c r="O375">
        <f>O$50*EXP(-O$49*(HLOOKUP(O$49,'American Bonds'!$B$1:$L$504,MATCH($A375,'American Bonds'!$A$2:$A$504,0))/100))</f>
        <v>0.50736040371955027</v>
      </c>
      <c r="P375">
        <f>P$50*EXP(-P$49*(HLOOKUP(P$49,'American Bonds'!$B$1:$L$504,MATCH($A375,'American Bonds'!$A$2:$A$504,0))/100))</f>
        <v>0.49552688296472086</v>
      </c>
      <c r="Q375">
        <f>Q$50*EXP(-Q$49*(HLOOKUP(Q$49,'American Bonds'!$B$1:$L$504,MATCH($A375,'American Bonds'!$A$2:$A$504,0))/100))</f>
        <v>0.48396936367241872</v>
      </c>
      <c r="R375">
        <f>R$50*EXP(-R$49*(HLOOKUP(R$49,'American Bonds'!$B$1:$L$504,MATCH($A375,'American Bonds'!$A$2:$A$504,0))/100))</f>
        <v>0.47268140846792689</v>
      </c>
      <c r="S375">
        <f>S$50*EXP(-S$49*(HLOOKUP(S$49,'American Bonds'!$B$1:$L$504,MATCH($A375,'American Bonds'!$A$2:$A$504,0))/100))</f>
        <v>0.46165673011991171</v>
      </c>
      <c r="T375">
        <f>T$50*EXP(-T$49*(HLOOKUP(T$49,'American Bonds'!$B$1:$L$504,MATCH($A375,'American Bonds'!$A$2:$A$504,0))/100))</f>
        <v>0.4508891880385229</v>
      </c>
      <c r="U375" s="25">
        <f>U$50*EXP(-U$49*(HLOOKUP(U$49,'American Bonds'!$B$1:$L$504,MATCH($A375,'American Bonds'!$A$2:$A$504,0))/100))</f>
        <v>10.633005240859513</v>
      </c>
      <c r="W375" s="129">
        <f t="shared" si="70"/>
        <v>106.70247707856551</v>
      </c>
      <c r="X375" s="21">
        <f t="shared" si="68"/>
        <v>6.4186314710515067</v>
      </c>
      <c r="Y375" s="28">
        <f t="shared" si="69"/>
        <v>-1.6366116525922036E-3</v>
      </c>
    </row>
    <row r="376" spans="1:25" x14ac:dyDescent="0.2">
      <c r="A376" s="154" t="s">
        <v>134</v>
      </c>
      <c r="B376">
        <f>B$50*EXP(-B$49*(HLOOKUP(B$49,'American Bonds'!$B$1:$L$504,MATCH($A376,'American Bonds'!$A$2:$A$504,0))/100))</f>
        <v>23.28183279859277</v>
      </c>
      <c r="C376">
        <f>C$50*EXP(-C$49*(HLOOKUP(C$49,'American Bonds'!$B$1:$L$504,MATCH($A376,'American Bonds'!$A$2:$A$504,0))/100))</f>
        <v>2.2691353293185506</v>
      </c>
      <c r="D376">
        <f>D$50*EXP(-D$49*(HLOOKUP(D$49,'American Bonds'!$B$1:$L$504,MATCH($A376,'American Bonds'!$A$2:$A$504,0))/100))</f>
        <v>22.287938838643285</v>
      </c>
      <c r="E376">
        <f>E$50*EXP(-E$49*(HLOOKUP(E$49,'American Bonds'!$B$1:$L$504,MATCH($A376,'American Bonds'!$A$2:$A$504,0))/100))</f>
        <v>1.79721802304596</v>
      </c>
      <c r="F376">
        <f>F$50*EXP(-F$49*(HLOOKUP(F$49,'American Bonds'!$B$1:$L$504,MATCH($A376,'American Bonds'!$A$2:$A$504,0))/100))</f>
        <v>20.703925685501464</v>
      </c>
      <c r="G376">
        <f>G$50*EXP(-G$49*(HLOOKUP(G$49,'American Bonds'!$B$1:$L$504,MATCH($A376,'American Bonds'!$A$2:$A$504,0))/100))</f>
        <v>1.2398483517066887</v>
      </c>
      <c r="H376">
        <f>H$50*EXP(-H$49*(HLOOKUP(H$49,'American Bonds'!$B$1:$L$504,MATCH($A376,'American Bonds'!$A$2:$A$504,0))/100))</f>
        <v>1.1930213930815798</v>
      </c>
      <c r="I376">
        <f>I$50*EXP(-I$49*(HLOOKUP(I$49,'American Bonds'!$B$1:$L$504,MATCH($A376,'American Bonds'!$A$2:$A$504,0))/100))</f>
        <v>1.1674116989706647</v>
      </c>
      <c r="J376">
        <f>J$50*EXP(-J$49*(HLOOKUP(J$49,'American Bonds'!$B$1:$L$504,MATCH($A376,'American Bonds'!$A$2:$A$504,0))/100))</f>
        <v>1.1423517489265849</v>
      </c>
      <c r="K376">
        <f>K$50*EXP(-K$49*(HLOOKUP(K$49,'American Bonds'!$B$1:$L$504,MATCH($A376,'American Bonds'!$A$2:$A$504,0))/100))</f>
        <v>16.502584795575309</v>
      </c>
      <c r="L376">
        <f>L$50*EXP(-L$49*(HLOOKUP(L$49,'American Bonds'!$B$1:$L$504,MATCH($A376,'American Bonds'!$A$2:$A$504,0))/100))</f>
        <v>0.54458367655458884</v>
      </c>
      <c r="M376">
        <f>M$50*EXP(-M$49*(HLOOKUP(M$49,'American Bonds'!$B$1:$L$504,MATCH($A376,'American Bonds'!$A$2:$A$504,0))/100))</f>
        <v>0.53188197143135618</v>
      </c>
      <c r="N376">
        <f>N$50*EXP(-N$49*(HLOOKUP(N$49,'American Bonds'!$B$1:$L$504,MATCH($A376,'American Bonds'!$A$2:$A$504,0))/100))</f>
        <v>0.51947651704053299</v>
      </c>
      <c r="O376">
        <f>O$50*EXP(-O$49*(HLOOKUP(O$49,'American Bonds'!$B$1:$L$504,MATCH($A376,'American Bonds'!$A$2:$A$504,0))/100))</f>
        <v>0.50736040371955027</v>
      </c>
      <c r="P376">
        <f>P$50*EXP(-P$49*(HLOOKUP(P$49,'American Bonds'!$B$1:$L$504,MATCH($A376,'American Bonds'!$A$2:$A$504,0))/100))</f>
        <v>0.49552688296472086</v>
      </c>
      <c r="Q376">
        <f>Q$50*EXP(-Q$49*(HLOOKUP(Q$49,'American Bonds'!$B$1:$L$504,MATCH($A376,'American Bonds'!$A$2:$A$504,0))/100))</f>
        <v>0.48396936367241872</v>
      </c>
      <c r="R376">
        <f>R$50*EXP(-R$49*(HLOOKUP(R$49,'American Bonds'!$B$1:$L$504,MATCH($A376,'American Bonds'!$A$2:$A$504,0))/100))</f>
        <v>0.47268140846792689</v>
      </c>
      <c r="S376">
        <f>S$50*EXP(-S$49*(HLOOKUP(S$49,'American Bonds'!$B$1:$L$504,MATCH($A376,'American Bonds'!$A$2:$A$504,0))/100))</f>
        <v>0.46165673011991171</v>
      </c>
      <c r="T376">
        <f>T$50*EXP(-T$49*(HLOOKUP(T$49,'American Bonds'!$B$1:$L$504,MATCH($A376,'American Bonds'!$A$2:$A$504,0))/100))</f>
        <v>0.4508891880385229</v>
      </c>
      <c r="U376" s="25">
        <f>U$50*EXP(-U$49*(HLOOKUP(U$49,'American Bonds'!$B$1:$L$504,MATCH($A376,'American Bonds'!$A$2:$A$504,0))/100))</f>
        <v>10.633005240859513</v>
      </c>
      <c r="W376" s="129">
        <f t="shared" si="70"/>
        <v>106.68630004623189</v>
      </c>
      <c r="X376" s="21">
        <f t="shared" si="68"/>
        <v>6.4188844243160066</v>
      </c>
      <c r="Y376" s="28">
        <f t="shared" si="69"/>
        <v>-1.5162027340491193E-4</v>
      </c>
    </row>
    <row r="377" spans="1:25" x14ac:dyDescent="0.2">
      <c r="A377" s="154" t="s">
        <v>135</v>
      </c>
      <c r="B377">
        <f>B$50*EXP(-B$49*(HLOOKUP(B$49,'American Bonds'!$B$1:$L$504,MATCH($A377,'American Bonds'!$A$2:$A$504,0))/100))</f>
        <v>23.277176897638665</v>
      </c>
      <c r="C377">
        <f>C$50*EXP(-C$49*(HLOOKUP(C$49,'American Bonds'!$B$1:$L$504,MATCH($A377,'American Bonds'!$A$2:$A$504,0))/100))</f>
        <v>2.2686815476323678</v>
      </c>
      <c r="D377">
        <f>D$50*EXP(-D$49*(HLOOKUP(D$49,'American Bonds'!$B$1:$L$504,MATCH($A377,'American Bonds'!$A$2:$A$504,0))/100))</f>
        <v>22.281253459848653</v>
      </c>
      <c r="E377">
        <f>E$50*EXP(-E$49*(HLOOKUP(E$49,'American Bonds'!$B$1:$L$504,MATCH($A377,'American Bonds'!$A$2:$A$504,0))/100))</f>
        <v>1.796499279595015</v>
      </c>
      <c r="F377">
        <f>F$50*EXP(-F$49*(HLOOKUP(F$49,'American Bonds'!$B$1:$L$504,MATCH($A377,'American Bonds'!$A$2:$A$504,0))/100))</f>
        <v>20.683232108329015</v>
      </c>
      <c r="G377">
        <f>G$50*EXP(-G$49*(HLOOKUP(G$49,'American Bonds'!$B$1:$L$504,MATCH($A377,'American Bonds'!$A$2:$A$504,0))/100))</f>
        <v>1.2383614260184845</v>
      </c>
      <c r="H377">
        <f>H$50*EXP(-H$49*(HLOOKUP(H$49,'American Bonds'!$B$1:$L$504,MATCH($A377,'American Bonds'!$A$2:$A$504,0))/100))</f>
        <v>1.1913523317468133</v>
      </c>
      <c r="I377">
        <f>I$50*EXP(-I$49*(HLOOKUP(I$49,'American Bonds'!$B$1:$L$504,MATCH($A377,'American Bonds'!$A$2:$A$504,0))/100))</f>
        <v>1.1655453337426518</v>
      </c>
      <c r="J377">
        <f>J$50*EXP(-J$49*(HLOOKUP(J$49,'American Bonds'!$B$1:$L$504,MATCH($A377,'American Bonds'!$A$2:$A$504,0))/100))</f>
        <v>1.1402973652784838</v>
      </c>
      <c r="K377">
        <f>K$50*EXP(-K$49*(HLOOKUP(K$49,'American Bonds'!$B$1:$L$504,MATCH($A377,'American Bonds'!$A$2:$A$504,0))/100))</f>
        <v>16.453151228614196</v>
      </c>
      <c r="L377">
        <f>L$50*EXP(-L$49*(HLOOKUP(L$49,'American Bonds'!$B$1:$L$504,MATCH($A377,'American Bonds'!$A$2:$A$504,0))/100))</f>
        <v>0.54278951242098283</v>
      </c>
      <c r="M377">
        <f>M$50*EXP(-M$49*(HLOOKUP(M$49,'American Bonds'!$B$1:$L$504,MATCH($A377,'American Bonds'!$A$2:$A$504,0))/100))</f>
        <v>0.52997063879718365</v>
      </c>
      <c r="N377">
        <f>N$50*EXP(-N$49*(HLOOKUP(N$49,'American Bonds'!$B$1:$L$504,MATCH($A377,'American Bonds'!$A$2:$A$504,0))/100))</f>
        <v>0.51745450411218596</v>
      </c>
      <c r="O377">
        <f>O$50*EXP(-O$49*(HLOOKUP(O$49,'American Bonds'!$B$1:$L$504,MATCH($A377,'American Bonds'!$A$2:$A$504,0))/100))</f>
        <v>0.50523395868437537</v>
      </c>
      <c r="P377">
        <f>P$50*EXP(-P$49*(HLOOKUP(P$49,'American Bonds'!$B$1:$L$504,MATCH($A377,'American Bonds'!$A$2:$A$504,0))/100))</f>
        <v>0.49330202168371406</v>
      </c>
      <c r="Q377">
        <f>Q$50*EXP(-Q$49*(HLOOKUP(Q$49,'American Bonds'!$B$1:$L$504,MATCH($A377,'American Bonds'!$A$2:$A$504,0))/100))</f>
        <v>0.48165187714403163</v>
      </c>
      <c r="R377">
        <f>R$50*EXP(-R$49*(HLOOKUP(R$49,'American Bonds'!$B$1:$L$504,MATCH($A377,'American Bonds'!$A$2:$A$504,0))/100))</f>
        <v>0.47027687006949126</v>
      </c>
      <c r="S377">
        <f>S$50*EXP(-S$49*(HLOOKUP(S$49,'American Bonds'!$B$1:$L$504,MATCH($A377,'American Bonds'!$A$2:$A$504,0))/100))</f>
        <v>0.45917050263300868</v>
      </c>
      <c r="T377">
        <f>T$50*EXP(-T$49*(HLOOKUP(T$49,'American Bonds'!$B$1:$L$504,MATCH($A377,'American Bonds'!$A$2:$A$504,0))/100))</f>
        <v>0.44832643046445181</v>
      </c>
      <c r="U377" s="25">
        <f>U$50*EXP(-U$49*(HLOOKUP(U$49,'American Bonds'!$B$1:$L$504,MATCH($A377,'American Bonds'!$A$2:$A$504,0))/100))</f>
        <v>10.569398221293996</v>
      </c>
      <c r="W377" s="129">
        <f t="shared" si="70"/>
        <v>106.51312551574777</v>
      </c>
      <c r="X377" s="21">
        <f t="shared" si="68"/>
        <v>6.4081404045698163</v>
      </c>
      <c r="Y377" s="28">
        <f t="shared" si="69"/>
        <v>-1.6245312867337828E-3</v>
      </c>
    </row>
    <row r="378" spans="1:25" x14ac:dyDescent="0.2">
      <c r="A378" s="154" t="s">
        <v>136</v>
      </c>
      <c r="B378">
        <f>B$50*EXP(-B$49*(HLOOKUP(B$49,'American Bonds'!$B$1:$L$504,MATCH($A378,'American Bonds'!$A$2:$A$504,0))/100))</f>
        <v>23.272521927771642</v>
      </c>
      <c r="C378">
        <f>C$50*EXP(-C$49*(HLOOKUP(C$49,'American Bonds'!$B$1:$L$504,MATCH($A378,'American Bonds'!$A$2:$A$504,0))/100))</f>
        <v>2.2668673281788019</v>
      </c>
      <c r="D378">
        <f>D$50*EXP(-D$49*(HLOOKUP(D$49,'American Bonds'!$B$1:$L$504,MATCH($A378,'American Bonds'!$A$2:$A$504,0))/100))</f>
        <v>22.254531991784248</v>
      </c>
      <c r="E378">
        <f>E$50*EXP(-E$49*(HLOOKUP(E$49,'American Bonds'!$B$1:$L$504,MATCH($A378,'American Bonds'!$A$2:$A$504,0))/100))</f>
        <v>1.7936271790408209</v>
      </c>
      <c r="F378">
        <f>F$50*EXP(-F$49*(HLOOKUP(F$49,'American Bonds'!$B$1:$L$504,MATCH($A378,'American Bonds'!$A$2:$A$504,0))/100))</f>
        <v>20.652230517172686</v>
      </c>
      <c r="G378">
        <f>G$50*EXP(-G$49*(HLOOKUP(G$49,'American Bonds'!$B$1:$L$504,MATCH($A378,'American Bonds'!$A$2:$A$504,0))/100))</f>
        <v>1.2361343803940157</v>
      </c>
      <c r="H378">
        <f>H$50*EXP(-H$49*(HLOOKUP(H$49,'American Bonds'!$B$1:$L$504,MATCH($A378,'American Bonds'!$A$2:$A$504,0))/100))</f>
        <v>1.1888531169441492</v>
      </c>
      <c r="I378">
        <f>I$50*EXP(-I$49*(HLOOKUP(I$49,'American Bonds'!$B$1:$L$504,MATCH($A378,'American Bonds'!$A$2:$A$504,0))/100))</f>
        <v>1.1627513790284247</v>
      </c>
      <c r="J378">
        <f>J$50*EXP(-J$49*(HLOOKUP(J$49,'American Bonds'!$B$1:$L$504,MATCH($A378,'American Bonds'!$A$2:$A$504,0))/100))</f>
        <v>1.1372227150379066</v>
      </c>
      <c r="K378">
        <f>K$50*EXP(-K$49*(HLOOKUP(K$49,'American Bonds'!$B$1:$L$504,MATCH($A378,'American Bonds'!$A$2:$A$504,0))/100))</f>
        <v>16.403865740125198</v>
      </c>
      <c r="L378">
        <f>L$50*EXP(-L$49*(HLOOKUP(L$49,'American Bonds'!$B$1:$L$504,MATCH($A378,'American Bonds'!$A$2:$A$504,0))/100))</f>
        <v>0.54100125927053133</v>
      </c>
      <c r="M378">
        <f>M$50*EXP(-M$49*(HLOOKUP(M$49,'American Bonds'!$B$1:$L$504,MATCH($A378,'American Bonds'!$A$2:$A$504,0))/100))</f>
        <v>0.52806617458990768</v>
      </c>
      <c r="N378">
        <f>N$50*EXP(-N$49*(HLOOKUP(N$49,'American Bonds'!$B$1:$L$504,MATCH($A378,'American Bonds'!$A$2:$A$504,0))/100))</f>
        <v>0.51544036167682228</v>
      </c>
      <c r="O378">
        <f>O$50*EXP(-O$49*(HLOOKUP(O$49,'American Bonds'!$B$1:$L$504,MATCH($A378,'American Bonds'!$A$2:$A$504,0))/100))</f>
        <v>0.50311642598933271</v>
      </c>
      <c r="P378">
        <f>P$50*EXP(-P$49*(HLOOKUP(P$49,'American Bonds'!$B$1:$L$504,MATCH($A378,'American Bonds'!$A$2:$A$504,0))/100))</f>
        <v>0.49108714978550339</v>
      </c>
      <c r="Q378">
        <f>Q$50*EXP(-Q$49*(HLOOKUP(Q$49,'American Bonds'!$B$1:$L$504,MATCH($A378,'American Bonds'!$A$2:$A$504,0))/100))</f>
        <v>0.47934548789620068</v>
      </c>
      <c r="R378">
        <f>R$50*EXP(-R$49*(HLOOKUP(R$49,'American Bonds'!$B$1:$L$504,MATCH($A378,'American Bonds'!$A$2:$A$504,0))/100))</f>
        <v>0.46788456359895869</v>
      </c>
      <c r="S378">
        <f>S$50*EXP(-S$49*(HLOOKUP(S$49,'American Bonds'!$B$1:$L$504,MATCH($A378,'American Bonds'!$A$2:$A$504,0))/100))</f>
        <v>0.45669766459049871</v>
      </c>
      <c r="T378">
        <f>T$50*EXP(-T$49*(HLOOKUP(T$49,'American Bonds'!$B$1:$L$504,MATCH($A378,'American Bonds'!$A$2:$A$504,0))/100))</f>
        <v>0.44577823905554437</v>
      </c>
      <c r="U378" s="25">
        <f>U$50*EXP(-U$49*(HLOOKUP(U$49,'American Bonds'!$B$1:$L$504,MATCH($A378,'American Bonds'!$A$2:$A$504,0))/100))</f>
        <v>10.506171701205943</v>
      </c>
      <c r="W378" s="129">
        <f t="shared" si="70"/>
        <v>106.30319530313712</v>
      </c>
      <c r="X378" s="21">
        <f t="shared" si="68"/>
        <v>6.3982627866223849</v>
      </c>
      <c r="Y378" s="28">
        <f t="shared" si="69"/>
        <v>-1.9728776429791626E-3</v>
      </c>
    </row>
    <row r="379" spans="1:25" x14ac:dyDescent="0.2">
      <c r="A379" s="154" t="s">
        <v>137</v>
      </c>
      <c r="B379">
        <f>B$50*EXP(-B$49*(HLOOKUP(B$49,'American Bonds'!$B$1:$L$504,MATCH($A379,'American Bonds'!$A$2:$A$504,0))/100))</f>
        <v>23.274849296330906</v>
      </c>
      <c r="C379">
        <f>C$50*EXP(-C$49*(HLOOKUP(C$49,'American Bonds'!$B$1:$L$504,MATCH($A379,'American Bonds'!$A$2:$A$504,0))/100))</f>
        <v>2.2677742564836421</v>
      </c>
      <c r="D379">
        <f>D$50*EXP(-D$49*(HLOOKUP(D$49,'American Bonds'!$B$1:$L$504,MATCH($A379,'American Bonds'!$A$2:$A$504,0))/100))</f>
        <v>22.261209352935875</v>
      </c>
      <c r="E379">
        <f>E$50*EXP(-E$49*(HLOOKUP(E$49,'American Bonds'!$B$1:$L$504,MATCH($A379,'American Bonds'!$A$2:$A$504,0))/100))</f>
        <v>1.7943447734217457</v>
      </c>
      <c r="F379">
        <f>F$50*EXP(-F$49*(HLOOKUP(F$49,'American Bonds'!$B$1:$L$504,MATCH($A379,'American Bonds'!$A$2:$A$504,0))/100))</f>
        <v>20.652230517172686</v>
      </c>
      <c r="G379">
        <f>G$50*EXP(-G$49*(HLOOKUP(G$49,'American Bonds'!$B$1:$L$504,MATCH($A379,'American Bonds'!$A$2:$A$504,0))/100))</f>
        <v>1.2361343803940157</v>
      </c>
      <c r="H379">
        <f>H$50*EXP(-H$49*(HLOOKUP(H$49,'American Bonds'!$B$1:$L$504,MATCH($A379,'American Bonds'!$A$2:$A$504,0))/100))</f>
        <v>1.1888531169441492</v>
      </c>
      <c r="I379">
        <f>I$50*EXP(-I$49*(HLOOKUP(I$49,'American Bonds'!$B$1:$L$504,MATCH($A379,'American Bonds'!$A$2:$A$504,0))/100))</f>
        <v>1.1627513790284247</v>
      </c>
      <c r="J379">
        <f>J$50*EXP(-J$49*(HLOOKUP(J$49,'American Bonds'!$B$1:$L$504,MATCH($A379,'American Bonds'!$A$2:$A$504,0))/100))</f>
        <v>1.1372227150379066</v>
      </c>
      <c r="K379">
        <f>K$50*EXP(-K$49*(HLOOKUP(K$49,'American Bonds'!$B$1:$L$504,MATCH($A379,'American Bonds'!$A$2:$A$504,0))/100))</f>
        <v>16.420277810532856</v>
      </c>
      <c r="L379">
        <f>L$50*EXP(-L$49*(HLOOKUP(L$49,'American Bonds'!$B$1:$L$504,MATCH($A379,'American Bonds'!$A$2:$A$504,0))/100))</f>
        <v>0.54159668808153583</v>
      </c>
      <c r="M379">
        <f>M$50*EXP(-M$49*(HLOOKUP(M$49,'American Bonds'!$B$1:$L$504,MATCH($A379,'American Bonds'!$A$2:$A$504,0))/100))</f>
        <v>0.52870023435919</v>
      </c>
      <c r="N379">
        <f>N$50*EXP(-N$49*(HLOOKUP(N$49,'American Bonds'!$B$1:$L$504,MATCH($A379,'American Bonds'!$A$2:$A$504,0))/100))</f>
        <v>0.51611086988290611</v>
      </c>
      <c r="O379">
        <f>O$50*EXP(-O$49*(HLOOKUP(O$49,'American Bonds'!$B$1:$L$504,MATCH($A379,'American Bonds'!$A$2:$A$504,0))/100))</f>
        <v>0.50382128226998768</v>
      </c>
      <c r="P379">
        <f>P$50*EXP(-P$49*(HLOOKUP(P$49,'American Bonds'!$B$1:$L$504,MATCH($A379,'American Bonds'!$A$2:$A$504,0))/100))</f>
        <v>0.49182433325956526</v>
      </c>
      <c r="Q379">
        <f>Q$50*EXP(-Q$49*(HLOOKUP(Q$49,'American Bonds'!$B$1:$L$504,MATCH($A379,'American Bonds'!$A$2:$A$504,0))/100))</f>
        <v>0.48011305456642328</v>
      </c>
      <c r="R379">
        <f>R$50*EXP(-R$49*(HLOOKUP(R$49,'American Bonds'!$B$1:$L$504,MATCH($A379,'American Bonds'!$A$2:$A$504,0))/100))</f>
        <v>0.46868064383355373</v>
      </c>
      <c r="S379">
        <f>S$50*EXP(-S$49*(HLOOKUP(S$49,'American Bonds'!$B$1:$L$504,MATCH($A379,'American Bonds'!$A$2:$A$504,0))/100))</f>
        <v>0.45752046068108815</v>
      </c>
      <c r="T379">
        <f>T$50*EXP(-T$49*(HLOOKUP(T$49,'American Bonds'!$B$1:$L$504,MATCH($A379,'American Bonds'!$A$2:$A$504,0))/100))</f>
        <v>0.44662602284931241</v>
      </c>
      <c r="U379" s="25">
        <f>U$50*EXP(-U$49*(HLOOKUP(U$49,'American Bonds'!$B$1:$L$504,MATCH($A379,'American Bonds'!$A$2:$A$504,0))/100))</f>
        <v>10.506171701205943</v>
      </c>
      <c r="W379" s="129">
        <f t="shared" si="70"/>
        <v>106.33681288927171</v>
      </c>
      <c r="X379" s="21">
        <f t="shared" si="68"/>
        <v>6.3989831737686336</v>
      </c>
      <c r="Y379" s="28">
        <f t="shared" si="69"/>
        <v>3.1619248607489303E-4</v>
      </c>
    </row>
    <row r="380" spans="1:25" x14ac:dyDescent="0.2">
      <c r="A380" s="154" t="s">
        <v>138</v>
      </c>
      <c r="B380">
        <f>B$50*EXP(-B$49*(HLOOKUP(B$49,'American Bonds'!$B$1:$L$504,MATCH($A380,'American Bonds'!$A$2:$A$504,0))/100))</f>
        <v>23.274849296330906</v>
      </c>
      <c r="C380">
        <f>C$50*EXP(-C$49*(HLOOKUP(C$49,'American Bonds'!$B$1:$L$504,MATCH($A380,'American Bonds'!$A$2:$A$504,0))/100))</f>
        <v>2.2677742564836421</v>
      </c>
      <c r="D380">
        <f>D$50*EXP(-D$49*(HLOOKUP(D$49,'American Bonds'!$B$1:$L$504,MATCH($A380,'American Bonds'!$A$2:$A$504,0))/100))</f>
        <v>22.26788871759636</v>
      </c>
      <c r="E380">
        <f>E$50*EXP(-E$49*(HLOOKUP(E$49,'American Bonds'!$B$1:$L$504,MATCH($A380,'American Bonds'!$A$2:$A$504,0))/100))</f>
        <v>1.7950626548978379</v>
      </c>
      <c r="F380">
        <f>F$50*EXP(-F$49*(HLOOKUP(F$49,'American Bonds'!$B$1:$L$504,MATCH($A380,'American Bonds'!$A$2:$A$504,0))/100))</f>
        <v>20.662559214390395</v>
      </c>
      <c r="G380">
        <f>G$50*EXP(-G$49*(HLOOKUP(G$49,'American Bonds'!$B$1:$L$504,MATCH($A380,'American Bonds'!$A$2:$A$504,0))/100))</f>
        <v>1.2368762835709481</v>
      </c>
      <c r="H380">
        <f>H$50*EXP(-H$49*(HLOOKUP(H$49,'American Bonds'!$B$1:$L$504,MATCH($A380,'American Bonds'!$A$2:$A$504,0))/100))</f>
        <v>1.1905186769278182</v>
      </c>
      <c r="I380">
        <f>I$50*EXP(-I$49*(HLOOKUP(I$49,'American Bonds'!$B$1:$L$504,MATCH($A380,'American Bonds'!$A$2:$A$504,0))/100))</f>
        <v>1.1646132703507244</v>
      </c>
      <c r="J380">
        <f>J$50*EXP(-J$49*(HLOOKUP(J$49,'American Bonds'!$B$1:$L$504,MATCH($A380,'American Bonds'!$A$2:$A$504,0))/100))</f>
        <v>1.1392715593316511</v>
      </c>
      <c r="K380">
        <f>K$50*EXP(-K$49*(HLOOKUP(K$49,'American Bonds'!$B$1:$L$504,MATCH($A380,'American Bonds'!$A$2:$A$504,0))/100))</f>
        <v>16.453151228614196</v>
      </c>
      <c r="L380">
        <f>L$50*EXP(-L$49*(HLOOKUP(L$49,'American Bonds'!$B$1:$L$504,MATCH($A380,'American Bonds'!$A$2:$A$504,0))/100))</f>
        <v>0.54278951242098283</v>
      </c>
      <c r="M380">
        <f>M$50*EXP(-M$49*(HLOOKUP(M$49,'American Bonds'!$B$1:$L$504,MATCH($A380,'American Bonds'!$A$2:$A$504,0))/100))</f>
        <v>0.52997063879718365</v>
      </c>
      <c r="N380">
        <f>N$50*EXP(-N$49*(HLOOKUP(N$49,'American Bonds'!$B$1:$L$504,MATCH($A380,'American Bonds'!$A$2:$A$504,0))/100))</f>
        <v>0.51745450411218596</v>
      </c>
      <c r="O380">
        <f>O$50*EXP(-O$49*(HLOOKUP(O$49,'American Bonds'!$B$1:$L$504,MATCH($A380,'American Bonds'!$A$2:$A$504,0))/100))</f>
        <v>0.50523395868437537</v>
      </c>
      <c r="P380">
        <f>P$50*EXP(-P$49*(HLOOKUP(P$49,'American Bonds'!$B$1:$L$504,MATCH($A380,'American Bonds'!$A$2:$A$504,0))/100))</f>
        <v>0.49330202168371406</v>
      </c>
      <c r="Q380">
        <f>Q$50*EXP(-Q$49*(HLOOKUP(Q$49,'American Bonds'!$B$1:$L$504,MATCH($A380,'American Bonds'!$A$2:$A$504,0))/100))</f>
        <v>0.48165187714403163</v>
      </c>
      <c r="R380">
        <f>R$50*EXP(-R$49*(HLOOKUP(R$49,'American Bonds'!$B$1:$L$504,MATCH($A380,'American Bonds'!$A$2:$A$504,0))/100))</f>
        <v>0.47027687006949126</v>
      </c>
      <c r="S380">
        <f>S$50*EXP(-S$49*(HLOOKUP(S$49,'American Bonds'!$B$1:$L$504,MATCH($A380,'American Bonds'!$A$2:$A$504,0))/100))</f>
        <v>0.45917050263300868</v>
      </c>
      <c r="T380">
        <f>T$50*EXP(-T$49*(HLOOKUP(T$49,'American Bonds'!$B$1:$L$504,MATCH($A380,'American Bonds'!$A$2:$A$504,0))/100))</f>
        <v>0.44832643046445181</v>
      </c>
      <c r="U380" s="25">
        <f>U$50*EXP(-U$49*(HLOOKUP(U$49,'American Bonds'!$B$1:$L$504,MATCH($A380,'American Bonds'!$A$2:$A$504,0))/100))</f>
        <v>10.527205070966996</v>
      </c>
      <c r="W380" s="129">
        <f t="shared" si="70"/>
        <v>106.4279465454709</v>
      </c>
      <c r="X380" s="21">
        <f t="shared" ref="X380:X443" si="71">SUMPRODUCT(B380:U380,$B$33:$U$33)/W380</f>
        <v>6.4036039383588301</v>
      </c>
      <c r="Y380" s="28">
        <f t="shared" si="69"/>
        <v>8.5666124422714761E-4</v>
      </c>
    </row>
    <row r="381" spans="1:25" x14ac:dyDescent="0.2">
      <c r="A381" s="154">
        <v>41408</v>
      </c>
      <c r="B381">
        <f>B$50*EXP(-B$49*(HLOOKUP(B$49,'American Bonds'!$B$1:$L$504,MATCH($A381,'American Bonds'!$A$2:$A$504,0))/100))</f>
        <v>23.279504731718195</v>
      </c>
      <c r="C381">
        <f>C$50*EXP(-C$49*(HLOOKUP(C$49,'American Bonds'!$B$1:$L$504,MATCH($A381,'American Bonds'!$A$2:$A$504,0))/100))</f>
        <v>2.2704972190422024</v>
      </c>
      <c r="D381">
        <f>D$50*EXP(-D$49*(HLOOKUP(D$49,'American Bonds'!$B$1:$L$504,MATCH($A381,'American Bonds'!$A$2:$A$504,0))/100))</f>
        <v>22.308007012921887</v>
      </c>
      <c r="E381">
        <f>E$50*EXP(-E$49*(HLOOKUP(E$49,'American Bonds'!$B$1:$L$504,MATCH($A381,'American Bonds'!$A$2:$A$504,0))/100))</f>
        <v>1.7993759791883459</v>
      </c>
      <c r="F381">
        <f>F$50*EXP(-F$49*(HLOOKUP(F$49,'American Bonds'!$B$1:$L$504,MATCH($A381,'American Bonds'!$A$2:$A$504,0))/100))</f>
        <v>20.74537497234288</v>
      </c>
      <c r="G381">
        <f>G$50*EXP(-G$49*(HLOOKUP(G$49,'American Bonds'!$B$1:$L$504,MATCH($A381,'American Bonds'!$A$2:$A$504,0))/100))</f>
        <v>1.2428275613723632</v>
      </c>
      <c r="H381">
        <f>H$50*EXP(-H$49*(HLOOKUP(H$49,'American Bonds'!$B$1:$L$504,MATCH($A381,'American Bonds'!$A$2:$A$504,0))/100))</f>
        <v>1.196366533993994</v>
      </c>
      <c r="I381">
        <f>I$50*EXP(-I$49*(HLOOKUP(I$49,'American Bonds'!$B$1:$L$504,MATCH($A381,'American Bonds'!$A$2:$A$504,0))/100))</f>
        <v>1.1711533999359975</v>
      </c>
      <c r="J381">
        <f>J$50*EXP(-J$49*(HLOOKUP(J$49,'American Bonds'!$B$1:$L$504,MATCH($A381,'American Bonds'!$A$2:$A$504,0))/100))</f>
        <v>1.1464716265529813</v>
      </c>
      <c r="K381">
        <f>K$50*EXP(-K$49*(HLOOKUP(K$49,'American Bonds'!$B$1:$L$504,MATCH($A381,'American Bonds'!$A$2:$A$504,0))/100))</f>
        <v>16.552166885910978</v>
      </c>
      <c r="L381">
        <f>L$50*EXP(-L$49*(HLOOKUP(L$49,'American Bonds'!$B$1:$L$504,MATCH($A381,'American Bonds'!$A$2:$A$504,0))/100))</f>
        <v>0.54638377120981452</v>
      </c>
      <c r="M381">
        <f>M$50*EXP(-M$49*(HLOOKUP(M$49,'American Bonds'!$B$1:$L$504,MATCH($A381,'American Bonds'!$A$2:$A$504,0))/100))</f>
        <v>0.53380019726332317</v>
      </c>
      <c r="N381">
        <f>N$50*EXP(-N$49*(HLOOKUP(N$49,'American Bonds'!$B$1:$L$504,MATCH($A381,'American Bonds'!$A$2:$A$504,0))/100))</f>
        <v>0.52150643121671914</v>
      </c>
      <c r="O381">
        <f>O$50*EXP(-O$49*(HLOOKUP(O$49,'American Bonds'!$B$1:$L$504,MATCH($A381,'American Bonds'!$A$2:$A$504,0))/100))</f>
        <v>0.50949579860540306</v>
      </c>
      <c r="P381">
        <f>P$50*EXP(-P$49*(HLOOKUP(P$49,'American Bonds'!$B$1:$L$504,MATCH($A381,'American Bonds'!$A$2:$A$504,0))/100))</f>
        <v>0.4977617786820408</v>
      </c>
      <c r="Q381">
        <f>Q$50*EXP(-Q$49*(HLOOKUP(Q$49,'American Bonds'!$B$1:$L$504,MATCH($A381,'American Bonds'!$A$2:$A$504,0))/100))</f>
        <v>0.486298000876354</v>
      </c>
      <c r="R381">
        <f>R$50*EXP(-R$49*(HLOOKUP(R$49,'American Bonds'!$B$1:$L$504,MATCH($A381,'American Bonds'!$A$2:$A$504,0))/100))</f>
        <v>0.47509824133644513</v>
      </c>
      <c r="S381">
        <f>S$50*EXP(-S$49*(HLOOKUP(S$49,'American Bonds'!$B$1:$L$504,MATCH($A381,'American Bonds'!$A$2:$A$504,0))/100))</f>
        <v>0.46415641954977749</v>
      </c>
      <c r="T381">
        <f>T$50*EXP(-T$49*(HLOOKUP(T$49,'American Bonds'!$B$1:$L$504,MATCH($A381,'American Bonds'!$A$2:$A$504,0))/100))</f>
        <v>0.45346659504197662</v>
      </c>
      <c r="U381" s="25">
        <f>U$50*EXP(-U$49*(HLOOKUP(U$49,'American Bonds'!$B$1:$L$504,MATCH($A381,'American Bonds'!$A$2:$A$504,0))/100))</f>
        <v>10.61176048221802</v>
      </c>
      <c r="W381" s="129">
        <f t="shared" si="70"/>
        <v>106.81147363897971</v>
      </c>
      <c r="X381" s="21">
        <f t="shared" si="71"/>
        <v>6.4184834397453603</v>
      </c>
      <c r="Y381" s="28">
        <f t="shared" ref="Y381:Y444" si="72">LN(W381/W380)</f>
        <v>3.5971539102061354E-3</v>
      </c>
    </row>
    <row r="382" spans="1:25" x14ac:dyDescent="0.2">
      <c r="A382" s="154">
        <v>41409</v>
      </c>
      <c r="B382">
        <f>B$50*EXP(-B$49*(HLOOKUP(B$49,'American Bonds'!$B$1:$L$504,MATCH($A382,'American Bonds'!$A$2:$A$504,0))/100))</f>
        <v>23.279504731718195</v>
      </c>
      <c r="C382">
        <f>C$50*EXP(-C$49*(HLOOKUP(C$49,'American Bonds'!$B$1:$L$504,MATCH($A382,'American Bonds'!$A$2:$A$504,0))/100))</f>
        <v>2.2695892017701467</v>
      </c>
      <c r="D382">
        <f>D$50*EXP(-D$49*(HLOOKUP(D$49,'American Bonds'!$B$1:$L$504,MATCH($A382,'American Bonds'!$A$2:$A$504,0))/100))</f>
        <v>22.308007012921887</v>
      </c>
      <c r="E382">
        <f>E$50*EXP(-E$49*(HLOOKUP(E$49,'American Bonds'!$B$1:$L$504,MATCH($A382,'American Bonds'!$A$2:$A$504,0))/100))</f>
        <v>1.7993759791883459</v>
      </c>
      <c r="F382">
        <f>F$50*EXP(-F$49*(HLOOKUP(F$49,'American Bonds'!$B$1:$L$504,MATCH($A382,'American Bonds'!$A$2:$A$504,0))/100))</f>
        <v>20.735004877596438</v>
      </c>
      <c r="G382">
        <f>G$50*EXP(-G$49*(HLOOKUP(G$49,'American Bonds'!$B$1:$L$504,MATCH($A382,'American Bonds'!$A$2:$A$504,0))/100))</f>
        <v>1.2420820884997656</v>
      </c>
      <c r="H382">
        <f>H$50*EXP(-H$49*(HLOOKUP(H$49,'American Bonds'!$B$1:$L$504,MATCH($A382,'American Bonds'!$A$2:$A$504,0))/100))</f>
        <v>1.1955293704616186</v>
      </c>
      <c r="I382">
        <f>I$50*EXP(-I$49*(HLOOKUP(I$49,'American Bonds'!$B$1:$L$504,MATCH($A382,'American Bonds'!$A$2:$A$504,0))/100))</f>
        <v>1.1702168518852183</v>
      </c>
      <c r="J382">
        <f>J$50*EXP(-J$49*(HLOOKUP(J$49,'American Bonds'!$B$1:$L$504,MATCH($A382,'American Bonds'!$A$2:$A$504,0))/100))</f>
        <v>1.1454402662708274</v>
      </c>
      <c r="K382">
        <f>K$50*EXP(-K$49*(HLOOKUP(K$49,'American Bonds'!$B$1:$L$504,MATCH($A382,'American Bonds'!$A$2:$A$504,0))/100))</f>
        <v>16.535622992350504</v>
      </c>
      <c r="L382">
        <f>L$50*EXP(-L$49*(HLOOKUP(L$49,'American Bonds'!$B$1:$L$504,MATCH($A382,'American Bonds'!$A$2:$A$504,0))/100))</f>
        <v>0.54578307950249261</v>
      </c>
      <c r="M382">
        <f>M$50*EXP(-M$49*(HLOOKUP(M$49,'American Bonds'!$B$1:$L$504,MATCH($A382,'American Bonds'!$A$2:$A$504,0))/100))</f>
        <v>0.53316002120906092</v>
      </c>
      <c r="N382">
        <f>N$50*EXP(-N$49*(HLOOKUP(N$49,'American Bonds'!$B$1:$L$504,MATCH($A382,'American Bonds'!$A$2:$A$504,0))/100))</f>
        <v>0.52082891333817549</v>
      </c>
      <c r="O382">
        <f>O$50*EXP(-O$49*(HLOOKUP(O$49,'American Bonds'!$B$1:$L$504,MATCH($A382,'American Bonds'!$A$2:$A$504,0))/100))</f>
        <v>0.50878300356031037</v>
      </c>
      <c r="P382">
        <f>P$50*EXP(-P$49*(HLOOKUP(P$49,'American Bonds'!$B$1:$L$504,MATCH($A382,'American Bonds'!$A$2:$A$504,0))/100))</f>
        <v>0.4970156957161328</v>
      </c>
      <c r="Q382">
        <f>Q$50*EXP(-Q$49*(HLOOKUP(Q$49,'American Bonds'!$B$1:$L$504,MATCH($A382,'American Bonds'!$A$2:$A$504,0))/100))</f>
        <v>0.48552054620454632</v>
      </c>
      <c r="R382">
        <f>R$50*EXP(-R$49*(HLOOKUP(R$49,'American Bonds'!$B$1:$L$504,MATCH($A382,'American Bonds'!$A$2:$A$504,0))/100))</f>
        <v>0.47429126045427089</v>
      </c>
      <c r="S382">
        <f>S$50*EXP(-S$49*(HLOOKUP(S$49,'American Bonds'!$B$1:$L$504,MATCH($A382,'American Bonds'!$A$2:$A$504,0))/100))</f>
        <v>0.46332168947703051</v>
      </c>
      <c r="T382">
        <f>T$50*EXP(-T$49*(HLOOKUP(T$49,'American Bonds'!$B$1:$L$504,MATCH($A382,'American Bonds'!$A$2:$A$504,0))/100))</f>
        <v>0.45260582650045927</v>
      </c>
      <c r="U382" s="25">
        <f>U$50*EXP(-U$49*(HLOOKUP(U$49,'American Bonds'!$B$1:$L$504,MATCH($A382,'American Bonds'!$A$2:$A$504,0))/100))</f>
        <v>10.569398221293996</v>
      </c>
      <c r="W382" s="129">
        <f t="shared" si="70"/>
        <v>106.73108162991939</v>
      </c>
      <c r="X382" s="21">
        <f t="shared" si="71"/>
        <v>6.4121191360732599</v>
      </c>
      <c r="Y382" s="28">
        <f t="shared" si="72"/>
        <v>-7.5293669458092332E-4</v>
      </c>
    </row>
    <row r="383" spans="1:25" x14ac:dyDescent="0.2">
      <c r="A383" s="154">
        <v>41410</v>
      </c>
      <c r="B383">
        <f>B$50*EXP(-B$49*(HLOOKUP(B$49,'American Bonds'!$B$1:$L$504,MATCH($A383,'American Bonds'!$A$2:$A$504,0))/100))</f>
        <v>23.279504731718195</v>
      </c>
      <c r="C383">
        <f>C$50*EXP(-C$49*(HLOOKUP(C$49,'American Bonds'!$B$1:$L$504,MATCH($A383,'American Bonds'!$A$2:$A$504,0))/100))</f>
        <v>2.2704972190422024</v>
      </c>
      <c r="D383">
        <f>D$50*EXP(-D$49*(HLOOKUP(D$49,'American Bonds'!$B$1:$L$504,MATCH($A383,'American Bonds'!$A$2:$A$504,0))/100))</f>
        <v>22.314700418986472</v>
      </c>
      <c r="E383">
        <f>E$50*EXP(-E$49*(HLOOKUP(E$49,'American Bonds'!$B$1:$L$504,MATCH($A383,'American Bonds'!$A$2:$A$504,0))/100))</f>
        <v>1.8000958735492947</v>
      </c>
      <c r="F383">
        <f>F$50*EXP(-F$49*(HLOOKUP(F$49,'American Bonds'!$B$1:$L$504,MATCH($A383,'American Bonds'!$A$2:$A$504,0))/100))</f>
        <v>20.735004877596438</v>
      </c>
      <c r="G383">
        <f>G$50*EXP(-G$49*(HLOOKUP(G$49,'American Bonds'!$B$1:$L$504,MATCH($A383,'American Bonds'!$A$2:$A$504,0))/100))</f>
        <v>1.2420820884997656</v>
      </c>
      <c r="H383">
        <f>H$50*EXP(-H$49*(HLOOKUP(H$49,'American Bonds'!$B$1:$L$504,MATCH($A383,'American Bonds'!$A$2:$A$504,0))/100))</f>
        <v>1.196366533993994</v>
      </c>
      <c r="I383">
        <f>I$50*EXP(-I$49*(HLOOKUP(I$49,'American Bonds'!$B$1:$L$504,MATCH($A383,'American Bonds'!$A$2:$A$504,0))/100))</f>
        <v>1.1711533999359975</v>
      </c>
      <c r="J383">
        <f>J$50*EXP(-J$49*(HLOOKUP(J$49,'American Bonds'!$B$1:$L$504,MATCH($A383,'American Bonds'!$A$2:$A$504,0))/100))</f>
        <v>1.1464716265529813</v>
      </c>
      <c r="K383">
        <f>K$50*EXP(-K$49*(HLOOKUP(K$49,'American Bonds'!$B$1:$L$504,MATCH($A383,'American Bonds'!$A$2:$A$504,0))/100))</f>
        <v>16.552166885910978</v>
      </c>
      <c r="L383">
        <f>L$50*EXP(-L$49*(HLOOKUP(L$49,'American Bonds'!$B$1:$L$504,MATCH($A383,'American Bonds'!$A$2:$A$504,0))/100))</f>
        <v>0.54638377120981452</v>
      </c>
      <c r="M383">
        <f>M$50*EXP(-M$49*(HLOOKUP(M$49,'American Bonds'!$B$1:$L$504,MATCH($A383,'American Bonds'!$A$2:$A$504,0))/100))</f>
        <v>0.53380019726332317</v>
      </c>
      <c r="N383">
        <f>N$50*EXP(-N$49*(HLOOKUP(N$49,'American Bonds'!$B$1:$L$504,MATCH($A383,'American Bonds'!$A$2:$A$504,0))/100))</f>
        <v>0.52150643121671914</v>
      </c>
      <c r="O383">
        <f>O$50*EXP(-O$49*(HLOOKUP(O$49,'American Bonds'!$B$1:$L$504,MATCH($A383,'American Bonds'!$A$2:$A$504,0))/100))</f>
        <v>0.50949579860540306</v>
      </c>
      <c r="P383">
        <f>P$50*EXP(-P$49*(HLOOKUP(P$49,'American Bonds'!$B$1:$L$504,MATCH($A383,'American Bonds'!$A$2:$A$504,0))/100))</f>
        <v>0.4977617786820408</v>
      </c>
      <c r="Q383">
        <f>Q$50*EXP(-Q$49*(HLOOKUP(Q$49,'American Bonds'!$B$1:$L$504,MATCH($A383,'American Bonds'!$A$2:$A$504,0))/100))</f>
        <v>0.486298000876354</v>
      </c>
      <c r="R383">
        <f>R$50*EXP(-R$49*(HLOOKUP(R$49,'American Bonds'!$B$1:$L$504,MATCH($A383,'American Bonds'!$A$2:$A$504,0))/100))</f>
        <v>0.47509824133644513</v>
      </c>
      <c r="S383">
        <f>S$50*EXP(-S$49*(HLOOKUP(S$49,'American Bonds'!$B$1:$L$504,MATCH($A383,'American Bonds'!$A$2:$A$504,0))/100))</f>
        <v>0.46415641954977749</v>
      </c>
      <c r="T383">
        <f>T$50*EXP(-T$49*(HLOOKUP(T$49,'American Bonds'!$B$1:$L$504,MATCH($A383,'American Bonds'!$A$2:$A$504,0))/100))</f>
        <v>0.45346659504197662</v>
      </c>
      <c r="U383" s="25">
        <f>U$50*EXP(-U$49*(HLOOKUP(U$49,'American Bonds'!$B$1:$L$504,MATCH($A383,'American Bonds'!$A$2:$A$504,0))/100))</f>
        <v>10.61176048221802</v>
      </c>
      <c r="W383" s="129">
        <f t="shared" si="70"/>
        <v>106.8077713717862</v>
      </c>
      <c r="X383" s="21">
        <f t="shared" si="71"/>
        <v>6.4183935532648553</v>
      </c>
      <c r="Y383" s="28">
        <f t="shared" si="72"/>
        <v>7.1827439443391801E-4</v>
      </c>
    </row>
    <row r="384" spans="1:25" x14ac:dyDescent="0.2">
      <c r="A384" s="154">
        <v>41411</v>
      </c>
      <c r="B384">
        <f>B$50*EXP(-B$49*(HLOOKUP(B$49,'American Bonds'!$B$1:$L$504,MATCH($A384,'American Bonds'!$A$2:$A$504,0))/100))</f>
        <v>23.286489630820189</v>
      </c>
      <c r="C384">
        <f>C$50*EXP(-C$49*(HLOOKUP(C$49,'American Bonds'!$B$1:$L$504,MATCH($A384,'American Bonds'!$A$2:$A$504,0))/100))</f>
        <v>2.2718599261448773</v>
      </c>
      <c r="D384">
        <f>D$50*EXP(-D$49*(HLOOKUP(D$49,'American Bonds'!$B$1:$L$504,MATCH($A384,'American Bonds'!$A$2:$A$504,0))/100))</f>
        <v>22.354903051254979</v>
      </c>
      <c r="E384">
        <f>E$50*EXP(-E$49*(HLOOKUP(E$49,'American Bonds'!$B$1:$L$504,MATCH($A384,'American Bonds'!$A$2:$A$504,0))/100))</f>
        <v>1.8044212920718394</v>
      </c>
      <c r="F384">
        <f>F$50*EXP(-F$49*(HLOOKUP(F$49,'American Bonds'!$B$1:$L$504,MATCH($A384,'American Bonds'!$A$2:$A$504,0))/100))</f>
        <v>20.838939522065175</v>
      </c>
      <c r="G384">
        <f>G$50*EXP(-G$49*(HLOOKUP(G$49,'American Bonds'!$B$1:$L$504,MATCH($A384,'American Bonds'!$A$2:$A$504,0))/100))</f>
        <v>1.2495569832904654</v>
      </c>
      <c r="H384">
        <f>H$50*EXP(-H$49*(HLOOKUP(H$49,'American Bonds'!$B$1:$L$504,MATCH($A384,'American Bonds'!$A$2:$A$504,0))/100))</f>
        <v>1.2047704792241758</v>
      </c>
      <c r="I384">
        <f>I$50*EXP(-I$49*(HLOOKUP(I$49,'American Bonds'!$B$1:$L$504,MATCH($A384,'American Bonds'!$A$2:$A$504,0))/100))</f>
        <v>1.180560204182904</v>
      </c>
      <c r="J384">
        <f>J$50*EXP(-J$49*(HLOOKUP(J$49,'American Bonds'!$B$1:$L$504,MATCH($A384,'American Bonds'!$A$2:$A$504,0))/100))</f>
        <v>1.1568364429031177</v>
      </c>
      <c r="K384">
        <f>K$50*EXP(-K$49*(HLOOKUP(K$49,'American Bonds'!$B$1:$L$504,MATCH($A384,'American Bonds'!$A$2:$A$504,0))/100))</f>
        <v>16.735245809694717</v>
      </c>
      <c r="L384">
        <f>L$50*EXP(-L$49*(HLOOKUP(L$49,'American Bonds'!$B$1:$L$504,MATCH($A384,'American Bonds'!$A$2:$A$504,0))/100))</f>
        <v>0.55303517467998065</v>
      </c>
      <c r="M384">
        <f>M$50*EXP(-M$49*(HLOOKUP(M$49,'American Bonds'!$B$1:$L$504,MATCH($A384,'American Bonds'!$A$2:$A$504,0))/100))</f>
        <v>0.54089306983798102</v>
      </c>
      <c r="N384">
        <f>N$50*EXP(-N$49*(HLOOKUP(N$49,'American Bonds'!$B$1:$L$504,MATCH($A384,'American Bonds'!$A$2:$A$504,0))/100))</f>
        <v>0.52901754968488379</v>
      </c>
      <c r="O384">
        <f>O$50*EXP(-O$49*(HLOOKUP(O$49,'American Bonds'!$B$1:$L$504,MATCH($A384,'American Bonds'!$A$2:$A$504,0))/100))</f>
        <v>0.51740276124896101</v>
      </c>
      <c r="P384">
        <f>P$50*EXP(-P$49*(HLOOKUP(P$49,'American Bonds'!$B$1:$L$504,MATCH($A384,'American Bonds'!$A$2:$A$504,0))/100))</f>
        <v>0.50604298006278181</v>
      </c>
      <c r="Q384">
        <f>Q$50*EXP(-Q$49*(HLOOKUP(Q$49,'American Bonds'!$B$1:$L$504,MATCH($A384,'American Bonds'!$A$2:$A$504,0))/100))</f>
        <v>0.49493260734185002</v>
      </c>
      <c r="R384">
        <f>R$50*EXP(-R$49*(HLOOKUP(R$49,'American Bonds'!$B$1:$L$504,MATCH($A384,'American Bonds'!$A$2:$A$504,0))/100))</f>
        <v>0.48406616722518575</v>
      </c>
      <c r="S384">
        <f>S$50*EXP(-S$49*(HLOOKUP(S$49,'American Bonds'!$B$1:$L$504,MATCH($A384,'American Bonds'!$A$2:$A$504,0))/100))</f>
        <v>0.4734383040764914</v>
      </c>
      <c r="T384">
        <f>T$50*EXP(-T$49*(HLOOKUP(T$49,'American Bonds'!$B$1:$L$504,MATCH($A384,'American Bonds'!$A$2:$A$504,0))/100))</f>
        <v>0.46304377984457129</v>
      </c>
      <c r="U384" s="25">
        <f>U$50*EXP(-U$49*(HLOOKUP(U$49,'American Bonds'!$B$1:$L$504,MATCH($A384,'American Bonds'!$A$2:$A$504,0))/100))</f>
        <v>10.804501637310695</v>
      </c>
      <c r="W384" s="129">
        <f t="shared" si="70"/>
        <v>107.44995737296581</v>
      </c>
      <c r="X384" s="21">
        <f t="shared" si="71"/>
        <v>6.4522121478437233</v>
      </c>
      <c r="Y384" s="28">
        <f t="shared" si="72"/>
        <v>5.9945368411399537E-3</v>
      </c>
    </row>
    <row r="385" spans="1:25" x14ac:dyDescent="0.2">
      <c r="A385" s="154">
        <v>41412</v>
      </c>
      <c r="B385">
        <f>B$50*EXP(-B$49*(HLOOKUP(B$49,'American Bonds'!$B$1:$L$504,MATCH($A385,'American Bonds'!$A$2:$A$504,0))/100))</f>
        <v>23.284161098285676</v>
      </c>
      <c r="C385">
        <f>C$50*EXP(-C$49*(HLOOKUP(C$49,'American Bonds'!$B$1:$L$504,MATCH($A385,'American Bonds'!$A$2:$A$504,0))/100))</f>
        <v>2.2714055995938174</v>
      </c>
      <c r="D385">
        <f>D$50*EXP(-D$49*(HLOOKUP(D$49,'American Bonds'!$B$1:$L$504,MATCH($A385,'American Bonds'!$A$2:$A$504,0))/100))</f>
        <v>22.34149413250212</v>
      </c>
      <c r="E385">
        <f>E$50*EXP(-E$49*(HLOOKUP(E$49,'American Bonds'!$B$1:$L$504,MATCH($A385,'American Bonds'!$A$2:$A$504,0))/100))</f>
        <v>1.8029783322990489</v>
      </c>
      <c r="F385">
        <f>F$50*EXP(-F$49*(HLOOKUP(F$49,'American Bonds'!$B$1:$L$504,MATCH($A385,'American Bonds'!$A$2:$A$504,0))/100))</f>
        <v>20.818110998540579</v>
      </c>
      <c r="G385">
        <f>G$50*EXP(-G$49*(HLOOKUP(G$49,'American Bonds'!$B$1:$L$504,MATCH($A385,'American Bonds'!$A$2:$A$504,0))/100))</f>
        <v>1.2480584142317803</v>
      </c>
      <c r="H385">
        <f>H$50*EXP(-H$49*(HLOOKUP(H$49,'American Bonds'!$B$1:$L$504,MATCH($A385,'American Bonds'!$A$2:$A$504,0))/100))</f>
        <v>1.2039274349886258</v>
      </c>
      <c r="I385">
        <f>I$50*EXP(-I$49*(HLOOKUP(I$49,'American Bonds'!$B$1:$L$504,MATCH($A385,'American Bonds'!$A$2:$A$504,0))/100))</f>
        <v>1.1796161336981019</v>
      </c>
      <c r="J385">
        <f>J$50*EXP(-J$49*(HLOOKUP(J$49,'American Bonds'!$B$1:$L$504,MATCH($A385,'American Bonds'!$A$2:$A$504,0))/100))</f>
        <v>1.1557957584827401</v>
      </c>
      <c r="K385">
        <f>K$50*EXP(-K$49*(HLOOKUP(K$49,'American Bonds'!$B$1:$L$504,MATCH($A385,'American Bonds'!$A$2:$A$504,0))/100))</f>
        <v>16.718518928719416</v>
      </c>
      <c r="L385">
        <f>L$50*EXP(-L$49*(HLOOKUP(L$49,'American Bonds'!$B$1:$L$504,MATCH($A385,'American Bonds'!$A$2:$A$504,0))/100))</f>
        <v>0.55242717045146539</v>
      </c>
      <c r="M385">
        <f>M$50*EXP(-M$49*(HLOOKUP(M$49,'American Bonds'!$B$1:$L$504,MATCH($A385,'American Bonds'!$A$2:$A$504,0))/100))</f>
        <v>0.54024438744145531</v>
      </c>
      <c r="N385">
        <f>N$50*EXP(-N$49*(HLOOKUP(N$49,'American Bonds'!$B$1:$L$504,MATCH($A385,'American Bonds'!$A$2:$A$504,0))/100))</f>
        <v>0.52833027369647723</v>
      </c>
      <c r="O385">
        <f>O$50*EXP(-O$49*(HLOOKUP(O$49,'American Bonds'!$B$1:$L$504,MATCH($A385,'American Bonds'!$A$2:$A$504,0))/100))</f>
        <v>0.51667890420137574</v>
      </c>
      <c r="P385">
        <f>P$50*EXP(-P$49*(HLOOKUP(P$49,'American Bonds'!$B$1:$L$504,MATCH($A385,'American Bonds'!$A$2:$A$504,0))/100))</f>
        <v>0.50528448460649777</v>
      </c>
      <c r="Q385">
        <f>Q$50*EXP(-Q$49*(HLOOKUP(Q$49,'American Bonds'!$B$1:$L$504,MATCH($A385,'American Bonds'!$A$2:$A$504,0))/100))</f>
        <v>0.49414134834610152</v>
      </c>
      <c r="R385">
        <f>R$50*EXP(-R$49*(HLOOKUP(R$49,'American Bonds'!$B$1:$L$504,MATCH($A385,'American Bonds'!$A$2:$A$504,0))/100))</f>
        <v>0.48324395382031349</v>
      </c>
      <c r="S385">
        <f>S$50*EXP(-S$49*(HLOOKUP(S$49,'American Bonds'!$B$1:$L$504,MATCH($A385,'American Bonds'!$A$2:$A$504,0))/100))</f>
        <v>0.47258688163923129</v>
      </c>
      <c r="T385">
        <f>T$50*EXP(-T$49*(HLOOKUP(T$49,'American Bonds'!$B$1:$L$504,MATCH($A385,'American Bonds'!$A$2:$A$504,0))/100))</f>
        <v>0.46216483192780433</v>
      </c>
      <c r="U385" s="25">
        <f>U$50*EXP(-U$49*(HLOOKUP(U$49,'American Bonds'!$B$1:$L$504,MATCH($A385,'American Bonds'!$A$2:$A$504,0))/100))</f>
        <v>10.826132264001798</v>
      </c>
      <c r="W385" s="129">
        <f t="shared" si="70"/>
        <v>107.40530133147445</v>
      </c>
      <c r="X385" s="21">
        <f t="shared" si="71"/>
        <v>6.454676667640836</v>
      </c>
      <c r="Y385" s="28">
        <f t="shared" si="72"/>
        <v>-4.1568488854921575E-4</v>
      </c>
    </row>
    <row r="386" spans="1:25" x14ac:dyDescent="0.2">
      <c r="A386" s="154">
        <v>41415</v>
      </c>
      <c r="B386">
        <f>B$50*EXP(-B$49*(HLOOKUP(B$49,'American Bonds'!$B$1:$L$504,MATCH($A386,'American Bonds'!$A$2:$A$504,0))/100))</f>
        <v>23.28183279859277</v>
      </c>
      <c r="C386">
        <f>C$50*EXP(-C$49*(HLOOKUP(C$49,'American Bonds'!$B$1:$L$504,MATCH($A386,'American Bonds'!$A$2:$A$504,0))/100))</f>
        <v>2.2709513638989822</v>
      </c>
      <c r="D386">
        <f>D$50*EXP(-D$49*(HLOOKUP(D$49,'American Bonds'!$B$1:$L$504,MATCH($A386,'American Bonds'!$A$2:$A$504,0))/100))</f>
        <v>22.334792689529078</v>
      </c>
      <c r="E386">
        <f>E$50*EXP(-E$49*(HLOOKUP(E$49,'American Bonds'!$B$1:$L$504,MATCH($A386,'American Bonds'!$A$2:$A$504,0))/100))</f>
        <v>1.8022572851851661</v>
      </c>
      <c r="F386">
        <f>F$50*EXP(-F$49*(HLOOKUP(F$49,'American Bonds'!$B$1:$L$504,MATCH($A386,'American Bonds'!$A$2:$A$504,0))/100))</f>
        <v>20.80770454487153</v>
      </c>
      <c r="G386">
        <f>G$50*EXP(-G$49*(HLOOKUP(G$49,'American Bonds'!$B$1:$L$504,MATCH($A386,'American Bonds'!$A$2:$A$504,0))/100))</f>
        <v>1.2473098037888326</v>
      </c>
      <c r="H386">
        <f>H$50*EXP(-H$49*(HLOOKUP(H$49,'American Bonds'!$B$1:$L$504,MATCH($A386,'American Bonds'!$A$2:$A$504,0))/100))</f>
        <v>1.2030849806775428</v>
      </c>
      <c r="I386">
        <f>I$50*EXP(-I$49*(HLOOKUP(I$49,'American Bonds'!$B$1:$L$504,MATCH($A386,'American Bonds'!$A$2:$A$504,0))/100))</f>
        <v>1.178672818167666</v>
      </c>
      <c r="J386">
        <f>J$50*EXP(-J$49*(HLOOKUP(J$49,'American Bonds'!$B$1:$L$504,MATCH($A386,'American Bonds'!$A$2:$A$504,0))/100))</f>
        <v>1.1547560102569905</v>
      </c>
      <c r="K386">
        <f>K$50*EXP(-K$49*(HLOOKUP(K$49,'American Bonds'!$B$1:$L$504,MATCH($A386,'American Bonds'!$A$2:$A$504,0))/100))</f>
        <v>16.718518928719416</v>
      </c>
      <c r="L386">
        <f>L$50*EXP(-L$49*(HLOOKUP(L$49,'American Bonds'!$B$1:$L$504,MATCH($A386,'American Bonds'!$A$2:$A$504,0))/100))</f>
        <v>0.55242717045146539</v>
      </c>
      <c r="M386">
        <f>M$50*EXP(-M$49*(HLOOKUP(M$49,'American Bonds'!$B$1:$L$504,MATCH($A386,'American Bonds'!$A$2:$A$504,0))/100))</f>
        <v>0.54024438744145531</v>
      </c>
      <c r="N386">
        <f>N$50*EXP(-N$49*(HLOOKUP(N$49,'American Bonds'!$B$1:$L$504,MATCH($A386,'American Bonds'!$A$2:$A$504,0))/100))</f>
        <v>0.52833027369647723</v>
      </c>
      <c r="O386">
        <f>O$50*EXP(-O$49*(HLOOKUP(O$49,'American Bonds'!$B$1:$L$504,MATCH($A386,'American Bonds'!$A$2:$A$504,0))/100))</f>
        <v>0.51667890420137574</v>
      </c>
      <c r="P386">
        <f>P$50*EXP(-P$49*(HLOOKUP(P$49,'American Bonds'!$B$1:$L$504,MATCH($A386,'American Bonds'!$A$2:$A$504,0))/100))</f>
        <v>0.50528448460649777</v>
      </c>
      <c r="Q386">
        <f>Q$50*EXP(-Q$49*(HLOOKUP(Q$49,'American Bonds'!$B$1:$L$504,MATCH($A386,'American Bonds'!$A$2:$A$504,0))/100))</f>
        <v>0.49414134834610152</v>
      </c>
      <c r="R386">
        <f>R$50*EXP(-R$49*(HLOOKUP(R$49,'American Bonds'!$B$1:$L$504,MATCH($A386,'American Bonds'!$A$2:$A$504,0))/100))</f>
        <v>0.48324395382031349</v>
      </c>
      <c r="S386">
        <f>S$50*EXP(-S$49*(HLOOKUP(S$49,'American Bonds'!$B$1:$L$504,MATCH($A386,'American Bonds'!$A$2:$A$504,0))/100))</f>
        <v>0.47258688163923129</v>
      </c>
      <c r="T386">
        <f>T$50*EXP(-T$49*(HLOOKUP(T$49,'American Bonds'!$B$1:$L$504,MATCH($A386,'American Bonds'!$A$2:$A$504,0))/100))</f>
        <v>0.46216483192780433</v>
      </c>
      <c r="U386" s="25">
        <f>U$50*EXP(-U$49*(HLOOKUP(U$49,'American Bonds'!$B$1:$L$504,MATCH($A386,'American Bonds'!$A$2:$A$504,0))/100))</f>
        <v>10.847806195236394</v>
      </c>
      <c r="W386" s="129">
        <f t="shared" si="70"/>
        <v>107.4027896550551</v>
      </c>
      <c r="X386" s="21">
        <f t="shared" si="71"/>
        <v>6.4578808677092399</v>
      </c>
      <c r="Y386" s="28">
        <f t="shared" si="72"/>
        <v>-2.3385305534102234E-5</v>
      </c>
    </row>
    <row r="387" spans="1:25" x14ac:dyDescent="0.2">
      <c r="A387" s="154">
        <v>41416</v>
      </c>
      <c r="B387">
        <f>B$50*EXP(-B$49*(HLOOKUP(B$49,'American Bonds'!$B$1:$L$504,MATCH($A387,'American Bonds'!$A$2:$A$504,0))/100))</f>
        <v>23.277176897638665</v>
      </c>
      <c r="C387">
        <f>C$50*EXP(-C$49*(HLOOKUP(C$49,'American Bonds'!$B$1:$L$504,MATCH($A387,'American Bonds'!$A$2:$A$504,0))/100))</f>
        <v>2.2704972190422024</v>
      </c>
      <c r="D387">
        <f>D$50*EXP(-D$49*(HLOOKUP(D$49,'American Bonds'!$B$1:$L$504,MATCH($A387,'American Bonds'!$A$2:$A$504,0))/100))</f>
        <v>22.334792689529078</v>
      </c>
      <c r="E387">
        <f>E$50*EXP(-E$49*(HLOOKUP(E$49,'American Bonds'!$B$1:$L$504,MATCH($A387,'American Bonds'!$A$2:$A$504,0))/100))</f>
        <v>1.8022572851851661</v>
      </c>
      <c r="F387">
        <f>F$50*EXP(-F$49*(HLOOKUP(F$49,'American Bonds'!$B$1:$L$504,MATCH($A387,'American Bonds'!$A$2:$A$504,0))/100))</f>
        <v>20.797303293128721</v>
      </c>
      <c r="G387">
        <f>G$50*EXP(-G$49*(HLOOKUP(G$49,'American Bonds'!$B$1:$L$504,MATCH($A387,'American Bonds'!$A$2:$A$504,0))/100))</f>
        <v>1.2465616423774275</v>
      </c>
      <c r="H387">
        <f>H$50*EXP(-H$49*(HLOOKUP(H$49,'American Bonds'!$B$1:$L$504,MATCH($A387,'American Bonds'!$A$2:$A$504,0))/100))</f>
        <v>1.2022431158781244</v>
      </c>
      <c r="I387">
        <f>I$50*EXP(-I$49*(HLOOKUP(I$49,'American Bonds'!$B$1:$L$504,MATCH($A387,'American Bonds'!$A$2:$A$504,0))/100))</f>
        <v>1.1777302569878736</v>
      </c>
      <c r="J387">
        <f>J$50*EXP(-J$49*(HLOOKUP(J$49,'American Bonds'!$B$1:$L$504,MATCH($A387,'American Bonds'!$A$2:$A$504,0))/100))</f>
        <v>1.153717197383672</v>
      </c>
      <c r="K387">
        <f>K$50*EXP(-K$49*(HLOOKUP(K$49,'American Bonds'!$B$1:$L$504,MATCH($A387,'American Bonds'!$A$2:$A$504,0))/100))</f>
        <v>16.685115305619618</v>
      </c>
      <c r="L387">
        <f>L$50*EXP(-L$49*(HLOOKUP(L$49,'American Bonds'!$B$1:$L$504,MATCH($A387,'American Bonds'!$A$2:$A$504,0))/100))</f>
        <v>0.55121316657038955</v>
      </c>
      <c r="M387">
        <f>M$50*EXP(-M$49*(HLOOKUP(M$49,'American Bonds'!$B$1:$L$504,MATCH($A387,'American Bonds'!$A$2:$A$504,0))/100))</f>
        <v>0.53894935557145496</v>
      </c>
      <c r="N387">
        <f>N$50*EXP(-N$49*(HLOOKUP(N$49,'American Bonds'!$B$1:$L$504,MATCH($A387,'American Bonds'!$A$2:$A$504,0))/100))</f>
        <v>0.52695839919454157</v>
      </c>
      <c r="O387">
        <f>O$50*EXP(-O$49*(HLOOKUP(O$49,'American Bonds'!$B$1:$L$504,MATCH($A387,'American Bonds'!$A$2:$A$504,0))/100))</f>
        <v>0.51523422676188302</v>
      </c>
      <c r="P387">
        <f>P$50*EXP(-P$49*(HLOOKUP(P$49,'American Bonds'!$B$1:$L$504,MATCH($A387,'American Bonds'!$A$2:$A$504,0))/100))</f>
        <v>0.50377090266078317</v>
      </c>
      <c r="Q387">
        <f>Q$50*EXP(-Q$49*(HLOOKUP(Q$49,'American Bonds'!$B$1:$L$504,MATCH($A387,'American Bonds'!$A$2:$A$504,0))/100))</f>
        <v>0.49256262333858447</v>
      </c>
      <c r="R387">
        <f>R$50*EXP(-R$49*(HLOOKUP(R$49,'American Bonds'!$B$1:$L$504,MATCH($A387,'American Bonds'!$A$2:$A$504,0))/100))</f>
        <v>0.48160371436449634</v>
      </c>
      <c r="S387">
        <f>S$50*EXP(-S$49*(HLOOKUP(S$49,'American Bonds'!$B$1:$L$504,MATCH($A387,'American Bonds'!$A$2:$A$504,0))/100))</f>
        <v>0.47088862755679245</v>
      </c>
      <c r="T387">
        <f>T$50*EXP(-T$49*(HLOOKUP(T$49,'American Bonds'!$B$1:$L$504,MATCH($A387,'American Bonds'!$A$2:$A$504,0))/100))</f>
        <v>0.46041193817392601</v>
      </c>
      <c r="U387" s="25">
        <f>U$50*EXP(-U$49*(HLOOKUP(U$49,'American Bonds'!$B$1:$L$504,MATCH($A387,'American Bonds'!$A$2:$A$504,0))/100))</f>
        <v>10.826132264001798</v>
      </c>
      <c r="W387" s="129">
        <f t="shared" si="70"/>
        <v>107.31512012096519</v>
      </c>
      <c r="X387" s="21">
        <f t="shared" si="71"/>
        <v>6.4532881042881058</v>
      </c>
      <c r="Y387" s="28">
        <f t="shared" si="72"/>
        <v>-8.1660201566934455E-4</v>
      </c>
    </row>
    <row r="388" spans="1:25" x14ac:dyDescent="0.2">
      <c r="A388" s="154">
        <v>41417</v>
      </c>
      <c r="B388">
        <f>B$50*EXP(-B$49*(HLOOKUP(B$49,'American Bonds'!$B$1:$L$504,MATCH($A388,'American Bonds'!$A$2:$A$504,0))/100))</f>
        <v>23.272521927771642</v>
      </c>
      <c r="C388">
        <f>C$50*EXP(-C$49*(HLOOKUP(C$49,'American Bonds'!$B$1:$L$504,MATCH($A388,'American Bonds'!$A$2:$A$504,0))/100))</f>
        <v>2.2695892017701467</v>
      </c>
      <c r="D388">
        <f>D$50*EXP(-D$49*(HLOOKUP(D$49,'American Bonds'!$B$1:$L$504,MATCH($A388,'American Bonds'!$A$2:$A$504,0))/100))</f>
        <v>22.308007012921887</v>
      </c>
      <c r="E388">
        <f>E$50*EXP(-E$49*(HLOOKUP(E$49,'American Bonds'!$B$1:$L$504,MATCH($A388,'American Bonds'!$A$2:$A$504,0))/100))</f>
        <v>1.7993759791883459</v>
      </c>
      <c r="F388">
        <f>F$50*EXP(-F$49*(HLOOKUP(F$49,'American Bonds'!$B$1:$L$504,MATCH($A388,'American Bonds'!$A$2:$A$504,0))/100))</f>
        <v>20.75575025343317</v>
      </c>
      <c r="G388">
        <f>G$50*EXP(-G$49*(HLOOKUP(G$49,'American Bonds'!$B$1:$L$504,MATCH($A388,'American Bonds'!$A$2:$A$504,0))/100))</f>
        <v>1.2435734816628961</v>
      </c>
      <c r="H388">
        <f>H$50*EXP(-H$49*(HLOOKUP(H$49,'American Bonds'!$B$1:$L$504,MATCH($A388,'American Bonds'!$A$2:$A$504,0))/100))</f>
        <v>1.1988815435511504</v>
      </c>
      <c r="I388">
        <f>I$50*EXP(-I$49*(HLOOKUP(I$49,'American Bonds'!$B$1:$L$504,MATCH($A388,'American Bonds'!$A$2:$A$504,0))/100))</f>
        <v>1.1739675437175929</v>
      </c>
      <c r="J388">
        <f>J$50*EXP(-J$49*(HLOOKUP(J$49,'American Bonds'!$B$1:$L$504,MATCH($A388,'American Bonds'!$A$2:$A$504,0))/100))</f>
        <v>1.1495712825972932</v>
      </c>
      <c r="K388">
        <f>K$50*EXP(-K$49*(HLOOKUP(K$49,'American Bonds'!$B$1:$L$504,MATCH($A388,'American Bonds'!$A$2:$A$504,0))/100))</f>
        <v>16.618508147522853</v>
      </c>
      <c r="L388">
        <f>L$50*EXP(-L$49*(HLOOKUP(L$49,'American Bonds'!$B$1:$L$504,MATCH($A388,'American Bonds'!$A$2:$A$504,0))/100))</f>
        <v>0.54879315656377603</v>
      </c>
      <c r="M388">
        <f>M$50*EXP(-M$49*(HLOOKUP(M$49,'American Bonds'!$B$1:$L$504,MATCH($A388,'American Bonds'!$A$2:$A$504,0))/100))</f>
        <v>0.536368597439283</v>
      </c>
      <c r="N388">
        <f>N$50*EXP(-N$49*(HLOOKUP(N$49,'American Bonds'!$B$1:$L$504,MATCH($A388,'American Bonds'!$A$2:$A$504,0))/100))</f>
        <v>0.52422532766322971</v>
      </c>
      <c r="O388">
        <f>O$50*EXP(-O$49*(HLOOKUP(O$49,'American Bonds'!$B$1:$L$504,MATCH($A388,'American Bonds'!$A$2:$A$504,0))/100))</f>
        <v>0.51235697890521892</v>
      </c>
      <c r="P388">
        <f>P$50*EXP(-P$49*(HLOOKUP(P$49,'American Bonds'!$B$1:$L$504,MATCH($A388,'American Bonds'!$A$2:$A$504,0))/100))</f>
        <v>0.50075732701248477</v>
      </c>
      <c r="Q388">
        <f>Q$50*EXP(-Q$49*(HLOOKUP(Q$49,'American Bonds'!$B$1:$L$504,MATCH($A388,'American Bonds'!$A$2:$A$504,0))/100))</f>
        <v>0.48942028874574278</v>
      </c>
      <c r="R388">
        <f>R$50*EXP(-R$49*(HLOOKUP(R$49,'American Bonds'!$B$1:$L$504,MATCH($A388,'American Bonds'!$A$2:$A$504,0))/100))</f>
        <v>0.47833991858893804</v>
      </c>
      <c r="S388">
        <f>S$50*EXP(-S$49*(HLOOKUP(S$49,'American Bonds'!$B$1:$L$504,MATCH($A388,'American Bonds'!$A$2:$A$504,0))/100))</f>
        <v>0.46751040563122176</v>
      </c>
      <c r="T388">
        <f>T$50*EXP(-T$49*(HLOOKUP(T$49,'American Bonds'!$B$1:$L$504,MATCH($A388,'American Bonds'!$A$2:$A$504,0))/100))</f>
        <v>0.45692607051951778</v>
      </c>
      <c r="U388" s="25">
        <f>U$50*EXP(-U$49*(HLOOKUP(U$49,'American Bonds'!$B$1:$L$504,MATCH($A388,'American Bonds'!$A$2:$A$504,0))/100))</f>
        <v>10.739868720136986</v>
      </c>
      <c r="W388" s="129">
        <f t="shared" si="70"/>
        <v>107.04431316534335</v>
      </c>
      <c r="X388" s="21">
        <f t="shared" si="71"/>
        <v>6.4395541087111399</v>
      </c>
      <c r="Y388" s="28">
        <f t="shared" si="72"/>
        <v>-2.526663702549337E-3</v>
      </c>
    </row>
    <row r="389" spans="1:25" x14ac:dyDescent="0.2">
      <c r="A389" s="154">
        <v>41418</v>
      </c>
      <c r="B389">
        <f>B$50*EXP(-B$49*(HLOOKUP(B$49,'American Bonds'!$B$1:$L$504,MATCH($A389,'American Bonds'!$A$2:$A$504,0))/100))</f>
        <v>23.263214780554073</v>
      </c>
      <c r="C389">
        <f>C$50*EXP(-C$49*(HLOOKUP(C$49,'American Bonds'!$B$1:$L$504,MATCH($A389,'American Bonds'!$A$2:$A$504,0))/100))</f>
        <v>2.2704972190422024</v>
      </c>
      <c r="D389">
        <f>D$50*EXP(-D$49*(HLOOKUP(D$49,'American Bonds'!$B$1:$L$504,MATCH($A389,'American Bonds'!$A$2:$A$504,0))/100))</f>
        <v>22.328093256687389</v>
      </c>
      <c r="E389">
        <f>E$50*EXP(-E$49*(HLOOKUP(E$49,'American Bonds'!$B$1:$L$504,MATCH($A389,'American Bonds'!$A$2:$A$504,0))/100))</f>
        <v>1.8015365264324528</v>
      </c>
      <c r="F389">
        <f>F$50*EXP(-F$49*(HLOOKUP(F$49,'American Bonds'!$B$1:$L$504,MATCH($A389,'American Bonds'!$A$2:$A$504,0))/100))</f>
        <v>20.80770454487153</v>
      </c>
      <c r="G389">
        <f>G$50*EXP(-G$49*(HLOOKUP(G$49,'American Bonds'!$B$1:$L$504,MATCH($A389,'American Bonds'!$A$2:$A$504,0))/100))</f>
        <v>1.2473098037888326</v>
      </c>
      <c r="H389">
        <f>H$50*EXP(-H$49*(HLOOKUP(H$49,'American Bonds'!$B$1:$L$504,MATCH($A389,'American Bonds'!$A$2:$A$504,0))/100))</f>
        <v>1.2014018401778568</v>
      </c>
      <c r="I389">
        <f>I$50*EXP(-I$49*(HLOOKUP(I$49,'American Bonds'!$B$1:$L$504,MATCH($A389,'American Bonds'!$A$2:$A$504,0))/100))</f>
        <v>1.1767884495554861</v>
      </c>
      <c r="J389">
        <f>J$50*EXP(-J$49*(HLOOKUP(J$49,'American Bonds'!$B$1:$L$504,MATCH($A389,'American Bonds'!$A$2:$A$504,0))/100))</f>
        <v>1.1526793190213465</v>
      </c>
      <c r="K389">
        <f>K$50*EXP(-K$49*(HLOOKUP(K$49,'American Bonds'!$B$1:$L$504,MATCH($A389,'American Bonds'!$A$2:$A$504,0))/100))</f>
        <v>16.668438530091493</v>
      </c>
      <c r="L389">
        <f>L$50*EXP(-L$49*(HLOOKUP(L$49,'American Bonds'!$B$1:$L$504,MATCH($A389,'American Bonds'!$A$2:$A$504,0))/100))</f>
        <v>0.55060716544888411</v>
      </c>
      <c r="M389">
        <f>M$50*EXP(-M$49*(HLOOKUP(M$49,'American Bonds'!$B$1:$L$504,MATCH($A389,'American Bonds'!$A$2:$A$504,0))/100))</f>
        <v>0.53830300423313437</v>
      </c>
      <c r="N389">
        <f>N$50*EXP(-N$49*(HLOOKUP(N$49,'American Bonds'!$B$1:$L$504,MATCH($A389,'American Bonds'!$A$2:$A$504,0))/100))</f>
        <v>0.52627379836254395</v>
      </c>
      <c r="O389">
        <f>O$50*EXP(-O$49*(HLOOKUP(O$49,'American Bonds'!$B$1:$L$504,MATCH($A389,'American Bonds'!$A$2:$A$504,0))/100))</f>
        <v>0.51451340353840724</v>
      </c>
      <c r="P389">
        <f>P$50*EXP(-P$49*(HLOOKUP(P$49,'American Bonds'!$B$1:$L$504,MATCH($A389,'American Bonds'!$A$2:$A$504,0))/100))</f>
        <v>0.50301581276579255</v>
      </c>
      <c r="Q389">
        <f>Q$50*EXP(-Q$49*(HLOOKUP(Q$49,'American Bonds'!$B$1:$L$504,MATCH($A389,'American Bonds'!$A$2:$A$504,0))/100))</f>
        <v>0.49177515328527904</v>
      </c>
      <c r="R389">
        <f>R$50*EXP(-R$49*(HLOOKUP(R$49,'American Bonds'!$B$1:$L$504,MATCH($A389,'American Bonds'!$A$2:$A$504,0))/100))</f>
        <v>0.48078568357325835</v>
      </c>
      <c r="S389">
        <f>S$50*EXP(-S$49*(HLOOKUP(S$49,'American Bonds'!$B$1:$L$504,MATCH($A389,'American Bonds'!$A$2:$A$504,0))/100))</f>
        <v>0.47004179040926902</v>
      </c>
      <c r="T389">
        <f>T$50*EXP(-T$49*(HLOOKUP(T$49,'American Bonds'!$B$1:$L$504,MATCH($A389,'American Bonds'!$A$2:$A$504,0))/100))</f>
        <v>0.45953798600886631</v>
      </c>
      <c r="U389" s="25">
        <f>U$50*EXP(-U$49*(HLOOKUP(U$49,'American Bonds'!$B$1:$L$504,MATCH($A389,'American Bonds'!$A$2:$A$504,0))/100))</f>
        <v>10.804501637310695</v>
      </c>
      <c r="W389" s="129">
        <f t="shared" si="70"/>
        <v>107.25701970515877</v>
      </c>
      <c r="X389" s="21">
        <f t="shared" si="71"/>
        <v>6.4502044068037243</v>
      </c>
      <c r="Y389" s="28">
        <f t="shared" si="72"/>
        <v>1.9851170015335764E-3</v>
      </c>
    </row>
    <row r="390" spans="1:25" x14ac:dyDescent="0.2">
      <c r="A390" s="154">
        <v>41419</v>
      </c>
      <c r="B390">
        <f>B$50*EXP(-B$49*(HLOOKUP(B$49,'American Bonds'!$B$1:$L$504,MATCH($A390,'American Bonds'!$A$2:$A$504,0))/100))</f>
        <v>23.267867888805498</v>
      </c>
      <c r="C390">
        <f>C$50*EXP(-C$49*(HLOOKUP(C$49,'American Bonds'!$B$1:$L$504,MATCH($A390,'American Bonds'!$A$2:$A$504,0))/100))</f>
        <v>2.270043165005311</v>
      </c>
      <c r="D390">
        <f>D$50*EXP(-D$49*(HLOOKUP(D$49,'American Bonds'!$B$1:$L$504,MATCH($A390,'American Bonds'!$A$2:$A$504,0))/100))</f>
        <v>22.328093256687389</v>
      </c>
      <c r="E390">
        <f>E$50*EXP(-E$49*(HLOOKUP(E$49,'American Bonds'!$B$1:$L$504,MATCH($A390,'American Bonds'!$A$2:$A$504,0))/100))</f>
        <v>1.8015365264324528</v>
      </c>
      <c r="F390">
        <f>F$50*EXP(-F$49*(HLOOKUP(F$49,'American Bonds'!$B$1:$L$504,MATCH($A390,'American Bonds'!$A$2:$A$504,0))/100))</f>
        <v>20.818110998540579</v>
      </c>
      <c r="G390">
        <f>G$50*EXP(-G$49*(HLOOKUP(G$49,'American Bonds'!$B$1:$L$504,MATCH($A390,'American Bonds'!$A$2:$A$504,0))/100))</f>
        <v>1.2480584142317803</v>
      </c>
      <c r="H390">
        <f>H$50*EXP(-H$49*(HLOOKUP(H$49,'American Bonds'!$B$1:$L$504,MATCH($A390,'American Bonds'!$A$2:$A$504,0))/100))</f>
        <v>1.2022431158781244</v>
      </c>
      <c r="I390">
        <f>I$50*EXP(-I$49*(HLOOKUP(I$49,'American Bonds'!$B$1:$L$504,MATCH($A390,'American Bonds'!$A$2:$A$504,0))/100))</f>
        <v>1.1777302569878736</v>
      </c>
      <c r="J390">
        <f>J$50*EXP(-J$49*(HLOOKUP(J$49,'American Bonds'!$B$1:$L$504,MATCH($A390,'American Bonds'!$A$2:$A$504,0))/100))</f>
        <v>1.153717197383672</v>
      </c>
      <c r="K390">
        <f>K$50*EXP(-K$49*(HLOOKUP(K$49,'American Bonds'!$B$1:$L$504,MATCH($A390,'American Bonds'!$A$2:$A$504,0))/100))</f>
        <v>16.685115305619618</v>
      </c>
      <c r="L390">
        <f>L$50*EXP(-L$49*(HLOOKUP(L$49,'American Bonds'!$B$1:$L$504,MATCH($A390,'American Bonds'!$A$2:$A$504,0))/100))</f>
        <v>0.55121316657038955</v>
      </c>
      <c r="M390">
        <f>M$50*EXP(-M$49*(HLOOKUP(M$49,'American Bonds'!$B$1:$L$504,MATCH($A390,'American Bonds'!$A$2:$A$504,0))/100))</f>
        <v>0.53894935557145496</v>
      </c>
      <c r="N390">
        <f>N$50*EXP(-N$49*(HLOOKUP(N$49,'American Bonds'!$B$1:$L$504,MATCH($A390,'American Bonds'!$A$2:$A$504,0))/100))</f>
        <v>0.52695839919454157</v>
      </c>
      <c r="O390">
        <f>O$50*EXP(-O$49*(HLOOKUP(O$49,'American Bonds'!$B$1:$L$504,MATCH($A390,'American Bonds'!$A$2:$A$504,0))/100))</f>
        <v>0.51523422676188302</v>
      </c>
      <c r="P390">
        <f>P$50*EXP(-P$49*(HLOOKUP(P$49,'American Bonds'!$B$1:$L$504,MATCH($A390,'American Bonds'!$A$2:$A$504,0))/100))</f>
        <v>0.50377090266078317</v>
      </c>
      <c r="Q390">
        <f>Q$50*EXP(-Q$49*(HLOOKUP(Q$49,'American Bonds'!$B$1:$L$504,MATCH($A390,'American Bonds'!$A$2:$A$504,0))/100))</f>
        <v>0.49256262333858447</v>
      </c>
      <c r="R390">
        <f>R$50*EXP(-R$49*(HLOOKUP(R$49,'American Bonds'!$B$1:$L$504,MATCH($A390,'American Bonds'!$A$2:$A$504,0))/100))</f>
        <v>0.48160371436449634</v>
      </c>
      <c r="S390">
        <f>S$50*EXP(-S$49*(HLOOKUP(S$49,'American Bonds'!$B$1:$L$504,MATCH($A390,'American Bonds'!$A$2:$A$504,0))/100))</f>
        <v>0.47088862755679245</v>
      </c>
      <c r="T390">
        <f>T$50*EXP(-T$49*(HLOOKUP(T$49,'American Bonds'!$B$1:$L$504,MATCH($A390,'American Bonds'!$A$2:$A$504,0))/100))</f>
        <v>0.46041193817392601</v>
      </c>
      <c r="U390" s="25">
        <f>U$50*EXP(-U$49*(HLOOKUP(U$49,'American Bonds'!$B$1:$L$504,MATCH($A390,'American Bonds'!$A$2:$A$504,0))/100))</f>
        <v>10.804501637310695</v>
      </c>
      <c r="W390" s="129">
        <f t="shared" si="70"/>
        <v>107.29861071707583</v>
      </c>
      <c r="X390" s="21">
        <f t="shared" si="71"/>
        <v>6.4509930896117194</v>
      </c>
      <c r="Y390" s="28">
        <f t="shared" si="72"/>
        <v>3.8769443949025642E-4</v>
      </c>
    </row>
    <row r="391" spans="1:25" x14ac:dyDescent="0.2">
      <c r="A391" s="154">
        <v>41423</v>
      </c>
      <c r="B391">
        <f>B$50*EXP(-B$49*(HLOOKUP(B$49,'American Bonds'!$B$1:$L$504,MATCH($A391,'American Bonds'!$A$2:$A$504,0))/100))</f>
        <v>23.26554121835208</v>
      </c>
      <c r="C391">
        <f>C$50*EXP(-C$49*(HLOOKUP(C$49,'American Bonds'!$B$1:$L$504,MATCH($A391,'American Bonds'!$A$2:$A$504,0))/100))</f>
        <v>2.270043165005311</v>
      </c>
      <c r="D391">
        <f>D$50*EXP(-D$49*(HLOOKUP(D$49,'American Bonds'!$B$1:$L$504,MATCH($A391,'American Bonds'!$A$2:$A$504,0))/100))</f>
        <v>22.328093256687389</v>
      </c>
      <c r="E391">
        <f>E$50*EXP(-E$49*(HLOOKUP(E$49,'American Bonds'!$B$1:$L$504,MATCH($A391,'American Bonds'!$A$2:$A$504,0))/100))</f>
        <v>1.8015365264324528</v>
      </c>
      <c r="F391">
        <f>F$50*EXP(-F$49*(HLOOKUP(F$49,'American Bonds'!$B$1:$L$504,MATCH($A391,'American Bonds'!$A$2:$A$504,0))/100))</f>
        <v>20.80770454487153</v>
      </c>
      <c r="G391">
        <f>G$50*EXP(-G$49*(HLOOKUP(G$49,'American Bonds'!$B$1:$L$504,MATCH($A391,'American Bonds'!$A$2:$A$504,0))/100))</f>
        <v>1.2473098037888326</v>
      </c>
      <c r="H391">
        <f>H$50*EXP(-H$49*(HLOOKUP(H$49,'American Bonds'!$B$1:$L$504,MATCH($A391,'American Bonds'!$A$2:$A$504,0))/100))</f>
        <v>1.2022431158781244</v>
      </c>
      <c r="I391">
        <f>I$50*EXP(-I$49*(HLOOKUP(I$49,'American Bonds'!$B$1:$L$504,MATCH($A391,'American Bonds'!$A$2:$A$504,0))/100))</f>
        <v>1.1777302569878736</v>
      </c>
      <c r="J391">
        <f>J$50*EXP(-J$49*(HLOOKUP(J$49,'American Bonds'!$B$1:$L$504,MATCH($A391,'American Bonds'!$A$2:$A$504,0))/100))</f>
        <v>1.153717197383672</v>
      </c>
      <c r="K391">
        <f>K$50*EXP(-K$49*(HLOOKUP(K$49,'American Bonds'!$B$1:$L$504,MATCH($A391,'American Bonds'!$A$2:$A$504,0))/100))</f>
        <v>16.685115305619618</v>
      </c>
      <c r="L391">
        <f>L$50*EXP(-L$49*(HLOOKUP(L$49,'American Bonds'!$B$1:$L$504,MATCH($A391,'American Bonds'!$A$2:$A$504,0))/100))</f>
        <v>0.55121316657038955</v>
      </c>
      <c r="M391">
        <f>M$50*EXP(-M$49*(HLOOKUP(M$49,'American Bonds'!$B$1:$L$504,MATCH($A391,'American Bonds'!$A$2:$A$504,0))/100))</f>
        <v>0.53894935557145496</v>
      </c>
      <c r="N391">
        <f>N$50*EXP(-N$49*(HLOOKUP(N$49,'American Bonds'!$B$1:$L$504,MATCH($A391,'American Bonds'!$A$2:$A$504,0))/100))</f>
        <v>0.52695839919454157</v>
      </c>
      <c r="O391">
        <f>O$50*EXP(-O$49*(HLOOKUP(O$49,'American Bonds'!$B$1:$L$504,MATCH($A391,'American Bonds'!$A$2:$A$504,0))/100))</f>
        <v>0.51523422676188302</v>
      </c>
      <c r="P391">
        <f>P$50*EXP(-P$49*(HLOOKUP(P$49,'American Bonds'!$B$1:$L$504,MATCH($A391,'American Bonds'!$A$2:$A$504,0))/100))</f>
        <v>0.50377090266078317</v>
      </c>
      <c r="Q391">
        <f>Q$50*EXP(-Q$49*(HLOOKUP(Q$49,'American Bonds'!$B$1:$L$504,MATCH($A391,'American Bonds'!$A$2:$A$504,0))/100))</f>
        <v>0.49256262333858447</v>
      </c>
      <c r="R391">
        <f>R$50*EXP(-R$49*(HLOOKUP(R$49,'American Bonds'!$B$1:$L$504,MATCH($A391,'American Bonds'!$A$2:$A$504,0))/100))</f>
        <v>0.48160371436449634</v>
      </c>
      <c r="S391">
        <f>S$50*EXP(-S$49*(HLOOKUP(S$49,'American Bonds'!$B$1:$L$504,MATCH($A391,'American Bonds'!$A$2:$A$504,0))/100))</f>
        <v>0.47088862755679245</v>
      </c>
      <c r="T391">
        <f>T$50*EXP(-T$49*(HLOOKUP(T$49,'American Bonds'!$B$1:$L$504,MATCH($A391,'American Bonds'!$A$2:$A$504,0))/100))</f>
        <v>0.46041193817392601</v>
      </c>
      <c r="U391" s="25">
        <f>U$50*EXP(-U$49*(HLOOKUP(U$49,'American Bonds'!$B$1:$L$504,MATCH($A391,'American Bonds'!$A$2:$A$504,0))/100))</f>
        <v>10.804501637310695</v>
      </c>
      <c r="W391" s="129">
        <f t="shared" si="70"/>
        <v>107.28512898251043</v>
      </c>
      <c r="X391" s="21">
        <f t="shared" si="71"/>
        <v>6.4512551946707122</v>
      </c>
      <c r="Y391" s="28">
        <f t="shared" si="72"/>
        <v>-1.2565476398178558E-4</v>
      </c>
    </row>
    <row r="392" spans="1:25" x14ac:dyDescent="0.2">
      <c r="A392" s="154">
        <v>41424</v>
      </c>
      <c r="B392">
        <f>B$50*EXP(-B$49*(HLOOKUP(B$49,'American Bonds'!$B$1:$L$504,MATCH($A392,'American Bonds'!$A$2:$A$504,0))/100))</f>
        <v>23.267867888805498</v>
      </c>
      <c r="C392">
        <f>C$50*EXP(-C$49*(HLOOKUP(C$49,'American Bonds'!$B$1:$L$504,MATCH($A392,'American Bonds'!$A$2:$A$504,0))/100))</f>
        <v>2.2709513638989822</v>
      </c>
      <c r="D392">
        <f>D$50*EXP(-D$49*(HLOOKUP(D$49,'American Bonds'!$B$1:$L$504,MATCH($A392,'American Bonds'!$A$2:$A$504,0))/100))</f>
        <v>22.34149413250212</v>
      </c>
      <c r="E392">
        <f>E$50*EXP(-E$49*(HLOOKUP(E$49,'American Bonds'!$B$1:$L$504,MATCH($A392,'American Bonds'!$A$2:$A$504,0))/100))</f>
        <v>1.8029783322990489</v>
      </c>
      <c r="F392">
        <f>F$50*EXP(-F$49*(HLOOKUP(F$49,'American Bonds'!$B$1:$L$504,MATCH($A392,'American Bonds'!$A$2:$A$504,0))/100))</f>
        <v>20.838939522065175</v>
      </c>
      <c r="G392">
        <f>G$50*EXP(-G$49*(HLOOKUP(G$49,'American Bonds'!$B$1:$L$504,MATCH($A392,'American Bonds'!$A$2:$A$504,0))/100))</f>
        <v>1.2495569832904654</v>
      </c>
      <c r="H392">
        <f>H$50*EXP(-H$49*(HLOOKUP(H$49,'American Bonds'!$B$1:$L$504,MATCH($A392,'American Bonds'!$A$2:$A$504,0))/100))</f>
        <v>1.2056141137972851</v>
      </c>
      <c r="I392">
        <f>I$50*EXP(-I$49*(HLOOKUP(I$49,'American Bonds'!$B$1:$L$504,MATCH($A392,'American Bonds'!$A$2:$A$504,0))/100))</f>
        <v>1.1815050302262771</v>
      </c>
      <c r="J392">
        <f>J$50*EXP(-J$49*(HLOOKUP(J$49,'American Bonds'!$B$1:$L$504,MATCH($A392,'American Bonds'!$A$2:$A$504,0))/100))</f>
        <v>1.1578780643610771</v>
      </c>
      <c r="K392">
        <f>K$50*EXP(-K$49*(HLOOKUP(K$49,'American Bonds'!$B$1:$L$504,MATCH($A392,'American Bonds'!$A$2:$A$504,0))/100))</f>
        <v>16.751989425917223</v>
      </c>
      <c r="L392">
        <f>L$50*EXP(-L$49*(HLOOKUP(L$49,'American Bonds'!$B$1:$L$504,MATCH($A392,'American Bonds'!$A$2:$A$504,0))/100))</f>
        <v>0.55364384808112477</v>
      </c>
      <c r="M392">
        <f>M$50*EXP(-M$49*(HLOOKUP(M$49,'American Bonds'!$B$1:$L$504,MATCH($A392,'American Bonds'!$A$2:$A$504,0))/100))</f>
        <v>0.5415425311206209</v>
      </c>
      <c r="N392">
        <f>N$50*EXP(-N$49*(HLOOKUP(N$49,'American Bonds'!$B$1:$L$504,MATCH($A392,'American Bonds'!$A$2:$A$504,0))/100))</f>
        <v>0.52970571971307512</v>
      </c>
      <c r="O392">
        <f>O$50*EXP(-O$49*(HLOOKUP(O$49,'American Bonds'!$B$1:$L$504,MATCH($A392,'American Bonds'!$A$2:$A$504,0))/100))</f>
        <v>0.51812763240612392</v>
      </c>
      <c r="P392">
        <f>P$50*EXP(-P$49*(HLOOKUP(P$49,'American Bonds'!$B$1:$L$504,MATCH($A392,'American Bonds'!$A$2:$A$504,0))/100))</f>
        <v>0.50680261411598448</v>
      </c>
      <c r="Q392">
        <f>Q$50*EXP(-Q$49*(HLOOKUP(Q$49,'American Bonds'!$B$1:$L$504,MATCH($A392,'American Bonds'!$A$2:$A$504,0))/100))</f>
        <v>0.49572513336534357</v>
      </c>
      <c r="R392">
        <f>R$50*EXP(-R$49*(HLOOKUP(R$49,'American Bonds'!$B$1:$L$504,MATCH($A392,'American Bonds'!$A$2:$A$504,0))/100))</f>
        <v>0.48488977958161827</v>
      </c>
      <c r="S392">
        <f>S$50*EXP(-S$49*(HLOOKUP(S$49,'American Bonds'!$B$1:$L$504,MATCH($A392,'American Bonds'!$A$2:$A$504,0))/100))</f>
        <v>0.47429126045427089</v>
      </c>
      <c r="T392">
        <f>T$50*EXP(-T$49*(HLOOKUP(T$49,'American Bonds'!$B$1:$L$504,MATCH($A392,'American Bonds'!$A$2:$A$504,0))/100))</f>
        <v>0.46392439934988633</v>
      </c>
      <c r="U392" s="25">
        <f>U$50*EXP(-U$49*(HLOOKUP(U$49,'American Bonds'!$B$1:$L$504,MATCH($A392,'American Bonds'!$A$2:$A$504,0))/100))</f>
        <v>10.891284318292636</v>
      </c>
      <c r="W392" s="129">
        <f t="shared" si="70"/>
        <v>107.52871209364382</v>
      </c>
      <c r="X392" s="21">
        <f t="shared" si="71"/>
        <v>6.4657442867646049</v>
      </c>
      <c r="Y392" s="28">
        <f t="shared" si="72"/>
        <v>2.2678540108220422E-3</v>
      </c>
    </row>
    <row r="393" spans="1:25" x14ac:dyDescent="0.2">
      <c r="A393" s="154" t="s">
        <v>139</v>
      </c>
      <c r="B393">
        <f>B$50*EXP(-B$49*(HLOOKUP(B$49,'American Bonds'!$B$1:$L$504,MATCH($A393,'American Bonds'!$A$2:$A$504,0))/100))</f>
        <v>23.26554121835208</v>
      </c>
      <c r="C393">
        <f>C$50*EXP(-C$49*(HLOOKUP(C$49,'American Bonds'!$B$1:$L$504,MATCH($A393,'American Bonds'!$A$2:$A$504,0))/100))</f>
        <v>2.2709513638989822</v>
      </c>
      <c r="D393">
        <f>D$50*EXP(-D$49*(HLOOKUP(D$49,'American Bonds'!$B$1:$L$504,MATCH($A393,'American Bonds'!$A$2:$A$504,0))/100))</f>
        <v>22.34149413250212</v>
      </c>
      <c r="E393">
        <f>E$50*EXP(-E$49*(HLOOKUP(E$49,'American Bonds'!$B$1:$L$504,MATCH($A393,'American Bonds'!$A$2:$A$504,0))/100))</f>
        <v>1.8029783322990489</v>
      </c>
      <c r="F393">
        <f>F$50*EXP(-F$49*(HLOOKUP(F$49,'American Bonds'!$B$1:$L$504,MATCH($A393,'American Bonds'!$A$2:$A$504,0))/100))</f>
        <v>20.849361597127846</v>
      </c>
      <c r="G393">
        <f>G$50*EXP(-G$49*(HLOOKUP(G$49,'American Bonds'!$B$1:$L$504,MATCH($A393,'American Bonds'!$A$2:$A$504,0))/100))</f>
        <v>1.2503069424456874</v>
      </c>
      <c r="H393">
        <f>H$50*EXP(-H$49*(HLOOKUP(H$49,'American Bonds'!$B$1:$L$504,MATCH($A393,'American Bonds'!$A$2:$A$504,0))/100))</f>
        <v>1.2056141137972851</v>
      </c>
      <c r="I393">
        <f>I$50*EXP(-I$49*(HLOOKUP(I$49,'American Bonds'!$B$1:$L$504,MATCH($A393,'American Bonds'!$A$2:$A$504,0))/100))</f>
        <v>1.1815050302262771</v>
      </c>
      <c r="J393">
        <f>J$50*EXP(-J$49*(HLOOKUP(J$49,'American Bonds'!$B$1:$L$504,MATCH($A393,'American Bonds'!$A$2:$A$504,0))/100))</f>
        <v>1.1578780643610771</v>
      </c>
      <c r="K393">
        <f>K$50*EXP(-K$49*(HLOOKUP(K$49,'American Bonds'!$B$1:$L$504,MATCH($A393,'American Bonds'!$A$2:$A$504,0))/100))</f>
        <v>16.751989425917223</v>
      </c>
      <c r="L393">
        <f>L$50*EXP(-L$49*(HLOOKUP(L$49,'American Bonds'!$B$1:$L$504,MATCH($A393,'American Bonds'!$A$2:$A$504,0))/100))</f>
        <v>0.55364384808112477</v>
      </c>
      <c r="M393">
        <f>M$50*EXP(-M$49*(HLOOKUP(M$49,'American Bonds'!$B$1:$L$504,MATCH($A393,'American Bonds'!$A$2:$A$504,0))/100))</f>
        <v>0.5415425311206209</v>
      </c>
      <c r="N393">
        <f>N$50*EXP(-N$49*(HLOOKUP(N$49,'American Bonds'!$B$1:$L$504,MATCH($A393,'American Bonds'!$A$2:$A$504,0))/100))</f>
        <v>0.52970571971307512</v>
      </c>
      <c r="O393">
        <f>O$50*EXP(-O$49*(HLOOKUP(O$49,'American Bonds'!$B$1:$L$504,MATCH($A393,'American Bonds'!$A$2:$A$504,0))/100))</f>
        <v>0.51812763240612392</v>
      </c>
      <c r="P393">
        <f>P$50*EXP(-P$49*(HLOOKUP(P$49,'American Bonds'!$B$1:$L$504,MATCH($A393,'American Bonds'!$A$2:$A$504,0))/100))</f>
        <v>0.50680261411598448</v>
      </c>
      <c r="Q393">
        <f>Q$50*EXP(-Q$49*(HLOOKUP(Q$49,'American Bonds'!$B$1:$L$504,MATCH($A393,'American Bonds'!$A$2:$A$504,0))/100))</f>
        <v>0.49572513336534357</v>
      </c>
      <c r="R393">
        <f>R$50*EXP(-R$49*(HLOOKUP(R$49,'American Bonds'!$B$1:$L$504,MATCH($A393,'American Bonds'!$A$2:$A$504,0))/100))</f>
        <v>0.48488977958161827</v>
      </c>
      <c r="S393">
        <f>S$50*EXP(-S$49*(HLOOKUP(S$49,'American Bonds'!$B$1:$L$504,MATCH($A393,'American Bonds'!$A$2:$A$504,0))/100))</f>
        <v>0.47429126045427089</v>
      </c>
      <c r="T393">
        <f>T$50*EXP(-T$49*(HLOOKUP(T$49,'American Bonds'!$B$1:$L$504,MATCH($A393,'American Bonds'!$A$2:$A$504,0))/100))</f>
        <v>0.46392439934988633</v>
      </c>
      <c r="U393" s="25">
        <f>U$50*EXP(-U$49*(HLOOKUP(U$49,'American Bonds'!$B$1:$L$504,MATCH($A393,'American Bonds'!$A$2:$A$504,0))/100))</f>
        <v>10.913088684026835</v>
      </c>
      <c r="W393" s="129">
        <f t="shared" si="70"/>
        <v>107.55936182314251</v>
      </c>
      <c r="X393" s="21">
        <f t="shared" si="71"/>
        <v>6.4684609025582045</v>
      </c>
      <c r="Y393" s="28">
        <f t="shared" si="72"/>
        <v>2.8499701678479886E-4</v>
      </c>
    </row>
    <row r="394" spans="1:25" x14ac:dyDescent="0.2">
      <c r="A394" s="154" t="s">
        <v>140</v>
      </c>
      <c r="B394">
        <f>B$50*EXP(-B$49*(HLOOKUP(B$49,'American Bonds'!$B$1:$L$504,MATCH($A394,'American Bonds'!$A$2:$A$504,0))/100))</f>
        <v>23.267867888805498</v>
      </c>
      <c r="C394">
        <f>C$50*EXP(-C$49*(HLOOKUP(C$49,'American Bonds'!$B$1:$L$504,MATCH($A394,'American Bonds'!$A$2:$A$504,0))/100))</f>
        <v>2.2709513638989822</v>
      </c>
      <c r="D394">
        <f>D$50*EXP(-D$49*(HLOOKUP(D$49,'American Bonds'!$B$1:$L$504,MATCH($A394,'American Bonds'!$A$2:$A$504,0))/100))</f>
        <v>22.334792689529078</v>
      </c>
      <c r="E394">
        <f>E$50*EXP(-E$49*(HLOOKUP(E$49,'American Bonds'!$B$1:$L$504,MATCH($A394,'American Bonds'!$A$2:$A$504,0))/100))</f>
        <v>1.8022572851851661</v>
      </c>
      <c r="F394">
        <f>F$50*EXP(-F$49*(HLOOKUP(F$49,'American Bonds'!$B$1:$L$504,MATCH($A394,'American Bonds'!$A$2:$A$504,0))/100))</f>
        <v>20.838939522065175</v>
      </c>
      <c r="G394">
        <f>G$50*EXP(-G$49*(HLOOKUP(G$49,'American Bonds'!$B$1:$L$504,MATCH($A394,'American Bonds'!$A$2:$A$504,0))/100))</f>
        <v>1.2495569832904654</v>
      </c>
      <c r="H394">
        <f>H$50*EXP(-H$49*(HLOOKUP(H$49,'American Bonds'!$B$1:$L$504,MATCH($A394,'American Bonds'!$A$2:$A$504,0))/100))</f>
        <v>1.2056141137972851</v>
      </c>
      <c r="I394">
        <f>I$50*EXP(-I$49*(HLOOKUP(I$49,'American Bonds'!$B$1:$L$504,MATCH($A394,'American Bonds'!$A$2:$A$504,0))/100))</f>
        <v>1.1815050302262771</v>
      </c>
      <c r="J394">
        <f>J$50*EXP(-J$49*(HLOOKUP(J$49,'American Bonds'!$B$1:$L$504,MATCH($A394,'American Bonds'!$A$2:$A$504,0))/100))</f>
        <v>1.1578780643610771</v>
      </c>
      <c r="K394">
        <f>K$50*EXP(-K$49*(HLOOKUP(K$49,'American Bonds'!$B$1:$L$504,MATCH($A394,'American Bonds'!$A$2:$A$504,0))/100))</f>
        <v>16.751989425917223</v>
      </c>
      <c r="L394">
        <f>L$50*EXP(-L$49*(HLOOKUP(L$49,'American Bonds'!$B$1:$L$504,MATCH($A394,'American Bonds'!$A$2:$A$504,0))/100))</f>
        <v>0.55364384808112477</v>
      </c>
      <c r="M394">
        <f>M$50*EXP(-M$49*(HLOOKUP(M$49,'American Bonds'!$B$1:$L$504,MATCH($A394,'American Bonds'!$A$2:$A$504,0))/100))</f>
        <v>0.5415425311206209</v>
      </c>
      <c r="N394">
        <f>N$50*EXP(-N$49*(HLOOKUP(N$49,'American Bonds'!$B$1:$L$504,MATCH($A394,'American Bonds'!$A$2:$A$504,0))/100))</f>
        <v>0.52970571971307512</v>
      </c>
      <c r="O394">
        <f>O$50*EXP(-O$49*(HLOOKUP(O$49,'American Bonds'!$B$1:$L$504,MATCH($A394,'American Bonds'!$A$2:$A$504,0))/100))</f>
        <v>0.51812763240612392</v>
      </c>
      <c r="P394">
        <f>P$50*EXP(-P$49*(HLOOKUP(P$49,'American Bonds'!$B$1:$L$504,MATCH($A394,'American Bonds'!$A$2:$A$504,0))/100))</f>
        <v>0.50680261411598448</v>
      </c>
      <c r="Q394">
        <f>Q$50*EXP(-Q$49*(HLOOKUP(Q$49,'American Bonds'!$B$1:$L$504,MATCH($A394,'American Bonds'!$A$2:$A$504,0))/100))</f>
        <v>0.49572513336534357</v>
      </c>
      <c r="R394">
        <f>R$50*EXP(-R$49*(HLOOKUP(R$49,'American Bonds'!$B$1:$L$504,MATCH($A394,'American Bonds'!$A$2:$A$504,0))/100))</f>
        <v>0.48488977958161827</v>
      </c>
      <c r="S394">
        <f>S$50*EXP(-S$49*(HLOOKUP(S$49,'American Bonds'!$B$1:$L$504,MATCH($A394,'American Bonds'!$A$2:$A$504,0))/100))</f>
        <v>0.47429126045427089</v>
      </c>
      <c r="T394">
        <f>T$50*EXP(-T$49*(HLOOKUP(T$49,'American Bonds'!$B$1:$L$504,MATCH($A394,'American Bonds'!$A$2:$A$504,0))/100))</f>
        <v>0.46392439934988633</v>
      </c>
      <c r="U394" s="25">
        <f>U$50*EXP(-U$49*(HLOOKUP(U$49,'American Bonds'!$B$1:$L$504,MATCH($A394,'American Bonds'!$A$2:$A$504,0))/100))</f>
        <v>10.913088684026835</v>
      </c>
      <c r="W394" s="129">
        <f t="shared" si="70"/>
        <v>107.54309396929109</v>
      </c>
      <c r="X394" s="21">
        <f t="shared" si="71"/>
        <v>6.4687208541590815</v>
      </c>
      <c r="Y394" s="28">
        <f t="shared" si="72"/>
        <v>-1.5125679362892975E-4</v>
      </c>
    </row>
    <row r="395" spans="1:25" x14ac:dyDescent="0.2">
      <c r="A395" s="154" t="s">
        <v>141</v>
      </c>
      <c r="B395">
        <f>B$50*EXP(-B$49*(HLOOKUP(B$49,'American Bonds'!$B$1:$L$504,MATCH($A395,'American Bonds'!$A$2:$A$504,0))/100))</f>
        <v>23.267867888805498</v>
      </c>
      <c r="C395">
        <f>C$50*EXP(-C$49*(HLOOKUP(C$49,'American Bonds'!$B$1:$L$504,MATCH($A395,'American Bonds'!$A$2:$A$504,0))/100))</f>
        <v>2.2709513638989822</v>
      </c>
      <c r="D395">
        <f>D$50*EXP(-D$49*(HLOOKUP(D$49,'American Bonds'!$B$1:$L$504,MATCH($A395,'American Bonds'!$A$2:$A$504,0))/100))</f>
        <v>22.354903051254979</v>
      </c>
      <c r="E395">
        <f>E$50*EXP(-E$49*(HLOOKUP(E$49,'American Bonds'!$B$1:$L$504,MATCH($A395,'American Bonds'!$A$2:$A$504,0))/100))</f>
        <v>1.8044212920718394</v>
      </c>
      <c r="F395">
        <f>F$50*EXP(-F$49*(HLOOKUP(F$49,'American Bonds'!$B$1:$L$504,MATCH($A395,'American Bonds'!$A$2:$A$504,0))/100))</f>
        <v>20.89110204685835</v>
      </c>
      <c r="G395">
        <f>G$50*EXP(-G$49*(HLOOKUP(G$49,'American Bonds'!$B$1:$L$504,MATCH($A395,'American Bonds'!$A$2:$A$504,0))/100))</f>
        <v>1.2533112828739879</v>
      </c>
      <c r="H395">
        <f>H$50*EXP(-H$49*(HLOOKUP(H$49,'American Bonds'!$B$1:$L$504,MATCH($A395,'American Bonds'!$A$2:$A$504,0))/100))</f>
        <v>1.2106883414942848</v>
      </c>
      <c r="I395">
        <f>I$50*EXP(-I$49*(HLOOKUP(I$49,'American Bonds'!$B$1:$L$504,MATCH($A395,'American Bonds'!$A$2:$A$504,0))/100))</f>
        <v>1.1871898871129702</v>
      </c>
      <c r="J395">
        <f>J$50*EXP(-J$49*(HLOOKUP(J$49,'American Bonds'!$B$1:$L$504,MATCH($A395,'American Bonds'!$A$2:$A$504,0))/100))</f>
        <v>1.1641475181992245</v>
      </c>
      <c r="K395">
        <f>K$50*EXP(-K$49*(HLOOKUP(K$49,'American Bonds'!$B$1:$L$504,MATCH($A395,'American Bonds'!$A$2:$A$504,0))/100))</f>
        <v>16.852803502259707</v>
      </c>
      <c r="L395">
        <f>L$50*EXP(-L$49*(HLOOKUP(L$49,'American Bonds'!$B$1:$L$504,MATCH($A395,'American Bonds'!$A$2:$A$504,0))/100))</f>
        <v>0.55730998241369967</v>
      </c>
      <c r="M395">
        <f>M$50*EXP(-M$49*(HLOOKUP(M$49,'American Bonds'!$B$1:$L$504,MATCH($A395,'American Bonds'!$A$2:$A$504,0))/100))</f>
        <v>0.54545570787610009</v>
      </c>
      <c r="N395">
        <f>N$50*EXP(-N$49*(HLOOKUP(N$49,'American Bonds'!$B$1:$L$504,MATCH($A395,'American Bonds'!$A$2:$A$504,0))/100))</f>
        <v>0.53385357995213945</v>
      </c>
      <c r="O395">
        <f>O$50*EXP(-O$49*(HLOOKUP(O$49,'American Bonds'!$B$1:$L$504,MATCH($A395,'American Bonds'!$A$2:$A$504,0))/100))</f>
        <v>0.52249823535159123</v>
      </c>
      <c r="P395">
        <f>P$50*EXP(-P$49*(HLOOKUP(P$49,'American Bonds'!$B$1:$L$504,MATCH($A395,'American Bonds'!$A$2:$A$504,0))/100))</f>
        <v>0.51138442486421465</v>
      </c>
      <c r="Q395">
        <f>Q$50*EXP(-Q$49*(HLOOKUP(Q$49,'American Bonds'!$B$1:$L$504,MATCH($A395,'American Bonds'!$A$2:$A$504,0))/100))</f>
        <v>0.50050701093321337</v>
      </c>
      <c r="R395">
        <f>R$50*EXP(-R$49*(HLOOKUP(R$49,'American Bonds'!$B$1:$L$504,MATCH($A395,'American Bonds'!$A$2:$A$504,0))/100))</f>
        <v>0.48986096528030887</v>
      </c>
      <c r="S395">
        <f>S$50*EXP(-S$49*(HLOOKUP(S$49,'American Bonds'!$B$1:$L$504,MATCH($A395,'American Bonds'!$A$2:$A$504,0))/100))</f>
        <v>0.47944136658132896</v>
      </c>
      <c r="T395">
        <f>T$50*EXP(-T$49*(HLOOKUP(T$49,'American Bonds'!$B$1:$L$504,MATCH($A395,'American Bonds'!$A$2:$A$504,0))/100))</f>
        <v>0.46924339819123806</v>
      </c>
      <c r="U395" s="25">
        <f>U$50*EXP(-U$49*(HLOOKUP(U$49,'American Bonds'!$B$1:$L$504,MATCH($A395,'American Bonds'!$A$2:$A$504,0))/100))</f>
        <v>11.066946416730712</v>
      </c>
      <c r="W395" s="129">
        <f t="shared" si="70"/>
        <v>107.93388726300438</v>
      </c>
      <c r="X395" s="21">
        <f t="shared" si="71"/>
        <v>6.493486183147148</v>
      </c>
      <c r="Y395" s="28">
        <f t="shared" si="72"/>
        <v>3.6272433365931679E-3</v>
      </c>
    </row>
    <row r="396" spans="1:25" x14ac:dyDescent="0.2">
      <c r="A396" s="154" t="s">
        <v>142</v>
      </c>
      <c r="B396">
        <f>B$50*EXP(-B$49*(HLOOKUP(B$49,'American Bonds'!$B$1:$L$504,MATCH($A396,'American Bonds'!$A$2:$A$504,0))/100))</f>
        <v>23.267867888805498</v>
      </c>
      <c r="C396">
        <f>C$50*EXP(-C$49*(HLOOKUP(C$49,'American Bonds'!$B$1:$L$504,MATCH($A396,'American Bonds'!$A$2:$A$504,0))/100))</f>
        <v>2.2691353293185506</v>
      </c>
      <c r="D396">
        <f>D$50*EXP(-D$49*(HLOOKUP(D$49,'American Bonds'!$B$1:$L$504,MATCH($A396,'American Bonds'!$A$2:$A$504,0))/100))</f>
        <v>22.334792689529078</v>
      </c>
      <c r="E396">
        <f>E$50*EXP(-E$49*(HLOOKUP(E$49,'American Bonds'!$B$1:$L$504,MATCH($A396,'American Bonds'!$A$2:$A$504,0))/100))</f>
        <v>1.8022572851851661</v>
      </c>
      <c r="F396">
        <f>F$50*EXP(-F$49*(HLOOKUP(F$49,'American Bonds'!$B$1:$L$504,MATCH($A396,'American Bonds'!$A$2:$A$504,0))/100))</f>
        <v>20.859788884531024</v>
      </c>
      <c r="G396">
        <f>G$50*EXP(-G$49*(HLOOKUP(G$49,'American Bonds'!$B$1:$L$504,MATCH($A396,'American Bonds'!$A$2:$A$504,0))/100))</f>
        <v>1.2510573517114223</v>
      </c>
      <c r="H396">
        <f>H$50*EXP(-H$49*(HLOOKUP(H$49,'American Bonds'!$B$1:$L$504,MATCH($A396,'American Bonds'!$A$2:$A$504,0))/100))</f>
        <v>1.2081485636772229</v>
      </c>
      <c r="I396">
        <f>I$50*EXP(-I$49*(HLOOKUP(I$49,'American Bonds'!$B$1:$L$504,MATCH($A396,'American Bonds'!$A$2:$A$504,0))/100))</f>
        <v>1.1843440477571288</v>
      </c>
      <c r="J396">
        <f>J$50*EXP(-J$49*(HLOOKUP(J$49,'American Bonds'!$B$1:$L$504,MATCH($A396,'American Bonds'!$A$2:$A$504,0))/100))</f>
        <v>1.161008559401381</v>
      </c>
      <c r="K396">
        <f>K$50*EXP(-K$49*(HLOOKUP(K$49,'American Bonds'!$B$1:$L$504,MATCH($A396,'American Bonds'!$A$2:$A$504,0))/100))</f>
        <v>16.802320853587915</v>
      </c>
      <c r="L396">
        <f>L$50*EXP(-L$49*(HLOOKUP(L$49,'American Bonds'!$B$1:$L$504,MATCH($A396,'American Bonds'!$A$2:$A$504,0))/100))</f>
        <v>0.55547389068933262</v>
      </c>
      <c r="M396">
        <f>M$50*EXP(-M$49*(HLOOKUP(M$49,'American Bonds'!$B$1:$L$504,MATCH($A396,'American Bonds'!$A$2:$A$504,0))/100))</f>
        <v>0.54349559764308408</v>
      </c>
      <c r="N396">
        <f>N$50*EXP(-N$49*(HLOOKUP(N$49,'American Bonds'!$B$1:$L$504,MATCH($A396,'American Bonds'!$A$2:$A$504,0))/100))</f>
        <v>0.53177560567400017</v>
      </c>
      <c r="O396">
        <f>O$50*EXP(-O$49*(HLOOKUP(O$49,'American Bonds'!$B$1:$L$504,MATCH($A396,'American Bonds'!$A$2:$A$504,0))/100))</f>
        <v>0.52030834475251087</v>
      </c>
      <c r="P396">
        <f>P$50*EXP(-P$49*(HLOOKUP(P$49,'American Bonds'!$B$1:$L$504,MATCH($A396,'American Bonds'!$A$2:$A$504,0))/100))</f>
        <v>0.50908836496170606</v>
      </c>
      <c r="Q396">
        <f>Q$50*EXP(-Q$49*(HLOOKUP(Q$49,'American Bonds'!$B$1:$L$504,MATCH($A396,'American Bonds'!$A$2:$A$504,0))/100))</f>
        <v>0.49811033390721443</v>
      </c>
      <c r="R396">
        <f>R$50*EXP(-R$49*(HLOOKUP(R$49,'American Bonds'!$B$1:$L$504,MATCH($A396,'American Bonds'!$A$2:$A$504,0))/100))</f>
        <v>0.48736903418293587</v>
      </c>
      <c r="S396">
        <f>S$50*EXP(-S$49*(HLOOKUP(S$49,'American Bonds'!$B$1:$L$504,MATCH($A396,'American Bonds'!$A$2:$A$504,0))/100))</f>
        <v>0.47685936089142322</v>
      </c>
      <c r="T396">
        <f>T$50*EXP(-T$49*(HLOOKUP(T$49,'American Bonds'!$B$1:$L$504,MATCH($A396,'American Bonds'!$A$2:$A$504,0))/100))</f>
        <v>0.4665763192177349</v>
      </c>
      <c r="U396" s="25">
        <f>U$50*EXP(-U$49*(HLOOKUP(U$49,'American Bonds'!$B$1:$L$504,MATCH($A396,'American Bonds'!$A$2:$A$504,0))/100))</f>
        <v>11.000743545452655</v>
      </c>
      <c r="W396" s="129">
        <f t="shared" si="70"/>
        <v>107.73052185087698</v>
      </c>
      <c r="X396" s="21">
        <f t="shared" si="71"/>
        <v>6.4829642865057853</v>
      </c>
      <c r="Y396" s="28">
        <f t="shared" si="72"/>
        <v>-1.8859437515927027E-3</v>
      </c>
    </row>
    <row r="397" spans="1:25" x14ac:dyDescent="0.2">
      <c r="A397" s="154" t="s">
        <v>143</v>
      </c>
      <c r="B397">
        <f>B$50*EXP(-B$49*(HLOOKUP(B$49,'American Bonds'!$B$1:$L$504,MATCH($A397,'American Bonds'!$A$2:$A$504,0))/100))</f>
        <v>23.267867888805498</v>
      </c>
      <c r="C397">
        <f>C$50*EXP(-C$49*(HLOOKUP(C$49,'American Bonds'!$B$1:$L$504,MATCH($A397,'American Bonds'!$A$2:$A$504,0))/100))</f>
        <v>2.270043165005311</v>
      </c>
      <c r="D397">
        <f>D$50*EXP(-D$49*(HLOOKUP(D$49,'American Bonds'!$B$1:$L$504,MATCH($A397,'American Bonds'!$A$2:$A$504,0))/100))</f>
        <v>22.354903051254979</v>
      </c>
      <c r="E397">
        <f>E$50*EXP(-E$49*(HLOOKUP(E$49,'American Bonds'!$B$1:$L$504,MATCH($A397,'American Bonds'!$A$2:$A$504,0))/100))</f>
        <v>1.8044212920718394</v>
      </c>
      <c r="F397">
        <f>F$50*EXP(-F$49*(HLOOKUP(F$49,'American Bonds'!$B$1:$L$504,MATCH($A397,'American Bonds'!$A$2:$A$504,0))/100))</f>
        <v>20.89110204685835</v>
      </c>
      <c r="G397">
        <f>G$50*EXP(-G$49*(HLOOKUP(G$49,'American Bonds'!$B$1:$L$504,MATCH($A397,'American Bonds'!$A$2:$A$504,0))/100))</f>
        <v>1.2533112828739879</v>
      </c>
      <c r="H397">
        <f>H$50*EXP(-H$49*(HLOOKUP(H$49,'American Bonds'!$B$1:$L$504,MATCH($A397,'American Bonds'!$A$2:$A$504,0))/100))</f>
        <v>1.2115361200211976</v>
      </c>
      <c r="I397">
        <f>I$50*EXP(-I$49*(HLOOKUP(I$49,'American Bonds'!$B$1:$L$504,MATCH($A397,'American Bonds'!$A$2:$A$504,0))/100))</f>
        <v>1.1881400190247515</v>
      </c>
      <c r="J397">
        <f>J$50*EXP(-J$49*(HLOOKUP(J$49,'American Bonds'!$B$1:$L$504,MATCH($A397,'American Bonds'!$A$2:$A$504,0))/100))</f>
        <v>1.1651957225868244</v>
      </c>
      <c r="K397">
        <f>K$50*EXP(-K$49*(HLOOKUP(K$49,'American Bonds'!$B$1:$L$504,MATCH($A397,'American Bonds'!$A$2:$A$504,0))/100))</f>
        <v>16.86966473497322</v>
      </c>
      <c r="L397">
        <f>L$50*EXP(-L$49*(HLOOKUP(L$49,'American Bonds'!$B$1:$L$504,MATCH($A397,'American Bonds'!$A$2:$A$504,0))/100))</f>
        <v>0.55792336069055803</v>
      </c>
      <c r="M397">
        <f>M$50*EXP(-M$49*(HLOOKUP(M$49,'American Bonds'!$B$1:$L$504,MATCH($A397,'American Bonds'!$A$2:$A$504,0))/100))</f>
        <v>0.54611064761079942</v>
      </c>
      <c r="N397">
        <f>N$50*EXP(-N$49*(HLOOKUP(N$49,'American Bonds'!$B$1:$L$504,MATCH($A397,'American Bonds'!$A$2:$A$504,0))/100))</f>
        <v>0.53454804090789521</v>
      </c>
      <c r="O397">
        <f>O$50*EXP(-O$49*(HLOOKUP(O$49,'American Bonds'!$B$1:$L$504,MATCH($A397,'American Bonds'!$A$2:$A$504,0))/100))</f>
        <v>0.52323024516839356</v>
      </c>
      <c r="P397">
        <f>P$50*EXP(-P$49*(HLOOKUP(P$49,'American Bonds'!$B$1:$L$504,MATCH($A397,'American Bonds'!$A$2:$A$504,0))/100))</f>
        <v>0.51215207709675048</v>
      </c>
      <c r="Q397">
        <f>Q$50*EXP(-Q$49*(HLOOKUP(Q$49,'American Bonds'!$B$1:$L$504,MATCH($A397,'American Bonds'!$A$2:$A$504,0))/100))</f>
        <v>0.50130846314149657</v>
      </c>
      <c r="R397">
        <f>R$50*EXP(-R$49*(HLOOKUP(R$49,'American Bonds'!$B$1:$L$504,MATCH($A397,'American Bonds'!$A$2:$A$504,0))/100))</f>
        <v>0.49069443717166522</v>
      </c>
      <c r="S397">
        <f>S$50*EXP(-S$49*(HLOOKUP(S$49,'American Bonds'!$B$1:$L$504,MATCH($A397,'American Bonds'!$A$2:$A$504,0))/100))</f>
        <v>0.48030513820241588</v>
      </c>
      <c r="T397">
        <f>T$50*EXP(-T$49*(HLOOKUP(T$49,'American Bonds'!$B$1:$L$504,MATCH($A397,'American Bonds'!$A$2:$A$504,0))/100))</f>
        <v>0.4701358081688134</v>
      </c>
      <c r="U397" s="25">
        <f>U$50*EXP(-U$49*(HLOOKUP(U$49,'American Bonds'!$B$1:$L$504,MATCH($A397,'American Bonds'!$A$2:$A$504,0))/100))</f>
        <v>11.066946416730712</v>
      </c>
      <c r="W397" s="129">
        <f t="shared" si="70"/>
        <v>107.95953995836547</v>
      </c>
      <c r="X397" s="21">
        <f t="shared" si="71"/>
        <v>6.4946725825929912</v>
      </c>
      <c r="Y397" s="28">
        <f t="shared" si="72"/>
        <v>2.1235859606397347E-3</v>
      </c>
    </row>
    <row r="398" spans="1:25" x14ac:dyDescent="0.2">
      <c r="A398" s="154" t="s">
        <v>144</v>
      </c>
      <c r="B398">
        <f>B$50*EXP(-B$49*(HLOOKUP(B$49,'American Bonds'!$B$1:$L$504,MATCH($A398,'American Bonds'!$A$2:$A$504,0))/100))</f>
        <v>23.26554121835208</v>
      </c>
      <c r="C398">
        <f>C$50*EXP(-C$49*(HLOOKUP(C$49,'American Bonds'!$B$1:$L$504,MATCH($A398,'American Bonds'!$A$2:$A$504,0))/100))</f>
        <v>2.2691353293185506</v>
      </c>
      <c r="D398">
        <f>D$50*EXP(-D$49*(HLOOKUP(D$49,'American Bonds'!$B$1:$L$504,MATCH($A398,'American Bonds'!$A$2:$A$504,0))/100))</f>
        <v>22.334792689529078</v>
      </c>
      <c r="E398">
        <f>E$50*EXP(-E$49*(HLOOKUP(E$49,'American Bonds'!$B$1:$L$504,MATCH($A398,'American Bonds'!$A$2:$A$504,0))/100))</f>
        <v>1.8022572851851661</v>
      </c>
      <c r="F398">
        <f>F$50*EXP(-F$49*(HLOOKUP(F$49,'American Bonds'!$B$1:$L$504,MATCH($A398,'American Bonds'!$A$2:$A$504,0))/100))</f>
        <v>20.859788884531024</v>
      </c>
      <c r="G398">
        <f>G$50*EXP(-G$49*(HLOOKUP(G$49,'American Bonds'!$B$1:$L$504,MATCH($A398,'American Bonds'!$A$2:$A$504,0))/100))</f>
        <v>1.2510573517114223</v>
      </c>
      <c r="H398">
        <f>H$50*EXP(-H$49*(HLOOKUP(H$49,'American Bonds'!$B$1:$L$504,MATCH($A398,'American Bonds'!$A$2:$A$504,0))/100))</f>
        <v>1.2081485636772229</v>
      </c>
      <c r="I398">
        <f>I$50*EXP(-I$49*(HLOOKUP(I$49,'American Bonds'!$B$1:$L$504,MATCH($A398,'American Bonds'!$A$2:$A$504,0))/100))</f>
        <v>1.1843440477571288</v>
      </c>
      <c r="J398">
        <f>J$50*EXP(-J$49*(HLOOKUP(J$49,'American Bonds'!$B$1:$L$504,MATCH($A398,'American Bonds'!$A$2:$A$504,0))/100))</f>
        <v>1.161008559401381</v>
      </c>
      <c r="K398">
        <f>K$50*EXP(-K$49*(HLOOKUP(K$49,'American Bonds'!$B$1:$L$504,MATCH($A398,'American Bonds'!$A$2:$A$504,0))/100))</f>
        <v>16.802320853587915</v>
      </c>
      <c r="L398">
        <f>L$50*EXP(-L$49*(HLOOKUP(L$49,'American Bonds'!$B$1:$L$504,MATCH($A398,'American Bonds'!$A$2:$A$504,0))/100))</f>
        <v>0.55547389068933262</v>
      </c>
      <c r="M398">
        <f>M$50*EXP(-M$49*(HLOOKUP(M$49,'American Bonds'!$B$1:$L$504,MATCH($A398,'American Bonds'!$A$2:$A$504,0))/100))</f>
        <v>0.54349559764308408</v>
      </c>
      <c r="N398">
        <f>N$50*EXP(-N$49*(HLOOKUP(N$49,'American Bonds'!$B$1:$L$504,MATCH($A398,'American Bonds'!$A$2:$A$504,0))/100))</f>
        <v>0.53177560567400017</v>
      </c>
      <c r="O398">
        <f>O$50*EXP(-O$49*(HLOOKUP(O$49,'American Bonds'!$B$1:$L$504,MATCH($A398,'American Bonds'!$A$2:$A$504,0))/100))</f>
        <v>0.52030834475251087</v>
      </c>
      <c r="P398">
        <f>P$50*EXP(-P$49*(HLOOKUP(P$49,'American Bonds'!$B$1:$L$504,MATCH($A398,'American Bonds'!$A$2:$A$504,0))/100))</f>
        <v>0.50908836496170606</v>
      </c>
      <c r="Q398">
        <f>Q$50*EXP(-Q$49*(HLOOKUP(Q$49,'American Bonds'!$B$1:$L$504,MATCH($A398,'American Bonds'!$A$2:$A$504,0))/100))</f>
        <v>0.49811033390721443</v>
      </c>
      <c r="R398">
        <f>R$50*EXP(-R$49*(HLOOKUP(R$49,'American Bonds'!$B$1:$L$504,MATCH($A398,'American Bonds'!$A$2:$A$504,0))/100))</f>
        <v>0.48736903418293587</v>
      </c>
      <c r="S398">
        <f>S$50*EXP(-S$49*(HLOOKUP(S$49,'American Bonds'!$B$1:$L$504,MATCH($A398,'American Bonds'!$A$2:$A$504,0))/100))</f>
        <v>0.47685936089142322</v>
      </c>
      <c r="T398">
        <f>T$50*EXP(-T$49*(HLOOKUP(T$49,'American Bonds'!$B$1:$L$504,MATCH($A398,'American Bonds'!$A$2:$A$504,0))/100))</f>
        <v>0.4665763192177349</v>
      </c>
      <c r="U398" s="25">
        <f>U$50*EXP(-U$49*(HLOOKUP(U$49,'American Bonds'!$B$1:$L$504,MATCH($A398,'American Bonds'!$A$2:$A$504,0))/100))</f>
        <v>11.000743545452655</v>
      </c>
      <c r="W398" s="129">
        <f t="shared" si="70"/>
        <v>107.72819518042357</v>
      </c>
      <c r="X398" s="21">
        <f t="shared" si="71"/>
        <v>6.4830827053745059</v>
      </c>
      <c r="Y398" s="28">
        <f t="shared" si="72"/>
        <v>-2.1451833272774614E-3</v>
      </c>
    </row>
    <row r="399" spans="1:25" x14ac:dyDescent="0.2">
      <c r="A399" s="154" t="s">
        <v>145</v>
      </c>
      <c r="B399">
        <f>B$50*EXP(-B$49*(HLOOKUP(B$49,'American Bonds'!$B$1:$L$504,MATCH($A399,'American Bonds'!$A$2:$A$504,0))/100))</f>
        <v>23.260888575388215</v>
      </c>
      <c r="C399">
        <f>C$50*EXP(-C$49*(HLOOKUP(C$49,'American Bonds'!$B$1:$L$504,MATCH($A399,'American Bonds'!$A$2:$A$504,0))/100))</f>
        <v>2.2686815476323678</v>
      </c>
      <c r="D399">
        <f>D$50*EXP(-D$49*(HLOOKUP(D$49,'American Bonds'!$B$1:$L$504,MATCH($A399,'American Bonds'!$A$2:$A$504,0))/100))</f>
        <v>22.321395833374112</v>
      </c>
      <c r="E399">
        <f>E$50*EXP(-E$49*(HLOOKUP(E$49,'American Bonds'!$B$1:$L$504,MATCH($A399,'American Bonds'!$A$2:$A$504,0))/100))</f>
        <v>1.8008160559255875</v>
      </c>
      <c r="F399">
        <f>F$50*EXP(-F$49*(HLOOKUP(F$49,'American Bonds'!$B$1:$L$504,MATCH($A399,'American Bonds'!$A$2:$A$504,0))/100))</f>
        <v>20.849361597127846</v>
      </c>
      <c r="G399">
        <f>G$50*EXP(-G$49*(HLOOKUP(G$49,'American Bonds'!$B$1:$L$504,MATCH($A399,'American Bonds'!$A$2:$A$504,0))/100))</f>
        <v>1.2503069424456874</v>
      </c>
      <c r="H399">
        <f>H$50*EXP(-H$49*(HLOOKUP(H$49,'American Bonds'!$B$1:$L$504,MATCH($A399,'American Bonds'!$A$2:$A$504,0))/100))</f>
        <v>1.2073031556099934</v>
      </c>
      <c r="I399">
        <f>I$50*EXP(-I$49*(HLOOKUP(I$49,'American Bonds'!$B$1:$L$504,MATCH($A399,'American Bonds'!$A$2:$A$504,0))/100))</f>
        <v>1.1833969514079745</v>
      </c>
      <c r="J399">
        <f>J$50*EXP(-J$49*(HLOOKUP(J$49,'American Bonds'!$B$1:$L$504,MATCH($A399,'American Bonds'!$A$2:$A$504,0))/100))</f>
        <v>1.1599641217653553</v>
      </c>
      <c r="K399">
        <f>K$50*EXP(-K$49*(HLOOKUP(K$49,'American Bonds'!$B$1:$L$504,MATCH($A399,'American Bonds'!$A$2:$A$504,0))/100))</f>
        <v>16.785526931095067</v>
      </c>
      <c r="L399">
        <f>L$50*EXP(-L$49*(HLOOKUP(L$49,'American Bonds'!$B$1:$L$504,MATCH($A399,'American Bonds'!$A$2:$A$504,0))/100))</f>
        <v>0.55486320534808942</v>
      </c>
      <c r="M399">
        <f>M$50*EXP(-M$49*(HLOOKUP(M$49,'American Bonds'!$B$1:$L$504,MATCH($A399,'American Bonds'!$A$2:$A$504,0))/100))</f>
        <v>0.54284379408626304</v>
      </c>
      <c r="N399">
        <f>N$50*EXP(-N$49*(HLOOKUP(N$49,'American Bonds'!$B$1:$L$504,MATCH($A399,'American Bonds'!$A$2:$A$504,0))/100))</f>
        <v>0.5310847465423556</v>
      </c>
      <c r="O399">
        <f>O$50*EXP(-O$49*(HLOOKUP(O$49,'American Bonds'!$B$1:$L$504,MATCH($A399,'American Bonds'!$A$2:$A$504,0))/100))</f>
        <v>0.51958042273416416</v>
      </c>
      <c r="P399">
        <f>P$50*EXP(-P$49*(HLOOKUP(P$49,'American Bonds'!$B$1:$L$504,MATCH($A399,'American Bonds'!$A$2:$A$504,0))/100))</f>
        <v>0.50832530485241922</v>
      </c>
      <c r="Q399">
        <f>Q$50*EXP(-Q$49*(HLOOKUP(Q$49,'American Bonds'!$B$1:$L$504,MATCH($A399,'American Bonds'!$A$2:$A$504,0))/100))</f>
        <v>0.49731399461428294</v>
      </c>
      <c r="R399">
        <f>R$50*EXP(-R$49*(HLOOKUP(R$49,'American Bonds'!$B$1:$L$504,MATCH($A399,'American Bonds'!$A$2:$A$504,0))/100))</f>
        <v>0.48654121067417477</v>
      </c>
      <c r="S399">
        <f>S$50*EXP(-S$49*(HLOOKUP(S$49,'American Bonds'!$B$1:$L$504,MATCH($A399,'American Bonds'!$A$2:$A$504,0))/100))</f>
        <v>0.47600178609068455</v>
      </c>
      <c r="T399">
        <f>T$50*EXP(-T$49*(HLOOKUP(T$49,'American Bonds'!$B$1:$L$504,MATCH($A399,'American Bonds'!$A$2:$A$504,0))/100))</f>
        <v>0.46569066584835617</v>
      </c>
      <c r="U399" s="25">
        <f>U$50*EXP(-U$49*(HLOOKUP(U$49,'American Bonds'!$B$1:$L$504,MATCH($A399,'American Bonds'!$A$2:$A$504,0))/100))</f>
        <v>10.978764045188516</v>
      </c>
      <c r="W399" s="129">
        <f t="shared" si="70"/>
        <v>107.64865088775151</v>
      </c>
      <c r="X399" s="21">
        <f t="shared" si="71"/>
        <v>6.4800439166983042</v>
      </c>
      <c r="Y399" s="28">
        <f t="shared" si="72"/>
        <v>-7.3865225293102304E-4</v>
      </c>
    </row>
    <row r="400" spans="1:25" x14ac:dyDescent="0.2">
      <c r="A400" s="154" t="s">
        <v>146</v>
      </c>
      <c r="B400">
        <f>B$50*EXP(-B$49*(HLOOKUP(B$49,'American Bonds'!$B$1:$L$504,MATCH($A400,'American Bonds'!$A$2:$A$504,0))/100))</f>
        <v>23.25856260283124</v>
      </c>
      <c r="C400">
        <f>C$50*EXP(-C$49*(HLOOKUP(C$49,'American Bonds'!$B$1:$L$504,MATCH($A400,'American Bonds'!$A$2:$A$504,0))/100))</f>
        <v>2.2677742564836421</v>
      </c>
      <c r="D400">
        <f>D$50*EXP(-D$49*(HLOOKUP(D$49,'American Bonds'!$B$1:$L$504,MATCH($A400,'American Bonds'!$A$2:$A$504,0))/100))</f>
        <v>22.301315614577948</v>
      </c>
      <c r="E400">
        <f>E$50*EXP(-E$49*(HLOOKUP(E$49,'American Bonds'!$B$1:$L$504,MATCH($A400,'American Bonds'!$A$2:$A$504,0))/100))</f>
        <v>1.7986563727275575</v>
      </c>
      <c r="F400">
        <f>F$50*EXP(-F$49*(HLOOKUP(F$49,'American Bonds'!$B$1:$L$504,MATCH($A400,'American Bonds'!$A$2:$A$504,0))/100))</f>
        <v>20.828522656737491</v>
      </c>
      <c r="G400">
        <f>G$50*EXP(-G$49*(HLOOKUP(G$49,'American Bonds'!$B$1:$L$504,MATCH($A400,'American Bonds'!$A$2:$A$504,0))/100))</f>
        <v>1.2488074739757709</v>
      </c>
      <c r="H400">
        <f>H$50*EXP(-H$49*(HLOOKUP(H$49,'American Bonds'!$B$1:$L$504,MATCH($A400,'American Bonds'!$A$2:$A$504,0))/100))</f>
        <v>1.2056141137972851</v>
      </c>
      <c r="I400">
        <f>I$50*EXP(-I$49*(HLOOKUP(I$49,'American Bonds'!$B$1:$L$504,MATCH($A400,'American Bonds'!$A$2:$A$504,0))/100))</f>
        <v>1.1815050302262771</v>
      </c>
      <c r="J400">
        <f>J$50*EXP(-J$49*(HLOOKUP(J$49,'American Bonds'!$B$1:$L$504,MATCH($A400,'American Bonds'!$A$2:$A$504,0))/100))</f>
        <v>1.1578780643610771</v>
      </c>
      <c r="K400">
        <f>K$50*EXP(-K$49*(HLOOKUP(K$49,'American Bonds'!$B$1:$L$504,MATCH($A400,'American Bonds'!$A$2:$A$504,0))/100))</f>
        <v>16.751989425917223</v>
      </c>
      <c r="L400">
        <f>L$50*EXP(-L$49*(HLOOKUP(L$49,'American Bonds'!$B$1:$L$504,MATCH($A400,'American Bonds'!$A$2:$A$504,0))/100))</f>
        <v>0.55364384808112477</v>
      </c>
      <c r="M400">
        <f>M$50*EXP(-M$49*(HLOOKUP(M$49,'American Bonds'!$B$1:$L$504,MATCH($A400,'American Bonds'!$A$2:$A$504,0))/100))</f>
        <v>0.5415425311206209</v>
      </c>
      <c r="N400">
        <f>N$50*EXP(-N$49*(HLOOKUP(N$49,'American Bonds'!$B$1:$L$504,MATCH($A400,'American Bonds'!$A$2:$A$504,0))/100))</f>
        <v>0.52970571971307512</v>
      </c>
      <c r="O400">
        <f>O$50*EXP(-O$49*(HLOOKUP(O$49,'American Bonds'!$B$1:$L$504,MATCH($A400,'American Bonds'!$A$2:$A$504,0))/100))</f>
        <v>0.51812763240612392</v>
      </c>
      <c r="P400">
        <f>P$50*EXP(-P$49*(HLOOKUP(P$49,'American Bonds'!$B$1:$L$504,MATCH($A400,'American Bonds'!$A$2:$A$504,0))/100))</f>
        <v>0.50680261411598448</v>
      </c>
      <c r="Q400">
        <f>Q$50*EXP(-Q$49*(HLOOKUP(Q$49,'American Bonds'!$B$1:$L$504,MATCH($A400,'American Bonds'!$A$2:$A$504,0))/100))</f>
        <v>0.49572513336534357</v>
      </c>
      <c r="R400">
        <f>R$50*EXP(-R$49*(HLOOKUP(R$49,'American Bonds'!$B$1:$L$504,MATCH($A400,'American Bonds'!$A$2:$A$504,0))/100))</f>
        <v>0.48488977958161827</v>
      </c>
      <c r="S400">
        <f>S$50*EXP(-S$49*(HLOOKUP(S$49,'American Bonds'!$B$1:$L$504,MATCH($A400,'American Bonds'!$A$2:$A$504,0))/100))</f>
        <v>0.47429126045427089</v>
      </c>
      <c r="T400">
        <f>T$50*EXP(-T$49*(HLOOKUP(T$49,'American Bonds'!$B$1:$L$504,MATCH($A400,'American Bonds'!$A$2:$A$504,0))/100))</f>
        <v>0.46392439934988633</v>
      </c>
      <c r="U400" s="25">
        <f>U$50*EXP(-U$49*(HLOOKUP(U$49,'American Bonds'!$B$1:$L$504,MATCH($A400,'American Bonds'!$A$2:$A$504,0))/100))</f>
        <v>10.934936702130319</v>
      </c>
      <c r="W400" s="129">
        <f>SUM(B400:U400)</f>
        <v>107.50421523195385</v>
      </c>
      <c r="X400" s="21">
        <f t="shared" si="71"/>
        <v>6.473384674102971</v>
      </c>
      <c r="Y400" s="28">
        <f t="shared" si="72"/>
        <v>-1.3426330785174065E-3</v>
      </c>
    </row>
    <row r="401" spans="1:25" x14ac:dyDescent="0.2">
      <c r="A401" s="154">
        <v>41437</v>
      </c>
      <c r="B401">
        <f>B$50*EXP(-B$49*(HLOOKUP(B$49,'American Bonds'!$B$1:$L$504,MATCH($A401,'American Bonds'!$A$2:$A$504,0))/100))</f>
        <v>23.260888575388215</v>
      </c>
      <c r="C401">
        <f>C$50*EXP(-C$49*(HLOOKUP(C$49,'American Bonds'!$B$1:$L$504,MATCH($A401,'American Bonds'!$A$2:$A$504,0))/100))</f>
        <v>2.2677742564836421</v>
      </c>
      <c r="D401">
        <f>D$50*EXP(-D$49*(HLOOKUP(D$49,'American Bonds'!$B$1:$L$504,MATCH($A401,'American Bonds'!$A$2:$A$504,0))/100))</f>
        <v>22.301315614577948</v>
      </c>
      <c r="E401">
        <f>E$50*EXP(-E$49*(HLOOKUP(E$49,'American Bonds'!$B$1:$L$504,MATCH($A401,'American Bonds'!$A$2:$A$504,0))/100))</f>
        <v>1.7986563727275575</v>
      </c>
      <c r="F401">
        <f>F$50*EXP(-F$49*(HLOOKUP(F$49,'American Bonds'!$B$1:$L$504,MATCH($A401,'American Bonds'!$A$2:$A$504,0))/100))</f>
        <v>20.818110998540579</v>
      </c>
      <c r="G401">
        <f>G$50*EXP(-G$49*(HLOOKUP(G$49,'American Bonds'!$B$1:$L$504,MATCH($A401,'American Bonds'!$A$2:$A$504,0))/100))</f>
        <v>1.2480584142317803</v>
      </c>
      <c r="H401">
        <f>H$50*EXP(-H$49*(HLOOKUP(H$49,'American Bonds'!$B$1:$L$504,MATCH($A401,'American Bonds'!$A$2:$A$504,0))/100))</f>
        <v>1.2056141137972851</v>
      </c>
      <c r="I401">
        <f>I$50*EXP(-I$49*(HLOOKUP(I$49,'American Bonds'!$B$1:$L$504,MATCH($A401,'American Bonds'!$A$2:$A$504,0))/100))</f>
        <v>1.1815050302262771</v>
      </c>
      <c r="J401">
        <f>J$50*EXP(-J$49*(HLOOKUP(J$49,'American Bonds'!$B$1:$L$504,MATCH($A401,'American Bonds'!$A$2:$A$504,0))/100))</f>
        <v>1.1578780643610771</v>
      </c>
      <c r="K401">
        <f>K$50*EXP(-K$49*(HLOOKUP(K$49,'American Bonds'!$B$1:$L$504,MATCH($A401,'American Bonds'!$A$2:$A$504,0))/100))</f>
        <v>16.751989425917223</v>
      </c>
      <c r="L401">
        <f>L$50*EXP(-L$49*(HLOOKUP(L$49,'American Bonds'!$B$1:$L$504,MATCH($A401,'American Bonds'!$A$2:$A$504,0))/100))</f>
        <v>0.55364384808112477</v>
      </c>
      <c r="M401">
        <f>M$50*EXP(-M$49*(HLOOKUP(M$49,'American Bonds'!$B$1:$L$504,MATCH($A401,'American Bonds'!$A$2:$A$504,0))/100))</f>
        <v>0.5415425311206209</v>
      </c>
      <c r="N401">
        <f>N$50*EXP(-N$49*(HLOOKUP(N$49,'American Bonds'!$B$1:$L$504,MATCH($A401,'American Bonds'!$A$2:$A$504,0))/100))</f>
        <v>0.52970571971307512</v>
      </c>
      <c r="O401">
        <f>O$50*EXP(-O$49*(HLOOKUP(O$49,'American Bonds'!$B$1:$L$504,MATCH($A401,'American Bonds'!$A$2:$A$504,0))/100))</f>
        <v>0.51812763240612392</v>
      </c>
      <c r="P401">
        <f>P$50*EXP(-P$49*(HLOOKUP(P$49,'American Bonds'!$B$1:$L$504,MATCH($A401,'American Bonds'!$A$2:$A$504,0))/100))</f>
        <v>0.50680261411598448</v>
      </c>
      <c r="Q401">
        <f>Q$50*EXP(-Q$49*(HLOOKUP(Q$49,'American Bonds'!$B$1:$L$504,MATCH($A401,'American Bonds'!$A$2:$A$504,0))/100))</f>
        <v>0.49572513336534357</v>
      </c>
      <c r="R401">
        <f>R$50*EXP(-R$49*(HLOOKUP(R$49,'American Bonds'!$B$1:$L$504,MATCH($A401,'American Bonds'!$A$2:$A$504,0))/100))</f>
        <v>0.48488977958161827</v>
      </c>
      <c r="S401">
        <f>S$50*EXP(-S$49*(HLOOKUP(S$49,'American Bonds'!$B$1:$L$504,MATCH($A401,'American Bonds'!$A$2:$A$504,0))/100))</f>
        <v>0.47429126045427089</v>
      </c>
      <c r="T401">
        <f>T$50*EXP(-T$49*(HLOOKUP(T$49,'American Bonds'!$B$1:$L$504,MATCH($A401,'American Bonds'!$A$2:$A$504,0))/100))</f>
        <v>0.46392439934988633</v>
      </c>
      <c r="U401" s="25">
        <f>U$50*EXP(-U$49*(HLOOKUP(U$49,'American Bonds'!$B$1:$L$504,MATCH($A401,'American Bonds'!$A$2:$A$504,0))/100))</f>
        <v>10.934936702130319</v>
      </c>
      <c r="W401" s="129">
        <f t="shared" ref="W401:W464" si="73">SUM(B401:U401)</f>
        <v>107.49538048656993</v>
      </c>
      <c r="X401" s="21">
        <f t="shared" si="71"/>
        <v>6.4734122476457872</v>
      </c>
      <c r="Y401" s="28">
        <f t="shared" si="72"/>
        <v>-8.2183832572943756E-5</v>
      </c>
    </row>
    <row r="402" spans="1:25" x14ac:dyDescent="0.2">
      <c r="A402" s="154">
        <v>41438</v>
      </c>
      <c r="B402">
        <f>B$50*EXP(-B$49*(HLOOKUP(B$49,'American Bonds'!$B$1:$L$504,MATCH($A402,'American Bonds'!$A$2:$A$504,0))/100))</f>
        <v>23.253911355450917</v>
      </c>
      <c r="C402">
        <f>C$50*EXP(-C$49*(HLOOKUP(C$49,'American Bonds'!$B$1:$L$504,MATCH($A402,'American Bonds'!$A$2:$A$504,0))/100))</f>
        <v>2.2664140000474906</v>
      </c>
      <c r="D402">
        <f>D$50*EXP(-D$49*(HLOOKUP(D$49,'American Bonds'!$B$1:$L$504,MATCH($A402,'American Bonds'!$A$2:$A$504,0))/100))</f>
        <v>22.294626223352427</v>
      </c>
      <c r="E402">
        <f>E$50*EXP(-E$49*(HLOOKUP(E$49,'American Bonds'!$B$1:$L$504,MATCH($A402,'American Bonds'!$A$2:$A$504,0))/100))</f>
        <v>1.7979370540517925</v>
      </c>
      <c r="F402">
        <f>F$50*EXP(-F$49*(HLOOKUP(F$49,'American Bonds'!$B$1:$L$504,MATCH($A402,'American Bonds'!$A$2:$A$504,0))/100))</f>
        <v>20.80770454487153</v>
      </c>
      <c r="G402">
        <f>G$50*EXP(-G$49*(HLOOKUP(G$49,'American Bonds'!$B$1:$L$504,MATCH($A402,'American Bonds'!$A$2:$A$504,0))/100))</f>
        <v>1.2473098037888326</v>
      </c>
      <c r="H402">
        <f>H$50*EXP(-H$49*(HLOOKUP(H$49,'American Bonds'!$B$1:$L$504,MATCH($A402,'American Bonds'!$A$2:$A$504,0))/100))</f>
        <v>1.2056141137972851</v>
      </c>
      <c r="I402">
        <f>I$50*EXP(-I$49*(HLOOKUP(I$49,'American Bonds'!$B$1:$L$504,MATCH($A402,'American Bonds'!$A$2:$A$504,0))/100))</f>
        <v>1.1815050302262771</v>
      </c>
      <c r="J402">
        <f>J$50*EXP(-J$49*(HLOOKUP(J$49,'American Bonds'!$B$1:$L$504,MATCH($A402,'American Bonds'!$A$2:$A$504,0))/100))</f>
        <v>1.1578780643610771</v>
      </c>
      <c r="K402">
        <f>K$50*EXP(-K$49*(HLOOKUP(K$49,'American Bonds'!$B$1:$L$504,MATCH($A402,'American Bonds'!$A$2:$A$504,0))/100))</f>
        <v>16.751989425917223</v>
      </c>
      <c r="L402">
        <f>L$50*EXP(-L$49*(HLOOKUP(L$49,'American Bonds'!$B$1:$L$504,MATCH($A402,'American Bonds'!$A$2:$A$504,0))/100))</f>
        <v>0.55364384808112477</v>
      </c>
      <c r="M402">
        <f>M$50*EXP(-M$49*(HLOOKUP(M$49,'American Bonds'!$B$1:$L$504,MATCH($A402,'American Bonds'!$A$2:$A$504,0))/100))</f>
        <v>0.5415425311206209</v>
      </c>
      <c r="N402">
        <f>N$50*EXP(-N$49*(HLOOKUP(N$49,'American Bonds'!$B$1:$L$504,MATCH($A402,'American Bonds'!$A$2:$A$504,0))/100))</f>
        <v>0.52970571971307512</v>
      </c>
      <c r="O402">
        <f>O$50*EXP(-O$49*(HLOOKUP(O$49,'American Bonds'!$B$1:$L$504,MATCH($A402,'American Bonds'!$A$2:$A$504,0))/100))</f>
        <v>0.51812763240612392</v>
      </c>
      <c r="P402">
        <f>P$50*EXP(-P$49*(HLOOKUP(P$49,'American Bonds'!$B$1:$L$504,MATCH($A402,'American Bonds'!$A$2:$A$504,0))/100))</f>
        <v>0.50680261411598448</v>
      </c>
      <c r="Q402">
        <f>Q$50*EXP(-Q$49*(HLOOKUP(Q$49,'American Bonds'!$B$1:$L$504,MATCH($A402,'American Bonds'!$A$2:$A$504,0))/100))</f>
        <v>0.49572513336534357</v>
      </c>
      <c r="R402">
        <f>R$50*EXP(-R$49*(HLOOKUP(R$49,'American Bonds'!$B$1:$L$504,MATCH($A402,'American Bonds'!$A$2:$A$504,0))/100))</f>
        <v>0.48488977958161827</v>
      </c>
      <c r="S402">
        <f>S$50*EXP(-S$49*(HLOOKUP(S$49,'American Bonds'!$B$1:$L$504,MATCH($A402,'American Bonds'!$A$2:$A$504,0))/100))</f>
        <v>0.47429126045427089</v>
      </c>
      <c r="T402">
        <f>T$50*EXP(-T$49*(HLOOKUP(T$49,'American Bonds'!$B$1:$L$504,MATCH($A402,'American Bonds'!$A$2:$A$504,0))/100))</f>
        <v>0.46392439934988633</v>
      </c>
      <c r="U402" s="25">
        <f>U$50*EXP(-U$49*(HLOOKUP(U$49,'American Bonds'!$B$1:$L$504,MATCH($A402,'American Bonds'!$A$2:$A$504,0))/100))</f>
        <v>10.913088684026835</v>
      </c>
      <c r="W402" s="129">
        <f t="shared" si="73"/>
        <v>107.44663121807973</v>
      </c>
      <c r="X402" s="21">
        <f t="shared" si="71"/>
        <v>6.4714526388598568</v>
      </c>
      <c r="Y402" s="28">
        <f t="shared" si="72"/>
        <v>-4.5360391800049513E-4</v>
      </c>
    </row>
    <row r="403" spans="1:25" x14ac:dyDescent="0.2">
      <c r="A403" s="154">
        <v>41439</v>
      </c>
      <c r="B403">
        <f>B$50*EXP(-B$49*(HLOOKUP(B$49,'American Bonds'!$B$1:$L$504,MATCH($A403,'American Bonds'!$A$2:$A$504,0))/100))</f>
        <v>23.25856260283124</v>
      </c>
      <c r="C403">
        <f>C$50*EXP(-C$49*(HLOOKUP(C$49,'American Bonds'!$B$1:$L$504,MATCH($A403,'American Bonds'!$A$2:$A$504,0))/100))</f>
        <v>2.2677742564836421</v>
      </c>
      <c r="D403">
        <f>D$50*EXP(-D$49*(HLOOKUP(D$49,'American Bonds'!$B$1:$L$504,MATCH($A403,'American Bonds'!$A$2:$A$504,0))/100))</f>
        <v>22.314700418986472</v>
      </c>
      <c r="E403">
        <f>E$50*EXP(-E$49*(HLOOKUP(E$49,'American Bonds'!$B$1:$L$504,MATCH($A403,'American Bonds'!$A$2:$A$504,0))/100))</f>
        <v>1.8000958735492947</v>
      </c>
      <c r="F403">
        <f>F$50*EXP(-F$49*(HLOOKUP(F$49,'American Bonds'!$B$1:$L$504,MATCH($A403,'American Bonds'!$A$2:$A$504,0))/100))</f>
        <v>20.859788884531024</v>
      </c>
      <c r="G403">
        <f>G$50*EXP(-G$49*(HLOOKUP(G$49,'American Bonds'!$B$1:$L$504,MATCH($A403,'American Bonds'!$A$2:$A$504,0))/100))</f>
        <v>1.2510573517114223</v>
      </c>
      <c r="H403">
        <f>H$50*EXP(-H$49*(HLOOKUP(H$49,'American Bonds'!$B$1:$L$504,MATCH($A403,'American Bonds'!$A$2:$A$504,0))/100))</f>
        <v>1.2106883414942848</v>
      </c>
      <c r="I403">
        <f>I$50*EXP(-I$49*(HLOOKUP(I$49,'American Bonds'!$B$1:$L$504,MATCH($A403,'American Bonds'!$A$2:$A$504,0))/100))</f>
        <v>1.1871898871129702</v>
      </c>
      <c r="J403">
        <f>J$50*EXP(-J$49*(HLOOKUP(J$49,'American Bonds'!$B$1:$L$504,MATCH($A403,'American Bonds'!$A$2:$A$504,0))/100))</f>
        <v>1.1641475181992245</v>
      </c>
      <c r="K403">
        <f>K$50*EXP(-K$49*(HLOOKUP(K$49,'American Bonds'!$B$1:$L$504,MATCH($A403,'American Bonds'!$A$2:$A$504,0))/100))</f>
        <v>16.852803502259707</v>
      </c>
      <c r="L403">
        <f>L$50*EXP(-L$49*(HLOOKUP(L$49,'American Bonds'!$B$1:$L$504,MATCH($A403,'American Bonds'!$A$2:$A$504,0))/100))</f>
        <v>0.55730998241369967</v>
      </c>
      <c r="M403">
        <f>M$50*EXP(-M$49*(HLOOKUP(M$49,'American Bonds'!$B$1:$L$504,MATCH($A403,'American Bonds'!$A$2:$A$504,0))/100))</f>
        <v>0.54545570787610009</v>
      </c>
      <c r="N403">
        <f>N$50*EXP(-N$49*(HLOOKUP(N$49,'American Bonds'!$B$1:$L$504,MATCH($A403,'American Bonds'!$A$2:$A$504,0))/100))</f>
        <v>0.53385357995213945</v>
      </c>
      <c r="O403">
        <f>O$50*EXP(-O$49*(HLOOKUP(O$49,'American Bonds'!$B$1:$L$504,MATCH($A403,'American Bonds'!$A$2:$A$504,0))/100))</f>
        <v>0.52249823535159123</v>
      </c>
      <c r="P403">
        <f>P$50*EXP(-P$49*(HLOOKUP(P$49,'American Bonds'!$B$1:$L$504,MATCH($A403,'American Bonds'!$A$2:$A$504,0))/100))</f>
        <v>0.51138442486421465</v>
      </c>
      <c r="Q403">
        <f>Q$50*EXP(-Q$49*(HLOOKUP(Q$49,'American Bonds'!$B$1:$L$504,MATCH($A403,'American Bonds'!$A$2:$A$504,0))/100))</f>
        <v>0.50050701093321337</v>
      </c>
      <c r="R403">
        <f>R$50*EXP(-R$49*(HLOOKUP(R$49,'American Bonds'!$B$1:$L$504,MATCH($A403,'American Bonds'!$A$2:$A$504,0))/100))</f>
        <v>0.48986096528030887</v>
      </c>
      <c r="S403">
        <f>S$50*EXP(-S$49*(HLOOKUP(S$49,'American Bonds'!$B$1:$L$504,MATCH($A403,'American Bonds'!$A$2:$A$504,0))/100))</f>
        <v>0.47944136658132896</v>
      </c>
      <c r="T403">
        <f>T$50*EXP(-T$49*(HLOOKUP(T$49,'American Bonds'!$B$1:$L$504,MATCH($A403,'American Bonds'!$A$2:$A$504,0))/100))</f>
        <v>0.46924339819123806</v>
      </c>
      <c r="U403" s="25">
        <f>U$50*EXP(-U$49*(HLOOKUP(U$49,'American Bonds'!$B$1:$L$504,MATCH($A403,'American Bonds'!$A$2:$A$504,0))/100))</f>
        <v>11.066946416730712</v>
      </c>
      <c r="W403" s="129">
        <f t="shared" si="73"/>
        <v>107.84330972533385</v>
      </c>
      <c r="X403" s="21">
        <f t="shared" si="71"/>
        <v>6.4959388667649636</v>
      </c>
      <c r="Y403" s="28">
        <f t="shared" si="72"/>
        <v>3.6850672578046017E-3</v>
      </c>
    </row>
    <row r="404" spans="1:25" x14ac:dyDescent="0.2">
      <c r="A404" s="154">
        <v>41440</v>
      </c>
      <c r="B404">
        <f>B$50*EXP(-B$49*(HLOOKUP(B$49,'American Bonds'!$B$1:$L$504,MATCH($A404,'American Bonds'!$A$2:$A$504,0))/100))</f>
        <v>23.256236862859897</v>
      </c>
      <c r="C404">
        <f>C$50*EXP(-C$49*(HLOOKUP(C$49,'American Bonds'!$B$1:$L$504,MATCH($A404,'American Bonds'!$A$2:$A$504,0))/100))</f>
        <v>2.2677742564836421</v>
      </c>
      <c r="D404">
        <f>D$50*EXP(-D$49*(HLOOKUP(D$49,'American Bonds'!$B$1:$L$504,MATCH($A404,'American Bonds'!$A$2:$A$504,0))/100))</f>
        <v>22.308007012921887</v>
      </c>
      <c r="E404">
        <f>E$50*EXP(-E$49*(HLOOKUP(E$49,'American Bonds'!$B$1:$L$504,MATCH($A404,'American Bonds'!$A$2:$A$504,0))/100))</f>
        <v>1.7993759791883459</v>
      </c>
      <c r="F404">
        <f>F$50*EXP(-F$49*(HLOOKUP(F$49,'American Bonds'!$B$1:$L$504,MATCH($A404,'American Bonds'!$A$2:$A$504,0))/100))</f>
        <v>20.838939522065175</v>
      </c>
      <c r="G404">
        <f>G$50*EXP(-G$49*(HLOOKUP(G$49,'American Bonds'!$B$1:$L$504,MATCH($A404,'American Bonds'!$A$2:$A$504,0))/100))</f>
        <v>1.2495569832904654</v>
      </c>
      <c r="H404">
        <f>H$50*EXP(-H$49*(HLOOKUP(H$49,'American Bonds'!$B$1:$L$504,MATCH($A404,'American Bonds'!$A$2:$A$504,0))/100))</f>
        <v>1.208994563737273</v>
      </c>
      <c r="I404">
        <f>I$50*EXP(-I$49*(HLOOKUP(I$49,'American Bonds'!$B$1:$L$504,MATCH($A404,'American Bonds'!$A$2:$A$504,0))/100))</f>
        <v>1.185291902086514</v>
      </c>
      <c r="J404">
        <f>J$50*EXP(-J$49*(HLOOKUP(J$49,'American Bonds'!$B$1:$L$504,MATCH($A404,'American Bonds'!$A$2:$A$504,0))/100))</f>
        <v>1.1620539374544032</v>
      </c>
      <c r="K404">
        <f>K$50*EXP(-K$49*(HLOOKUP(K$49,'American Bonds'!$B$1:$L$504,MATCH($A404,'American Bonds'!$A$2:$A$504,0))/100))</f>
        <v>16.835959122351099</v>
      </c>
      <c r="L404">
        <f>L$50*EXP(-L$49*(HLOOKUP(L$49,'American Bonds'!$B$1:$L$504,MATCH($A404,'American Bonds'!$A$2:$A$504,0))/100))</f>
        <v>0.55669727848198802</v>
      </c>
      <c r="M404">
        <f>M$50*EXP(-M$49*(HLOOKUP(M$49,'American Bonds'!$B$1:$L$504,MATCH($A404,'American Bonds'!$A$2:$A$504,0))/100))</f>
        <v>0.54480155359771432</v>
      </c>
      <c r="N404">
        <f>N$50*EXP(-N$49*(HLOOKUP(N$49,'American Bonds'!$B$1:$L$504,MATCH($A404,'American Bonds'!$A$2:$A$504,0))/100))</f>
        <v>0.53316002120906092</v>
      </c>
      <c r="O404">
        <f>O$50*EXP(-O$49*(HLOOKUP(O$49,'American Bonds'!$B$1:$L$504,MATCH($A404,'American Bonds'!$A$2:$A$504,0))/100))</f>
        <v>0.52176724963149745</v>
      </c>
      <c r="P404">
        <f>P$50*EXP(-P$49*(HLOOKUP(P$49,'American Bonds'!$B$1:$L$504,MATCH($A404,'American Bonds'!$A$2:$A$504,0))/100))</f>
        <v>0.51061792324685029</v>
      </c>
      <c r="Q404">
        <f>Q$50*EXP(-Q$49*(HLOOKUP(Q$49,'American Bonds'!$B$1:$L$504,MATCH($A404,'American Bonds'!$A$2:$A$504,0))/100))</f>
        <v>0.49970684002315136</v>
      </c>
      <c r="R404">
        <f>R$50*EXP(-R$49*(HLOOKUP(R$49,'American Bonds'!$B$1:$L$504,MATCH($A404,'American Bonds'!$A$2:$A$504,0))/100))</f>
        <v>0.48902890908748303</v>
      </c>
      <c r="S404">
        <f>S$50*EXP(-S$49*(HLOOKUP(S$49,'American Bonds'!$B$1:$L$504,MATCH($A404,'American Bonds'!$A$2:$A$504,0))/100))</f>
        <v>0.47857914835068893</v>
      </c>
      <c r="T404">
        <f>T$50*EXP(-T$49*(HLOOKUP(T$49,'American Bonds'!$B$1:$L$504,MATCH($A404,'American Bonds'!$A$2:$A$504,0))/100))</f>
        <v>0.46835268218283971</v>
      </c>
      <c r="U404" s="25">
        <f>U$50*EXP(-U$49*(HLOOKUP(U$49,'American Bonds'!$B$1:$L$504,MATCH($A404,'American Bonds'!$A$2:$A$504,0))/100))</f>
        <v>11.089102458220315</v>
      </c>
      <c r="W404" s="129">
        <f t="shared" si="73"/>
        <v>107.80400420647028</v>
      </c>
      <c r="X404" s="21">
        <f t="shared" si="71"/>
        <v>6.4981730858528701</v>
      </c>
      <c r="Y404" s="28">
        <f t="shared" si="72"/>
        <v>-3.6453520873688669E-4</v>
      </c>
    </row>
    <row r="405" spans="1:25" x14ac:dyDescent="0.2">
      <c r="A405" s="154">
        <v>41443</v>
      </c>
      <c r="B405">
        <f>B$50*EXP(-B$49*(HLOOKUP(B$49,'American Bonds'!$B$1:$L$504,MATCH($A405,'American Bonds'!$A$2:$A$504,0))/100))</f>
        <v>23.256236862859897</v>
      </c>
      <c r="C405">
        <f>C$50*EXP(-C$49*(HLOOKUP(C$49,'American Bonds'!$B$1:$L$504,MATCH($A405,'American Bonds'!$A$2:$A$504,0))/100))</f>
        <v>2.2691353293185506</v>
      </c>
      <c r="D405">
        <f>D$50*EXP(-D$49*(HLOOKUP(D$49,'American Bonds'!$B$1:$L$504,MATCH($A405,'American Bonds'!$A$2:$A$504,0))/100))</f>
        <v>22.314700418986472</v>
      </c>
      <c r="E405">
        <f>E$50*EXP(-E$49*(HLOOKUP(E$49,'American Bonds'!$B$1:$L$504,MATCH($A405,'American Bonds'!$A$2:$A$504,0))/100))</f>
        <v>1.8000958735492947</v>
      </c>
      <c r="F405">
        <f>F$50*EXP(-F$49*(HLOOKUP(F$49,'American Bonds'!$B$1:$L$504,MATCH($A405,'American Bonds'!$A$2:$A$504,0))/100))</f>
        <v>20.849361597127846</v>
      </c>
      <c r="G405">
        <f>G$50*EXP(-G$49*(HLOOKUP(G$49,'American Bonds'!$B$1:$L$504,MATCH($A405,'American Bonds'!$A$2:$A$504,0))/100))</f>
        <v>1.2503069424456874</v>
      </c>
      <c r="H405">
        <f>H$50*EXP(-H$49*(HLOOKUP(H$49,'American Bonds'!$B$1:$L$504,MATCH($A405,'American Bonds'!$A$2:$A$504,0))/100))</f>
        <v>1.2098411562046836</v>
      </c>
      <c r="I405">
        <f>I$50*EXP(-I$49*(HLOOKUP(I$49,'American Bonds'!$B$1:$L$504,MATCH($A405,'American Bonds'!$A$2:$A$504,0))/100))</f>
        <v>1.1862405150027571</v>
      </c>
      <c r="J405">
        <f>J$50*EXP(-J$49*(HLOOKUP(J$49,'American Bonds'!$B$1:$L$504,MATCH($A405,'American Bonds'!$A$2:$A$504,0))/100))</f>
        <v>1.1631002567711779</v>
      </c>
      <c r="K405">
        <f>K$50*EXP(-K$49*(HLOOKUP(K$49,'American Bonds'!$B$1:$L$504,MATCH($A405,'American Bonds'!$A$2:$A$504,0))/100))</f>
        <v>16.835959122351099</v>
      </c>
      <c r="L405">
        <f>L$50*EXP(-L$49*(HLOOKUP(L$49,'American Bonds'!$B$1:$L$504,MATCH($A405,'American Bonds'!$A$2:$A$504,0))/100))</f>
        <v>0.55669727848198802</v>
      </c>
      <c r="M405">
        <f>M$50*EXP(-M$49*(HLOOKUP(M$49,'American Bonds'!$B$1:$L$504,MATCH($A405,'American Bonds'!$A$2:$A$504,0))/100))</f>
        <v>0.54480155359771432</v>
      </c>
      <c r="N405">
        <f>N$50*EXP(-N$49*(HLOOKUP(N$49,'American Bonds'!$B$1:$L$504,MATCH($A405,'American Bonds'!$A$2:$A$504,0))/100))</f>
        <v>0.53316002120906092</v>
      </c>
      <c r="O405">
        <f>O$50*EXP(-O$49*(HLOOKUP(O$49,'American Bonds'!$B$1:$L$504,MATCH($A405,'American Bonds'!$A$2:$A$504,0))/100))</f>
        <v>0.52176724963149745</v>
      </c>
      <c r="P405">
        <f>P$50*EXP(-P$49*(HLOOKUP(P$49,'American Bonds'!$B$1:$L$504,MATCH($A405,'American Bonds'!$A$2:$A$504,0))/100))</f>
        <v>0.51061792324685029</v>
      </c>
      <c r="Q405">
        <f>Q$50*EXP(-Q$49*(HLOOKUP(Q$49,'American Bonds'!$B$1:$L$504,MATCH($A405,'American Bonds'!$A$2:$A$504,0))/100))</f>
        <v>0.49970684002315136</v>
      </c>
      <c r="R405">
        <f>R$50*EXP(-R$49*(HLOOKUP(R$49,'American Bonds'!$B$1:$L$504,MATCH($A405,'American Bonds'!$A$2:$A$504,0))/100))</f>
        <v>0.48902890908748303</v>
      </c>
      <c r="S405">
        <f>S$50*EXP(-S$49*(HLOOKUP(S$49,'American Bonds'!$B$1:$L$504,MATCH($A405,'American Bonds'!$A$2:$A$504,0))/100))</f>
        <v>0.47857914835068893</v>
      </c>
      <c r="T405">
        <f>T$50*EXP(-T$49*(HLOOKUP(T$49,'American Bonds'!$B$1:$L$504,MATCH($A405,'American Bonds'!$A$2:$A$504,0))/100))</f>
        <v>0.46835268218283971</v>
      </c>
      <c r="U405" s="25">
        <f>U$50*EXP(-U$49*(HLOOKUP(U$49,'American Bonds'!$B$1:$L$504,MATCH($A405,'American Bonds'!$A$2:$A$504,0))/100))</f>
        <v>11.089102458220315</v>
      </c>
      <c r="W405" s="129">
        <f t="shared" si="73"/>
        <v>107.82679213864904</v>
      </c>
      <c r="X405" s="21">
        <f t="shared" si="71"/>
        <v>6.4977756342482049</v>
      </c>
      <c r="Y405" s="28">
        <f t="shared" si="72"/>
        <v>2.1136064652952101E-4</v>
      </c>
    </row>
    <row r="406" spans="1:25" x14ac:dyDescent="0.2">
      <c r="A406" s="154">
        <v>41444</v>
      </c>
      <c r="B406">
        <f>B$50*EXP(-B$49*(HLOOKUP(B$49,'American Bonds'!$B$1:$L$504,MATCH($A406,'American Bonds'!$A$2:$A$504,0))/100))</f>
        <v>23.253911355450917</v>
      </c>
      <c r="C406">
        <f>C$50*EXP(-C$49*(HLOOKUP(C$49,'American Bonds'!$B$1:$L$504,MATCH($A406,'American Bonds'!$A$2:$A$504,0))/100))</f>
        <v>2.2673207469848071</v>
      </c>
      <c r="D406">
        <f>D$50*EXP(-D$49*(HLOOKUP(D$49,'American Bonds'!$B$1:$L$504,MATCH($A406,'American Bonds'!$A$2:$A$504,0))/100))</f>
        <v>22.287938838643285</v>
      </c>
      <c r="E406">
        <f>E$50*EXP(-E$49*(HLOOKUP(E$49,'American Bonds'!$B$1:$L$504,MATCH($A406,'American Bonds'!$A$2:$A$504,0))/100))</f>
        <v>1.79721802304596</v>
      </c>
      <c r="F406">
        <f>F$50*EXP(-F$49*(HLOOKUP(F$49,'American Bonds'!$B$1:$L$504,MATCH($A406,'American Bonds'!$A$2:$A$504,0))/100))</f>
        <v>20.797303293128721</v>
      </c>
      <c r="G406">
        <f>G$50*EXP(-G$49*(HLOOKUP(G$49,'American Bonds'!$B$1:$L$504,MATCH($A406,'American Bonds'!$A$2:$A$504,0))/100))</f>
        <v>1.2465616423774275</v>
      </c>
      <c r="H406">
        <f>H$50*EXP(-H$49*(HLOOKUP(H$49,'American Bonds'!$B$1:$L$504,MATCH($A406,'American Bonds'!$A$2:$A$504,0))/100))</f>
        <v>1.2056141137972851</v>
      </c>
      <c r="I406">
        <f>I$50*EXP(-I$49*(HLOOKUP(I$49,'American Bonds'!$B$1:$L$504,MATCH($A406,'American Bonds'!$A$2:$A$504,0))/100))</f>
        <v>1.1815050302262771</v>
      </c>
      <c r="J406">
        <f>J$50*EXP(-J$49*(HLOOKUP(J$49,'American Bonds'!$B$1:$L$504,MATCH($A406,'American Bonds'!$A$2:$A$504,0))/100))</f>
        <v>1.1578780643610771</v>
      </c>
      <c r="K406">
        <f>K$50*EXP(-K$49*(HLOOKUP(K$49,'American Bonds'!$B$1:$L$504,MATCH($A406,'American Bonds'!$A$2:$A$504,0))/100))</f>
        <v>16.785526931095067</v>
      </c>
      <c r="L406">
        <f>L$50*EXP(-L$49*(HLOOKUP(L$49,'American Bonds'!$B$1:$L$504,MATCH($A406,'American Bonds'!$A$2:$A$504,0))/100))</f>
        <v>0.55486320534808942</v>
      </c>
      <c r="M406">
        <f>M$50*EXP(-M$49*(HLOOKUP(M$49,'American Bonds'!$B$1:$L$504,MATCH($A406,'American Bonds'!$A$2:$A$504,0))/100))</f>
        <v>0.54284379408626304</v>
      </c>
      <c r="N406">
        <f>N$50*EXP(-N$49*(HLOOKUP(N$49,'American Bonds'!$B$1:$L$504,MATCH($A406,'American Bonds'!$A$2:$A$504,0))/100))</f>
        <v>0.5310847465423556</v>
      </c>
      <c r="O406">
        <f>O$50*EXP(-O$49*(HLOOKUP(O$49,'American Bonds'!$B$1:$L$504,MATCH($A406,'American Bonds'!$A$2:$A$504,0))/100))</f>
        <v>0.51958042273416416</v>
      </c>
      <c r="P406">
        <f>P$50*EXP(-P$49*(HLOOKUP(P$49,'American Bonds'!$B$1:$L$504,MATCH($A406,'American Bonds'!$A$2:$A$504,0))/100))</f>
        <v>0.50832530485241922</v>
      </c>
      <c r="Q406">
        <f>Q$50*EXP(-Q$49*(HLOOKUP(Q$49,'American Bonds'!$B$1:$L$504,MATCH($A406,'American Bonds'!$A$2:$A$504,0))/100))</f>
        <v>0.49731399461428294</v>
      </c>
      <c r="R406">
        <f>R$50*EXP(-R$49*(HLOOKUP(R$49,'American Bonds'!$B$1:$L$504,MATCH($A406,'American Bonds'!$A$2:$A$504,0))/100))</f>
        <v>0.48654121067417477</v>
      </c>
      <c r="S406">
        <f>S$50*EXP(-S$49*(HLOOKUP(S$49,'American Bonds'!$B$1:$L$504,MATCH($A406,'American Bonds'!$A$2:$A$504,0))/100))</f>
        <v>0.47600178609068455</v>
      </c>
      <c r="T406">
        <f>T$50*EXP(-T$49*(HLOOKUP(T$49,'American Bonds'!$B$1:$L$504,MATCH($A406,'American Bonds'!$A$2:$A$504,0))/100))</f>
        <v>0.46569066584835617</v>
      </c>
      <c r="U406" s="25">
        <f>U$50*EXP(-U$49*(HLOOKUP(U$49,'American Bonds'!$B$1:$L$504,MATCH($A406,'American Bonds'!$A$2:$A$504,0))/100))</f>
        <v>11.066946416730712</v>
      </c>
      <c r="W406" s="129">
        <f t="shared" si="73"/>
        <v>107.62996958663233</v>
      </c>
      <c r="X406" s="21">
        <f t="shared" si="71"/>
        <v>6.493346388601684</v>
      </c>
      <c r="Y406" s="28">
        <f t="shared" si="72"/>
        <v>-1.8270265011925437E-3</v>
      </c>
    </row>
    <row r="407" spans="1:25" x14ac:dyDescent="0.2">
      <c r="A407" s="154">
        <v>41445</v>
      </c>
      <c r="B407">
        <f>B$50*EXP(-B$49*(HLOOKUP(B$49,'American Bonds'!$B$1:$L$504,MATCH($A407,'American Bonds'!$A$2:$A$504,0))/100))</f>
        <v>23.253911355450917</v>
      </c>
      <c r="C407">
        <f>C$50*EXP(-C$49*(HLOOKUP(C$49,'American Bonds'!$B$1:$L$504,MATCH($A407,'American Bonds'!$A$2:$A$504,0))/100))</f>
        <v>2.2673207469848071</v>
      </c>
      <c r="D407">
        <f>D$50*EXP(-D$49*(HLOOKUP(D$49,'American Bonds'!$B$1:$L$504,MATCH($A407,'American Bonds'!$A$2:$A$504,0))/100))</f>
        <v>22.301315614577948</v>
      </c>
      <c r="E407">
        <f>E$50*EXP(-E$49*(HLOOKUP(E$49,'American Bonds'!$B$1:$L$504,MATCH($A407,'American Bonds'!$A$2:$A$504,0))/100))</f>
        <v>1.7986563727275575</v>
      </c>
      <c r="F407">
        <f>F$50*EXP(-F$49*(HLOOKUP(F$49,'American Bonds'!$B$1:$L$504,MATCH($A407,'American Bonds'!$A$2:$A$504,0))/100))</f>
        <v>20.828522656737491</v>
      </c>
      <c r="G407">
        <f>G$50*EXP(-G$49*(HLOOKUP(G$49,'American Bonds'!$B$1:$L$504,MATCH($A407,'American Bonds'!$A$2:$A$504,0))/100))</f>
        <v>1.2488074739757709</v>
      </c>
      <c r="H407">
        <f>H$50*EXP(-H$49*(HLOOKUP(H$49,'American Bonds'!$B$1:$L$504,MATCH($A407,'American Bonds'!$A$2:$A$504,0))/100))</f>
        <v>1.2081485636772229</v>
      </c>
      <c r="I407">
        <f>I$50*EXP(-I$49*(HLOOKUP(I$49,'American Bonds'!$B$1:$L$504,MATCH($A407,'American Bonds'!$A$2:$A$504,0))/100))</f>
        <v>1.1843440477571288</v>
      </c>
      <c r="J407">
        <f>J$50*EXP(-J$49*(HLOOKUP(J$49,'American Bonds'!$B$1:$L$504,MATCH($A407,'American Bonds'!$A$2:$A$504,0))/100))</f>
        <v>1.161008559401381</v>
      </c>
      <c r="K407">
        <f>K$50*EXP(-K$49*(HLOOKUP(K$49,'American Bonds'!$B$1:$L$504,MATCH($A407,'American Bonds'!$A$2:$A$504,0))/100))</f>
        <v>16.835959122351099</v>
      </c>
      <c r="L407">
        <f>L$50*EXP(-L$49*(HLOOKUP(L$49,'American Bonds'!$B$1:$L$504,MATCH($A407,'American Bonds'!$A$2:$A$504,0))/100))</f>
        <v>0.55669727848198802</v>
      </c>
      <c r="M407">
        <f>M$50*EXP(-M$49*(HLOOKUP(M$49,'American Bonds'!$B$1:$L$504,MATCH($A407,'American Bonds'!$A$2:$A$504,0))/100))</f>
        <v>0.54480155359771432</v>
      </c>
      <c r="N407">
        <f>N$50*EXP(-N$49*(HLOOKUP(N$49,'American Bonds'!$B$1:$L$504,MATCH($A407,'American Bonds'!$A$2:$A$504,0))/100))</f>
        <v>0.53316002120906092</v>
      </c>
      <c r="O407">
        <f>O$50*EXP(-O$49*(HLOOKUP(O$49,'American Bonds'!$B$1:$L$504,MATCH($A407,'American Bonds'!$A$2:$A$504,0))/100))</f>
        <v>0.52176724963149745</v>
      </c>
      <c r="P407">
        <f>P$50*EXP(-P$49*(HLOOKUP(P$49,'American Bonds'!$B$1:$L$504,MATCH($A407,'American Bonds'!$A$2:$A$504,0))/100))</f>
        <v>0.51061792324685029</v>
      </c>
      <c r="Q407">
        <f>Q$50*EXP(-Q$49*(HLOOKUP(Q$49,'American Bonds'!$B$1:$L$504,MATCH($A407,'American Bonds'!$A$2:$A$504,0))/100))</f>
        <v>0.49970684002315136</v>
      </c>
      <c r="R407">
        <f>R$50*EXP(-R$49*(HLOOKUP(R$49,'American Bonds'!$B$1:$L$504,MATCH($A407,'American Bonds'!$A$2:$A$504,0))/100))</f>
        <v>0.48902890908748303</v>
      </c>
      <c r="S407">
        <f>S$50*EXP(-S$49*(HLOOKUP(S$49,'American Bonds'!$B$1:$L$504,MATCH($A407,'American Bonds'!$A$2:$A$504,0))/100))</f>
        <v>0.47857914835068893</v>
      </c>
      <c r="T407">
        <f>T$50*EXP(-T$49*(HLOOKUP(T$49,'American Bonds'!$B$1:$L$504,MATCH($A407,'American Bonds'!$A$2:$A$504,0))/100))</f>
        <v>0.46835268218283971</v>
      </c>
      <c r="U407" s="25">
        <f>U$50*EXP(-U$49*(HLOOKUP(U$49,'American Bonds'!$B$1:$L$504,MATCH($A407,'American Bonds'!$A$2:$A$504,0))/100))</f>
        <v>11.155837076621106</v>
      </c>
      <c r="W407" s="129">
        <f t="shared" si="73"/>
        <v>107.8465431960737</v>
      </c>
      <c r="X407" s="21">
        <f t="shared" si="71"/>
        <v>6.5070058852649275</v>
      </c>
      <c r="Y407" s="28">
        <f t="shared" si="72"/>
        <v>2.0101836582813097E-3</v>
      </c>
    </row>
    <row r="408" spans="1:25" x14ac:dyDescent="0.2">
      <c r="A408" s="154">
        <v>41446</v>
      </c>
      <c r="B408">
        <f>B$50*EXP(-B$49*(HLOOKUP(B$49,'American Bonds'!$B$1:$L$504,MATCH($A408,'American Bonds'!$A$2:$A$504,0))/100))</f>
        <v>23.253911355450917</v>
      </c>
      <c r="C408">
        <f>C$50*EXP(-C$49*(HLOOKUP(C$49,'American Bonds'!$B$1:$L$504,MATCH($A408,'American Bonds'!$A$2:$A$504,0))/100))</f>
        <v>2.2673207469848071</v>
      </c>
      <c r="D408">
        <f>D$50*EXP(-D$49*(HLOOKUP(D$49,'American Bonds'!$B$1:$L$504,MATCH($A408,'American Bonds'!$A$2:$A$504,0))/100))</f>
        <v>22.301315614577948</v>
      </c>
      <c r="E408">
        <f>E$50*EXP(-E$49*(HLOOKUP(E$49,'American Bonds'!$B$1:$L$504,MATCH($A408,'American Bonds'!$A$2:$A$504,0))/100))</f>
        <v>1.7986563727275575</v>
      </c>
      <c r="F408">
        <f>F$50*EXP(-F$49*(HLOOKUP(F$49,'American Bonds'!$B$1:$L$504,MATCH($A408,'American Bonds'!$A$2:$A$504,0))/100))</f>
        <v>20.818110998540579</v>
      </c>
      <c r="G408">
        <f>G$50*EXP(-G$49*(HLOOKUP(G$49,'American Bonds'!$B$1:$L$504,MATCH($A408,'American Bonds'!$A$2:$A$504,0))/100))</f>
        <v>1.2480584142317803</v>
      </c>
      <c r="H408">
        <f>H$50*EXP(-H$49*(HLOOKUP(H$49,'American Bonds'!$B$1:$L$504,MATCH($A408,'American Bonds'!$A$2:$A$504,0))/100))</f>
        <v>1.2073031556099934</v>
      </c>
      <c r="I408">
        <f>I$50*EXP(-I$49*(HLOOKUP(I$49,'American Bonds'!$B$1:$L$504,MATCH($A408,'American Bonds'!$A$2:$A$504,0))/100))</f>
        <v>1.1833969514079745</v>
      </c>
      <c r="J408">
        <f>J$50*EXP(-J$49*(HLOOKUP(J$49,'American Bonds'!$B$1:$L$504,MATCH($A408,'American Bonds'!$A$2:$A$504,0))/100))</f>
        <v>1.1599641217653553</v>
      </c>
      <c r="K408">
        <f>K$50*EXP(-K$49*(HLOOKUP(K$49,'American Bonds'!$B$1:$L$504,MATCH($A408,'American Bonds'!$A$2:$A$504,0))/100))</f>
        <v>16.835959122351099</v>
      </c>
      <c r="L408">
        <f>L$50*EXP(-L$49*(HLOOKUP(L$49,'American Bonds'!$B$1:$L$504,MATCH($A408,'American Bonds'!$A$2:$A$504,0))/100))</f>
        <v>0.55669727848198802</v>
      </c>
      <c r="M408">
        <f>M$50*EXP(-M$49*(HLOOKUP(M$49,'American Bonds'!$B$1:$L$504,MATCH($A408,'American Bonds'!$A$2:$A$504,0))/100))</f>
        <v>0.54480155359771432</v>
      </c>
      <c r="N408">
        <f>N$50*EXP(-N$49*(HLOOKUP(N$49,'American Bonds'!$B$1:$L$504,MATCH($A408,'American Bonds'!$A$2:$A$504,0))/100))</f>
        <v>0.53316002120906092</v>
      </c>
      <c r="O408">
        <f>O$50*EXP(-O$49*(HLOOKUP(O$49,'American Bonds'!$B$1:$L$504,MATCH($A408,'American Bonds'!$A$2:$A$504,0))/100))</f>
        <v>0.52176724963149745</v>
      </c>
      <c r="P408">
        <f>P$50*EXP(-P$49*(HLOOKUP(P$49,'American Bonds'!$B$1:$L$504,MATCH($A408,'American Bonds'!$A$2:$A$504,0))/100))</f>
        <v>0.51061792324685029</v>
      </c>
      <c r="Q408">
        <f>Q$50*EXP(-Q$49*(HLOOKUP(Q$49,'American Bonds'!$B$1:$L$504,MATCH($A408,'American Bonds'!$A$2:$A$504,0))/100))</f>
        <v>0.49970684002315136</v>
      </c>
      <c r="R408">
        <f>R$50*EXP(-R$49*(HLOOKUP(R$49,'American Bonds'!$B$1:$L$504,MATCH($A408,'American Bonds'!$A$2:$A$504,0))/100))</f>
        <v>0.48902890908748303</v>
      </c>
      <c r="S408">
        <f>S$50*EXP(-S$49*(HLOOKUP(S$49,'American Bonds'!$B$1:$L$504,MATCH($A408,'American Bonds'!$A$2:$A$504,0))/100))</f>
        <v>0.47857914835068893</v>
      </c>
      <c r="T408">
        <f>T$50*EXP(-T$49*(HLOOKUP(T$49,'American Bonds'!$B$1:$L$504,MATCH($A408,'American Bonds'!$A$2:$A$504,0))/100))</f>
        <v>0.46835268218283971</v>
      </c>
      <c r="U408" s="25">
        <f>U$50*EXP(-U$49*(HLOOKUP(U$49,'American Bonds'!$B$1:$L$504,MATCH($A408,'American Bonds'!$A$2:$A$504,0))/100))</f>
        <v>11.17817107733039</v>
      </c>
      <c r="W408" s="129">
        <f t="shared" si="73"/>
        <v>107.85487953678967</v>
      </c>
      <c r="X408" s="21">
        <f t="shared" si="71"/>
        <v>6.5099078233320125</v>
      </c>
      <c r="Y408" s="28">
        <f t="shared" si="72"/>
        <v>7.7295185302869102E-5</v>
      </c>
    </row>
    <row r="409" spans="1:25" x14ac:dyDescent="0.2">
      <c r="A409" s="154">
        <v>41447</v>
      </c>
      <c r="B409">
        <f>B$50*EXP(-B$49*(HLOOKUP(B$49,'American Bonds'!$B$1:$L$504,MATCH($A409,'American Bonds'!$A$2:$A$504,0))/100))</f>
        <v>23.253911355450917</v>
      </c>
      <c r="C409">
        <f>C$50*EXP(-C$49*(HLOOKUP(C$49,'American Bonds'!$B$1:$L$504,MATCH($A409,'American Bonds'!$A$2:$A$504,0))/100))</f>
        <v>2.2682278566934477</v>
      </c>
      <c r="D409">
        <f>D$50*EXP(-D$49*(HLOOKUP(D$49,'American Bonds'!$B$1:$L$504,MATCH($A409,'American Bonds'!$A$2:$A$504,0))/100))</f>
        <v>22.314700418986472</v>
      </c>
      <c r="E409">
        <f>E$50*EXP(-E$49*(HLOOKUP(E$49,'American Bonds'!$B$1:$L$504,MATCH($A409,'American Bonds'!$A$2:$A$504,0))/100))</f>
        <v>1.8000958735492947</v>
      </c>
      <c r="F409">
        <f>F$50*EXP(-F$49*(HLOOKUP(F$49,'American Bonds'!$B$1:$L$504,MATCH($A409,'American Bonds'!$A$2:$A$504,0))/100))</f>
        <v>20.838939522065175</v>
      </c>
      <c r="G409">
        <f>G$50*EXP(-G$49*(HLOOKUP(G$49,'American Bonds'!$B$1:$L$504,MATCH($A409,'American Bonds'!$A$2:$A$504,0))/100))</f>
        <v>1.2495569832904654</v>
      </c>
      <c r="H409">
        <f>H$50*EXP(-H$49*(HLOOKUP(H$49,'American Bonds'!$B$1:$L$504,MATCH($A409,'American Bonds'!$A$2:$A$504,0))/100))</f>
        <v>1.208994563737273</v>
      </c>
      <c r="I409">
        <f>I$50*EXP(-I$49*(HLOOKUP(I$49,'American Bonds'!$B$1:$L$504,MATCH($A409,'American Bonds'!$A$2:$A$504,0))/100))</f>
        <v>1.185291902086514</v>
      </c>
      <c r="J409">
        <f>J$50*EXP(-J$49*(HLOOKUP(J$49,'American Bonds'!$B$1:$L$504,MATCH($A409,'American Bonds'!$A$2:$A$504,0))/100))</f>
        <v>1.1620539374544032</v>
      </c>
      <c r="K409">
        <f>K$50*EXP(-K$49*(HLOOKUP(K$49,'American Bonds'!$B$1:$L$504,MATCH($A409,'American Bonds'!$A$2:$A$504,0))/100))</f>
        <v>16.852803502259707</v>
      </c>
      <c r="L409">
        <f>L$50*EXP(-L$49*(HLOOKUP(L$49,'American Bonds'!$B$1:$L$504,MATCH($A409,'American Bonds'!$A$2:$A$504,0))/100))</f>
        <v>0.55730998241369967</v>
      </c>
      <c r="M409">
        <f>M$50*EXP(-M$49*(HLOOKUP(M$49,'American Bonds'!$B$1:$L$504,MATCH($A409,'American Bonds'!$A$2:$A$504,0))/100))</f>
        <v>0.54545570787610009</v>
      </c>
      <c r="N409">
        <f>N$50*EXP(-N$49*(HLOOKUP(N$49,'American Bonds'!$B$1:$L$504,MATCH($A409,'American Bonds'!$A$2:$A$504,0))/100))</f>
        <v>0.53385357995213945</v>
      </c>
      <c r="O409">
        <f>O$50*EXP(-O$49*(HLOOKUP(O$49,'American Bonds'!$B$1:$L$504,MATCH($A409,'American Bonds'!$A$2:$A$504,0))/100))</f>
        <v>0.52249823535159123</v>
      </c>
      <c r="P409">
        <f>P$50*EXP(-P$49*(HLOOKUP(P$49,'American Bonds'!$B$1:$L$504,MATCH($A409,'American Bonds'!$A$2:$A$504,0))/100))</f>
        <v>0.51138442486421465</v>
      </c>
      <c r="Q409">
        <f>Q$50*EXP(-Q$49*(HLOOKUP(Q$49,'American Bonds'!$B$1:$L$504,MATCH($A409,'American Bonds'!$A$2:$A$504,0))/100))</f>
        <v>0.50050701093321337</v>
      </c>
      <c r="R409">
        <f>R$50*EXP(-R$49*(HLOOKUP(R$49,'American Bonds'!$B$1:$L$504,MATCH($A409,'American Bonds'!$A$2:$A$504,0))/100))</f>
        <v>0.48986096528030887</v>
      </c>
      <c r="S409">
        <f>S$50*EXP(-S$49*(HLOOKUP(S$49,'American Bonds'!$B$1:$L$504,MATCH($A409,'American Bonds'!$A$2:$A$504,0))/100))</f>
        <v>0.47944136658132896</v>
      </c>
      <c r="T409">
        <f>T$50*EXP(-T$49*(HLOOKUP(T$49,'American Bonds'!$B$1:$L$504,MATCH($A409,'American Bonds'!$A$2:$A$504,0))/100))</f>
        <v>0.46924339819123806</v>
      </c>
      <c r="U409" s="25">
        <f>U$50*EXP(-U$49*(HLOOKUP(U$49,'American Bonds'!$B$1:$L$504,MATCH($A409,'American Bonds'!$A$2:$A$504,0))/100))</f>
        <v>11.20054979073889</v>
      </c>
      <c r="W409" s="129">
        <f t="shared" si="73"/>
        <v>107.94468037775641</v>
      </c>
      <c r="X409" s="21">
        <f t="shared" si="71"/>
        <v>6.5130837069890131</v>
      </c>
      <c r="Y409" s="28">
        <f t="shared" si="72"/>
        <v>8.3226162449772246E-4</v>
      </c>
    </row>
    <row r="410" spans="1:25" x14ac:dyDescent="0.2">
      <c r="A410" s="154">
        <v>41450</v>
      </c>
      <c r="B410">
        <f>B$50*EXP(-B$49*(HLOOKUP(B$49,'American Bonds'!$B$1:$L$504,MATCH($A410,'American Bonds'!$A$2:$A$504,0))/100))</f>
        <v>23.256236862859897</v>
      </c>
      <c r="C410">
        <f>C$50*EXP(-C$49*(HLOOKUP(C$49,'American Bonds'!$B$1:$L$504,MATCH($A410,'American Bonds'!$A$2:$A$504,0))/100))</f>
        <v>2.2682278566934477</v>
      </c>
      <c r="D410">
        <f>D$50*EXP(-D$49*(HLOOKUP(D$49,'American Bonds'!$B$1:$L$504,MATCH($A410,'American Bonds'!$A$2:$A$504,0))/100))</f>
        <v>22.314700418986472</v>
      </c>
      <c r="E410">
        <f>E$50*EXP(-E$49*(HLOOKUP(E$49,'American Bonds'!$B$1:$L$504,MATCH($A410,'American Bonds'!$A$2:$A$504,0))/100))</f>
        <v>1.8000958735492947</v>
      </c>
      <c r="F410">
        <f>F$50*EXP(-F$49*(HLOOKUP(F$49,'American Bonds'!$B$1:$L$504,MATCH($A410,'American Bonds'!$A$2:$A$504,0))/100))</f>
        <v>20.828522656737491</v>
      </c>
      <c r="G410">
        <f>G$50*EXP(-G$49*(HLOOKUP(G$49,'American Bonds'!$B$1:$L$504,MATCH($A410,'American Bonds'!$A$2:$A$504,0))/100))</f>
        <v>1.2488074739757709</v>
      </c>
      <c r="H410">
        <f>H$50*EXP(-H$49*(HLOOKUP(H$49,'American Bonds'!$B$1:$L$504,MATCH($A410,'American Bonds'!$A$2:$A$504,0))/100))</f>
        <v>1.208994563737273</v>
      </c>
      <c r="I410">
        <f>I$50*EXP(-I$49*(HLOOKUP(I$49,'American Bonds'!$B$1:$L$504,MATCH($A410,'American Bonds'!$A$2:$A$504,0))/100))</f>
        <v>1.185291902086514</v>
      </c>
      <c r="J410">
        <f>J$50*EXP(-J$49*(HLOOKUP(J$49,'American Bonds'!$B$1:$L$504,MATCH($A410,'American Bonds'!$A$2:$A$504,0))/100))</f>
        <v>1.1620539374544032</v>
      </c>
      <c r="K410">
        <f>K$50*EXP(-K$49*(HLOOKUP(K$49,'American Bonds'!$B$1:$L$504,MATCH($A410,'American Bonds'!$A$2:$A$504,0))/100))</f>
        <v>16.852803502259707</v>
      </c>
      <c r="L410">
        <f>L$50*EXP(-L$49*(HLOOKUP(L$49,'American Bonds'!$B$1:$L$504,MATCH($A410,'American Bonds'!$A$2:$A$504,0))/100))</f>
        <v>0.55730998241369967</v>
      </c>
      <c r="M410">
        <f>M$50*EXP(-M$49*(HLOOKUP(M$49,'American Bonds'!$B$1:$L$504,MATCH($A410,'American Bonds'!$A$2:$A$504,0))/100))</f>
        <v>0.54545570787610009</v>
      </c>
      <c r="N410">
        <f>N$50*EXP(-N$49*(HLOOKUP(N$49,'American Bonds'!$B$1:$L$504,MATCH($A410,'American Bonds'!$A$2:$A$504,0))/100))</f>
        <v>0.53385357995213945</v>
      </c>
      <c r="O410">
        <f>O$50*EXP(-O$49*(HLOOKUP(O$49,'American Bonds'!$B$1:$L$504,MATCH($A410,'American Bonds'!$A$2:$A$504,0))/100))</f>
        <v>0.52249823535159123</v>
      </c>
      <c r="P410">
        <f>P$50*EXP(-P$49*(HLOOKUP(P$49,'American Bonds'!$B$1:$L$504,MATCH($A410,'American Bonds'!$A$2:$A$504,0))/100))</f>
        <v>0.51138442486421465</v>
      </c>
      <c r="Q410">
        <f>Q$50*EXP(-Q$49*(HLOOKUP(Q$49,'American Bonds'!$B$1:$L$504,MATCH($A410,'American Bonds'!$A$2:$A$504,0))/100))</f>
        <v>0.50050701093321337</v>
      </c>
      <c r="R410">
        <f>R$50*EXP(-R$49*(HLOOKUP(R$49,'American Bonds'!$B$1:$L$504,MATCH($A410,'American Bonds'!$A$2:$A$504,0))/100))</f>
        <v>0.48986096528030887</v>
      </c>
      <c r="S410">
        <f>S$50*EXP(-S$49*(HLOOKUP(S$49,'American Bonds'!$B$1:$L$504,MATCH($A410,'American Bonds'!$A$2:$A$504,0))/100))</f>
        <v>0.47944136658132896</v>
      </c>
      <c r="T410">
        <f>T$50*EXP(-T$49*(HLOOKUP(T$49,'American Bonds'!$B$1:$L$504,MATCH($A410,'American Bonds'!$A$2:$A$504,0))/100))</f>
        <v>0.46924339819123806</v>
      </c>
      <c r="U410" s="25">
        <f>U$50*EXP(-U$49*(HLOOKUP(U$49,'American Bonds'!$B$1:$L$504,MATCH($A410,'American Bonds'!$A$2:$A$504,0))/100))</f>
        <v>11.17817107733039</v>
      </c>
      <c r="W410" s="129">
        <f t="shared" si="73"/>
        <v>107.91346079711451</v>
      </c>
      <c r="X410" s="21">
        <f t="shared" si="71"/>
        <v>6.510317653532244</v>
      </c>
      <c r="Y410" s="28">
        <f t="shared" si="72"/>
        <v>-2.8926016586321217E-4</v>
      </c>
    </row>
    <row r="411" spans="1:25" x14ac:dyDescent="0.2">
      <c r="A411" s="154">
        <v>41451</v>
      </c>
      <c r="B411">
        <f>B$50*EXP(-B$49*(HLOOKUP(B$49,'American Bonds'!$B$1:$L$504,MATCH($A411,'American Bonds'!$A$2:$A$504,0))/100))</f>
        <v>23.25856260283124</v>
      </c>
      <c r="C411">
        <f>C$50*EXP(-C$49*(HLOOKUP(C$49,'American Bonds'!$B$1:$L$504,MATCH($A411,'American Bonds'!$A$2:$A$504,0))/100))</f>
        <v>2.2673207469848071</v>
      </c>
      <c r="D411">
        <f>D$50*EXP(-D$49*(HLOOKUP(D$49,'American Bonds'!$B$1:$L$504,MATCH($A411,'American Bonds'!$A$2:$A$504,0))/100))</f>
        <v>22.314700418986472</v>
      </c>
      <c r="E411">
        <f>E$50*EXP(-E$49*(HLOOKUP(E$49,'American Bonds'!$B$1:$L$504,MATCH($A411,'American Bonds'!$A$2:$A$504,0))/100))</f>
        <v>1.8000958735492947</v>
      </c>
      <c r="F411">
        <f>F$50*EXP(-F$49*(HLOOKUP(F$49,'American Bonds'!$B$1:$L$504,MATCH($A411,'American Bonds'!$A$2:$A$504,0))/100))</f>
        <v>20.828522656737491</v>
      </c>
      <c r="G411">
        <f>G$50*EXP(-G$49*(HLOOKUP(G$49,'American Bonds'!$B$1:$L$504,MATCH($A411,'American Bonds'!$A$2:$A$504,0))/100))</f>
        <v>1.2488074739757709</v>
      </c>
      <c r="H411">
        <f>H$50*EXP(-H$49*(HLOOKUP(H$49,'American Bonds'!$B$1:$L$504,MATCH($A411,'American Bonds'!$A$2:$A$504,0))/100))</f>
        <v>1.2098411562046836</v>
      </c>
      <c r="I411">
        <f>I$50*EXP(-I$49*(HLOOKUP(I$49,'American Bonds'!$B$1:$L$504,MATCH($A411,'American Bonds'!$A$2:$A$504,0))/100))</f>
        <v>1.1862405150027571</v>
      </c>
      <c r="J411">
        <f>J$50*EXP(-J$49*(HLOOKUP(J$49,'American Bonds'!$B$1:$L$504,MATCH($A411,'American Bonds'!$A$2:$A$504,0))/100))</f>
        <v>1.1631002567711779</v>
      </c>
      <c r="K411">
        <f>K$50*EXP(-K$49*(HLOOKUP(K$49,'American Bonds'!$B$1:$L$504,MATCH($A411,'American Bonds'!$A$2:$A$504,0))/100))</f>
        <v>16.86966473497322</v>
      </c>
      <c r="L411">
        <f>L$50*EXP(-L$49*(HLOOKUP(L$49,'American Bonds'!$B$1:$L$504,MATCH($A411,'American Bonds'!$A$2:$A$504,0))/100))</f>
        <v>0.55792336069055803</v>
      </c>
      <c r="M411">
        <f>M$50*EXP(-M$49*(HLOOKUP(M$49,'American Bonds'!$B$1:$L$504,MATCH($A411,'American Bonds'!$A$2:$A$504,0))/100))</f>
        <v>0.54611064761079942</v>
      </c>
      <c r="N411">
        <f>N$50*EXP(-N$49*(HLOOKUP(N$49,'American Bonds'!$B$1:$L$504,MATCH($A411,'American Bonds'!$A$2:$A$504,0))/100))</f>
        <v>0.53454804090789521</v>
      </c>
      <c r="O411">
        <f>O$50*EXP(-O$49*(HLOOKUP(O$49,'American Bonds'!$B$1:$L$504,MATCH($A411,'American Bonds'!$A$2:$A$504,0))/100))</f>
        <v>0.52323024516839356</v>
      </c>
      <c r="P411">
        <f>P$50*EXP(-P$49*(HLOOKUP(P$49,'American Bonds'!$B$1:$L$504,MATCH($A411,'American Bonds'!$A$2:$A$504,0))/100))</f>
        <v>0.51215207709675048</v>
      </c>
      <c r="Q411">
        <f>Q$50*EXP(-Q$49*(HLOOKUP(Q$49,'American Bonds'!$B$1:$L$504,MATCH($A411,'American Bonds'!$A$2:$A$504,0))/100))</f>
        <v>0.50130846314149657</v>
      </c>
      <c r="R411">
        <f>R$50*EXP(-R$49*(HLOOKUP(R$49,'American Bonds'!$B$1:$L$504,MATCH($A411,'American Bonds'!$A$2:$A$504,0))/100))</f>
        <v>0.49069443717166522</v>
      </c>
      <c r="S411">
        <f>S$50*EXP(-S$49*(HLOOKUP(S$49,'American Bonds'!$B$1:$L$504,MATCH($A411,'American Bonds'!$A$2:$A$504,0))/100))</f>
        <v>0.48030513820241588</v>
      </c>
      <c r="T411">
        <f>T$50*EXP(-T$49*(HLOOKUP(T$49,'American Bonds'!$B$1:$L$504,MATCH($A411,'American Bonds'!$A$2:$A$504,0))/100))</f>
        <v>0.4701358081688134</v>
      </c>
      <c r="U411" s="25">
        <f>U$50*EXP(-U$49*(HLOOKUP(U$49,'American Bonds'!$B$1:$L$504,MATCH($A411,'American Bonds'!$A$2:$A$504,0))/100))</f>
        <v>11.222973306361485</v>
      </c>
      <c r="W411" s="129">
        <f t="shared" si="73"/>
        <v>107.98623796053718</v>
      </c>
      <c r="X411" s="21">
        <f t="shared" si="71"/>
        <v>6.5169776798651453</v>
      </c>
      <c r="Y411" s="28">
        <f t="shared" si="72"/>
        <v>6.7417570842356553E-4</v>
      </c>
    </row>
    <row r="412" spans="1:25" x14ac:dyDescent="0.2">
      <c r="A412" s="154">
        <v>41452</v>
      </c>
      <c r="B412">
        <f>B$50*EXP(-B$49*(HLOOKUP(B$49,'American Bonds'!$B$1:$L$504,MATCH($A412,'American Bonds'!$A$2:$A$504,0))/100))</f>
        <v>23.253911355450917</v>
      </c>
      <c r="C412">
        <f>C$50*EXP(-C$49*(HLOOKUP(C$49,'American Bonds'!$B$1:$L$504,MATCH($A412,'American Bonds'!$A$2:$A$504,0))/100))</f>
        <v>2.2664140000474906</v>
      </c>
      <c r="D412">
        <f>D$50*EXP(-D$49*(HLOOKUP(D$49,'American Bonds'!$B$1:$L$504,MATCH($A412,'American Bonds'!$A$2:$A$504,0))/100))</f>
        <v>22.281253459848653</v>
      </c>
      <c r="E412">
        <f>E$50*EXP(-E$49*(HLOOKUP(E$49,'American Bonds'!$B$1:$L$504,MATCH($A412,'American Bonds'!$A$2:$A$504,0))/100))</f>
        <v>1.796499279595015</v>
      </c>
      <c r="F412">
        <f>F$50*EXP(-F$49*(HLOOKUP(F$49,'American Bonds'!$B$1:$L$504,MATCH($A412,'American Bonds'!$A$2:$A$504,0))/100))</f>
        <v>20.766130723461135</v>
      </c>
      <c r="G412">
        <f>G$50*EXP(-G$49*(HLOOKUP(G$49,'American Bonds'!$B$1:$L$504,MATCH($A412,'American Bonds'!$A$2:$A$504,0))/100))</f>
        <v>1.2443198496398957</v>
      </c>
      <c r="H412">
        <f>H$50*EXP(-H$49*(HLOOKUP(H$49,'American Bonds'!$B$1:$L$504,MATCH($A412,'American Bonds'!$A$2:$A$504,0))/100))</f>
        <v>1.2039274349886258</v>
      </c>
      <c r="I412">
        <f>I$50*EXP(-I$49*(HLOOKUP(I$49,'American Bonds'!$B$1:$L$504,MATCH($A412,'American Bonds'!$A$2:$A$504,0))/100))</f>
        <v>1.1796161336981019</v>
      </c>
      <c r="J412">
        <f>J$50*EXP(-J$49*(HLOOKUP(J$49,'American Bonds'!$B$1:$L$504,MATCH($A412,'American Bonds'!$A$2:$A$504,0))/100))</f>
        <v>1.1557957584827401</v>
      </c>
      <c r="K412">
        <f>K$50*EXP(-K$49*(HLOOKUP(K$49,'American Bonds'!$B$1:$L$504,MATCH($A412,'American Bonds'!$A$2:$A$504,0))/100))</f>
        <v>16.751989425917223</v>
      </c>
      <c r="L412">
        <f>L$50*EXP(-L$49*(HLOOKUP(L$49,'American Bonds'!$B$1:$L$504,MATCH($A412,'American Bonds'!$A$2:$A$504,0))/100))</f>
        <v>0.55364384808112477</v>
      </c>
      <c r="M412">
        <f>M$50*EXP(-M$49*(HLOOKUP(M$49,'American Bonds'!$B$1:$L$504,MATCH($A412,'American Bonds'!$A$2:$A$504,0))/100))</f>
        <v>0.5415425311206209</v>
      </c>
      <c r="N412">
        <f>N$50*EXP(-N$49*(HLOOKUP(N$49,'American Bonds'!$B$1:$L$504,MATCH($A412,'American Bonds'!$A$2:$A$504,0))/100))</f>
        <v>0.52970571971307512</v>
      </c>
      <c r="O412">
        <f>O$50*EXP(-O$49*(HLOOKUP(O$49,'American Bonds'!$B$1:$L$504,MATCH($A412,'American Bonds'!$A$2:$A$504,0))/100))</f>
        <v>0.51812763240612392</v>
      </c>
      <c r="P412">
        <f>P$50*EXP(-P$49*(HLOOKUP(P$49,'American Bonds'!$B$1:$L$504,MATCH($A412,'American Bonds'!$A$2:$A$504,0))/100))</f>
        <v>0.50680261411598448</v>
      </c>
      <c r="Q412">
        <f>Q$50*EXP(-Q$49*(HLOOKUP(Q$49,'American Bonds'!$B$1:$L$504,MATCH($A412,'American Bonds'!$A$2:$A$504,0))/100))</f>
        <v>0.49572513336534357</v>
      </c>
      <c r="R412">
        <f>R$50*EXP(-R$49*(HLOOKUP(R$49,'American Bonds'!$B$1:$L$504,MATCH($A412,'American Bonds'!$A$2:$A$504,0))/100))</f>
        <v>0.48488977958161827</v>
      </c>
      <c r="S412">
        <f>S$50*EXP(-S$49*(HLOOKUP(S$49,'American Bonds'!$B$1:$L$504,MATCH($A412,'American Bonds'!$A$2:$A$504,0))/100))</f>
        <v>0.47429126045427089</v>
      </c>
      <c r="T412">
        <f>T$50*EXP(-T$49*(HLOOKUP(T$49,'American Bonds'!$B$1:$L$504,MATCH($A412,'American Bonds'!$A$2:$A$504,0))/100))</f>
        <v>0.46392439934988633</v>
      </c>
      <c r="U412" s="25">
        <f>U$50*EXP(-U$49*(HLOOKUP(U$49,'American Bonds'!$B$1:$L$504,MATCH($A412,'American Bonds'!$A$2:$A$504,0))/100))</f>
        <v>11.089102458220315</v>
      </c>
      <c r="W412" s="129">
        <f t="shared" si="73"/>
        <v>107.55761279753817</v>
      </c>
      <c r="X412" s="21">
        <f t="shared" si="71"/>
        <v>6.494553993444776</v>
      </c>
      <c r="Y412" s="28">
        <f t="shared" si="72"/>
        <v>-3.9771557062051504E-3</v>
      </c>
    </row>
    <row r="413" spans="1:25" x14ac:dyDescent="0.2">
      <c r="A413" s="154">
        <v>41453</v>
      </c>
      <c r="B413">
        <f>B$50*EXP(-B$49*(HLOOKUP(B$49,'American Bonds'!$B$1:$L$504,MATCH($A413,'American Bonds'!$A$2:$A$504,0))/100))</f>
        <v>23.256236862859897</v>
      </c>
      <c r="C413">
        <f>C$50*EXP(-C$49*(HLOOKUP(C$49,'American Bonds'!$B$1:$L$504,MATCH($A413,'American Bonds'!$A$2:$A$504,0))/100))</f>
        <v>2.2682278566934477</v>
      </c>
      <c r="D413">
        <f>D$50*EXP(-D$49*(HLOOKUP(D$49,'American Bonds'!$B$1:$L$504,MATCH($A413,'American Bonds'!$A$2:$A$504,0))/100))</f>
        <v>22.294626223352427</v>
      </c>
      <c r="E413">
        <f>E$50*EXP(-E$49*(HLOOKUP(E$49,'American Bonds'!$B$1:$L$504,MATCH($A413,'American Bonds'!$A$2:$A$504,0))/100))</f>
        <v>1.7979370540517925</v>
      </c>
      <c r="F413">
        <f>F$50*EXP(-F$49*(HLOOKUP(F$49,'American Bonds'!$B$1:$L$504,MATCH($A413,'American Bonds'!$A$2:$A$504,0))/100))</f>
        <v>20.786907240711848</v>
      </c>
      <c r="G413">
        <f>G$50*EXP(-G$49*(HLOOKUP(G$49,'American Bonds'!$B$1:$L$504,MATCH($A413,'American Bonds'!$A$2:$A$504,0))/100))</f>
        <v>1.2458139297282271</v>
      </c>
      <c r="H413">
        <f>H$50*EXP(-H$49*(HLOOKUP(H$49,'American Bonds'!$B$1:$L$504,MATCH($A413,'American Bonds'!$A$2:$A$504,0))/100))</f>
        <v>1.2030849806775428</v>
      </c>
      <c r="I413">
        <f>I$50*EXP(-I$49*(HLOOKUP(I$49,'American Bonds'!$B$1:$L$504,MATCH($A413,'American Bonds'!$A$2:$A$504,0))/100))</f>
        <v>1.178672818167666</v>
      </c>
      <c r="J413">
        <f>J$50*EXP(-J$49*(HLOOKUP(J$49,'American Bonds'!$B$1:$L$504,MATCH($A413,'American Bonds'!$A$2:$A$504,0))/100))</f>
        <v>1.1547560102569905</v>
      </c>
      <c r="K413">
        <f>K$50*EXP(-K$49*(HLOOKUP(K$49,'American Bonds'!$B$1:$L$504,MATCH($A413,'American Bonds'!$A$2:$A$504,0))/100))</f>
        <v>16.735245809694717</v>
      </c>
      <c r="L413">
        <f>L$50*EXP(-L$49*(HLOOKUP(L$49,'American Bonds'!$B$1:$L$504,MATCH($A413,'American Bonds'!$A$2:$A$504,0))/100))</f>
        <v>0.55303517467998065</v>
      </c>
      <c r="M413">
        <f>M$50*EXP(-M$49*(HLOOKUP(M$49,'American Bonds'!$B$1:$L$504,MATCH($A413,'American Bonds'!$A$2:$A$504,0))/100))</f>
        <v>0.54089306983798102</v>
      </c>
      <c r="N413">
        <f>N$50*EXP(-N$49*(HLOOKUP(N$49,'American Bonds'!$B$1:$L$504,MATCH($A413,'American Bonds'!$A$2:$A$504,0))/100))</f>
        <v>0.52901754968488379</v>
      </c>
      <c r="O413">
        <f>O$50*EXP(-O$49*(HLOOKUP(O$49,'American Bonds'!$B$1:$L$504,MATCH($A413,'American Bonds'!$A$2:$A$504,0))/100))</f>
        <v>0.51740276124896101</v>
      </c>
      <c r="P413">
        <f>P$50*EXP(-P$49*(HLOOKUP(P$49,'American Bonds'!$B$1:$L$504,MATCH($A413,'American Bonds'!$A$2:$A$504,0))/100))</f>
        <v>0.50604298006278181</v>
      </c>
      <c r="Q413">
        <f>Q$50*EXP(-Q$49*(HLOOKUP(Q$49,'American Bonds'!$B$1:$L$504,MATCH($A413,'American Bonds'!$A$2:$A$504,0))/100))</f>
        <v>0.49493260734185002</v>
      </c>
      <c r="R413">
        <f>R$50*EXP(-R$49*(HLOOKUP(R$49,'American Bonds'!$B$1:$L$504,MATCH($A413,'American Bonds'!$A$2:$A$504,0))/100))</f>
        <v>0.48406616722518575</v>
      </c>
      <c r="S413">
        <f>S$50*EXP(-S$49*(HLOOKUP(S$49,'American Bonds'!$B$1:$L$504,MATCH($A413,'American Bonds'!$A$2:$A$504,0))/100))</f>
        <v>0.4734383040764914</v>
      </c>
      <c r="T413">
        <f>T$50*EXP(-T$49*(HLOOKUP(T$49,'American Bonds'!$B$1:$L$504,MATCH($A413,'American Bonds'!$A$2:$A$504,0))/100))</f>
        <v>0.46304377984457129</v>
      </c>
      <c r="U413" s="25">
        <f>U$50*EXP(-U$49*(HLOOKUP(U$49,'American Bonds'!$B$1:$L$504,MATCH($A413,'American Bonds'!$A$2:$A$504,0))/100))</f>
        <v>11.022767048705647</v>
      </c>
      <c r="W413" s="129">
        <f t="shared" si="73"/>
        <v>107.50614822890289</v>
      </c>
      <c r="X413" s="21">
        <f t="shared" si="71"/>
        <v>6.484119414717112</v>
      </c>
      <c r="Y413" s="28">
        <f t="shared" si="72"/>
        <v>-4.7859824799878015E-4</v>
      </c>
    </row>
    <row r="414" spans="1:25" x14ac:dyDescent="0.2">
      <c r="A414" s="154">
        <v>41454</v>
      </c>
      <c r="B414">
        <f>B$50*EXP(-B$49*(HLOOKUP(B$49,'American Bonds'!$B$1:$L$504,MATCH($A414,'American Bonds'!$A$2:$A$504,0))/100))</f>
        <v>23.251586080581053</v>
      </c>
      <c r="C414">
        <f>C$50*EXP(-C$49*(HLOOKUP(C$49,'American Bonds'!$B$1:$L$504,MATCH($A414,'American Bonds'!$A$2:$A$504,0))/100))</f>
        <v>2.2664140000474906</v>
      </c>
      <c r="D414">
        <f>D$50*EXP(-D$49*(HLOOKUP(D$49,'American Bonds'!$B$1:$L$504,MATCH($A414,'American Bonds'!$A$2:$A$504,0))/100))</f>
        <v>22.281253459848653</v>
      </c>
      <c r="E414">
        <f>E$50*EXP(-E$49*(HLOOKUP(E$49,'American Bonds'!$B$1:$L$504,MATCH($A414,'American Bonds'!$A$2:$A$504,0))/100))</f>
        <v>1.796499279595015</v>
      </c>
      <c r="F414">
        <f>F$50*EXP(-F$49*(HLOOKUP(F$49,'American Bonds'!$B$1:$L$504,MATCH($A414,'American Bonds'!$A$2:$A$504,0))/100))</f>
        <v>20.74537497234288</v>
      </c>
      <c r="G414">
        <f>G$50*EXP(-G$49*(HLOOKUP(G$49,'American Bonds'!$B$1:$L$504,MATCH($A414,'American Bonds'!$A$2:$A$504,0))/100))</f>
        <v>1.2428275613723632</v>
      </c>
      <c r="H414">
        <f>H$50*EXP(-H$49*(HLOOKUP(H$49,'American Bonds'!$B$1:$L$504,MATCH($A414,'American Bonds'!$A$2:$A$504,0))/100))</f>
        <v>1.1988815435511504</v>
      </c>
      <c r="I414">
        <f>I$50*EXP(-I$49*(HLOOKUP(I$49,'American Bonds'!$B$1:$L$504,MATCH($A414,'American Bonds'!$A$2:$A$504,0))/100))</f>
        <v>1.1739675437175929</v>
      </c>
      <c r="J414">
        <f>J$50*EXP(-J$49*(HLOOKUP(J$49,'American Bonds'!$B$1:$L$504,MATCH($A414,'American Bonds'!$A$2:$A$504,0))/100))</f>
        <v>1.1495712825972932</v>
      </c>
      <c r="K414">
        <f>K$50*EXP(-K$49*(HLOOKUP(K$49,'American Bonds'!$B$1:$L$504,MATCH($A414,'American Bonds'!$A$2:$A$504,0))/100))</f>
        <v>16.651778423003289</v>
      </c>
      <c r="L414">
        <f>L$50*EXP(-L$49*(HLOOKUP(L$49,'American Bonds'!$B$1:$L$504,MATCH($A414,'American Bonds'!$A$2:$A$504,0))/100))</f>
        <v>0.55000183056211593</v>
      </c>
      <c r="M414">
        <f>M$50*EXP(-M$49*(HLOOKUP(M$49,'American Bonds'!$B$1:$L$504,MATCH($A414,'American Bonds'!$A$2:$A$504,0))/100))</f>
        <v>0.53765742805123296</v>
      </c>
      <c r="N414">
        <f>N$50*EXP(-N$49*(HLOOKUP(N$49,'American Bonds'!$B$1:$L$504,MATCH($A414,'American Bonds'!$A$2:$A$504,0))/100))</f>
        <v>0.52559008693339104</v>
      </c>
      <c r="O414">
        <f>O$50*EXP(-O$49*(HLOOKUP(O$49,'American Bonds'!$B$1:$L$504,MATCH($A414,'American Bonds'!$A$2:$A$504,0))/100))</f>
        <v>0.51379358876136705</v>
      </c>
      <c r="P414">
        <f>P$50*EXP(-P$49*(HLOOKUP(P$49,'American Bonds'!$B$1:$L$504,MATCH($A414,'American Bonds'!$A$2:$A$504,0))/100))</f>
        <v>0.50226185465659279</v>
      </c>
      <c r="Q414">
        <f>Q$50*EXP(-Q$49*(HLOOKUP(Q$49,'American Bonds'!$B$1:$L$504,MATCH($A414,'American Bonds'!$A$2:$A$504,0))/100))</f>
        <v>0.49098894217663452</v>
      </c>
      <c r="R414">
        <f>R$50*EXP(-R$49*(HLOOKUP(R$49,'American Bonds'!$B$1:$L$504,MATCH($A414,'American Bonds'!$A$2:$A$504,0))/100))</f>
        <v>0.47996904225298048</v>
      </c>
      <c r="S414">
        <f>S$50*EXP(-S$49*(HLOOKUP(S$49,'American Bonds'!$B$1:$L$504,MATCH($A414,'American Bonds'!$A$2:$A$504,0))/100))</f>
        <v>0.46919647619755772</v>
      </c>
      <c r="T414">
        <f>T$50*EXP(-T$49*(HLOOKUP(T$49,'American Bonds'!$B$1:$L$504,MATCH($A414,'American Bonds'!$A$2:$A$504,0))/100))</f>
        <v>0.4586656927764351</v>
      </c>
      <c r="U414" s="25">
        <f>U$50*EXP(-U$49*(HLOOKUP(U$49,'American Bonds'!$B$1:$L$504,MATCH($A414,'American Bonds'!$A$2:$A$504,0))/100))</f>
        <v>10.934936702130319</v>
      </c>
      <c r="W414" s="129">
        <f t="shared" si="73"/>
        <v>107.2212157911554</v>
      </c>
      <c r="X414" s="21">
        <f t="shared" si="71"/>
        <v>6.4686981737177112</v>
      </c>
      <c r="Y414" s="28">
        <f t="shared" si="72"/>
        <v>-2.6539012042916918E-3</v>
      </c>
    </row>
    <row r="415" spans="1:25" x14ac:dyDescent="0.2">
      <c r="A415" s="154" t="s">
        <v>147</v>
      </c>
      <c r="B415">
        <f>B$50*EXP(-B$49*(HLOOKUP(B$49,'American Bonds'!$B$1:$L$504,MATCH($A415,'American Bonds'!$A$2:$A$504,0))/100))</f>
        <v>23.249261038227051</v>
      </c>
      <c r="C415">
        <f>C$50*EXP(-C$49*(HLOOKUP(C$49,'American Bonds'!$B$1:$L$504,MATCH($A415,'American Bonds'!$A$2:$A$504,0))/100))</f>
        <v>2.2664140000474906</v>
      </c>
      <c r="D415">
        <f>D$50*EXP(-D$49*(HLOOKUP(D$49,'American Bonds'!$B$1:$L$504,MATCH($A415,'American Bonds'!$A$2:$A$504,0))/100))</f>
        <v>22.26788871759636</v>
      </c>
      <c r="E415">
        <f>E$50*EXP(-E$49*(HLOOKUP(E$49,'American Bonds'!$B$1:$L$504,MATCH($A415,'American Bonds'!$A$2:$A$504,0))/100))</f>
        <v>1.7950626548978379</v>
      </c>
      <c r="F415">
        <f>F$50*EXP(-F$49*(HLOOKUP(F$49,'American Bonds'!$B$1:$L$504,MATCH($A415,'American Bonds'!$A$2:$A$504,0))/100))</f>
        <v>20.703925685501464</v>
      </c>
      <c r="G415">
        <f>G$50*EXP(-G$49*(HLOOKUP(G$49,'American Bonds'!$B$1:$L$504,MATCH($A415,'American Bonds'!$A$2:$A$504,0))/100))</f>
        <v>1.2398483517066887</v>
      </c>
      <c r="H415">
        <f>H$50*EXP(-H$49*(HLOOKUP(H$49,'American Bonds'!$B$1:$L$504,MATCH($A415,'American Bonds'!$A$2:$A$504,0))/100))</f>
        <v>1.1955293704616186</v>
      </c>
      <c r="I415">
        <f>I$50*EXP(-I$49*(HLOOKUP(I$49,'American Bonds'!$B$1:$L$504,MATCH($A415,'American Bonds'!$A$2:$A$504,0))/100))</f>
        <v>1.1702168518852183</v>
      </c>
      <c r="J415">
        <f>J$50*EXP(-J$49*(HLOOKUP(J$49,'American Bonds'!$B$1:$L$504,MATCH($A415,'American Bonds'!$A$2:$A$504,0))/100))</f>
        <v>1.1454402662708274</v>
      </c>
      <c r="K415">
        <f>K$50*EXP(-K$49*(HLOOKUP(K$49,'American Bonds'!$B$1:$L$504,MATCH($A415,'American Bonds'!$A$2:$A$504,0))/100))</f>
        <v>16.585304346097168</v>
      </c>
      <c r="L415">
        <f>L$50*EXP(-L$49*(HLOOKUP(L$49,'American Bonds'!$B$1:$L$504,MATCH($A415,'American Bonds'!$A$2:$A$504,0))/100))</f>
        <v>0.54758713872538511</v>
      </c>
      <c r="M415">
        <f>M$50*EXP(-M$49*(HLOOKUP(M$49,'American Bonds'!$B$1:$L$504,MATCH($A415,'American Bonds'!$A$2:$A$504,0))/100))</f>
        <v>0.53508285631193719</v>
      </c>
      <c r="N415">
        <f>N$50*EXP(-N$49*(HLOOKUP(N$49,'American Bonds'!$B$1:$L$504,MATCH($A415,'American Bonds'!$A$2:$A$504,0))/100))</f>
        <v>0.52286411215827977</v>
      </c>
      <c r="O415">
        <f>O$50*EXP(-O$49*(HLOOKUP(O$49,'American Bonds'!$B$1:$L$504,MATCH($A415,'American Bonds'!$A$2:$A$504,0))/100))</f>
        <v>0.51092438593040967</v>
      </c>
      <c r="P415">
        <f>P$50*EXP(-P$49*(HLOOKUP(P$49,'American Bonds'!$B$1:$L$504,MATCH($A415,'American Bonds'!$A$2:$A$504,0))/100))</f>
        <v>0.49925730618769998</v>
      </c>
      <c r="Q415">
        <f>Q$50*EXP(-Q$49*(HLOOKUP(Q$49,'American Bonds'!$B$1:$L$504,MATCH($A415,'American Bonds'!$A$2:$A$504,0))/100))</f>
        <v>0.48785664698288433</v>
      </c>
      <c r="R415">
        <f>R$50*EXP(-R$49*(HLOOKUP(R$49,'American Bonds'!$B$1:$L$504,MATCH($A415,'American Bonds'!$A$2:$A$504,0))/100))</f>
        <v>0.47671632453968132</v>
      </c>
      <c r="S415">
        <f>S$50*EXP(-S$49*(HLOOKUP(S$49,'American Bonds'!$B$1:$L$504,MATCH($A415,'American Bonds'!$A$2:$A$504,0))/100))</f>
        <v>0.4658303940062864</v>
      </c>
      <c r="T415">
        <f>T$50*EXP(-T$49*(HLOOKUP(T$49,'American Bonds'!$B$1:$L$504,MATCH($A415,'American Bonds'!$A$2:$A$504,0))/100))</f>
        <v>0.45519304628299834</v>
      </c>
      <c r="U415" s="25">
        <f>U$50*EXP(-U$49*(HLOOKUP(U$49,'American Bonds'!$B$1:$L$504,MATCH($A415,'American Bonds'!$A$2:$A$504,0))/100))</f>
        <v>10.891284318292636</v>
      </c>
      <c r="W415" s="129">
        <f t="shared" si="73"/>
        <v>107.01148781210992</v>
      </c>
      <c r="X415" s="21">
        <f t="shared" si="71"/>
        <v>6.4597722843529111</v>
      </c>
      <c r="Y415" s="28">
        <f t="shared" si="72"/>
        <v>-1.9579461260419754E-3</v>
      </c>
    </row>
    <row r="416" spans="1:25" x14ac:dyDescent="0.2">
      <c r="A416" s="154" t="s">
        <v>148</v>
      </c>
      <c r="B416">
        <f>B$50*EXP(-B$49*(HLOOKUP(B$49,'American Bonds'!$B$1:$L$504,MATCH($A416,'American Bonds'!$A$2:$A$504,0))/100))</f>
        <v>23.249261038227051</v>
      </c>
      <c r="C416">
        <f>C$50*EXP(-C$49*(HLOOKUP(C$49,'American Bonds'!$B$1:$L$504,MATCH($A416,'American Bonds'!$A$2:$A$504,0))/100))</f>
        <v>2.265054559520403</v>
      </c>
      <c r="D416">
        <f>D$50*EXP(-D$49*(HLOOKUP(D$49,'American Bonds'!$B$1:$L$504,MATCH($A416,'American Bonds'!$A$2:$A$504,0))/100))</f>
        <v>22.23451192337378</v>
      </c>
      <c r="E416">
        <f>E$50*EXP(-E$49*(HLOOKUP(E$49,'American Bonds'!$B$1:$L$504,MATCH($A416,'American Bonds'!$A$2:$A$504,0))/100))</f>
        <v>1.7914761173211313</v>
      </c>
      <c r="F416">
        <f>F$50*EXP(-F$49*(HLOOKUP(F$49,'American Bonds'!$B$1:$L$504,MATCH($A416,'American Bonds'!$A$2:$A$504,0))/100))</f>
        <v>20.662559214390395</v>
      </c>
      <c r="G416">
        <f>G$50*EXP(-G$49*(HLOOKUP(G$49,'American Bonds'!$B$1:$L$504,MATCH($A416,'American Bonds'!$A$2:$A$504,0))/100))</f>
        <v>1.2368762835709481</v>
      </c>
      <c r="H416">
        <f>H$50*EXP(-H$49*(HLOOKUP(H$49,'American Bonds'!$B$1:$L$504,MATCH($A416,'American Bonds'!$A$2:$A$504,0))/100))</f>
        <v>1.1913523317468133</v>
      </c>
      <c r="I416">
        <f>I$50*EXP(-I$49*(HLOOKUP(I$49,'American Bonds'!$B$1:$L$504,MATCH($A416,'American Bonds'!$A$2:$A$504,0))/100))</f>
        <v>1.1655453337426518</v>
      </c>
      <c r="J416">
        <f>J$50*EXP(-J$49*(HLOOKUP(J$49,'American Bonds'!$B$1:$L$504,MATCH($A416,'American Bonds'!$A$2:$A$504,0))/100))</f>
        <v>1.1402973652784838</v>
      </c>
      <c r="K416">
        <f>K$50*EXP(-K$49*(HLOOKUP(K$49,'American Bonds'!$B$1:$L$504,MATCH($A416,'American Bonds'!$A$2:$A$504,0))/100))</f>
        <v>16.519095634414406</v>
      </c>
      <c r="L416">
        <f>L$50*EXP(-L$49*(HLOOKUP(L$49,'American Bonds'!$B$1:$L$504,MATCH($A416,'American Bonds'!$A$2:$A$504,0))/100))</f>
        <v>0.5451830481927632</v>
      </c>
      <c r="M416">
        <f>M$50*EXP(-M$49*(HLOOKUP(M$49,'American Bonds'!$B$1:$L$504,MATCH($A416,'American Bonds'!$A$2:$A$504,0))/100))</f>
        <v>0.53252061290532127</v>
      </c>
      <c r="N416">
        <f>N$50*EXP(-N$49*(HLOOKUP(N$49,'American Bonds'!$B$1:$L$504,MATCH($A416,'American Bonds'!$A$2:$A$504,0))/100))</f>
        <v>0.52015227566061939</v>
      </c>
      <c r="O416">
        <f>O$50*EXP(-O$49*(HLOOKUP(O$49,'American Bonds'!$B$1:$L$504,MATCH($A416,'American Bonds'!$A$2:$A$504,0))/100))</f>
        <v>0.50807120573006737</v>
      </c>
      <c r="P416">
        <f>P$50*EXP(-P$49*(HLOOKUP(P$49,'American Bonds'!$B$1:$L$504,MATCH($A416,'American Bonds'!$A$2:$A$504,0))/100))</f>
        <v>0.4962707310357497</v>
      </c>
      <c r="Q416">
        <f>Q$50*EXP(-Q$49*(HLOOKUP(Q$49,'American Bonds'!$B$1:$L$504,MATCH($A416,'American Bonds'!$A$2:$A$504,0))/100))</f>
        <v>0.484744334465602</v>
      </c>
      <c r="R416">
        <f>R$50*EXP(-R$49*(HLOOKUP(R$49,'American Bonds'!$B$1:$L$504,MATCH($A416,'American Bonds'!$A$2:$A$504,0))/100))</f>
        <v>0.47348565027416945</v>
      </c>
      <c r="S416">
        <f>S$50*EXP(-S$49*(HLOOKUP(S$49,'American Bonds'!$B$1:$L$504,MATCH($A416,'American Bonds'!$A$2:$A$504,0))/100))</f>
        <v>0.46248846056696263</v>
      </c>
      <c r="T416">
        <f>T$50*EXP(-T$49*(HLOOKUP(T$49,'American Bonds'!$B$1:$L$504,MATCH($A416,'American Bonds'!$A$2:$A$504,0))/100))</f>
        <v>0.45174669186646693</v>
      </c>
      <c r="U416" s="25">
        <f>U$50*EXP(-U$49*(HLOOKUP(U$49,'American Bonds'!$B$1:$L$504,MATCH($A416,'American Bonds'!$A$2:$A$504,0))/100))</f>
        <v>10.804501637310695</v>
      </c>
      <c r="W416" s="129">
        <f t="shared" si="73"/>
        <v>106.73519444959449</v>
      </c>
      <c r="X416" s="21">
        <f t="shared" si="71"/>
        <v>6.4459507029905145</v>
      </c>
      <c r="Y416" s="28">
        <f t="shared" si="72"/>
        <v>-2.5852426196776297E-3</v>
      </c>
    </row>
    <row r="417" spans="1:25" x14ac:dyDescent="0.2">
      <c r="A417" s="154" t="s">
        <v>149</v>
      </c>
      <c r="B417">
        <f>B$50*EXP(-B$49*(HLOOKUP(B$49,'American Bonds'!$B$1:$L$504,MATCH($A417,'American Bonds'!$A$2:$A$504,0))/100))</f>
        <v>23.249261038227051</v>
      </c>
      <c r="C417">
        <f>C$50*EXP(-C$49*(HLOOKUP(C$49,'American Bonds'!$B$1:$L$504,MATCH($A417,'American Bonds'!$A$2:$A$504,0))/100))</f>
        <v>2.265054559520403</v>
      </c>
      <c r="D417">
        <f>D$50*EXP(-D$49*(HLOOKUP(D$49,'American Bonds'!$B$1:$L$504,MATCH($A417,'American Bonds'!$A$2:$A$504,0))/100))</f>
        <v>22.241183277603891</v>
      </c>
      <c r="E417">
        <f>E$50*EXP(-E$49*(HLOOKUP(E$49,'American Bonds'!$B$1:$L$504,MATCH($A417,'American Bonds'!$A$2:$A$504,0))/100))</f>
        <v>1.7921928511052603</v>
      </c>
      <c r="F417">
        <f>F$50*EXP(-F$49*(HLOOKUP(F$49,'American Bonds'!$B$1:$L$504,MATCH($A417,'American Bonds'!$A$2:$A$504,0))/100))</f>
        <v>20.672893077248016</v>
      </c>
      <c r="G417">
        <f>G$50*EXP(-G$49*(HLOOKUP(G$49,'American Bonds'!$B$1:$L$504,MATCH($A417,'American Bonds'!$A$2:$A$504,0))/100))</f>
        <v>1.237618632023356</v>
      </c>
      <c r="H417">
        <f>H$50*EXP(-H$49*(HLOOKUP(H$49,'American Bonds'!$B$1:$L$504,MATCH($A417,'American Bonds'!$A$2:$A$504,0))/100))</f>
        <v>1.1930213930815798</v>
      </c>
      <c r="I417">
        <f>I$50*EXP(-I$49*(HLOOKUP(I$49,'American Bonds'!$B$1:$L$504,MATCH($A417,'American Bonds'!$A$2:$A$504,0))/100))</f>
        <v>1.1674116989706647</v>
      </c>
      <c r="J417">
        <f>J$50*EXP(-J$49*(HLOOKUP(J$49,'American Bonds'!$B$1:$L$504,MATCH($A417,'American Bonds'!$A$2:$A$504,0))/100))</f>
        <v>1.1423517489265849</v>
      </c>
      <c r="K417">
        <f>K$50*EXP(-K$49*(HLOOKUP(K$49,'American Bonds'!$B$1:$L$504,MATCH($A417,'American Bonds'!$A$2:$A$504,0))/100))</f>
        <v>16.552166885910978</v>
      </c>
      <c r="L417">
        <f>L$50*EXP(-L$49*(HLOOKUP(L$49,'American Bonds'!$B$1:$L$504,MATCH($A417,'American Bonds'!$A$2:$A$504,0))/100))</f>
        <v>0.54638377120981452</v>
      </c>
      <c r="M417">
        <f>M$50*EXP(-M$49*(HLOOKUP(M$49,'American Bonds'!$B$1:$L$504,MATCH($A417,'American Bonds'!$A$2:$A$504,0))/100))</f>
        <v>0.53380019726332317</v>
      </c>
      <c r="N417">
        <f>N$50*EXP(-N$49*(HLOOKUP(N$49,'American Bonds'!$B$1:$L$504,MATCH($A417,'American Bonds'!$A$2:$A$504,0))/100))</f>
        <v>0.52150643121671914</v>
      </c>
      <c r="O417">
        <f>O$50*EXP(-O$49*(HLOOKUP(O$49,'American Bonds'!$B$1:$L$504,MATCH($A417,'American Bonds'!$A$2:$A$504,0))/100))</f>
        <v>0.50949579860540306</v>
      </c>
      <c r="P417">
        <f>P$50*EXP(-P$49*(HLOOKUP(P$49,'American Bonds'!$B$1:$L$504,MATCH($A417,'American Bonds'!$A$2:$A$504,0))/100))</f>
        <v>0.4977617786820408</v>
      </c>
      <c r="Q417">
        <f>Q$50*EXP(-Q$49*(HLOOKUP(Q$49,'American Bonds'!$B$1:$L$504,MATCH($A417,'American Bonds'!$A$2:$A$504,0))/100))</f>
        <v>0.486298000876354</v>
      </c>
      <c r="R417">
        <f>R$50*EXP(-R$49*(HLOOKUP(R$49,'American Bonds'!$B$1:$L$504,MATCH($A417,'American Bonds'!$A$2:$A$504,0))/100))</f>
        <v>0.47509824133644513</v>
      </c>
      <c r="S417">
        <f>S$50*EXP(-S$49*(HLOOKUP(S$49,'American Bonds'!$B$1:$L$504,MATCH($A417,'American Bonds'!$A$2:$A$504,0))/100))</f>
        <v>0.46415641954977749</v>
      </c>
      <c r="T417">
        <f>T$50*EXP(-T$49*(HLOOKUP(T$49,'American Bonds'!$B$1:$L$504,MATCH($A417,'American Bonds'!$A$2:$A$504,0))/100))</f>
        <v>0.45346659504197662</v>
      </c>
      <c r="U417" s="25">
        <f>U$50*EXP(-U$49*(HLOOKUP(U$49,'American Bonds'!$B$1:$L$504,MATCH($A417,'American Bonds'!$A$2:$A$504,0))/100))</f>
        <v>10.847806195236394</v>
      </c>
      <c r="W417" s="129">
        <f t="shared" si="73"/>
        <v>106.84892859163605</v>
      </c>
      <c r="X417" s="21">
        <f t="shared" si="71"/>
        <v>6.4533559091372661</v>
      </c>
      <c r="Y417" s="28">
        <f t="shared" si="72"/>
        <v>1.0650056864922679E-3</v>
      </c>
    </row>
    <row r="418" spans="1:25" x14ac:dyDescent="0.2">
      <c r="A418" s="154" t="s">
        <v>150</v>
      </c>
      <c r="B418">
        <f>B$50*EXP(-B$49*(HLOOKUP(B$49,'American Bonds'!$B$1:$L$504,MATCH($A418,'American Bonds'!$A$2:$A$504,0))/100))</f>
        <v>23.251586080581053</v>
      </c>
      <c r="C418">
        <f>C$50*EXP(-C$49*(HLOOKUP(C$49,'American Bonds'!$B$1:$L$504,MATCH($A418,'American Bonds'!$A$2:$A$504,0))/100))</f>
        <v>2.2655076157364187</v>
      </c>
      <c r="D418">
        <f>D$50*EXP(-D$49*(HLOOKUP(D$49,'American Bonds'!$B$1:$L$504,MATCH($A418,'American Bonds'!$A$2:$A$504,0))/100))</f>
        <v>22.23451192337378</v>
      </c>
      <c r="E418">
        <f>E$50*EXP(-E$49*(HLOOKUP(E$49,'American Bonds'!$B$1:$L$504,MATCH($A418,'American Bonds'!$A$2:$A$504,0))/100))</f>
        <v>1.7914761173211313</v>
      </c>
      <c r="F418">
        <f>F$50*EXP(-F$49*(HLOOKUP(F$49,'American Bonds'!$B$1:$L$504,MATCH($A418,'American Bonds'!$A$2:$A$504,0))/100))</f>
        <v>20.652230517172686</v>
      </c>
      <c r="G418">
        <f>G$50*EXP(-G$49*(HLOOKUP(G$49,'American Bonds'!$B$1:$L$504,MATCH($A418,'American Bonds'!$A$2:$A$504,0))/100))</f>
        <v>1.2361343803940157</v>
      </c>
      <c r="H418">
        <f>H$50*EXP(-H$49*(HLOOKUP(H$49,'American Bonds'!$B$1:$L$504,MATCH($A418,'American Bonds'!$A$2:$A$504,0))/100))</f>
        <v>1.1896856054629985</v>
      </c>
      <c r="I418">
        <f>I$50*EXP(-I$49*(HLOOKUP(I$49,'American Bonds'!$B$1:$L$504,MATCH($A418,'American Bonds'!$A$2:$A$504,0))/100))</f>
        <v>1.16368195231133</v>
      </c>
      <c r="J418">
        <f>J$50*EXP(-J$49*(HLOOKUP(J$49,'American Bonds'!$B$1:$L$504,MATCH($A418,'American Bonds'!$A$2:$A$504,0))/100))</f>
        <v>1.138246676194844</v>
      </c>
      <c r="K418">
        <f>K$50*EXP(-K$49*(HLOOKUP(K$49,'American Bonds'!$B$1:$L$504,MATCH($A418,'American Bonds'!$A$2:$A$504,0))/100))</f>
        <v>16.486090459322391</v>
      </c>
      <c r="L418">
        <f>L$50*EXP(-L$49*(HLOOKUP(L$49,'American Bonds'!$B$1:$L$504,MATCH($A418,'American Bonds'!$A$2:$A$504,0))/100))</f>
        <v>0.54398496386272954</v>
      </c>
      <c r="M418">
        <f>M$50*EXP(-M$49*(HLOOKUP(M$49,'American Bonds'!$B$1:$L$504,MATCH($A418,'American Bonds'!$A$2:$A$504,0))/100))</f>
        <v>0.53124409586752197</v>
      </c>
      <c r="N418">
        <f>N$50*EXP(-N$49*(HLOOKUP(N$49,'American Bonds'!$B$1:$L$504,MATCH($A418,'American Bonds'!$A$2:$A$504,0))/100))</f>
        <v>0.51880163633588405</v>
      </c>
      <c r="O418">
        <f>O$50*EXP(-O$49*(HLOOKUP(O$49,'American Bonds'!$B$1:$L$504,MATCH($A418,'American Bonds'!$A$2:$A$504,0))/100))</f>
        <v>0.50665059613558694</v>
      </c>
      <c r="P418">
        <f>P$50*EXP(-P$49*(HLOOKUP(P$49,'American Bonds'!$B$1:$L$504,MATCH($A418,'American Bonds'!$A$2:$A$504,0))/100))</f>
        <v>0.49478414982938773</v>
      </c>
      <c r="Q418">
        <f>Q$50*EXP(-Q$49*(HLOOKUP(Q$49,'American Bonds'!$B$1:$L$504,MATCH($A418,'American Bonds'!$A$2:$A$504,0))/100))</f>
        <v>0.48319563184107067</v>
      </c>
      <c r="R418">
        <f>R$50*EXP(-R$49*(HLOOKUP(R$49,'American Bonds'!$B$1:$L$504,MATCH($A418,'American Bonds'!$A$2:$A$504,0))/100))</f>
        <v>0.47187853271128383</v>
      </c>
      <c r="S418">
        <f>S$50*EXP(-S$49*(HLOOKUP(S$49,'American Bonds'!$B$1:$L$504,MATCH($A418,'American Bonds'!$A$2:$A$504,0))/100))</f>
        <v>0.46082649544107013</v>
      </c>
      <c r="T418">
        <f>T$50*EXP(-T$49*(HLOOKUP(T$49,'American Bonds'!$B$1:$L$504,MATCH($A418,'American Bonds'!$A$2:$A$504,0))/100))</f>
        <v>0.45003331192103735</v>
      </c>
      <c r="U418" s="25">
        <f>U$50*EXP(-U$49*(HLOOKUP(U$49,'American Bonds'!$B$1:$L$504,MATCH($A418,'American Bonds'!$A$2:$A$504,0))/100))</f>
        <v>10.739868720136986</v>
      </c>
      <c r="W418" s="129">
        <f t="shared" si="73"/>
        <v>106.6104194619532</v>
      </c>
      <c r="X418" s="21">
        <f t="shared" si="71"/>
        <v>6.4354533867262225</v>
      </c>
      <c r="Y418" s="28">
        <f t="shared" si="72"/>
        <v>-2.2347039950723416E-3</v>
      </c>
    </row>
    <row r="419" spans="1:25" x14ac:dyDescent="0.2">
      <c r="A419" s="154" t="s">
        <v>151</v>
      </c>
      <c r="B419">
        <f>B$50*EXP(-B$49*(HLOOKUP(B$49,'American Bonds'!$B$1:$L$504,MATCH($A419,'American Bonds'!$A$2:$A$504,0))/100))</f>
        <v>23.253911355450917</v>
      </c>
      <c r="C419">
        <f>C$50*EXP(-C$49*(HLOOKUP(C$49,'American Bonds'!$B$1:$L$504,MATCH($A419,'American Bonds'!$A$2:$A$504,0))/100))</f>
        <v>2.2655076157364187</v>
      </c>
      <c r="D419">
        <f>D$50*EXP(-D$49*(HLOOKUP(D$49,'American Bonds'!$B$1:$L$504,MATCH($A419,'American Bonds'!$A$2:$A$504,0))/100))</f>
        <v>22.23451192337378</v>
      </c>
      <c r="E419">
        <f>E$50*EXP(-E$49*(HLOOKUP(E$49,'American Bonds'!$B$1:$L$504,MATCH($A419,'American Bonds'!$A$2:$A$504,0))/100))</f>
        <v>1.7914761173211313</v>
      </c>
      <c r="F419">
        <f>F$50*EXP(-F$49*(HLOOKUP(F$49,'American Bonds'!$B$1:$L$504,MATCH($A419,'American Bonds'!$A$2:$A$504,0))/100))</f>
        <v>20.641906983012714</v>
      </c>
      <c r="G419">
        <f>G$50*EXP(-G$49*(HLOOKUP(G$49,'American Bonds'!$B$1:$L$504,MATCH($A419,'American Bonds'!$A$2:$A$504,0))/100))</f>
        <v>1.2353929222254736</v>
      </c>
      <c r="H419">
        <f>H$50*EXP(-H$49*(HLOOKUP(H$49,'American Bonds'!$B$1:$L$504,MATCH($A419,'American Bonds'!$A$2:$A$504,0))/100))</f>
        <v>1.1888531169441492</v>
      </c>
      <c r="I419">
        <f>I$50*EXP(-I$49*(HLOOKUP(I$49,'American Bonds'!$B$1:$L$504,MATCH($A419,'American Bonds'!$A$2:$A$504,0))/100))</f>
        <v>1.1627513790284247</v>
      </c>
      <c r="J419">
        <f>J$50*EXP(-J$49*(HLOOKUP(J$49,'American Bonds'!$B$1:$L$504,MATCH($A419,'American Bonds'!$A$2:$A$504,0))/100))</f>
        <v>1.1372227150379066</v>
      </c>
      <c r="K419">
        <f>K$50*EXP(-K$49*(HLOOKUP(K$49,'American Bonds'!$B$1:$L$504,MATCH($A419,'American Bonds'!$A$2:$A$504,0))/100))</f>
        <v>16.453151228614196</v>
      </c>
      <c r="L419">
        <f>L$50*EXP(-L$49*(HLOOKUP(L$49,'American Bonds'!$B$1:$L$504,MATCH($A419,'American Bonds'!$A$2:$A$504,0))/100))</f>
        <v>0.54278951242098283</v>
      </c>
      <c r="M419">
        <f>M$50*EXP(-M$49*(HLOOKUP(M$49,'American Bonds'!$B$1:$L$504,MATCH($A419,'American Bonds'!$A$2:$A$504,0))/100))</f>
        <v>0.52997063879718365</v>
      </c>
      <c r="N419">
        <f>N$50*EXP(-N$49*(HLOOKUP(N$49,'American Bonds'!$B$1:$L$504,MATCH($A419,'American Bonds'!$A$2:$A$504,0))/100))</f>
        <v>0.51745450411218596</v>
      </c>
      <c r="O419">
        <f>O$50*EXP(-O$49*(HLOOKUP(O$49,'American Bonds'!$B$1:$L$504,MATCH($A419,'American Bonds'!$A$2:$A$504,0))/100))</f>
        <v>0.50523395868437537</v>
      </c>
      <c r="P419">
        <f>P$50*EXP(-P$49*(HLOOKUP(P$49,'American Bonds'!$B$1:$L$504,MATCH($A419,'American Bonds'!$A$2:$A$504,0))/100))</f>
        <v>0.49330202168371406</v>
      </c>
      <c r="Q419">
        <f>Q$50*EXP(-Q$49*(HLOOKUP(Q$49,'American Bonds'!$B$1:$L$504,MATCH($A419,'American Bonds'!$A$2:$A$504,0))/100))</f>
        <v>0.48165187714403163</v>
      </c>
      <c r="R419">
        <f>R$50*EXP(-R$49*(HLOOKUP(R$49,'American Bonds'!$B$1:$L$504,MATCH($A419,'American Bonds'!$A$2:$A$504,0))/100))</f>
        <v>0.47027687006949126</v>
      </c>
      <c r="S419">
        <f>S$50*EXP(-S$49*(HLOOKUP(S$49,'American Bonds'!$B$1:$L$504,MATCH($A419,'American Bonds'!$A$2:$A$504,0))/100))</f>
        <v>0.45917050263300868</v>
      </c>
      <c r="T419">
        <f>T$50*EXP(-T$49*(HLOOKUP(T$49,'American Bonds'!$B$1:$L$504,MATCH($A419,'American Bonds'!$A$2:$A$504,0))/100))</f>
        <v>0.44832643046445181</v>
      </c>
      <c r="U419" s="25">
        <f>U$50*EXP(-U$49*(HLOOKUP(U$49,'American Bonds'!$B$1:$L$504,MATCH($A419,'American Bonds'!$A$2:$A$504,0))/100))</f>
        <v>10.675622439397111</v>
      </c>
      <c r="W419" s="129">
        <f t="shared" si="73"/>
        <v>106.48848411215164</v>
      </c>
      <c r="X419" s="21">
        <f t="shared" si="71"/>
        <v>6.4250483795846431</v>
      </c>
      <c r="Y419" s="28">
        <f t="shared" si="72"/>
        <v>-1.1444016000479397E-3</v>
      </c>
    </row>
    <row r="420" spans="1:25" x14ac:dyDescent="0.2">
      <c r="A420" s="154" t="s">
        <v>152</v>
      </c>
      <c r="B420">
        <f>B$50*EXP(-B$49*(HLOOKUP(B$49,'American Bonds'!$B$1:$L$504,MATCH($A420,'American Bonds'!$A$2:$A$504,0))/100))</f>
        <v>23.251586080581053</v>
      </c>
      <c r="C420">
        <f>C$50*EXP(-C$49*(HLOOKUP(C$49,'American Bonds'!$B$1:$L$504,MATCH($A420,'American Bonds'!$A$2:$A$504,0))/100))</f>
        <v>2.2655076157364187</v>
      </c>
      <c r="D420">
        <f>D$50*EXP(-D$49*(HLOOKUP(D$49,'American Bonds'!$B$1:$L$504,MATCH($A420,'American Bonds'!$A$2:$A$504,0))/100))</f>
        <v>22.241183277603891</v>
      </c>
      <c r="E420">
        <f>E$50*EXP(-E$49*(HLOOKUP(E$49,'American Bonds'!$B$1:$L$504,MATCH($A420,'American Bonds'!$A$2:$A$504,0))/100))</f>
        <v>1.7921928511052603</v>
      </c>
      <c r="F420">
        <f>F$50*EXP(-F$49*(HLOOKUP(F$49,'American Bonds'!$B$1:$L$504,MATCH($A420,'American Bonds'!$A$2:$A$504,0))/100))</f>
        <v>20.662559214390395</v>
      </c>
      <c r="G420">
        <f>G$50*EXP(-G$49*(HLOOKUP(G$49,'American Bonds'!$B$1:$L$504,MATCH($A420,'American Bonds'!$A$2:$A$504,0))/100))</f>
        <v>1.2368762835709481</v>
      </c>
      <c r="H420">
        <f>H$50*EXP(-H$49*(HLOOKUP(H$49,'American Bonds'!$B$1:$L$504,MATCH($A420,'American Bonds'!$A$2:$A$504,0))/100))</f>
        <v>1.1905186769278182</v>
      </c>
      <c r="I420">
        <f>I$50*EXP(-I$49*(HLOOKUP(I$49,'American Bonds'!$B$1:$L$504,MATCH($A420,'American Bonds'!$A$2:$A$504,0))/100))</f>
        <v>1.1646132703507244</v>
      </c>
      <c r="J420">
        <f>J$50*EXP(-J$49*(HLOOKUP(J$49,'American Bonds'!$B$1:$L$504,MATCH($A420,'American Bonds'!$A$2:$A$504,0))/100))</f>
        <v>1.1392715593316511</v>
      </c>
      <c r="K420">
        <f>K$50*EXP(-K$49*(HLOOKUP(K$49,'American Bonds'!$B$1:$L$504,MATCH($A420,'American Bonds'!$A$2:$A$504,0))/100))</f>
        <v>16.469612609161302</v>
      </c>
      <c r="L420">
        <f>L$50*EXP(-L$49*(HLOOKUP(L$49,'American Bonds'!$B$1:$L$504,MATCH($A420,'American Bonds'!$A$2:$A$504,0))/100))</f>
        <v>0.54338690939274292</v>
      </c>
      <c r="M420">
        <f>M$50*EXP(-M$49*(HLOOKUP(M$49,'American Bonds'!$B$1:$L$504,MATCH($A420,'American Bonds'!$A$2:$A$504,0))/100))</f>
        <v>0.5306069852952775</v>
      </c>
      <c r="N420">
        <f>N$50*EXP(-N$49*(HLOOKUP(N$49,'American Bonds'!$B$1:$L$504,MATCH($A420,'American Bonds'!$A$2:$A$504,0))/100))</f>
        <v>0.51812763240612392</v>
      </c>
      <c r="O420">
        <f>O$50*EXP(-O$49*(HLOOKUP(O$49,'American Bonds'!$B$1:$L$504,MATCH($A420,'American Bonds'!$A$2:$A$504,0))/100))</f>
        <v>0.50594178158695413</v>
      </c>
      <c r="P420">
        <f>P$50*EXP(-P$49*(HLOOKUP(P$49,'American Bonds'!$B$1:$L$504,MATCH($A420,'American Bonds'!$A$2:$A$504,0))/100))</f>
        <v>0.49404252995860048</v>
      </c>
      <c r="Q420">
        <f>Q$50*EXP(-Q$49*(HLOOKUP(Q$49,'American Bonds'!$B$1:$L$504,MATCH($A420,'American Bonds'!$A$2:$A$504,0))/100))</f>
        <v>0.48242313699080408</v>
      </c>
      <c r="R420">
        <f>R$50*EXP(-R$49*(HLOOKUP(R$49,'American Bonds'!$B$1:$L$504,MATCH($A420,'American Bonds'!$A$2:$A$504,0))/100))</f>
        <v>0.4710770206839287</v>
      </c>
      <c r="S420">
        <f>S$50*EXP(-S$49*(HLOOKUP(S$49,'American Bonds'!$B$1:$L$504,MATCH($A420,'American Bonds'!$A$2:$A$504,0))/100))</f>
        <v>0.45999775384047703</v>
      </c>
      <c r="T420">
        <f>T$50*EXP(-T$49*(HLOOKUP(T$49,'American Bonds'!$B$1:$L$504,MATCH($A420,'American Bonds'!$A$2:$A$504,0))/100))</f>
        <v>0.44917906042429667</v>
      </c>
      <c r="U420" s="25">
        <f>U$50*EXP(-U$49*(HLOOKUP(U$49,'American Bonds'!$B$1:$L$504,MATCH($A420,'American Bonds'!$A$2:$A$504,0))/100))</f>
        <v>10.696995049762066</v>
      </c>
      <c r="W420" s="129">
        <f t="shared" si="73"/>
        <v>106.56569929910076</v>
      </c>
      <c r="X420" s="21">
        <f t="shared" si="71"/>
        <v>6.428564275850384</v>
      </c>
      <c r="Y420" s="28">
        <f t="shared" si="72"/>
        <v>7.2484087468755929E-4</v>
      </c>
    </row>
    <row r="421" spans="1:25" x14ac:dyDescent="0.2">
      <c r="A421" s="154" t="s">
        <v>153</v>
      </c>
      <c r="B421">
        <f>B$50*EXP(-B$49*(HLOOKUP(B$49,'American Bonds'!$B$1:$L$504,MATCH($A421,'American Bonds'!$A$2:$A$504,0))/100))</f>
        <v>23.25856260283124</v>
      </c>
      <c r="C421">
        <f>C$50*EXP(-C$49*(HLOOKUP(C$49,'American Bonds'!$B$1:$L$504,MATCH($A421,'American Bonds'!$A$2:$A$504,0))/100))</f>
        <v>2.2668673281788019</v>
      </c>
      <c r="D421">
        <f>D$50*EXP(-D$49*(HLOOKUP(D$49,'American Bonds'!$B$1:$L$504,MATCH($A421,'American Bonds'!$A$2:$A$504,0))/100))</f>
        <v>22.254531991784248</v>
      </c>
      <c r="E421">
        <f>E$50*EXP(-E$49*(HLOOKUP(E$49,'American Bonds'!$B$1:$L$504,MATCH($A421,'American Bonds'!$A$2:$A$504,0))/100))</f>
        <v>1.7936271790408209</v>
      </c>
      <c r="F421">
        <f>F$50*EXP(-F$49*(HLOOKUP(F$49,'American Bonds'!$B$1:$L$504,MATCH($A421,'American Bonds'!$A$2:$A$504,0))/100))</f>
        <v>20.672893077248016</v>
      </c>
      <c r="G421">
        <f>G$50*EXP(-G$49*(HLOOKUP(G$49,'American Bonds'!$B$1:$L$504,MATCH($A421,'American Bonds'!$A$2:$A$504,0))/100))</f>
        <v>1.237618632023356</v>
      </c>
      <c r="H421">
        <f>H$50*EXP(-H$49*(HLOOKUP(H$49,'American Bonds'!$B$1:$L$504,MATCH($A421,'American Bonds'!$A$2:$A$504,0))/100))</f>
        <v>1.1921865703284751</v>
      </c>
      <c r="I421">
        <f>I$50*EXP(-I$49*(HLOOKUP(I$49,'American Bonds'!$B$1:$L$504,MATCH($A421,'American Bonds'!$A$2:$A$504,0))/100))</f>
        <v>1.1664781430836324</v>
      </c>
      <c r="J421">
        <f>J$50*EXP(-J$49*(HLOOKUP(J$49,'American Bonds'!$B$1:$L$504,MATCH($A421,'American Bonds'!$A$2:$A$504,0))/100))</f>
        <v>1.1413240948662446</v>
      </c>
      <c r="K421">
        <f>K$50*EXP(-K$49*(HLOOKUP(K$49,'American Bonds'!$B$1:$L$504,MATCH($A421,'American Bonds'!$A$2:$A$504,0))/100))</f>
        <v>16.486090459322391</v>
      </c>
      <c r="L421">
        <f>L$50*EXP(-L$49*(HLOOKUP(L$49,'American Bonds'!$B$1:$L$504,MATCH($A421,'American Bonds'!$A$2:$A$504,0))/100))</f>
        <v>0.54398496386272954</v>
      </c>
      <c r="M421">
        <f>M$50*EXP(-M$49*(HLOOKUP(M$49,'American Bonds'!$B$1:$L$504,MATCH($A421,'American Bonds'!$A$2:$A$504,0))/100))</f>
        <v>0.53124409586752197</v>
      </c>
      <c r="N421">
        <f>N$50*EXP(-N$49*(HLOOKUP(N$49,'American Bonds'!$B$1:$L$504,MATCH($A421,'American Bonds'!$A$2:$A$504,0))/100))</f>
        <v>0.51880163633588405</v>
      </c>
      <c r="O421">
        <f>O$50*EXP(-O$49*(HLOOKUP(O$49,'American Bonds'!$B$1:$L$504,MATCH($A421,'American Bonds'!$A$2:$A$504,0))/100))</f>
        <v>0.50665059613558694</v>
      </c>
      <c r="P421">
        <f>P$50*EXP(-P$49*(HLOOKUP(P$49,'American Bonds'!$B$1:$L$504,MATCH($A421,'American Bonds'!$A$2:$A$504,0))/100))</f>
        <v>0.49478414982938773</v>
      </c>
      <c r="Q421">
        <f>Q$50*EXP(-Q$49*(HLOOKUP(Q$49,'American Bonds'!$B$1:$L$504,MATCH($A421,'American Bonds'!$A$2:$A$504,0))/100))</f>
        <v>0.48319563184107067</v>
      </c>
      <c r="R421">
        <f>R$50*EXP(-R$49*(HLOOKUP(R$49,'American Bonds'!$B$1:$L$504,MATCH($A421,'American Bonds'!$A$2:$A$504,0))/100))</f>
        <v>0.47187853271128383</v>
      </c>
      <c r="S421">
        <f>S$50*EXP(-S$49*(HLOOKUP(S$49,'American Bonds'!$B$1:$L$504,MATCH($A421,'American Bonds'!$A$2:$A$504,0))/100))</f>
        <v>0.46082649544107013</v>
      </c>
      <c r="T421">
        <f>T$50*EXP(-T$49*(HLOOKUP(T$49,'American Bonds'!$B$1:$L$504,MATCH($A421,'American Bonds'!$A$2:$A$504,0))/100))</f>
        <v>0.45003331192103735</v>
      </c>
      <c r="U421" s="25">
        <f>U$50*EXP(-U$49*(HLOOKUP(U$49,'American Bonds'!$B$1:$L$504,MATCH($A421,'American Bonds'!$A$2:$A$504,0))/100))</f>
        <v>10.718410448121485</v>
      </c>
      <c r="W421" s="129">
        <f t="shared" si="73"/>
        <v>106.64998994077426</v>
      </c>
      <c r="X421" s="21">
        <f t="shared" si="71"/>
        <v>6.4314621284540694</v>
      </c>
      <c r="Y421" s="28">
        <f t="shared" si="72"/>
        <v>7.9066082205459215E-4</v>
      </c>
    </row>
    <row r="422" spans="1:25" x14ac:dyDescent="0.2">
      <c r="A422" s="154">
        <v>41467</v>
      </c>
      <c r="B422">
        <f>B$50*EXP(-B$49*(HLOOKUP(B$49,'American Bonds'!$B$1:$L$504,MATCH($A422,'American Bonds'!$A$2:$A$504,0))/100))</f>
        <v>23.256236862859897</v>
      </c>
      <c r="C422">
        <f>C$50*EXP(-C$49*(HLOOKUP(C$49,'American Bonds'!$B$1:$L$504,MATCH($A422,'American Bonds'!$A$2:$A$504,0))/100))</f>
        <v>2.2677742564836421</v>
      </c>
      <c r="D422">
        <f>D$50*EXP(-D$49*(HLOOKUP(D$49,'American Bonds'!$B$1:$L$504,MATCH($A422,'American Bonds'!$A$2:$A$504,0))/100))</f>
        <v>22.281253459848653</v>
      </c>
      <c r="E422">
        <f>E$50*EXP(-E$49*(HLOOKUP(E$49,'American Bonds'!$B$1:$L$504,MATCH($A422,'American Bonds'!$A$2:$A$504,0))/100))</f>
        <v>1.796499279595015</v>
      </c>
      <c r="F422">
        <f>F$50*EXP(-F$49*(HLOOKUP(F$49,'American Bonds'!$B$1:$L$504,MATCH($A422,'American Bonds'!$A$2:$A$504,0))/100))</f>
        <v>20.714280236766314</v>
      </c>
      <c r="G422">
        <f>G$50*EXP(-G$49*(HLOOKUP(G$49,'American Bonds'!$B$1:$L$504,MATCH($A422,'American Bonds'!$A$2:$A$504,0))/100))</f>
        <v>1.2405924839350573</v>
      </c>
      <c r="H422">
        <f>H$50*EXP(-H$49*(HLOOKUP(H$49,'American Bonds'!$B$1:$L$504,MATCH($A422,'American Bonds'!$A$2:$A$504,0))/100))</f>
        <v>1.1955293704616186</v>
      </c>
      <c r="I422">
        <f>I$50*EXP(-I$49*(HLOOKUP(I$49,'American Bonds'!$B$1:$L$504,MATCH($A422,'American Bonds'!$A$2:$A$504,0))/100))</f>
        <v>1.1702168518852183</v>
      </c>
      <c r="J422">
        <f>J$50*EXP(-J$49*(HLOOKUP(J$49,'American Bonds'!$B$1:$L$504,MATCH($A422,'American Bonds'!$A$2:$A$504,0))/100))</f>
        <v>1.1454402662708274</v>
      </c>
      <c r="K422">
        <f>K$50*EXP(-K$49*(HLOOKUP(K$49,'American Bonds'!$B$1:$L$504,MATCH($A422,'American Bonds'!$A$2:$A$504,0))/100))</f>
        <v>16.552166885910978</v>
      </c>
      <c r="L422">
        <f>L$50*EXP(-L$49*(HLOOKUP(L$49,'American Bonds'!$B$1:$L$504,MATCH($A422,'American Bonds'!$A$2:$A$504,0))/100))</f>
        <v>0.54638377120981452</v>
      </c>
      <c r="M422">
        <f>M$50*EXP(-M$49*(HLOOKUP(M$49,'American Bonds'!$B$1:$L$504,MATCH($A422,'American Bonds'!$A$2:$A$504,0))/100))</f>
        <v>0.53380019726332317</v>
      </c>
      <c r="N422">
        <f>N$50*EXP(-N$49*(HLOOKUP(N$49,'American Bonds'!$B$1:$L$504,MATCH($A422,'American Bonds'!$A$2:$A$504,0))/100))</f>
        <v>0.52150643121671914</v>
      </c>
      <c r="O422">
        <f>O$50*EXP(-O$49*(HLOOKUP(O$49,'American Bonds'!$B$1:$L$504,MATCH($A422,'American Bonds'!$A$2:$A$504,0))/100))</f>
        <v>0.50949579860540306</v>
      </c>
      <c r="P422">
        <f>P$50*EXP(-P$49*(HLOOKUP(P$49,'American Bonds'!$B$1:$L$504,MATCH($A422,'American Bonds'!$A$2:$A$504,0))/100))</f>
        <v>0.4977617786820408</v>
      </c>
      <c r="Q422">
        <f>Q$50*EXP(-Q$49*(HLOOKUP(Q$49,'American Bonds'!$B$1:$L$504,MATCH($A422,'American Bonds'!$A$2:$A$504,0))/100))</f>
        <v>0.486298000876354</v>
      </c>
      <c r="R422">
        <f>R$50*EXP(-R$49*(HLOOKUP(R$49,'American Bonds'!$B$1:$L$504,MATCH($A422,'American Bonds'!$A$2:$A$504,0))/100))</f>
        <v>0.47509824133644513</v>
      </c>
      <c r="S422">
        <f>S$50*EXP(-S$49*(HLOOKUP(S$49,'American Bonds'!$B$1:$L$504,MATCH($A422,'American Bonds'!$A$2:$A$504,0))/100))</f>
        <v>0.46415641954977749</v>
      </c>
      <c r="T422">
        <f>T$50*EXP(-T$49*(HLOOKUP(T$49,'American Bonds'!$B$1:$L$504,MATCH($A422,'American Bonds'!$A$2:$A$504,0))/100))</f>
        <v>0.45346659504197662</v>
      </c>
      <c r="U422" s="25">
        <f>U$50*EXP(-U$49*(HLOOKUP(U$49,'American Bonds'!$B$1:$L$504,MATCH($A422,'American Bonds'!$A$2:$A$504,0))/100))</f>
        <v>10.804501637310695</v>
      </c>
      <c r="W422" s="129">
        <f t="shared" si="73"/>
        <v>106.91245882510977</v>
      </c>
      <c r="X422" s="21">
        <f t="shared" si="71"/>
        <v>6.4455584057790745</v>
      </c>
      <c r="Y422" s="28">
        <f t="shared" si="72"/>
        <v>2.4580071824510104E-3</v>
      </c>
    </row>
    <row r="423" spans="1:25" x14ac:dyDescent="0.2">
      <c r="A423" s="154">
        <v>41468</v>
      </c>
      <c r="B423">
        <f>B$50*EXP(-B$49*(HLOOKUP(B$49,'American Bonds'!$B$1:$L$504,MATCH($A423,'American Bonds'!$A$2:$A$504,0))/100))</f>
        <v>23.251586080581053</v>
      </c>
      <c r="C423">
        <f>C$50*EXP(-C$49*(HLOOKUP(C$49,'American Bonds'!$B$1:$L$504,MATCH($A423,'American Bonds'!$A$2:$A$504,0))/100))</f>
        <v>2.2668673281788019</v>
      </c>
      <c r="D423">
        <f>D$50*EXP(-D$49*(HLOOKUP(D$49,'American Bonds'!$B$1:$L$504,MATCH($A423,'American Bonds'!$A$2:$A$504,0))/100))</f>
        <v>22.26788871759636</v>
      </c>
      <c r="E423">
        <f>E$50*EXP(-E$49*(HLOOKUP(E$49,'American Bonds'!$B$1:$L$504,MATCH($A423,'American Bonds'!$A$2:$A$504,0))/100))</f>
        <v>1.7950626548978379</v>
      </c>
      <c r="F423">
        <f>F$50*EXP(-F$49*(HLOOKUP(F$49,'American Bonds'!$B$1:$L$504,MATCH($A423,'American Bonds'!$A$2:$A$504,0))/100))</f>
        <v>20.703925685501464</v>
      </c>
      <c r="G423">
        <f>G$50*EXP(-G$49*(HLOOKUP(G$49,'American Bonds'!$B$1:$L$504,MATCH($A423,'American Bonds'!$A$2:$A$504,0))/100))</f>
        <v>1.2398483517066887</v>
      </c>
      <c r="H423">
        <f>H$50*EXP(-H$49*(HLOOKUP(H$49,'American Bonds'!$B$1:$L$504,MATCH($A423,'American Bonds'!$A$2:$A$504,0))/100))</f>
        <v>1.1938568004151913</v>
      </c>
      <c r="I423">
        <f>I$50*EXP(-I$49*(HLOOKUP(I$49,'American Bonds'!$B$1:$L$504,MATCH($A423,'American Bonds'!$A$2:$A$504,0))/100))</f>
        <v>1.1683460020012237</v>
      </c>
      <c r="J423">
        <f>J$50*EXP(-J$49*(HLOOKUP(J$49,'American Bonds'!$B$1:$L$504,MATCH($A423,'American Bonds'!$A$2:$A$504,0))/100))</f>
        <v>1.1433803282919039</v>
      </c>
      <c r="K423">
        <f>K$50*EXP(-K$49*(HLOOKUP(K$49,'American Bonds'!$B$1:$L$504,MATCH($A423,'American Bonds'!$A$2:$A$504,0))/100))</f>
        <v>16.519095634414406</v>
      </c>
      <c r="L423">
        <f>L$50*EXP(-L$49*(HLOOKUP(L$49,'American Bonds'!$B$1:$L$504,MATCH($A423,'American Bonds'!$A$2:$A$504,0))/100))</f>
        <v>0.5451830481927632</v>
      </c>
      <c r="M423">
        <f>M$50*EXP(-M$49*(HLOOKUP(M$49,'American Bonds'!$B$1:$L$504,MATCH($A423,'American Bonds'!$A$2:$A$504,0))/100))</f>
        <v>0.53252061290532127</v>
      </c>
      <c r="N423">
        <f>N$50*EXP(-N$49*(HLOOKUP(N$49,'American Bonds'!$B$1:$L$504,MATCH($A423,'American Bonds'!$A$2:$A$504,0))/100))</f>
        <v>0.52015227566061939</v>
      </c>
      <c r="O423">
        <f>O$50*EXP(-O$49*(HLOOKUP(O$49,'American Bonds'!$B$1:$L$504,MATCH($A423,'American Bonds'!$A$2:$A$504,0))/100))</f>
        <v>0.50807120573006737</v>
      </c>
      <c r="P423">
        <f>P$50*EXP(-P$49*(HLOOKUP(P$49,'American Bonds'!$B$1:$L$504,MATCH($A423,'American Bonds'!$A$2:$A$504,0))/100))</f>
        <v>0.4962707310357497</v>
      </c>
      <c r="Q423">
        <f>Q$50*EXP(-Q$49*(HLOOKUP(Q$49,'American Bonds'!$B$1:$L$504,MATCH($A423,'American Bonds'!$A$2:$A$504,0))/100))</f>
        <v>0.484744334465602</v>
      </c>
      <c r="R423">
        <f>R$50*EXP(-R$49*(HLOOKUP(R$49,'American Bonds'!$B$1:$L$504,MATCH($A423,'American Bonds'!$A$2:$A$504,0))/100))</f>
        <v>0.47348565027416945</v>
      </c>
      <c r="S423">
        <f>S$50*EXP(-S$49*(HLOOKUP(S$49,'American Bonds'!$B$1:$L$504,MATCH($A423,'American Bonds'!$A$2:$A$504,0))/100))</f>
        <v>0.46248846056696263</v>
      </c>
      <c r="T423">
        <f>T$50*EXP(-T$49*(HLOOKUP(T$49,'American Bonds'!$B$1:$L$504,MATCH($A423,'American Bonds'!$A$2:$A$504,0))/100))</f>
        <v>0.45174669186646693</v>
      </c>
      <c r="U423" s="25">
        <f>U$50*EXP(-U$49*(HLOOKUP(U$49,'American Bonds'!$B$1:$L$504,MATCH($A423,'American Bonds'!$A$2:$A$504,0))/100))</f>
        <v>10.718410448121485</v>
      </c>
      <c r="W423" s="129">
        <f t="shared" si="73"/>
        <v>106.74293104240412</v>
      </c>
      <c r="X423" s="21">
        <f t="shared" si="71"/>
        <v>6.4332199460636579</v>
      </c>
      <c r="Y423" s="28">
        <f t="shared" si="72"/>
        <v>-1.5869276070043375E-3</v>
      </c>
    </row>
    <row r="424" spans="1:25" x14ac:dyDescent="0.2">
      <c r="A424" s="154">
        <v>41471</v>
      </c>
      <c r="B424">
        <f>B$50*EXP(-B$49*(HLOOKUP(B$49,'American Bonds'!$B$1:$L$504,MATCH($A424,'American Bonds'!$A$2:$A$504,0))/100))</f>
        <v>23.253911355450917</v>
      </c>
      <c r="C424">
        <f>C$50*EXP(-C$49*(HLOOKUP(C$49,'American Bonds'!$B$1:$L$504,MATCH($A424,'American Bonds'!$A$2:$A$504,0))/100))</f>
        <v>2.2677742564836421</v>
      </c>
      <c r="D424">
        <f>D$50*EXP(-D$49*(HLOOKUP(D$49,'American Bonds'!$B$1:$L$504,MATCH($A424,'American Bonds'!$A$2:$A$504,0))/100))</f>
        <v>22.274570086366843</v>
      </c>
      <c r="E424">
        <f>E$50*EXP(-E$49*(HLOOKUP(E$49,'American Bonds'!$B$1:$L$504,MATCH($A424,'American Bonds'!$A$2:$A$504,0))/100))</f>
        <v>1.7957808235839587</v>
      </c>
      <c r="F424">
        <f>F$50*EXP(-F$49*(HLOOKUP(F$49,'American Bonds'!$B$1:$L$504,MATCH($A424,'American Bonds'!$A$2:$A$504,0))/100))</f>
        <v>20.724639966601327</v>
      </c>
      <c r="G424">
        <f>G$50*EXP(-G$49*(HLOOKUP(G$49,'American Bonds'!$B$1:$L$504,MATCH($A424,'American Bonds'!$A$2:$A$504,0))/100))</f>
        <v>1.2413370627767335</v>
      </c>
      <c r="H424">
        <f>H$50*EXP(-H$49*(HLOOKUP(H$49,'American Bonds'!$B$1:$L$504,MATCH($A424,'American Bonds'!$A$2:$A$504,0))/100))</f>
        <v>1.196366533993994</v>
      </c>
      <c r="I424">
        <f>I$50*EXP(-I$49*(HLOOKUP(I$49,'American Bonds'!$B$1:$L$504,MATCH($A424,'American Bonds'!$A$2:$A$504,0))/100))</f>
        <v>1.1711533999359975</v>
      </c>
      <c r="J424">
        <f>J$50*EXP(-J$49*(HLOOKUP(J$49,'American Bonds'!$B$1:$L$504,MATCH($A424,'American Bonds'!$A$2:$A$504,0))/100))</f>
        <v>1.1464716265529813</v>
      </c>
      <c r="K424">
        <f>K$50*EXP(-K$49*(HLOOKUP(K$49,'American Bonds'!$B$1:$L$504,MATCH($A424,'American Bonds'!$A$2:$A$504,0))/100))</f>
        <v>16.552166885910978</v>
      </c>
      <c r="L424">
        <f>L$50*EXP(-L$49*(HLOOKUP(L$49,'American Bonds'!$B$1:$L$504,MATCH($A424,'American Bonds'!$A$2:$A$504,0))/100))</f>
        <v>0.54638377120981452</v>
      </c>
      <c r="M424">
        <f>M$50*EXP(-M$49*(HLOOKUP(M$49,'American Bonds'!$B$1:$L$504,MATCH($A424,'American Bonds'!$A$2:$A$504,0))/100))</f>
        <v>0.53380019726332317</v>
      </c>
      <c r="N424">
        <f>N$50*EXP(-N$49*(HLOOKUP(N$49,'American Bonds'!$B$1:$L$504,MATCH($A424,'American Bonds'!$A$2:$A$504,0))/100))</f>
        <v>0.52150643121671914</v>
      </c>
      <c r="O424">
        <f>O$50*EXP(-O$49*(HLOOKUP(O$49,'American Bonds'!$B$1:$L$504,MATCH($A424,'American Bonds'!$A$2:$A$504,0))/100))</f>
        <v>0.50949579860540306</v>
      </c>
      <c r="P424">
        <f>P$50*EXP(-P$49*(HLOOKUP(P$49,'American Bonds'!$B$1:$L$504,MATCH($A424,'American Bonds'!$A$2:$A$504,0))/100))</f>
        <v>0.4977617786820408</v>
      </c>
      <c r="Q424">
        <f>Q$50*EXP(-Q$49*(HLOOKUP(Q$49,'American Bonds'!$B$1:$L$504,MATCH($A424,'American Bonds'!$A$2:$A$504,0))/100))</f>
        <v>0.486298000876354</v>
      </c>
      <c r="R424">
        <f>R$50*EXP(-R$49*(HLOOKUP(R$49,'American Bonds'!$B$1:$L$504,MATCH($A424,'American Bonds'!$A$2:$A$504,0))/100))</f>
        <v>0.47509824133644513</v>
      </c>
      <c r="S424">
        <f>S$50*EXP(-S$49*(HLOOKUP(S$49,'American Bonds'!$B$1:$L$504,MATCH($A424,'American Bonds'!$A$2:$A$504,0))/100))</f>
        <v>0.46415641954977749</v>
      </c>
      <c r="T424">
        <f>T$50*EXP(-T$49*(HLOOKUP(T$49,'American Bonds'!$B$1:$L$504,MATCH($A424,'American Bonds'!$A$2:$A$504,0))/100))</f>
        <v>0.45346659504197662</v>
      </c>
      <c r="U424" s="25">
        <f>U$50*EXP(-U$49*(HLOOKUP(U$49,'American Bonds'!$B$1:$L$504,MATCH($A424,'American Bonds'!$A$2:$A$504,0))/100))</f>
        <v>10.761369951641688</v>
      </c>
      <c r="W424" s="129">
        <f t="shared" si="73"/>
        <v>106.87350918308093</v>
      </c>
      <c r="X424" s="21">
        <f t="shared" si="71"/>
        <v>6.4403379345597331</v>
      </c>
      <c r="Y424" s="28">
        <f t="shared" si="72"/>
        <v>1.2225478226557294E-3</v>
      </c>
    </row>
    <row r="425" spans="1:25" x14ac:dyDescent="0.2">
      <c r="A425" s="154">
        <v>41472</v>
      </c>
      <c r="B425">
        <f>B$50*EXP(-B$49*(HLOOKUP(B$49,'American Bonds'!$B$1:$L$504,MATCH($A425,'American Bonds'!$A$2:$A$504,0))/100))</f>
        <v>23.253911355450917</v>
      </c>
      <c r="C425">
        <f>C$50*EXP(-C$49*(HLOOKUP(C$49,'American Bonds'!$B$1:$L$504,MATCH($A425,'American Bonds'!$A$2:$A$504,0))/100))</f>
        <v>2.2673207469848071</v>
      </c>
      <c r="D425">
        <f>D$50*EXP(-D$49*(HLOOKUP(D$49,'American Bonds'!$B$1:$L$504,MATCH($A425,'American Bonds'!$A$2:$A$504,0))/100))</f>
        <v>22.281253459848653</v>
      </c>
      <c r="E425">
        <f>E$50*EXP(-E$49*(HLOOKUP(E$49,'American Bonds'!$B$1:$L$504,MATCH($A425,'American Bonds'!$A$2:$A$504,0))/100))</f>
        <v>1.796499279595015</v>
      </c>
      <c r="F425">
        <f>F$50*EXP(-F$49*(HLOOKUP(F$49,'American Bonds'!$B$1:$L$504,MATCH($A425,'American Bonds'!$A$2:$A$504,0))/100))</f>
        <v>20.735004877596438</v>
      </c>
      <c r="G425">
        <f>G$50*EXP(-G$49*(HLOOKUP(G$49,'American Bonds'!$B$1:$L$504,MATCH($A425,'American Bonds'!$A$2:$A$504,0))/100))</f>
        <v>1.2420820884997656</v>
      </c>
      <c r="H425">
        <f>H$50*EXP(-H$49*(HLOOKUP(H$49,'American Bonds'!$B$1:$L$504,MATCH($A425,'American Bonds'!$A$2:$A$504,0))/100))</f>
        <v>1.1972042837459949</v>
      </c>
      <c r="I425">
        <f>I$50*EXP(-I$49*(HLOOKUP(I$49,'American Bonds'!$B$1:$L$504,MATCH($A425,'American Bonds'!$A$2:$A$504,0))/100))</f>
        <v>1.1720906975249927</v>
      </c>
      <c r="J425">
        <f>J$50*EXP(-J$49*(HLOOKUP(J$49,'American Bonds'!$B$1:$L$504,MATCH($A425,'American Bonds'!$A$2:$A$504,0))/100))</f>
        <v>1.1475039154772151</v>
      </c>
      <c r="K425">
        <f>K$50*EXP(-K$49*(HLOOKUP(K$49,'American Bonds'!$B$1:$L$504,MATCH($A425,'American Bonds'!$A$2:$A$504,0))/100))</f>
        <v>16.585304346097168</v>
      </c>
      <c r="L425">
        <f>L$50*EXP(-L$49*(HLOOKUP(L$49,'American Bonds'!$B$1:$L$504,MATCH($A425,'American Bonds'!$A$2:$A$504,0))/100))</f>
        <v>0.54758713872538511</v>
      </c>
      <c r="M425">
        <f>M$50*EXP(-M$49*(HLOOKUP(M$49,'American Bonds'!$B$1:$L$504,MATCH($A425,'American Bonds'!$A$2:$A$504,0))/100))</f>
        <v>0.53508285631193719</v>
      </c>
      <c r="N425">
        <f>N$50*EXP(-N$49*(HLOOKUP(N$49,'American Bonds'!$B$1:$L$504,MATCH($A425,'American Bonds'!$A$2:$A$504,0))/100))</f>
        <v>0.52286411215827977</v>
      </c>
      <c r="O425">
        <f>O$50*EXP(-O$49*(HLOOKUP(O$49,'American Bonds'!$B$1:$L$504,MATCH($A425,'American Bonds'!$A$2:$A$504,0))/100))</f>
        <v>0.51092438593040967</v>
      </c>
      <c r="P425">
        <f>P$50*EXP(-P$49*(HLOOKUP(P$49,'American Bonds'!$B$1:$L$504,MATCH($A425,'American Bonds'!$A$2:$A$504,0))/100))</f>
        <v>0.49925730618769998</v>
      </c>
      <c r="Q425">
        <f>Q$50*EXP(-Q$49*(HLOOKUP(Q$49,'American Bonds'!$B$1:$L$504,MATCH($A425,'American Bonds'!$A$2:$A$504,0))/100))</f>
        <v>0.48785664698288433</v>
      </c>
      <c r="R425">
        <f>R$50*EXP(-R$49*(HLOOKUP(R$49,'American Bonds'!$B$1:$L$504,MATCH($A425,'American Bonds'!$A$2:$A$504,0))/100))</f>
        <v>0.47671632453968132</v>
      </c>
      <c r="S425">
        <f>S$50*EXP(-S$49*(HLOOKUP(S$49,'American Bonds'!$B$1:$L$504,MATCH($A425,'American Bonds'!$A$2:$A$504,0))/100))</f>
        <v>0.4658303940062864</v>
      </c>
      <c r="T425">
        <f>T$50*EXP(-T$49*(HLOOKUP(T$49,'American Bonds'!$B$1:$L$504,MATCH($A425,'American Bonds'!$A$2:$A$504,0))/100))</f>
        <v>0.45519304628299834</v>
      </c>
      <c r="U425" s="25">
        <f>U$50*EXP(-U$49*(HLOOKUP(U$49,'American Bonds'!$B$1:$L$504,MATCH($A425,'American Bonds'!$A$2:$A$504,0))/100))</f>
        <v>10.804501637310695</v>
      </c>
      <c r="W425" s="129">
        <f t="shared" si="73"/>
        <v>106.98398889925721</v>
      </c>
      <c r="X425" s="21">
        <f t="shared" si="71"/>
        <v>6.4476992068860053</v>
      </c>
      <c r="Y425" s="28">
        <f t="shared" si="72"/>
        <v>1.0332088142359049E-3</v>
      </c>
    </row>
    <row r="426" spans="1:25" x14ac:dyDescent="0.2">
      <c r="A426" s="154">
        <v>41473</v>
      </c>
      <c r="B426">
        <f>B$50*EXP(-B$49*(HLOOKUP(B$49,'American Bonds'!$B$1:$L$504,MATCH($A426,'American Bonds'!$A$2:$A$504,0))/100))</f>
        <v>23.260888575388215</v>
      </c>
      <c r="C426">
        <f>C$50*EXP(-C$49*(HLOOKUP(C$49,'American Bonds'!$B$1:$L$504,MATCH($A426,'American Bonds'!$A$2:$A$504,0))/100))</f>
        <v>2.2673207469848071</v>
      </c>
      <c r="D426">
        <f>D$50*EXP(-D$49*(HLOOKUP(D$49,'American Bonds'!$B$1:$L$504,MATCH($A426,'American Bonds'!$A$2:$A$504,0))/100))</f>
        <v>22.287938838643285</v>
      </c>
      <c r="E426">
        <f>E$50*EXP(-E$49*(HLOOKUP(E$49,'American Bonds'!$B$1:$L$504,MATCH($A426,'American Bonds'!$A$2:$A$504,0))/100))</f>
        <v>1.79721802304596</v>
      </c>
      <c r="F426">
        <f>F$50*EXP(-F$49*(HLOOKUP(F$49,'American Bonds'!$B$1:$L$504,MATCH($A426,'American Bonds'!$A$2:$A$504,0))/100))</f>
        <v>20.776516385021889</v>
      </c>
      <c r="G426">
        <f>G$50*EXP(-G$49*(HLOOKUP(G$49,'American Bonds'!$B$1:$L$504,MATCH($A426,'American Bonds'!$A$2:$A$504,0))/100))</f>
        <v>1.2450666655720548</v>
      </c>
      <c r="H426">
        <f>H$50*EXP(-H$49*(HLOOKUP(H$49,'American Bonds'!$B$1:$L$504,MATCH($A426,'American Bonds'!$A$2:$A$504,0))/100))</f>
        <v>1.2005611531645151</v>
      </c>
      <c r="I426">
        <f>I$50*EXP(-I$49*(HLOOKUP(I$49,'American Bonds'!$B$1:$L$504,MATCH($A426,'American Bonds'!$A$2:$A$504,0))/100))</f>
        <v>1.1758473952677462</v>
      </c>
      <c r="J426">
        <f>J$50*EXP(-J$49*(HLOOKUP(J$49,'American Bonds'!$B$1:$L$504,MATCH($A426,'American Bonds'!$A$2:$A$504,0))/100))</f>
        <v>1.1516423743293325</v>
      </c>
      <c r="K426">
        <f>K$50*EXP(-K$49*(HLOOKUP(K$49,'American Bonds'!$B$1:$L$504,MATCH($A426,'American Bonds'!$A$2:$A$504,0))/100))</f>
        <v>16.651778423003289</v>
      </c>
      <c r="L426">
        <f>L$50*EXP(-L$49*(HLOOKUP(L$49,'American Bonds'!$B$1:$L$504,MATCH($A426,'American Bonds'!$A$2:$A$504,0))/100))</f>
        <v>0.55000183056211593</v>
      </c>
      <c r="M426">
        <f>M$50*EXP(-M$49*(HLOOKUP(M$49,'American Bonds'!$B$1:$L$504,MATCH($A426,'American Bonds'!$A$2:$A$504,0))/100))</f>
        <v>0.53765742805123296</v>
      </c>
      <c r="N426">
        <f>N$50*EXP(-N$49*(HLOOKUP(N$49,'American Bonds'!$B$1:$L$504,MATCH($A426,'American Bonds'!$A$2:$A$504,0))/100))</f>
        <v>0.52559008693339104</v>
      </c>
      <c r="O426">
        <f>O$50*EXP(-O$49*(HLOOKUP(O$49,'American Bonds'!$B$1:$L$504,MATCH($A426,'American Bonds'!$A$2:$A$504,0))/100))</f>
        <v>0.51379358876136705</v>
      </c>
      <c r="P426">
        <f>P$50*EXP(-P$49*(HLOOKUP(P$49,'American Bonds'!$B$1:$L$504,MATCH($A426,'American Bonds'!$A$2:$A$504,0))/100))</f>
        <v>0.50226185465659279</v>
      </c>
      <c r="Q426">
        <f>Q$50*EXP(-Q$49*(HLOOKUP(Q$49,'American Bonds'!$B$1:$L$504,MATCH($A426,'American Bonds'!$A$2:$A$504,0))/100))</f>
        <v>0.49098894217663452</v>
      </c>
      <c r="R426">
        <f>R$50*EXP(-R$49*(HLOOKUP(R$49,'American Bonds'!$B$1:$L$504,MATCH($A426,'American Bonds'!$A$2:$A$504,0))/100))</f>
        <v>0.47996904225298048</v>
      </c>
      <c r="S426">
        <f>S$50*EXP(-S$49*(HLOOKUP(S$49,'American Bonds'!$B$1:$L$504,MATCH($A426,'American Bonds'!$A$2:$A$504,0))/100))</f>
        <v>0.46919647619755772</v>
      </c>
      <c r="T426">
        <f>T$50*EXP(-T$49*(HLOOKUP(T$49,'American Bonds'!$B$1:$L$504,MATCH($A426,'American Bonds'!$A$2:$A$504,0))/100))</f>
        <v>0.4586656927764351</v>
      </c>
      <c r="U426" s="25">
        <f>U$50*EXP(-U$49*(HLOOKUP(U$49,'American Bonds'!$B$1:$L$504,MATCH($A426,'American Bonds'!$A$2:$A$504,0))/100))</f>
        <v>10.891284318292636</v>
      </c>
      <c r="W426" s="129">
        <f t="shared" si="73"/>
        <v>107.23418784108202</v>
      </c>
      <c r="X426" s="21">
        <f t="shared" si="71"/>
        <v>6.4620926752853718</v>
      </c>
      <c r="Y426" s="28">
        <f t="shared" si="72"/>
        <v>2.3359274119562636E-3</v>
      </c>
    </row>
    <row r="427" spans="1:25" x14ac:dyDescent="0.2">
      <c r="A427" s="154">
        <v>41474</v>
      </c>
      <c r="B427">
        <f>B$50*EXP(-B$49*(HLOOKUP(B$49,'American Bonds'!$B$1:$L$504,MATCH($A427,'American Bonds'!$A$2:$A$504,0))/100))</f>
        <v>23.251586080581053</v>
      </c>
      <c r="C427">
        <f>C$50*EXP(-C$49*(HLOOKUP(C$49,'American Bonds'!$B$1:$L$504,MATCH($A427,'American Bonds'!$A$2:$A$504,0))/100))</f>
        <v>2.2668673281788019</v>
      </c>
      <c r="D427">
        <f>D$50*EXP(-D$49*(HLOOKUP(D$49,'American Bonds'!$B$1:$L$504,MATCH($A427,'American Bonds'!$A$2:$A$504,0))/100))</f>
        <v>22.287938838643285</v>
      </c>
      <c r="E427">
        <f>E$50*EXP(-E$49*(HLOOKUP(E$49,'American Bonds'!$B$1:$L$504,MATCH($A427,'American Bonds'!$A$2:$A$504,0))/100))</f>
        <v>1.79721802304596</v>
      </c>
      <c r="F427">
        <f>F$50*EXP(-F$49*(HLOOKUP(F$49,'American Bonds'!$B$1:$L$504,MATCH($A427,'American Bonds'!$A$2:$A$504,0))/100))</f>
        <v>20.766130723461135</v>
      </c>
      <c r="G427">
        <f>G$50*EXP(-G$49*(HLOOKUP(G$49,'American Bonds'!$B$1:$L$504,MATCH($A427,'American Bonds'!$A$2:$A$504,0))/100))</f>
        <v>1.2443198496398957</v>
      </c>
      <c r="H427">
        <f>H$50*EXP(-H$49*(HLOOKUP(H$49,'American Bonds'!$B$1:$L$504,MATCH($A427,'American Bonds'!$A$2:$A$504,0))/100))</f>
        <v>1.1997210544261625</v>
      </c>
      <c r="I427">
        <f>I$50*EXP(-I$49*(HLOOKUP(I$49,'American Bonds'!$B$1:$L$504,MATCH($A427,'American Bonds'!$A$2:$A$504,0))/100))</f>
        <v>1.1749070935223798</v>
      </c>
      <c r="J427">
        <f>J$50*EXP(-J$49*(HLOOKUP(J$49,'American Bonds'!$B$1:$L$504,MATCH($A427,'American Bonds'!$A$2:$A$504,0))/100))</f>
        <v>1.1506063624677045</v>
      </c>
      <c r="K427">
        <f>K$50*EXP(-K$49*(HLOOKUP(K$49,'American Bonds'!$B$1:$L$504,MATCH($A427,'American Bonds'!$A$2:$A$504,0))/100))</f>
        <v>16.651778423003289</v>
      </c>
      <c r="L427">
        <f>L$50*EXP(-L$49*(HLOOKUP(L$49,'American Bonds'!$B$1:$L$504,MATCH($A427,'American Bonds'!$A$2:$A$504,0))/100))</f>
        <v>0.55000183056211593</v>
      </c>
      <c r="M427">
        <f>M$50*EXP(-M$49*(HLOOKUP(M$49,'American Bonds'!$B$1:$L$504,MATCH($A427,'American Bonds'!$A$2:$A$504,0))/100))</f>
        <v>0.53765742805123296</v>
      </c>
      <c r="N427">
        <f>N$50*EXP(-N$49*(HLOOKUP(N$49,'American Bonds'!$B$1:$L$504,MATCH($A427,'American Bonds'!$A$2:$A$504,0))/100))</f>
        <v>0.52559008693339104</v>
      </c>
      <c r="O427">
        <f>O$50*EXP(-O$49*(HLOOKUP(O$49,'American Bonds'!$B$1:$L$504,MATCH($A427,'American Bonds'!$A$2:$A$504,0))/100))</f>
        <v>0.51379358876136705</v>
      </c>
      <c r="P427">
        <f>P$50*EXP(-P$49*(HLOOKUP(P$49,'American Bonds'!$B$1:$L$504,MATCH($A427,'American Bonds'!$A$2:$A$504,0))/100))</f>
        <v>0.50226185465659279</v>
      </c>
      <c r="Q427">
        <f>Q$50*EXP(-Q$49*(HLOOKUP(Q$49,'American Bonds'!$B$1:$L$504,MATCH($A427,'American Bonds'!$A$2:$A$504,0))/100))</f>
        <v>0.49098894217663452</v>
      </c>
      <c r="R427">
        <f>R$50*EXP(-R$49*(HLOOKUP(R$49,'American Bonds'!$B$1:$L$504,MATCH($A427,'American Bonds'!$A$2:$A$504,0))/100))</f>
        <v>0.47996904225298048</v>
      </c>
      <c r="S427">
        <f>S$50*EXP(-S$49*(HLOOKUP(S$49,'American Bonds'!$B$1:$L$504,MATCH($A427,'American Bonds'!$A$2:$A$504,0))/100))</f>
        <v>0.46919647619755772</v>
      </c>
      <c r="T427">
        <f>T$50*EXP(-T$49*(HLOOKUP(T$49,'American Bonds'!$B$1:$L$504,MATCH($A427,'American Bonds'!$A$2:$A$504,0))/100))</f>
        <v>0.4586656927764351</v>
      </c>
      <c r="U427" s="25">
        <f>U$50*EXP(-U$49*(HLOOKUP(U$49,'American Bonds'!$B$1:$L$504,MATCH($A427,'American Bonds'!$A$2:$A$504,0))/100))</f>
        <v>10.891284318292636</v>
      </c>
      <c r="W427" s="129">
        <f t="shared" si="73"/>
        <v>107.21048303763058</v>
      </c>
      <c r="X427" s="21">
        <f t="shared" si="71"/>
        <v>6.4626881104260585</v>
      </c>
      <c r="Y427" s="28">
        <f t="shared" si="72"/>
        <v>-2.2108083591781388E-4</v>
      </c>
    </row>
    <row r="428" spans="1:25" x14ac:dyDescent="0.2">
      <c r="A428" s="154">
        <v>41475</v>
      </c>
      <c r="B428">
        <f>B$50*EXP(-B$49*(HLOOKUP(B$49,'American Bonds'!$B$1:$L$504,MATCH($A428,'American Bonds'!$A$2:$A$504,0))/100))</f>
        <v>23.253911355450917</v>
      </c>
      <c r="C428">
        <f>C$50*EXP(-C$49*(HLOOKUP(C$49,'American Bonds'!$B$1:$L$504,MATCH($A428,'American Bonds'!$A$2:$A$504,0))/100))</f>
        <v>2.2668673281788019</v>
      </c>
      <c r="D428">
        <f>D$50*EXP(-D$49*(HLOOKUP(D$49,'American Bonds'!$B$1:$L$504,MATCH($A428,'American Bonds'!$A$2:$A$504,0))/100))</f>
        <v>22.294626223352427</v>
      </c>
      <c r="E428">
        <f>E$50*EXP(-E$49*(HLOOKUP(E$49,'American Bonds'!$B$1:$L$504,MATCH($A428,'American Bonds'!$A$2:$A$504,0))/100))</f>
        <v>1.7979370540517925</v>
      </c>
      <c r="F428">
        <f>F$50*EXP(-F$49*(HLOOKUP(F$49,'American Bonds'!$B$1:$L$504,MATCH($A428,'American Bonds'!$A$2:$A$504,0))/100))</f>
        <v>20.776516385021889</v>
      </c>
      <c r="G428">
        <f>G$50*EXP(-G$49*(HLOOKUP(G$49,'American Bonds'!$B$1:$L$504,MATCH($A428,'American Bonds'!$A$2:$A$504,0))/100))</f>
        <v>1.2450666655720548</v>
      </c>
      <c r="H428">
        <f>H$50*EXP(-H$49*(HLOOKUP(H$49,'American Bonds'!$B$1:$L$504,MATCH($A428,'American Bonds'!$A$2:$A$504,0))/100))</f>
        <v>1.2005611531645151</v>
      </c>
      <c r="I428">
        <f>I$50*EXP(-I$49*(HLOOKUP(I$49,'American Bonds'!$B$1:$L$504,MATCH($A428,'American Bonds'!$A$2:$A$504,0))/100))</f>
        <v>1.1758473952677462</v>
      </c>
      <c r="J428">
        <f>J$50*EXP(-J$49*(HLOOKUP(J$49,'American Bonds'!$B$1:$L$504,MATCH($A428,'American Bonds'!$A$2:$A$504,0))/100))</f>
        <v>1.1516423743293325</v>
      </c>
      <c r="K428">
        <f>K$50*EXP(-K$49*(HLOOKUP(K$49,'American Bonds'!$B$1:$L$504,MATCH($A428,'American Bonds'!$A$2:$A$504,0))/100))</f>
        <v>16.651778423003289</v>
      </c>
      <c r="L428">
        <f>L$50*EXP(-L$49*(HLOOKUP(L$49,'American Bonds'!$B$1:$L$504,MATCH($A428,'American Bonds'!$A$2:$A$504,0))/100))</f>
        <v>0.55000183056211593</v>
      </c>
      <c r="M428">
        <f>M$50*EXP(-M$49*(HLOOKUP(M$49,'American Bonds'!$B$1:$L$504,MATCH($A428,'American Bonds'!$A$2:$A$504,0))/100))</f>
        <v>0.53765742805123296</v>
      </c>
      <c r="N428">
        <f>N$50*EXP(-N$49*(HLOOKUP(N$49,'American Bonds'!$B$1:$L$504,MATCH($A428,'American Bonds'!$A$2:$A$504,0))/100))</f>
        <v>0.52559008693339104</v>
      </c>
      <c r="O428">
        <f>O$50*EXP(-O$49*(HLOOKUP(O$49,'American Bonds'!$B$1:$L$504,MATCH($A428,'American Bonds'!$A$2:$A$504,0))/100))</f>
        <v>0.51379358876136705</v>
      </c>
      <c r="P428">
        <f>P$50*EXP(-P$49*(HLOOKUP(P$49,'American Bonds'!$B$1:$L$504,MATCH($A428,'American Bonds'!$A$2:$A$504,0))/100))</f>
        <v>0.50226185465659279</v>
      </c>
      <c r="Q428">
        <f>Q$50*EXP(-Q$49*(HLOOKUP(Q$49,'American Bonds'!$B$1:$L$504,MATCH($A428,'American Bonds'!$A$2:$A$504,0))/100))</f>
        <v>0.49098894217663452</v>
      </c>
      <c r="R428">
        <f>R$50*EXP(-R$49*(HLOOKUP(R$49,'American Bonds'!$B$1:$L$504,MATCH($A428,'American Bonds'!$A$2:$A$504,0))/100))</f>
        <v>0.47996904225298048</v>
      </c>
      <c r="S428">
        <f>S$50*EXP(-S$49*(HLOOKUP(S$49,'American Bonds'!$B$1:$L$504,MATCH($A428,'American Bonds'!$A$2:$A$504,0))/100))</f>
        <v>0.46919647619755772</v>
      </c>
      <c r="T428">
        <f>T$50*EXP(-T$49*(HLOOKUP(T$49,'American Bonds'!$B$1:$L$504,MATCH($A428,'American Bonds'!$A$2:$A$504,0))/100))</f>
        <v>0.4586656927764351</v>
      </c>
      <c r="U428" s="25">
        <f>U$50*EXP(-U$49*(HLOOKUP(U$49,'American Bonds'!$B$1:$L$504,MATCH($A428,'American Bonds'!$A$2:$A$504,0))/100))</f>
        <v>10.913088684026835</v>
      </c>
      <c r="W428" s="129">
        <f t="shared" si="73"/>
        <v>107.2559679837879</v>
      </c>
      <c r="X428" s="21">
        <f t="shared" si="71"/>
        <v>6.4649866516344172</v>
      </c>
      <c r="Y428" s="28">
        <f t="shared" si="72"/>
        <v>4.2416841070167487E-4</v>
      </c>
    </row>
    <row r="429" spans="1:25" x14ac:dyDescent="0.2">
      <c r="A429" s="154">
        <v>41478</v>
      </c>
      <c r="B429">
        <f>B$50*EXP(-B$49*(HLOOKUP(B$49,'American Bonds'!$B$1:$L$504,MATCH($A429,'American Bonds'!$A$2:$A$504,0))/100))</f>
        <v>23.253911355450917</v>
      </c>
      <c r="C429">
        <f>C$50*EXP(-C$49*(HLOOKUP(C$49,'American Bonds'!$B$1:$L$504,MATCH($A429,'American Bonds'!$A$2:$A$504,0))/100))</f>
        <v>2.2673207469848071</v>
      </c>
      <c r="D429">
        <f>D$50*EXP(-D$49*(HLOOKUP(D$49,'American Bonds'!$B$1:$L$504,MATCH($A429,'American Bonds'!$A$2:$A$504,0))/100))</f>
        <v>22.301315614577948</v>
      </c>
      <c r="E429">
        <f>E$50*EXP(-E$49*(HLOOKUP(E$49,'American Bonds'!$B$1:$L$504,MATCH($A429,'American Bonds'!$A$2:$A$504,0))/100))</f>
        <v>1.7986563727275575</v>
      </c>
      <c r="F429">
        <f>F$50*EXP(-F$49*(HLOOKUP(F$49,'American Bonds'!$B$1:$L$504,MATCH($A429,'American Bonds'!$A$2:$A$504,0))/100))</f>
        <v>20.786907240711848</v>
      </c>
      <c r="G429">
        <f>G$50*EXP(-G$49*(HLOOKUP(G$49,'American Bonds'!$B$1:$L$504,MATCH($A429,'American Bonds'!$A$2:$A$504,0))/100))</f>
        <v>1.2458139297282271</v>
      </c>
      <c r="H429">
        <f>H$50*EXP(-H$49*(HLOOKUP(H$49,'American Bonds'!$B$1:$L$504,MATCH($A429,'American Bonds'!$A$2:$A$504,0))/100))</f>
        <v>1.2030849806775428</v>
      </c>
      <c r="I429">
        <f>I$50*EXP(-I$49*(HLOOKUP(I$49,'American Bonds'!$B$1:$L$504,MATCH($A429,'American Bonds'!$A$2:$A$504,0))/100))</f>
        <v>1.178672818167666</v>
      </c>
      <c r="J429">
        <f>J$50*EXP(-J$49*(HLOOKUP(J$49,'American Bonds'!$B$1:$L$504,MATCH($A429,'American Bonds'!$A$2:$A$504,0))/100))</f>
        <v>1.1547560102569905</v>
      </c>
      <c r="K429">
        <f>K$50*EXP(-K$49*(HLOOKUP(K$49,'American Bonds'!$B$1:$L$504,MATCH($A429,'American Bonds'!$A$2:$A$504,0))/100))</f>
        <v>16.701808766264438</v>
      </c>
      <c r="L429">
        <f>L$50*EXP(-L$49*(HLOOKUP(L$49,'American Bonds'!$B$1:$L$504,MATCH($A429,'American Bonds'!$A$2:$A$504,0))/100))</f>
        <v>0.55181983465989393</v>
      </c>
      <c r="M429">
        <f>M$50*EXP(-M$49*(HLOOKUP(M$49,'American Bonds'!$B$1:$L$504,MATCH($A429,'American Bonds'!$A$2:$A$504,0))/100))</f>
        <v>0.53959648299694074</v>
      </c>
      <c r="N429">
        <f>N$50*EXP(-N$49*(HLOOKUP(N$49,'American Bonds'!$B$1:$L$504,MATCH($A429,'American Bonds'!$A$2:$A$504,0))/100))</f>
        <v>0.52764389058635908</v>
      </c>
      <c r="O429">
        <f>O$50*EXP(-O$49*(HLOOKUP(O$49,'American Bonds'!$B$1:$L$504,MATCH($A429,'American Bonds'!$A$2:$A$504,0))/100))</f>
        <v>0.51595605984460813</v>
      </c>
      <c r="P429">
        <f>P$50*EXP(-P$49*(HLOOKUP(P$49,'American Bonds'!$B$1:$L$504,MATCH($A429,'American Bonds'!$A$2:$A$504,0))/100))</f>
        <v>0.50452712604051719</v>
      </c>
      <c r="Q429">
        <f>Q$50*EXP(-Q$49*(HLOOKUP(Q$49,'American Bonds'!$B$1:$L$504,MATCH($A429,'American Bonds'!$A$2:$A$504,0))/100))</f>
        <v>0.49335135435247468</v>
      </c>
      <c r="R429">
        <f>R$50*EXP(-R$49*(HLOOKUP(R$49,'American Bonds'!$B$1:$L$504,MATCH($A429,'American Bonds'!$A$2:$A$504,0))/100))</f>
        <v>0.48242313699080408</v>
      </c>
      <c r="S429">
        <f>S$50*EXP(-S$49*(HLOOKUP(S$49,'American Bonds'!$B$1:$L$504,MATCH($A429,'American Bonds'!$A$2:$A$504,0))/100))</f>
        <v>0.47173699038388112</v>
      </c>
      <c r="T429">
        <f>T$50*EXP(-T$49*(HLOOKUP(T$49,'American Bonds'!$B$1:$L$504,MATCH($A429,'American Bonds'!$A$2:$A$504,0))/100))</f>
        <v>0.46128755242658254</v>
      </c>
      <c r="U429" s="25">
        <f>U$50*EXP(-U$49*(HLOOKUP(U$49,'American Bonds'!$B$1:$L$504,MATCH($A429,'American Bonds'!$A$2:$A$504,0))/100))</f>
        <v>10.978764045188516</v>
      </c>
      <c r="W429" s="129">
        <f t="shared" si="73"/>
        <v>107.41935430901852</v>
      </c>
      <c r="X429" s="21">
        <f t="shared" si="71"/>
        <v>6.4763010550061875</v>
      </c>
      <c r="Y429" s="28">
        <f t="shared" si="72"/>
        <v>1.5221717618296108E-3</v>
      </c>
    </row>
    <row r="430" spans="1:25" x14ac:dyDescent="0.2">
      <c r="A430" s="154">
        <v>41479</v>
      </c>
      <c r="B430">
        <f>B$50*EXP(-B$49*(HLOOKUP(B$49,'American Bonds'!$B$1:$L$504,MATCH($A430,'American Bonds'!$A$2:$A$504,0))/100))</f>
        <v>23.251586080581053</v>
      </c>
      <c r="C430">
        <f>C$50*EXP(-C$49*(HLOOKUP(C$49,'American Bonds'!$B$1:$L$504,MATCH($A430,'American Bonds'!$A$2:$A$504,0))/100))</f>
        <v>2.2668673281788019</v>
      </c>
      <c r="D430">
        <f>D$50*EXP(-D$49*(HLOOKUP(D$49,'American Bonds'!$B$1:$L$504,MATCH($A430,'American Bonds'!$A$2:$A$504,0))/100))</f>
        <v>22.281253459848653</v>
      </c>
      <c r="E430">
        <f>E$50*EXP(-E$49*(HLOOKUP(E$49,'American Bonds'!$B$1:$L$504,MATCH($A430,'American Bonds'!$A$2:$A$504,0))/100))</f>
        <v>1.796499279595015</v>
      </c>
      <c r="F430">
        <f>F$50*EXP(-F$49*(HLOOKUP(F$49,'American Bonds'!$B$1:$L$504,MATCH($A430,'American Bonds'!$A$2:$A$504,0))/100))</f>
        <v>20.766130723461135</v>
      </c>
      <c r="G430">
        <f>G$50*EXP(-G$49*(HLOOKUP(G$49,'American Bonds'!$B$1:$L$504,MATCH($A430,'American Bonds'!$A$2:$A$504,0))/100))</f>
        <v>1.2443198496398957</v>
      </c>
      <c r="H430">
        <f>H$50*EXP(-H$49*(HLOOKUP(H$49,'American Bonds'!$B$1:$L$504,MATCH($A430,'American Bonds'!$A$2:$A$504,0))/100))</f>
        <v>1.2014018401778568</v>
      </c>
      <c r="I430">
        <f>I$50*EXP(-I$49*(HLOOKUP(I$49,'American Bonds'!$B$1:$L$504,MATCH($A430,'American Bonds'!$A$2:$A$504,0))/100))</f>
        <v>1.1767884495554861</v>
      </c>
      <c r="J430">
        <f>J$50*EXP(-J$49*(HLOOKUP(J$49,'American Bonds'!$B$1:$L$504,MATCH($A430,'American Bonds'!$A$2:$A$504,0))/100))</f>
        <v>1.1526793190213465</v>
      </c>
      <c r="K430">
        <f>K$50*EXP(-K$49*(HLOOKUP(K$49,'American Bonds'!$B$1:$L$504,MATCH($A430,'American Bonds'!$A$2:$A$504,0))/100))</f>
        <v>16.668438530091493</v>
      </c>
      <c r="L430">
        <f>L$50*EXP(-L$49*(HLOOKUP(L$49,'American Bonds'!$B$1:$L$504,MATCH($A430,'American Bonds'!$A$2:$A$504,0))/100))</f>
        <v>0.55060716544888411</v>
      </c>
      <c r="M430">
        <f>M$50*EXP(-M$49*(HLOOKUP(M$49,'American Bonds'!$B$1:$L$504,MATCH($A430,'American Bonds'!$A$2:$A$504,0))/100))</f>
        <v>0.53830300423313437</v>
      </c>
      <c r="N430">
        <f>N$50*EXP(-N$49*(HLOOKUP(N$49,'American Bonds'!$B$1:$L$504,MATCH($A430,'American Bonds'!$A$2:$A$504,0))/100))</f>
        <v>0.52627379836254395</v>
      </c>
      <c r="O430">
        <f>O$50*EXP(-O$49*(HLOOKUP(O$49,'American Bonds'!$B$1:$L$504,MATCH($A430,'American Bonds'!$A$2:$A$504,0))/100))</f>
        <v>0.51451340353840724</v>
      </c>
      <c r="P430">
        <f>P$50*EXP(-P$49*(HLOOKUP(P$49,'American Bonds'!$B$1:$L$504,MATCH($A430,'American Bonds'!$A$2:$A$504,0))/100))</f>
        <v>0.50301581276579255</v>
      </c>
      <c r="Q430">
        <f>Q$50*EXP(-Q$49*(HLOOKUP(Q$49,'American Bonds'!$B$1:$L$504,MATCH($A430,'American Bonds'!$A$2:$A$504,0))/100))</f>
        <v>0.49177515328527904</v>
      </c>
      <c r="R430">
        <f>R$50*EXP(-R$49*(HLOOKUP(R$49,'American Bonds'!$B$1:$L$504,MATCH($A430,'American Bonds'!$A$2:$A$504,0))/100))</f>
        <v>0.48078568357325835</v>
      </c>
      <c r="S430">
        <f>S$50*EXP(-S$49*(HLOOKUP(S$49,'American Bonds'!$B$1:$L$504,MATCH($A430,'American Bonds'!$A$2:$A$504,0))/100))</f>
        <v>0.47004179040926902</v>
      </c>
      <c r="T430">
        <f>T$50*EXP(-T$49*(HLOOKUP(T$49,'American Bonds'!$B$1:$L$504,MATCH($A430,'American Bonds'!$A$2:$A$504,0))/100))</f>
        <v>0.45953798600886631</v>
      </c>
      <c r="U430" s="25">
        <f>U$50*EXP(-U$49*(HLOOKUP(U$49,'American Bonds'!$B$1:$L$504,MATCH($A430,'American Bonds'!$A$2:$A$504,0))/100))</f>
        <v>10.934936702130319</v>
      </c>
      <c r="W430" s="129">
        <f t="shared" si="73"/>
        <v>107.27575535990647</v>
      </c>
      <c r="X430" s="21">
        <f t="shared" si="71"/>
        <v>6.4696168713916133</v>
      </c>
      <c r="Y430" s="28">
        <f t="shared" si="72"/>
        <v>-1.3377013640135207E-3</v>
      </c>
    </row>
    <row r="431" spans="1:25" x14ac:dyDescent="0.2">
      <c r="A431" s="154">
        <v>41480</v>
      </c>
      <c r="B431">
        <f>B$50*EXP(-B$49*(HLOOKUP(B$49,'American Bonds'!$B$1:$L$504,MATCH($A431,'American Bonds'!$A$2:$A$504,0))/100))</f>
        <v>23.249261038227051</v>
      </c>
      <c r="C431">
        <f>C$50*EXP(-C$49*(HLOOKUP(C$49,'American Bonds'!$B$1:$L$504,MATCH($A431,'American Bonds'!$A$2:$A$504,0))/100))</f>
        <v>2.2655076157364187</v>
      </c>
      <c r="D431">
        <f>D$50*EXP(-D$49*(HLOOKUP(D$49,'American Bonds'!$B$1:$L$504,MATCH($A431,'American Bonds'!$A$2:$A$504,0))/100))</f>
        <v>22.261209352935875</v>
      </c>
      <c r="E431">
        <f>E$50*EXP(-E$49*(HLOOKUP(E$49,'American Bonds'!$B$1:$L$504,MATCH($A431,'American Bonds'!$A$2:$A$504,0))/100))</f>
        <v>1.7943447734217457</v>
      </c>
      <c r="F431">
        <f>F$50*EXP(-F$49*(HLOOKUP(F$49,'American Bonds'!$B$1:$L$504,MATCH($A431,'American Bonds'!$A$2:$A$504,0))/100))</f>
        <v>20.693576310218145</v>
      </c>
      <c r="G431">
        <f>G$50*EXP(-G$49*(HLOOKUP(G$49,'American Bonds'!$B$1:$L$504,MATCH($A431,'American Bonds'!$A$2:$A$504,0))/100))</f>
        <v>1.2391046658237401</v>
      </c>
      <c r="H431">
        <f>H$50*EXP(-H$49*(HLOOKUP(H$49,'American Bonds'!$B$1:$L$504,MATCH($A431,'American Bonds'!$A$2:$A$504,0))/100))</f>
        <v>1.1946927927386588</v>
      </c>
      <c r="I431">
        <f>I$50*EXP(-I$49*(HLOOKUP(I$49,'American Bonds'!$B$1:$L$504,MATCH($A431,'American Bonds'!$A$2:$A$504,0))/100))</f>
        <v>1.1692810527732642</v>
      </c>
      <c r="J431">
        <f>J$50*EXP(-J$49*(HLOOKUP(J$49,'American Bonds'!$B$1:$L$504,MATCH($A431,'American Bonds'!$A$2:$A$504,0))/100))</f>
        <v>1.1444098337953517</v>
      </c>
      <c r="K431">
        <f>K$50*EXP(-K$49*(HLOOKUP(K$49,'American Bonds'!$B$1:$L$504,MATCH($A431,'American Bonds'!$A$2:$A$504,0))/100))</f>
        <v>16.552166885910978</v>
      </c>
      <c r="L431">
        <f>L$50*EXP(-L$49*(HLOOKUP(L$49,'American Bonds'!$B$1:$L$504,MATCH($A431,'American Bonds'!$A$2:$A$504,0))/100))</f>
        <v>0.54638377120981452</v>
      </c>
      <c r="M431">
        <f>M$50*EXP(-M$49*(HLOOKUP(M$49,'American Bonds'!$B$1:$L$504,MATCH($A431,'American Bonds'!$A$2:$A$504,0))/100))</f>
        <v>0.53380019726332317</v>
      </c>
      <c r="N431">
        <f>N$50*EXP(-N$49*(HLOOKUP(N$49,'American Bonds'!$B$1:$L$504,MATCH($A431,'American Bonds'!$A$2:$A$504,0))/100))</f>
        <v>0.52150643121671914</v>
      </c>
      <c r="O431">
        <f>O$50*EXP(-O$49*(HLOOKUP(O$49,'American Bonds'!$B$1:$L$504,MATCH($A431,'American Bonds'!$A$2:$A$504,0))/100))</f>
        <v>0.50949579860540306</v>
      </c>
      <c r="P431">
        <f>P$50*EXP(-P$49*(HLOOKUP(P$49,'American Bonds'!$B$1:$L$504,MATCH($A431,'American Bonds'!$A$2:$A$504,0))/100))</f>
        <v>0.4977617786820408</v>
      </c>
      <c r="Q431">
        <f>Q$50*EXP(-Q$49*(HLOOKUP(Q$49,'American Bonds'!$B$1:$L$504,MATCH($A431,'American Bonds'!$A$2:$A$504,0))/100))</f>
        <v>0.486298000876354</v>
      </c>
      <c r="R431">
        <f>R$50*EXP(-R$49*(HLOOKUP(R$49,'American Bonds'!$B$1:$L$504,MATCH($A431,'American Bonds'!$A$2:$A$504,0))/100))</f>
        <v>0.47509824133644513</v>
      </c>
      <c r="S431">
        <f>S$50*EXP(-S$49*(HLOOKUP(S$49,'American Bonds'!$B$1:$L$504,MATCH($A431,'American Bonds'!$A$2:$A$504,0))/100))</f>
        <v>0.46415641954977749</v>
      </c>
      <c r="T431">
        <f>T$50*EXP(-T$49*(HLOOKUP(T$49,'American Bonds'!$B$1:$L$504,MATCH($A431,'American Bonds'!$A$2:$A$504,0))/100))</f>
        <v>0.45346659504197662</v>
      </c>
      <c r="U431" s="25">
        <f>U$50*EXP(-U$49*(HLOOKUP(U$49,'American Bonds'!$B$1:$L$504,MATCH($A431,'American Bonds'!$A$2:$A$504,0))/100))</f>
        <v>10.761369951641688</v>
      </c>
      <c r="W431" s="129">
        <f t="shared" si="73"/>
        <v>106.81289150700478</v>
      </c>
      <c r="X431" s="21">
        <f t="shared" si="71"/>
        <v>6.4414747313716454</v>
      </c>
      <c r="Y431" s="28">
        <f t="shared" si="72"/>
        <v>-4.3240459582526902E-3</v>
      </c>
    </row>
    <row r="432" spans="1:25" x14ac:dyDescent="0.2">
      <c r="A432" s="154">
        <v>41481</v>
      </c>
      <c r="B432">
        <f>B$50*EXP(-B$49*(HLOOKUP(B$49,'American Bonds'!$B$1:$L$504,MATCH($A432,'American Bonds'!$A$2:$A$504,0))/100))</f>
        <v>23.251586080581053</v>
      </c>
      <c r="C432">
        <f>C$50*EXP(-C$49*(HLOOKUP(C$49,'American Bonds'!$B$1:$L$504,MATCH($A432,'American Bonds'!$A$2:$A$504,0))/100))</f>
        <v>2.2673207469848071</v>
      </c>
      <c r="D432">
        <f>D$50*EXP(-D$49*(HLOOKUP(D$49,'American Bonds'!$B$1:$L$504,MATCH($A432,'American Bonds'!$A$2:$A$504,0))/100))</f>
        <v>22.301315614577948</v>
      </c>
      <c r="E432">
        <f>E$50*EXP(-E$49*(HLOOKUP(E$49,'American Bonds'!$B$1:$L$504,MATCH($A432,'American Bonds'!$A$2:$A$504,0))/100))</f>
        <v>1.7986563727275575</v>
      </c>
      <c r="F432">
        <f>F$50*EXP(-F$49*(HLOOKUP(F$49,'American Bonds'!$B$1:$L$504,MATCH($A432,'American Bonds'!$A$2:$A$504,0))/100))</f>
        <v>20.766130723461135</v>
      </c>
      <c r="G432">
        <f>G$50*EXP(-G$49*(HLOOKUP(G$49,'American Bonds'!$B$1:$L$504,MATCH($A432,'American Bonds'!$A$2:$A$504,0))/100))</f>
        <v>1.2443198496398957</v>
      </c>
      <c r="H432">
        <f>H$50*EXP(-H$49*(HLOOKUP(H$49,'American Bonds'!$B$1:$L$504,MATCH($A432,'American Bonds'!$A$2:$A$504,0))/100))</f>
        <v>1.1997210544261625</v>
      </c>
      <c r="I432">
        <f>I$50*EXP(-I$49*(HLOOKUP(I$49,'American Bonds'!$B$1:$L$504,MATCH($A432,'American Bonds'!$A$2:$A$504,0))/100))</f>
        <v>1.1749070935223798</v>
      </c>
      <c r="J432">
        <f>J$50*EXP(-J$49*(HLOOKUP(J$49,'American Bonds'!$B$1:$L$504,MATCH($A432,'American Bonds'!$A$2:$A$504,0))/100))</f>
        <v>1.1506063624677045</v>
      </c>
      <c r="K432">
        <f>K$50*EXP(-K$49*(HLOOKUP(K$49,'American Bonds'!$B$1:$L$504,MATCH($A432,'American Bonds'!$A$2:$A$504,0))/100))</f>
        <v>16.618508147522853</v>
      </c>
      <c r="L432">
        <f>L$50*EXP(-L$49*(HLOOKUP(L$49,'American Bonds'!$B$1:$L$504,MATCH($A432,'American Bonds'!$A$2:$A$504,0))/100))</f>
        <v>0.54879315656377603</v>
      </c>
      <c r="M432">
        <f>M$50*EXP(-M$49*(HLOOKUP(M$49,'American Bonds'!$B$1:$L$504,MATCH($A432,'American Bonds'!$A$2:$A$504,0))/100))</f>
        <v>0.536368597439283</v>
      </c>
      <c r="N432">
        <f>N$50*EXP(-N$49*(HLOOKUP(N$49,'American Bonds'!$B$1:$L$504,MATCH($A432,'American Bonds'!$A$2:$A$504,0))/100))</f>
        <v>0.52422532766322971</v>
      </c>
      <c r="O432">
        <f>O$50*EXP(-O$49*(HLOOKUP(O$49,'American Bonds'!$B$1:$L$504,MATCH($A432,'American Bonds'!$A$2:$A$504,0))/100))</f>
        <v>0.51235697890521892</v>
      </c>
      <c r="P432">
        <f>P$50*EXP(-P$49*(HLOOKUP(P$49,'American Bonds'!$B$1:$L$504,MATCH($A432,'American Bonds'!$A$2:$A$504,0))/100))</f>
        <v>0.50075732701248477</v>
      </c>
      <c r="Q432">
        <f>Q$50*EXP(-Q$49*(HLOOKUP(Q$49,'American Bonds'!$B$1:$L$504,MATCH($A432,'American Bonds'!$A$2:$A$504,0))/100))</f>
        <v>0.48942028874574278</v>
      </c>
      <c r="R432">
        <f>R$50*EXP(-R$49*(HLOOKUP(R$49,'American Bonds'!$B$1:$L$504,MATCH($A432,'American Bonds'!$A$2:$A$504,0))/100))</f>
        <v>0.47833991858893804</v>
      </c>
      <c r="S432">
        <f>S$50*EXP(-S$49*(HLOOKUP(S$49,'American Bonds'!$B$1:$L$504,MATCH($A432,'American Bonds'!$A$2:$A$504,0))/100))</f>
        <v>0.46751040563122176</v>
      </c>
      <c r="T432">
        <f>T$50*EXP(-T$49*(HLOOKUP(T$49,'American Bonds'!$B$1:$L$504,MATCH($A432,'American Bonds'!$A$2:$A$504,0))/100))</f>
        <v>0.45692607051951778</v>
      </c>
      <c r="U432" s="25">
        <f>U$50*EXP(-U$49*(HLOOKUP(U$49,'American Bonds'!$B$1:$L$504,MATCH($A432,'American Bonds'!$A$2:$A$504,0))/100))</f>
        <v>10.804501637310695</v>
      </c>
      <c r="W432" s="129">
        <f t="shared" si="73"/>
        <v>107.09227175429157</v>
      </c>
      <c r="X432" s="21">
        <f t="shared" si="71"/>
        <v>6.4490271572524476</v>
      </c>
      <c r="Y432" s="28">
        <f t="shared" si="72"/>
        <v>2.612189457146277E-3</v>
      </c>
    </row>
    <row r="433" spans="1:25" x14ac:dyDescent="0.2">
      <c r="A433" s="154">
        <v>41482</v>
      </c>
      <c r="B433">
        <f>B$50*EXP(-B$49*(HLOOKUP(B$49,'American Bonds'!$B$1:$L$504,MATCH($A433,'American Bonds'!$A$2:$A$504,0))/100))</f>
        <v>23.253911355450917</v>
      </c>
      <c r="C433">
        <f>C$50*EXP(-C$49*(HLOOKUP(C$49,'American Bonds'!$B$1:$L$504,MATCH($A433,'American Bonds'!$A$2:$A$504,0))/100))</f>
        <v>2.2673207469848071</v>
      </c>
      <c r="D433">
        <f>D$50*EXP(-D$49*(HLOOKUP(D$49,'American Bonds'!$B$1:$L$504,MATCH($A433,'American Bonds'!$A$2:$A$504,0))/100))</f>
        <v>22.287938838643285</v>
      </c>
      <c r="E433">
        <f>E$50*EXP(-E$49*(HLOOKUP(E$49,'American Bonds'!$B$1:$L$504,MATCH($A433,'American Bonds'!$A$2:$A$504,0))/100))</f>
        <v>1.79721802304596</v>
      </c>
      <c r="F433">
        <f>F$50*EXP(-F$49*(HLOOKUP(F$49,'American Bonds'!$B$1:$L$504,MATCH($A433,'American Bonds'!$A$2:$A$504,0))/100))</f>
        <v>20.75575025343317</v>
      </c>
      <c r="G433">
        <f>G$50*EXP(-G$49*(HLOOKUP(G$49,'American Bonds'!$B$1:$L$504,MATCH($A433,'American Bonds'!$A$2:$A$504,0))/100))</f>
        <v>1.2435734816628961</v>
      </c>
      <c r="H433">
        <f>H$50*EXP(-H$49*(HLOOKUP(H$49,'American Bonds'!$B$1:$L$504,MATCH($A433,'American Bonds'!$A$2:$A$504,0))/100))</f>
        <v>1.1972042837459949</v>
      </c>
      <c r="I433">
        <f>I$50*EXP(-I$49*(HLOOKUP(I$49,'American Bonds'!$B$1:$L$504,MATCH($A433,'American Bonds'!$A$2:$A$504,0))/100))</f>
        <v>1.1720906975249927</v>
      </c>
      <c r="J433">
        <f>J$50*EXP(-J$49*(HLOOKUP(J$49,'American Bonds'!$B$1:$L$504,MATCH($A433,'American Bonds'!$A$2:$A$504,0))/100))</f>
        <v>1.1475039154772151</v>
      </c>
      <c r="K433">
        <f>K$50*EXP(-K$49*(HLOOKUP(K$49,'American Bonds'!$B$1:$L$504,MATCH($A433,'American Bonds'!$A$2:$A$504,0))/100))</f>
        <v>16.568727331639717</v>
      </c>
      <c r="L433">
        <f>L$50*EXP(-L$49*(HLOOKUP(L$49,'American Bonds'!$B$1:$L$504,MATCH($A433,'American Bonds'!$A$2:$A$504,0))/100))</f>
        <v>0.54698512404156641</v>
      </c>
      <c r="M433">
        <f>M$50*EXP(-M$49*(HLOOKUP(M$49,'American Bonds'!$B$1:$L$504,MATCH($A433,'American Bonds'!$A$2:$A$504,0))/100))</f>
        <v>0.53444114198996184</v>
      </c>
      <c r="N433">
        <f>N$50*EXP(-N$49*(HLOOKUP(N$49,'American Bonds'!$B$1:$L$504,MATCH($A433,'American Bonds'!$A$2:$A$504,0))/100))</f>
        <v>0.52218483044125552</v>
      </c>
      <c r="O433">
        <f>O$50*EXP(-O$49*(HLOOKUP(O$49,'American Bonds'!$B$1:$L$504,MATCH($A433,'American Bonds'!$A$2:$A$504,0))/100))</f>
        <v>0.51020959226242424</v>
      </c>
      <c r="P433">
        <f>P$50*EXP(-P$49*(HLOOKUP(P$49,'American Bonds'!$B$1:$L$504,MATCH($A433,'American Bonds'!$A$2:$A$504,0))/100))</f>
        <v>0.49850898161216095</v>
      </c>
      <c r="Q433">
        <f>Q$50*EXP(-Q$49*(HLOOKUP(Q$49,'American Bonds'!$B$1:$L$504,MATCH($A433,'American Bonds'!$A$2:$A$504,0))/100))</f>
        <v>0.48707670047130963</v>
      </c>
      <c r="R433">
        <f>R$50*EXP(-R$49*(HLOOKUP(R$49,'American Bonds'!$B$1:$L$504,MATCH($A433,'American Bonds'!$A$2:$A$504,0))/100))</f>
        <v>0.47590659525286749</v>
      </c>
      <c r="S433">
        <f>S$50*EXP(-S$49*(HLOOKUP(S$49,'American Bonds'!$B$1:$L$504,MATCH($A433,'American Bonds'!$A$2:$A$504,0))/100))</f>
        <v>0.46499265348972996</v>
      </c>
      <c r="T433">
        <f>T$50*EXP(-T$49*(HLOOKUP(T$49,'American Bonds'!$B$1:$L$504,MATCH($A433,'American Bonds'!$A$2:$A$504,0))/100))</f>
        <v>0.45432900059839471</v>
      </c>
      <c r="U433" s="25">
        <f>U$50*EXP(-U$49*(HLOOKUP(U$49,'American Bonds'!$B$1:$L$504,MATCH($A433,'American Bonds'!$A$2:$A$504,0))/100))</f>
        <v>10.739868720136986</v>
      </c>
      <c r="W433" s="129">
        <f t="shared" si="73"/>
        <v>106.9257422679056</v>
      </c>
      <c r="X433" s="21">
        <f t="shared" si="71"/>
        <v>6.43788499869133</v>
      </c>
      <c r="Y433" s="28">
        <f t="shared" si="72"/>
        <v>-1.5562196552052702E-3</v>
      </c>
    </row>
    <row r="434" spans="1:25" x14ac:dyDescent="0.2">
      <c r="A434" s="154">
        <v>41485</v>
      </c>
      <c r="B434">
        <f>B$50*EXP(-B$49*(HLOOKUP(B$49,'American Bonds'!$B$1:$L$504,MATCH($A434,'American Bonds'!$A$2:$A$504,0))/100))</f>
        <v>23.253911355450917</v>
      </c>
      <c r="C434">
        <f>C$50*EXP(-C$49*(HLOOKUP(C$49,'American Bonds'!$B$1:$L$504,MATCH($A434,'American Bonds'!$A$2:$A$504,0))/100))</f>
        <v>2.2682278566934477</v>
      </c>
      <c r="D434">
        <f>D$50*EXP(-D$49*(HLOOKUP(D$49,'American Bonds'!$B$1:$L$504,MATCH($A434,'American Bonds'!$A$2:$A$504,0))/100))</f>
        <v>22.294626223352427</v>
      </c>
      <c r="E434">
        <f>E$50*EXP(-E$49*(HLOOKUP(E$49,'American Bonds'!$B$1:$L$504,MATCH($A434,'American Bonds'!$A$2:$A$504,0))/100))</f>
        <v>1.7979370540517925</v>
      </c>
      <c r="F434">
        <f>F$50*EXP(-F$49*(HLOOKUP(F$49,'American Bonds'!$B$1:$L$504,MATCH($A434,'American Bonds'!$A$2:$A$504,0))/100))</f>
        <v>20.766130723461135</v>
      </c>
      <c r="G434">
        <f>G$50*EXP(-G$49*(HLOOKUP(G$49,'American Bonds'!$B$1:$L$504,MATCH($A434,'American Bonds'!$A$2:$A$504,0))/100))</f>
        <v>1.2443198496398957</v>
      </c>
      <c r="H434">
        <f>H$50*EXP(-H$49*(HLOOKUP(H$49,'American Bonds'!$B$1:$L$504,MATCH($A434,'American Bonds'!$A$2:$A$504,0))/100))</f>
        <v>1.1988815435511504</v>
      </c>
      <c r="I434">
        <f>I$50*EXP(-I$49*(HLOOKUP(I$49,'American Bonds'!$B$1:$L$504,MATCH($A434,'American Bonds'!$A$2:$A$504,0))/100))</f>
        <v>1.1739675437175929</v>
      </c>
      <c r="J434">
        <f>J$50*EXP(-J$49*(HLOOKUP(J$49,'American Bonds'!$B$1:$L$504,MATCH($A434,'American Bonds'!$A$2:$A$504,0))/100))</f>
        <v>1.1495712825972932</v>
      </c>
      <c r="K434">
        <f>K$50*EXP(-K$49*(HLOOKUP(K$49,'American Bonds'!$B$1:$L$504,MATCH($A434,'American Bonds'!$A$2:$A$504,0))/100))</f>
        <v>16.601897945860348</v>
      </c>
      <c r="L434">
        <f>L$50*EXP(-L$49*(HLOOKUP(L$49,'American Bonds'!$B$1:$L$504,MATCH($A434,'American Bonds'!$A$2:$A$504,0))/100))</f>
        <v>0.5481898159897084</v>
      </c>
      <c r="M434">
        <f>M$50*EXP(-M$49*(HLOOKUP(M$49,'American Bonds'!$B$1:$L$504,MATCH($A434,'American Bonds'!$A$2:$A$504,0))/100))</f>
        <v>0.53572534115331816</v>
      </c>
      <c r="N434">
        <f>N$50*EXP(-N$49*(HLOOKUP(N$49,'American Bonds'!$B$1:$L$504,MATCH($A434,'American Bonds'!$A$2:$A$504,0))/100))</f>
        <v>0.52354427751577792</v>
      </c>
      <c r="O434">
        <f>O$50*EXP(-O$49*(HLOOKUP(O$49,'American Bonds'!$B$1:$L$504,MATCH($A434,'American Bonds'!$A$2:$A$504,0))/100))</f>
        <v>0.51164018101035502</v>
      </c>
      <c r="P434">
        <f>P$50*EXP(-P$49*(HLOOKUP(P$49,'American Bonds'!$B$1:$L$504,MATCH($A434,'American Bonds'!$A$2:$A$504,0))/100))</f>
        <v>0.50000675409238859</v>
      </c>
      <c r="Q434">
        <f>Q$50*EXP(-Q$49*(HLOOKUP(Q$49,'American Bonds'!$B$1:$L$504,MATCH($A434,'American Bonds'!$A$2:$A$504,0))/100))</f>
        <v>0.48863784240774183</v>
      </c>
      <c r="R434">
        <f>R$50*EXP(-R$49*(HLOOKUP(R$49,'American Bonds'!$B$1:$L$504,MATCH($A434,'American Bonds'!$A$2:$A$504,0))/100))</f>
        <v>0.47752743153700489</v>
      </c>
      <c r="S434">
        <f>S$50*EXP(-S$49*(HLOOKUP(S$49,'American Bonds'!$B$1:$L$504,MATCH($A434,'American Bonds'!$A$2:$A$504,0))/100))</f>
        <v>0.466669643813727</v>
      </c>
      <c r="T434">
        <f>T$50*EXP(-T$49*(HLOOKUP(T$49,'American Bonds'!$B$1:$L$504,MATCH($A434,'American Bonds'!$A$2:$A$504,0))/100))</f>
        <v>0.45605873521499335</v>
      </c>
      <c r="U434" s="25">
        <f>U$50*EXP(-U$49*(HLOOKUP(U$49,'American Bonds'!$B$1:$L$504,MATCH($A434,'American Bonds'!$A$2:$A$504,0))/100))</f>
        <v>10.804501637310695</v>
      </c>
      <c r="W434" s="129">
        <f t="shared" si="73"/>
        <v>107.0619730384217</v>
      </c>
      <c r="X434" s="21">
        <f t="shared" si="71"/>
        <v>6.4479561218309049</v>
      </c>
      <c r="Y434" s="28">
        <f t="shared" si="72"/>
        <v>1.2732580347025312E-3</v>
      </c>
    </row>
    <row r="435" spans="1:25" x14ac:dyDescent="0.2">
      <c r="A435" s="154" t="s">
        <v>154</v>
      </c>
      <c r="B435">
        <f>B$50*EXP(-B$49*(HLOOKUP(B$49,'American Bonds'!$B$1:$L$504,MATCH($A435,'American Bonds'!$A$2:$A$504,0))/100))</f>
        <v>23.251586080581053</v>
      </c>
      <c r="C435">
        <f>C$50*EXP(-C$49*(HLOOKUP(C$49,'American Bonds'!$B$1:$L$504,MATCH($A435,'American Bonds'!$A$2:$A$504,0))/100))</f>
        <v>2.2682278566934477</v>
      </c>
      <c r="D435">
        <f>D$50*EXP(-D$49*(HLOOKUP(D$49,'American Bonds'!$B$1:$L$504,MATCH($A435,'American Bonds'!$A$2:$A$504,0))/100))</f>
        <v>22.294626223352427</v>
      </c>
      <c r="E435">
        <f>E$50*EXP(-E$49*(HLOOKUP(E$49,'American Bonds'!$B$1:$L$504,MATCH($A435,'American Bonds'!$A$2:$A$504,0))/100))</f>
        <v>1.7979370540517925</v>
      </c>
      <c r="F435">
        <f>F$50*EXP(-F$49*(HLOOKUP(F$49,'American Bonds'!$B$1:$L$504,MATCH($A435,'American Bonds'!$A$2:$A$504,0))/100))</f>
        <v>20.75575025343317</v>
      </c>
      <c r="G435">
        <f>G$50*EXP(-G$49*(HLOOKUP(G$49,'American Bonds'!$B$1:$L$504,MATCH($A435,'American Bonds'!$A$2:$A$504,0))/100))</f>
        <v>1.2435734816628961</v>
      </c>
      <c r="H435">
        <f>H$50*EXP(-H$49*(HLOOKUP(H$49,'American Bonds'!$B$1:$L$504,MATCH($A435,'American Bonds'!$A$2:$A$504,0))/100))</f>
        <v>1.1980426201281189</v>
      </c>
      <c r="I435">
        <f>I$50*EXP(-I$49*(HLOOKUP(I$49,'American Bonds'!$B$1:$L$504,MATCH($A435,'American Bonds'!$A$2:$A$504,0))/100))</f>
        <v>1.1730287452520745</v>
      </c>
      <c r="J435">
        <f>J$50*EXP(-J$49*(HLOOKUP(J$49,'American Bonds'!$B$1:$L$504,MATCH($A435,'American Bonds'!$A$2:$A$504,0))/100))</f>
        <v>1.1485371338796837</v>
      </c>
      <c r="K435">
        <f>K$50*EXP(-K$49*(HLOOKUP(K$49,'American Bonds'!$B$1:$L$504,MATCH($A435,'American Bonds'!$A$2:$A$504,0))/100))</f>
        <v>16.601897945860348</v>
      </c>
      <c r="L435">
        <f>L$50*EXP(-L$49*(HLOOKUP(L$49,'American Bonds'!$B$1:$L$504,MATCH($A435,'American Bonds'!$A$2:$A$504,0))/100))</f>
        <v>0.5481898159897084</v>
      </c>
      <c r="M435">
        <f>M$50*EXP(-M$49*(HLOOKUP(M$49,'American Bonds'!$B$1:$L$504,MATCH($A435,'American Bonds'!$A$2:$A$504,0))/100))</f>
        <v>0.53572534115331816</v>
      </c>
      <c r="N435">
        <f>N$50*EXP(-N$49*(HLOOKUP(N$49,'American Bonds'!$B$1:$L$504,MATCH($A435,'American Bonds'!$A$2:$A$504,0))/100))</f>
        <v>0.52354427751577792</v>
      </c>
      <c r="O435">
        <f>O$50*EXP(-O$49*(HLOOKUP(O$49,'American Bonds'!$B$1:$L$504,MATCH($A435,'American Bonds'!$A$2:$A$504,0))/100))</f>
        <v>0.51164018101035502</v>
      </c>
      <c r="P435">
        <f>P$50*EXP(-P$49*(HLOOKUP(P$49,'American Bonds'!$B$1:$L$504,MATCH($A435,'American Bonds'!$A$2:$A$504,0))/100))</f>
        <v>0.50000675409238859</v>
      </c>
      <c r="Q435">
        <f>Q$50*EXP(-Q$49*(HLOOKUP(Q$49,'American Bonds'!$B$1:$L$504,MATCH($A435,'American Bonds'!$A$2:$A$504,0))/100))</f>
        <v>0.48863784240774183</v>
      </c>
      <c r="R435">
        <f>R$50*EXP(-R$49*(HLOOKUP(R$49,'American Bonds'!$B$1:$L$504,MATCH($A435,'American Bonds'!$A$2:$A$504,0))/100))</f>
        <v>0.47752743153700489</v>
      </c>
      <c r="S435">
        <f>S$50*EXP(-S$49*(HLOOKUP(S$49,'American Bonds'!$B$1:$L$504,MATCH($A435,'American Bonds'!$A$2:$A$504,0))/100))</f>
        <v>0.466669643813727</v>
      </c>
      <c r="T435">
        <f>T$50*EXP(-T$49*(HLOOKUP(T$49,'American Bonds'!$B$1:$L$504,MATCH($A435,'American Bonds'!$A$2:$A$504,0))/100))</f>
        <v>0.45605873521499335</v>
      </c>
      <c r="U435" s="25">
        <f>U$50*EXP(-U$49*(HLOOKUP(U$49,'American Bonds'!$B$1:$L$504,MATCH($A435,'American Bonds'!$A$2:$A$504,0))/100))</f>
        <v>10.782914228640545</v>
      </c>
      <c r="W435" s="129">
        <f t="shared" si="73"/>
        <v>107.02412164627056</v>
      </c>
      <c r="X435" s="21">
        <f t="shared" si="71"/>
        <v>6.4454419215128951</v>
      </c>
      <c r="Y435" s="28">
        <f t="shared" si="72"/>
        <v>-3.5360907116642042E-4</v>
      </c>
    </row>
    <row r="436" spans="1:25" x14ac:dyDescent="0.2">
      <c r="A436" s="154" t="s">
        <v>155</v>
      </c>
      <c r="B436">
        <f>B$50*EXP(-B$49*(HLOOKUP(B$49,'American Bonds'!$B$1:$L$504,MATCH($A436,'American Bonds'!$A$2:$A$504,0))/100))</f>
        <v>23.253911355450917</v>
      </c>
      <c r="C436">
        <f>C$50*EXP(-C$49*(HLOOKUP(C$49,'American Bonds'!$B$1:$L$504,MATCH($A436,'American Bonds'!$A$2:$A$504,0))/100))</f>
        <v>2.2682278566934477</v>
      </c>
      <c r="D436">
        <f>D$50*EXP(-D$49*(HLOOKUP(D$49,'American Bonds'!$B$1:$L$504,MATCH($A436,'American Bonds'!$A$2:$A$504,0))/100))</f>
        <v>22.301315614577948</v>
      </c>
      <c r="E436">
        <f>E$50*EXP(-E$49*(HLOOKUP(E$49,'American Bonds'!$B$1:$L$504,MATCH($A436,'American Bonds'!$A$2:$A$504,0))/100))</f>
        <v>1.7986563727275575</v>
      </c>
      <c r="F436">
        <f>F$50*EXP(-F$49*(HLOOKUP(F$49,'American Bonds'!$B$1:$L$504,MATCH($A436,'American Bonds'!$A$2:$A$504,0))/100))</f>
        <v>20.797303293128721</v>
      </c>
      <c r="G436">
        <f>G$50*EXP(-G$49*(HLOOKUP(G$49,'American Bonds'!$B$1:$L$504,MATCH($A436,'American Bonds'!$A$2:$A$504,0))/100))</f>
        <v>1.2465616423774275</v>
      </c>
      <c r="H436">
        <f>H$50*EXP(-H$49*(HLOOKUP(H$49,'American Bonds'!$B$1:$L$504,MATCH($A436,'American Bonds'!$A$2:$A$504,0))/100))</f>
        <v>1.2014018401778568</v>
      </c>
      <c r="I436">
        <f>I$50*EXP(-I$49*(HLOOKUP(I$49,'American Bonds'!$B$1:$L$504,MATCH($A436,'American Bonds'!$A$2:$A$504,0))/100))</f>
        <v>1.1767884495554861</v>
      </c>
      <c r="J436">
        <f>J$50*EXP(-J$49*(HLOOKUP(J$49,'American Bonds'!$B$1:$L$504,MATCH($A436,'American Bonds'!$A$2:$A$504,0))/100))</f>
        <v>1.1526793190213465</v>
      </c>
      <c r="K436">
        <f>K$50*EXP(-K$49*(HLOOKUP(K$49,'American Bonds'!$B$1:$L$504,MATCH($A436,'American Bonds'!$A$2:$A$504,0))/100))</f>
        <v>16.668438530091493</v>
      </c>
      <c r="L436">
        <f>L$50*EXP(-L$49*(HLOOKUP(L$49,'American Bonds'!$B$1:$L$504,MATCH($A436,'American Bonds'!$A$2:$A$504,0))/100))</f>
        <v>0.55060716544888411</v>
      </c>
      <c r="M436">
        <f>M$50*EXP(-M$49*(HLOOKUP(M$49,'American Bonds'!$B$1:$L$504,MATCH($A436,'American Bonds'!$A$2:$A$504,0))/100))</f>
        <v>0.53830300423313437</v>
      </c>
      <c r="N436">
        <f>N$50*EXP(-N$49*(HLOOKUP(N$49,'American Bonds'!$B$1:$L$504,MATCH($A436,'American Bonds'!$A$2:$A$504,0))/100))</f>
        <v>0.52627379836254395</v>
      </c>
      <c r="O436">
        <f>O$50*EXP(-O$49*(HLOOKUP(O$49,'American Bonds'!$B$1:$L$504,MATCH($A436,'American Bonds'!$A$2:$A$504,0))/100))</f>
        <v>0.51451340353840724</v>
      </c>
      <c r="P436">
        <f>P$50*EXP(-P$49*(HLOOKUP(P$49,'American Bonds'!$B$1:$L$504,MATCH($A436,'American Bonds'!$A$2:$A$504,0))/100))</f>
        <v>0.50301581276579255</v>
      </c>
      <c r="Q436">
        <f>Q$50*EXP(-Q$49*(HLOOKUP(Q$49,'American Bonds'!$B$1:$L$504,MATCH($A436,'American Bonds'!$A$2:$A$504,0))/100))</f>
        <v>0.49177515328527904</v>
      </c>
      <c r="R436">
        <f>R$50*EXP(-R$49*(HLOOKUP(R$49,'American Bonds'!$B$1:$L$504,MATCH($A436,'American Bonds'!$A$2:$A$504,0))/100))</f>
        <v>0.48078568357325835</v>
      </c>
      <c r="S436">
        <f>S$50*EXP(-S$49*(HLOOKUP(S$49,'American Bonds'!$B$1:$L$504,MATCH($A436,'American Bonds'!$A$2:$A$504,0))/100))</f>
        <v>0.47004179040926902</v>
      </c>
      <c r="T436">
        <f>T$50*EXP(-T$49*(HLOOKUP(T$49,'American Bonds'!$B$1:$L$504,MATCH($A436,'American Bonds'!$A$2:$A$504,0))/100))</f>
        <v>0.45953798600886631</v>
      </c>
      <c r="U436" s="25">
        <f>U$50*EXP(-U$49*(HLOOKUP(U$49,'American Bonds'!$B$1:$L$504,MATCH($A436,'American Bonds'!$A$2:$A$504,0))/100))</f>
        <v>10.891284318292636</v>
      </c>
      <c r="W436" s="129">
        <f t="shared" si="73"/>
        <v>107.29142238972025</v>
      </c>
      <c r="X436" s="21">
        <f t="shared" si="71"/>
        <v>6.4628014842199804</v>
      </c>
      <c r="Y436" s="28">
        <f t="shared" si="72"/>
        <v>2.4944609897982386E-3</v>
      </c>
    </row>
    <row r="437" spans="1:25" x14ac:dyDescent="0.2">
      <c r="A437" s="154" t="s">
        <v>156</v>
      </c>
      <c r="B437">
        <f>B$50*EXP(-B$49*(HLOOKUP(B$49,'American Bonds'!$B$1:$L$504,MATCH($A437,'American Bonds'!$A$2:$A$504,0))/100))</f>
        <v>23.249261038227051</v>
      </c>
      <c r="C437">
        <f>C$50*EXP(-C$49*(HLOOKUP(C$49,'American Bonds'!$B$1:$L$504,MATCH($A437,'American Bonds'!$A$2:$A$504,0))/100))</f>
        <v>2.2673207469848071</v>
      </c>
      <c r="D437">
        <f>D$50*EXP(-D$49*(HLOOKUP(D$49,'American Bonds'!$B$1:$L$504,MATCH($A437,'American Bonds'!$A$2:$A$504,0))/100))</f>
        <v>22.287938838643285</v>
      </c>
      <c r="E437">
        <f>E$50*EXP(-E$49*(HLOOKUP(E$49,'American Bonds'!$B$1:$L$504,MATCH($A437,'American Bonds'!$A$2:$A$504,0))/100))</f>
        <v>1.79721802304596</v>
      </c>
      <c r="F437">
        <f>F$50*EXP(-F$49*(HLOOKUP(F$49,'American Bonds'!$B$1:$L$504,MATCH($A437,'American Bonds'!$A$2:$A$504,0))/100))</f>
        <v>20.776516385021889</v>
      </c>
      <c r="G437">
        <f>G$50*EXP(-G$49*(HLOOKUP(G$49,'American Bonds'!$B$1:$L$504,MATCH($A437,'American Bonds'!$A$2:$A$504,0))/100))</f>
        <v>1.2450666655720548</v>
      </c>
      <c r="H437">
        <f>H$50*EXP(-H$49*(HLOOKUP(H$49,'American Bonds'!$B$1:$L$504,MATCH($A437,'American Bonds'!$A$2:$A$504,0))/100))</f>
        <v>1.2005611531645151</v>
      </c>
      <c r="I437">
        <f>I$50*EXP(-I$49*(HLOOKUP(I$49,'American Bonds'!$B$1:$L$504,MATCH($A437,'American Bonds'!$A$2:$A$504,0))/100))</f>
        <v>1.1758473952677462</v>
      </c>
      <c r="J437">
        <f>J$50*EXP(-J$49*(HLOOKUP(J$49,'American Bonds'!$B$1:$L$504,MATCH($A437,'American Bonds'!$A$2:$A$504,0))/100))</f>
        <v>1.1516423743293325</v>
      </c>
      <c r="K437">
        <f>K$50*EXP(-K$49*(HLOOKUP(K$49,'American Bonds'!$B$1:$L$504,MATCH($A437,'American Bonds'!$A$2:$A$504,0))/100))</f>
        <v>16.651778423003289</v>
      </c>
      <c r="L437">
        <f>L$50*EXP(-L$49*(HLOOKUP(L$49,'American Bonds'!$B$1:$L$504,MATCH($A437,'American Bonds'!$A$2:$A$504,0))/100))</f>
        <v>0.55000183056211593</v>
      </c>
      <c r="M437">
        <f>M$50*EXP(-M$49*(HLOOKUP(M$49,'American Bonds'!$B$1:$L$504,MATCH($A437,'American Bonds'!$A$2:$A$504,0))/100))</f>
        <v>0.53765742805123296</v>
      </c>
      <c r="N437">
        <f>N$50*EXP(-N$49*(HLOOKUP(N$49,'American Bonds'!$B$1:$L$504,MATCH($A437,'American Bonds'!$A$2:$A$504,0))/100))</f>
        <v>0.52559008693339104</v>
      </c>
      <c r="O437">
        <f>O$50*EXP(-O$49*(HLOOKUP(O$49,'American Bonds'!$B$1:$L$504,MATCH($A437,'American Bonds'!$A$2:$A$504,0))/100))</f>
        <v>0.51379358876136705</v>
      </c>
      <c r="P437">
        <f>P$50*EXP(-P$49*(HLOOKUP(P$49,'American Bonds'!$B$1:$L$504,MATCH($A437,'American Bonds'!$A$2:$A$504,0))/100))</f>
        <v>0.50226185465659279</v>
      </c>
      <c r="Q437">
        <f>Q$50*EXP(-Q$49*(HLOOKUP(Q$49,'American Bonds'!$B$1:$L$504,MATCH($A437,'American Bonds'!$A$2:$A$504,0))/100))</f>
        <v>0.49098894217663452</v>
      </c>
      <c r="R437">
        <f>R$50*EXP(-R$49*(HLOOKUP(R$49,'American Bonds'!$B$1:$L$504,MATCH($A437,'American Bonds'!$A$2:$A$504,0))/100))</f>
        <v>0.47996904225298048</v>
      </c>
      <c r="S437">
        <f>S$50*EXP(-S$49*(HLOOKUP(S$49,'American Bonds'!$B$1:$L$504,MATCH($A437,'American Bonds'!$A$2:$A$504,0))/100))</f>
        <v>0.46919647619755772</v>
      </c>
      <c r="T437">
        <f>T$50*EXP(-T$49*(HLOOKUP(T$49,'American Bonds'!$B$1:$L$504,MATCH($A437,'American Bonds'!$A$2:$A$504,0))/100))</f>
        <v>0.4586656927764351</v>
      </c>
      <c r="U437" s="25">
        <f>U$50*EXP(-U$49*(HLOOKUP(U$49,'American Bonds'!$B$1:$L$504,MATCH($A437,'American Bonds'!$A$2:$A$504,0))/100))</f>
        <v>10.913088684026835</v>
      </c>
      <c r="W437" s="129">
        <f t="shared" si="73"/>
        <v>107.24436466965506</v>
      </c>
      <c r="X437" s="21">
        <f t="shared" si="71"/>
        <v>6.4654373374431291</v>
      </c>
      <c r="Y437" s="28">
        <f t="shared" si="72"/>
        <v>-4.3869343632514082E-4</v>
      </c>
    </row>
    <row r="438" spans="1:25" x14ac:dyDescent="0.2">
      <c r="A438" s="154" t="s">
        <v>157</v>
      </c>
      <c r="B438">
        <f>B$50*EXP(-B$49*(HLOOKUP(B$49,'American Bonds'!$B$1:$L$504,MATCH($A438,'American Bonds'!$A$2:$A$504,0))/100))</f>
        <v>23.253911355450917</v>
      </c>
      <c r="C438">
        <f>C$50*EXP(-C$49*(HLOOKUP(C$49,'American Bonds'!$B$1:$L$504,MATCH($A438,'American Bonds'!$A$2:$A$504,0))/100))</f>
        <v>2.2682278566934477</v>
      </c>
      <c r="D438">
        <f>D$50*EXP(-D$49*(HLOOKUP(D$49,'American Bonds'!$B$1:$L$504,MATCH($A438,'American Bonds'!$A$2:$A$504,0))/100))</f>
        <v>22.308007012921887</v>
      </c>
      <c r="E438">
        <f>E$50*EXP(-E$49*(HLOOKUP(E$49,'American Bonds'!$B$1:$L$504,MATCH($A438,'American Bonds'!$A$2:$A$504,0))/100))</f>
        <v>1.7993759791883459</v>
      </c>
      <c r="F438">
        <f>F$50*EXP(-F$49*(HLOOKUP(F$49,'American Bonds'!$B$1:$L$504,MATCH($A438,'American Bonds'!$A$2:$A$504,0))/100))</f>
        <v>20.80770454487153</v>
      </c>
      <c r="G438">
        <f>G$50*EXP(-G$49*(HLOOKUP(G$49,'American Bonds'!$B$1:$L$504,MATCH($A438,'American Bonds'!$A$2:$A$504,0))/100))</f>
        <v>1.2473098037888326</v>
      </c>
      <c r="H438">
        <f>H$50*EXP(-H$49*(HLOOKUP(H$49,'American Bonds'!$B$1:$L$504,MATCH($A438,'American Bonds'!$A$2:$A$504,0))/100))</f>
        <v>1.2030849806775428</v>
      </c>
      <c r="I438">
        <f>I$50*EXP(-I$49*(HLOOKUP(I$49,'American Bonds'!$B$1:$L$504,MATCH($A438,'American Bonds'!$A$2:$A$504,0))/100))</f>
        <v>1.178672818167666</v>
      </c>
      <c r="J438">
        <f>J$50*EXP(-J$49*(HLOOKUP(J$49,'American Bonds'!$B$1:$L$504,MATCH($A438,'American Bonds'!$A$2:$A$504,0))/100))</f>
        <v>1.1547560102569905</v>
      </c>
      <c r="K438">
        <f>K$50*EXP(-K$49*(HLOOKUP(K$49,'American Bonds'!$B$1:$L$504,MATCH($A438,'American Bonds'!$A$2:$A$504,0))/100))</f>
        <v>16.701808766264438</v>
      </c>
      <c r="L438">
        <f>L$50*EXP(-L$49*(HLOOKUP(L$49,'American Bonds'!$B$1:$L$504,MATCH($A438,'American Bonds'!$A$2:$A$504,0))/100))</f>
        <v>0.55181983465989393</v>
      </c>
      <c r="M438">
        <f>M$50*EXP(-M$49*(HLOOKUP(M$49,'American Bonds'!$B$1:$L$504,MATCH($A438,'American Bonds'!$A$2:$A$504,0))/100))</f>
        <v>0.53959648299694074</v>
      </c>
      <c r="N438">
        <f>N$50*EXP(-N$49*(HLOOKUP(N$49,'American Bonds'!$B$1:$L$504,MATCH($A438,'American Bonds'!$A$2:$A$504,0))/100))</f>
        <v>0.52764389058635908</v>
      </c>
      <c r="O438">
        <f>O$50*EXP(-O$49*(HLOOKUP(O$49,'American Bonds'!$B$1:$L$504,MATCH($A438,'American Bonds'!$A$2:$A$504,0))/100))</f>
        <v>0.51595605984460813</v>
      </c>
      <c r="P438">
        <f>P$50*EXP(-P$49*(HLOOKUP(P$49,'American Bonds'!$B$1:$L$504,MATCH($A438,'American Bonds'!$A$2:$A$504,0))/100))</f>
        <v>0.50452712604051719</v>
      </c>
      <c r="Q438">
        <f>Q$50*EXP(-Q$49*(HLOOKUP(Q$49,'American Bonds'!$B$1:$L$504,MATCH($A438,'American Bonds'!$A$2:$A$504,0))/100))</f>
        <v>0.49335135435247468</v>
      </c>
      <c r="R438">
        <f>R$50*EXP(-R$49*(HLOOKUP(R$49,'American Bonds'!$B$1:$L$504,MATCH($A438,'American Bonds'!$A$2:$A$504,0))/100))</f>
        <v>0.48242313699080408</v>
      </c>
      <c r="S438">
        <f>S$50*EXP(-S$49*(HLOOKUP(S$49,'American Bonds'!$B$1:$L$504,MATCH($A438,'American Bonds'!$A$2:$A$504,0))/100))</f>
        <v>0.47173699038388112</v>
      </c>
      <c r="T438">
        <f>T$50*EXP(-T$49*(HLOOKUP(T$49,'American Bonds'!$B$1:$L$504,MATCH($A438,'American Bonds'!$A$2:$A$504,0))/100))</f>
        <v>0.46128755242658254</v>
      </c>
      <c r="U438" s="25">
        <f>U$50*EXP(-U$49*(HLOOKUP(U$49,'American Bonds'!$B$1:$L$504,MATCH($A438,'American Bonds'!$A$2:$A$504,0))/100))</f>
        <v>11.000743545452655</v>
      </c>
      <c r="W438" s="129">
        <f t="shared" si="73"/>
        <v>107.47194510201631</v>
      </c>
      <c r="X438" s="21">
        <f t="shared" si="71"/>
        <v>6.4785037210353291</v>
      </c>
      <c r="Y438" s="28">
        <f t="shared" si="72"/>
        <v>2.1198251574428085E-3</v>
      </c>
    </row>
    <row r="439" spans="1:25" x14ac:dyDescent="0.2">
      <c r="A439" s="154" t="s">
        <v>158</v>
      </c>
      <c r="B439">
        <f>B$50*EXP(-B$49*(HLOOKUP(B$49,'American Bonds'!$B$1:$L$504,MATCH($A439,'American Bonds'!$A$2:$A$504,0))/100))</f>
        <v>23.251586080581053</v>
      </c>
      <c r="C439">
        <f>C$50*EXP(-C$49*(HLOOKUP(C$49,'American Bonds'!$B$1:$L$504,MATCH($A439,'American Bonds'!$A$2:$A$504,0))/100))</f>
        <v>2.2673207469848071</v>
      </c>
      <c r="D439">
        <f>D$50*EXP(-D$49*(HLOOKUP(D$49,'American Bonds'!$B$1:$L$504,MATCH($A439,'American Bonds'!$A$2:$A$504,0))/100))</f>
        <v>22.294626223352427</v>
      </c>
      <c r="E439">
        <f>E$50*EXP(-E$49*(HLOOKUP(E$49,'American Bonds'!$B$1:$L$504,MATCH($A439,'American Bonds'!$A$2:$A$504,0))/100))</f>
        <v>1.7979370540517925</v>
      </c>
      <c r="F439">
        <f>F$50*EXP(-F$49*(HLOOKUP(F$49,'American Bonds'!$B$1:$L$504,MATCH($A439,'American Bonds'!$A$2:$A$504,0))/100))</f>
        <v>20.776516385021889</v>
      </c>
      <c r="G439">
        <f>G$50*EXP(-G$49*(HLOOKUP(G$49,'American Bonds'!$B$1:$L$504,MATCH($A439,'American Bonds'!$A$2:$A$504,0))/100))</f>
        <v>1.2450666655720548</v>
      </c>
      <c r="H439">
        <f>H$50*EXP(-H$49*(HLOOKUP(H$49,'American Bonds'!$B$1:$L$504,MATCH($A439,'American Bonds'!$A$2:$A$504,0))/100))</f>
        <v>1.2005611531645151</v>
      </c>
      <c r="I439">
        <f>I$50*EXP(-I$49*(HLOOKUP(I$49,'American Bonds'!$B$1:$L$504,MATCH($A439,'American Bonds'!$A$2:$A$504,0))/100))</f>
        <v>1.1758473952677462</v>
      </c>
      <c r="J439">
        <f>J$50*EXP(-J$49*(HLOOKUP(J$49,'American Bonds'!$B$1:$L$504,MATCH($A439,'American Bonds'!$A$2:$A$504,0))/100))</f>
        <v>1.1516423743293325</v>
      </c>
      <c r="K439">
        <f>K$50*EXP(-K$49*(HLOOKUP(K$49,'American Bonds'!$B$1:$L$504,MATCH($A439,'American Bonds'!$A$2:$A$504,0))/100))</f>
        <v>16.651778423003289</v>
      </c>
      <c r="L439">
        <f>L$50*EXP(-L$49*(HLOOKUP(L$49,'American Bonds'!$B$1:$L$504,MATCH($A439,'American Bonds'!$A$2:$A$504,0))/100))</f>
        <v>0.55000183056211593</v>
      </c>
      <c r="M439">
        <f>M$50*EXP(-M$49*(HLOOKUP(M$49,'American Bonds'!$B$1:$L$504,MATCH($A439,'American Bonds'!$A$2:$A$504,0))/100))</f>
        <v>0.53765742805123296</v>
      </c>
      <c r="N439">
        <f>N$50*EXP(-N$49*(HLOOKUP(N$49,'American Bonds'!$B$1:$L$504,MATCH($A439,'American Bonds'!$A$2:$A$504,0))/100))</f>
        <v>0.52559008693339104</v>
      </c>
      <c r="O439">
        <f>O$50*EXP(-O$49*(HLOOKUP(O$49,'American Bonds'!$B$1:$L$504,MATCH($A439,'American Bonds'!$A$2:$A$504,0))/100))</f>
        <v>0.51379358876136705</v>
      </c>
      <c r="P439">
        <f>P$50*EXP(-P$49*(HLOOKUP(P$49,'American Bonds'!$B$1:$L$504,MATCH($A439,'American Bonds'!$A$2:$A$504,0))/100))</f>
        <v>0.50226185465659279</v>
      </c>
      <c r="Q439">
        <f>Q$50*EXP(-Q$49*(HLOOKUP(Q$49,'American Bonds'!$B$1:$L$504,MATCH($A439,'American Bonds'!$A$2:$A$504,0))/100))</f>
        <v>0.49098894217663452</v>
      </c>
      <c r="R439">
        <f>R$50*EXP(-R$49*(HLOOKUP(R$49,'American Bonds'!$B$1:$L$504,MATCH($A439,'American Bonds'!$A$2:$A$504,0))/100))</f>
        <v>0.47996904225298048</v>
      </c>
      <c r="S439">
        <f>S$50*EXP(-S$49*(HLOOKUP(S$49,'American Bonds'!$B$1:$L$504,MATCH($A439,'American Bonds'!$A$2:$A$504,0))/100))</f>
        <v>0.46919647619755772</v>
      </c>
      <c r="T439">
        <f>T$50*EXP(-T$49*(HLOOKUP(T$49,'American Bonds'!$B$1:$L$504,MATCH($A439,'American Bonds'!$A$2:$A$504,0))/100))</f>
        <v>0.4586656927764351</v>
      </c>
      <c r="U439" s="25">
        <f>U$50*EXP(-U$49*(HLOOKUP(U$49,'American Bonds'!$B$1:$L$504,MATCH($A439,'American Bonds'!$A$2:$A$504,0))/100))</f>
        <v>10.891284318292636</v>
      </c>
      <c r="W439" s="129">
        <f t="shared" si="73"/>
        <v>107.23229176198984</v>
      </c>
      <c r="X439" s="21">
        <f t="shared" si="71"/>
        <v>6.4623340990368519</v>
      </c>
      <c r="Y439" s="28">
        <f t="shared" si="72"/>
        <v>-2.2324053130535065E-3</v>
      </c>
    </row>
    <row r="440" spans="1:25" x14ac:dyDescent="0.2">
      <c r="A440" s="154" t="s">
        <v>159</v>
      </c>
      <c r="B440">
        <f>B$50*EXP(-B$49*(HLOOKUP(B$49,'American Bonds'!$B$1:$L$504,MATCH($A440,'American Bonds'!$A$2:$A$504,0))/100))</f>
        <v>23.253911355450917</v>
      </c>
      <c r="C440">
        <f>C$50*EXP(-C$49*(HLOOKUP(C$49,'American Bonds'!$B$1:$L$504,MATCH($A440,'American Bonds'!$A$2:$A$504,0))/100))</f>
        <v>2.2673207469848071</v>
      </c>
      <c r="D440">
        <f>D$50*EXP(-D$49*(HLOOKUP(D$49,'American Bonds'!$B$1:$L$504,MATCH($A440,'American Bonds'!$A$2:$A$504,0))/100))</f>
        <v>22.287938838643285</v>
      </c>
      <c r="E440">
        <f>E$50*EXP(-E$49*(HLOOKUP(E$49,'American Bonds'!$B$1:$L$504,MATCH($A440,'American Bonds'!$A$2:$A$504,0))/100))</f>
        <v>1.79721802304596</v>
      </c>
      <c r="F440">
        <f>F$50*EXP(-F$49*(HLOOKUP(F$49,'American Bonds'!$B$1:$L$504,MATCH($A440,'American Bonds'!$A$2:$A$504,0))/100))</f>
        <v>20.786907240711848</v>
      </c>
      <c r="G440">
        <f>G$50*EXP(-G$49*(HLOOKUP(G$49,'American Bonds'!$B$1:$L$504,MATCH($A440,'American Bonds'!$A$2:$A$504,0))/100))</f>
        <v>1.2458139297282271</v>
      </c>
      <c r="H440">
        <f>H$50*EXP(-H$49*(HLOOKUP(H$49,'American Bonds'!$B$1:$L$504,MATCH($A440,'American Bonds'!$A$2:$A$504,0))/100))</f>
        <v>1.2014018401778568</v>
      </c>
      <c r="I440">
        <f>I$50*EXP(-I$49*(HLOOKUP(I$49,'American Bonds'!$B$1:$L$504,MATCH($A440,'American Bonds'!$A$2:$A$504,0))/100))</f>
        <v>1.1767884495554861</v>
      </c>
      <c r="J440">
        <f>J$50*EXP(-J$49*(HLOOKUP(J$49,'American Bonds'!$B$1:$L$504,MATCH($A440,'American Bonds'!$A$2:$A$504,0))/100))</f>
        <v>1.1526793190213465</v>
      </c>
      <c r="K440">
        <f>K$50*EXP(-K$49*(HLOOKUP(K$49,'American Bonds'!$B$1:$L$504,MATCH($A440,'American Bonds'!$A$2:$A$504,0))/100))</f>
        <v>16.668438530091493</v>
      </c>
      <c r="L440">
        <f>L$50*EXP(-L$49*(HLOOKUP(L$49,'American Bonds'!$B$1:$L$504,MATCH($A440,'American Bonds'!$A$2:$A$504,0))/100))</f>
        <v>0.55060716544888411</v>
      </c>
      <c r="M440">
        <f>M$50*EXP(-M$49*(HLOOKUP(M$49,'American Bonds'!$B$1:$L$504,MATCH($A440,'American Bonds'!$A$2:$A$504,0))/100))</f>
        <v>0.53830300423313437</v>
      </c>
      <c r="N440">
        <f>N$50*EXP(-N$49*(HLOOKUP(N$49,'American Bonds'!$B$1:$L$504,MATCH($A440,'American Bonds'!$A$2:$A$504,0))/100))</f>
        <v>0.52627379836254395</v>
      </c>
      <c r="O440">
        <f>O$50*EXP(-O$49*(HLOOKUP(O$49,'American Bonds'!$B$1:$L$504,MATCH($A440,'American Bonds'!$A$2:$A$504,0))/100))</f>
        <v>0.51451340353840724</v>
      </c>
      <c r="P440">
        <f>P$50*EXP(-P$49*(HLOOKUP(P$49,'American Bonds'!$B$1:$L$504,MATCH($A440,'American Bonds'!$A$2:$A$504,0))/100))</f>
        <v>0.50301581276579255</v>
      </c>
      <c r="Q440">
        <f>Q$50*EXP(-Q$49*(HLOOKUP(Q$49,'American Bonds'!$B$1:$L$504,MATCH($A440,'American Bonds'!$A$2:$A$504,0))/100))</f>
        <v>0.49177515328527904</v>
      </c>
      <c r="R440">
        <f>R$50*EXP(-R$49*(HLOOKUP(R$49,'American Bonds'!$B$1:$L$504,MATCH($A440,'American Bonds'!$A$2:$A$504,0))/100))</f>
        <v>0.48078568357325835</v>
      </c>
      <c r="S440">
        <f>S$50*EXP(-S$49*(HLOOKUP(S$49,'American Bonds'!$B$1:$L$504,MATCH($A440,'American Bonds'!$A$2:$A$504,0))/100))</f>
        <v>0.47004179040926902</v>
      </c>
      <c r="T440">
        <f>T$50*EXP(-T$49*(HLOOKUP(T$49,'American Bonds'!$B$1:$L$504,MATCH($A440,'American Bonds'!$A$2:$A$504,0))/100))</f>
        <v>0.45953798600886631</v>
      </c>
      <c r="U440" s="25">
        <f>U$50*EXP(-U$49*(HLOOKUP(U$49,'American Bonds'!$B$1:$L$504,MATCH($A440,'American Bonds'!$A$2:$A$504,0))/100))</f>
        <v>10.913088684026835</v>
      </c>
      <c r="W440" s="129">
        <f t="shared" si="73"/>
        <v>107.28636075506347</v>
      </c>
      <c r="X440" s="21">
        <f t="shared" si="71"/>
        <v>6.4662001936939788</v>
      </c>
      <c r="Y440" s="28">
        <f t="shared" si="72"/>
        <v>5.0409597099533956E-4</v>
      </c>
    </row>
    <row r="441" spans="1:25" x14ac:dyDescent="0.2">
      <c r="A441" s="154" t="s">
        <v>160</v>
      </c>
      <c r="B441">
        <f>B$50*EXP(-B$49*(HLOOKUP(B$49,'American Bonds'!$B$1:$L$504,MATCH($A441,'American Bonds'!$A$2:$A$504,0))/100))</f>
        <v>23.249261038227051</v>
      </c>
      <c r="C441">
        <f>C$50*EXP(-C$49*(HLOOKUP(C$49,'American Bonds'!$B$1:$L$504,MATCH($A441,'American Bonds'!$A$2:$A$504,0))/100))</f>
        <v>2.2673207469848071</v>
      </c>
      <c r="D441">
        <f>D$50*EXP(-D$49*(HLOOKUP(D$49,'American Bonds'!$B$1:$L$504,MATCH($A441,'American Bonds'!$A$2:$A$504,0))/100))</f>
        <v>22.281253459848653</v>
      </c>
      <c r="E441">
        <f>E$50*EXP(-E$49*(HLOOKUP(E$49,'American Bonds'!$B$1:$L$504,MATCH($A441,'American Bonds'!$A$2:$A$504,0))/100))</f>
        <v>1.796499279595015</v>
      </c>
      <c r="F441">
        <f>F$50*EXP(-F$49*(HLOOKUP(F$49,'American Bonds'!$B$1:$L$504,MATCH($A441,'American Bonds'!$A$2:$A$504,0))/100))</f>
        <v>20.75575025343317</v>
      </c>
      <c r="G441">
        <f>G$50*EXP(-G$49*(HLOOKUP(G$49,'American Bonds'!$B$1:$L$504,MATCH($A441,'American Bonds'!$A$2:$A$504,0))/100))</f>
        <v>1.2435734816628961</v>
      </c>
      <c r="H441">
        <f>H$50*EXP(-H$49*(HLOOKUP(H$49,'American Bonds'!$B$1:$L$504,MATCH($A441,'American Bonds'!$A$2:$A$504,0))/100))</f>
        <v>1.1988815435511504</v>
      </c>
      <c r="I441">
        <f>I$50*EXP(-I$49*(HLOOKUP(I$49,'American Bonds'!$B$1:$L$504,MATCH($A441,'American Bonds'!$A$2:$A$504,0))/100))</f>
        <v>1.1739675437175929</v>
      </c>
      <c r="J441">
        <f>J$50*EXP(-J$49*(HLOOKUP(J$49,'American Bonds'!$B$1:$L$504,MATCH($A441,'American Bonds'!$A$2:$A$504,0))/100))</f>
        <v>1.1495712825972932</v>
      </c>
      <c r="K441">
        <f>K$50*EXP(-K$49*(HLOOKUP(K$49,'American Bonds'!$B$1:$L$504,MATCH($A441,'American Bonds'!$A$2:$A$504,0))/100))</f>
        <v>16.618508147522853</v>
      </c>
      <c r="L441">
        <f>L$50*EXP(-L$49*(HLOOKUP(L$49,'American Bonds'!$B$1:$L$504,MATCH($A441,'American Bonds'!$A$2:$A$504,0))/100))</f>
        <v>0.54879315656377603</v>
      </c>
      <c r="M441">
        <f>M$50*EXP(-M$49*(HLOOKUP(M$49,'American Bonds'!$B$1:$L$504,MATCH($A441,'American Bonds'!$A$2:$A$504,0))/100))</f>
        <v>0.536368597439283</v>
      </c>
      <c r="N441">
        <f>N$50*EXP(-N$49*(HLOOKUP(N$49,'American Bonds'!$B$1:$L$504,MATCH($A441,'American Bonds'!$A$2:$A$504,0))/100))</f>
        <v>0.52422532766322971</v>
      </c>
      <c r="O441">
        <f>O$50*EXP(-O$49*(HLOOKUP(O$49,'American Bonds'!$B$1:$L$504,MATCH($A441,'American Bonds'!$A$2:$A$504,0))/100))</f>
        <v>0.51235697890521892</v>
      </c>
      <c r="P441">
        <f>P$50*EXP(-P$49*(HLOOKUP(P$49,'American Bonds'!$B$1:$L$504,MATCH($A441,'American Bonds'!$A$2:$A$504,0))/100))</f>
        <v>0.50075732701248477</v>
      </c>
      <c r="Q441">
        <f>Q$50*EXP(-Q$49*(HLOOKUP(Q$49,'American Bonds'!$B$1:$L$504,MATCH($A441,'American Bonds'!$A$2:$A$504,0))/100))</f>
        <v>0.48942028874574278</v>
      </c>
      <c r="R441">
        <f>R$50*EXP(-R$49*(HLOOKUP(R$49,'American Bonds'!$B$1:$L$504,MATCH($A441,'American Bonds'!$A$2:$A$504,0))/100))</f>
        <v>0.47833991858893804</v>
      </c>
      <c r="S441">
        <f>S$50*EXP(-S$49*(HLOOKUP(S$49,'American Bonds'!$B$1:$L$504,MATCH($A441,'American Bonds'!$A$2:$A$504,0))/100))</f>
        <v>0.46751040563122176</v>
      </c>
      <c r="T441">
        <f>T$50*EXP(-T$49*(HLOOKUP(T$49,'American Bonds'!$B$1:$L$504,MATCH($A441,'American Bonds'!$A$2:$A$504,0))/100))</f>
        <v>0.45692607051951778</v>
      </c>
      <c r="U441" s="25">
        <f>U$50*EXP(-U$49*(HLOOKUP(U$49,'American Bonds'!$B$1:$L$504,MATCH($A441,'American Bonds'!$A$2:$A$504,0))/100))</f>
        <v>10.847806195236394</v>
      </c>
      <c r="W441" s="129">
        <f t="shared" si="73"/>
        <v>107.09709104344628</v>
      </c>
      <c r="X441" s="21">
        <f t="shared" si="71"/>
        <v>6.4554211899449685</v>
      </c>
      <c r="Y441" s="28">
        <f t="shared" si="72"/>
        <v>-1.765712411138479E-3</v>
      </c>
    </row>
    <row r="442" spans="1:25" x14ac:dyDescent="0.2">
      <c r="A442" s="154" t="s">
        <v>161</v>
      </c>
      <c r="B442">
        <f>B$50*EXP(-B$49*(HLOOKUP(B$49,'American Bonds'!$B$1:$L$504,MATCH($A442,'American Bonds'!$A$2:$A$504,0))/100))</f>
        <v>23.256236862859897</v>
      </c>
      <c r="C442">
        <f>C$50*EXP(-C$49*(HLOOKUP(C$49,'American Bonds'!$B$1:$L$504,MATCH($A442,'American Bonds'!$A$2:$A$504,0))/100))</f>
        <v>2.2686815476323678</v>
      </c>
      <c r="D442">
        <f>D$50*EXP(-D$49*(HLOOKUP(D$49,'American Bonds'!$B$1:$L$504,MATCH($A442,'American Bonds'!$A$2:$A$504,0))/100))</f>
        <v>22.301315614577948</v>
      </c>
      <c r="E442">
        <f>E$50*EXP(-E$49*(HLOOKUP(E$49,'American Bonds'!$B$1:$L$504,MATCH($A442,'American Bonds'!$A$2:$A$504,0))/100))</f>
        <v>1.7986563727275575</v>
      </c>
      <c r="F442">
        <f>F$50*EXP(-F$49*(HLOOKUP(F$49,'American Bonds'!$B$1:$L$504,MATCH($A442,'American Bonds'!$A$2:$A$504,0))/100))</f>
        <v>20.786907240711848</v>
      </c>
      <c r="G442">
        <f>G$50*EXP(-G$49*(HLOOKUP(G$49,'American Bonds'!$B$1:$L$504,MATCH($A442,'American Bonds'!$A$2:$A$504,0))/100))</f>
        <v>1.2458139297282271</v>
      </c>
      <c r="H442">
        <f>H$50*EXP(-H$49*(HLOOKUP(H$49,'American Bonds'!$B$1:$L$504,MATCH($A442,'American Bonds'!$A$2:$A$504,0))/100))</f>
        <v>1.2022431158781244</v>
      </c>
      <c r="I442">
        <f>I$50*EXP(-I$49*(HLOOKUP(I$49,'American Bonds'!$B$1:$L$504,MATCH($A442,'American Bonds'!$A$2:$A$504,0))/100))</f>
        <v>1.1777302569878736</v>
      </c>
      <c r="J442">
        <f>J$50*EXP(-J$49*(HLOOKUP(J$49,'American Bonds'!$B$1:$L$504,MATCH($A442,'American Bonds'!$A$2:$A$504,0))/100))</f>
        <v>1.153717197383672</v>
      </c>
      <c r="K442">
        <f>K$50*EXP(-K$49*(HLOOKUP(K$49,'American Bonds'!$B$1:$L$504,MATCH($A442,'American Bonds'!$A$2:$A$504,0))/100))</f>
        <v>16.701808766264438</v>
      </c>
      <c r="L442">
        <f>L$50*EXP(-L$49*(HLOOKUP(L$49,'American Bonds'!$B$1:$L$504,MATCH($A442,'American Bonds'!$A$2:$A$504,0))/100))</f>
        <v>0.55181983465989393</v>
      </c>
      <c r="M442">
        <f>M$50*EXP(-M$49*(HLOOKUP(M$49,'American Bonds'!$B$1:$L$504,MATCH($A442,'American Bonds'!$A$2:$A$504,0))/100))</f>
        <v>0.53959648299694074</v>
      </c>
      <c r="N442">
        <f>N$50*EXP(-N$49*(HLOOKUP(N$49,'American Bonds'!$B$1:$L$504,MATCH($A442,'American Bonds'!$A$2:$A$504,0))/100))</f>
        <v>0.52764389058635908</v>
      </c>
      <c r="O442">
        <f>O$50*EXP(-O$49*(HLOOKUP(O$49,'American Bonds'!$B$1:$L$504,MATCH($A442,'American Bonds'!$A$2:$A$504,0))/100))</f>
        <v>0.51595605984460813</v>
      </c>
      <c r="P442">
        <f>P$50*EXP(-P$49*(HLOOKUP(P$49,'American Bonds'!$B$1:$L$504,MATCH($A442,'American Bonds'!$A$2:$A$504,0))/100))</f>
        <v>0.50452712604051719</v>
      </c>
      <c r="Q442">
        <f>Q$50*EXP(-Q$49*(HLOOKUP(Q$49,'American Bonds'!$B$1:$L$504,MATCH($A442,'American Bonds'!$A$2:$A$504,0))/100))</f>
        <v>0.49335135435247468</v>
      </c>
      <c r="R442">
        <f>R$50*EXP(-R$49*(HLOOKUP(R$49,'American Bonds'!$B$1:$L$504,MATCH($A442,'American Bonds'!$A$2:$A$504,0))/100))</f>
        <v>0.48242313699080408</v>
      </c>
      <c r="S442">
        <f>S$50*EXP(-S$49*(HLOOKUP(S$49,'American Bonds'!$B$1:$L$504,MATCH($A442,'American Bonds'!$A$2:$A$504,0))/100))</f>
        <v>0.47173699038388112</v>
      </c>
      <c r="T442">
        <f>T$50*EXP(-T$49*(HLOOKUP(T$49,'American Bonds'!$B$1:$L$504,MATCH($A442,'American Bonds'!$A$2:$A$504,0))/100))</f>
        <v>0.46128755242658254</v>
      </c>
      <c r="U442" s="25">
        <f>U$50*EXP(-U$49*(HLOOKUP(U$49,'American Bonds'!$B$1:$L$504,MATCH($A442,'American Bonds'!$A$2:$A$504,0))/100))</f>
        <v>10.934936702130319</v>
      </c>
      <c r="W442" s="129">
        <f t="shared" si="73"/>
        <v>107.37639003516432</v>
      </c>
      <c r="X442" s="21">
        <f t="shared" si="71"/>
        <v>6.470563918201135</v>
      </c>
      <c r="Y442" s="28">
        <f t="shared" si="72"/>
        <v>2.604509874116972E-3</v>
      </c>
    </row>
    <row r="443" spans="1:25" x14ac:dyDescent="0.2">
      <c r="A443" s="154" t="s">
        <v>162</v>
      </c>
      <c r="B443">
        <f>B$50*EXP(-B$49*(HLOOKUP(B$49,'American Bonds'!$B$1:$L$504,MATCH($A443,'American Bonds'!$A$2:$A$504,0))/100))</f>
        <v>23.253911355450917</v>
      </c>
      <c r="C443">
        <f>C$50*EXP(-C$49*(HLOOKUP(C$49,'American Bonds'!$B$1:$L$504,MATCH($A443,'American Bonds'!$A$2:$A$504,0))/100))</f>
        <v>2.2686815476323678</v>
      </c>
      <c r="D443">
        <f>D$50*EXP(-D$49*(HLOOKUP(D$49,'American Bonds'!$B$1:$L$504,MATCH($A443,'American Bonds'!$A$2:$A$504,0))/100))</f>
        <v>22.308007012921887</v>
      </c>
      <c r="E443">
        <f>E$50*EXP(-E$49*(HLOOKUP(E$49,'American Bonds'!$B$1:$L$504,MATCH($A443,'American Bonds'!$A$2:$A$504,0))/100))</f>
        <v>1.7993759791883459</v>
      </c>
      <c r="F443">
        <f>F$50*EXP(-F$49*(HLOOKUP(F$49,'American Bonds'!$B$1:$L$504,MATCH($A443,'American Bonds'!$A$2:$A$504,0))/100))</f>
        <v>20.818110998540579</v>
      </c>
      <c r="G443">
        <f>G$50*EXP(-G$49*(HLOOKUP(G$49,'American Bonds'!$B$1:$L$504,MATCH($A443,'American Bonds'!$A$2:$A$504,0))/100))</f>
        <v>1.2480584142317803</v>
      </c>
      <c r="H443">
        <f>H$50*EXP(-H$49*(HLOOKUP(H$49,'American Bonds'!$B$1:$L$504,MATCH($A443,'American Bonds'!$A$2:$A$504,0))/100))</f>
        <v>1.2047704792241758</v>
      </c>
      <c r="I443">
        <f>I$50*EXP(-I$49*(HLOOKUP(I$49,'American Bonds'!$B$1:$L$504,MATCH($A443,'American Bonds'!$A$2:$A$504,0))/100))</f>
        <v>1.180560204182904</v>
      </c>
      <c r="J443">
        <f>J$50*EXP(-J$49*(HLOOKUP(J$49,'American Bonds'!$B$1:$L$504,MATCH($A443,'American Bonds'!$A$2:$A$504,0))/100))</f>
        <v>1.1568364429031177</v>
      </c>
      <c r="K443">
        <f>K$50*EXP(-K$49*(HLOOKUP(K$49,'American Bonds'!$B$1:$L$504,MATCH($A443,'American Bonds'!$A$2:$A$504,0))/100))</f>
        <v>16.768749794130549</v>
      </c>
      <c r="L443">
        <f>L$50*EXP(-L$49*(HLOOKUP(L$49,'American Bonds'!$B$1:$L$504,MATCH($A443,'American Bonds'!$A$2:$A$504,0))/100))</f>
        <v>0.5542531913913924</v>
      </c>
      <c r="M443">
        <f>M$50*EXP(-M$49*(HLOOKUP(M$49,'American Bonds'!$B$1:$L$504,MATCH($A443,'American Bonds'!$A$2:$A$504,0))/100))</f>
        <v>0.54219277222459905</v>
      </c>
      <c r="N443">
        <f>N$50*EXP(-N$49*(HLOOKUP(N$49,'American Bonds'!$B$1:$L$504,MATCH($A443,'American Bonds'!$A$2:$A$504,0))/100))</f>
        <v>0.53039478494405901</v>
      </c>
      <c r="O443">
        <f>O$50*EXP(-O$49*(HLOOKUP(O$49,'American Bonds'!$B$1:$L$504,MATCH($A443,'American Bonds'!$A$2:$A$504,0))/100))</f>
        <v>0.51885351909361221</v>
      </c>
      <c r="P443">
        <f>P$50*EXP(-P$49*(HLOOKUP(P$49,'American Bonds'!$B$1:$L$504,MATCH($A443,'American Bonds'!$A$2:$A$504,0))/100))</f>
        <v>0.50756338847528282</v>
      </c>
      <c r="Q443">
        <f>Q$50*EXP(-Q$49*(HLOOKUP(Q$49,'American Bonds'!$B$1:$L$504,MATCH($A443,'American Bonds'!$A$2:$A$504,0))/100))</f>
        <v>0.49651892844544926</v>
      </c>
      <c r="R443">
        <f>R$50*EXP(-R$49*(HLOOKUP(R$49,'American Bonds'!$B$1:$L$504,MATCH($A443,'American Bonds'!$A$2:$A$504,0))/100))</f>
        <v>0.48571479326985117</v>
      </c>
      <c r="S443">
        <f>S$50*EXP(-S$49*(HLOOKUP(S$49,'American Bonds'!$B$1:$L$504,MATCH($A443,'American Bonds'!$A$2:$A$504,0))/100))</f>
        <v>0.47514575353614913</v>
      </c>
      <c r="T443">
        <f>T$50*EXP(-T$49*(HLOOKUP(T$49,'American Bonds'!$B$1:$L$504,MATCH($A443,'American Bonds'!$A$2:$A$504,0))/100))</f>
        <v>0.46480669362278687</v>
      </c>
      <c r="U443" s="25">
        <f>U$50*EXP(-U$49*(HLOOKUP(U$49,'American Bonds'!$B$1:$L$504,MATCH($A443,'American Bonds'!$A$2:$A$504,0))/100))</f>
        <v>11.022767048705647</v>
      </c>
      <c r="W443" s="129">
        <f t="shared" si="73"/>
        <v>107.60527310211546</v>
      </c>
      <c r="X443" s="21">
        <f t="shared" si="71"/>
        <v>6.4856020751468044</v>
      </c>
      <c r="Y443" s="28">
        <f t="shared" si="72"/>
        <v>2.1293272188082422E-3</v>
      </c>
    </row>
    <row r="444" spans="1:25" x14ac:dyDescent="0.2">
      <c r="A444" s="154">
        <v>41499</v>
      </c>
      <c r="B444">
        <f>B$50*EXP(-B$49*(HLOOKUP(B$49,'American Bonds'!$B$1:$L$504,MATCH($A444,'American Bonds'!$A$2:$A$504,0))/100))</f>
        <v>23.256236862859897</v>
      </c>
      <c r="C444">
        <f>C$50*EXP(-C$49*(HLOOKUP(C$49,'American Bonds'!$B$1:$L$504,MATCH($A444,'American Bonds'!$A$2:$A$504,0))/100))</f>
        <v>2.270043165005311</v>
      </c>
      <c r="D444">
        <f>D$50*EXP(-D$49*(HLOOKUP(D$49,'American Bonds'!$B$1:$L$504,MATCH($A444,'American Bonds'!$A$2:$A$504,0))/100))</f>
        <v>22.34819758620965</v>
      </c>
      <c r="E444">
        <f>E$50*EXP(-E$49*(HLOOKUP(E$49,'American Bonds'!$B$1:$L$504,MATCH($A444,'American Bonds'!$A$2:$A$504,0))/100))</f>
        <v>1.8036996678894688</v>
      </c>
      <c r="F444">
        <f>F$50*EXP(-F$49*(HLOOKUP(F$49,'American Bonds'!$B$1:$L$504,MATCH($A444,'American Bonds'!$A$2:$A$504,0))/100))</f>
        <v>20.859788884531024</v>
      </c>
      <c r="G444">
        <f>G$50*EXP(-G$49*(HLOOKUP(G$49,'American Bonds'!$B$1:$L$504,MATCH($A444,'American Bonds'!$A$2:$A$504,0))/100))</f>
        <v>1.2510573517114223</v>
      </c>
      <c r="H444">
        <f>H$50*EXP(-H$49*(HLOOKUP(H$49,'American Bonds'!$B$1:$L$504,MATCH($A444,'American Bonds'!$A$2:$A$504,0))/100))</f>
        <v>1.2073031556099934</v>
      </c>
      <c r="I444">
        <f>I$50*EXP(-I$49*(HLOOKUP(I$49,'American Bonds'!$B$1:$L$504,MATCH($A444,'American Bonds'!$A$2:$A$504,0))/100))</f>
        <v>1.1833969514079745</v>
      </c>
      <c r="J444">
        <f>J$50*EXP(-J$49*(HLOOKUP(J$49,'American Bonds'!$B$1:$L$504,MATCH($A444,'American Bonds'!$A$2:$A$504,0))/100))</f>
        <v>1.1599641217653553</v>
      </c>
      <c r="K444">
        <f>K$50*EXP(-K$49*(HLOOKUP(K$49,'American Bonds'!$B$1:$L$504,MATCH($A444,'American Bonds'!$A$2:$A$504,0))/100))</f>
        <v>16.785526931095067</v>
      </c>
      <c r="L444">
        <f>L$50*EXP(-L$49*(HLOOKUP(L$49,'American Bonds'!$B$1:$L$504,MATCH($A444,'American Bonds'!$A$2:$A$504,0))/100))</f>
        <v>0.55486320534808942</v>
      </c>
      <c r="M444">
        <f>M$50*EXP(-M$49*(HLOOKUP(M$49,'American Bonds'!$B$1:$L$504,MATCH($A444,'American Bonds'!$A$2:$A$504,0))/100))</f>
        <v>0.54284379408626304</v>
      </c>
      <c r="N444">
        <f>N$50*EXP(-N$49*(HLOOKUP(N$49,'American Bonds'!$B$1:$L$504,MATCH($A444,'American Bonds'!$A$2:$A$504,0))/100))</f>
        <v>0.5310847465423556</v>
      </c>
      <c r="O444">
        <f>O$50*EXP(-O$49*(HLOOKUP(O$49,'American Bonds'!$B$1:$L$504,MATCH($A444,'American Bonds'!$A$2:$A$504,0))/100))</f>
        <v>0.51958042273416416</v>
      </c>
      <c r="P444">
        <f>P$50*EXP(-P$49*(HLOOKUP(P$49,'American Bonds'!$B$1:$L$504,MATCH($A444,'American Bonds'!$A$2:$A$504,0))/100))</f>
        <v>0.50832530485241922</v>
      </c>
      <c r="Q444">
        <f>Q$50*EXP(-Q$49*(HLOOKUP(Q$49,'American Bonds'!$B$1:$L$504,MATCH($A444,'American Bonds'!$A$2:$A$504,0))/100))</f>
        <v>0.49731399461428294</v>
      </c>
      <c r="R444">
        <f>R$50*EXP(-R$49*(HLOOKUP(R$49,'American Bonds'!$B$1:$L$504,MATCH($A444,'American Bonds'!$A$2:$A$504,0))/100))</f>
        <v>0.48654121067417477</v>
      </c>
      <c r="S444">
        <f>S$50*EXP(-S$49*(HLOOKUP(S$49,'American Bonds'!$B$1:$L$504,MATCH($A444,'American Bonds'!$A$2:$A$504,0))/100))</f>
        <v>0.47600178609068455</v>
      </c>
      <c r="T444">
        <f>T$50*EXP(-T$49*(HLOOKUP(T$49,'American Bonds'!$B$1:$L$504,MATCH($A444,'American Bonds'!$A$2:$A$504,0))/100))</f>
        <v>0.46569066584835617</v>
      </c>
      <c r="U444" s="25">
        <f>U$50*EXP(-U$49*(HLOOKUP(U$49,'American Bonds'!$B$1:$L$504,MATCH($A444,'American Bonds'!$A$2:$A$504,0))/100))</f>
        <v>11.022767048705647</v>
      </c>
      <c r="W444" s="129">
        <f t="shared" si="73"/>
        <v>107.73022685758161</v>
      </c>
      <c r="X444" s="21">
        <f t="shared" ref="X444:X507" si="74">SUMPRODUCT(B444:U444,$B$33:$U$33)/W444</f>
        <v>6.4846674503064241</v>
      </c>
      <c r="Y444" s="28">
        <f t="shared" si="72"/>
        <v>1.160549649400991E-3</v>
      </c>
    </row>
    <row r="445" spans="1:25" x14ac:dyDescent="0.2">
      <c r="A445" s="154">
        <v>41500</v>
      </c>
      <c r="B445">
        <f>B$50*EXP(-B$49*(HLOOKUP(B$49,'American Bonds'!$B$1:$L$504,MATCH($A445,'American Bonds'!$A$2:$A$504,0))/100))</f>
        <v>23.251586080581053</v>
      </c>
      <c r="C445">
        <f>C$50*EXP(-C$49*(HLOOKUP(C$49,'American Bonds'!$B$1:$L$504,MATCH($A445,'American Bonds'!$A$2:$A$504,0))/100))</f>
        <v>2.2686815476323678</v>
      </c>
      <c r="D445">
        <f>D$50*EXP(-D$49*(HLOOKUP(D$49,'American Bonds'!$B$1:$L$504,MATCH($A445,'American Bonds'!$A$2:$A$504,0))/100))</f>
        <v>22.314700418986472</v>
      </c>
      <c r="E445">
        <f>E$50*EXP(-E$49*(HLOOKUP(E$49,'American Bonds'!$B$1:$L$504,MATCH($A445,'American Bonds'!$A$2:$A$504,0))/100))</f>
        <v>1.8000958735492947</v>
      </c>
      <c r="F445">
        <f>F$50*EXP(-F$49*(HLOOKUP(F$49,'American Bonds'!$B$1:$L$504,MATCH($A445,'American Bonds'!$A$2:$A$504,0))/100))</f>
        <v>20.828522656737491</v>
      </c>
      <c r="G445">
        <f>G$50*EXP(-G$49*(HLOOKUP(G$49,'American Bonds'!$B$1:$L$504,MATCH($A445,'American Bonds'!$A$2:$A$504,0))/100))</f>
        <v>1.2488074739757709</v>
      </c>
      <c r="H445">
        <f>H$50*EXP(-H$49*(HLOOKUP(H$49,'American Bonds'!$B$1:$L$504,MATCH($A445,'American Bonds'!$A$2:$A$504,0))/100))</f>
        <v>1.2039274349886258</v>
      </c>
      <c r="I445">
        <f>I$50*EXP(-I$49*(HLOOKUP(I$49,'American Bonds'!$B$1:$L$504,MATCH($A445,'American Bonds'!$A$2:$A$504,0))/100))</f>
        <v>1.1796161336981019</v>
      </c>
      <c r="J445">
        <f>J$50*EXP(-J$49*(HLOOKUP(J$49,'American Bonds'!$B$1:$L$504,MATCH($A445,'American Bonds'!$A$2:$A$504,0))/100))</f>
        <v>1.1557957584827401</v>
      </c>
      <c r="K445">
        <f>K$50*EXP(-K$49*(HLOOKUP(K$49,'American Bonds'!$B$1:$L$504,MATCH($A445,'American Bonds'!$A$2:$A$504,0))/100))</f>
        <v>16.735245809694717</v>
      </c>
      <c r="L445">
        <f>L$50*EXP(-L$49*(HLOOKUP(L$49,'American Bonds'!$B$1:$L$504,MATCH($A445,'American Bonds'!$A$2:$A$504,0))/100))</f>
        <v>0.55303517467998065</v>
      </c>
      <c r="M445">
        <f>M$50*EXP(-M$49*(HLOOKUP(M$49,'American Bonds'!$B$1:$L$504,MATCH($A445,'American Bonds'!$A$2:$A$504,0))/100))</f>
        <v>0.54089306983798102</v>
      </c>
      <c r="N445">
        <f>N$50*EXP(-N$49*(HLOOKUP(N$49,'American Bonds'!$B$1:$L$504,MATCH($A445,'American Bonds'!$A$2:$A$504,0))/100))</f>
        <v>0.52901754968488379</v>
      </c>
      <c r="O445">
        <f>O$50*EXP(-O$49*(HLOOKUP(O$49,'American Bonds'!$B$1:$L$504,MATCH($A445,'American Bonds'!$A$2:$A$504,0))/100))</f>
        <v>0.51740276124896101</v>
      </c>
      <c r="P445">
        <f>P$50*EXP(-P$49*(HLOOKUP(P$49,'American Bonds'!$B$1:$L$504,MATCH($A445,'American Bonds'!$A$2:$A$504,0))/100))</f>
        <v>0.50604298006278181</v>
      </c>
      <c r="Q445">
        <f>Q$50*EXP(-Q$49*(HLOOKUP(Q$49,'American Bonds'!$B$1:$L$504,MATCH($A445,'American Bonds'!$A$2:$A$504,0))/100))</f>
        <v>0.49493260734185002</v>
      </c>
      <c r="R445">
        <f>R$50*EXP(-R$49*(HLOOKUP(R$49,'American Bonds'!$B$1:$L$504,MATCH($A445,'American Bonds'!$A$2:$A$504,0))/100))</f>
        <v>0.48406616722518575</v>
      </c>
      <c r="S445">
        <f>S$50*EXP(-S$49*(HLOOKUP(S$49,'American Bonds'!$B$1:$L$504,MATCH($A445,'American Bonds'!$A$2:$A$504,0))/100))</f>
        <v>0.4734383040764914</v>
      </c>
      <c r="T445">
        <f>T$50*EXP(-T$49*(HLOOKUP(T$49,'American Bonds'!$B$1:$L$504,MATCH($A445,'American Bonds'!$A$2:$A$504,0))/100))</f>
        <v>0.46304377984457129</v>
      </c>
      <c r="U445" s="25">
        <f>U$50*EXP(-U$49*(HLOOKUP(U$49,'American Bonds'!$B$1:$L$504,MATCH($A445,'American Bonds'!$A$2:$A$504,0))/100))</f>
        <v>10.978764045188516</v>
      </c>
      <c r="W445" s="129">
        <f t="shared" si="73"/>
        <v>107.52761562751783</v>
      </c>
      <c r="X445" s="21">
        <f t="shared" si="74"/>
        <v>6.4775601416056245</v>
      </c>
      <c r="Y445" s="28">
        <f t="shared" ref="Y445:Y508" si="75">LN(W445/W444)</f>
        <v>-1.8824985659910587E-3</v>
      </c>
    </row>
    <row r="446" spans="1:25" x14ac:dyDescent="0.2">
      <c r="A446" s="154">
        <v>41501</v>
      </c>
      <c r="B446">
        <f>B$50*EXP(-B$49*(HLOOKUP(B$49,'American Bonds'!$B$1:$L$504,MATCH($A446,'American Bonds'!$A$2:$A$504,0))/100))</f>
        <v>23.251586080581053</v>
      </c>
      <c r="C446">
        <f>C$50*EXP(-C$49*(HLOOKUP(C$49,'American Bonds'!$B$1:$L$504,MATCH($A446,'American Bonds'!$A$2:$A$504,0))/100))</f>
        <v>2.2677742564836421</v>
      </c>
      <c r="D446">
        <f>D$50*EXP(-D$49*(HLOOKUP(D$49,'American Bonds'!$B$1:$L$504,MATCH($A446,'American Bonds'!$A$2:$A$504,0))/100))</f>
        <v>22.294626223352427</v>
      </c>
      <c r="E446">
        <f>E$50*EXP(-E$49*(HLOOKUP(E$49,'American Bonds'!$B$1:$L$504,MATCH($A446,'American Bonds'!$A$2:$A$504,0))/100))</f>
        <v>1.7979370540517925</v>
      </c>
      <c r="F446">
        <f>F$50*EXP(-F$49*(HLOOKUP(F$49,'American Bonds'!$B$1:$L$504,MATCH($A446,'American Bonds'!$A$2:$A$504,0))/100))</f>
        <v>20.766130723461135</v>
      </c>
      <c r="G446">
        <f>G$50*EXP(-G$49*(HLOOKUP(G$49,'American Bonds'!$B$1:$L$504,MATCH($A446,'American Bonds'!$A$2:$A$504,0))/100))</f>
        <v>1.2443198496398957</v>
      </c>
      <c r="H446">
        <f>H$50*EXP(-H$49*(HLOOKUP(H$49,'American Bonds'!$B$1:$L$504,MATCH($A446,'American Bonds'!$A$2:$A$504,0))/100))</f>
        <v>1.1997210544261625</v>
      </c>
      <c r="I446">
        <f>I$50*EXP(-I$49*(HLOOKUP(I$49,'American Bonds'!$B$1:$L$504,MATCH($A446,'American Bonds'!$A$2:$A$504,0))/100))</f>
        <v>1.1749070935223798</v>
      </c>
      <c r="J446">
        <f>J$50*EXP(-J$49*(HLOOKUP(J$49,'American Bonds'!$B$1:$L$504,MATCH($A446,'American Bonds'!$A$2:$A$504,0))/100))</f>
        <v>1.1506063624677045</v>
      </c>
      <c r="K446">
        <f>K$50*EXP(-K$49*(HLOOKUP(K$49,'American Bonds'!$B$1:$L$504,MATCH($A446,'American Bonds'!$A$2:$A$504,0))/100))</f>
        <v>16.651778423003289</v>
      </c>
      <c r="L446">
        <f>L$50*EXP(-L$49*(HLOOKUP(L$49,'American Bonds'!$B$1:$L$504,MATCH($A446,'American Bonds'!$A$2:$A$504,0))/100))</f>
        <v>0.55000183056211593</v>
      </c>
      <c r="M446">
        <f>M$50*EXP(-M$49*(HLOOKUP(M$49,'American Bonds'!$B$1:$L$504,MATCH($A446,'American Bonds'!$A$2:$A$504,0))/100))</f>
        <v>0.53765742805123296</v>
      </c>
      <c r="N446">
        <f>N$50*EXP(-N$49*(HLOOKUP(N$49,'American Bonds'!$B$1:$L$504,MATCH($A446,'American Bonds'!$A$2:$A$504,0))/100))</f>
        <v>0.52559008693339104</v>
      </c>
      <c r="O446">
        <f>O$50*EXP(-O$49*(HLOOKUP(O$49,'American Bonds'!$B$1:$L$504,MATCH($A446,'American Bonds'!$A$2:$A$504,0))/100))</f>
        <v>0.51379358876136705</v>
      </c>
      <c r="P446">
        <f>P$50*EXP(-P$49*(HLOOKUP(P$49,'American Bonds'!$B$1:$L$504,MATCH($A446,'American Bonds'!$A$2:$A$504,0))/100))</f>
        <v>0.50226185465659279</v>
      </c>
      <c r="Q446">
        <f>Q$50*EXP(-Q$49*(HLOOKUP(Q$49,'American Bonds'!$B$1:$L$504,MATCH($A446,'American Bonds'!$A$2:$A$504,0))/100))</f>
        <v>0.49098894217663452</v>
      </c>
      <c r="R446">
        <f>R$50*EXP(-R$49*(HLOOKUP(R$49,'American Bonds'!$B$1:$L$504,MATCH($A446,'American Bonds'!$A$2:$A$504,0))/100))</f>
        <v>0.47996904225298048</v>
      </c>
      <c r="S446">
        <f>S$50*EXP(-S$49*(HLOOKUP(S$49,'American Bonds'!$B$1:$L$504,MATCH($A446,'American Bonds'!$A$2:$A$504,0))/100))</f>
        <v>0.46919647619755772</v>
      </c>
      <c r="T446">
        <f>T$50*EXP(-T$49*(HLOOKUP(T$49,'American Bonds'!$B$1:$L$504,MATCH($A446,'American Bonds'!$A$2:$A$504,0))/100))</f>
        <v>0.4586656927764351</v>
      </c>
      <c r="U446" s="25">
        <f>U$50*EXP(-U$49*(HLOOKUP(U$49,'American Bonds'!$B$1:$L$504,MATCH($A446,'American Bonds'!$A$2:$A$504,0))/100))</f>
        <v>10.913088684026835</v>
      </c>
      <c r="W446" s="129">
        <f t="shared" si="73"/>
        <v>107.2406007473846</v>
      </c>
      <c r="X446" s="21">
        <f t="shared" si="74"/>
        <v>6.4651703613911664</v>
      </c>
      <c r="Y446" s="28">
        <f t="shared" si="75"/>
        <v>-2.6727888869453619E-3</v>
      </c>
    </row>
    <row r="447" spans="1:25" x14ac:dyDescent="0.2">
      <c r="A447" s="154">
        <v>41502</v>
      </c>
      <c r="B447">
        <f>B$50*EXP(-B$49*(HLOOKUP(B$49,'American Bonds'!$B$1:$L$504,MATCH($A447,'American Bonds'!$A$2:$A$504,0))/100))</f>
        <v>23.249261038227051</v>
      </c>
      <c r="C447">
        <f>C$50*EXP(-C$49*(HLOOKUP(C$49,'American Bonds'!$B$1:$L$504,MATCH($A447,'American Bonds'!$A$2:$A$504,0))/100))</f>
        <v>2.2686815476323678</v>
      </c>
      <c r="D447">
        <f>D$50*EXP(-D$49*(HLOOKUP(D$49,'American Bonds'!$B$1:$L$504,MATCH($A447,'American Bonds'!$A$2:$A$504,0))/100))</f>
        <v>22.308007012921887</v>
      </c>
      <c r="E447">
        <f>E$50*EXP(-E$49*(HLOOKUP(E$49,'American Bonds'!$B$1:$L$504,MATCH($A447,'American Bonds'!$A$2:$A$504,0))/100))</f>
        <v>1.7993759791883459</v>
      </c>
      <c r="F447">
        <f>F$50*EXP(-F$49*(HLOOKUP(F$49,'American Bonds'!$B$1:$L$504,MATCH($A447,'American Bonds'!$A$2:$A$504,0))/100))</f>
        <v>20.80770454487153</v>
      </c>
      <c r="G447">
        <f>G$50*EXP(-G$49*(HLOOKUP(G$49,'American Bonds'!$B$1:$L$504,MATCH($A447,'American Bonds'!$A$2:$A$504,0))/100))</f>
        <v>1.2473098037888326</v>
      </c>
      <c r="H447">
        <f>H$50*EXP(-H$49*(HLOOKUP(H$49,'American Bonds'!$B$1:$L$504,MATCH($A447,'American Bonds'!$A$2:$A$504,0))/100))</f>
        <v>1.2039274349886258</v>
      </c>
      <c r="I447">
        <f>I$50*EXP(-I$49*(HLOOKUP(I$49,'American Bonds'!$B$1:$L$504,MATCH($A447,'American Bonds'!$A$2:$A$504,0))/100))</f>
        <v>1.1796161336981019</v>
      </c>
      <c r="J447">
        <f>J$50*EXP(-J$49*(HLOOKUP(J$49,'American Bonds'!$B$1:$L$504,MATCH($A447,'American Bonds'!$A$2:$A$504,0))/100))</f>
        <v>1.1557957584827401</v>
      </c>
      <c r="K447">
        <f>K$50*EXP(-K$49*(HLOOKUP(K$49,'American Bonds'!$B$1:$L$504,MATCH($A447,'American Bonds'!$A$2:$A$504,0))/100))</f>
        <v>16.718518928719416</v>
      </c>
      <c r="L447">
        <f>L$50*EXP(-L$49*(HLOOKUP(L$49,'American Bonds'!$B$1:$L$504,MATCH($A447,'American Bonds'!$A$2:$A$504,0))/100))</f>
        <v>0.55242717045146539</v>
      </c>
      <c r="M447">
        <f>M$50*EXP(-M$49*(HLOOKUP(M$49,'American Bonds'!$B$1:$L$504,MATCH($A447,'American Bonds'!$A$2:$A$504,0))/100))</f>
        <v>0.54024438744145531</v>
      </c>
      <c r="N447">
        <f>N$50*EXP(-N$49*(HLOOKUP(N$49,'American Bonds'!$B$1:$L$504,MATCH($A447,'American Bonds'!$A$2:$A$504,0))/100))</f>
        <v>0.52833027369647723</v>
      </c>
      <c r="O447">
        <f>O$50*EXP(-O$49*(HLOOKUP(O$49,'American Bonds'!$B$1:$L$504,MATCH($A447,'American Bonds'!$A$2:$A$504,0))/100))</f>
        <v>0.51667890420137574</v>
      </c>
      <c r="P447">
        <f>P$50*EXP(-P$49*(HLOOKUP(P$49,'American Bonds'!$B$1:$L$504,MATCH($A447,'American Bonds'!$A$2:$A$504,0))/100))</f>
        <v>0.50528448460649777</v>
      </c>
      <c r="Q447">
        <f>Q$50*EXP(-Q$49*(HLOOKUP(Q$49,'American Bonds'!$B$1:$L$504,MATCH($A447,'American Bonds'!$A$2:$A$504,0))/100))</f>
        <v>0.49414134834610152</v>
      </c>
      <c r="R447">
        <f>R$50*EXP(-R$49*(HLOOKUP(R$49,'American Bonds'!$B$1:$L$504,MATCH($A447,'American Bonds'!$A$2:$A$504,0))/100))</f>
        <v>0.48324395382031349</v>
      </c>
      <c r="S447">
        <f>S$50*EXP(-S$49*(HLOOKUP(S$49,'American Bonds'!$B$1:$L$504,MATCH($A447,'American Bonds'!$A$2:$A$504,0))/100))</f>
        <v>0.47258688163923129</v>
      </c>
      <c r="T447">
        <f>T$50*EXP(-T$49*(HLOOKUP(T$49,'American Bonds'!$B$1:$L$504,MATCH($A447,'American Bonds'!$A$2:$A$504,0))/100))</f>
        <v>0.46216483192780433</v>
      </c>
      <c r="U447" s="25">
        <f>U$50*EXP(-U$49*(HLOOKUP(U$49,'American Bonds'!$B$1:$L$504,MATCH($A447,'American Bonds'!$A$2:$A$504,0))/100))</f>
        <v>10.956828459995192</v>
      </c>
      <c r="W447" s="129">
        <f t="shared" si="73"/>
        <v>107.45012887864485</v>
      </c>
      <c r="X447" s="21">
        <f t="shared" si="74"/>
        <v>6.4743400570937961</v>
      </c>
      <c r="Y447" s="28">
        <f t="shared" si="75"/>
        <v>1.9519072681840959E-3</v>
      </c>
    </row>
    <row r="448" spans="1:25" x14ac:dyDescent="0.2">
      <c r="A448" s="154">
        <v>41503</v>
      </c>
      <c r="B448">
        <f>B$50*EXP(-B$49*(HLOOKUP(B$49,'American Bonds'!$B$1:$L$504,MATCH($A448,'American Bonds'!$A$2:$A$504,0))/100))</f>
        <v>23.249261038227051</v>
      </c>
      <c r="C448">
        <f>C$50*EXP(-C$49*(HLOOKUP(C$49,'American Bonds'!$B$1:$L$504,MATCH($A448,'American Bonds'!$A$2:$A$504,0))/100))</f>
        <v>2.2691353293185506</v>
      </c>
      <c r="D448">
        <f>D$50*EXP(-D$49*(HLOOKUP(D$49,'American Bonds'!$B$1:$L$504,MATCH($A448,'American Bonds'!$A$2:$A$504,0))/100))</f>
        <v>22.328093256687389</v>
      </c>
      <c r="E448">
        <f>E$50*EXP(-E$49*(HLOOKUP(E$49,'American Bonds'!$B$1:$L$504,MATCH($A448,'American Bonds'!$A$2:$A$504,0))/100))</f>
        <v>1.8015365264324528</v>
      </c>
      <c r="F448">
        <f>F$50*EXP(-F$49*(HLOOKUP(F$49,'American Bonds'!$B$1:$L$504,MATCH($A448,'American Bonds'!$A$2:$A$504,0))/100))</f>
        <v>20.838939522065175</v>
      </c>
      <c r="G448">
        <f>G$50*EXP(-G$49*(HLOOKUP(G$49,'American Bonds'!$B$1:$L$504,MATCH($A448,'American Bonds'!$A$2:$A$504,0))/100))</f>
        <v>1.2495569832904654</v>
      </c>
      <c r="H448">
        <f>H$50*EXP(-H$49*(HLOOKUP(H$49,'American Bonds'!$B$1:$L$504,MATCH($A448,'American Bonds'!$A$2:$A$504,0))/100))</f>
        <v>1.2064583391213339</v>
      </c>
      <c r="I448">
        <f>I$50*EXP(-I$49*(HLOOKUP(I$49,'American Bonds'!$B$1:$L$504,MATCH($A448,'American Bonds'!$A$2:$A$504,0))/100))</f>
        <v>1.1824506124329097</v>
      </c>
      <c r="J448">
        <f>J$50*EXP(-J$49*(HLOOKUP(J$49,'American Bonds'!$B$1:$L$504,MATCH($A448,'American Bonds'!$A$2:$A$504,0))/100))</f>
        <v>1.158920623700332</v>
      </c>
      <c r="K448">
        <f>K$50*EXP(-K$49*(HLOOKUP(K$49,'American Bonds'!$B$1:$L$504,MATCH($A448,'American Bonds'!$A$2:$A$504,0))/100))</f>
        <v>16.785526931095067</v>
      </c>
      <c r="L448">
        <f>L$50*EXP(-L$49*(HLOOKUP(L$49,'American Bonds'!$B$1:$L$504,MATCH($A448,'American Bonds'!$A$2:$A$504,0))/100))</f>
        <v>0.55486320534808942</v>
      </c>
      <c r="M448">
        <f>M$50*EXP(-M$49*(HLOOKUP(M$49,'American Bonds'!$B$1:$L$504,MATCH($A448,'American Bonds'!$A$2:$A$504,0))/100))</f>
        <v>0.54284379408626304</v>
      </c>
      <c r="N448">
        <f>N$50*EXP(-N$49*(HLOOKUP(N$49,'American Bonds'!$B$1:$L$504,MATCH($A448,'American Bonds'!$A$2:$A$504,0))/100))</f>
        <v>0.5310847465423556</v>
      </c>
      <c r="O448">
        <f>O$50*EXP(-O$49*(HLOOKUP(O$49,'American Bonds'!$B$1:$L$504,MATCH($A448,'American Bonds'!$A$2:$A$504,0))/100))</f>
        <v>0.51958042273416416</v>
      </c>
      <c r="P448">
        <f>P$50*EXP(-P$49*(HLOOKUP(P$49,'American Bonds'!$B$1:$L$504,MATCH($A448,'American Bonds'!$A$2:$A$504,0))/100))</f>
        <v>0.50832530485241922</v>
      </c>
      <c r="Q448">
        <f>Q$50*EXP(-Q$49*(HLOOKUP(Q$49,'American Bonds'!$B$1:$L$504,MATCH($A448,'American Bonds'!$A$2:$A$504,0))/100))</f>
        <v>0.49731399461428294</v>
      </c>
      <c r="R448">
        <f>R$50*EXP(-R$49*(HLOOKUP(R$49,'American Bonds'!$B$1:$L$504,MATCH($A448,'American Bonds'!$A$2:$A$504,0))/100))</f>
        <v>0.48654121067417477</v>
      </c>
      <c r="S448">
        <f>S$50*EXP(-S$49*(HLOOKUP(S$49,'American Bonds'!$B$1:$L$504,MATCH($A448,'American Bonds'!$A$2:$A$504,0))/100))</f>
        <v>0.47600178609068455</v>
      </c>
      <c r="T448">
        <f>T$50*EXP(-T$49*(HLOOKUP(T$49,'American Bonds'!$B$1:$L$504,MATCH($A448,'American Bonds'!$A$2:$A$504,0))/100))</f>
        <v>0.46569066584835617</v>
      </c>
      <c r="U448" s="25">
        <f>U$50*EXP(-U$49*(HLOOKUP(U$49,'American Bonds'!$B$1:$L$504,MATCH($A448,'American Bonds'!$A$2:$A$504,0))/100))</f>
        <v>11.044834643041531</v>
      </c>
      <c r="W448" s="129">
        <f t="shared" si="73"/>
        <v>107.69695893620305</v>
      </c>
      <c r="X448" s="21">
        <f t="shared" si="74"/>
        <v>6.48878271330861</v>
      </c>
      <c r="Y448" s="28">
        <f t="shared" si="75"/>
        <v>2.2945248142433069E-3</v>
      </c>
    </row>
    <row r="449" spans="1:25" x14ac:dyDescent="0.2">
      <c r="A449" s="154">
        <v>41506</v>
      </c>
      <c r="B449">
        <f>B$50*EXP(-B$49*(HLOOKUP(B$49,'American Bonds'!$B$1:$L$504,MATCH($A449,'American Bonds'!$A$2:$A$504,0))/100))</f>
        <v>23.249261038227051</v>
      </c>
      <c r="C449">
        <f>C$50*EXP(-C$49*(HLOOKUP(C$49,'American Bonds'!$B$1:$L$504,MATCH($A449,'American Bonds'!$A$2:$A$504,0))/100))</f>
        <v>2.2686815476323678</v>
      </c>
      <c r="D449">
        <f>D$50*EXP(-D$49*(HLOOKUP(D$49,'American Bonds'!$B$1:$L$504,MATCH($A449,'American Bonds'!$A$2:$A$504,0))/100))</f>
        <v>22.321395833374112</v>
      </c>
      <c r="E449">
        <f>E$50*EXP(-E$49*(HLOOKUP(E$49,'American Bonds'!$B$1:$L$504,MATCH($A449,'American Bonds'!$A$2:$A$504,0))/100))</f>
        <v>1.8008160559255875</v>
      </c>
      <c r="F449">
        <f>F$50*EXP(-F$49*(HLOOKUP(F$49,'American Bonds'!$B$1:$L$504,MATCH($A449,'American Bonds'!$A$2:$A$504,0))/100))</f>
        <v>20.828522656737491</v>
      </c>
      <c r="G449">
        <f>G$50*EXP(-G$49*(HLOOKUP(G$49,'American Bonds'!$B$1:$L$504,MATCH($A449,'American Bonds'!$A$2:$A$504,0))/100))</f>
        <v>1.2488074739757709</v>
      </c>
      <c r="H449">
        <f>H$50*EXP(-H$49*(HLOOKUP(H$49,'American Bonds'!$B$1:$L$504,MATCH($A449,'American Bonds'!$A$2:$A$504,0))/100))</f>
        <v>1.2064583391213339</v>
      </c>
      <c r="I449">
        <f>I$50*EXP(-I$49*(HLOOKUP(I$49,'American Bonds'!$B$1:$L$504,MATCH($A449,'American Bonds'!$A$2:$A$504,0))/100))</f>
        <v>1.1824506124329097</v>
      </c>
      <c r="J449">
        <f>J$50*EXP(-J$49*(HLOOKUP(J$49,'American Bonds'!$B$1:$L$504,MATCH($A449,'American Bonds'!$A$2:$A$504,0))/100))</f>
        <v>1.158920623700332</v>
      </c>
      <c r="K449">
        <f>K$50*EXP(-K$49*(HLOOKUP(K$49,'American Bonds'!$B$1:$L$504,MATCH($A449,'American Bonds'!$A$2:$A$504,0))/100))</f>
        <v>16.785526931095067</v>
      </c>
      <c r="L449">
        <f>L$50*EXP(-L$49*(HLOOKUP(L$49,'American Bonds'!$B$1:$L$504,MATCH($A449,'American Bonds'!$A$2:$A$504,0))/100))</f>
        <v>0.55486320534808942</v>
      </c>
      <c r="M449">
        <f>M$50*EXP(-M$49*(HLOOKUP(M$49,'American Bonds'!$B$1:$L$504,MATCH($A449,'American Bonds'!$A$2:$A$504,0))/100))</f>
        <v>0.54284379408626304</v>
      </c>
      <c r="N449">
        <f>N$50*EXP(-N$49*(HLOOKUP(N$49,'American Bonds'!$B$1:$L$504,MATCH($A449,'American Bonds'!$A$2:$A$504,0))/100))</f>
        <v>0.5310847465423556</v>
      </c>
      <c r="O449">
        <f>O$50*EXP(-O$49*(HLOOKUP(O$49,'American Bonds'!$B$1:$L$504,MATCH($A449,'American Bonds'!$A$2:$A$504,0))/100))</f>
        <v>0.51958042273416416</v>
      </c>
      <c r="P449">
        <f>P$50*EXP(-P$49*(HLOOKUP(P$49,'American Bonds'!$B$1:$L$504,MATCH($A449,'American Bonds'!$A$2:$A$504,0))/100))</f>
        <v>0.50832530485241922</v>
      </c>
      <c r="Q449">
        <f>Q$50*EXP(-Q$49*(HLOOKUP(Q$49,'American Bonds'!$B$1:$L$504,MATCH($A449,'American Bonds'!$A$2:$A$504,0))/100))</f>
        <v>0.49731399461428294</v>
      </c>
      <c r="R449">
        <f>R$50*EXP(-R$49*(HLOOKUP(R$49,'American Bonds'!$B$1:$L$504,MATCH($A449,'American Bonds'!$A$2:$A$504,0))/100))</f>
        <v>0.48654121067417477</v>
      </c>
      <c r="S449">
        <f>S$50*EXP(-S$49*(HLOOKUP(S$49,'American Bonds'!$B$1:$L$504,MATCH($A449,'American Bonds'!$A$2:$A$504,0))/100))</f>
        <v>0.47600178609068455</v>
      </c>
      <c r="T449">
        <f>T$50*EXP(-T$49*(HLOOKUP(T$49,'American Bonds'!$B$1:$L$504,MATCH($A449,'American Bonds'!$A$2:$A$504,0))/100))</f>
        <v>0.46569066584835617</v>
      </c>
      <c r="U449" s="25">
        <f>U$50*EXP(-U$49*(HLOOKUP(U$49,'American Bonds'!$B$1:$L$504,MATCH($A449,'American Bonds'!$A$2:$A$504,0))/100))</f>
        <v>11.044834643041531</v>
      </c>
      <c r="W449" s="129">
        <f t="shared" si="73"/>
        <v>107.67792088605437</v>
      </c>
      <c r="X449" s="21">
        <f t="shared" si="74"/>
        <v>6.4891827087067311</v>
      </c>
      <c r="Y449" s="28">
        <f t="shared" si="75"/>
        <v>-1.7678988574690611E-4</v>
      </c>
    </row>
    <row r="450" spans="1:25" x14ac:dyDescent="0.2">
      <c r="A450" s="154">
        <v>41507</v>
      </c>
      <c r="B450">
        <f>B$50*EXP(-B$49*(HLOOKUP(B$49,'American Bonds'!$B$1:$L$504,MATCH($A450,'American Bonds'!$A$2:$A$504,0))/100))</f>
        <v>23.251586080581053</v>
      </c>
      <c r="C450">
        <f>C$50*EXP(-C$49*(HLOOKUP(C$49,'American Bonds'!$B$1:$L$504,MATCH($A450,'American Bonds'!$A$2:$A$504,0))/100))</f>
        <v>2.2691353293185506</v>
      </c>
      <c r="D450">
        <f>D$50*EXP(-D$49*(HLOOKUP(D$49,'American Bonds'!$B$1:$L$504,MATCH($A450,'American Bonds'!$A$2:$A$504,0))/100))</f>
        <v>22.328093256687389</v>
      </c>
      <c r="E450">
        <f>E$50*EXP(-E$49*(HLOOKUP(E$49,'American Bonds'!$B$1:$L$504,MATCH($A450,'American Bonds'!$A$2:$A$504,0))/100))</f>
        <v>1.8015365264324528</v>
      </c>
      <c r="F450">
        <f>F$50*EXP(-F$49*(HLOOKUP(F$49,'American Bonds'!$B$1:$L$504,MATCH($A450,'American Bonds'!$A$2:$A$504,0))/100))</f>
        <v>20.838939522065175</v>
      </c>
      <c r="G450">
        <f>G$50*EXP(-G$49*(HLOOKUP(G$49,'American Bonds'!$B$1:$L$504,MATCH($A450,'American Bonds'!$A$2:$A$504,0))/100))</f>
        <v>1.2495569832904654</v>
      </c>
      <c r="H450">
        <f>H$50*EXP(-H$49*(HLOOKUP(H$49,'American Bonds'!$B$1:$L$504,MATCH($A450,'American Bonds'!$A$2:$A$504,0))/100))</f>
        <v>1.2073031556099934</v>
      </c>
      <c r="I450">
        <f>I$50*EXP(-I$49*(HLOOKUP(I$49,'American Bonds'!$B$1:$L$504,MATCH($A450,'American Bonds'!$A$2:$A$504,0))/100))</f>
        <v>1.1833969514079745</v>
      </c>
      <c r="J450">
        <f>J$50*EXP(-J$49*(HLOOKUP(J$49,'American Bonds'!$B$1:$L$504,MATCH($A450,'American Bonds'!$A$2:$A$504,0))/100))</f>
        <v>1.1599641217653553</v>
      </c>
      <c r="K450">
        <f>K$50*EXP(-K$49*(HLOOKUP(K$49,'American Bonds'!$B$1:$L$504,MATCH($A450,'American Bonds'!$A$2:$A$504,0))/100))</f>
        <v>16.802320853587915</v>
      </c>
      <c r="L450">
        <f>L$50*EXP(-L$49*(HLOOKUP(L$49,'American Bonds'!$B$1:$L$504,MATCH($A450,'American Bonds'!$A$2:$A$504,0))/100))</f>
        <v>0.55547389068933262</v>
      </c>
      <c r="M450">
        <f>M$50*EXP(-M$49*(HLOOKUP(M$49,'American Bonds'!$B$1:$L$504,MATCH($A450,'American Bonds'!$A$2:$A$504,0))/100))</f>
        <v>0.54349559764308408</v>
      </c>
      <c r="N450">
        <f>N$50*EXP(-N$49*(HLOOKUP(N$49,'American Bonds'!$B$1:$L$504,MATCH($A450,'American Bonds'!$A$2:$A$504,0))/100))</f>
        <v>0.53177560567400017</v>
      </c>
      <c r="O450">
        <f>O$50*EXP(-O$49*(HLOOKUP(O$49,'American Bonds'!$B$1:$L$504,MATCH($A450,'American Bonds'!$A$2:$A$504,0))/100))</f>
        <v>0.52030834475251087</v>
      </c>
      <c r="P450">
        <f>P$50*EXP(-P$49*(HLOOKUP(P$49,'American Bonds'!$B$1:$L$504,MATCH($A450,'American Bonds'!$A$2:$A$504,0))/100))</f>
        <v>0.50908836496170606</v>
      </c>
      <c r="Q450">
        <f>Q$50*EXP(-Q$49*(HLOOKUP(Q$49,'American Bonds'!$B$1:$L$504,MATCH($A450,'American Bonds'!$A$2:$A$504,0))/100))</f>
        <v>0.49811033390721443</v>
      </c>
      <c r="R450">
        <f>R$50*EXP(-R$49*(HLOOKUP(R$49,'American Bonds'!$B$1:$L$504,MATCH($A450,'American Bonds'!$A$2:$A$504,0))/100))</f>
        <v>0.48736903418293587</v>
      </c>
      <c r="S450">
        <f>S$50*EXP(-S$49*(HLOOKUP(S$49,'American Bonds'!$B$1:$L$504,MATCH($A450,'American Bonds'!$A$2:$A$504,0))/100))</f>
        <v>0.47685936089142322</v>
      </c>
      <c r="T450">
        <f>T$50*EXP(-T$49*(HLOOKUP(T$49,'American Bonds'!$B$1:$L$504,MATCH($A450,'American Bonds'!$A$2:$A$504,0))/100))</f>
        <v>0.4665763192177349</v>
      </c>
      <c r="U450" s="25">
        <f>U$50*EXP(-U$49*(HLOOKUP(U$49,'American Bonds'!$B$1:$L$504,MATCH($A450,'American Bonds'!$A$2:$A$504,0))/100))</f>
        <v>11.089102458220315</v>
      </c>
      <c r="W450" s="129">
        <f>SUM(B450:U450)</f>
        <v>107.76999209088657</v>
      </c>
      <c r="X450" s="21">
        <f t="shared" si="74"/>
        <v>6.4953600132054881</v>
      </c>
      <c r="Y450" s="28">
        <f t="shared" si="75"/>
        <v>8.5469577462957971E-4</v>
      </c>
    </row>
    <row r="451" spans="1:25" x14ac:dyDescent="0.2">
      <c r="A451" s="154">
        <v>41508</v>
      </c>
      <c r="B451">
        <f>B$50*EXP(-B$49*(HLOOKUP(B$49,'American Bonds'!$B$1:$L$504,MATCH($A451,'American Bonds'!$A$2:$A$504,0))/100))</f>
        <v>23.249261038227051</v>
      </c>
      <c r="C451">
        <f>C$50*EXP(-C$49*(HLOOKUP(C$49,'American Bonds'!$B$1:$L$504,MATCH($A451,'American Bonds'!$A$2:$A$504,0))/100))</f>
        <v>2.2686815476323678</v>
      </c>
      <c r="D451">
        <f>D$50*EXP(-D$49*(HLOOKUP(D$49,'American Bonds'!$B$1:$L$504,MATCH($A451,'American Bonds'!$A$2:$A$504,0))/100))</f>
        <v>22.314700418986472</v>
      </c>
      <c r="E451">
        <f>E$50*EXP(-E$49*(HLOOKUP(E$49,'American Bonds'!$B$1:$L$504,MATCH($A451,'American Bonds'!$A$2:$A$504,0))/100))</f>
        <v>1.8000958735492947</v>
      </c>
      <c r="F451">
        <f>F$50*EXP(-F$49*(HLOOKUP(F$49,'American Bonds'!$B$1:$L$504,MATCH($A451,'American Bonds'!$A$2:$A$504,0))/100))</f>
        <v>20.797303293128721</v>
      </c>
      <c r="G451">
        <f>G$50*EXP(-G$49*(HLOOKUP(G$49,'American Bonds'!$B$1:$L$504,MATCH($A451,'American Bonds'!$A$2:$A$504,0))/100))</f>
        <v>1.2465616423774275</v>
      </c>
      <c r="H451">
        <f>H$50*EXP(-H$49*(HLOOKUP(H$49,'American Bonds'!$B$1:$L$504,MATCH($A451,'American Bonds'!$A$2:$A$504,0))/100))</f>
        <v>1.2039274349886258</v>
      </c>
      <c r="I451">
        <f>I$50*EXP(-I$49*(HLOOKUP(I$49,'American Bonds'!$B$1:$L$504,MATCH($A451,'American Bonds'!$A$2:$A$504,0))/100))</f>
        <v>1.1796161336981019</v>
      </c>
      <c r="J451">
        <f>J$50*EXP(-J$49*(HLOOKUP(J$49,'American Bonds'!$B$1:$L$504,MATCH($A451,'American Bonds'!$A$2:$A$504,0))/100))</f>
        <v>1.1557957584827401</v>
      </c>
      <c r="K451">
        <f>K$50*EXP(-K$49*(HLOOKUP(K$49,'American Bonds'!$B$1:$L$504,MATCH($A451,'American Bonds'!$A$2:$A$504,0))/100))</f>
        <v>16.735245809694717</v>
      </c>
      <c r="L451">
        <f>L$50*EXP(-L$49*(HLOOKUP(L$49,'American Bonds'!$B$1:$L$504,MATCH($A451,'American Bonds'!$A$2:$A$504,0))/100))</f>
        <v>0.55303517467998065</v>
      </c>
      <c r="M451">
        <f>M$50*EXP(-M$49*(HLOOKUP(M$49,'American Bonds'!$B$1:$L$504,MATCH($A451,'American Bonds'!$A$2:$A$504,0))/100))</f>
        <v>0.54089306983798102</v>
      </c>
      <c r="N451">
        <f>N$50*EXP(-N$49*(HLOOKUP(N$49,'American Bonds'!$B$1:$L$504,MATCH($A451,'American Bonds'!$A$2:$A$504,0))/100))</f>
        <v>0.52901754968488379</v>
      </c>
      <c r="O451">
        <f>O$50*EXP(-O$49*(HLOOKUP(O$49,'American Bonds'!$B$1:$L$504,MATCH($A451,'American Bonds'!$A$2:$A$504,0))/100))</f>
        <v>0.51740276124896101</v>
      </c>
      <c r="P451">
        <f>P$50*EXP(-P$49*(HLOOKUP(P$49,'American Bonds'!$B$1:$L$504,MATCH($A451,'American Bonds'!$A$2:$A$504,0))/100))</f>
        <v>0.50604298006278181</v>
      </c>
      <c r="Q451">
        <f>Q$50*EXP(-Q$49*(HLOOKUP(Q$49,'American Bonds'!$B$1:$L$504,MATCH($A451,'American Bonds'!$A$2:$A$504,0))/100))</f>
        <v>0.49493260734185002</v>
      </c>
      <c r="R451">
        <f>R$50*EXP(-R$49*(HLOOKUP(R$49,'American Bonds'!$B$1:$L$504,MATCH($A451,'American Bonds'!$A$2:$A$504,0))/100))</f>
        <v>0.48406616722518575</v>
      </c>
      <c r="S451">
        <f>S$50*EXP(-S$49*(HLOOKUP(S$49,'American Bonds'!$B$1:$L$504,MATCH($A451,'American Bonds'!$A$2:$A$504,0))/100))</f>
        <v>0.4734383040764914</v>
      </c>
      <c r="T451">
        <f>T$50*EXP(-T$49*(HLOOKUP(T$49,'American Bonds'!$B$1:$L$504,MATCH($A451,'American Bonds'!$A$2:$A$504,0))/100))</f>
        <v>0.46304377984457129</v>
      </c>
      <c r="U451" s="25">
        <f>U$50*EXP(-U$49*(HLOOKUP(U$49,'American Bonds'!$B$1:$L$504,MATCH($A451,'American Bonds'!$A$2:$A$504,0))/100))</f>
        <v>11.022767048705647</v>
      </c>
      <c r="W451" s="129">
        <f t="shared" si="73"/>
        <v>107.53582839347385</v>
      </c>
      <c r="X451" s="21">
        <f t="shared" si="74"/>
        <v>6.4836508050127</v>
      </c>
      <c r="Y451" s="28">
        <f t="shared" si="75"/>
        <v>-2.1751737989470603E-3</v>
      </c>
    </row>
    <row r="452" spans="1:25" x14ac:dyDescent="0.2">
      <c r="A452" s="154">
        <v>41509</v>
      </c>
      <c r="B452">
        <f>B$50*EXP(-B$49*(HLOOKUP(B$49,'American Bonds'!$B$1:$L$504,MATCH($A452,'American Bonds'!$A$2:$A$504,0))/100))</f>
        <v>23.253911355450917</v>
      </c>
      <c r="C452">
        <f>C$50*EXP(-C$49*(HLOOKUP(C$49,'American Bonds'!$B$1:$L$504,MATCH($A452,'American Bonds'!$A$2:$A$504,0))/100))</f>
        <v>2.2691353293185506</v>
      </c>
      <c r="D452">
        <f>D$50*EXP(-D$49*(HLOOKUP(D$49,'American Bonds'!$B$1:$L$504,MATCH($A452,'American Bonds'!$A$2:$A$504,0))/100))</f>
        <v>22.334792689529078</v>
      </c>
      <c r="E452">
        <f>E$50*EXP(-E$49*(HLOOKUP(E$49,'American Bonds'!$B$1:$L$504,MATCH($A452,'American Bonds'!$A$2:$A$504,0))/100))</f>
        <v>1.8022572851851661</v>
      </c>
      <c r="F452">
        <f>F$50*EXP(-F$49*(HLOOKUP(F$49,'American Bonds'!$B$1:$L$504,MATCH($A452,'American Bonds'!$A$2:$A$504,0))/100))</f>
        <v>20.838939522065175</v>
      </c>
      <c r="G452">
        <f>G$50*EXP(-G$49*(HLOOKUP(G$49,'American Bonds'!$B$1:$L$504,MATCH($A452,'American Bonds'!$A$2:$A$504,0))/100))</f>
        <v>1.2495569832904654</v>
      </c>
      <c r="H452">
        <f>H$50*EXP(-H$49*(HLOOKUP(H$49,'American Bonds'!$B$1:$L$504,MATCH($A452,'American Bonds'!$A$2:$A$504,0))/100))</f>
        <v>1.2081485636772229</v>
      </c>
      <c r="I452">
        <f>I$50*EXP(-I$49*(HLOOKUP(I$49,'American Bonds'!$B$1:$L$504,MATCH($A452,'American Bonds'!$A$2:$A$504,0))/100))</f>
        <v>1.1843440477571288</v>
      </c>
      <c r="J452">
        <f>J$50*EXP(-J$49*(HLOOKUP(J$49,'American Bonds'!$B$1:$L$504,MATCH($A452,'American Bonds'!$A$2:$A$504,0))/100))</f>
        <v>1.161008559401381</v>
      </c>
      <c r="K452">
        <f>K$50*EXP(-K$49*(HLOOKUP(K$49,'American Bonds'!$B$1:$L$504,MATCH($A452,'American Bonds'!$A$2:$A$504,0))/100))</f>
        <v>16.819131578403017</v>
      </c>
      <c r="L452">
        <f>L$50*EXP(-L$49*(HLOOKUP(L$49,'American Bonds'!$B$1:$L$504,MATCH($A452,'American Bonds'!$A$2:$A$504,0))/100))</f>
        <v>0.55608524815405125</v>
      </c>
      <c r="M452">
        <f>M$50*EXP(-M$49*(HLOOKUP(M$49,'American Bonds'!$B$1:$L$504,MATCH($A452,'American Bonds'!$A$2:$A$504,0))/100))</f>
        <v>0.54414818383365982</v>
      </c>
      <c r="N452">
        <f>N$50*EXP(-N$49*(HLOOKUP(N$49,'American Bonds'!$B$1:$L$504,MATCH($A452,'American Bonds'!$A$2:$A$504,0))/100))</f>
        <v>0.532467363506545</v>
      </c>
      <c r="O452">
        <f>O$50*EXP(-O$49*(HLOOKUP(O$49,'American Bonds'!$B$1:$L$504,MATCH($A452,'American Bonds'!$A$2:$A$504,0))/100))</f>
        <v>0.52103728657537984</v>
      </c>
      <c r="P452">
        <f>P$50*EXP(-P$49*(HLOOKUP(P$49,'American Bonds'!$B$1:$L$504,MATCH($A452,'American Bonds'!$A$2:$A$504,0))/100))</f>
        <v>0.50985257052002875</v>
      </c>
      <c r="Q452">
        <f>Q$50*EXP(-Q$49*(HLOOKUP(Q$49,'American Bonds'!$B$1:$L$504,MATCH($A452,'American Bonds'!$A$2:$A$504,0))/100))</f>
        <v>0.49890794836287278</v>
      </c>
      <c r="R452">
        <f>R$50*EXP(-R$49*(HLOOKUP(R$49,'American Bonds'!$B$1:$L$504,MATCH($A452,'American Bonds'!$A$2:$A$504,0))/100))</f>
        <v>0.48819826618854489</v>
      </c>
      <c r="S452">
        <f>S$50*EXP(-S$49*(HLOOKUP(S$49,'American Bonds'!$B$1:$L$504,MATCH($A452,'American Bonds'!$A$2:$A$504,0))/100))</f>
        <v>0.47771848071690842</v>
      </c>
      <c r="T452">
        <f>T$50*EXP(-T$49*(HLOOKUP(T$49,'American Bonds'!$B$1:$L$504,MATCH($A452,'American Bonds'!$A$2:$A$504,0))/100))</f>
        <v>0.46746365692813274</v>
      </c>
      <c r="U452" s="25">
        <f>U$50*EXP(-U$49*(HLOOKUP(U$49,'American Bonds'!$B$1:$L$504,MATCH($A452,'American Bonds'!$A$2:$A$504,0))/100))</f>
        <v>11.111302856134539</v>
      </c>
      <c r="W452" s="129">
        <f t="shared" si="73"/>
        <v>107.82840777499874</v>
      </c>
      <c r="X452" s="21">
        <f t="shared" si="74"/>
        <v>6.4989331431988981</v>
      </c>
      <c r="Y452" s="28">
        <f t="shared" si="75"/>
        <v>2.7170672970248193E-3</v>
      </c>
    </row>
    <row r="453" spans="1:25" x14ac:dyDescent="0.2">
      <c r="A453" s="154">
        <v>41510</v>
      </c>
      <c r="B453">
        <f>B$50*EXP(-B$49*(HLOOKUP(B$49,'American Bonds'!$B$1:$L$504,MATCH($A453,'American Bonds'!$A$2:$A$504,0))/100))</f>
        <v>23.251586080581053</v>
      </c>
      <c r="C453">
        <f>C$50*EXP(-C$49*(HLOOKUP(C$49,'American Bonds'!$B$1:$L$504,MATCH($A453,'American Bonds'!$A$2:$A$504,0))/100))</f>
        <v>2.2686815476323678</v>
      </c>
      <c r="D453">
        <f>D$50*EXP(-D$49*(HLOOKUP(D$49,'American Bonds'!$B$1:$L$504,MATCH($A453,'American Bonds'!$A$2:$A$504,0))/100))</f>
        <v>22.321395833374112</v>
      </c>
      <c r="E453">
        <f>E$50*EXP(-E$49*(HLOOKUP(E$49,'American Bonds'!$B$1:$L$504,MATCH($A453,'American Bonds'!$A$2:$A$504,0))/100))</f>
        <v>1.8008160559255875</v>
      </c>
      <c r="F453">
        <f>F$50*EXP(-F$49*(HLOOKUP(F$49,'American Bonds'!$B$1:$L$504,MATCH($A453,'American Bonds'!$A$2:$A$504,0))/100))</f>
        <v>20.818110998540579</v>
      </c>
      <c r="G453">
        <f>G$50*EXP(-G$49*(HLOOKUP(G$49,'American Bonds'!$B$1:$L$504,MATCH($A453,'American Bonds'!$A$2:$A$504,0))/100))</f>
        <v>1.2480584142317803</v>
      </c>
      <c r="H453">
        <f>H$50*EXP(-H$49*(HLOOKUP(H$49,'American Bonds'!$B$1:$L$504,MATCH($A453,'American Bonds'!$A$2:$A$504,0))/100))</f>
        <v>1.2064583391213339</v>
      </c>
      <c r="I453">
        <f>I$50*EXP(-I$49*(HLOOKUP(I$49,'American Bonds'!$B$1:$L$504,MATCH($A453,'American Bonds'!$A$2:$A$504,0))/100))</f>
        <v>1.1824506124329097</v>
      </c>
      <c r="J453">
        <f>J$50*EXP(-J$49*(HLOOKUP(J$49,'American Bonds'!$B$1:$L$504,MATCH($A453,'American Bonds'!$A$2:$A$504,0))/100))</f>
        <v>1.158920623700332</v>
      </c>
      <c r="K453">
        <f>K$50*EXP(-K$49*(HLOOKUP(K$49,'American Bonds'!$B$1:$L$504,MATCH($A453,'American Bonds'!$A$2:$A$504,0))/100))</f>
        <v>16.785526931095067</v>
      </c>
      <c r="L453">
        <f>L$50*EXP(-L$49*(HLOOKUP(L$49,'American Bonds'!$B$1:$L$504,MATCH($A453,'American Bonds'!$A$2:$A$504,0))/100))</f>
        <v>0.55486320534808942</v>
      </c>
      <c r="M453">
        <f>M$50*EXP(-M$49*(HLOOKUP(M$49,'American Bonds'!$B$1:$L$504,MATCH($A453,'American Bonds'!$A$2:$A$504,0))/100))</f>
        <v>0.54284379408626304</v>
      </c>
      <c r="N453">
        <f>N$50*EXP(-N$49*(HLOOKUP(N$49,'American Bonds'!$B$1:$L$504,MATCH($A453,'American Bonds'!$A$2:$A$504,0))/100))</f>
        <v>0.5310847465423556</v>
      </c>
      <c r="O453">
        <f>O$50*EXP(-O$49*(HLOOKUP(O$49,'American Bonds'!$B$1:$L$504,MATCH($A453,'American Bonds'!$A$2:$A$504,0))/100))</f>
        <v>0.51958042273416416</v>
      </c>
      <c r="P453">
        <f>P$50*EXP(-P$49*(HLOOKUP(P$49,'American Bonds'!$B$1:$L$504,MATCH($A453,'American Bonds'!$A$2:$A$504,0))/100))</f>
        <v>0.50832530485241922</v>
      </c>
      <c r="Q453">
        <f>Q$50*EXP(-Q$49*(HLOOKUP(Q$49,'American Bonds'!$B$1:$L$504,MATCH($A453,'American Bonds'!$A$2:$A$504,0))/100))</f>
        <v>0.49731399461428294</v>
      </c>
      <c r="R453">
        <f>R$50*EXP(-R$49*(HLOOKUP(R$49,'American Bonds'!$B$1:$L$504,MATCH($A453,'American Bonds'!$A$2:$A$504,0))/100))</f>
        <v>0.48654121067417477</v>
      </c>
      <c r="S453">
        <f>S$50*EXP(-S$49*(HLOOKUP(S$49,'American Bonds'!$B$1:$L$504,MATCH($A453,'American Bonds'!$A$2:$A$504,0))/100))</f>
        <v>0.47600178609068455</v>
      </c>
      <c r="T453">
        <f>T$50*EXP(-T$49*(HLOOKUP(T$49,'American Bonds'!$B$1:$L$504,MATCH($A453,'American Bonds'!$A$2:$A$504,0))/100))</f>
        <v>0.46569066584835617</v>
      </c>
      <c r="U453" s="25">
        <f>U$50*EXP(-U$49*(HLOOKUP(U$49,'American Bonds'!$B$1:$L$504,MATCH($A453,'American Bonds'!$A$2:$A$504,0))/100))</f>
        <v>11.066946416730712</v>
      </c>
      <c r="W453" s="129">
        <f t="shared" si="73"/>
        <v>107.69119698415665</v>
      </c>
      <c r="X453" s="21">
        <f t="shared" si="74"/>
        <v>6.4919856939914906</v>
      </c>
      <c r="Y453" s="28">
        <f t="shared" si="75"/>
        <v>-1.2733023479115564E-3</v>
      </c>
    </row>
    <row r="454" spans="1:25" x14ac:dyDescent="0.2">
      <c r="A454" s="154">
        <v>41513</v>
      </c>
      <c r="B454">
        <f>B$50*EXP(-B$49*(HLOOKUP(B$49,'American Bonds'!$B$1:$L$504,MATCH($A454,'American Bonds'!$A$2:$A$504,0))/100))</f>
        <v>23.251586080581053</v>
      </c>
      <c r="C454">
        <f>C$50*EXP(-C$49*(HLOOKUP(C$49,'American Bonds'!$B$1:$L$504,MATCH($A454,'American Bonds'!$A$2:$A$504,0))/100))</f>
        <v>2.2677742564836421</v>
      </c>
      <c r="D454">
        <f>D$50*EXP(-D$49*(HLOOKUP(D$49,'American Bonds'!$B$1:$L$504,MATCH($A454,'American Bonds'!$A$2:$A$504,0))/100))</f>
        <v>22.321395833374112</v>
      </c>
      <c r="E454">
        <f>E$50*EXP(-E$49*(HLOOKUP(E$49,'American Bonds'!$B$1:$L$504,MATCH($A454,'American Bonds'!$A$2:$A$504,0))/100))</f>
        <v>1.8008160559255875</v>
      </c>
      <c r="F454">
        <f>F$50*EXP(-F$49*(HLOOKUP(F$49,'American Bonds'!$B$1:$L$504,MATCH($A454,'American Bonds'!$A$2:$A$504,0))/100))</f>
        <v>20.828522656737491</v>
      </c>
      <c r="G454">
        <f>G$50*EXP(-G$49*(HLOOKUP(G$49,'American Bonds'!$B$1:$L$504,MATCH($A454,'American Bonds'!$A$2:$A$504,0))/100))</f>
        <v>1.2488074739757709</v>
      </c>
      <c r="H454">
        <f>H$50*EXP(-H$49*(HLOOKUP(H$49,'American Bonds'!$B$1:$L$504,MATCH($A454,'American Bonds'!$A$2:$A$504,0))/100))</f>
        <v>1.2073031556099934</v>
      </c>
      <c r="I454">
        <f>I$50*EXP(-I$49*(HLOOKUP(I$49,'American Bonds'!$B$1:$L$504,MATCH($A454,'American Bonds'!$A$2:$A$504,0))/100))</f>
        <v>1.1833969514079745</v>
      </c>
      <c r="J454">
        <f>J$50*EXP(-J$49*(HLOOKUP(J$49,'American Bonds'!$B$1:$L$504,MATCH($A454,'American Bonds'!$A$2:$A$504,0))/100))</f>
        <v>1.1599641217653553</v>
      </c>
      <c r="K454">
        <f>K$50*EXP(-K$49*(HLOOKUP(K$49,'American Bonds'!$B$1:$L$504,MATCH($A454,'American Bonds'!$A$2:$A$504,0))/100))</f>
        <v>16.819131578403017</v>
      </c>
      <c r="L454">
        <f>L$50*EXP(-L$49*(HLOOKUP(L$49,'American Bonds'!$B$1:$L$504,MATCH($A454,'American Bonds'!$A$2:$A$504,0))/100))</f>
        <v>0.55608524815405125</v>
      </c>
      <c r="M454">
        <f>M$50*EXP(-M$49*(HLOOKUP(M$49,'American Bonds'!$B$1:$L$504,MATCH($A454,'American Bonds'!$A$2:$A$504,0))/100))</f>
        <v>0.54414818383365982</v>
      </c>
      <c r="N454">
        <f>N$50*EXP(-N$49*(HLOOKUP(N$49,'American Bonds'!$B$1:$L$504,MATCH($A454,'American Bonds'!$A$2:$A$504,0))/100))</f>
        <v>0.532467363506545</v>
      </c>
      <c r="O454">
        <f>O$50*EXP(-O$49*(HLOOKUP(O$49,'American Bonds'!$B$1:$L$504,MATCH($A454,'American Bonds'!$A$2:$A$504,0))/100))</f>
        <v>0.52103728657537984</v>
      </c>
      <c r="P454">
        <f>P$50*EXP(-P$49*(HLOOKUP(P$49,'American Bonds'!$B$1:$L$504,MATCH($A454,'American Bonds'!$A$2:$A$504,0))/100))</f>
        <v>0.50985257052002875</v>
      </c>
      <c r="Q454">
        <f>Q$50*EXP(-Q$49*(HLOOKUP(Q$49,'American Bonds'!$B$1:$L$504,MATCH($A454,'American Bonds'!$A$2:$A$504,0))/100))</f>
        <v>0.49890794836287278</v>
      </c>
      <c r="R454">
        <f>R$50*EXP(-R$49*(HLOOKUP(R$49,'American Bonds'!$B$1:$L$504,MATCH($A454,'American Bonds'!$A$2:$A$504,0))/100))</f>
        <v>0.48819826618854489</v>
      </c>
      <c r="S454">
        <f>S$50*EXP(-S$49*(HLOOKUP(S$49,'American Bonds'!$B$1:$L$504,MATCH($A454,'American Bonds'!$A$2:$A$504,0))/100))</f>
        <v>0.47771848071690842</v>
      </c>
      <c r="T454">
        <f>T$50*EXP(-T$49*(HLOOKUP(T$49,'American Bonds'!$B$1:$L$504,MATCH($A454,'American Bonds'!$A$2:$A$504,0))/100))</f>
        <v>0.46746365692813274</v>
      </c>
      <c r="U454" s="25">
        <f>U$50*EXP(-U$49*(HLOOKUP(U$49,'American Bonds'!$B$1:$L$504,MATCH($A454,'American Bonds'!$A$2:$A$504,0))/100))</f>
        <v>11.111302856134539</v>
      </c>
      <c r="W454" s="129">
        <f t="shared" si="73"/>
        <v>107.79588002518464</v>
      </c>
      <c r="X454" s="21">
        <f t="shared" si="74"/>
        <v>6.4996837917094341</v>
      </c>
      <c r="Y454" s="28">
        <f t="shared" si="75"/>
        <v>9.715946841534767E-4</v>
      </c>
    </row>
    <row r="455" spans="1:25" x14ac:dyDescent="0.2">
      <c r="A455" s="154">
        <v>41514</v>
      </c>
      <c r="B455">
        <f>B$50*EXP(-B$49*(HLOOKUP(B$49,'American Bonds'!$B$1:$L$504,MATCH($A455,'American Bonds'!$A$2:$A$504,0))/100))</f>
        <v>23.249261038227051</v>
      </c>
      <c r="C455">
        <f>C$50*EXP(-C$49*(HLOOKUP(C$49,'American Bonds'!$B$1:$L$504,MATCH($A455,'American Bonds'!$A$2:$A$504,0))/100))</f>
        <v>2.2686815476323678</v>
      </c>
      <c r="D455">
        <f>D$50*EXP(-D$49*(HLOOKUP(D$49,'American Bonds'!$B$1:$L$504,MATCH($A455,'American Bonds'!$A$2:$A$504,0))/100))</f>
        <v>22.328093256687389</v>
      </c>
      <c r="E455">
        <f>E$50*EXP(-E$49*(HLOOKUP(E$49,'American Bonds'!$B$1:$L$504,MATCH($A455,'American Bonds'!$A$2:$A$504,0))/100))</f>
        <v>1.8015365264324528</v>
      </c>
      <c r="F455">
        <f>F$50*EXP(-F$49*(HLOOKUP(F$49,'American Bonds'!$B$1:$L$504,MATCH($A455,'American Bonds'!$A$2:$A$504,0))/100))</f>
        <v>20.859788884531024</v>
      </c>
      <c r="G455">
        <f>G$50*EXP(-G$49*(HLOOKUP(G$49,'American Bonds'!$B$1:$L$504,MATCH($A455,'American Bonds'!$A$2:$A$504,0))/100))</f>
        <v>1.2510573517114223</v>
      </c>
      <c r="H455">
        <f>H$50*EXP(-H$49*(HLOOKUP(H$49,'American Bonds'!$B$1:$L$504,MATCH($A455,'American Bonds'!$A$2:$A$504,0))/100))</f>
        <v>1.2081485636772229</v>
      </c>
      <c r="I455">
        <f>I$50*EXP(-I$49*(HLOOKUP(I$49,'American Bonds'!$B$1:$L$504,MATCH($A455,'American Bonds'!$A$2:$A$504,0))/100))</f>
        <v>1.1843440477571288</v>
      </c>
      <c r="J455">
        <f>J$50*EXP(-J$49*(HLOOKUP(J$49,'American Bonds'!$B$1:$L$504,MATCH($A455,'American Bonds'!$A$2:$A$504,0))/100))</f>
        <v>1.161008559401381</v>
      </c>
      <c r="K455">
        <f>K$50*EXP(-K$49*(HLOOKUP(K$49,'American Bonds'!$B$1:$L$504,MATCH($A455,'American Bonds'!$A$2:$A$504,0))/100))</f>
        <v>16.835959122351099</v>
      </c>
      <c r="L455">
        <f>L$50*EXP(-L$49*(HLOOKUP(L$49,'American Bonds'!$B$1:$L$504,MATCH($A455,'American Bonds'!$A$2:$A$504,0))/100))</f>
        <v>0.55669727848198802</v>
      </c>
      <c r="M455">
        <f>M$50*EXP(-M$49*(HLOOKUP(M$49,'American Bonds'!$B$1:$L$504,MATCH($A455,'American Bonds'!$A$2:$A$504,0))/100))</f>
        <v>0.54480155359771432</v>
      </c>
      <c r="N455">
        <f>N$50*EXP(-N$49*(HLOOKUP(N$49,'American Bonds'!$B$1:$L$504,MATCH($A455,'American Bonds'!$A$2:$A$504,0))/100))</f>
        <v>0.53316002120906092</v>
      </c>
      <c r="O455">
        <f>O$50*EXP(-O$49*(HLOOKUP(O$49,'American Bonds'!$B$1:$L$504,MATCH($A455,'American Bonds'!$A$2:$A$504,0))/100))</f>
        <v>0.52176724963149745</v>
      </c>
      <c r="P455">
        <f>P$50*EXP(-P$49*(HLOOKUP(P$49,'American Bonds'!$B$1:$L$504,MATCH($A455,'American Bonds'!$A$2:$A$504,0))/100))</f>
        <v>0.51061792324685029</v>
      </c>
      <c r="Q455">
        <f>Q$50*EXP(-Q$49*(HLOOKUP(Q$49,'American Bonds'!$B$1:$L$504,MATCH($A455,'American Bonds'!$A$2:$A$504,0))/100))</f>
        <v>0.49970684002315136</v>
      </c>
      <c r="R455">
        <f>R$50*EXP(-R$49*(HLOOKUP(R$49,'American Bonds'!$B$1:$L$504,MATCH($A455,'American Bonds'!$A$2:$A$504,0))/100))</f>
        <v>0.48902890908748303</v>
      </c>
      <c r="S455">
        <f>S$50*EXP(-S$49*(HLOOKUP(S$49,'American Bonds'!$B$1:$L$504,MATCH($A455,'American Bonds'!$A$2:$A$504,0))/100))</f>
        <v>0.47857914835068893</v>
      </c>
      <c r="T455">
        <f>T$50*EXP(-T$49*(HLOOKUP(T$49,'American Bonds'!$B$1:$L$504,MATCH($A455,'American Bonds'!$A$2:$A$504,0))/100))</f>
        <v>0.46835268218283971</v>
      </c>
      <c r="U455" s="25">
        <f>U$50*EXP(-U$49*(HLOOKUP(U$49,'American Bonds'!$B$1:$L$504,MATCH($A455,'American Bonds'!$A$2:$A$504,0))/100))</f>
        <v>11.111302856134539</v>
      </c>
      <c r="W455" s="129">
        <f t="shared" si="73"/>
        <v>107.86189336035434</v>
      </c>
      <c r="X455" s="21">
        <f t="shared" si="74"/>
        <v>6.5002304359780982</v>
      </c>
      <c r="Y455" s="28">
        <f t="shared" si="75"/>
        <v>6.1220457018689649E-4</v>
      </c>
    </row>
    <row r="456" spans="1:25" x14ac:dyDescent="0.2">
      <c r="A456" s="154">
        <v>41515</v>
      </c>
      <c r="B456">
        <f>B$50*EXP(-B$49*(HLOOKUP(B$49,'American Bonds'!$B$1:$L$504,MATCH($A456,'American Bonds'!$A$2:$A$504,0))/100))</f>
        <v>23.251586080581053</v>
      </c>
      <c r="C456">
        <f>C$50*EXP(-C$49*(HLOOKUP(C$49,'American Bonds'!$B$1:$L$504,MATCH($A456,'American Bonds'!$A$2:$A$504,0))/100))</f>
        <v>2.2686815476323678</v>
      </c>
      <c r="D456">
        <f>D$50*EXP(-D$49*(HLOOKUP(D$49,'American Bonds'!$B$1:$L$504,MATCH($A456,'American Bonds'!$A$2:$A$504,0))/100))</f>
        <v>22.34819758620965</v>
      </c>
      <c r="E456">
        <f>E$50*EXP(-E$49*(HLOOKUP(E$49,'American Bonds'!$B$1:$L$504,MATCH($A456,'American Bonds'!$A$2:$A$504,0))/100))</f>
        <v>1.8036996678894688</v>
      </c>
      <c r="F456">
        <f>F$50*EXP(-F$49*(HLOOKUP(F$49,'American Bonds'!$B$1:$L$504,MATCH($A456,'American Bonds'!$A$2:$A$504,0))/100))</f>
        <v>20.901550209704819</v>
      </c>
      <c r="G456">
        <f>G$50*EXP(-G$49*(HLOOKUP(G$49,'American Bonds'!$B$1:$L$504,MATCH($A456,'American Bonds'!$A$2:$A$504,0))/100))</f>
        <v>1.254063495284869</v>
      </c>
      <c r="H456">
        <f>H$50*EXP(-H$49*(HLOOKUP(H$49,'American Bonds'!$B$1:$L$504,MATCH($A456,'American Bonds'!$A$2:$A$504,0))/100))</f>
        <v>1.2106883414942848</v>
      </c>
      <c r="I456">
        <f>I$50*EXP(-I$49*(HLOOKUP(I$49,'American Bonds'!$B$1:$L$504,MATCH($A456,'American Bonds'!$A$2:$A$504,0))/100))</f>
        <v>1.1871898871129702</v>
      </c>
      <c r="J456">
        <f>J$50*EXP(-J$49*(HLOOKUP(J$49,'American Bonds'!$B$1:$L$504,MATCH($A456,'American Bonds'!$A$2:$A$504,0))/100))</f>
        <v>1.1641475181992245</v>
      </c>
      <c r="K456">
        <f>K$50*EXP(-K$49*(HLOOKUP(K$49,'American Bonds'!$B$1:$L$504,MATCH($A456,'American Bonds'!$A$2:$A$504,0))/100))</f>
        <v>16.886542837352874</v>
      </c>
      <c r="L456">
        <f>L$50*EXP(-L$49*(HLOOKUP(L$49,'American Bonds'!$B$1:$L$504,MATCH($A456,'American Bonds'!$A$2:$A$504,0))/100))</f>
        <v>0.55853741405475088</v>
      </c>
      <c r="M456">
        <f>M$50*EXP(-M$49*(HLOOKUP(M$49,'American Bonds'!$B$1:$L$504,MATCH($A456,'American Bonds'!$A$2:$A$504,0))/100))</f>
        <v>0.54676637374492576</v>
      </c>
      <c r="N456">
        <f>N$50*EXP(-N$49*(HLOOKUP(N$49,'American Bonds'!$B$1:$L$504,MATCH($A456,'American Bonds'!$A$2:$A$504,0))/100))</f>
        <v>0.53524340524996739</v>
      </c>
      <c r="O456">
        <f>O$50*EXP(-O$49*(HLOOKUP(O$49,'American Bonds'!$B$1:$L$504,MATCH($A456,'American Bonds'!$A$2:$A$504,0))/100))</f>
        <v>0.52396328051664398</v>
      </c>
      <c r="P456">
        <f>P$50*EXP(-P$49*(HLOOKUP(P$49,'American Bonds'!$B$1:$L$504,MATCH($A456,'American Bonds'!$A$2:$A$504,0))/100))</f>
        <v>0.51292088167167593</v>
      </c>
      <c r="Q456">
        <f>Q$50*EXP(-Q$49*(HLOOKUP(Q$49,'American Bonds'!$B$1:$L$504,MATCH($A456,'American Bonds'!$A$2:$A$504,0))/100))</f>
        <v>0.50211119869971932</v>
      </c>
      <c r="R456">
        <f>R$50*EXP(-R$49*(HLOOKUP(R$49,'American Bonds'!$B$1:$L$504,MATCH($A456,'American Bonds'!$A$2:$A$504,0))/100))</f>
        <v>0.49152932717028647</v>
      </c>
      <c r="S456">
        <f>S$50*EXP(-S$49*(HLOOKUP(S$49,'American Bonds'!$B$1:$L$504,MATCH($A456,'American Bonds'!$A$2:$A$504,0))/100))</f>
        <v>0.48117046601257096</v>
      </c>
      <c r="T456">
        <f>T$50*EXP(-T$49*(HLOOKUP(T$49,'American Bonds'!$B$1:$L$504,MATCH($A456,'American Bonds'!$A$2:$A$504,0))/100))</f>
        <v>0.47102991533716693</v>
      </c>
      <c r="U456" s="25">
        <f>U$50*EXP(-U$49*(HLOOKUP(U$49,'American Bonds'!$B$1:$L$504,MATCH($A456,'American Bonds'!$A$2:$A$504,0))/100))</f>
        <v>11.17817107733039</v>
      </c>
      <c r="W456" s="129">
        <f t="shared" si="73"/>
        <v>108.07779051124969</v>
      </c>
      <c r="X456" s="21">
        <f t="shared" si="74"/>
        <v>6.5106065765208152</v>
      </c>
      <c r="Y456" s="28">
        <f t="shared" si="75"/>
        <v>1.9996067324162337E-3</v>
      </c>
    </row>
    <row r="457" spans="1:25" x14ac:dyDescent="0.2">
      <c r="A457" s="154">
        <v>41516</v>
      </c>
      <c r="B457">
        <f>B$50*EXP(-B$49*(HLOOKUP(B$49,'American Bonds'!$B$1:$L$504,MATCH($A457,'American Bonds'!$A$2:$A$504,0))/100))</f>
        <v>23.251586080581053</v>
      </c>
      <c r="C457">
        <f>C$50*EXP(-C$49*(HLOOKUP(C$49,'American Bonds'!$B$1:$L$504,MATCH($A457,'American Bonds'!$A$2:$A$504,0))/100))</f>
        <v>2.2686815476323678</v>
      </c>
      <c r="D457">
        <f>D$50*EXP(-D$49*(HLOOKUP(D$49,'American Bonds'!$B$1:$L$504,MATCH($A457,'American Bonds'!$A$2:$A$504,0))/100))</f>
        <v>22.34149413250212</v>
      </c>
      <c r="E457">
        <f>E$50*EXP(-E$49*(HLOOKUP(E$49,'American Bonds'!$B$1:$L$504,MATCH($A457,'American Bonds'!$A$2:$A$504,0))/100))</f>
        <v>1.8029783322990489</v>
      </c>
      <c r="F457">
        <f>F$50*EXP(-F$49*(HLOOKUP(F$49,'American Bonds'!$B$1:$L$504,MATCH($A457,'American Bonds'!$A$2:$A$504,0))/100))</f>
        <v>20.880659106787498</v>
      </c>
      <c r="G457">
        <f>G$50*EXP(-G$49*(HLOOKUP(G$49,'American Bonds'!$B$1:$L$504,MATCH($A457,'American Bonds'!$A$2:$A$504,0))/100))</f>
        <v>1.2525595216551819</v>
      </c>
      <c r="H457">
        <f>H$50*EXP(-H$49*(HLOOKUP(H$49,'American Bonds'!$B$1:$L$504,MATCH($A457,'American Bonds'!$A$2:$A$504,0))/100))</f>
        <v>1.2098411562046836</v>
      </c>
      <c r="I457">
        <f>I$50*EXP(-I$49*(HLOOKUP(I$49,'American Bonds'!$B$1:$L$504,MATCH($A457,'American Bonds'!$A$2:$A$504,0))/100))</f>
        <v>1.1862405150027571</v>
      </c>
      <c r="J457">
        <f>J$50*EXP(-J$49*(HLOOKUP(J$49,'American Bonds'!$B$1:$L$504,MATCH($A457,'American Bonds'!$A$2:$A$504,0))/100))</f>
        <v>1.1631002567711779</v>
      </c>
      <c r="K457">
        <f>K$50*EXP(-K$49*(HLOOKUP(K$49,'American Bonds'!$B$1:$L$504,MATCH($A457,'American Bonds'!$A$2:$A$504,0))/100))</f>
        <v>16.852803502259707</v>
      </c>
      <c r="L457">
        <f>L$50*EXP(-L$49*(HLOOKUP(L$49,'American Bonds'!$B$1:$L$504,MATCH($A457,'American Bonds'!$A$2:$A$504,0))/100))</f>
        <v>0.55730998241369967</v>
      </c>
      <c r="M457">
        <f>M$50*EXP(-M$49*(HLOOKUP(M$49,'American Bonds'!$B$1:$L$504,MATCH($A457,'American Bonds'!$A$2:$A$504,0))/100))</f>
        <v>0.54545570787610009</v>
      </c>
      <c r="N457">
        <f>N$50*EXP(-N$49*(HLOOKUP(N$49,'American Bonds'!$B$1:$L$504,MATCH($A457,'American Bonds'!$A$2:$A$504,0))/100))</f>
        <v>0.53385357995213945</v>
      </c>
      <c r="O457">
        <f>O$50*EXP(-O$49*(HLOOKUP(O$49,'American Bonds'!$B$1:$L$504,MATCH($A457,'American Bonds'!$A$2:$A$504,0))/100))</f>
        <v>0.52249823535159123</v>
      </c>
      <c r="P457">
        <f>P$50*EXP(-P$49*(HLOOKUP(P$49,'American Bonds'!$B$1:$L$504,MATCH($A457,'American Bonds'!$A$2:$A$504,0))/100))</f>
        <v>0.51138442486421465</v>
      </c>
      <c r="Q457">
        <f>Q$50*EXP(-Q$49*(HLOOKUP(Q$49,'American Bonds'!$B$1:$L$504,MATCH($A457,'American Bonds'!$A$2:$A$504,0))/100))</f>
        <v>0.50050701093321337</v>
      </c>
      <c r="R457">
        <f>R$50*EXP(-R$49*(HLOOKUP(R$49,'American Bonds'!$B$1:$L$504,MATCH($A457,'American Bonds'!$A$2:$A$504,0))/100))</f>
        <v>0.48986096528030887</v>
      </c>
      <c r="S457">
        <f>S$50*EXP(-S$49*(HLOOKUP(S$49,'American Bonds'!$B$1:$L$504,MATCH($A457,'American Bonds'!$A$2:$A$504,0))/100))</f>
        <v>0.47944136658132896</v>
      </c>
      <c r="T457">
        <f>T$50*EXP(-T$49*(HLOOKUP(T$49,'American Bonds'!$B$1:$L$504,MATCH($A457,'American Bonds'!$A$2:$A$504,0))/100))</f>
        <v>0.46924339819123806</v>
      </c>
      <c r="U457" s="25">
        <f>U$50*EXP(-U$49*(HLOOKUP(U$49,'American Bonds'!$B$1:$L$504,MATCH($A457,'American Bonds'!$A$2:$A$504,0))/100))</f>
        <v>11.155837076621106</v>
      </c>
      <c r="W457" s="129">
        <f t="shared" si="73"/>
        <v>107.97533589976055</v>
      </c>
      <c r="X457" s="21">
        <f t="shared" si="74"/>
        <v>6.5061017597122444</v>
      </c>
      <c r="Y457" s="28">
        <f t="shared" si="75"/>
        <v>-9.4842061182744076E-4</v>
      </c>
    </row>
    <row r="458" spans="1:25" x14ac:dyDescent="0.2">
      <c r="A458" s="154">
        <v>41517</v>
      </c>
      <c r="B458">
        <f>B$50*EXP(-B$49*(HLOOKUP(B$49,'American Bonds'!$B$1:$L$504,MATCH($A458,'American Bonds'!$A$2:$A$504,0))/100))</f>
        <v>23.251586080581053</v>
      </c>
      <c r="C458">
        <f>C$50*EXP(-C$49*(HLOOKUP(C$49,'American Bonds'!$B$1:$L$504,MATCH($A458,'American Bonds'!$A$2:$A$504,0))/100))</f>
        <v>2.2686815476323678</v>
      </c>
      <c r="D458">
        <f>D$50*EXP(-D$49*(HLOOKUP(D$49,'American Bonds'!$B$1:$L$504,MATCH($A458,'American Bonds'!$A$2:$A$504,0))/100))</f>
        <v>22.34149413250212</v>
      </c>
      <c r="E458">
        <f>E$50*EXP(-E$49*(HLOOKUP(E$49,'American Bonds'!$B$1:$L$504,MATCH($A458,'American Bonds'!$A$2:$A$504,0))/100))</f>
        <v>1.8029783322990489</v>
      </c>
      <c r="F458">
        <f>F$50*EXP(-F$49*(HLOOKUP(F$49,'American Bonds'!$B$1:$L$504,MATCH($A458,'American Bonds'!$A$2:$A$504,0))/100))</f>
        <v>20.901550209704819</v>
      </c>
      <c r="G458">
        <f>G$50*EXP(-G$49*(HLOOKUP(G$49,'American Bonds'!$B$1:$L$504,MATCH($A458,'American Bonds'!$A$2:$A$504,0))/100))</f>
        <v>1.254063495284869</v>
      </c>
      <c r="H458">
        <f>H$50*EXP(-H$49*(HLOOKUP(H$49,'American Bonds'!$B$1:$L$504,MATCH($A458,'American Bonds'!$A$2:$A$504,0))/100))</f>
        <v>1.2115361200211976</v>
      </c>
      <c r="I458">
        <f>I$50*EXP(-I$49*(HLOOKUP(I$49,'American Bonds'!$B$1:$L$504,MATCH($A458,'American Bonds'!$A$2:$A$504,0))/100))</f>
        <v>1.1881400190247515</v>
      </c>
      <c r="J458">
        <f>J$50*EXP(-J$49*(HLOOKUP(J$49,'American Bonds'!$B$1:$L$504,MATCH($A458,'American Bonds'!$A$2:$A$504,0))/100))</f>
        <v>1.1651957225868244</v>
      </c>
      <c r="K458">
        <f>K$50*EXP(-K$49*(HLOOKUP(K$49,'American Bonds'!$B$1:$L$504,MATCH($A458,'American Bonds'!$A$2:$A$504,0))/100))</f>
        <v>16.903437826276772</v>
      </c>
      <c r="L458">
        <f>L$50*EXP(-L$49*(HLOOKUP(L$49,'American Bonds'!$B$1:$L$504,MATCH($A458,'American Bonds'!$A$2:$A$504,0))/100))</f>
        <v>0.55915214324928297</v>
      </c>
      <c r="M458">
        <f>M$50*EXP(-M$49*(HLOOKUP(M$49,'American Bonds'!$B$1:$L$504,MATCH($A458,'American Bonds'!$A$2:$A$504,0))/100))</f>
        <v>0.5474228872227247</v>
      </c>
      <c r="N458">
        <f>N$50*EXP(-N$49*(HLOOKUP(N$49,'American Bonds'!$B$1:$L$504,MATCH($A458,'American Bonds'!$A$2:$A$504,0))/100))</f>
        <v>0.53593967415352173</v>
      </c>
      <c r="O458">
        <f>O$50*EXP(-O$49*(HLOOKUP(O$49,'American Bonds'!$B$1:$L$504,MATCH($A458,'American Bonds'!$A$2:$A$504,0))/100))</f>
        <v>0.524697342833092</v>
      </c>
      <c r="P458">
        <f>P$50*EXP(-P$49*(HLOOKUP(P$49,'American Bonds'!$B$1:$L$504,MATCH($A458,'American Bonds'!$A$2:$A$504,0))/100))</f>
        <v>0.51369084031880163</v>
      </c>
      <c r="Q458">
        <f>Q$50*EXP(-Q$49*(HLOOKUP(Q$49,'American Bonds'!$B$1:$L$504,MATCH($A458,'American Bonds'!$A$2:$A$504,0))/100))</f>
        <v>0.50291521966288499</v>
      </c>
      <c r="R458">
        <f>R$50*EXP(-R$49*(HLOOKUP(R$49,'American Bonds'!$B$1:$L$504,MATCH($A458,'American Bonds'!$A$2:$A$504,0))/100))</f>
        <v>0.49236563768900543</v>
      </c>
      <c r="S458">
        <f>S$50*EXP(-S$49*(HLOOKUP(S$49,'American Bonds'!$B$1:$L$504,MATCH($A458,'American Bonds'!$A$2:$A$504,0))/100))</f>
        <v>0.48203735281545673</v>
      </c>
      <c r="T458">
        <f>T$50*EXP(-T$49*(HLOOKUP(T$49,'American Bonds'!$B$1:$L$504,MATCH($A458,'American Bonds'!$A$2:$A$504,0))/100))</f>
        <v>0.47192572292402629</v>
      </c>
      <c r="U458" s="25">
        <f>U$50*EXP(-U$49*(HLOOKUP(U$49,'American Bonds'!$B$1:$L$504,MATCH($A458,'American Bonds'!$A$2:$A$504,0))/100))</f>
        <v>11.20054979073889</v>
      </c>
      <c r="W458" s="129">
        <f t="shared" si="73"/>
        <v>108.11936009752151</v>
      </c>
      <c r="X458" s="21">
        <f t="shared" si="74"/>
        <v>6.514778617752027</v>
      </c>
      <c r="Y458" s="28">
        <f t="shared" si="75"/>
        <v>1.3329731988253166E-3</v>
      </c>
    </row>
    <row r="459" spans="1:25" x14ac:dyDescent="0.2">
      <c r="A459" s="154" t="s">
        <v>163</v>
      </c>
      <c r="B459">
        <f>B$50*EXP(-B$49*(HLOOKUP(B$49,'American Bonds'!$B$1:$L$504,MATCH($A459,'American Bonds'!$A$2:$A$504,0))/100))</f>
        <v>23.249261038227051</v>
      </c>
      <c r="C459">
        <f>C$50*EXP(-C$49*(HLOOKUP(C$49,'American Bonds'!$B$1:$L$504,MATCH($A459,'American Bonds'!$A$2:$A$504,0))/100))</f>
        <v>2.2677742564836421</v>
      </c>
      <c r="D459">
        <f>D$50*EXP(-D$49*(HLOOKUP(D$49,'American Bonds'!$B$1:$L$504,MATCH($A459,'American Bonds'!$A$2:$A$504,0))/100))</f>
        <v>22.328093256687389</v>
      </c>
      <c r="E459">
        <f>E$50*EXP(-E$49*(HLOOKUP(E$49,'American Bonds'!$B$1:$L$504,MATCH($A459,'American Bonds'!$A$2:$A$504,0))/100))</f>
        <v>1.8015365264324528</v>
      </c>
      <c r="F459">
        <f>F$50*EXP(-F$49*(HLOOKUP(F$49,'American Bonds'!$B$1:$L$504,MATCH($A459,'American Bonds'!$A$2:$A$504,0))/100))</f>
        <v>20.870221386881536</v>
      </c>
      <c r="G459">
        <f>G$50*EXP(-G$49*(HLOOKUP(G$49,'American Bonds'!$B$1:$L$504,MATCH($A459,'American Bonds'!$A$2:$A$504,0))/100))</f>
        <v>1.2518082113578173</v>
      </c>
      <c r="H459">
        <f>H$50*EXP(-H$49*(HLOOKUP(H$49,'American Bonds'!$B$1:$L$504,MATCH($A459,'American Bonds'!$A$2:$A$504,0))/100))</f>
        <v>1.2081485636772229</v>
      </c>
      <c r="I459">
        <f>I$50*EXP(-I$49*(HLOOKUP(I$49,'American Bonds'!$B$1:$L$504,MATCH($A459,'American Bonds'!$A$2:$A$504,0))/100))</f>
        <v>1.1843440477571288</v>
      </c>
      <c r="J459">
        <f>J$50*EXP(-J$49*(HLOOKUP(J$49,'American Bonds'!$B$1:$L$504,MATCH($A459,'American Bonds'!$A$2:$A$504,0))/100))</f>
        <v>1.161008559401381</v>
      </c>
      <c r="K459">
        <f>K$50*EXP(-K$49*(HLOOKUP(K$49,'American Bonds'!$B$1:$L$504,MATCH($A459,'American Bonds'!$A$2:$A$504,0))/100))</f>
        <v>16.835959122351099</v>
      </c>
      <c r="L459">
        <f>L$50*EXP(-L$49*(HLOOKUP(L$49,'American Bonds'!$B$1:$L$504,MATCH($A459,'American Bonds'!$A$2:$A$504,0))/100))</f>
        <v>0.55669727848198802</v>
      </c>
      <c r="M459">
        <f>M$50*EXP(-M$49*(HLOOKUP(M$49,'American Bonds'!$B$1:$L$504,MATCH($A459,'American Bonds'!$A$2:$A$504,0))/100))</f>
        <v>0.54480155359771432</v>
      </c>
      <c r="N459">
        <f>N$50*EXP(-N$49*(HLOOKUP(N$49,'American Bonds'!$B$1:$L$504,MATCH($A459,'American Bonds'!$A$2:$A$504,0))/100))</f>
        <v>0.53316002120906092</v>
      </c>
      <c r="O459">
        <f>O$50*EXP(-O$49*(HLOOKUP(O$49,'American Bonds'!$B$1:$L$504,MATCH($A459,'American Bonds'!$A$2:$A$504,0))/100))</f>
        <v>0.52176724963149745</v>
      </c>
      <c r="P459">
        <f>P$50*EXP(-P$49*(HLOOKUP(P$49,'American Bonds'!$B$1:$L$504,MATCH($A459,'American Bonds'!$A$2:$A$504,0))/100))</f>
        <v>0.51061792324685029</v>
      </c>
      <c r="Q459">
        <f>Q$50*EXP(-Q$49*(HLOOKUP(Q$49,'American Bonds'!$B$1:$L$504,MATCH($A459,'American Bonds'!$A$2:$A$504,0))/100))</f>
        <v>0.49970684002315136</v>
      </c>
      <c r="R459">
        <f>R$50*EXP(-R$49*(HLOOKUP(R$49,'American Bonds'!$B$1:$L$504,MATCH($A459,'American Bonds'!$A$2:$A$504,0))/100))</f>
        <v>0.48902890908748303</v>
      </c>
      <c r="S459">
        <f>S$50*EXP(-S$49*(HLOOKUP(S$49,'American Bonds'!$B$1:$L$504,MATCH($A459,'American Bonds'!$A$2:$A$504,0))/100))</f>
        <v>0.47857914835068893</v>
      </c>
      <c r="T459">
        <f>T$50*EXP(-T$49*(HLOOKUP(T$49,'American Bonds'!$B$1:$L$504,MATCH($A459,'American Bonds'!$A$2:$A$504,0))/100))</f>
        <v>0.46835268218283971</v>
      </c>
      <c r="U459" s="25">
        <f>U$50*EXP(-U$49*(HLOOKUP(U$49,'American Bonds'!$B$1:$L$504,MATCH($A459,'American Bonds'!$A$2:$A$504,0))/100))</f>
        <v>11.111302856134539</v>
      </c>
      <c r="W459" s="129">
        <f t="shared" si="73"/>
        <v>107.87216943120251</v>
      </c>
      <c r="X459" s="21">
        <f t="shared" si="74"/>
        <v>6.5001197147307268</v>
      </c>
      <c r="Y459" s="28">
        <f t="shared" si="75"/>
        <v>-2.2888932244549071E-3</v>
      </c>
    </row>
    <row r="460" spans="1:25" x14ac:dyDescent="0.2">
      <c r="A460" s="154" t="s">
        <v>164</v>
      </c>
      <c r="B460">
        <f>B$50*EXP(-B$49*(HLOOKUP(B$49,'American Bonds'!$B$1:$L$504,MATCH($A460,'American Bonds'!$A$2:$A$504,0))/100))</f>
        <v>23.251586080581053</v>
      </c>
      <c r="C460">
        <f>C$50*EXP(-C$49*(HLOOKUP(C$49,'American Bonds'!$B$1:$L$504,MATCH($A460,'American Bonds'!$A$2:$A$504,0))/100))</f>
        <v>2.270043165005311</v>
      </c>
      <c r="D460">
        <f>D$50*EXP(-D$49*(HLOOKUP(D$49,'American Bonds'!$B$1:$L$504,MATCH($A460,'American Bonds'!$A$2:$A$504,0))/100))</f>
        <v>22.368320017773179</v>
      </c>
      <c r="E460">
        <f>E$50*EXP(-E$49*(HLOOKUP(E$49,'American Bonds'!$B$1:$L$504,MATCH($A460,'American Bonds'!$A$2:$A$504,0))/100))</f>
        <v>1.8058654066743185</v>
      </c>
      <c r="F460">
        <f>F$50*EXP(-F$49*(HLOOKUP(F$49,'American Bonds'!$B$1:$L$504,MATCH($A460,'American Bonds'!$A$2:$A$504,0))/100))</f>
        <v>20.953869457038643</v>
      </c>
      <c r="G460">
        <f>G$50*EXP(-G$49*(HLOOKUP(G$49,'American Bonds'!$B$1:$L$504,MATCH($A460,'American Bonds'!$A$2:$A$504,0))/100))</f>
        <v>1.2578313347039733</v>
      </c>
      <c r="H460">
        <f>H$50*EXP(-H$49*(HLOOKUP(H$49,'American Bonds'!$B$1:$L$504,MATCH($A460,'American Bonds'!$A$2:$A$504,0))/100))</f>
        <v>1.2157839257650227</v>
      </c>
      <c r="I460">
        <f>I$50*EXP(-I$49*(HLOOKUP(I$49,'American Bonds'!$B$1:$L$504,MATCH($A460,'American Bonds'!$A$2:$A$504,0))/100))</f>
        <v>1.19290209690718</v>
      </c>
      <c r="J460">
        <f>J$50*EXP(-J$49*(HLOOKUP(J$49,'American Bonds'!$B$1:$L$504,MATCH($A460,'American Bonds'!$A$2:$A$504,0))/100))</f>
        <v>1.1704509186614926</v>
      </c>
      <c r="K460">
        <f>K$50*EXP(-K$49*(HLOOKUP(K$49,'American Bonds'!$B$1:$L$504,MATCH($A460,'American Bonds'!$A$2:$A$504,0))/100))</f>
        <v>16.988166660976574</v>
      </c>
      <c r="L460">
        <f>L$50*EXP(-L$49*(HLOOKUP(L$49,'American Bonds'!$B$1:$L$504,MATCH($A460,'American Bonds'!$A$2:$A$504,0))/100))</f>
        <v>0.56223595273948623</v>
      </c>
      <c r="M460">
        <f>M$50*EXP(-M$49*(HLOOKUP(M$49,'American Bonds'!$B$1:$L$504,MATCH($A460,'American Bonds'!$A$2:$A$504,0))/100))</f>
        <v>0.55071729789485147</v>
      </c>
      <c r="N460">
        <f>N$50*EXP(-N$49*(HLOOKUP(N$49,'American Bonds'!$B$1:$L$504,MATCH($A460,'American Bonds'!$A$2:$A$504,0))/100))</f>
        <v>0.53943462833145539</v>
      </c>
      <c r="O460">
        <f>O$50*EXP(-O$49*(HLOOKUP(O$49,'American Bonds'!$B$1:$L$504,MATCH($A460,'American Bonds'!$A$2:$A$504,0))/100))</f>
        <v>0.52838310936558641</v>
      </c>
      <c r="P460">
        <f>P$50*EXP(-P$49*(HLOOKUP(P$49,'American Bonds'!$B$1:$L$504,MATCH($A460,'American Bonds'!$A$2:$A$504,0))/100))</f>
        <v>0.5175580053627884</v>
      </c>
      <c r="Q460">
        <f>Q$50*EXP(-Q$49*(HLOOKUP(Q$49,'American Bonds'!$B$1:$L$504,MATCH($A460,'American Bonds'!$A$2:$A$504,0))/100))</f>
        <v>0.5069546777086178</v>
      </c>
      <c r="R460">
        <f>R$50*EXP(-R$49*(HLOOKUP(R$49,'American Bonds'!$B$1:$L$504,MATCH($A460,'American Bonds'!$A$2:$A$504,0))/100))</f>
        <v>0.49656858282097122</v>
      </c>
      <c r="S460">
        <f>S$50*EXP(-S$49*(HLOOKUP(S$49,'American Bonds'!$B$1:$L$504,MATCH($A460,'American Bonds'!$A$2:$A$504,0))/100))</f>
        <v>0.48639527020313778</v>
      </c>
      <c r="T460">
        <f>T$50*EXP(-T$49*(HLOOKUP(T$49,'American Bonds'!$B$1:$L$504,MATCH($A460,'American Bonds'!$A$2:$A$504,0))/100))</f>
        <v>0.4764303805367367</v>
      </c>
      <c r="U460" s="25">
        <f>U$50*EXP(-U$49*(HLOOKUP(U$49,'American Bonds'!$B$1:$L$504,MATCH($A460,'American Bonds'!$A$2:$A$504,0))/100))</f>
        <v>11.290513564352976</v>
      </c>
      <c r="W460" s="129">
        <f t="shared" si="73"/>
        <v>108.43001053340335</v>
      </c>
      <c r="X460" s="21">
        <f t="shared" si="74"/>
        <v>6.5299537093209539</v>
      </c>
      <c r="Y460" s="28">
        <f t="shared" si="75"/>
        <v>5.1579909094374285E-3</v>
      </c>
    </row>
    <row r="461" spans="1:25" x14ac:dyDescent="0.2">
      <c r="A461" s="154" t="s">
        <v>165</v>
      </c>
      <c r="B461">
        <f>B$50*EXP(-B$49*(HLOOKUP(B$49,'American Bonds'!$B$1:$L$504,MATCH($A461,'American Bonds'!$A$2:$A$504,0))/100))</f>
        <v>23.249261038227051</v>
      </c>
      <c r="C461">
        <f>C$50*EXP(-C$49*(HLOOKUP(C$49,'American Bonds'!$B$1:$L$504,MATCH($A461,'American Bonds'!$A$2:$A$504,0))/100))</f>
        <v>2.270043165005311</v>
      </c>
      <c r="D461">
        <f>D$50*EXP(-D$49*(HLOOKUP(D$49,'American Bonds'!$B$1:$L$504,MATCH($A461,'American Bonds'!$A$2:$A$504,0))/100))</f>
        <v>22.354903051254979</v>
      </c>
      <c r="E461">
        <f>E$50*EXP(-E$49*(HLOOKUP(E$49,'American Bonds'!$B$1:$L$504,MATCH($A461,'American Bonds'!$A$2:$A$504,0))/100))</f>
        <v>1.8044212920718394</v>
      </c>
      <c r="F461">
        <f>F$50*EXP(-F$49*(HLOOKUP(F$49,'American Bonds'!$B$1:$L$504,MATCH($A461,'American Bonds'!$A$2:$A$504,0))/100))</f>
        <v>20.912003597938952</v>
      </c>
      <c r="G461">
        <f>G$50*EXP(-G$49*(HLOOKUP(G$49,'American Bonds'!$B$1:$L$504,MATCH($A461,'American Bonds'!$A$2:$A$504,0))/100))</f>
        <v>1.2548161591586222</v>
      </c>
      <c r="H461">
        <f>H$50*EXP(-H$49*(HLOOKUP(H$49,'American Bonds'!$B$1:$L$504,MATCH($A461,'American Bonds'!$A$2:$A$504,0))/100))</f>
        <v>1.2132334584488946</v>
      </c>
      <c r="I461">
        <f>I$50*EXP(-I$49*(HLOOKUP(I$49,'American Bonds'!$B$1:$L$504,MATCH($A461,'American Bonds'!$A$2:$A$504,0))/100))</f>
        <v>1.1900425646858437</v>
      </c>
      <c r="J461">
        <f>J$50*EXP(-J$49*(HLOOKUP(J$49,'American Bonds'!$B$1:$L$504,MATCH($A461,'American Bonds'!$A$2:$A$504,0))/100))</f>
        <v>1.1672949636376315</v>
      </c>
      <c r="K461">
        <f>K$50*EXP(-K$49*(HLOOKUP(K$49,'American Bonds'!$B$1:$L$504,MATCH($A461,'American Bonds'!$A$2:$A$504,0))/100))</f>
        <v>16.93727853135417</v>
      </c>
      <c r="L461">
        <f>L$50*EXP(-L$49*(HLOOKUP(L$49,'American Bonds'!$B$1:$L$504,MATCH($A461,'American Bonds'!$A$2:$A$504,0))/100))</f>
        <v>0.5603836321054726</v>
      </c>
      <c r="M461">
        <f>M$50*EXP(-M$49*(HLOOKUP(M$49,'American Bonds'!$B$1:$L$504,MATCH($A461,'American Bonds'!$A$2:$A$504,0))/100))</f>
        <v>0.54873827999199387</v>
      </c>
      <c r="N461">
        <f>N$50*EXP(-N$49*(HLOOKUP(N$49,'American Bonds'!$B$1:$L$504,MATCH($A461,'American Bonds'!$A$2:$A$504,0))/100))</f>
        <v>0.53733493035338653</v>
      </c>
      <c r="O461">
        <f>O$50*EXP(-O$49*(HLOOKUP(O$49,'American Bonds'!$B$1:$L$504,MATCH($A461,'American Bonds'!$A$2:$A$504,0))/100))</f>
        <v>0.52616855412764574</v>
      </c>
      <c r="P461">
        <f>P$50*EXP(-P$49*(HLOOKUP(P$49,'American Bonds'!$B$1:$L$504,MATCH($A461,'American Bonds'!$A$2:$A$504,0))/100))</f>
        <v>0.51523422676188302</v>
      </c>
      <c r="Q461">
        <f>Q$50*EXP(-Q$49*(HLOOKUP(Q$49,'American Bonds'!$B$1:$L$504,MATCH($A461,'American Bonds'!$A$2:$A$504,0))/100))</f>
        <v>0.50452712604051719</v>
      </c>
      <c r="R461">
        <f>R$50*EXP(-R$49*(HLOOKUP(R$49,'American Bonds'!$B$1:$L$504,MATCH($A461,'American Bonds'!$A$2:$A$504,0))/100))</f>
        <v>0.49404252995860048</v>
      </c>
      <c r="S461">
        <f>S$50*EXP(-S$49*(HLOOKUP(S$49,'American Bonds'!$B$1:$L$504,MATCH($A461,'American Bonds'!$A$2:$A$504,0))/100))</f>
        <v>0.483775814639337</v>
      </c>
      <c r="T461">
        <f>T$50*EXP(-T$49*(HLOOKUP(T$49,'American Bonds'!$B$1:$L$504,MATCH($A461,'American Bonds'!$A$2:$A$504,0))/100))</f>
        <v>0.47372245229487836</v>
      </c>
      <c r="U461" s="25">
        <f>U$50*EXP(-U$49*(HLOOKUP(U$49,'American Bonds'!$B$1:$L$504,MATCH($A461,'American Bonds'!$A$2:$A$504,0))/100))</f>
        <v>11.222973306361485</v>
      </c>
      <c r="W461" s="129">
        <f t="shared" si="73"/>
        <v>108.22019867441848</v>
      </c>
      <c r="X461" s="21">
        <f t="shared" si="74"/>
        <v>6.519306940542311</v>
      </c>
      <c r="Y461" s="28">
        <f t="shared" si="75"/>
        <v>-1.9368725776359817E-3</v>
      </c>
    </row>
    <row r="462" spans="1:25" x14ac:dyDescent="0.2">
      <c r="A462" s="154" t="s">
        <v>166</v>
      </c>
      <c r="B462">
        <f>B$50*EXP(-B$49*(HLOOKUP(B$49,'American Bonds'!$B$1:$L$504,MATCH($A462,'American Bonds'!$A$2:$A$504,0))/100))</f>
        <v>23.256236862859897</v>
      </c>
      <c r="C462">
        <f>C$50*EXP(-C$49*(HLOOKUP(C$49,'American Bonds'!$B$1:$L$504,MATCH($A462,'American Bonds'!$A$2:$A$504,0))/100))</f>
        <v>2.2714055995938174</v>
      </c>
      <c r="D462">
        <f>D$50*EXP(-D$49*(HLOOKUP(D$49,'American Bonds'!$B$1:$L$504,MATCH($A462,'American Bonds'!$A$2:$A$504,0))/100))</f>
        <v>22.381745036886826</v>
      </c>
      <c r="E462">
        <f>E$50*EXP(-E$49*(HLOOKUP(E$49,'American Bonds'!$B$1:$L$504,MATCH($A462,'American Bonds'!$A$2:$A$504,0))/100))</f>
        <v>1.8073106770307195</v>
      </c>
      <c r="F462">
        <f>F$50*EXP(-F$49*(HLOOKUP(F$49,'American Bonds'!$B$1:$L$504,MATCH($A462,'American Bonds'!$A$2:$A$504,0))/100))</f>
        <v>20.974833806923595</v>
      </c>
      <c r="G462">
        <f>G$50*EXP(-G$49*(HLOOKUP(G$49,'American Bonds'!$B$1:$L$504,MATCH($A462,'American Bonds'!$A$2:$A$504,0))/100))</f>
        <v>1.259341638306543</v>
      </c>
      <c r="H462">
        <f>H$50*EXP(-H$49*(HLOOKUP(H$49,'American Bonds'!$B$1:$L$504,MATCH($A462,'American Bonds'!$A$2:$A$504,0))/100))</f>
        <v>1.2174872152855543</v>
      </c>
      <c r="I462">
        <f>I$50*EXP(-I$49*(HLOOKUP(I$49,'American Bonds'!$B$1:$L$504,MATCH($A462,'American Bonds'!$A$2:$A$504,0))/100))</f>
        <v>1.1948122679915958</v>
      </c>
      <c r="J462">
        <f>J$50*EXP(-J$49*(HLOOKUP(J$49,'American Bonds'!$B$1:$L$504,MATCH($A462,'American Bonds'!$A$2:$A$504,0))/100))</f>
        <v>1.1725596275837622</v>
      </c>
      <c r="K462">
        <f>K$50*EXP(-K$49*(HLOOKUP(K$49,'American Bonds'!$B$1:$L$504,MATCH($A462,'American Bonds'!$A$2:$A$504,0))/100))</f>
        <v>17.022176993294067</v>
      </c>
      <c r="L462">
        <f>L$50*EXP(-L$49*(HLOOKUP(L$49,'American Bonds'!$B$1:$L$504,MATCH($A462,'American Bonds'!$A$2:$A$504,0))/100))</f>
        <v>0.56347423344484915</v>
      </c>
      <c r="M462">
        <f>M$50*EXP(-M$49*(HLOOKUP(M$49,'American Bonds'!$B$1:$L$504,MATCH($A462,'American Bonds'!$A$2:$A$504,0))/100))</f>
        <v>0.55204060674523125</v>
      </c>
      <c r="N462">
        <f>N$50*EXP(-N$49*(HLOOKUP(N$49,'American Bonds'!$B$1:$L$504,MATCH($A462,'American Bonds'!$A$2:$A$504,0))/100))</f>
        <v>0.54083898323537249</v>
      </c>
      <c r="O462">
        <f>O$50*EXP(-O$49*(HLOOKUP(O$49,'American Bonds'!$B$1:$L$504,MATCH($A462,'American Bonds'!$A$2:$A$504,0))/100))</f>
        <v>0.52986465526813031</v>
      </c>
      <c r="P462">
        <f>P$50*EXP(-P$49*(HLOOKUP(P$49,'American Bonds'!$B$1:$L$504,MATCH($A462,'American Bonds'!$A$2:$A$504,0))/100))</f>
        <v>0.51911301072065974</v>
      </c>
      <c r="Q462">
        <f>Q$50*EXP(-Q$49*(HLOOKUP(Q$49,'American Bonds'!$B$1:$L$504,MATCH($A462,'American Bonds'!$A$2:$A$504,0))/100))</f>
        <v>0.50857953105609999</v>
      </c>
      <c r="R462">
        <f>R$50*EXP(-R$49*(HLOOKUP(R$49,'American Bonds'!$B$1:$L$504,MATCH($A462,'American Bonds'!$A$2:$A$504,0))/100))</f>
        <v>0.49825978942459331</v>
      </c>
      <c r="S462">
        <f>S$50*EXP(-S$49*(HLOOKUP(S$49,'American Bonds'!$B$1:$L$504,MATCH($A462,'American Bonds'!$A$2:$A$504,0))/100))</f>
        <v>0.48814944880283606</v>
      </c>
      <c r="T462">
        <f>T$50*EXP(-T$49*(HLOOKUP(T$49,'American Bonds'!$B$1:$L$504,MATCH($A462,'American Bonds'!$A$2:$A$504,0))/100))</f>
        <v>0.47824426017138089</v>
      </c>
      <c r="U462" s="25">
        <f>U$50*EXP(-U$49*(HLOOKUP(U$49,'American Bonds'!$B$1:$L$504,MATCH($A462,'American Bonds'!$A$2:$A$504,0))/100))</f>
        <v>11.35846028205216</v>
      </c>
      <c r="W462" s="129">
        <f t="shared" si="73"/>
        <v>108.59493452667769</v>
      </c>
      <c r="X462" s="21">
        <f t="shared" si="74"/>
        <v>6.5396061024216428</v>
      </c>
      <c r="Y462" s="28">
        <f t="shared" si="75"/>
        <v>3.4567349600574991E-3</v>
      </c>
    </row>
    <row r="463" spans="1:25" x14ac:dyDescent="0.2">
      <c r="A463" s="154" t="s">
        <v>167</v>
      </c>
      <c r="B463">
        <f>B$50*EXP(-B$49*(HLOOKUP(B$49,'American Bonds'!$B$1:$L$504,MATCH($A463,'American Bonds'!$A$2:$A$504,0))/100))</f>
        <v>23.253911355450917</v>
      </c>
      <c r="C463">
        <f>C$50*EXP(-C$49*(HLOOKUP(C$49,'American Bonds'!$B$1:$L$504,MATCH($A463,'American Bonds'!$A$2:$A$504,0))/100))</f>
        <v>2.2714055995938174</v>
      </c>
      <c r="D463">
        <f>D$50*EXP(-D$49*(HLOOKUP(D$49,'American Bonds'!$B$1:$L$504,MATCH($A463,'American Bonds'!$A$2:$A$504,0))/100))</f>
        <v>22.375031520453575</v>
      </c>
      <c r="E463">
        <f>E$50*EXP(-E$49*(HLOOKUP(E$49,'American Bonds'!$B$1:$L$504,MATCH($A463,'American Bonds'!$A$2:$A$504,0))/100))</f>
        <v>1.8065878973254852</v>
      </c>
      <c r="F463">
        <f>F$50*EXP(-F$49*(HLOOKUP(F$49,'American Bonds'!$B$1:$L$504,MATCH($A463,'American Bonds'!$A$2:$A$504,0))/100))</f>
        <v>20.964349011437442</v>
      </c>
      <c r="G463">
        <f>G$50*EXP(-G$49*(HLOOKUP(G$49,'American Bonds'!$B$1:$L$504,MATCH($A463,'American Bonds'!$A$2:$A$504,0))/100))</f>
        <v>1.2585862599597246</v>
      </c>
      <c r="H463">
        <f>H$50*EXP(-H$49*(HLOOKUP(H$49,'American Bonds'!$B$1:$L$504,MATCH($A463,'American Bonds'!$A$2:$A$504,0))/100))</f>
        <v>1.2166352724496345</v>
      </c>
      <c r="I463">
        <f>I$50*EXP(-I$49*(HLOOKUP(I$49,'American Bonds'!$B$1:$L$504,MATCH($A463,'American Bonds'!$A$2:$A$504,0))/100))</f>
        <v>1.1938568004151913</v>
      </c>
      <c r="J463">
        <f>J$50*EXP(-J$49*(HLOOKUP(J$49,'American Bonds'!$B$1:$L$504,MATCH($A463,'American Bonds'!$A$2:$A$504,0))/100))</f>
        <v>1.1715047986631519</v>
      </c>
      <c r="K463">
        <f>K$50*EXP(-K$49*(HLOOKUP(K$49,'American Bonds'!$B$1:$L$504,MATCH($A463,'American Bonds'!$A$2:$A$504,0))/100))</f>
        <v>17.005163324552949</v>
      </c>
      <c r="L463">
        <f>L$50*EXP(-L$49*(HLOOKUP(L$49,'American Bonds'!$B$1:$L$504,MATCH($A463,'American Bonds'!$A$2:$A$504,0))/100))</f>
        <v>0.56285475256500805</v>
      </c>
      <c r="M463">
        <f>M$50*EXP(-M$49*(HLOOKUP(M$49,'American Bonds'!$B$1:$L$504,MATCH($A463,'American Bonds'!$A$2:$A$504,0))/100))</f>
        <v>0.55137855532743385</v>
      </c>
      <c r="N463">
        <f>N$50*EXP(-N$49*(HLOOKUP(N$49,'American Bonds'!$B$1:$L$504,MATCH($A463,'American Bonds'!$A$2:$A$504,0))/100))</f>
        <v>0.54013634936813448</v>
      </c>
      <c r="O463">
        <f>O$50*EXP(-O$49*(HLOOKUP(O$49,'American Bonds'!$B$1:$L$504,MATCH($A463,'American Bonds'!$A$2:$A$504,0))/100))</f>
        <v>0.52912336377587721</v>
      </c>
      <c r="P463">
        <f>P$50*EXP(-P$49*(HLOOKUP(P$49,'American Bonds'!$B$1:$L$504,MATCH($A463,'American Bonds'!$A$2:$A$504,0))/100))</f>
        <v>0.51833492491482425</v>
      </c>
      <c r="Q463">
        <f>Q$50*EXP(-Q$49*(HLOOKUP(Q$49,'American Bonds'!$B$1:$L$504,MATCH($A463,'American Bonds'!$A$2:$A$504,0))/100))</f>
        <v>0.50776645444115842</v>
      </c>
      <c r="R463">
        <f>R$50*EXP(-R$49*(HLOOKUP(R$49,'American Bonds'!$B$1:$L$504,MATCH($A463,'American Bonds'!$A$2:$A$504,0))/100))</f>
        <v>0.4974134673601488</v>
      </c>
      <c r="S463">
        <f>S$50*EXP(-S$49*(HLOOKUP(S$49,'American Bonds'!$B$1:$L$504,MATCH($A463,'American Bonds'!$A$2:$A$504,0))/100))</f>
        <v>0.48727157012283012</v>
      </c>
      <c r="T463">
        <f>T$50*EXP(-T$49*(HLOOKUP(T$49,'American Bonds'!$B$1:$L$504,MATCH($A463,'American Bonds'!$A$2:$A$504,0))/100))</f>
        <v>0.47733645876149156</v>
      </c>
      <c r="U463" s="25">
        <f>U$50*EXP(-U$49*(HLOOKUP(U$49,'American Bonds'!$B$1:$L$504,MATCH($A463,'American Bonds'!$A$2:$A$504,0))/100))</f>
        <v>11.335766063271576</v>
      </c>
      <c r="W463" s="129">
        <f t="shared" si="73"/>
        <v>108.52441380021037</v>
      </c>
      <c r="X463" s="21">
        <f t="shared" si="74"/>
        <v>6.5361539135597253</v>
      </c>
      <c r="Y463" s="28">
        <f t="shared" si="75"/>
        <v>-6.4960335861952016E-4</v>
      </c>
    </row>
    <row r="464" spans="1:25" x14ac:dyDescent="0.2">
      <c r="A464" s="154" t="s">
        <v>168</v>
      </c>
      <c r="B464">
        <f>B$50*EXP(-B$49*(HLOOKUP(B$49,'American Bonds'!$B$1:$L$504,MATCH($A464,'American Bonds'!$A$2:$A$504,0))/100))</f>
        <v>23.249261038227051</v>
      </c>
      <c r="C464">
        <f>C$50*EXP(-C$49*(HLOOKUP(C$49,'American Bonds'!$B$1:$L$504,MATCH($A464,'American Bonds'!$A$2:$A$504,0))/100))</f>
        <v>2.2691353293185506</v>
      </c>
      <c r="D464">
        <f>D$50*EXP(-D$49*(HLOOKUP(D$49,'American Bonds'!$B$1:$L$504,MATCH($A464,'American Bonds'!$A$2:$A$504,0))/100))</f>
        <v>22.34149413250212</v>
      </c>
      <c r="E464">
        <f>E$50*EXP(-E$49*(HLOOKUP(E$49,'American Bonds'!$B$1:$L$504,MATCH($A464,'American Bonds'!$A$2:$A$504,0))/100))</f>
        <v>1.8029783322990489</v>
      </c>
      <c r="F464">
        <f>F$50*EXP(-F$49*(HLOOKUP(F$49,'American Bonds'!$B$1:$L$504,MATCH($A464,'American Bonds'!$A$2:$A$504,0))/100))</f>
        <v>20.89110204685835</v>
      </c>
      <c r="G464">
        <f>G$50*EXP(-G$49*(HLOOKUP(G$49,'American Bonds'!$B$1:$L$504,MATCH($A464,'American Bonds'!$A$2:$A$504,0))/100))</f>
        <v>1.2533112828739879</v>
      </c>
      <c r="H464">
        <f>H$50*EXP(-H$49*(HLOOKUP(H$49,'American Bonds'!$B$1:$L$504,MATCH($A464,'American Bonds'!$A$2:$A$504,0))/100))</f>
        <v>1.2106883414942848</v>
      </c>
      <c r="I464">
        <f>I$50*EXP(-I$49*(HLOOKUP(I$49,'American Bonds'!$B$1:$L$504,MATCH($A464,'American Bonds'!$A$2:$A$504,0))/100))</f>
        <v>1.1871898871129702</v>
      </c>
      <c r="J464">
        <f>J$50*EXP(-J$49*(HLOOKUP(J$49,'American Bonds'!$B$1:$L$504,MATCH($A464,'American Bonds'!$A$2:$A$504,0))/100))</f>
        <v>1.1641475181992245</v>
      </c>
      <c r="K464">
        <f>K$50*EXP(-K$49*(HLOOKUP(K$49,'American Bonds'!$B$1:$L$504,MATCH($A464,'American Bonds'!$A$2:$A$504,0))/100))</f>
        <v>16.86966473497322</v>
      </c>
      <c r="L464">
        <f>L$50*EXP(-L$49*(HLOOKUP(L$49,'American Bonds'!$B$1:$L$504,MATCH($A464,'American Bonds'!$A$2:$A$504,0))/100))</f>
        <v>0.55792336069055803</v>
      </c>
      <c r="M464">
        <f>M$50*EXP(-M$49*(HLOOKUP(M$49,'American Bonds'!$B$1:$L$504,MATCH($A464,'American Bonds'!$A$2:$A$504,0))/100))</f>
        <v>0.54611064761079942</v>
      </c>
      <c r="N464">
        <f>N$50*EXP(-N$49*(HLOOKUP(N$49,'American Bonds'!$B$1:$L$504,MATCH($A464,'American Bonds'!$A$2:$A$504,0))/100))</f>
        <v>0.53454804090789521</v>
      </c>
      <c r="O464">
        <f>O$50*EXP(-O$49*(HLOOKUP(O$49,'American Bonds'!$B$1:$L$504,MATCH($A464,'American Bonds'!$A$2:$A$504,0))/100))</f>
        <v>0.52323024516839356</v>
      </c>
      <c r="P464">
        <f>P$50*EXP(-P$49*(HLOOKUP(P$49,'American Bonds'!$B$1:$L$504,MATCH($A464,'American Bonds'!$A$2:$A$504,0))/100))</f>
        <v>0.51215207709675048</v>
      </c>
      <c r="Q464">
        <f>Q$50*EXP(-Q$49*(HLOOKUP(Q$49,'American Bonds'!$B$1:$L$504,MATCH($A464,'American Bonds'!$A$2:$A$504,0))/100))</f>
        <v>0.50130846314149657</v>
      </c>
      <c r="R464">
        <f>R$50*EXP(-R$49*(HLOOKUP(R$49,'American Bonds'!$B$1:$L$504,MATCH($A464,'American Bonds'!$A$2:$A$504,0))/100))</f>
        <v>0.49069443717166522</v>
      </c>
      <c r="S464">
        <f>S$50*EXP(-S$49*(HLOOKUP(S$49,'American Bonds'!$B$1:$L$504,MATCH($A464,'American Bonds'!$A$2:$A$504,0))/100))</f>
        <v>0.48030513820241588</v>
      </c>
      <c r="T464">
        <f>T$50*EXP(-T$49*(HLOOKUP(T$49,'American Bonds'!$B$1:$L$504,MATCH($A464,'American Bonds'!$A$2:$A$504,0))/100))</f>
        <v>0.4701358081688134</v>
      </c>
      <c r="U464" s="25">
        <f>U$50*EXP(-U$49*(HLOOKUP(U$49,'American Bonds'!$B$1:$L$504,MATCH($A464,'American Bonds'!$A$2:$A$504,0))/100))</f>
        <v>11.155837076621106</v>
      </c>
      <c r="W464" s="129">
        <f t="shared" si="73"/>
        <v>108.01121793863872</v>
      </c>
      <c r="X464" s="21">
        <f t="shared" si="74"/>
        <v>6.5071971258788492</v>
      </c>
      <c r="Y464" s="28">
        <f t="shared" si="75"/>
        <v>-4.7400681202846712E-3</v>
      </c>
    </row>
    <row r="465" spans="1:25" x14ac:dyDescent="0.2">
      <c r="A465" s="154">
        <v>41529</v>
      </c>
      <c r="B465">
        <f>B$50*EXP(-B$49*(HLOOKUP(B$49,'American Bonds'!$B$1:$L$504,MATCH($A465,'American Bonds'!$A$2:$A$504,0))/100))</f>
        <v>23.242287306027716</v>
      </c>
      <c r="C465">
        <f>C$50*EXP(-C$49*(HLOOKUP(C$49,'American Bonds'!$B$1:$L$504,MATCH($A465,'American Bonds'!$A$2:$A$504,0))/100))</f>
        <v>2.2686815476323678</v>
      </c>
      <c r="D465">
        <f>D$50*EXP(-D$49*(HLOOKUP(D$49,'American Bonds'!$B$1:$L$504,MATCH($A465,'American Bonds'!$A$2:$A$504,0))/100))</f>
        <v>22.328093256687389</v>
      </c>
      <c r="E465">
        <f>E$50*EXP(-E$49*(HLOOKUP(E$49,'American Bonds'!$B$1:$L$504,MATCH($A465,'American Bonds'!$A$2:$A$504,0))/100))</f>
        <v>1.8015365264324528</v>
      </c>
      <c r="F465">
        <f>F$50*EXP(-F$49*(HLOOKUP(F$49,'American Bonds'!$B$1:$L$504,MATCH($A465,'American Bonds'!$A$2:$A$504,0))/100))</f>
        <v>20.849361597127846</v>
      </c>
      <c r="G465">
        <f>G$50*EXP(-G$49*(HLOOKUP(G$49,'American Bonds'!$B$1:$L$504,MATCH($A465,'American Bonds'!$A$2:$A$504,0))/100))</f>
        <v>1.2503069424456874</v>
      </c>
      <c r="H465">
        <f>H$50*EXP(-H$49*(HLOOKUP(H$49,'American Bonds'!$B$1:$L$504,MATCH($A465,'American Bonds'!$A$2:$A$504,0))/100))</f>
        <v>1.2081485636772229</v>
      </c>
      <c r="I465">
        <f>I$50*EXP(-I$49*(HLOOKUP(I$49,'American Bonds'!$B$1:$L$504,MATCH($A465,'American Bonds'!$A$2:$A$504,0))/100))</f>
        <v>1.1843440477571288</v>
      </c>
      <c r="J465">
        <f>J$50*EXP(-J$49*(HLOOKUP(J$49,'American Bonds'!$B$1:$L$504,MATCH($A465,'American Bonds'!$A$2:$A$504,0))/100))</f>
        <v>1.161008559401381</v>
      </c>
      <c r="K465">
        <f>K$50*EXP(-K$49*(HLOOKUP(K$49,'American Bonds'!$B$1:$L$504,MATCH($A465,'American Bonds'!$A$2:$A$504,0))/100))</f>
        <v>16.819131578403017</v>
      </c>
      <c r="L465">
        <f>L$50*EXP(-L$49*(HLOOKUP(L$49,'American Bonds'!$B$1:$L$504,MATCH($A465,'American Bonds'!$A$2:$A$504,0))/100))</f>
        <v>0.55608524815405125</v>
      </c>
      <c r="M465">
        <f>M$50*EXP(-M$49*(HLOOKUP(M$49,'American Bonds'!$B$1:$L$504,MATCH($A465,'American Bonds'!$A$2:$A$504,0))/100))</f>
        <v>0.54414818383365982</v>
      </c>
      <c r="N465">
        <f>N$50*EXP(-N$49*(HLOOKUP(N$49,'American Bonds'!$B$1:$L$504,MATCH($A465,'American Bonds'!$A$2:$A$504,0))/100))</f>
        <v>0.532467363506545</v>
      </c>
      <c r="O465">
        <f>O$50*EXP(-O$49*(HLOOKUP(O$49,'American Bonds'!$B$1:$L$504,MATCH($A465,'American Bonds'!$A$2:$A$504,0))/100))</f>
        <v>0.52103728657537984</v>
      </c>
      <c r="P465">
        <f>P$50*EXP(-P$49*(HLOOKUP(P$49,'American Bonds'!$B$1:$L$504,MATCH($A465,'American Bonds'!$A$2:$A$504,0))/100))</f>
        <v>0.50985257052002875</v>
      </c>
      <c r="Q465">
        <f>Q$50*EXP(-Q$49*(HLOOKUP(Q$49,'American Bonds'!$B$1:$L$504,MATCH($A465,'American Bonds'!$A$2:$A$504,0))/100))</f>
        <v>0.49890794836287278</v>
      </c>
      <c r="R465">
        <f>R$50*EXP(-R$49*(HLOOKUP(R$49,'American Bonds'!$B$1:$L$504,MATCH($A465,'American Bonds'!$A$2:$A$504,0))/100))</f>
        <v>0.48819826618854489</v>
      </c>
      <c r="S465">
        <f>S$50*EXP(-S$49*(HLOOKUP(S$49,'American Bonds'!$B$1:$L$504,MATCH($A465,'American Bonds'!$A$2:$A$504,0))/100))</f>
        <v>0.47771848071690842</v>
      </c>
      <c r="T465">
        <f>T$50*EXP(-T$49*(HLOOKUP(T$49,'American Bonds'!$B$1:$L$504,MATCH($A465,'American Bonds'!$A$2:$A$504,0))/100))</f>
        <v>0.46746365692813274</v>
      </c>
      <c r="U465" s="25">
        <f>U$50*EXP(-U$49*(HLOOKUP(U$49,'American Bonds'!$B$1:$L$504,MATCH($A465,'American Bonds'!$A$2:$A$504,0))/100))</f>
        <v>11.089102458220315</v>
      </c>
      <c r="W465" s="129">
        <f t="shared" ref="W465:W499" si="76">SUM(B465:U465)</f>
        <v>107.79788138859861</v>
      </c>
      <c r="X465" s="21">
        <f t="shared" si="74"/>
        <v>6.4968503394632284</v>
      </c>
      <c r="Y465" s="28">
        <f t="shared" si="75"/>
        <v>-1.9770864175537349E-3</v>
      </c>
    </row>
    <row r="466" spans="1:25" x14ac:dyDescent="0.2">
      <c r="A466" s="154">
        <v>41530</v>
      </c>
      <c r="B466">
        <f>B$50*EXP(-B$49*(HLOOKUP(B$49,'American Bonds'!$B$1:$L$504,MATCH($A466,'American Bonds'!$A$2:$A$504,0))/100))</f>
        <v>23.242287306027716</v>
      </c>
      <c r="C466">
        <f>C$50*EXP(-C$49*(HLOOKUP(C$49,'American Bonds'!$B$1:$L$504,MATCH($A466,'American Bonds'!$A$2:$A$504,0))/100))</f>
        <v>2.2677742564836421</v>
      </c>
      <c r="D466">
        <f>D$50*EXP(-D$49*(HLOOKUP(D$49,'American Bonds'!$B$1:$L$504,MATCH($A466,'American Bonds'!$A$2:$A$504,0))/100))</f>
        <v>22.314700418986472</v>
      </c>
      <c r="E466">
        <f>E$50*EXP(-E$49*(HLOOKUP(E$49,'American Bonds'!$B$1:$L$504,MATCH($A466,'American Bonds'!$A$2:$A$504,0))/100))</f>
        <v>1.8000958735492947</v>
      </c>
      <c r="F466">
        <f>F$50*EXP(-F$49*(HLOOKUP(F$49,'American Bonds'!$B$1:$L$504,MATCH($A466,'American Bonds'!$A$2:$A$504,0))/100))</f>
        <v>20.818110998540579</v>
      </c>
      <c r="G466">
        <f>G$50*EXP(-G$49*(HLOOKUP(G$49,'American Bonds'!$B$1:$L$504,MATCH($A466,'American Bonds'!$A$2:$A$504,0))/100))</f>
        <v>1.2480584142317803</v>
      </c>
      <c r="H466">
        <f>H$50*EXP(-H$49*(HLOOKUP(H$49,'American Bonds'!$B$1:$L$504,MATCH($A466,'American Bonds'!$A$2:$A$504,0))/100))</f>
        <v>1.2064583391213339</v>
      </c>
      <c r="I466">
        <f>I$50*EXP(-I$49*(HLOOKUP(I$49,'American Bonds'!$B$1:$L$504,MATCH($A466,'American Bonds'!$A$2:$A$504,0))/100))</f>
        <v>1.1824506124329097</v>
      </c>
      <c r="J466">
        <f>J$50*EXP(-J$49*(HLOOKUP(J$49,'American Bonds'!$B$1:$L$504,MATCH($A466,'American Bonds'!$A$2:$A$504,0))/100))</f>
        <v>1.158920623700332</v>
      </c>
      <c r="K466">
        <f>K$50*EXP(-K$49*(HLOOKUP(K$49,'American Bonds'!$B$1:$L$504,MATCH($A466,'American Bonds'!$A$2:$A$504,0))/100))</f>
        <v>16.768749794130549</v>
      </c>
      <c r="L466">
        <f>L$50*EXP(-L$49*(HLOOKUP(L$49,'American Bonds'!$B$1:$L$504,MATCH($A466,'American Bonds'!$A$2:$A$504,0))/100))</f>
        <v>0.5542531913913924</v>
      </c>
      <c r="M466">
        <f>M$50*EXP(-M$49*(HLOOKUP(M$49,'American Bonds'!$B$1:$L$504,MATCH($A466,'American Bonds'!$A$2:$A$504,0))/100))</f>
        <v>0.54219277222459905</v>
      </c>
      <c r="N466">
        <f>N$50*EXP(-N$49*(HLOOKUP(N$49,'American Bonds'!$B$1:$L$504,MATCH($A466,'American Bonds'!$A$2:$A$504,0))/100))</f>
        <v>0.53039478494405901</v>
      </c>
      <c r="O466">
        <f>O$50*EXP(-O$49*(HLOOKUP(O$49,'American Bonds'!$B$1:$L$504,MATCH($A466,'American Bonds'!$A$2:$A$504,0))/100))</f>
        <v>0.51885351909361221</v>
      </c>
      <c r="P466">
        <f>P$50*EXP(-P$49*(HLOOKUP(P$49,'American Bonds'!$B$1:$L$504,MATCH($A466,'American Bonds'!$A$2:$A$504,0))/100))</f>
        <v>0.50756338847528282</v>
      </c>
      <c r="Q466">
        <f>Q$50*EXP(-Q$49*(HLOOKUP(Q$49,'American Bonds'!$B$1:$L$504,MATCH($A466,'American Bonds'!$A$2:$A$504,0))/100))</f>
        <v>0.49651892844544926</v>
      </c>
      <c r="R466">
        <f>R$50*EXP(-R$49*(HLOOKUP(R$49,'American Bonds'!$B$1:$L$504,MATCH($A466,'American Bonds'!$A$2:$A$504,0))/100))</f>
        <v>0.48571479326985117</v>
      </c>
      <c r="S466">
        <f>S$50*EXP(-S$49*(HLOOKUP(S$49,'American Bonds'!$B$1:$L$504,MATCH($A466,'American Bonds'!$A$2:$A$504,0))/100))</f>
        <v>0.47514575353614913</v>
      </c>
      <c r="T466">
        <f>T$50*EXP(-T$49*(HLOOKUP(T$49,'American Bonds'!$B$1:$L$504,MATCH($A466,'American Bonds'!$A$2:$A$504,0))/100))</f>
        <v>0.46480669362278687</v>
      </c>
      <c r="U466" s="25">
        <f>U$50*EXP(-U$49*(HLOOKUP(U$49,'American Bonds'!$B$1:$L$504,MATCH($A466,'American Bonds'!$A$2:$A$504,0))/100))</f>
        <v>11.066946416730712</v>
      </c>
      <c r="W466" s="129">
        <f t="shared" si="76"/>
        <v>107.64999687893852</v>
      </c>
      <c r="X466" s="21">
        <f t="shared" si="74"/>
        <v>6.4916284925728158</v>
      </c>
      <c r="Y466" s="28">
        <f t="shared" si="75"/>
        <v>-1.3728102970854818E-3</v>
      </c>
    </row>
    <row r="467" spans="1:25" x14ac:dyDescent="0.2">
      <c r="A467" s="154">
        <v>41531</v>
      </c>
      <c r="B467">
        <f>B$50*EXP(-B$49*(HLOOKUP(B$49,'American Bonds'!$B$1:$L$504,MATCH($A467,'American Bonds'!$A$2:$A$504,0))/100))</f>
        <v>23.239963193504675</v>
      </c>
      <c r="C467">
        <f>C$50*EXP(-C$49*(HLOOKUP(C$49,'American Bonds'!$B$1:$L$504,MATCH($A467,'American Bonds'!$A$2:$A$504,0))/100))</f>
        <v>2.2668673281788019</v>
      </c>
      <c r="D467">
        <f>D$50*EXP(-D$49*(HLOOKUP(D$49,'American Bonds'!$B$1:$L$504,MATCH($A467,'American Bonds'!$A$2:$A$504,0))/100))</f>
        <v>22.301315614577948</v>
      </c>
      <c r="E467">
        <f>E$50*EXP(-E$49*(HLOOKUP(E$49,'American Bonds'!$B$1:$L$504,MATCH($A467,'American Bonds'!$A$2:$A$504,0))/100))</f>
        <v>1.7986563727275575</v>
      </c>
      <c r="F467">
        <f>F$50*EXP(-F$49*(HLOOKUP(F$49,'American Bonds'!$B$1:$L$504,MATCH($A467,'American Bonds'!$A$2:$A$504,0))/100))</f>
        <v>20.80770454487153</v>
      </c>
      <c r="G467">
        <f>G$50*EXP(-G$49*(HLOOKUP(G$49,'American Bonds'!$B$1:$L$504,MATCH($A467,'American Bonds'!$A$2:$A$504,0))/100))</f>
        <v>1.2473098037888326</v>
      </c>
      <c r="H467">
        <f>H$50*EXP(-H$49*(HLOOKUP(H$49,'American Bonds'!$B$1:$L$504,MATCH($A467,'American Bonds'!$A$2:$A$504,0))/100))</f>
        <v>1.2064583391213339</v>
      </c>
      <c r="I467">
        <f>I$50*EXP(-I$49*(HLOOKUP(I$49,'American Bonds'!$B$1:$L$504,MATCH($A467,'American Bonds'!$A$2:$A$504,0))/100))</f>
        <v>1.1824506124329097</v>
      </c>
      <c r="J467">
        <f>J$50*EXP(-J$49*(HLOOKUP(J$49,'American Bonds'!$B$1:$L$504,MATCH($A467,'American Bonds'!$A$2:$A$504,0))/100))</f>
        <v>1.158920623700332</v>
      </c>
      <c r="K467">
        <f>K$50*EXP(-K$49*(HLOOKUP(K$49,'American Bonds'!$B$1:$L$504,MATCH($A467,'American Bonds'!$A$2:$A$504,0))/100))</f>
        <v>16.768749794130549</v>
      </c>
      <c r="L467">
        <f>L$50*EXP(-L$49*(HLOOKUP(L$49,'American Bonds'!$B$1:$L$504,MATCH($A467,'American Bonds'!$A$2:$A$504,0))/100))</f>
        <v>0.5542531913913924</v>
      </c>
      <c r="M467">
        <f>M$50*EXP(-M$49*(HLOOKUP(M$49,'American Bonds'!$B$1:$L$504,MATCH($A467,'American Bonds'!$A$2:$A$504,0))/100))</f>
        <v>0.54219277222459905</v>
      </c>
      <c r="N467">
        <f>N$50*EXP(-N$49*(HLOOKUP(N$49,'American Bonds'!$B$1:$L$504,MATCH($A467,'American Bonds'!$A$2:$A$504,0))/100))</f>
        <v>0.53039478494405901</v>
      </c>
      <c r="O467">
        <f>O$50*EXP(-O$49*(HLOOKUP(O$49,'American Bonds'!$B$1:$L$504,MATCH($A467,'American Bonds'!$A$2:$A$504,0))/100))</f>
        <v>0.51885351909361221</v>
      </c>
      <c r="P467">
        <f>P$50*EXP(-P$49*(HLOOKUP(P$49,'American Bonds'!$B$1:$L$504,MATCH($A467,'American Bonds'!$A$2:$A$504,0))/100))</f>
        <v>0.50756338847528282</v>
      </c>
      <c r="Q467">
        <f>Q$50*EXP(-Q$49*(HLOOKUP(Q$49,'American Bonds'!$B$1:$L$504,MATCH($A467,'American Bonds'!$A$2:$A$504,0))/100))</f>
        <v>0.49651892844544926</v>
      </c>
      <c r="R467">
        <f>R$50*EXP(-R$49*(HLOOKUP(R$49,'American Bonds'!$B$1:$L$504,MATCH($A467,'American Bonds'!$A$2:$A$504,0))/100))</f>
        <v>0.48571479326985117</v>
      </c>
      <c r="S467">
        <f>S$50*EXP(-S$49*(HLOOKUP(S$49,'American Bonds'!$B$1:$L$504,MATCH($A467,'American Bonds'!$A$2:$A$504,0))/100))</f>
        <v>0.47514575353614913</v>
      </c>
      <c r="T467">
        <f>T$50*EXP(-T$49*(HLOOKUP(T$49,'American Bonds'!$B$1:$L$504,MATCH($A467,'American Bonds'!$A$2:$A$504,0))/100))</f>
        <v>0.46480669362278687</v>
      </c>
      <c r="U467" s="25">
        <f>U$50*EXP(-U$49*(HLOOKUP(U$49,'American Bonds'!$B$1:$L$504,MATCH($A467,'American Bonds'!$A$2:$A$504,0))/100))</f>
        <v>11.089102458220315</v>
      </c>
      <c r="W467" s="129">
        <f t="shared" si="76"/>
        <v>107.642942510258</v>
      </c>
      <c r="X467" s="21">
        <f t="shared" si="74"/>
        <v>6.4951804286770436</v>
      </c>
      <c r="Y467" s="28">
        <f t="shared" si="75"/>
        <v>-6.5532745319669353E-5</v>
      </c>
    </row>
    <row r="468" spans="1:25" x14ac:dyDescent="0.2">
      <c r="A468" s="154">
        <v>41534</v>
      </c>
      <c r="B468">
        <f>B$50*EXP(-B$49*(HLOOKUP(B$49,'American Bonds'!$B$1:$L$504,MATCH($A468,'American Bonds'!$A$2:$A$504,0))/100))</f>
        <v>23.235315665634253</v>
      </c>
      <c r="C468">
        <f>C$50*EXP(-C$49*(HLOOKUP(C$49,'American Bonds'!$B$1:$L$504,MATCH($A468,'American Bonds'!$A$2:$A$504,0))/100))</f>
        <v>2.2659607625727394</v>
      </c>
      <c r="D468">
        <f>D$50*EXP(-D$49*(HLOOKUP(D$49,'American Bonds'!$B$1:$L$504,MATCH($A468,'American Bonds'!$A$2:$A$504,0))/100))</f>
        <v>22.281253459848653</v>
      </c>
      <c r="E468">
        <f>E$50*EXP(-E$49*(HLOOKUP(E$49,'American Bonds'!$B$1:$L$504,MATCH($A468,'American Bonds'!$A$2:$A$504,0))/100))</f>
        <v>1.796499279595015</v>
      </c>
      <c r="F468">
        <f>F$50*EXP(-F$49*(HLOOKUP(F$49,'American Bonds'!$B$1:$L$504,MATCH($A468,'American Bonds'!$A$2:$A$504,0))/100))</f>
        <v>20.786907240711848</v>
      </c>
      <c r="G468">
        <f>G$50*EXP(-G$49*(HLOOKUP(G$49,'American Bonds'!$B$1:$L$504,MATCH($A468,'American Bonds'!$A$2:$A$504,0))/100))</f>
        <v>1.2458139297282271</v>
      </c>
      <c r="H468">
        <f>H$50*EXP(-H$49*(HLOOKUP(H$49,'American Bonds'!$B$1:$L$504,MATCH($A468,'American Bonds'!$A$2:$A$504,0))/100))</f>
        <v>1.2039274349886258</v>
      </c>
      <c r="I468">
        <f>I$50*EXP(-I$49*(HLOOKUP(I$49,'American Bonds'!$B$1:$L$504,MATCH($A468,'American Bonds'!$A$2:$A$504,0))/100))</f>
        <v>1.1796161336981019</v>
      </c>
      <c r="J468">
        <f>J$50*EXP(-J$49*(HLOOKUP(J$49,'American Bonds'!$B$1:$L$504,MATCH($A468,'American Bonds'!$A$2:$A$504,0))/100))</f>
        <v>1.1557957584827401</v>
      </c>
      <c r="K468">
        <f>K$50*EXP(-K$49*(HLOOKUP(K$49,'American Bonds'!$B$1:$L$504,MATCH($A468,'American Bonds'!$A$2:$A$504,0))/100))</f>
        <v>16.768749794130549</v>
      </c>
      <c r="L468">
        <f>L$50*EXP(-L$49*(HLOOKUP(L$49,'American Bonds'!$B$1:$L$504,MATCH($A468,'American Bonds'!$A$2:$A$504,0))/100))</f>
        <v>0.5542531913913924</v>
      </c>
      <c r="M468">
        <f>M$50*EXP(-M$49*(HLOOKUP(M$49,'American Bonds'!$B$1:$L$504,MATCH($A468,'American Bonds'!$A$2:$A$504,0))/100))</f>
        <v>0.54219277222459905</v>
      </c>
      <c r="N468">
        <f>N$50*EXP(-N$49*(HLOOKUP(N$49,'American Bonds'!$B$1:$L$504,MATCH($A468,'American Bonds'!$A$2:$A$504,0))/100))</f>
        <v>0.53039478494405901</v>
      </c>
      <c r="O468">
        <f>O$50*EXP(-O$49*(HLOOKUP(O$49,'American Bonds'!$B$1:$L$504,MATCH($A468,'American Bonds'!$A$2:$A$504,0))/100))</f>
        <v>0.51885351909361221</v>
      </c>
      <c r="P468">
        <f>P$50*EXP(-P$49*(HLOOKUP(P$49,'American Bonds'!$B$1:$L$504,MATCH($A468,'American Bonds'!$A$2:$A$504,0))/100))</f>
        <v>0.50756338847528282</v>
      </c>
      <c r="Q468">
        <f>Q$50*EXP(-Q$49*(HLOOKUP(Q$49,'American Bonds'!$B$1:$L$504,MATCH($A468,'American Bonds'!$A$2:$A$504,0))/100))</f>
        <v>0.49651892844544926</v>
      </c>
      <c r="R468">
        <f>R$50*EXP(-R$49*(HLOOKUP(R$49,'American Bonds'!$B$1:$L$504,MATCH($A468,'American Bonds'!$A$2:$A$504,0))/100))</f>
        <v>0.48571479326985117</v>
      </c>
      <c r="S468">
        <f>S$50*EXP(-S$49*(HLOOKUP(S$49,'American Bonds'!$B$1:$L$504,MATCH($A468,'American Bonds'!$A$2:$A$504,0))/100))</f>
        <v>0.47514575353614913</v>
      </c>
      <c r="T468">
        <f>T$50*EXP(-T$49*(HLOOKUP(T$49,'American Bonds'!$B$1:$L$504,MATCH($A468,'American Bonds'!$A$2:$A$504,0))/100))</f>
        <v>0.46480669362278687</v>
      </c>
      <c r="U468" s="25">
        <f>U$50*EXP(-U$49*(HLOOKUP(U$49,'American Bonds'!$B$1:$L$504,MATCH($A468,'American Bonds'!$A$2:$A$504,0))/100))</f>
        <v>11.089102458220315</v>
      </c>
      <c r="W468" s="129">
        <f t="shared" si="76"/>
        <v>107.58438574261427</v>
      </c>
      <c r="X468" s="21">
        <f t="shared" si="74"/>
        <v>6.4963291415091575</v>
      </c>
      <c r="Y468" s="28">
        <f t="shared" si="75"/>
        <v>-5.4413879096017019E-4</v>
      </c>
    </row>
    <row r="469" spans="1:25" x14ac:dyDescent="0.2">
      <c r="A469" s="154">
        <v>41535</v>
      </c>
      <c r="B469">
        <f>B$50*EXP(-B$49*(HLOOKUP(B$49,'American Bonds'!$B$1:$L$504,MATCH($A469,'American Bonds'!$A$2:$A$504,0))/100))</f>
        <v>23.235315665634253</v>
      </c>
      <c r="C469">
        <f>C$50*EXP(-C$49*(HLOOKUP(C$49,'American Bonds'!$B$1:$L$504,MATCH($A469,'American Bonds'!$A$2:$A$504,0))/100))</f>
        <v>2.2655076157364187</v>
      </c>
      <c r="D469">
        <f>D$50*EXP(-D$49*(HLOOKUP(D$49,'American Bonds'!$B$1:$L$504,MATCH($A469,'American Bonds'!$A$2:$A$504,0))/100))</f>
        <v>22.274570086366843</v>
      </c>
      <c r="E469">
        <f>E$50*EXP(-E$49*(HLOOKUP(E$49,'American Bonds'!$B$1:$L$504,MATCH($A469,'American Bonds'!$A$2:$A$504,0))/100))</f>
        <v>1.7957808235839587</v>
      </c>
      <c r="F469">
        <f>F$50*EXP(-F$49*(HLOOKUP(F$49,'American Bonds'!$B$1:$L$504,MATCH($A469,'American Bonds'!$A$2:$A$504,0))/100))</f>
        <v>20.766130723461135</v>
      </c>
      <c r="G469">
        <f>G$50*EXP(-G$49*(HLOOKUP(G$49,'American Bonds'!$B$1:$L$504,MATCH($A469,'American Bonds'!$A$2:$A$504,0))/100))</f>
        <v>1.2443198496398957</v>
      </c>
      <c r="H469">
        <f>H$50*EXP(-H$49*(HLOOKUP(H$49,'American Bonds'!$B$1:$L$504,MATCH($A469,'American Bonds'!$A$2:$A$504,0))/100))</f>
        <v>1.2022431158781244</v>
      </c>
      <c r="I469">
        <f>I$50*EXP(-I$49*(HLOOKUP(I$49,'American Bonds'!$B$1:$L$504,MATCH($A469,'American Bonds'!$A$2:$A$504,0))/100))</f>
        <v>1.1777302569878736</v>
      </c>
      <c r="J469">
        <f>J$50*EXP(-J$49*(HLOOKUP(J$49,'American Bonds'!$B$1:$L$504,MATCH($A469,'American Bonds'!$A$2:$A$504,0))/100))</f>
        <v>1.153717197383672</v>
      </c>
      <c r="K469">
        <f>K$50*EXP(-K$49*(HLOOKUP(K$49,'American Bonds'!$B$1:$L$504,MATCH($A469,'American Bonds'!$A$2:$A$504,0))/100))</f>
        <v>16.718518928719416</v>
      </c>
      <c r="L469">
        <f>L$50*EXP(-L$49*(HLOOKUP(L$49,'American Bonds'!$B$1:$L$504,MATCH($A469,'American Bonds'!$A$2:$A$504,0))/100))</f>
        <v>0.55242717045146539</v>
      </c>
      <c r="M469">
        <f>M$50*EXP(-M$49*(HLOOKUP(M$49,'American Bonds'!$B$1:$L$504,MATCH($A469,'American Bonds'!$A$2:$A$504,0))/100))</f>
        <v>0.54024438744145531</v>
      </c>
      <c r="N469">
        <f>N$50*EXP(-N$49*(HLOOKUP(N$49,'American Bonds'!$B$1:$L$504,MATCH($A469,'American Bonds'!$A$2:$A$504,0))/100))</f>
        <v>0.52833027369647723</v>
      </c>
      <c r="O469">
        <f>O$50*EXP(-O$49*(HLOOKUP(O$49,'American Bonds'!$B$1:$L$504,MATCH($A469,'American Bonds'!$A$2:$A$504,0))/100))</f>
        <v>0.51667890420137574</v>
      </c>
      <c r="P469">
        <f>P$50*EXP(-P$49*(HLOOKUP(P$49,'American Bonds'!$B$1:$L$504,MATCH($A469,'American Bonds'!$A$2:$A$504,0))/100))</f>
        <v>0.50528448460649777</v>
      </c>
      <c r="Q469">
        <f>Q$50*EXP(-Q$49*(HLOOKUP(Q$49,'American Bonds'!$B$1:$L$504,MATCH($A469,'American Bonds'!$A$2:$A$504,0))/100))</f>
        <v>0.49414134834610152</v>
      </c>
      <c r="R469">
        <f>R$50*EXP(-R$49*(HLOOKUP(R$49,'American Bonds'!$B$1:$L$504,MATCH($A469,'American Bonds'!$A$2:$A$504,0))/100))</f>
        <v>0.48324395382031349</v>
      </c>
      <c r="S469">
        <f>S$50*EXP(-S$49*(HLOOKUP(S$49,'American Bonds'!$B$1:$L$504,MATCH($A469,'American Bonds'!$A$2:$A$504,0))/100))</f>
        <v>0.47258688163923129</v>
      </c>
      <c r="T469">
        <f>T$50*EXP(-T$49*(HLOOKUP(T$49,'American Bonds'!$B$1:$L$504,MATCH($A469,'American Bonds'!$A$2:$A$504,0))/100))</f>
        <v>0.46216483192780433</v>
      </c>
      <c r="U469" s="25">
        <f>U$50*EXP(-U$49*(HLOOKUP(U$49,'American Bonds'!$B$1:$L$504,MATCH($A469,'American Bonds'!$A$2:$A$504,0))/100))</f>
        <v>11.000743545452655</v>
      </c>
      <c r="W469" s="129">
        <f t="shared" si="76"/>
        <v>107.38968004497497</v>
      </c>
      <c r="X469" s="21">
        <f t="shared" si="74"/>
        <v>6.4823789137722159</v>
      </c>
      <c r="Y469" s="28">
        <f t="shared" si="75"/>
        <v>-1.8114347902065155E-3</v>
      </c>
    </row>
    <row r="470" spans="1:25" x14ac:dyDescent="0.2">
      <c r="A470" s="154">
        <v>41536</v>
      </c>
      <c r="B470">
        <f>B$50*EXP(-B$49*(HLOOKUP(B$49,'American Bonds'!$B$1:$L$504,MATCH($A470,'American Bonds'!$A$2:$A$504,0))/100))</f>
        <v>23.232992250240397</v>
      </c>
      <c r="C470">
        <f>C$50*EXP(-C$49*(HLOOKUP(C$49,'American Bonds'!$B$1:$L$504,MATCH($A470,'American Bonds'!$A$2:$A$504,0))/100))</f>
        <v>2.2655076157364187</v>
      </c>
      <c r="D470">
        <f>D$50*EXP(-D$49*(HLOOKUP(D$49,'American Bonds'!$B$1:$L$504,MATCH($A470,'American Bonds'!$A$2:$A$504,0))/100))</f>
        <v>22.26788871759636</v>
      </c>
      <c r="E470">
        <f>E$50*EXP(-E$49*(HLOOKUP(E$49,'American Bonds'!$B$1:$L$504,MATCH($A470,'American Bonds'!$A$2:$A$504,0))/100))</f>
        <v>1.7950626548978379</v>
      </c>
      <c r="F470">
        <f>F$50*EXP(-F$49*(HLOOKUP(F$49,'American Bonds'!$B$1:$L$504,MATCH($A470,'American Bonds'!$A$2:$A$504,0))/100))</f>
        <v>20.75575025343317</v>
      </c>
      <c r="G470">
        <f>G$50*EXP(-G$49*(HLOOKUP(G$49,'American Bonds'!$B$1:$L$504,MATCH($A470,'American Bonds'!$A$2:$A$504,0))/100))</f>
        <v>1.2435734816628961</v>
      </c>
      <c r="H470">
        <f>H$50*EXP(-H$49*(HLOOKUP(H$49,'American Bonds'!$B$1:$L$504,MATCH($A470,'American Bonds'!$A$2:$A$504,0))/100))</f>
        <v>1.2014018401778568</v>
      </c>
      <c r="I470">
        <f>I$50*EXP(-I$49*(HLOOKUP(I$49,'American Bonds'!$B$1:$L$504,MATCH($A470,'American Bonds'!$A$2:$A$504,0))/100))</f>
        <v>1.1767884495554861</v>
      </c>
      <c r="J470">
        <f>J$50*EXP(-J$49*(HLOOKUP(J$49,'American Bonds'!$B$1:$L$504,MATCH($A470,'American Bonds'!$A$2:$A$504,0))/100))</f>
        <v>1.1526793190213465</v>
      </c>
      <c r="K470">
        <f>K$50*EXP(-K$49*(HLOOKUP(K$49,'American Bonds'!$B$1:$L$504,MATCH($A470,'American Bonds'!$A$2:$A$504,0))/100))</f>
        <v>16.701808766264438</v>
      </c>
      <c r="L470">
        <f>L$50*EXP(-L$49*(HLOOKUP(L$49,'American Bonds'!$B$1:$L$504,MATCH($A470,'American Bonds'!$A$2:$A$504,0))/100))</f>
        <v>0.55181983465989393</v>
      </c>
      <c r="M470">
        <f>M$50*EXP(-M$49*(HLOOKUP(M$49,'American Bonds'!$B$1:$L$504,MATCH($A470,'American Bonds'!$A$2:$A$504,0))/100))</f>
        <v>0.53959648299694074</v>
      </c>
      <c r="N470">
        <f>N$50*EXP(-N$49*(HLOOKUP(N$49,'American Bonds'!$B$1:$L$504,MATCH($A470,'American Bonds'!$A$2:$A$504,0))/100))</f>
        <v>0.52764389058635908</v>
      </c>
      <c r="O470">
        <f>O$50*EXP(-O$49*(HLOOKUP(O$49,'American Bonds'!$B$1:$L$504,MATCH($A470,'American Bonds'!$A$2:$A$504,0))/100))</f>
        <v>0.51595605984460813</v>
      </c>
      <c r="P470">
        <f>P$50*EXP(-P$49*(HLOOKUP(P$49,'American Bonds'!$B$1:$L$504,MATCH($A470,'American Bonds'!$A$2:$A$504,0))/100))</f>
        <v>0.50452712604051719</v>
      </c>
      <c r="Q470">
        <f>Q$50*EXP(-Q$49*(HLOOKUP(Q$49,'American Bonds'!$B$1:$L$504,MATCH($A470,'American Bonds'!$A$2:$A$504,0))/100))</f>
        <v>0.49335135435247468</v>
      </c>
      <c r="R470">
        <f>R$50*EXP(-R$49*(HLOOKUP(R$49,'American Bonds'!$B$1:$L$504,MATCH($A470,'American Bonds'!$A$2:$A$504,0))/100))</f>
        <v>0.48242313699080408</v>
      </c>
      <c r="S470">
        <f>S$50*EXP(-S$49*(HLOOKUP(S$49,'American Bonds'!$B$1:$L$504,MATCH($A470,'American Bonds'!$A$2:$A$504,0))/100))</f>
        <v>0.47173699038388112</v>
      </c>
      <c r="T470">
        <f>T$50*EXP(-T$49*(HLOOKUP(T$49,'American Bonds'!$B$1:$L$504,MATCH($A470,'American Bonds'!$A$2:$A$504,0))/100))</f>
        <v>0.46128755242658254</v>
      </c>
      <c r="U470" s="25">
        <f>U$50*EXP(-U$49*(HLOOKUP(U$49,'American Bonds'!$B$1:$L$504,MATCH($A470,'American Bonds'!$A$2:$A$504,0))/100))</f>
        <v>10.978764045188516</v>
      </c>
      <c r="W470" s="129">
        <f t="shared" si="76"/>
        <v>107.32055982205677</v>
      </c>
      <c r="X470" s="21">
        <f t="shared" si="74"/>
        <v>6.478964544018365</v>
      </c>
      <c r="Y470" s="28">
        <f t="shared" si="75"/>
        <v>-6.438465659463473E-4</v>
      </c>
    </row>
    <row r="471" spans="1:25" x14ac:dyDescent="0.2">
      <c r="A471" s="154">
        <v>41537</v>
      </c>
      <c r="B471">
        <f>B$50*EXP(-B$49*(HLOOKUP(B$49,'American Bonds'!$B$1:$L$504,MATCH($A471,'American Bonds'!$A$2:$A$504,0))/100))</f>
        <v>23.230669067176461</v>
      </c>
      <c r="C471">
        <f>C$50*EXP(-C$49*(HLOOKUP(C$49,'American Bonds'!$B$1:$L$504,MATCH($A471,'American Bonds'!$A$2:$A$504,0))/100))</f>
        <v>2.2632432404969998</v>
      </c>
      <c r="D471">
        <f>D$50*EXP(-D$49*(HLOOKUP(D$49,'American Bonds'!$B$1:$L$504,MATCH($A471,'American Bonds'!$A$2:$A$504,0))/100))</f>
        <v>22.23451192337378</v>
      </c>
      <c r="E471">
        <f>E$50*EXP(-E$49*(HLOOKUP(E$49,'American Bonds'!$B$1:$L$504,MATCH($A471,'American Bonds'!$A$2:$A$504,0))/100))</f>
        <v>1.7914761173211313</v>
      </c>
      <c r="F471">
        <f>F$50*EXP(-F$49*(HLOOKUP(F$49,'American Bonds'!$B$1:$L$504,MATCH($A471,'American Bonds'!$A$2:$A$504,0))/100))</f>
        <v>20.703925685501464</v>
      </c>
      <c r="G471">
        <f>G$50*EXP(-G$49*(HLOOKUP(G$49,'American Bonds'!$B$1:$L$504,MATCH($A471,'American Bonds'!$A$2:$A$504,0))/100))</f>
        <v>1.2398483517066887</v>
      </c>
      <c r="H471">
        <f>H$50*EXP(-H$49*(HLOOKUP(H$49,'American Bonds'!$B$1:$L$504,MATCH($A471,'American Bonds'!$A$2:$A$504,0))/100))</f>
        <v>1.1972042837459949</v>
      </c>
      <c r="I471">
        <f>I$50*EXP(-I$49*(HLOOKUP(I$49,'American Bonds'!$B$1:$L$504,MATCH($A471,'American Bonds'!$A$2:$A$504,0))/100))</f>
        <v>1.1720906975249927</v>
      </c>
      <c r="J471">
        <f>J$50*EXP(-J$49*(HLOOKUP(J$49,'American Bonds'!$B$1:$L$504,MATCH($A471,'American Bonds'!$A$2:$A$504,0))/100))</f>
        <v>1.1475039154772151</v>
      </c>
      <c r="K471">
        <f>K$50*EXP(-K$49*(HLOOKUP(K$49,'American Bonds'!$B$1:$L$504,MATCH($A471,'American Bonds'!$A$2:$A$504,0))/100))</f>
        <v>16.635134967694896</v>
      </c>
      <c r="L471">
        <f>L$50*EXP(-L$49*(HLOOKUP(L$49,'American Bonds'!$B$1:$L$504,MATCH($A471,'American Bonds'!$A$2:$A$504,0))/100))</f>
        <v>0.54939716117763004</v>
      </c>
      <c r="M471">
        <f>M$50*EXP(-M$49*(HLOOKUP(M$49,'American Bonds'!$B$1:$L$504,MATCH($A471,'American Bonds'!$A$2:$A$504,0))/100))</f>
        <v>0.53701262609612077</v>
      </c>
      <c r="N471">
        <f>N$50*EXP(-N$49*(HLOOKUP(N$49,'American Bonds'!$B$1:$L$504,MATCH($A471,'American Bonds'!$A$2:$A$504,0))/100))</f>
        <v>0.52490726375161001</v>
      </c>
      <c r="O471">
        <f>O$50*EXP(-O$49*(HLOOKUP(O$49,'American Bonds'!$B$1:$L$504,MATCH($A471,'American Bonds'!$A$2:$A$504,0))/100))</f>
        <v>0.51307478101992554</v>
      </c>
      <c r="P471">
        <f>P$50*EXP(-P$49*(HLOOKUP(P$49,'American Bonds'!$B$1:$L$504,MATCH($A471,'American Bonds'!$A$2:$A$504,0))/100))</f>
        <v>0.5015090266367781</v>
      </c>
      <c r="Q471">
        <f>Q$50*EXP(-Q$49*(HLOOKUP(Q$49,'American Bonds'!$B$1:$L$504,MATCH($A471,'American Bonds'!$A$2:$A$504,0))/100))</f>
        <v>0.49020398799995019</v>
      </c>
      <c r="R471">
        <f>R$50*EXP(-R$49*(HLOOKUP(R$49,'American Bonds'!$B$1:$L$504,MATCH($A471,'American Bonds'!$A$2:$A$504,0))/100))</f>
        <v>0.47915378804356878</v>
      </c>
      <c r="S471">
        <f>S$50*EXP(-S$49*(HLOOKUP(S$49,'American Bonds'!$B$1:$L$504,MATCH($A471,'American Bonds'!$A$2:$A$504,0))/100))</f>
        <v>0.46835268218283982</v>
      </c>
      <c r="T471">
        <f>T$50*EXP(-T$49*(HLOOKUP(T$49,'American Bonds'!$B$1:$L$504,MATCH($A471,'American Bonds'!$A$2:$A$504,0))/100))</f>
        <v>0.45779505532765302</v>
      </c>
      <c r="U471" s="25">
        <f>U$50*EXP(-U$49*(HLOOKUP(U$49,'American Bonds'!$B$1:$L$504,MATCH($A471,'American Bonds'!$A$2:$A$504,0))/100))</f>
        <v>10.934936702130319</v>
      </c>
      <c r="W471" s="129">
        <f t="shared" si="76"/>
        <v>107.07195132438601</v>
      </c>
      <c r="X471" s="21">
        <f t="shared" si="74"/>
        <v>6.4709236159849581</v>
      </c>
      <c r="Y471" s="28">
        <f t="shared" si="75"/>
        <v>-2.3191911673854397E-3</v>
      </c>
    </row>
    <row r="472" spans="1:25" x14ac:dyDescent="0.2">
      <c r="A472" s="154">
        <v>41538</v>
      </c>
      <c r="B472">
        <f>B$50*EXP(-B$49*(HLOOKUP(B$49,'American Bonds'!$B$1:$L$504,MATCH($A472,'American Bonds'!$A$2:$A$504,0))/100))</f>
        <v>23.232992250240397</v>
      </c>
      <c r="C472">
        <f>C$50*EXP(-C$49*(HLOOKUP(C$49,'American Bonds'!$B$1:$L$504,MATCH($A472,'American Bonds'!$A$2:$A$504,0))/100))</f>
        <v>2.2632432404969998</v>
      </c>
      <c r="D472">
        <f>D$50*EXP(-D$49*(HLOOKUP(D$49,'American Bonds'!$B$1:$L$504,MATCH($A472,'American Bonds'!$A$2:$A$504,0))/100))</f>
        <v>22.241183277603891</v>
      </c>
      <c r="E472">
        <f>E$50*EXP(-E$49*(HLOOKUP(E$49,'American Bonds'!$B$1:$L$504,MATCH($A472,'American Bonds'!$A$2:$A$504,0))/100))</f>
        <v>1.7921928511052603</v>
      </c>
      <c r="F472">
        <f>F$50*EXP(-F$49*(HLOOKUP(F$49,'American Bonds'!$B$1:$L$504,MATCH($A472,'American Bonds'!$A$2:$A$504,0))/100))</f>
        <v>20.703925685501464</v>
      </c>
      <c r="G472">
        <f>G$50*EXP(-G$49*(HLOOKUP(G$49,'American Bonds'!$B$1:$L$504,MATCH($A472,'American Bonds'!$A$2:$A$504,0))/100))</f>
        <v>1.2398483517066887</v>
      </c>
      <c r="H472">
        <f>H$50*EXP(-H$49*(HLOOKUP(H$49,'American Bonds'!$B$1:$L$504,MATCH($A472,'American Bonds'!$A$2:$A$504,0))/100))</f>
        <v>1.1980426201281189</v>
      </c>
      <c r="I472">
        <f>I$50*EXP(-I$49*(HLOOKUP(I$49,'American Bonds'!$B$1:$L$504,MATCH($A472,'American Bonds'!$A$2:$A$504,0))/100))</f>
        <v>1.1730287452520745</v>
      </c>
      <c r="J472">
        <f>J$50*EXP(-J$49*(HLOOKUP(J$49,'American Bonds'!$B$1:$L$504,MATCH($A472,'American Bonds'!$A$2:$A$504,0))/100))</f>
        <v>1.1485371338796837</v>
      </c>
      <c r="K472">
        <f>K$50*EXP(-K$49*(HLOOKUP(K$49,'American Bonds'!$B$1:$L$504,MATCH($A472,'American Bonds'!$A$2:$A$504,0))/100))</f>
        <v>16.651778423003289</v>
      </c>
      <c r="L472">
        <f>L$50*EXP(-L$49*(HLOOKUP(L$49,'American Bonds'!$B$1:$L$504,MATCH($A472,'American Bonds'!$A$2:$A$504,0))/100))</f>
        <v>0.55000183056211593</v>
      </c>
      <c r="M472">
        <f>M$50*EXP(-M$49*(HLOOKUP(M$49,'American Bonds'!$B$1:$L$504,MATCH($A472,'American Bonds'!$A$2:$A$504,0))/100))</f>
        <v>0.53765742805123296</v>
      </c>
      <c r="N472">
        <f>N$50*EXP(-N$49*(HLOOKUP(N$49,'American Bonds'!$B$1:$L$504,MATCH($A472,'American Bonds'!$A$2:$A$504,0))/100))</f>
        <v>0.52559008693339104</v>
      </c>
      <c r="O472">
        <f>O$50*EXP(-O$49*(HLOOKUP(O$49,'American Bonds'!$B$1:$L$504,MATCH($A472,'American Bonds'!$A$2:$A$504,0))/100))</f>
        <v>0.51379358876136705</v>
      </c>
      <c r="P472">
        <f>P$50*EXP(-P$49*(HLOOKUP(P$49,'American Bonds'!$B$1:$L$504,MATCH($A472,'American Bonds'!$A$2:$A$504,0))/100))</f>
        <v>0.50226185465659279</v>
      </c>
      <c r="Q472">
        <f>Q$50*EXP(-Q$49*(HLOOKUP(Q$49,'American Bonds'!$B$1:$L$504,MATCH($A472,'American Bonds'!$A$2:$A$504,0))/100))</f>
        <v>0.49098894217663452</v>
      </c>
      <c r="R472">
        <f>R$50*EXP(-R$49*(HLOOKUP(R$49,'American Bonds'!$B$1:$L$504,MATCH($A472,'American Bonds'!$A$2:$A$504,0))/100))</f>
        <v>0.47996904225298048</v>
      </c>
      <c r="S472">
        <f>S$50*EXP(-S$49*(HLOOKUP(S$49,'American Bonds'!$B$1:$L$504,MATCH($A472,'American Bonds'!$A$2:$A$504,0))/100))</f>
        <v>0.46919647619755772</v>
      </c>
      <c r="T472">
        <f>T$50*EXP(-T$49*(HLOOKUP(T$49,'American Bonds'!$B$1:$L$504,MATCH($A472,'American Bonds'!$A$2:$A$504,0))/100))</f>
        <v>0.4586656927764351</v>
      </c>
      <c r="U472" s="25">
        <f>U$50*EXP(-U$49*(HLOOKUP(U$49,'American Bonds'!$B$1:$L$504,MATCH($A472,'American Bonds'!$A$2:$A$504,0))/100))</f>
        <v>10.978764045188516</v>
      </c>
      <c r="W472" s="129">
        <f t="shared" si="76"/>
        <v>107.15166156647467</v>
      </c>
      <c r="X472" s="21">
        <f t="shared" si="74"/>
        <v>6.47724949846112</v>
      </c>
      <c r="Y472" s="28">
        <f t="shared" si="75"/>
        <v>7.4417796144541368E-4</v>
      </c>
    </row>
    <row r="473" spans="1:25" x14ac:dyDescent="0.2">
      <c r="A473" s="154">
        <v>41541</v>
      </c>
      <c r="B473">
        <f>B$50*EXP(-B$49*(HLOOKUP(B$49,'American Bonds'!$B$1:$L$504,MATCH($A473,'American Bonds'!$A$2:$A$504,0))/100))</f>
        <v>23.235315665634253</v>
      </c>
      <c r="C473">
        <f>C$50*EXP(-C$49*(HLOOKUP(C$49,'American Bonds'!$B$1:$L$504,MATCH($A473,'American Bonds'!$A$2:$A$504,0))/100))</f>
        <v>2.262790637110748</v>
      </c>
      <c r="D473">
        <f>D$50*EXP(-D$49*(HLOOKUP(D$49,'American Bonds'!$B$1:$L$504,MATCH($A473,'American Bonds'!$A$2:$A$504,0))/100))</f>
        <v>22.247856633540515</v>
      </c>
      <c r="E473">
        <f>E$50*EXP(-E$49*(HLOOKUP(E$49,'American Bonds'!$B$1:$L$504,MATCH($A473,'American Bonds'!$A$2:$A$504,0))/100))</f>
        <v>1.792909871640249</v>
      </c>
      <c r="F473">
        <f>F$50*EXP(-F$49*(HLOOKUP(F$49,'American Bonds'!$B$1:$L$504,MATCH($A473,'American Bonds'!$A$2:$A$504,0))/100))</f>
        <v>20.714280236766314</v>
      </c>
      <c r="G473">
        <f>G$50*EXP(-G$49*(HLOOKUP(G$49,'American Bonds'!$B$1:$L$504,MATCH($A473,'American Bonds'!$A$2:$A$504,0))/100))</f>
        <v>1.2405924839350573</v>
      </c>
      <c r="H473">
        <f>H$50*EXP(-H$49*(HLOOKUP(H$49,'American Bonds'!$B$1:$L$504,MATCH($A473,'American Bonds'!$A$2:$A$504,0))/100))</f>
        <v>1.1988815435511504</v>
      </c>
      <c r="I473">
        <f>I$50*EXP(-I$49*(HLOOKUP(I$49,'American Bonds'!$B$1:$L$504,MATCH($A473,'American Bonds'!$A$2:$A$504,0))/100))</f>
        <v>1.1739675437175929</v>
      </c>
      <c r="J473">
        <f>J$50*EXP(-J$49*(HLOOKUP(J$49,'American Bonds'!$B$1:$L$504,MATCH($A473,'American Bonds'!$A$2:$A$504,0))/100))</f>
        <v>1.1495712825972932</v>
      </c>
      <c r="K473">
        <f>K$50*EXP(-K$49*(HLOOKUP(K$49,'American Bonds'!$B$1:$L$504,MATCH($A473,'American Bonds'!$A$2:$A$504,0))/100))</f>
        <v>16.668438530091493</v>
      </c>
      <c r="L473">
        <f>L$50*EXP(-L$49*(HLOOKUP(L$49,'American Bonds'!$B$1:$L$504,MATCH($A473,'American Bonds'!$A$2:$A$504,0))/100))</f>
        <v>0.55060716544888411</v>
      </c>
      <c r="M473">
        <f>M$50*EXP(-M$49*(HLOOKUP(M$49,'American Bonds'!$B$1:$L$504,MATCH($A473,'American Bonds'!$A$2:$A$504,0))/100))</f>
        <v>0.53830300423313437</v>
      </c>
      <c r="N473">
        <f>N$50*EXP(-N$49*(HLOOKUP(N$49,'American Bonds'!$B$1:$L$504,MATCH($A473,'American Bonds'!$A$2:$A$504,0))/100))</f>
        <v>0.52627379836254395</v>
      </c>
      <c r="O473">
        <f>O$50*EXP(-O$49*(HLOOKUP(O$49,'American Bonds'!$B$1:$L$504,MATCH($A473,'American Bonds'!$A$2:$A$504,0))/100))</f>
        <v>0.51451340353840724</v>
      </c>
      <c r="P473">
        <f>P$50*EXP(-P$49*(HLOOKUP(P$49,'American Bonds'!$B$1:$L$504,MATCH($A473,'American Bonds'!$A$2:$A$504,0))/100))</f>
        <v>0.50301581276579255</v>
      </c>
      <c r="Q473">
        <f>Q$50*EXP(-Q$49*(HLOOKUP(Q$49,'American Bonds'!$B$1:$L$504,MATCH($A473,'American Bonds'!$A$2:$A$504,0))/100))</f>
        <v>0.49177515328527904</v>
      </c>
      <c r="R473">
        <f>R$50*EXP(-R$49*(HLOOKUP(R$49,'American Bonds'!$B$1:$L$504,MATCH($A473,'American Bonds'!$A$2:$A$504,0))/100))</f>
        <v>0.48078568357325835</v>
      </c>
      <c r="S473">
        <f>S$50*EXP(-S$49*(HLOOKUP(S$49,'American Bonds'!$B$1:$L$504,MATCH($A473,'American Bonds'!$A$2:$A$504,0))/100))</f>
        <v>0.47004179040926902</v>
      </c>
      <c r="T473">
        <f>T$50*EXP(-T$49*(HLOOKUP(T$49,'American Bonds'!$B$1:$L$504,MATCH($A473,'American Bonds'!$A$2:$A$504,0))/100))</f>
        <v>0.45953798600886631</v>
      </c>
      <c r="U473" s="25">
        <f>U$50*EXP(-U$49*(HLOOKUP(U$49,'American Bonds'!$B$1:$L$504,MATCH($A473,'American Bonds'!$A$2:$A$504,0))/100))</f>
        <v>10.978764045188516</v>
      </c>
      <c r="W473" s="129">
        <f t="shared" si="76"/>
        <v>107.19822227139861</v>
      </c>
      <c r="X473" s="21">
        <f>SUMPRODUCT(B473:U473,$B$33:$U$33)/W473</f>
        <v>6.4779135206585918</v>
      </c>
      <c r="Y473" s="28">
        <f t="shared" si="75"/>
        <v>4.344364906812322E-4</v>
      </c>
    </row>
    <row r="474" spans="1:25" x14ac:dyDescent="0.2">
      <c r="A474" s="154">
        <v>41542</v>
      </c>
      <c r="B474">
        <f>B$50*EXP(-B$49*(HLOOKUP(B$49,'American Bonds'!$B$1:$L$504,MATCH($A474,'American Bonds'!$A$2:$A$504,0))/100))</f>
        <v>23.235315665634253</v>
      </c>
      <c r="C474">
        <f>C$50*EXP(-C$49*(HLOOKUP(C$49,'American Bonds'!$B$1:$L$504,MATCH($A474,'American Bonds'!$A$2:$A$504,0))/100))</f>
        <v>2.2636959344129819</v>
      </c>
      <c r="D474">
        <f>D$50*EXP(-D$49*(HLOOKUP(D$49,'American Bonds'!$B$1:$L$504,MATCH($A474,'American Bonds'!$A$2:$A$504,0))/100))</f>
        <v>22.261209352935875</v>
      </c>
      <c r="E474">
        <f>E$50*EXP(-E$49*(HLOOKUP(E$49,'American Bonds'!$B$1:$L$504,MATCH($A474,'American Bonds'!$A$2:$A$504,0))/100))</f>
        <v>1.7943447734217457</v>
      </c>
      <c r="F474">
        <f>F$50*EXP(-F$49*(HLOOKUP(F$49,'American Bonds'!$B$1:$L$504,MATCH($A474,'American Bonds'!$A$2:$A$504,0))/100))</f>
        <v>20.74537497234288</v>
      </c>
      <c r="G474">
        <f>G$50*EXP(-G$49*(HLOOKUP(G$49,'American Bonds'!$B$1:$L$504,MATCH($A474,'American Bonds'!$A$2:$A$504,0))/100))</f>
        <v>1.2428275613723632</v>
      </c>
      <c r="H474">
        <f>H$50*EXP(-H$49*(HLOOKUP(H$49,'American Bonds'!$B$1:$L$504,MATCH($A474,'American Bonds'!$A$2:$A$504,0))/100))</f>
        <v>1.2014018401778568</v>
      </c>
      <c r="I474">
        <f>I$50*EXP(-I$49*(HLOOKUP(I$49,'American Bonds'!$B$1:$L$504,MATCH($A474,'American Bonds'!$A$2:$A$504,0))/100))</f>
        <v>1.1767884495554861</v>
      </c>
      <c r="J474">
        <f>J$50*EXP(-J$49*(HLOOKUP(J$49,'American Bonds'!$B$1:$L$504,MATCH($A474,'American Bonds'!$A$2:$A$504,0))/100))</f>
        <v>1.1526793190213465</v>
      </c>
      <c r="K474">
        <f>K$50*EXP(-K$49*(HLOOKUP(K$49,'American Bonds'!$B$1:$L$504,MATCH($A474,'American Bonds'!$A$2:$A$504,0))/100))</f>
        <v>16.735245809694717</v>
      </c>
      <c r="L474">
        <f>L$50*EXP(-L$49*(HLOOKUP(L$49,'American Bonds'!$B$1:$L$504,MATCH($A474,'American Bonds'!$A$2:$A$504,0))/100))</f>
        <v>0.55303517467998065</v>
      </c>
      <c r="M474">
        <f>M$50*EXP(-M$49*(HLOOKUP(M$49,'American Bonds'!$B$1:$L$504,MATCH($A474,'American Bonds'!$A$2:$A$504,0))/100))</f>
        <v>0.54089306983798102</v>
      </c>
      <c r="N474">
        <f>N$50*EXP(-N$49*(HLOOKUP(N$49,'American Bonds'!$B$1:$L$504,MATCH($A474,'American Bonds'!$A$2:$A$504,0))/100))</f>
        <v>0.52901754968488379</v>
      </c>
      <c r="O474">
        <f>O$50*EXP(-O$49*(HLOOKUP(O$49,'American Bonds'!$B$1:$L$504,MATCH($A474,'American Bonds'!$A$2:$A$504,0))/100))</f>
        <v>0.51740276124896101</v>
      </c>
      <c r="P474">
        <f>P$50*EXP(-P$49*(HLOOKUP(P$49,'American Bonds'!$B$1:$L$504,MATCH($A474,'American Bonds'!$A$2:$A$504,0))/100))</f>
        <v>0.50604298006278181</v>
      </c>
      <c r="Q474">
        <f>Q$50*EXP(-Q$49*(HLOOKUP(Q$49,'American Bonds'!$B$1:$L$504,MATCH($A474,'American Bonds'!$A$2:$A$504,0))/100))</f>
        <v>0.49493260734185002</v>
      </c>
      <c r="R474">
        <f>R$50*EXP(-R$49*(HLOOKUP(R$49,'American Bonds'!$B$1:$L$504,MATCH($A474,'American Bonds'!$A$2:$A$504,0))/100))</f>
        <v>0.48406616722518575</v>
      </c>
      <c r="S474">
        <f>S$50*EXP(-S$49*(HLOOKUP(S$49,'American Bonds'!$B$1:$L$504,MATCH($A474,'American Bonds'!$A$2:$A$504,0))/100))</f>
        <v>0.4734383040764914</v>
      </c>
      <c r="T474">
        <f>T$50*EXP(-T$49*(HLOOKUP(T$49,'American Bonds'!$B$1:$L$504,MATCH($A474,'American Bonds'!$A$2:$A$504,0))/100))</f>
        <v>0.46304377984457129</v>
      </c>
      <c r="U474" s="25">
        <f>U$50*EXP(-U$49*(HLOOKUP(U$49,'American Bonds'!$B$1:$L$504,MATCH($A474,'American Bonds'!$A$2:$A$504,0))/100))</f>
        <v>11.066946416730712</v>
      </c>
      <c r="W474" s="129">
        <f t="shared" si="76"/>
        <v>107.43770248930291</v>
      </c>
      <c r="X474" s="21">
        <f t="shared" si="74"/>
        <v>6.4926049482618593</v>
      </c>
      <c r="Y474" s="28">
        <f t="shared" si="75"/>
        <v>2.231502648474984E-3</v>
      </c>
    </row>
    <row r="475" spans="1:25" x14ac:dyDescent="0.2">
      <c r="A475" s="154">
        <v>41543</v>
      </c>
      <c r="B475">
        <f>B$50*EXP(-B$49*(HLOOKUP(B$49,'American Bonds'!$B$1:$L$504,MATCH($A475,'American Bonds'!$A$2:$A$504,0))/100))</f>
        <v>23.232992250240397</v>
      </c>
      <c r="C475">
        <f>C$50*EXP(-C$49*(HLOOKUP(C$49,'American Bonds'!$B$1:$L$504,MATCH($A475,'American Bonds'!$A$2:$A$504,0))/100))</f>
        <v>2.2632432404969998</v>
      </c>
      <c r="D475">
        <f>D$50*EXP(-D$49*(HLOOKUP(D$49,'American Bonds'!$B$1:$L$504,MATCH($A475,'American Bonds'!$A$2:$A$504,0))/100))</f>
        <v>22.254531991784248</v>
      </c>
      <c r="E475">
        <f>E$50*EXP(-E$49*(HLOOKUP(E$49,'American Bonds'!$B$1:$L$504,MATCH($A475,'American Bonds'!$A$2:$A$504,0))/100))</f>
        <v>1.7936271790408209</v>
      </c>
      <c r="F475">
        <f>F$50*EXP(-F$49*(HLOOKUP(F$49,'American Bonds'!$B$1:$L$504,MATCH($A475,'American Bonds'!$A$2:$A$504,0))/100))</f>
        <v>20.724639966601327</v>
      </c>
      <c r="G475">
        <f>G$50*EXP(-G$49*(HLOOKUP(G$49,'American Bonds'!$B$1:$L$504,MATCH($A475,'American Bonds'!$A$2:$A$504,0))/100))</f>
        <v>1.2413370627767335</v>
      </c>
      <c r="H475">
        <f>H$50*EXP(-H$49*(HLOOKUP(H$49,'American Bonds'!$B$1:$L$504,MATCH($A475,'American Bonds'!$A$2:$A$504,0))/100))</f>
        <v>1.2005611531645151</v>
      </c>
      <c r="I475">
        <f>I$50*EXP(-I$49*(HLOOKUP(I$49,'American Bonds'!$B$1:$L$504,MATCH($A475,'American Bonds'!$A$2:$A$504,0))/100))</f>
        <v>1.1758473952677462</v>
      </c>
      <c r="J475">
        <f>J$50*EXP(-J$49*(HLOOKUP(J$49,'American Bonds'!$B$1:$L$504,MATCH($A475,'American Bonds'!$A$2:$A$504,0))/100))</f>
        <v>1.1516423743293325</v>
      </c>
      <c r="K475">
        <f>K$50*EXP(-K$49*(HLOOKUP(K$49,'American Bonds'!$B$1:$L$504,MATCH($A475,'American Bonds'!$A$2:$A$504,0))/100))</f>
        <v>16.701808766264438</v>
      </c>
      <c r="L475">
        <f>L$50*EXP(-L$49*(HLOOKUP(L$49,'American Bonds'!$B$1:$L$504,MATCH($A475,'American Bonds'!$A$2:$A$504,0))/100))</f>
        <v>0.55181983465989393</v>
      </c>
      <c r="M475">
        <f>M$50*EXP(-M$49*(HLOOKUP(M$49,'American Bonds'!$B$1:$L$504,MATCH($A475,'American Bonds'!$A$2:$A$504,0))/100))</f>
        <v>0.53959648299694074</v>
      </c>
      <c r="N475">
        <f>N$50*EXP(-N$49*(HLOOKUP(N$49,'American Bonds'!$B$1:$L$504,MATCH($A475,'American Bonds'!$A$2:$A$504,0))/100))</f>
        <v>0.52764389058635908</v>
      </c>
      <c r="O475">
        <f>O$50*EXP(-O$49*(HLOOKUP(O$49,'American Bonds'!$B$1:$L$504,MATCH($A475,'American Bonds'!$A$2:$A$504,0))/100))</f>
        <v>0.51595605984460813</v>
      </c>
      <c r="P475">
        <f>P$50*EXP(-P$49*(HLOOKUP(P$49,'American Bonds'!$B$1:$L$504,MATCH($A475,'American Bonds'!$A$2:$A$504,0))/100))</f>
        <v>0.50452712604051719</v>
      </c>
      <c r="Q475">
        <f>Q$50*EXP(-Q$49*(HLOOKUP(Q$49,'American Bonds'!$B$1:$L$504,MATCH($A475,'American Bonds'!$A$2:$A$504,0))/100))</f>
        <v>0.49335135435247468</v>
      </c>
      <c r="R475">
        <f>R$50*EXP(-R$49*(HLOOKUP(R$49,'American Bonds'!$B$1:$L$504,MATCH($A475,'American Bonds'!$A$2:$A$504,0))/100))</f>
        <v>0.48242313699080408</v>
      </c>
      <c r="S475">
        <f>S$50*EXP(-S$49*(HLOOKUP(S$49,'American Bonds'!$B$1:$L$504,MATCH($A475,'American Bonds'!$A$2:$A$504,0))/100))</f>
        <v>0.47173699038388112</v>
      </c>
      <c r="T475">
        <f>T$50*EXP(-T$49*(HLOOKUP(T$49,'American Bonds'!$B$1:$L$504,MATCH($A475,'American Bonds'!$A$2:$A$504,0))/100))</f>
        <v>0.46128755242658254</v>
      </c>
      <c r="U475" s="25">
        <f>U$50*EXP(-U$49*(HLOOKUP(U$49,'American Bonds'!$B$1:$L$504,MATCH($A475,'American Bonds'!$A$2:$A$504,0))/100))</f>
        <v>11.044834643041531</v>
      </c>
      <c r="W475" s="129">
        <f t="shared" si="76"/>
        <v>107.33340845129014</v>
      </c>
      <c r="X475" s="21">
        <f t="shared" si="74"/>
        <v>6.4882450619274499</v>
      </c>
      <c r="Y475" s="28">
        <f t="shared" si="75"/>
        <v>-9.7121112568599203E-4</v>
      </c>
    </row>
    <row r="476" spans="1:25" x14ac:dyDescent="0.2">
      <c r="A476" s="154">
        <v>41544</v>
      </c>
      <c r="B476">
        <f>B$50*EXP(-B$49*(HLOOKUP(B$49,'American Bonds'!$B$1:$L$504,MATCH($A476,'American Bonds'!$A$2:$A$504,0))/100))</f>
        <v>23.228346116419218</v>
      </c>
      <c r="C476">
        <f>C$50*EXP(-C$49*(HLOOKUP(C$49,'American Bonds'!$B$1:$L$504,MATCH($A476,'American Bonds'!$A$2:$A$504,0))/100))</f>
        <v>2.2623381242361216</v>
      </c>
      <c r="D476">
        <f>D$50*EXP(-D$49*(HLOOKUP(D$49,'American Bonds'!$B$1:$L$504,MATCH($A476,'American Bonds'!$A$2:$A$504,0))/100))</f>
        <v>22.23451192337378</v>
      </c>
      <c r="E476">
        <f>E$50*EXP(-E$49*(HLOOKUP(E$49,'American Bonds'!$B$1:$L$504,MATCH($A476,'American Bonds'!$A$2:$A$504,0))/100))</f>
        <v>1.7914761173211313</v>
      </c>
      <c r="F476">
        <f>F$50*EXP(-F$49*(HLOOKUP(F$49,'American Bonds'!$B$1:$L$504,MATCH($A476,'American Bonds'!$A$2:$A$504,0))/100))</f>
        <v>20.683232108329015</v>
      </c>
      <c r="G476">
        <f>G$50*EXP(-G$49*(HLOOKUP(G$49,'American Bonds'!$B$1:$L$504,MATCH($A476,'American Bonds'!$A$2:$A$504,0))/100))</f>
        <v>1.2383614260184845</v>
      </c>
      <c r="H476">
        <f>H$50*EXP(-H$49*(HLOOKUP(H$49,'American Bonds'!$B$1:$L$504,MATCH($A476,'American Bonds'!$A$2:$A$504,0))/100))</f>
        <v>1.1955293704616186</v>
      </c>
      <c r="I476">
        <f>I$50*EXP(-I$49*(HLOOKUP(I$49,'American Bonds'!$B$1:$L$504,MATCH($A476,'American Bonds'!$A$2:$A$504,0))/100))</f>
        <v>1.1702168518852183</v>
      </c>
      <c r="J476">
        <f>J$50*EXP(-J$49*(HLOOKUP(J$49,'American Bonds'!$B$1:$L$504,MATCH($A476,'American Bonds'!$A$2:$A$504,0))/100))</f>
        <v>1.1454402662708274</v>
      </c>
      <c r="K476">
        <f>K$50*EXP(-K$49*(HLOOKUP(K$49,'American Bonds'!$B$1:$L$504,MATCH($A476,'American Bonds'!$A$2:$A$504,0))/100))</f>
        <v>16.585304346097168</v>
      </c>
      <c r="L476">
        <f>L$50*EXP(-L$49*(HLOOKUP(L$49,'American Bonds'!$B$1:$L$504,MATCH($A476,'American Bonds'!$A$2:$A$504,0))/100))</f>
        <v>0.54758713872538511</v>
      </c>
      <c r="M476">
        <f>M$50*EXP(-M$49*(HLOOKUP(M$49,'American Bonds'!$B$1:$L$504,MATCH($A476,'American Bonds'!$A$2:$A$504,0))/100))</f>
        <v>0.53508285631193719</v>
      </c>
      <c r="N476">
        <f>N$50*EXP(-N$49*(HLOOKUP(N$49,'American Bonds'!$B$1:$L$504,MATCH($A476,'American Bonds'!$A$2:$A$504,0))/100))</f>
        <v>0.52286411215827977</v>
      </c>
      <c r="O476">
        <f>O$50*EXP(-O$49*(HLOOKUP(O$49,'American Bonds'!$B$1:$L$504,MATCH($A476,'American Bonds'!$A$2:$A$504,0))/100))</f>
        <v>0.51092438593040967</v>
      </c>
      <c r="P476">
        <f>P$50*EXP(-P$49*(HLOOKUP(P$49,'American Bonds'!$B$1:$L$504,MATCH($A476,'American Bonds'!$A$2:$A$504,0))/100))</f>
        <v>0.49925730618769998</v>
      </c>
      <c r="Q476">
        <f>Q$50*EXP(-Q$49*(HLOOKUP(Q$49,'American Bonds'!$B$1:$L$504,MATCH($A476,'American Bonds'!$A$2:$A$504,0))/100))</f>
        <v>0.48785664698288433</v>
      </c>
      <c r="R476">
        <f>R$50*EXP(-R$49*(HLOOKUP(R$49,'American Bonds'!$B$1:$L$504,MATCH($A476,'American Bonds'!$A$2:$A$504,0))/100))</f>
        <v>0.47671632453968132</v>
      </c>
      <c r="S476">
        <f>S$50*EXP(-S$49*(HLOOKUP(S$49,'American Bonds'!$B$1:$L$504,MATCH($A476,'American Bonds'!$A$2:$A$504,0))/100))</f>
        <v>0.4658303940062864</v>
      </c>
      <c r="T476">
        <f>T$50*EXP(-T$49*(HLOOKUP(T$49,'American Bonds'!$B$1:$L$504,MATCH($A476,'American Bonds'!$A$2:$A$504,0))/100))</f>
        <v>0.45519304628299834</v>
      </c>
      <c r="U476" s="25">
        <f>U$50*EXP(-U$49*(HLOOKUP(U$49,'American Bonds'!$B$1:$L$504,MATCH($A476,'American Bonds'!$A$2:$A$504,0))/100))</f>
        <v>10.869523517710233</v>
      </c>
      <c r="W476" s="129">
        <f t="shared" si="76"/>
        <v>106.90559237924836</v>
      </c>
      <c r="X476" s="21">
        <f t="shared" si="74"/>
        <v>6.4597059802836077</v>
      </c>
      <c r="Y476" s="28">
        <f t="shared" si="75"/>
        <v>-3.9938259518108032E-3</v>
      </c>
    </row>
    <row r="477" spans="1:25" x14ac:dyDescent="0.2">
      <c r="A477" s="154">
        <v>41545</v>
      </c>
      <c r="B477">
        <f>B$50*EXP(-B$49*(HLOOKUP(B$49,'American Bonds'!$B$1:$L$504,MATCH($A477,'American Bonds'!$A$2:$A$504,0))/100))</f>
        <v>23.232992250240397</v>
      </c>
      <c r="C477">
        <f>C$50*EXP(-C$49*(HLOOKUP(C$49,'American Bonds'!$B$1:$L$504,MATCH($A477,'American Bonds'!$A$2:$A$504,0))/100))</f>
        <v>2.2632432404969998</v>
      </c>
      <c r="D477">
        <f>D$50*EXP(-D$49*(HLOOKUP(D$49,'American Bonds'!$B$1:$L$504,MATCH($A477,'American Bonds'!$A$2:$A$504,0))/100))</f>
        <v>22.241183277603891</v>
      </c>
      <c r="E477">
        <f>E$50*EXP(-E$49*(HLOOKUP(E$49,'American Bonds'!$B$1:$L$504,MATCH($A477,'American Bonds'!$A$2:$A$504,0))/100))</f>
        <v>1.7921928511052603</v>
      </c>
      <c r="F477">
        <f>F$50*EXP(-F$49*(HLOOKUP(F$49,'American Bonds'!$B$1:$L$504,MATCH($A477,'American Bonds'!$A$2:$A$504,0))/100))</f>
        <v>20.703925685501464</v>
      </c>
      <c r="G477">
        <f>G$50*EXP(-G$49*(HLOOKUP(G$49,'American Bonds'!$B$1:$L$504,MATCH($A477,'American Bonds'!$A$2:$A$504,0))/100))</f>
        <v>1.2398483517066887</v>
      </c>
      <c r="H477">
        <f>H$50*EXP(-H$49*(HLOOKUP(H$49,'American Bonds'!$B$1:$L$504,MATCH($A477,'American Bonds'!$A$2:$A$504,0))/100))</f>
        <v>1.196366533993994</v>
      </c>
      <c r="I477">
        <f>I$50*EXP(-I$49*(HLOOKUP(I$49,'American Bonds'!$B$1:$L$504,MATCH($A477,'American Bonds'!$A$2:$A$504,0))/100))</f>
        <v>1.1711533999359975</v>
      </c>
      <c r="J477">
        <f>J$50*EXP(-J$49*(HLOOKUP(J$49,'American Bonds'!$B$1:$L$504,MATCH($A477,'American Bonds'!$A$2:$A$504,0))/100))</f>
        <v>1.1464716265529813</v>
      </c>
      <c r="K477">
        <f>K$50*EXP(-K$49*(HLOOKUP(K$49,'American Bonds'!$B$1:$L$504,MATCH($A477,'American Bonds'!$A$2:$A$504,0))/100))</f>
        <v>16.585304346097168</v>
      </c>
      <c r="L477">
        <f>L$50*EXP(-L$49*(HLOOKUP(L$49,'American Bonds'!$B$1:$L$504,MATCH($A477,'American Bonds'!$A$2:$A$504,0))/100))</f>
        <v>0.54758713872538511</v>
      </c>
      <c r="M477">
        <f>M$50*EXP(-M$49*(HLOOKUP(M$49,'American Bonds'!$B$1:$L$504,MATCH($A477,'American Bonds'!$A$2:$A$504,0))/100))</f>
        <v>0.53508285631193719</v>
      </c>
      <c r="N477">
        <f>N$50*EXP(-N$49*(HLOOKUP(N$49,'American Bonds'!$B$1:$L$504,MATCH($A477,'American Bonds'!$A$2:$A$504,0))/100))</f>
        <v>0.52286411215827977</v>
      </c>
      <c r="O477">
        <f>O$50*EXP(-O$49*(HLOOKUP(O$49,'American Bonds'!$B$1:$L$504,MATCH($A477,'American Bonds'!$A$2:$A$504,0))/100))</f>
        <v>0.51092438593040967</v>
      </c>
      <c r="P477">
        <f>P$50*EXP(-P$49*(HLOOKUP(P$49,'American Bonds'!$B$1:$L$504,MATCH($A477,'American Bonds'!$A$2:$A$504,0))/100))</f>
        <v>0.49925730618769998</v>
      </c>
      <c r="Q477">
        <f>Q$50*EXP(-Q$49*(HLOOKUP(Q$49,'American Bonds'!$B$1:$L$504,MATCH($A477,'American Bonds'!$A$2:$A$504,0))/100))</f>
        <v>0.48785664698288433</v>
      </c>
      <c r="R477">
        <f>R$50*EXP(-R$49*(HLOOKUP(R$49,'American Bonds'!$B$1:$L$504,MATCH($A477,'American Bonds'!$A$2:$A$504,0))/100))</f>
        <v>0.47671632453968132</v>
      </c>
      <c r="S477">
        <f>S$50*EXP(-S$49*(HLOOKUP(S$49,'American Bonds'!$B$1:$L$504,MATCH($A477,'American Bonds'!$A$2:$A$504,0))/100))</f>
        <v>0.4658303940062864</v>
      </c>
      <c r="T477">
        <f>T$50*EXP(-T$49*(HLOOKUP(T$49,'American Bonds'!$B$1:$L$504,MATCH($A477,'American Bonds'!$A$2:$A$504,0))/100))</f>
        <v>0.45519304628299834</v>
      </c>
      <c r="U477" s="25">
        <f>U$50*EXP(-U$49*(HLOOKUP(U$49,'American Bonds'!$B$1:$L$504,MATCH($A477,'American Bonds'!$A$2:$A$504,0))/100))</f>
        <v>10.847806195236394</v>
      </c>
      <c r="W477" s="129">
        <f t="shared" si="76"/>
        <v>106.9217999695968</v>
      </c>
      <c r="X477" s="21">
        <f t="shared" si="74"/>
        <v>6.4562017263143554</v>
      </c>
      <c r="Y477" s="28">
        <f t="shared" si="75"/>
        <v>1.5159508051272894E-4</v>
      </c>
    </row>
    <row r="478" spans="1:25" x14ac:dyDescent="0.2">
      <c r="A478" s="154" t="s">
        <v>169</v>
      </c>
      <c r="B478">
        <f>B$50*EXP(-B$49*(HLOOKUP(B$49,'American Bonds'!$B$1:$L$504,MATCH($A478,'American Bonds'!$A$2:$A$504,0))/100))</f>
        <v>23.232992250240397</v>
      </c>
      <c r="C478">
        <f>C$50*EXP(-C$49*(HLOOKUP(C$49,'American Bonds'!$B$1:$L$504,MATCH($A478,'American Bonds'!$A$2:$A$504,0))/100))</f>
        <v>2.2623381242361216</v>
      </c>
      <c r="D478">
        <f>D$50*EXP(-D$49*(HLOOKUP(D$49,'American Bonds'!$B$1:$L$504,MATCH($A478,'American Bonds'!$A$2:$A$504,0))/100))</f>
        <v>22.221175217631579</v>
      </c>
      <c r="E478">
        <f>E$50*EXP(-E$49*(HLOOKUP(E$49,'American Bonds'!$B$1:$L$504,MATCH($A478,'American Bonds'!$A$2:$A$504,0))/100))</f>
        <v>1.7900435095467899</v>
      </c>
      <c r="F478">
        <f>F$50*EXP(-F$49*(HLOOKUP(F$49,'American Bonds'!$B$1:$L$504,MATCH($A478,'American Bonds'!$A$2:$A$504,0))/100))</f>
        <v>20.672893077248016</v>
      </c>
      <c r="G478">
        <f>G$50*EXP(-G$49*(HLOOKUP(G$49,'American Bonds'!$B$1:$L$504,MATCH($A478,'American Bonds'!$A$2:$A$504,0))/100))</f>
        <v>1.237618632023356</v>
      </c>
      <c r="H478">
        <f>H$50*EXP(-H$49*(HLOOKUP(H$49,'American Bonds'!$B$1:$L$504,MATCH($A478,'American Bonds'!$A$2:$A$504,0))/100))</f>
        <v>1.1938568004151913</v>
      </c>
      <c r="I478">
        <f>I$50*EXP(-I$49*(HLOOKUP(I$49,'American Bonds'!$B$1:$L$504,MATCH($A478,'American Bonds'!$A$2:$A$504,0))/100))</f>
        <v>1.1683460020012237</v>
      </c>
      <c r="J478">
        <f>J$50*EXP(-J$49*(HLOOKUP(J$49,'American Bonds'!$B$1:$L$504,MATCH($A478,'American Bonds'!$A$2:$A$504,0))/100))</f>
        <v>1.1433803282919039</v>
      </c>
      <c r="K478">
        <f>K$50*EXP(-K$49*(HLOOKUP(K$49,'American Bonds'!$B$1:$L$504,MATCH($A478,'American Bonds'!$A$2:$A$504,0))/100))</f>
        <v>16.552166885910978</v>
      </c>
      <c r="L478">
        <f>L$50*EXP(-L$49*(HLOOKUP(L$49,'American Bonds'!$B$1:$L$504,MATCH($A478,'American Bonds'!$A$2:$A$504,0))/100))</f>
        <v>0.54638377120981452</v>
      </c>
      <c r="M478">
        <f>M$50*EXP(-M$49*(HLOOKUP(M$49,'American Bonds'!$B$1:$L$504,MATCH($A478,'American Bonds'!$A$2:$A$504,0))/100))</f>
        <v>0.53380019726332317</v>
      </c>
      <c r="N478">
        <f>N$50*EXP(-N$49*(HLOOKUP(N$49,'American Bonds'!$B$1:$L$504,MATCH($A478,'American Bonds'!$A$2:$A$504,0))/100))</f>
        <v>0.52150643121671914</v>
      </c>
      <c r="O478">
        <f>O$50*EXP(-O$49*(HLOOKUP(O$49,'American Bonds'!$B$1:$L$504,MATCH($A478,'American Bonds'!$A$2:$A$504,0))/100))</f>
        <v>0.50949579860540306</v>
      </c>
      <c r="P478">
        <f>P$50*EXP(-P$49*(HLOOKUP(P$49,'American Bonds'!$B$1:$L$504,MATCH($A478,'American Bonds'!$A$2:$A$504,0))/100))</f>
        <v>0.4977617786820408</v>
      </c>
      <c r="Q478">
        <f>Q$50*EXP(-Q$49*(HLOOKUP(Q$49,'American Bonds'!$B$1:$L$504,MATCH($A478,'American Bonds'!$A$2:$A$504,0))/100))</f>
        <v>0.486298000876354</v>
      </c>
      <c r="R478">
        <f>R$50*EXP(-R$49*(HLOOKUP(R$49,'American Bonds'!$B$1:$L$504,MATCH($A478,'American Bonds'!$A$2:$A$504,0))/100))</f>
        <v>0.47509824133644513</v>
      </c>
      <c r="S478">
        <f>S$50*EXP(-S$49*(HLOOKUP(S$49,'American Bonds'!$B$1:$L$504,MATCH($A478,'American Bonds'!$A$2:$A$504,0))/100))</f>
        <v>0.46415641954977749</v>
      </c>
      <c r="T478">
        <f>T$50*EXP(-T$49*(HLOOKUP(T$49,'American Bonds'!$B$1:$L$504,MATCH($A478,'American Bonds'!$A$2:$A$504,0))/100))</f>
        <v>0.45346659504197662</v>
      </c>
      <c r="U478" s="25">
        <f>U$50*EXP(-U$49*(HLOOKUP(U$49,'American Bonds'!$B$1:$L$504,MATCH($A478,'American Bonds'!$A$2:$A$504,0))/100))</f>
        <v>10.847806195236394</v>
      </c>
      <c r="W478" s="129">
        <f t="shared" si="76"/>
        <v>106.8105842565638</v>
      </c>
      <c r="X478" s="21">
        <f t="shared" si="74"/>
        <v>6.4550383821593256</v>
      </c>
      <c r="Y478" s="28">
        <f t="shared" si="75"/>
        <v>-1.0407007199533637E-3</v>
      </c>
    </row>
    <row r="479" spans="1:25" x14ac:dyDescent="0.2">
      <c r="A479" s="154" t="s">
        <v>170</v>
      </c>
      <c r="B479">
        <f>B$50*EXP(-B$49*(HLOOKUP(B$49,'American Bonds'!$B$1:$L$504,MATCH($A479,'American Bonds'!$A$2:$A$504,0))/100))</f>
        <v>23.232992250240397</v>
      </c>
      <c r="C479">
        <f>C$50*EXP(-C$49*(HLOOKUP(C$49,'American Bonds'!$B$1:$L$504,MATCH($A479,'American Bonds'!$A$2:$A$504,0))/100))</f>
        <v>2.2614333699493478</v>
      </c>
      <c r="D479">
        <f>D$50*EXP(-D$49*(HLOOKUP(D$49,'American Bonds'!$B$1:$L$504,MATCH($A479,'American Bonds'!$A$2:$A$504,0))/100))</f>
        <v>22.214509864919187</v>
      </c>
      <c r="E479">
        <f>E$50*EXP(-E$49*(HLOOKUP(E$49,'American Bonds'!$B$1:$L$504,MATCH($A479,'American Bonds'!$A$2:$A$504,0))/100))</f>
        <v>1.7893276353273602</v>
      </c>
      <c r="F479">
        <f>F$50*EXP(-F$49*(HLOOKUP(F$49,'American Bonds'!$B$1:$L$504,MATCH($A479,'American Bonds'!$A$2:$A$504,0))/100))</f>
        <v>20.652230517172686</v>
      </c>
      <c r="G479">
        <f>G$50*EXP(-G$49*(HLOOKUP(G$49,'American Bonds'!$B$1:$L$504,MATCH($A479,'American Bonds'!$A$2:$A$504,0))/100))</f>
        <v>1.2361343803940157</v>
      </c>
      <c r="H479">
        <f>H$50*EXP(-H$49*(HLOOKUP(H$49,'American Bonds'!$B$1:$L$504,MATCH($A479,'American Bonds'!$A$2:$A$504,0))/100))</f>
        <v>1.1930213930815798</v>
      </c>
      <c r="I479">
        <f>I$50*EXP(-I$49*(HLOOKUP(I$49,'American Bonds'!$B$1:$L$504,MATCH($A479,'American Bonds'!$A$2:$A$504,0))/100))</f>
        <v>1.1674116989706647</v>
      </c>
      <c r="J479">
        <f>J$50*EXP(-J$49*(HLOOKUP(J$49,'American Bonds'!$B$1:$L$504,MATCH($A479,'American Bonds'!$A$2:$A$504,0))/100))</f>
        <v>1.1423517489265849</v>
      </c>
      <c r="K479">
        <f>K$50*EXP(-K$49*(HLOOKUP(K$49,'American Bonds'!$B$1:$L$504,MATCH($A479,'American Bonds'!$A$2:$A$504,0))/100))</f>
        <v>16.535622992350504</v>
      </c>
      <c r="L479">
        <f>L$50*EXP(-L$49*(HLOOKUP(L$49,'American Bonds'!$B$1:$L$504,MATCH($A479,'American Bonds'!$A$2:$A$504,0))/100))</f>
        <v>0.54578307950249261</v>
      </c>
      <c r="M479">
        <f>M$50*EXP(-M$49*(HLOOKUP(M$49,'American Bonds'!$B$1:$L$504,MATCH($A479,'American Bonds'!$A$2:$A$504,0))/100))</f>
        <v>0.53316002120906092</v>
      </c>
      <c r="N479">
        <f>N$50*EXP(-N$49*(HLOOKUP(N$49,'American Bonds'!$B$1:$L$504,MATCH($A479,'American Bonds'!$A$2:$A$504,0))/100))</f>
        <v>0.52082891333817549</v>
      </c>
      <c r="O479">
        <f>O$50*EXP(-O$49*(HLOOKUP(O$49,'American Bonds'!$B$1:$L$504,MATCH($A479,'American Bonds'!$A$2:$A$504,0))/100))</f>
        <v>0.50878300356031037</v>
      </c>
      <c r="P479">
        <f>P$50*EXP(-P$49*(HLOOKUP(P$49,'American Bonds'!$B$1:$L$504,MATCH($A479,'American Bonds'!$A$2:$A$504,0))/100))</f>
        <v>0.4970156957161328</v>
      </c>
      <c r="Q479">
        <f>Q$50*EXP(-Q$49*(HLOOKUP(Q$49,'American Bonds'!$B$1:$L$504,MATCH($A479,'American Bonds'!$A$2:$A$504,0))/100))</f>
        <v>0.48552054620454632</v>
      </c>
      <c r="R479">
        <f>R$50*EXP(-R$49*(HLOOKUP(R$49,'American Bonds'!$B$1:$L$504,MATCH($A479,'American Bonds'!$A$2:$A$504,0))/100))</f>
        <v>0.47429126045427089</v>
      </c>
      <c r="S479">
        <f>S$50*EXP(-S$49*(HLOOKUP(S$49,'American Bonds'!$B$1:$L$504,MATCH($A479,'American Bonds'!$A$2:$A$504,0))/100))</f>
        <v>0.46332168947703051</v>
      </c>
      <c r="T479">
        <f>T$50*EXP(-T$49*(HLOOKUP(T$49,'American Bonds'!$B$1:$L$504,MATCH($A479,'American Bonds'!$A$2:$A$504,0))/100))</f>
        <v>0.45260582650045927</v>
      </c>
      <c r="U479" s="25">
        <f>U$50*EXP(-U$49*(HLOOKUP(U$49,'American Bonds'!$B$1:$L$504,MATCH($A479,'American Bonds'!$A$2:$A$504,0))/100))</f>
        <v>10.826132264001798</v>
      </c>
      <c r="W479" s="129">
        <f t="shared" si="76"/>
        <v>106.73247815129659</v>
      </c>
      <c r="X479" s="21">
        <f t="shared" si="74"/>
        <v>6.4517028272747403</v>
      </c>
      <c r="Y479" s="28">
        <f t="shared" si="75"/>
        <v>-7.3152560302904436E-4</v>
      </c>
    </row>
    <row r="480" spans="1:25" x14ac:dyDescent="0.2">
      <c r="A480" s="154" t="s">
        <v>171</v>
      </c>
      <c r="B480">
        <f>B$50*EXP(-B$49*(HLOOKUP(B$49,'American Bonds'!$B$1:$L$504,MATCH($A480,'American Bonds'!$A$2:$A$504,0))/100))</f>
        <v>23.230669067176461</v>
      </c>
      <c r="C480">
        <f>C$50*EXP(-C$49*(HLOOKUP(C$49,'American Bonds'!$B$1:$L$504,MATCH($A480,'American Bonds'!$A$2:$A$504,0))/100))</f>
        <v>2.2623381242361216</v>
      </c>
      <c r="D480">
        <f>D$50*EXP(-D$49*(HLOOKUP(D$49,'American Bonds'!$B$1:$L$504,MATCH($A480,'American Bonds'!$A$2:$A$504,0))/100))</f>
        <v>22.221175217631579</v>
      </c>
      <c r="E480">
        <f>E$50*EXP(-E$49*(HLOOKUP(E$49,'American Bonds'!$B$1:$L$504,MATCH($A480,'American Bonds'!$A$2:$A$504,0))/100))</f>
        <v>1.7900435095467899</v>
      </c>
      <c r="F480">
        <f>F$50*EXP(-F$49*(HLOOKUP(F$49,'American Bonds'!$B$1:$L$504,MATCH($A480,'American Bonds'!$A$2:$A$504,0))/100))</f>
        <v>20.672893077248016</v>
      </c>
      <c r="G480">
        <f>G$50*EXP(-G$49*(HLOOKUP(G$49,'American Bonds'!$B$1:$L$504,MATCH($A480,'American Bonds'!$A$2:$A$504,0))/100))</f>
        <v>1.237618632023356</v>
      </c>
      <c r="H480">
        <f>H$50*EXP(-H$49*(HLOOKUP(H$49,'American Bonds'!$B$1:$L$504,MATCH($A480,'American Bonds'!$A$2:$A$504,0))/100))</f>
        <v>1.1946927927386588</v>
      </c>
      <c r="I480">
        <f>I$50*EXP(-I$49*(HLOOKUP(I$49,'American Bonds'!$B$1:$L$504,MATCH($A480,'American Bonds'!$A$2:$A$504,0))/100))</f>
        <v>1.1692810527732642</v>
      </c>
      <c r="J480">
        <f>J$50*EXP(-J$49*(HLOOKUP(J$49,'American Bonds'!$B$1:$L$504,MATCH($A480,'American Bonds'!$A$2:$A$504,0))/100))</f>
        <v>1.1444098337953517</v>
      </c>
      <c r="K480">
        <f>K$50*EXP(-K$49*(HLOOKUP(K$49,'American Bonds'!$B$1:$L$504,MATCH($A480,'American Bonds'!$A$2:$A$504,0))/100))</f>
        <v>16.552166885910978</v>
      </c>
      <c r="L480">
        <f>L$50*EXP(-L$49*(HLOOKUP(L$49,'American Bonds'!$B$1:$L$504,MATCH($A480,'American Bonds'!$A$2:$A$504,0))/100))</f>
        <v>0.54638377120981452</v>
      </c>
      <c r="M480">
        <f>M$50*EXP(-M$49*(HLOOKUP(M$49,'American Bonds'!$B$1:$L$504,MATCH($A480,'American Bonds'!$A$2:$A$504,0))/100))</f>
        <v>0.53380019726332317</v>
      </c>
      <c r="N480">
        <f>N$50*EXP(-N$49*(HLOOKUP(N$49,'American Bonds'!$B$1:$L$504,MATCH($A480,'American Bonds'!$A$2:$A$504,0))/100))</f>
        <v>0.52150643121671914</v>
      </c>
      <c r="O480">
        <f>O$50*EXP(-O$49*(HLOOKUP(O$49,'American Bonds'!$B$1:$L$504,MATCH($A480,'American Bonds'!$A$2:$A$504,0))/100))</f>
        <v>0.50949579860540306</v>
      </c>
      <c r="P480">
        <f>P$50*EXP(-P$49*(HLOOKUP(P$49,'American Bonds'!$B$1:$L$504,MATCH($A480,'American Bonds'!$A$2:$A$504,0))/100))</f>
        <v>0.4977617786820408</v>
      </c>
      <c r="Q480">
        <f>Q$50*EXP(-Q$49*(HLOOKUP(Q$49,'American Bonds'!$B$1:$L$504,MATCH($A480,'American Bonds'!$A$2:$A$504,0))/100))</f>
        <v>0.486298000876354</v>
      </c>
      <c r="R480">
        <f>R$50*EXP(-R$49*(HLOOKUP(R$49,'American Bonds'!$B$1:$L$504,MATCH($A480,'American Bonds'!$A$2:$A$504,0))/100))</f>
        <v>0.47509824133644513</v>
      </c>
      <c r="S480">
        <f>S$50*EXP(-S$49*(HLOOKUP(S$49,'American Bonds'!$B$1:$L$504,MATCH($A480,'American Bonds'!$A$2:$A$504,0))/100))</f>
        <v>0.46415641954977749</v>
      </c>
      <c r="T480">
        <f>T$50*EXP(-T$49*(HLOOKUP(T$49,'American Bonds'!$B$1:$L$504,MATCH($A480,'American Bonds'!$A$2:$A$504,0))/100))</f>
        <v>0.45346659504197662</v>
      </c>
      <c r="U480" s="25">
        <f>U$50*EXP(-U$49*(HLOOKUP(U$49,'American Bonds'!$B$1:$L$504,MATCH($A480,'American Bonds'!$A$2:$A$504,0))/100))</f>
        <v>10.847806195236394</v>
      </c>
      <c r="W480" s="129">
        <f t="shared" si="76"/>
        <v>106.81106162209883</v>
      </c>
      <c r="X480" s="21">
        <f t="shared" si="74"/>
        <v>6.4551993514989761</v>
      </c>
      <c r="Y480" s="28">
        <f t="shared" si="75"/>
        <v>7.3599486486864763E-4</v>
      </c>
    </row>
    <row r="481" spans="1:25" x14ac:dyDescent="0.2">
      <c r="A481" s="154" t="s">
        <v>172</v>
      </c>
      <c r="B481">
        <f>B$50*EXP(-B$49*(HLOOKUP(B$49,'American Bonds'!$B$1:$L$504,MATCH($A481,'American Bonds'!$A$2:$A$504,0))/100))</f>
        <v>23.228346116419218</v>
      </c>
      <c r="C481">
        <f>C$50*EXP(-C$49*(HLOOKUP(C$49,'American Bonds'!$B$1:$L$504,MATCH($A481,'American Bonds'!$A$2:$A$504,0))/100))</f>
        <v>2.2623381242361216</v>
      </c>
      <c r="D481">
        <f>D$50*EXP(-D$49*(HLOOKUP(D$49,'American Bonds'!$B$1:$L$504,MATCH($A481,'American Bonds'!$A$2:$A$504,0))/100))</f>
        <v>22.221175217631579</v>
      </c>
      <c r="E481">
        <f>E$50*EXP(-E$49*(HLOOKUP(E$49,'American Bonds'!$B$1:$L$504,MATCH($A481,'American Bonds'!$A$2:$A$504,0))/100))</f>
        <v>1.7900435095467899</v>
      </c>
      <c r="F481">
        <f>F$50*EXP(-F$49*(HLOOKUP(F$49,'American Bonds'!$B$1:$L$504,MATCH($A481,'American Bonds'!$A$2:$A$504,0))/100))</f>
        <v>20.672893077248016</v>
      </c>
      <c r="G481">
        <f>G$50*EXP(-G$49*(HLOOKUP(G$49,'American Bonds'!$B$1:$L$504,MATCH($A481,'American Bonds'!$A$2:$A$504,0))/100))</f>
        <v>1.237618632023356</v>
      </c>
      <c r="H481">
        <f>H$50*EXP(-H$49*(HLOOKUP(H$49,'American Bonds'!$B$1:$L$504,MATCH($A481,'American Bonds'!$A$2:$A$504,0))/100))</f>
        <v>1.1946927927386588</v>
      </c>
      <c r="I481">
        <f>I$50*EXP(-I$49*(HLOOKUP(I$49,'American Bonds'!$B$1:$L$504,MATCH($A481,'American Bonds'!$A$2:$A$504,0))/100))</f>
        <v>1.1692810527732642</v>
      </c>
      <c r="J481">
        <f>J$50*EXP(-J$49*(HLOOKUP(J$49,'American Bonds'!$B$1:$L$504,MATCH($A481,'American Bonds'!$A$2:$A$504,0))/100))</f>
        <v>1.1444098337953517</v>
      </c>
      <c r="K481">
        <f>K$50*EXP(-K$49*(HLOOKUP(K$49,'American Bonds'!$B$1:$L$504,MATCH($A481,'American Bonds'!$A$2:$A$504,0))/100))</f>
        <v>16.552166885910978</v>
      </c>
      <c r="L481">
        <f>L$50*EXP(-L$49*(HLOOKUP(L$49,'American Bonds'!$B$1:$L$504,MATCH($A481,'American Bonds'!$A$2:$A$504,0))/100))</f>
        <v>0.54638377120981452</v>
      </c>
      <c r="M481">
        <f>M$50*EXP(-M$49*(HLOOKUP(M$49,'American Bonds'!$B$1:$L$504,MATCH($A481,'American Bonds'!$A$2:$A$504,0))/100))</f>
        <v>0.53380019726332317</v>
      </c>
      <c r="N481">
        <f>N$50*EXP(-N$49*(HLOOKUP(N$49,'American Bonds'!$B$1:$L$504,MATCH($A481,'American Bonds'!$A$2:$A$504,0))/100))</f>
        <v>0.52150643121671914</v>
      </c>
      <c r="O481">
        <f>O$50*EXP(-O$49*(HLOOKUP(O$49,'American Bonds'!$B$1:$L$504,MATCH($A481,'American Bonds'!$A$2:$A$504,0))/100))</f>
        <v>0.50949579860540306</v>
      </c>
      <c r="P481">
        <f>P$50*EXP(-P$49*(HLOOKUP(P$49,'American Bonds'!$B$1:$L$504,MATCH($A481,'American Bonds'!$A$2:$A$504,0))/100))</f>
        <v>0.4977617786820408</v>
      </c>
      <c r="Q481">
        <f>Q$50*EXP(-Q$49*(HLOOKUP(Q$49,'American Bonds'!$B$1:$L$504,MATCH($A481,'American Bonds'!$A$2:$A$504,0))/100))</f>
        <v>0.486298000876354</v>
      </c>
      <c r="R481">
        <f>R$50*EXP(-R$49*(HLOOKUP(R$49,'American Bonds'!$B$1:$L$504,MATCH($A481,'American Bonds'!$A$2:$A$504,0))/100))</f>
        <v>0.47509824133644513</v>
      </c>
      <c r="S481">
        <f>S$50*EXP(-S$49*(HLOOKUP(S$49,'American Bonds'!$B$1:$L$504,MATCH($A481,'American Bonds'!$A$2:$A$504,0))/100))</f>
        <v>0.46415641954977749</v>
      </c>
      <c r="T481">
        <f>T$50*EXP(-T$49*(HLOOKUP(T$49,'American Bonds'!$B$1:$L$504,MATCH($A481,'American Bonds'!$A$2:$A$504,0))/100))</f>
        <v>0.45346659504197662</v>
      </c>
      <c r="U481" s="25">
        <f>U$50*EXP(-U$49*(HLOOKUP(U$49,'American Bonds'!$B$1:$L$504,MATCH($A481,'American Bonds'!$A$2:$A$504,0))/100))</f>
        <v>10.826132264001798</v>
      </c>
      <c r="W481" s="129">
        <f t="shared" si="76"/>
        <v>106.787064740107</v>
      </c>
      <c r="X481" s="21">
        <f t="shared" si="74"/>
        <v>6.4525689119503182</v>
      </c>
      <c r="Y481" s="28">
        <f t="shared" si="75"/>
        <v>-2.2469187816846973E-4</v>
      </c>
    </row>
    <row r="482" spans="1:25" x14ac:dyDescent="0.2">
      <c r="A482" s="154" t="s">
        <v>173</v>
      </c>
      <c r="B482">
        <f>B$50*EXP(-B$49*(HLOOKUP(B$49,'American Bonds'!$B$1:$L$504,MATCH($A482,'American Bonds'!$A$2:$A$504,0))/100))</f>
        <v>23.223700911731886</v>
      </c>
      <c r="C482">
        <f>C$50*EXP(-C$49*(HLOOKUP(C$49,'American Bonds'!$B$1:$L$504,MATCH($A482,'American Bonds'!$A$2:$A$504,0))/100))</f>
        <v>2.2614333699493478</v>
      </c>
      <c r="D482">
        <f>D$50*EXP(-D$49*(HLOOKUP(D$49,'American Bonds'!$B$1:$L$504,MATCH($A482,'American Bonds'!$A$2:$A$504,0))/100))</f>
        <v>22.214509864919187</v>
      </c>
      <c r="E482">
        <f>E$50*EXP(-E$49*(HLOOKUP(E$49,'American Bonds'!$B$1:$L$504,MATCH($A482,'American Bonds'!$A$2:$A$504,0))/100))</f>
        <v>1.7893276353273602</v>
      </c>
      <c r="F482">
        <f>F$50*EXP(-F$49*(HLOOKUP(F$49,'American Bonds'!$B$1:$L$504,MATCH($A482,'American Bonds'!$A$2:$A$504,0))/100))</f>
        <v>20.652230517172686</v>
      </c>
      <c r="G482">
        <f>G$50*EXP(-G$49*(HLOOKUP(G$49,'American Bonds'!$B$1:$L$504,MATCH($A482,'American Bonds'!$A$2:$A$504,0))/100))</f>
        <v>1.2361343803940157</v>
      </c>
      <c r="H482">
        <f>H$50*EXP(-H$49*(HLOOKUP(H$49,'American Bonds'!$B$1:$L$504,MATCH($A482,'American Bonds'!$A$2:$A$504,0))/100))</f>
        <v>1.1930213930815798</v>
      </c>
      <c r="I482">
        <f>I$50*EXP(-I$49*(HLOOKUP(I$49,'American Bonds'!$B$1:$L$504,MATCH($A482,'American Bonds'!$A$2:$A$504,0))/100))</f>
        <v>1.1674116989706647</v>
      </c>
      <c r="J482">
        <f>J$50*EXP(-J$49*(HLOOKUP(J$49,'American Bonds'!$B$1:$L$504,MATCH($A482,'American Bonds'!$A$2:$A$504,0))/100))</f>
        <v>1.1423517489265849</v>
      </c>
      <c r="K482">
        <f>K$50*EXP(-K$49*(HLOOKUP(K$49,'American Bonds'!$B$1:$L$504,MATCH($A482,'American Bonds'!$A$2:$A$504,0))/100))</f>
        <v>16.519095634414406</v>
      </c>
      <c r="L482">
        <f>L$50*EXP(-L$49*(HLOOKUP(L$49,'American Bonds'!$B$1:$L$504,MATCH($A482,'American Bonds'!$A$2:$A$504,0))/100))</f>
        <v>0.5451830481927632</v>
      </c>
      <c r="M482">
        <f>M$50*EXP(-M$49*(HLOOKUP(M$49,'American Bonds'!$B$1:$L$504,MATCH($A482,'American Bonds'!$A$2:$A$504,0))/100))</f>
        <v>0.53252061290532127</v>
      </c>
      <c r="N482">
        <f>N$50*EXP(-N$49*(HLOOKUP(N$49,'American Bonds'!$B$1:$L$504,MATCH($A482,'American Bonds'!$A$2:$A$504,0))/100))</f>
        <v>0.52015227566061939</v>
      </c>
      <c r="O482">
        <f>O$50*EXP(-O$49*(HLOOKUP(O$49,'American Bonds'!$B$1:$L$504,MATCH($A482,'American Bonds'!$A$2:$A$504,0))/100))</f>
        <v>0.50807120573006737</v>
      </c>
      <c r="P482">
        <f>P$50*EXP(-P$49*(HLOOKUP(P$49,'American Bonds'!$B$1:$L$504,MATCH($A482,'American Bonds'!$A$2:$A$504,0))/100))</f>
        <v>0.4962707310357497</v>
      </c>
      <c r="Q482">
        <f>Q$50*EXP(-Q$49*(HLOOKUP(Q$49,'American Bonds'!$B$1:$L$504,MATCH($A482,'American Bonds'!$A$2:$A$504,0))/100))</f>
        <v>0.484744334465602</v>
      </c>
      <c r="R482">
        <f>R$50*EXP(-R$49*(HLOOKUP(R$49,'American Bonds'!$B$1:$L$504,MATCH($A482,'American Bonds'!$A$2:$A$504,0))/100))</f>
        <v>0.47348565027416945</v>
      </c>
      <c r="S482">
        <f>S$50*EXP(-S$49*(HLOOKUP(S$49,'American Bonds'!$B$1:$L$504,MATCH($A482,'American Bonds'!$A$2:$A$504,0))/100))</f>
        <v>0.46248846056696263</v>
      </c>
      <c r="T482">
        <f>T$50*EXP(-T$49*(HLOOKUP(T$49,'American Bonds'!$B$1:$L$504,MATCH($A482,'American Bonds'!$A$2:$A$504,0))/100))</f>
        <v>0.45174669186646693</v>
      </c>
      <c r="U482" s="25">
        <f>U$50*EXP(-U$49*(HLOOKUP(U$49,'American Bonds'!$B$1:$L$504,MATCH($A482,'American Bonds'!$A$2:$A$504,0))/100))</f>
        <v>10.804501637310695</v>
      </c>
      <c r="W482" s="129">
        <f t="shared" si="76"/>
        <v>106.67838180289614</v>
      </c>
      <c r="X482" s="21">
        <f t="shared" si="74"/>
        <v>6.4483299836423997</v>
      </c>
      <c r="Y482" s="28">
        <f t="shared" si="75"/>
        <v>-1.0182720282074186E-3</v>
      </c>
    </row>
    <row r="483" spans="1:25" x14ac:dyDescent="0.2">
      <c r="A483" s="154" t="s">
        <v>174</v>
      </c>
      <c r="B483">
        <f>B$50*EXP(-B$49*(HLOOKUP(B$49,'American Bonds'!$B$1:$L$504,MATCH($A483,'American Bonds'!$A$2:$A$504,0))/100))</f>
        <v>23.223700911731886</v>
      </c>
      <c r="C483">
        <f>C$50*EXP(-C$49*(HLOOKUP(C$49,'American Bonds'!$B$1:$L$504,MATCH($A483,'American Bonds'!$A$2:$A$504,0))/100))</f>
        <v>2.259173066919272</v>
      </c>
      <c r="D483">
        <f>D$50*EXP(-D$49*(HLOOKUP(D$49,'American Bonds'!$B$1:$L$504,MATCH($A483,'American Bonds'!$A$2:$A$504,0))/100))</f>
        <v>22.194525800218802</v>
      </c>
      <c r="E483">
        <f>E$50*EXP(-E$49*(HLOOKUP(E$49,'American Bonds'!$B$1:$L$504,MATCH($A483,'American Bonds'!$A$2:$A$504,0))/100))</f>
        <v>1.7871817299656929</v>
      </c>
      <c r="F483">
        <f>F$50*EXP(-F$49*(HLOOKUP(F$49,'American Bonds'!$B$1:$L$504,MATCH($A483,'American Bonds'!$A$2:$A$504,0))/100))</f>
        <v>20.621275393543733</v>
      </c>
      <c r="G483">
        <f>G$50*EXP(-G$49*(HLOOKUP(G$49,'American Bonds'!$B$1:$L$504,MATCH($A483,'American Bonds'!$A$2:$A$504,0))/100))</f>
        <v>1.2339113398460206</v>
      </c>
      <c r="H483">
        <f>H$50*EXP(-H$49*(HLOOKUP(H$49,'American Bonds'!$B$1:$L$504,MATCH($A483,'American Bonds'!$A$2:$A$504,0))/100))</f>
        <v>1.1905186769278182</v>
      </c>
      <c r="I483">
        <f>I$50*EXP(-I$49*(HLOOKUP(I$49,'American Bonds'!$B$1:$L$504,MATCH($A483,'American Bonds'!$A$2:$A$504,0))/100))</f>
        <v>1.1646132703507244</v>
      </c>
      <c r="J483">
        <f>J$50*EXP(-J$49*(HLOOKUP(J$49,'American Bonds'!$B$1:$L$504,MATCH($A483,'American Bonds'!$A$2:$A$504,0))/100))</f>
        <v>1.1392715593316511</v>
      </c>
      <c r="K483">
        <f>K$50*EXP(-K$49*(HLOOKUP(K$49,'American Bonds'!$B$1:$L$504,MATCH($A483,'American Bonds'!$A$2:$A$504,0))/100))</f>
        <v>16.486090459322391</v>
      </c>
      <c r="L483">
        <f>L$50*EXP(-L$49*(HLOOKUP(L$49,'American Bonds'!$B$1:$L$504,MATCH($A483,'American Bonds'!$A$2:$A$504,0))/100))</f>
        <v>0.54398496386272954</v>
      </c>
      <c r="M483">
        <f>M$50*EXP(-M$49*(HLOOKUP(M$49,'American Bonds'!$B$1:$L$504,MATCH($A483,'American Bonds'!$A$2:$A$504,0))/100))</f>
        <v>0.53124409586752197</v>
      </c>
      <c r="N483">
        <f>N$50*EXP(-N$49*(HLOOKUP(N$49,'American Bonds'!$B$1:$L$504,MATCH($A483,'American Bonds'!$A$2:$A$504,0))/100))</f>
        <v>0.51880163633588405</v>
      </c>
      <c r="O483">
        <f>O$50*EXP(-O$49*(HLOOKUP(O$49,'American Bonds'!$B$1:$L$504,MATCH($A483,'American Bonds'!$A$2:$A$504,0))/100))</f>
        <v>0.50665059613558694</v>
      </c>
      <c r="P483">
        <f>P$50*EXP(-P$49*(HLOOKUP(P$49,'American Bonds'!$B$1:$L$504,MATCH($A483,'American Bonds'!$A$2:$A$504,0))/100))</f>
        <v>0.49478414982938773</v>
      </c>
      <c r="Q483">
        <f>Q$50*EXP(-Q$49*(HLOOKUP(Q$49,'American Bonds'!$B$1:$L$504,MATCH($A483,'American Bonds'!$A$2:$A$504,0))/100))</f>
        <v>0.48319563184107067</v>
      </c>
      <c r="R483">
        <f>R$50*EXP(-R$49*(HLOOKUP(R$49,'American Bonds'!$B$1:$L$504,MATCH($A483,'American Bonds'!$A$2:$A$504,0))/100))</f>
        <v>0.47187853271128383</v>
      </c>
      <c r="S483">
        <f>S$50*EXP(-S$49*(HLOOKUP(S$49,'American Bonds'!$B$1:$L$504,MATCH($A483,'American Bonds'!$A$2:$A$504,0))/100))</f>
        <v>0.46082649544107013</v>
      </c>
      <c r="T483">
        <f>T$50*EXP(-T$49*(HLOOKUP(T$49,'American Bonds'!$B$1:$L$504,MATCH($A483,'American Bonds'!$A$2:$A$504,0))/100))</f>
        <v>0.45003331192103735</v>
      </c>
      <c r="U483" s="25">
        <f>U$50*EXP(-U$49*(HLOOKUP(U$49,'American Bonds'!$B$1:$L$504,MATCH($A483,'American Bonds'!$A$2:$A$504,0))/100))</f>
        <v>10.739868720136986</v>
      </c>
      <c r="W483" s="129">
        <f t="shared" si="76"/>
        <v>106.50153034224053</v>
      </c>
      <c r="X483" s="21">
        <f t="shared" si="74"/>
        <v>6.4389974935481318</v>
      </c>
      <c r="Y483" s="28">
        <f t="shared" si="75"/>
        <v>-1.6591760400566286E-3</v>
      </c>
    </row>
    <row r="484" spans="1:25" x14ac:dyDescent="0.2">
      <c r="A484" s="154" t="s">
        <v>175</v>
      </c>
      <c r="B484">
        <f>B$50*EXP(-B$49*(HLOOKUP(B$49,'American Bonds'!$B$1:$L$504,MATCH($A484,'American Bonds'!$A$2:$A$504,0))/100))</f>
        <v>23.207450009573009</v>
      </c>
      <c r="C484">
        <f>C$50*EXP(-C$49*(HLOOKUP(C$49,'American Bonds'!$B$1:$L$504,MATCH($A484,'American Bonds'!$A$2:$A$504,0))/100))</f>
        <v>2.2605289774919184</v>
      </c>
      <c r="D484">
        <f>D$50*EXP(-D$49*(HLOOKUP(D$49,'American Bonds'!$B$1:$L$504,MATCH($A484,'American Bonds'!$A$2:$A$504,0))/100))</f>
        <v>22.207846511512699</v>
      </c>
      <c r="E484">
        <f>E$50*EXP(-E$49*(HLOOKUP(E$49,'American Bonds'!$B$1:$L$504,MATCH($A484,'American Bonds'!$A$2:$A$504,0))/100))</f>
        <v>1.7886120474003557</v>
      </c>
      <c r="F484">
        <f>F$50*EXP(-F$49*(HLOOKUP(F$49,'American Bonds'!$B$1:$L$504,MATCH($A484,'American Bonds'!$A$2:$A$504,0))/100))</f>
        <v>20.641906983012714</v>
      </c>
      <c r="G484">
        <f>G$50*EXP(-G$49*(HLOOKUP(G$49,'American Bonds'!$B$1:$L$504,MATCH($A484,'American Bonds'!$A$2:$A$504,0))/100))</f>
        <v>1.2353929222254736</v>
      </c>
      <c r="H484">
        <f>H$50*EXP(-H$49*(HLOOKUP(H$49,'American Bonds'!$B$1:$L$504,MATCH($A484,'American Bonds'!$A$2:$A$504,0))/100))</f>
        <v>1.1921865703284751</v>
      </c>
      <c r="I484">
        <f>I$50*EXP(-I$49*(HLOOKUP(I$49,'American Bonds'!$B$1:$L$504,MATCH($A484,'American Bonds'!$A$2:$A$504,0))/100))</f>
        <v>1.1664781430836324</v>
      </c>
      <c r="J484">
        <f>J$50*EXP(-J$49*(HLOOKUP(J$49,'American Bonds'!$B$1:$L$504,MATCH($A484,'American Bonds'!$A$2:$A$504,0))/100))</f>
        <v>1.1413240948662446</v>
      </c>
      <c r="K484">
        <f>K$50*EXP(-K$49*(HLOOKUP(K$49,'American Bonds'!$B$1:$L$504,MATCH($A484,'American Bonds'!$A$2:$A$504,0))/100))</f>
        <v>16.519095634414406</v>
      </c>
      <c r="L484">
        <f>L$50*EXP(-L$49*(HLOOKUP(L$49,'American Bonds'!$B$1:$L$504,MATCH($A484,'American Bonds'!$A$2:$A$504,0))/100))</f>
        <v>0.5451830481927632</v>
      </c>
      <c r="M484">
        <f>M$50*EXP(-M$49*(HLOOKUP(M$49,'American Bonds'!$B$1:$L$504,MATCH($A484,'American Bonds'!$A$2:$A$504,0))/100))</f>
        <v>0.53252061290532127</v>
      </c>
      <c r="N484">
        <f>N$50*EXP(-N$49*(HLOOKUP(N$49,'American Bonds'!$B$1:$L$504,MATCH($A484,'American Bonds'!$A$2:$A$504,0))/100))</f>
        <v>0.52015227566061939</v>
      </c>
      <c r="O484">
        <f>O$50*EXP(-O$49*(HLOOKUP(O$49,'American Bonds'!$B$1:$L$504,MATCH($A484,'American Bonds'!$A$2:$A$504,0))/100))</f>
        <v>0.50807120573006737</v>
      </c>
      <c r="P484">
        <f>P$50*EXP(-P$49*(HLOOKUP(P$49,'American Bonds'!$B$1:$L$504,MATCH($A484,'American Bonds'!$A$2:$A$504,0))/100))</f>
        <v>0.4962707310357497</v>
      </c>
      <c r="Q484">
        <f>Q$50*EXP(-Q$49*(HLOOKUP(Q$49,'American Bonds'!$B$1:$L$504,MATCH($A484,'American Bonds'!$A$2:$A$504,0))/100))</f>
        <v>0.484744334465602</v>
      </c>
      <c r="R484">
        <f>R$50*EXP(-R$49*(HLOOKUP(R$49,'American Bonds'!$B$1:$L$504,MATCH($A484,'American Bonds'!$A$2:$A$504,0))/100))</f>
        <v>0.47348565027416945</v>
      </c>
      <c r="S484">
        <f>S$50*EXP(-S$49*(HLOOKUP(S$49,'American Bonds'!$B$1:$L$504,MATCH($A484,'American Bonds'!$A$2:$A$504,0))/100))</f>
        <v>0.46248846056696263</v>
      </c>
      <c r="T484">
        <f>T$50*EXP(-T$49*(HLOOKUP(T$49,'American Bonds'!$B$1:$L$504,MATCH($A484,'American Bonds'!$A$2:$A$504,0))/100))</f>
        <v>0.45174669186646693</v>
      </c>
      <c r="U484" s="25">
        <f>U$50*EXP(-U$49*(HLOOKUP(U$49,'American Bonds'!$B$1:$L$504,MATCH($A484,'American Bonds'!$A$2:$A$504,0))/100))</f>
        <v>10.804501637310695</v>
      </c>
      <c r="W484" s="129">
        <f t="shared" si="76"/>
        <v>106.63998654191734</v>
      </c>
      <c r="X484" s="21">
        <f t="shared" si="74"/>
        <v>6.4495307124218026</v>
      </c>
      <c r="Y484" s="28">
        <f t="shared" si="75"/>
        <v>1.2991952124201036E-3</v>
      </c>
    </row>
    <row r="485" spans="1:25" x14ac:dyDescent="0.2">
      <c r="A485" s="154" t="s">
        <v>176</v>
      </c>
      <c r="B485">
        <f>B$50*EXP(-B$49*(HLOOKUP(B$49,'American Bonds'!$B$1:$L$504,MATCH($A485,'American Bonds'!$A$2:$A$504,0))/100))</f>
        <v>23.212091963754869</v>
      </c>
      <c r="C485">
        <f>C$50*EXP(-C$49*(HLOOKUP(C$49,'American Bonds'!$B$1:$L$504,MATCH($A485,'American Bonds'!$A$2:$A$504,0))/100))</f>
        <v>2.2605289774919184</v>
      </c>
      <c r="D485">
        <f>D$50*EXP(-D$49*(HLOOKUP(D$49,'American Bonds'!$B$1:$L$504,MATCH($A485,'American Bonds'!$A$2:$A$504,0))/100))</f>
        <v>22.194525800218802</v>
      </c>
      <c r="E485">
        <f>E$50*EXP(-E$49*(HLOOKUP(E$49,'American Bonds'!$B$1:$L$504,MATCH($A485,'American Bonds'!$A$2:$A$504,0))/100))</f>
        <v>1.7871817299656929</v>
      </c>
      <c r="F485">
        <f>F$50*EXP(-F$49*(HLOOKUP(F$49,'American Bonds'!$B$1:$L$504,MATCH($A485,'American Bonds'!$A$2:$A$504,0))/100))</f>
        <v>20.641906983012714</v>
      </c>
      <c r="G485">
        <f>G$50*EXP(-G$49*(HLOOKUP(G$49,'American Bonds'!$B$1:$L$504,MATCH($A485,'American Bonds'!$A$2:$A$504,0))/100))</f>
        <v>1.2353929222254736</v>
      </c>
      <c r="H485">
        <f>H$50*EXP(-H$49*(HLOOKUP(H$49,'American Bonds'!$B$1:$L$504,MATCH($A485,'American Bonds'!$A$2:$A$504,0))/100))</f>
        <v>1.1930213930815798</v>
      </c>
      <c r="I485">
        <f>I$50*EXP(-I$49*(HLOOKUP(I$49,'American Bonds'!$B$1:$L$504,MATCH($A485,'American Bonds'!$A$2:$A$504,0))/100))</f>
        <v>1.1674116989706647</v>
      </c>
      <c r="J485">
        <f>J$50*EXP(-J$49*(HLOOKUP(J$49,'American Bonds'!$B$1:$L$504,MATCH($A485,'American Bonds'!$A$2:$A$504,0))/100))</f>
        <v>1.1423517489265849</v>
      </c>
      <c r="K485">
        <f>K$50*EXP(-K$49*(HLOOKUP(K$49,'American Bonds'!$B$1:$L$504,MATCH($A485,'American Bonds'!$A$2:$A$504,0))/100))</f>
        <v>16.519095634414406</v>
      </c>
      <c r="L485">
        <f>L$50*EXP(-L$49*(HLOOKUP(L$49,'American Bonds'!$B$1:$L$504,MATCH($A485,'American Bonds'!$A$2:$A$504,0))/100))</f>
        <v>0.5451830481927632</v>
      </c>
      <c r="M485">
        <f>M$50*EXP(-M$49*(HLOOKUP(M$49,'American Bonds'!$B$1:$L$504,MATCH($A485,'American Bonds'!$A$2:$A$504,0))/100))</f>
        <v>0.53252061290532127</v>
      </c>
      <c r="N485">
        <f>N$50*EXP(-N$49*(HLOOKUP(N$49,'American Bonds'!$B$1:$L$504,MATCH($A485,'American Bonds'!$A$2:$A$504,0))/100))</f>
        <v>0.52015227566061939</v>
      </c>
      <c r="O485">
        <f>O$50*EXP(-O$49*(HLOOKUP(O$49,'American Bonds'!$B$1:$L$504,MATCH($A485,'American Bonds'!$A$2:$A$504,0))/100))</f>
        <v>0.50807120573006737</v>
      </c>
      <c r="P485">
        <f>P$50*EXP(-P$49*(HLOOKUP(P$49,'American Bonds'!$B$1:$L$504,MATCH($A485,'American Bonds'!$A$2:$A$504,0))/100))</f>
        <v>0.4962707310357497</v>
      </c>
      <c r="Q485">
        <f>Q$50*EXP(-Q$49*(HLOOKUP(Q$49,'American Bonds'!$B$1:$L$504,MATCH($A485,'American Bonds'!$A$2:$A$504,0))/100))</f>
        <v>0.484744334465602</v>
      </c>
      <c r="R485">
        <f>R$50*EXP(-R$49*(HLOOKUP(R$49,'American Bonds'!$B$1:$L$504,MATCH($A485,'American Bonds'!$A$2:$A$504,0))/100))</f>
        <v>0.47348565027416945</v>
      </c>
      <c r="S485">
        <f>S$50*EXP(-S$49*(HLOOKUP(S$49,'American Bonds'!$B$1:$L$504,MATCH($A485,'American Bonds'!$A$2:$A$504,0))/100))</f>
        <v>0.46248846056696263</v>
      </c>
      <c r="T485">
        <f>T$50*EXP(-T$49*(HLOOKUP(T$49,'American Bonds'!$B$1:$L$504,MATCH($A485,'American Bonds'!$A$2:$A$504,0))/100))</f>
        <v>0.45174669186646693</v>
      </c>
      <c r="U485" s="25">
        <f>U$50*EXP(-U$49*(HLOOKUP(U$49,'American Bonds'!$B$1:$L$504,MATCH($A485,'American Bonds'!$A$2:$A$504,0))/100))</f>
        <v>10.826132264001798</v>
      </c>
      <c r="W485" s="129">
        <f t="shared" si="76"/>
        <v>106.65430412676221</v>
      </c>
      <c r="X485" s="21">
        <f t="shared" si="74"/>
        <v>6.4525478477989875</v>
      </c>
      <c r="Y485" s="28">
        <f t="shared" si="75"/>
        <v>1.3425192790201794E-4</v>
      </c>
    </row>
    <row r="486" spans="1:25" x14ac:dyDescent="0.2">
      <c r="A486" s="154">
        <v>41559</v>
      </c>
      <c r="B486">
        <f>B$50*EXP(-B$49*(HLOOKUP(B$49,'American Bonds'!$B$1:$L$504,MATCH($A486,'American Bonds'!$A$2:$A$504,0))/100))</f>
        <v>23.209770870615085</v>
      </c>
      <c r="C486">
        <f>C$50*EXP(-C$49*(HLOOKUP(C$49,'American Bonds'!$B$1:$L$504,MATCH($A486,'American Bonds'!$A$2:$A$504,0))/100))</f>
        <v>2.2605289774919184</v>
      </c>
      <c r="D486">
        <f>D$50*EXP(-D$49*(HLOOKUP(D$49,'American Bonds'!$B$1:$L$504,MATCH($A486,'American Bonds'!$A$2:$A$504,0))/100))</f>
        <v>22.194525800218802</v>
      </c>
      <c r="E486">
        <f>E$50*EXP(-E$49*(HLOOKUP(E$49,'American Bonds'!$B$1:$L$504,MATCH($A486,'American Bonds'!$A$2:$A$504,0))/100))</f>
        <v>1.7871817299656929</v>
      </c>
      <c r="F486">
        <f>F$50*EXP(-F$49*(HLOOKUP(F$49,'American Bonds'!$B$1:$L$504,MATCH($A486,'American Bonds'!$A$2:$A$504,0))/100))</f>
        <v>20.641906983012714</v>
      </c>
      <c r="G486">
        <f>G$50*EXP(-G$49*(HLOOKUP(G$49,'American Bonds'!$B$1:$L$504,MATCH($A486,'American Bonds'!$A$2:$A$504,0))/100))</f>
        <v>1.2353929222254736</v>
      </c>
      <c r="H486">
        <f>H$50*EXP(-H$49*(HLOOKUP(H$49,'American Bonds'!$B$1:$L$504,MATCH($A486,'American Bonds'!$A$2:$A$504,0))/100))</f>
        <v>1.1938568004151913</v>
      </c>
      <c r="I486">
        <f>I$50*EXP(-I$49*(HLOOKUP(I$49,'American Bonds'!$B$1:$L$504,MATCH($A486,'American Bonds'!$A$2:$A$504,0))/100))</f>
        <v>1.1683460020012237</v>
      </c>
      <c r="J486">
        <f>J$50*EXP(-J$49*(HLOOKUP(J$49,'American Bonds'!$B$1:$L$504,MATCH($A486,'American Bonds'!$A$2:$A$504,0))/100))</f>
        <v>1.1433803282919039</v>
      </c>
      <c r="K486">
        <f>K$50*EXP(-K$49*(HLOOKUP(K$49,'American Bonds'!$B$1:$L$504,MATCH($A486,'American Bonds'!$A$2:$A$504,0))/100))</f>
        <v>16.552166885910978</v>
      </c>
      <c r="L486">
        <f>L$50*EXP(-L$49*(HLOOKUP(L$49,'American Bonds'!$B$1:$L$504,MATCH($A486,'American Bonds'!$A$2:$A$504,0))/100))</f>
        <v>0.54638377120981452</v>
      </c>
      <c r="M486">
        <f>M$50*EXP(-M$49*(HLOOKUP(M$49,'American Bonds'!$B$1:$L$504,MATCH($A486,'American Bonds'!$A$2:$A$504,0))/100))</f>
        <v>0.53380019726332317</v>
      </c>
      <c r="N486">
        <f>N$50*EXP(-N$49*(HLOOKUP(N$49,'American Bonds'!$B$1:$L$504,MATCH($A486,'American Bonds'!$A$2:$A$504,0))/100))</f>
        <v>0.52150643121671914</v>
      </c>
      <c r="O486">
        <f>O$50*EXP(-O$49*(HLOOKUP(O$49,'American Bonds'!$B$1:$L$504,MATCH($A486,'American Bonds'!$A$2:$A$504,0))/100))</f>
        <v>0.50949579860540306</v>
      </c>
      <c r="P486">
        <f>P$50*EXP(-P$49*(HLOOKUP(P$49,'American Bonds'!$B$1:$L$504,MATCH($A486,'American Bonds'!$A$2:$A$504,0))/100))</f>
        <v>0.4977617786820408</v>
      </c>
      <c r="Q486">
        <f>Q$50*EXP(-Q$49*(HLOOKUP(Q$49,'American Bonds'!$B$1:$L$504,MATCH($A486,'American Bonds'!$A$2:$A$504,0))/100))</f>
        <v>0.486298000876354</v>
      </c>
      <c r="R486">
        <f>R$50*EXP(-R$49*(HLOOKUP(R$49,'American Bonds'!$B$1:$L$504,MATCH($A486,'American Bonds'!$A$2:$A$504,0))/100))</f>
        <v>0.47509824133644513</v>
      </c>
      <c r="S486">
        <f>S$50*EXP(-S$49*(HLOOKUP(S$49,'American Bonds'!$B$1:$L$504,MATCH($A486,'American Bonds'!$A$2:$A$504,0))/100))</f>
        <v>0.46415641954977749</v>
      </c>
      <c r="T486">
        <f>T$50*EXP(-T$49*(HLOOKUP(T$49,'American Bonds'!$B$1:$L$504,MATCH($A486,'American Bonds'!$A$2:$A$504,0))/100))</f>
        <v>0.45346659504197662</v>
      </c>
      <c r="U486" s="25">
        <f>U$50*EXP(-U$49*(HLOOKUP(U$49,'American Bonds'!$B$1:$L$504,MATCH($A486,'American Bonds'!$A$2:$A$504,0))/100))</f>
        <v>10.869523517710233</v>
      </c>
      <c r="W486" s="129">
        <f t="shared" si="76"/>
        <v>106.74454805164108</v>
      </c>
      <c r="X486" s="21">
        <f t="shared" si="74"/>
        <v>6.4604165763969084</v>
      </c>
      <c r="Y486" s="28">
        <f t="shared" si="75"/>
        <v>8.4577709146257127E-4</v>
      </c>
    </row>
    <row r="487" spans="1:25" x14ac:dyDescent="0.2">
      <c r="A487" s="154">
        <v>41562</v>
      </c>
      <c r="B487">
        <f>B$50*EXP(-B$49*(HLOOKUP(B$49,'American Bonds'!$B$1:$L$504,MATCH($A487,'American Bonds'!$A$2:$A$504,0))/100))</f>
        <v>23.214413289015571</v>
      </c>
      <c r="C487">
        <f>C$50*EXP(-C$49*(HLOOKUP(C$49,'American Bonds'!$B$1:$L$504,MATCH($A487,'American Bonds'!$A$2:$A$504,0))/100))</f>
        <v>2.2605289774919184</v>
      </c>
      <c r="D487">
        <f>D$50*EXP(-D$49*(HLOOKUP(D$49,'American Bonds'!$B$1:$L$504,MATCH($A487,'American Bonds'!$A$2:$A$504,0))/100))</f>
        <v>22.207846511512699</v>
      </c>
      <c r="E487">
        <f>E$50*EXP(-E$49*(HLOOKUP(E$49,'American Bonds'!$B$1:$L$504,MATCH($A487,'American Bonds'!$A$2:$A$504,0))/100))</f>
        <v>1.7886120474003557</v>
      </c>
      <c r="F487">
        <f>F$50*EXP(-F$49*(HLOOKUP(F$49,'American Bonds'!$B$1:$L$504,MATCH($A487,'American Bonds'!$A$2:$A$504,0))/100))</f>
        <v>20.683232108329015</v>
      </c>
      <c r="G487">
        <f>G$50*EXP(-G$49*(HLOOKUP(G$49,'American Bonds'!$B$1:$L$504,MATCH($A487,'American Bonds'!$A$2:$A$504,0))/100))</f>
        <v>1.2383614260184845</v>
      </c>
      <c r="H487">
        <f>H$50*EXP(-H$49*(HLOOKUP(H$49,'American Bonds'!$B$1:$L$504,MATCH($A487,'American Bonds'!$A$2:$A$504,0))/100))</f>
        <v>1.1972042837459949</v>
      </c>
      <c r="I487">
        <f>I$50*EXP(-I$49*(HLOOKUP(I$49,'American Bonds'!$B$1:$L$504,MATCH($A487,'American Bonds'!$A$2:$A$504,0))/100))</f>
        <v>1.1720906975249927</v>
      </c>
      <c r="J487">
        <f>J$50*EXP(-J$49*(HLOOKUP(J$49,'American Bonds'!$B$1:$L$504,MATCH($A487,'American Bonds'!$A$2:$A$504,0))/100))</f>
        <v>1.1475039154772151</v>
      </c>
      <c r="K487">
        <f>K$50*EXP(-K$49*(HLOOKUP(K$49,'American Bonds'!$B$1:$L$504,MATCH($A487,'American Bonds'!$A$2:$A$504,0))/100))</f>
        <v>16.635134967694896</v>
      </c>
      <c r="L487">
        <f>L$50*EXP(-L$49*(HLOOKUP(L$49,'American Bonds'!$B$1:$L$504,MATCH($A487,'American Bonds'!$A$2:$A$504,0))/100))</f>
        <v>0.54939716117763004</v>
      </c>
      <c r="M487">
        <f>M$50*EXP(-M$49*(HLOOKUP(M$49,'American Bonds'!$B$1:$L$504,MATCH($A487,'American Bonds'!$A$2:$A$504,0))/100))</f>
        <v>0.53701262609612077</v>
      </c>
      <c r="N487">
        <f>N$50*EXP(-N$49*(HLOOKUP(N$49,'American Bonds'!$B$1:$L$504,MATCH($A487,'American Bonds'!$A$2:$A$504,0))/100))</f>
        <v>0.52490726375161001</v>
      </c>
      <c r="O487">
        <f>O$50*EXP(-O$49*(HLOOKUP(O$49,'American Bonds'!$B$1:$L$504,MATCH($A487,'American Bonds'!$A$2:$A$504,0))/100))</f>
        <v>0.51307478101992554</v>
      </c>
      <c r="P487">
        <f>P$50*EXP(-P$49*(HLOOKUP(P$49,'American Bonds'!$B$1:$L$504,MATCH($A487,'American Bonds'!$A$2:$A$504,0))/100))</f>
        <v>0.5015090266367781</v>
      </c>
      <c r="Q487">
        <f>Q$50*EXP(-Q$49*(HLOOKUP(Q$49,'American Bonds'!$B$1:$L$504,MATCH($A487,'American Bonds'!$A$2:$A$504,0))/100))</f>
        <v>0.49020398799995019</v>
      </c>
      <c r="R487">
        <f>R$50*EXP(-R$49*(HLOOKUP(R$49,'American Bonds'!$B$1:$L$504,MATCH($A487,'American Bonds'!$A$2:$A$504,0))/100))</f>
        <v>0.47915378804356878</v>
      </c>
      <c r="S487">
        <f>S$50*EXP(-S$49*(HLOOKUP(S$49,'American Bonds'!$B$1:$L$504,MATCH($A487,'American Bonds'!$A$2:$A$504,0))/100))</f>
        <v>0.46835268218283982</v>
      </c>
      <c r="T487">
        <f>T$50*EXP(-T$49*(HLOOKUP(T$49,'American Bonds'!$B$1:$L$504,MATCH($A487,'American Bonds'!$A$2:$A$504,0))/100))</f>
        <v>0.45779505532765302</v>
      </c>
      <c r="U487" s="25">
        <f>U$50*EXP(-U$49*(HLOOKUP(U$49,'American Bonds'!$B$1:$L$504,MATCH($A487,'American Bonds'!$A$2:$A$504,0))/100))</f>
        <v>10.956828459995192</v>
      </c>
      <c r="W487" s="129">
        <f t="shared" si="76"/>
        <v>107.0231630564424</v>
      </c>
      <c r="X487" s="21">
        <f t="shared" si="74"/>
        <v>6.4758572587404943</v>
      </c>
      <c r="Y487" s="28">
        <f t="shared" si="75"/>
        <v>2.6067095083846855E-3</v>
      </c>
    </row>
    <row r="488" spans="1:25" x14ac:dyDescent="0.2">
      <c r="A488" s="154">
        <v>41563</v>
      </c>
      <c r="B488">
        <f>B$50*EXP(-B$49*(HLOOKUP(B$49,'American Bonds'!$B$1:$L$504,MATCH($A488,'American Bonds'!$A$2:$A$504,0))/100))</f>
        <v>23.207450009573009</v>
      </c>
      <c r="C488">
        <f>C$50*EXP(-C$49*(HLOOKUP(C$49,'American Bonds'!$B$1:$L$504,MATCH($A488,'American Bonds'!$A$2:$A$504,0))/100))</f>
        <v>2.259173066919272</v>
      </c>
      <c r="D488">
        <f>D$50*EXP(-D$49*(HLOOKUP(D$49,'American Bonds'!$B$1:$L$504,MATCH($A488,'American Bonds'!$A$2:$A$504,0))/100))</f>
        <v>22.181213078954428</v>
      </c>
      <c r="E488">
        <f>E$50*EXP(-E$49*(HLOOKUP(E$49,'American Bonds'!$B$1:$L$504,MATCH($A488,'American Bonds'!$A$2:$A$504,0))/100))</f>
        <v>1.7857525563273984</v>
      </c>
      <c r="F488">
        <f>F$50*EXP(-F$49*(HLOOKUP(F$49,'American Bonds'!$B$1:$L$504,MATCH($A488,'American Bonds'!$A$2:$A$504,0))/100))</f>
        <v>20.641906983012714</v>
      </c>
      <c r="G488">
        <f>G$50*EXP(-G$49*(HLOOKUP(G$49,'American Bonds'!$B$1:$L$504,MATCH($A488,'American Bonds'!$A$2:$A$504,0))/100))</f>
        <v>1.2353929222254736</v>
      </c>
      <c r="H488">
        <f>H$50*EXP(-H$49*(HLOOKUP(H$49,'American Bonds'!$B$1:$L$504,MATCH($A488,'American Bonds'!$A$2:$A$504,0))/100))</f>
        <v>1.1946927927386588</v>
      </c>
      <c r="I488">
        <f>I$50*EXP(-I$49*(HLOOKUP(I$49,'American Bonds'!$B$1:$L$504,MATCH($A488,'American Bonds'!$A$2:$A$504,0))/100))</f>
        <v>1.1692810527732642</v>
      </c>
      <c r="J488">
        <f>J$50*EXP(-J$49*(HLOOKUP(J$49,'American Bonds'!$B$1:$L$504,MATCH($A488,'American Bonds'!$A$2:$A$504,0))/100))</f>
        <v>1.1444098337953517</v>
      </c>
      <c r="K488">
        <f>K$50*EXP(-K$49*(HLOOKUP(K$49,'American Bonds'!$B$1:$L$504,MATCH($A488,'American Bonds'!$A$2:$A$504,0))/100))</f>
        <v>16.601897945860348</v>
      </c>
      <c r="L488">
        <f>L$50*EXP(-L$49*(HLOOKUP(L$49,'American Bonds'!$B$1:$L$504,MATCH($A488,'American Bonds'!$A$2:$A$504,0))/100))</f>
        <v>0.5481898159897084</v>
      </c>
      <c r="M488">
        <f>M$50*EXP(-M$49*(HLOOKUP(M$49,'American Bonds'!$B$1:$L$504,MATCH($A488,'American Bonds'!$A$2:$A$504,0))/100))</f>
        <v>0.53572534115331816</v>
      </c>
      <c r="N488">
        <f>N$50*EXP(-N$49*(HLOOKUP(N$49,'American Bonds'!$B$1:$L$504,MATCH($A488,'American Bonds'!$A$2:$A$504,0))/100))</f>
        <v>0.52354427751577792</v>
      </c>
      <c r="O488">
        <f>O$50*EXP(-O$49*(HLOOKUP(O$49,'American Bonds'!$B$1:$L$504,MATCH($A488,'American Bonds'!$A$2:$A$504,0))/100))</f>
        <v>0.51164018101035502</v>
      </c>
      <c r="P488">
        <f>P$50*EXP(-P$49*(HLOOKUP(P$49,'American Bonds'!$B$1:$L$504,MATCH($A488,'American Bonds'!$A$2:$A$504,0))/100))</f>
        <v>0.50000675409238859</v>
      </c>
      <c r="Q488">
        <f>Q$50*EXP(-Q$49*(HLOOKUP(Q$49,'American Bonds'!$B$1:$L$504,MATCH($A488,'American Bonds'!$A$2:$A$504,0))/100))</f>
        <v>0.48863784240774183</v>
      </c>
      <c r="R488">
        <f>R$50*EXP(-R$49*(HLOOKUP(R$49,'American Bonds'!$B$1:$L$504,MATCH($A488,'American Bonds'!$A$2:$A$504,0))/100))</f>
        <v>0.47752743153700489</v>
      </c>
      <c r="S488">
        <f>S$50*EXP(-S$49*(HLOOKUP(S$49,'American Bonds'!$B$1:$L$504,MATCH($A488,'American Bonds'!$A$2:$A$504,0))/100))</f>
        <v>0.466669643813727</v>
      </c>
      <c r="T488">
        <f>T$50*EXP(-T$49*(HLOOKUP(T$49,'American Bonds'!$B$1:$L$504,MATCH($A488,'American Bonds'!$A$2:$A$504,0))/100))</f>
        <v>0.45605873521499335</v>
      </c>
      <c r="U488" s="25">
        <f>U$50*EXP(-U$49*(HLOOKUP(U$49,'American Bonds'!$B$1:$L$504,MATCH($A488,'American Bonds'!$A$2:$A$504,0))/100))</f>
        <v>10.956828459995192</v>
      </c>
      <c r="W488" s="129">
        <f t="shared" si="76"/>
        <v>106.88599872491011</v>
      </c>
      <c r="X488" s="21">
        <f t="shared" si="74"/>
        <v>6.4754594085302397</v>
      </c>
      <c r="Y488" s="28">
        <f t="shared" si="75"/>
        <v>-1.2824541893336596E-3</v>
      </c>
    </row>
    <row r="489" spans="1:25" x14ac:dyDescent="0.2">
      <c r="A489" s="154">
        <v>41564</v>
      </c>
      <c r="B489">
        <f>B$50*EXP(-B$49*(HLOOKUP(B$49,'American Bonds'!$B$1:$L$504,MATCH($A489,'American Bonds'!$A$2:$A$504,0))/100))</f>
        <v>23.209770870615085</v>
      </c>
      <c r="C489">
        <f>C$50*EXP(-C$49*(HLOOKUP(C$49,'American Bonds'!$B$1:$L$504,MATCH($A489,'American Bonds'!$A$2:$A$504,0))/100))</f>
        <v>2.259173066919272</v>
      </c>
      <c r="D489">
        <f>D$50*EXP(-D$49*(HLOOKUP(D$49,'American Bonds'!$B$1:$L$504,MATCH($A489,'American Bonds'!$A$2:$A$504,0))/100))</f>
        <v>22.174559713085522</v>
      </c>
      <c r="E489">
        <f>E$50*EXP(-E$49*(HLOOKUP(E$49,'American Bonds'!$B$1:$L$504,MATCH($A489,'American Bonds'!$A$2:$A$504,0))/100))</f>
        <v>1.7850383981460258</v>
      </c>
      <c r="F489">
        <f>F$50*EXP(-F$49*(HLOOKUP(F$49,'American Bonds'!$B$1:$L$504,MATCH($A489,'American Bonds'!$A$2:$A$504,0))/100))</f>
        <v>20.621275393543733</v>
      </c>
      <c r="G489">
        <f>G$50*EXP(-G$49*(HLOOKUP(G$49,'American Bonds'!$B$1:$L$504,MATCH($A489,'American Bonds'!$A$2:$A$504,0))/100))</f>
        <v>1.2339113398460206</v>
      </c>
      <c r="H489">
        <f>H$50*EXP(-H$49*(HLOOKUP(H$49,'American Bonds'!$B$1:$L$504,MATCH($A489,'American Bonds'!$A$2:$A$504,0))/100))</f>
        <v>1.1946927927386588</v>
      </c>
      <c r="I489">
        <f>I$50*EXP(-I$49*(HLOOKUP(I$49,'American Bonds'!$B$1:$L$504,MATCH($A489,'American Bonds'!$A$2:$A$504,0))/100))</f>
        <v>1.1692810527732642</v>
      </c>
      <c r="J489">
        <f>J$50*EXP(-J$49*(HLOOKUP(J$49,'American Bonds'!$B$1:$L$504,MATCH($A489,'American Bonds'!$A$2:$A$504,0))/100))</f>
        <v>1.1444098337953517</v>
      </c>
      <c r="K489">
        <f>K$50*EXP(-K$49*(HLOOKUP(K$49,'American Bonds'!$B$1:$L$504,MATCH($A489,'American Bonds'!$A$2:$A$504,0))/100))</f>
        <v>16.601897945860348</v>
      </c>
      <c r="L489">
        <f>L$50*EXP(-L$49*(HLOOKUP(L$49,'American Bonds'!$B$1:$L$504,MATCH($A489,'American Bonds'!$A$2:$A$504,0))/100))</f>
        <v>0.5481898159897084</v>
      </c>
      <c r="M489">
        <f>M$50*EXP(-M$49*(HLOOKUP(M$49,'American Bonds'!$B$1:$L$504,MATCH($A489,'American Bonds'!$A$2:$A$504,0))/100))</f>
        <v>0.53572534115331816</v>
      </c>
      <c r="N489">
        <f>N$50*EXP(-N$49*(HLOOKUP(N$49,'American Bonds'!$B$1:$L$504,MATCH($A489,'American Bonds'!$A$2:$A$504,0))/100))</f>
        <v>0.52354427751577792</v>
      </c>
      <c r="O489">
        <f>O$50*EXP(-O$49*(HLOOKUP(O$49,'American Bonds'!$B$1:$L$504,MATCH($A489,'American Bonds'!$A$2:$A$504,0))/100))</f>
        <v>0.51164018101035502</v>
      </c>
      <c r="P489">
        <f>P$50*EXP(-P$49*(HLOOKUP(P$49,'American Bonds'!$B$1:$L$504,MATCH($A489,'American Bonds'!$A$2:$A$504,0))/100))</f>
        <v>0.50000675409238859</v>
      </c>
      <c r="Q489">
        <f>Q$50*EXP(-Q$49*(HLOOKUP(Q$49,'American Bonds'!$B$1:$L$504,MATCH($A489,'American Bonds'!$A$2:$A$504,0))/100))</f>
        <v>0.48863784240774183</v>
      </c>
      <c r="R489">
        <f>R$50*EXP(-R$49*(HLOOKUP(R$49,'American Bonds'!$B$1:$L$504,MATCH($A489,'American Bonds'!$A$2:$A$504,0))/100))</f>
        <v>0.47752743153700489</v>
      </c>
      <c r="S489">
        <f>S$50*EXP(-S$49*(HLOOKUP(S$49,'American Bonds'!$B$1:$L$504,MATCH($A489,'American Bonds'!$A$2:$A$504,0))/100))</f>
        <v>0.466669643813727</v>
      </c>
      <c r="T489">
        <f>T$50*EXP(-T$49*(HLOOKUP(T$49,'American Bonds'!$B$1:$L$504,MATCH($A489,'American Bonds'!$A$2:$A$504,0))/100))</f>
        <v>0.45605873521499335</v>
      </c>
      <c r="U489" s="25">
        <f>U$50*EXP(-U$49*(HLOOKUP(U$49,'American Bonds'!$B$1:$L$504,MATCH($A489,'American Bonds'!$A$2:$A$504,0))/100))</f>
        <v>10.956828459995192</v>
      </c>
      <c r="W489" s="129">
        <f t="shared" si="76"/>
        <v>106.85883889005346</v>
      </c>
      <c r="X489" s="21">
        <f t="shared" si="74"/>
        <v>6.4758648882986423</v>
      </c>
      <c r="Y489" s="28">
        <f t="shared" si="75"/>
        <v>-2.5413324883889461E-4</v>
      </c>
    </row>
    <row r="490" spans="1:25" x14ac:dyDescent="0.2">
      <c r="A490" s="154">
        <v>41565</v>
      </c>
      <c r="B490">
        <f>B$50*EXP(-B$49*(HLOOKUP(B$49,'American Bonds'!$B$1:$L$504,MATCH($A490,'American Bonds'!$A$2:$A$504,0))/100))</f>
        <v>23.207450009573009</v>
      </c>
      <c r="C490">
        <f>C$50*EXP(-C$49*(HLOOKUP(C$49,'American Bonds'!$B$1:$L$504,MATCH($A490,'American Bonds'!$A$2:$A$504,0))/100))</f>
        <v>2.2569150230624517</v>
      </c>
      <c r="D490">
        <f>D$50*EXP(-D$49*(HLOOKUP(D$49,'American Bonds'!$B$1:$L$504,MATCH($A490,'American Bonds'!$A$2:$A$504,0))/100))</f>
        <v>22.16790834292701</v>
      </c>
      <c r="E490">
        <f>E$50*EXP(-E$49*(HLOOKUP(E$49,'American Bonds'!$B$1:$L$504,MATCH($A490,'American Bonds'!$A$2:$A$504,0))/100))</f>
        <v>1.7843245255708007</v>
      </c>
      <c r="F490">
        <f>F$50*EXP(-F$49*(HLOOKUP(F$49,'American Bonds'!$B$1:$L$504,MATCH($A490,'American Bonds'!$A$2:$A$504,0))/100))</f>
        <v>20.600664425351866</v>
      </c>
      <c r="G490">
        <f>G$50*EXP(-G$49*(HLOOKUP(G$49,'American Bonds'!$B$1:$L$504,MATCH($A490,'American Bonds'!$A$2:$A$504,0))/100))</f>
        <v>1.2324315342991101</v>
      </c>
      <c r="H490">
        <f>H$50*EXP(-H$49*(HLOOKUP(H$49,'American Bonds'!$B$1:$L$504,MATCH($A490,'American Bonds'!$A$2:$A$504,0))/100))</f>
        <v>1.1913523317468133</v>
      </c>
      <c r="I490">
        <f>I$50*EXP(-I$49*(HLOOKUP(I$49,'American Bonds'!$B$1:$L$504,MATCH($A490,'American Bonds'!$A$2:$A$504,0))/100))</f>
        <v>1.1655453337426518</v>
      </c>
      <c r="J490">
        <f>J$50*EXP(-J$49*(HLOOKUP(J$49,'American Bonds'!$B$1:$L$504,MATCH($A490,'American Bonds'!$A$2:$A$504,0))/100))</f>
        <v>1.1402973652784838</v>
      </c>
      <c r="K490">
        <f>K$50*EXP(-K$49*(HLOOKUP(K$49,'American Bonds'!$B$1:$L$504,MATCH($A490,'American Bonds'!$A$2:$A$504,0))/100))</f>
        <v>16.535622992350504</v>
      </c>
      <c r="L490">
        <f>L$50*EXP(-L$49*(HLOOKUP(L$49,'American Bonds'!$B$1:$L$504,MATCH($A490,'American Bonds'!$A$2:$A$504,0))/100))</f>
        <v>0.54578307950249261</v>
      </c>
      <c r="M490">
        <f>M$50*EXP(-M$49*(HLOOKUP(M$49,'American Bonds'!$B$1:$L$504,MATCH($A490,'American Bonds'!$A$2:$A$504,0))/100))</f>
        <v>0.53316002120906092</v>
      </c>
      <c r="N490">
        <f>N$50*EXP(-N$49*(HLOOKUP(N$49,'American Bonds'!$B$1:$L$504,MATCH($A490,'American Bonds'!$A$2:$A$504,0))/100))</f>
        <v>0.52082891333817549</v>
      </c>
      <c r="O490">
        <f>O$50*EXP(-O$49*(HLOOKUP(O$49,'American Bonds'!$B$1:$L$504,MATCH($A490,'American Bonds'!$A$2:$A$504,0))/100))</f>
        <v>0.50878300356031037</v>
      </c>
      <c r="P490">
        <f>P$50*EXP(-P$49*(HLOOKUP(P$49,'American Bonds'!$B$1:$L$504,MATCH($A490,'American Bonds'!$A$2:$A$504,0))/100))</f>
        <v>0.4970156957161328</v>
      </c>
      <c r="Q490">
        <f>Q$50*EXP(-Q$49*(HLOOKUP(Q$49,'American Bonds'!$B$1:$L$504,MATCH($A490,'American Bonds'!$A$2:$A$504,0))/100))</f>
        <v>0.48552054620454632</v>
      </c>
      <c r="R490">
        <f>R$50*EXP(-R$49*(HLOOKUP(R$49,'American Bonds'!$B$1:$L$504,MATCH($A490,'American Bonds'!$A$2:$A$504,0))/100))</f>
        <v>0.47429126045427089</v>
      </c>
      <c r="S490">
        <f>S$50*EXP(-S$49*(HLOOKUP(S$49,'American Bonds'!$B$1:$L$504,MATCH($A490,'American Bonds'!$A$2:$A$504,0))/100))</f>
        <v>0.46332168947703051</v>
      </c>
      <c r="T490">
        <f>T$50*EXP(-T$49*(HLOOKUP(T$49,'American Bonds'!$B$1:$L$504,MATCH($A490,'American Bonds'!$A$2:$A$504,0))/100))</f>
        <v>0.45260582650045927</v>
      </c>
      <c r="U490" s="25">
        <f>U$50*EXP(-U$49*(HLOOKUP(U$49,'American Bonds'!$B$1:$L$504,MATCH($A490,'American Bonds'!$A$2:$A$504,0))/100))</f>
        <v>10.869523517710233</v>
      </c>
      <c r="W490" s="129">
        <f t="shared" si="76"/>
        <v>106.63334543757541</v>
      </c>
      <c r="X490" s="21">
        <f t="shared" si="74"/>
        <v>6.460966839393909</v>
      </c>
      <c r="Y490" s="28">
        <f t="shared" si="75"/>
        <v>-2.112428958848125E-3</v>
      </c>
    </row>
    <row r="491" spans="1:25" x14ac:dyDescent="0.2">
      <c r="A491" s="154">
        <v>41566</v>
      </c>
      <c r="B491">
        <f>B$50*EXP(-B$49*(HLOOKUP(B$49,'American Bonds'!$B$1:$L$504,MATCH($A491,'American Bonds'!$A$2:$A$504,0))/100))</f>
        <v>23.209770870615085</v>
      </c>
      <c r="C491">
        <f>C$50*EXP(-C$49*(HLOOKUP(C$49,'American Bonds'!$B$1:$L$504,MATCH($A491,'American Bonds'!$A$2:$A$504,0))/100))</f>
        <v>2.257366451208374</v>
      </c>
      <c r="D491">
        <f>D$50*EXP(-D$49*(HLOOKUP(D$49,'American Bonds'!$B$1:$L$504,MATCH($A491,'American Bonds'!$A$2:$A$504,0))/100))</f>
        <v>22.174559713085522</v>
      </c>
      <c r="E491">
        <f>E$50*EXP(-E$49*(HLOOKUP(E$49,'American Bonds'!$B$1:$L$504,MATCH($A491,'American Bonds'!$A$2:$A$504,0))/100))</f>
        <v>1.7850383981460258</v>
      </c>
      <c r="F491">
        <f>F$50*EXP(-F$49*(HLOOKUP(F$49,'American Bonds'!$B$1:$L$504,MATCH($A491,'American Bonds'!$A$2:$A$504,0))/100))</f>
        <v>20.610967333076829</v>
      </c>
      <c r="G491">
        <f>G$50*EXP(-G$49*(HLOOKUP(G$49,'American Bonds'!$B$1:$L$504,MATCH($A491,'American Bonds'!$A$2:$A$504,0))/100))</f>
        <v>1.23317121510174</v>
      </c>
      <c r="H491">
        <f>H$50*EXP(-H$49*(HLOOKUP(H$49,'American Bonds'!$B$1:$L$504,MATCH($A491,'American Bonds'!$A$2:$A$504,0))/100))</f>
        <v>1.1921865703284751</v>
      </c>
      <c r="I491">
        <f>I$50*EXP(-I$49*(HLOOKUP(I$49,'American Bonds'!$B$1:$L$504,MATCH($A491,'American Bonds'!$A$2:$A$504,0))/100))</f>
        <v>1.1664781430836324</v>
      </c>
      <c r="J491">
        <f>J$50*EXP(-J$49*(HLOOKUP(J$49,'American Bonds'!$B$1:$L$504,MATCH($A491,'American Bonds'!$A$2:$A$504,0))/100))</f>
        <v>1.1413240948662446</v>
      </c>
      <c r="K491">
        <f>K$50*EXP(-K$49*(HLOOKUP(K$49,'American Bonds'!$B$1:$L$504,MATCH($A491,'American Bonds'!$A$2:$A$504,0))/100))</f>
        <v>16.552166885910978</v>
      </c>
      <c r="L491">
        <f>L$50*EXP(-L$49*(HLOOKUP(L$49,'American Bonds'!$B$1:$L$504,MATCH($A491,'American Bonds'!$A$2:$A$504,0))/100))</f>
        <v>0.54638377120981452</v>
      </c>
      <c r="M491">
        <f>M$50*EXP(-M$49*(HLOOKUP(M$49,'American Bonds'!$B$1:$L$504,MATCH($A491,'American Bonds'!$A$2:$A$504,0))/100))</f>
        <v>0.53380019726332317</v>
      </c>
      <c r="N491">
        <f>N$50*EXP(-N$49*(HLOOKUP(N$49,'American Bonds'!$B$1:$L$504,MATCH($A491,'American Bonds'!$A$2:$A$504,0))/100))</f>
        <v>0.52150643121671914</v>
      </c>
      <c r="O491">
        <f>O$50*EXP(-O$49*(HLOOKUP(O$49,'American Bonds'!$B$1:$L$504,MATCH($A491,'American Bonds'!$A$2:$A$504,0))/100))</f>
        <v>0.50949579860540306</v>
      </c>
      <c r="P491">
        <f>P$50*EXP(-P$49*(HLOOKUP(P$49,'American Bonds'!$B$1:$L$504,MATCH($A491,'American Bonds'!$A$2:$A$504,0))/100))</f>
        <v>0.4977617786820408</v>
      </c>
      <c r="Q491">
        <f>Q$50*EXP(-Q$49*(HLOOKUP(Q$49,'American Bonds'!$B$1:$L$504,MATCH($A491,'American Bonds'!$A$2:$A$504,0))/100))</f>
        <v>0.486298000876354</v>
      </c>
      <c r="R491">
        <f>R$50*EXP(-R$49*(HLOOKUP(R$49,'American Bonds'!$B$1:$L$504,MATCH($A491,'American Bonds'!$A$2:$A$504,0))/100))</f>
        <v>0.47509824133644513</v>
      </c>
      <c r="S491">
        <f>S$50*EXP(-S$49*(HLOOKUP(S$49,'American Bonds'!$B$1:$L$504,MATCH($A491,'American Bonds'!$A$2:$A$504,0))/100))</f>
        <v>0.46415641954977749</v>
      </c>
      <c r="T491">
        <f>T$50*EXP(-T$49*(HLOOKUP(T$49,'American Bonds'!$B$1:$L$504,MATCH($A491,'American Bonds'!$A$2:$A$504,0))/100))</f>
        <v>0.45346659504197662</v>
      </c>
      <c r="U491" s="25">
        <f>U$50*EXP(-U$49*(HLOOKUP(U$49,'American Bonds'!$B$1:$L$504,MATCH($A491,'American Bonds'!$A$2:$A$504,0))/100))</f>
        <v>10.913088684026835</v>
      </c>
      <c r="W491" s="129">
        <f t="shared" si="76"/>
        <v>106.72408559323161</v>
      </c>
      <c r="X491" s="21">
        <f t="shared" si="74"/>
        <v>6.4671210949824838</v>
      </c>
      <c r="Y491" s="28">
        <f t="shared" si="75"/>
        <v>8.5059292932728706E-4</v>
      </c>
    </row>
    <row r="492" spans="1:25" x14ac:dyDescent="0.2">
      <c r="A492" s="154">
        <v>41569</v>
      </c>
      <c r="B492">
        <f>B$50*EXP(-B$49*(HLOOKUP(B$49,'American Bonds'!$B$1:$L$504,MATCH($A492,'American Bonds'!$A$2:$A$504,0))/100))</f>
        <v>23.205129380605431</v>
      </c>
      <c r="C492">
        <f>C$50*EXP(-C$49*(HLOOKUP(C$49,'American Bonds'!$B$1:$L$504,MATCH($A492,'American Bonds'!$A$2:$A$504,0))/100))</f>
        <v>2.2564636851931303</v>
      </c>
      <c r="D492">
        <f>D$50*EXP(-D$49*(HLOOKUP(D$49,'American Bonds'!$B$1:$L$504,MATCH($A492,'American Bonds'!$A$2:$A$504,0))/100))</f>
        <v>22.154611587346828</v>
      </c>
      <c r="E492">
        <f>E$50*EXP(-E$49*(HLOOKUP(E$49,'American Bonds'!$B$1:$L$504,MATCH($A492,'American Bonds'!$A$2:$A$504,0))/100))</f>
        <v>1.7828976367819602</v>
      </c>
      <c r="F492">
        <f>F$50*EXP(-F$49*(HLOOKUP(F$49,'American Bonds'!$B$1:$L$504,MATCH($A492,'American Bonds'!$A$2:$A$504,0))/100))</f>
        <v>20.559504270376191</v>
      </c>
      <c r="G492">
        <f>G$50*EXP(-G$49*(HLOOKUP(G$49,'American Bonds'!$B$1:$L$504,MATCH($A492,'American Bonds'!$A$2:$A$504,0))/100))</f>
        <v>1.2294772451817919</v>
      </c>
      <c r="H492">
        <f>H$50*EXP(-H$49*(HLOOKUP(H$49,'American Bonds'!$B$1:$L$504,MATCH($A492,'American Bonds'!$A$2:$A$504,0))/100))</f>
        <v>1.1871898871129702</v>
      </c>
      <c r="I492">
        <f>I$50*EXP(-I$49*(HLOOKUP(I$49,'American Bonds'!$B$1:$L$504,MATCH($A492,'American Bonds'!$A$2:$A$504,0))/100))</f>
        <v>1.16089246435029</v>
      </c>
      <c r="J492">
        <f>J$50*EXP(-J$49*(HLOOKUP(J$49,'American Bonds'!$B$1:$L$504,MATCH($A492,'American Bonds'!$A$2:$A$504,0))/100))</f>
        <v>1.1351775553467534</v>
      </c>
      <c r="K492">
        <f>K$50*EXP(-K$49*(HLOOKUP(K$49,'American Bonds'!$B$1:$L$504,MATCH($A492,'American Bonds'!$A$2:$A$504,0))/100))</f>
        <v>16.453151228614196</v>
      </c>
      <c r="L492">
        <f>L$50*EXP(-L$49*(HLOOKUP(L$49,'American Bonds'!$B$1:$L$504,MATCH($A492,'American Bonds'!$A$2:$A$504,0))/100))</f>
        <v>0.54278951242098283</v>
      </c>
      <c r="M492">
        <f>M$50*EXP(-M$49*(HLOOKUP(M$49,'American Bonds'!$B$1:$L$504,MATCH($A492,'American Bonds'!$A$2:$A$504,0))/100))</f>
        <v>0.52997063879718365</v>
      </c>
      <c r="N492">
        <f>N$50*EXP(-N$49*(HLOOKUP(N$49,'American Bonds'!$B$1:$L$504,MATCH($A492,'American Bonds'!$A$2:$A$504,0))/100))</f>
        <v>0.51745450411218596</v>
      </c>
      <c r="O492">
        <f>O$50*EXP(-O$49*(HLOOKUP(O$49,'American Bonds'!$B$1:$L$504,MATCH($A492,'American Bonds'!$A$2:$A$504,0))/100))</f>
        <v>0.50523395868437537</v>
      </c>
      <c r="P492">
        <f>P$50*EXP(-P$49*(HLOOKUP(P$49,'American Bonds'!$B$1:$L$504,MATCH($A492,'American Bonds'!$A$2:$A$504,0))/100))</f>
        <v>0.49330202168371406</v>
      </c>
      <c r="Q492">
        <f>Q$50*EXP(-Q$49*(HLOOKUP(Q$49,'American Bonds'!$B$1:$L$504,MATCH($A492,'American Bonds'!$A$2:$A$504,0))/100))</f>
        <v>0.48165187714403163</v>
      </c>
      <c r="R492">
        <f>R$50*EXP(-R$49*(HLOOKUP(R$49,'American Bonds'!$B$1:$L$504,MATCH($A492,'American Bonds'!$A$2:$A$504,0))/100))</f>
        <v>0.47027687006949126</v>
      </c>
      <c r="S492">
        <f>S$50*EXP(-S$49*(HLOOKUP(S$49,'American Bonds'!$B$1:$L$504,MATCH($A492,'American Bonds'!$A$2:$A$504,0))/100))</f>
        <v>0.45917050263300868</v>
      </c>
      <c r="T492">
        <f>T$50*EXP(-T$49*(HLOOKUP(T$49,'American Bonds'!$B$1:$L$504,MATCH($A492,'American Bonds'!$A$2:$A$504,0))/100))</f>
        <v>0.44832643046445181</v>
      </c>
      <c r="U492" s="25">
        <f>U$50*EXP(-U$49*(HLOOKUP(U$49,'American Bonds'!$B$1:$L$504,MATCH($A492,'American Bonds'!$A$2:$A$504,0))/100))</f>
        <v>10.761369951641688</v>
      </c>
      <c r="W492" s="129">
        <f t="shared" si="76"/>
        <v>106.33404120856063</v>
      </c>
      <c r="X492" s="21">
        <f t="shared" si="74"/>
        <v>6.4426715282581117</v>
      </c>
      <c r="Y492" s="28">
        <f t="shared" si="75"/>
        <v>-3.6613935010505255E-3</v>
      </c>
    </row>
    <row r="493" spans="1:25" x14ac:dyDescent="0.2">
      <c r="A493" s="154">
        <v>41570</v>
      </c>
      <c r="B493">
        <f>B$50*EXP(-B$49*(HLOOKUP(B$49,'American Bonds'!$B$1:$L$504,MATCH($A493,'American Bonds'!$A$2:$A$504,0))/100))</f>
        <v>23.207450009573009</v>
      </c>
      <c r="C493">
        <f>C$50*EXP(-C$49*(HLOOKUP(C$49,'American Bonds'!$B$1:$L$504,MATCH($A493,'American Bonds'!$A$2:$A$504,0))/100))</f>
        <v>2.257366451208374</v>
      </c>
      <c r="D493">
        <f>D$50*EXP(-D$49*(HLOOKUP(D$49,'American Bonds'!$B$1:$L$504,MATCH($A493,'American Bonds'!$A$2:$A$504,0))/100))</f>
        <v>22.16790834292701</v>
      </c>
      <c r="E493">
        <f>E$50*EXP(-E$49*(HLOOKUP(E$49,'American Bonds'!$B$1:$L$504,MATCH($A493,'American Bonds'!$A$2:$A$504,0))/100))</f>
        <v>1.7843245255708007</v>
      </c>
      <c r="F493">
        <f>F$50*EXP(-F$49*(HLOOKUP(F$49,'American Bonds'!$B$1:$L$504,MATCH($A493,'American Bonds'!$A$2:$A$504,0))/100))</f>
        <v>20.580074057826142</v>
      </c>
      <c r="G493">
        <f>G$50*EXP(-G$49*(HLOOKUP(G$49,'American Bonds'!$B$1:$L$504,MATCH($A493,'American Bonds'!$A$2:$A$504,0))/100))</f>
        <v>1.2309535034538222</v>
      </c>
      <c r="H493">
        <f>H$50*EXP(-H$49*(HLOOKUP(H$49,'American Bonds'!$B$1:$L$504,MATCH($A493,'American Bonds'!$A$2:$A$504,0))/100))</f>
        <v>1.1888531169441492</v>
      </c>
      <c r="I493">
        <f>I$50*EXP(-I$49*(HLOOKUP(I$49,'American Bonds'!$B$1:$L$504,MATCH($A493,'American Bonds'!$A$2:$A$504,0))/100))</f>
        <v>1.1627513790284247</v>
      </c>
      <c r="J493">
        <f>J$50*EXP(-J$49*(HLOOKUP(J$49,'American Bonds'!$B$1:$L$504,MATCH($A493,'American Bonds'!$A$2:$A$504,0))/100))</f>
        <v>1.1372227150379066</v>
      </c>
      <c r="K493">
        <f>K$50*EXP(-K$49*(HLOOKUP(K$49,'American Bonds'!$B$1:$L$504,MATCH($A493,'American Bonds'!$A$2:$A$504,0))/100))</f>
        <v>16.469612609161302</v>
      </c>
      <c r="L493">
        <f>L$50*EXP(-L$49*(HLOOKUP(L$49,'American Bonds'!$B$1:$L$504,MATCH($A493,'American Bonds'!$A$2:$A$504,0))/100))</f>
        <v>0.54338690939274292</v>
      </c>
      <c r="M493">
        <f>M$50*EXP(-M$49*(HLOOKUP(M$49,'American Bonds'!$B$1:$L$504,MATCH($A493,'American Bonds'!$A$2:$A$504,0))/100))</f>
        <v>0.5306069852952775</v>
      </c>
      <c r="N493">
        <f>N$50*EXP(-N$49*(HLOOKUP(N$49,'American Bonds'!$B$1:$L$504,MATCH($A493,'American Bonds'!$A$2:$A$504,0))/100))</f>
        <v>0.51812763240612392</v>
      </c>
      <c r="O493">
        <f>O$50*EXP(-O$49*(HLOOKUP(O$49,'American Bonds'!$B$1:$L$504,MATCH($A493,'American Bonds'!$A$2:$A$504,0))/100))</f>
        <v>0.50594178158695413</v>
      </c>
      <c r="P493">
        <f>P$50*EXP(-P$49*(HLOOKUP(P$49,'American Bonds'!$B$1:$L$504,MATCH($A493,'American Bonds'!$A$2:$A$504,0))/100))</f>
        <v>0.49404252995860048</v>
      </c>
      <c r="Q493">
        <f>Q$50*EXP(-Q$49*(HLOOKUP(Q$49,'American Bonds'!$B$1:$L$504,MATCH($A493,'American Bonds'!$A$2:$A$504,0))/100))</f>
        <v>0.48242313699080408</v>
      </c>
      <c r="R493">
        <f>R$50*EXP(-R$49*(HLOOKUP(R$49,'American Bonds'!$B$1:$L$504,MATCH($A493,'American Bonds'!$A$2:$A$504,0))/100))</f>
        <v>0.4710770206839287</v>
      </c>
      <c r="S493">
        <f>S$50*EXP(-S$49*(HLOOKUP(S$49,'American Bonds'!$B$1:$L$504,MATCH($A493,'American Bonds'!$A$2:$A$504,0))/100))</f>
        <v>0.45999775384047703</v>
      </c>
      <c r="T493">
        <f>T$50*EXP(-T$49*(HLOOKUP(T$49,'American Bonds'!$B$1:$L$504,MATCH($A493,'American Bonds'!$A$2:$A$504,0))/100))</f>
        <v>0.44917906042429667</v>
      </c>
      <c r="U493" s="25">
        <f>U$50*EXP(-U$49*(HLOOKUP(U$49,'American Bonds'!$B$1:$L$504,MATCH($A493,'American Bonds'!$A$2:$A$504,0))/100))</f>
        <v>10.782914228640545</v>
      </c>
      <c r="W493" s="129">
        <f t="shared" si="76"/>
        <v>106.4242137499507</v>
      </c>
      <c r="X493" s="21">
        <f t="shared" si="74"/>
        <v>6.445696278439609</v>
      </c>
      <c r="Y493" s="28">
        <f t="shared" si="75"/>
        <v>8.4765262628081666E-4</v>
      </c>
    </row>
    <row r="494" spans="1:25" x14ac:dyDescent="0.2">
      <c r="A494" s="154">
        <v>41571</v>
      </c>
      <c r="B494">
        <f>B$50*EXP(-B$49*(HLOOKUP(B$49,'American Bonds'!$B$1:$L$504,MATCH($A494,'American Bonds'!$A$2:$A$504,0))/100))</f>
        <v>23.205129380605431</v>
      </c>
      <c r="C494">
        <f>C$50*EXP(-C$49*(HLOOKUP(C$49,'American Bonds'!$B$1:$L$504,MATCH($A494,'American Bonds'!$A$2:$A$504,0))/100))</f>
        <v>2.2564636851931303</v>
      </c>
      <c r="D494">
        <f>D$50*EXP(-D$49*(HLOOKUP(D$49,'American Bonds'!$B$1:$L$504,MATCH($A494,'American Bonds'!$A$2:$A$504,0))/100))</f>
        <v>22.147966200728458</v>
      </c>
      <c r="E494">
        <f>E$50*EXP(-E$49*(HLOOKUP(E$49,'American Bonds'!$B$1:$L$504,MATCH($A494,'American Bonds'!$A$2:$A$504,0))/100))</f>
        <v>1.7821846203400427</v>
      </c>
      <c r="F494">
        <f>F$50*EXP(-F$49*(HLOOKUP(F$49,'American Bonds'!$B$1:$L$504,MATCH($A494,'American Bonds'!$A$2:$A$504,0))/100))</f>
        <v>20.538955042432221</v>
      </c>
      <c r="G494">
        <f>G$50*EXP(-G$49*(HLOOKUP(G$49,'American Bonds'!$B$1:$L$504,MATCH($A494,'American Bonds'!$A$2:$A$504,0))/100))</f>
        <v>1.228002757357207</v>
      </c>
      <c r="H494">
        <f>H$50*EXP(-H$49*(HLOOKUP(H$49,'American Bonds'!$B$1:$L$504,MATCH($A494,'American Bonds'!$A$2:$A$504,0))/100))</f>
        <v>1.1855289841743497</v>
      </c>
      <c r="I494">
        <f>I$50*EXP(-I$49*(HLOOKUP(I$49,'American Bonds'!$B$1:$L$504,MATCH($A494,'American Bonds'!$A$2:$A$504,0))/100))</f>
        <v>1.1590365215574983</v>
      </c>
      <c r="J494">
        <f>J$50*EXP(-J$49*(HLOOKUP(J$49,'American Bonds'!$B$1:$L$504,MATCH($A494,'American Bonds'!$A$2:$A$504,0))/100))</f>
        <v>1.1331360736318725</v>
      </c>
      <c r="K494">
        <f>K$50*EXP(-K$49*(HLOOKUP(K$49,'American Bonds'!$B$1:$L$504,MATCH($A494,'American Bonds'!$A$2:$A$504,0))/100))</f>
        <v>16.403865740125198</v>
      </c>
      <c r="L494">
        <f>L$50*EXP(-L$49*(HLOOKUP(L$49,'American Bonds'!$B$1:$L$504,MATCH($A494,'American Bonds'!$A$2:$A$504,0))/100))</f>
        <v>0.54100125927053133</v>
      </c>
      <c r="M494">
        <f>M$50*EXP(-M$49*(HLOOKUP(M$49,'American Bonds'!$B$1:$L$504,MATCH($A494,'American Bonds'!$A$2:$A$504,0))/100))</f>
        <v>0.52806617458990768</v>
      </c>
      <c r="N494">
        <f>N$50*EXP(-N$49*(HLOOKUP(N$49,'American Bonds'!$B$1:$L$504,MATCH($A494,'American Bonds'!$A$2:$A$504,0))/100))</f>
        <v>0.51544036167682228</v>
      </c>
      <c r="O494">
        <f>O$50*EXP(-O$49*(HLOOKUP(O$49,'American Bonds'!$B$1:$L$504,MATCH($A494,'American Bonds'!$A$2:$A$504,0))/100))</f>
        <v>0.50311642598933271</v>
      </c>
      <c r="P494">
        <f>P$50*EXP(-P$49*(HLOOKUP(P$49,'American Bonds'!$B$1:$L$504,MATCH($A494,'American Bonds'!$A$2:$A$504,0))/100))</f>
        <v>0.49108714978550339</v>
      </c>
      <c r="Q494">
        <f>Q$50*EXP(-Q$49*(HLOOKUP(Q$49,'American Bonds'!$B$1:$L$504,MATCH($A494,'American Bonds'!$A$2:$A$504,0))/100))</f>
        <v>0.47934548789620068</v>
      </c>
      <c r="R494">
        <f>R$50*EXP(-R$49*(HLOOKUP(R$49,'American Bonds'!$B$1:$L$504,MATCH($A494,'American Bonds'!$A$2:$A$504,0))/100))</f>
        <v>0.46788456359895869</v>
      </c>
      <c r="S494">
        <f>S$50*EXP(-S$49*(HLOOKUP(S$49,'American Bonds'!$B$1:$L$504,MATCH($A494,'American Bonds'!$A$2:$A$504,0))/100))</f>
        <v>0.45669766459049871</v>
      </c>
      <c r="T494">
        <f>T$50*EXP(-T$49*(HLOOKUP(T$49,'American Bonds'!$B$1:$L$504,MATCH($A494,'American Bonds'!$A$2:$A$504,0))/100))</f>
        <v>0.44577823905554437</v>
      </c>
      <c r="U494" s="25">
        <f>U$50*EXP(-U$49*(HLOOKUP(U$49,'American Bonds'!$B$1:$L$504,MATCH($A494,'American Bonds'!$A$2:$A$504,0))/100))</f>
        <v>10.696995049762066</v>
      </c>
      <c r="W494" s="129">
        <f t="shared" si="76"/>
        <v>106.16568138236075</v>
      </c>
      <c r="X494" s="21">
        <f t="shared" si="74"/>
        <v>6.431585372717656</v>
      </c>
      <c r="Y494" s="28">
        <f t="shared" si="75"/>
        <v>-2.4322180965252222E-3</v>
      </c>
    </row>
    <row r="495" spans="1:25" x14ac:dyDescent="0.2">
      <c r="A495" s="154">
        <v>41572</v>
      </c>
      <c r="B495">
        <f>B$50*EXP(-B$49*(HLOOKUP(B$49,'American Bonds'!$B$1:$L$504,MATCH($A495,'American Bonds'!$A$2:$A$504,0))/100))</f>
        <v>23.205129380605431</v>
      </c>
      <c r="C495">
        <f>C$50*EXP(-C$49*(HLOOKUP(C$49,'American Bonds'!$B$1:$L$504,MATCH($A495,'American Bonds'!$A$2:$A$504,0))/100))</f>
        <v>2.2560124375823571</v>
      </c>
      <c r="D495">
        <f>D$50*EXP(-D$49*(HLOOKUP(D$49,'American Bonds'!$B$1:$L$504,MATCH($A495,'American Bonds'!$A$2:$A$504,0))/100))</f>
        <v>22.141322807427059</v>
      </c>
      <c r="E495">
        <f>E$50*EXP(-E$49*(HLOOKUP(E$49,'American Bonds'!$B$1:$L$504,MATCH($A495,'American Bonds'!$A$2:$A$504,0))/100))</f>
        <v>1.7814718890476682</v>
      </c>
      <c r="F495">
        <f>F$50*EXP(-F$49*(HLOOKUP(F$49,'American Bonds'!$B$1:$L$504,MATCH($A495,'American Bonds'!$A$2:$A$504,0))/100))</f>
        <v>20.528688131852544</v>
      </c>
      <c r="G495">
        <f>G$50*EXP(-G$49*(HLOOKUP(G$49,'American Bonds'!$B$1:$L$504,MATCH($A495,'American Bonds'!$A$2:$A$504,0))/100))</f>
        <v>1.2272661766990873</v>
      </c>
      <c r="H495">
        <f>H$50*EXP(-H$49*(HLOOKUP(H$49,'American Bonds'!$B$1:$L$504,MATCH($A495,'American Bonds'!$A$2:$A$504,0))/100))</f>
        <v>1.1838704048729181</v>
      </c>
      <c r="I495">
        <f>I$50*EXP(-I$49*(HLOOKUP(I$49,'American Bonds'!$B$1:$L$504,MATCH($A495,'American Bonds'!$A$2:$A$504,0))/100))</f>
        <v>1.1571835458988347</v>
      </c>
      <c r="J495">
        <f>J$50*EXP(-J$49*(HLOOKUP(J$49,'American Bonds'!$B$1:$L$504,MATCH($A495,'American Bonds'!$A$2:$A$504,0))/100))</f>
        <v>1.1310982632788618</v>
      </c>
      <c r="K495">
        <f>K$50*EXP(-K$49*(HLOOKUP(K$49,'American Bonds'!$B$1:$L$504,MATCH($A495,'American Bonds'!$A$2:$A$504,0))/100))</f>
        <v>16.371090794515538</v>
      </c>
      <c r="L495">
        <f>L$50*EXP(-L$49*(HLOOKUP(L$49,'American Bonds'!$B$1:$L$504,MATCH($A495,'American Bonds'!$A$2:$A$504,0))/100))</f>
        <v>0.53981236476361449</v>
      </c>
      <c r="M495">
        <f>M$50*EXP(-M$49*(HLOOKUP(M$49,'American Bonds'!$B$1:$L$504,MATCH($A495,'American Bonds'!$A$2:$A$504,0))/100))</f>
        <v>0.52680033538554005</v>
      </c>
      <c r="N495">
        <f>N$50*EXP(-N$49*(HLOOKUP(N$49,'American Bonds'!$B$1:$L$504,MATCH($A495,'American Bonds'!$A$2:$A$504,0))/100))</f>
        <v>0.51410195741596931</v>
      </c>
      <c r="O495">
        <f>O$50*EXP(-O$49*(HLOOKUP(O$49,'American Bonds'!$B$1:$L$504,MATCH($A495,'American Bonds'!$A$2:$A$504,0))/100))</f>
        <v>0.50170967037350489</v>
      </c>
      <c r="P495">
        <f>P$50*EXP(-P$49*(HLOOKUP(P$49,'American Bonds'!$B$1:$L$504,MATCH($A495,'American Bonds'!$A$2:$A$504,0))/100))</f>
        <v>0.48961609602008521</v>
      </c>
      <c r="Q495">
        <f>Q$50*EXP(-Q$49*(HLOOKUP(Q$49,'American Bonds'!$B$1:$L$504,MATCH($A495,'American Bonds'!$A$2:$A$504,0))/100))</f>
        <v>0.47781403396805838</v>
      </c>
      <c r="R495">
        <f>R$50*EXP(-R$49*(HLOOKUP(R$49,'American Bonds'!$B$1:$L$504,MATCH($A495,'American Bonds'!$A$2:$A$504,0))/100))</f>
        <v>0.46629645739314746</v>
      </c>
      <c r="S495">
        <f>S$50*EXP(-S$49*(HLOOKUP(S$49,'American Bonds'!$B$1:$L$504,MATCH($A495,'American Bonds'!$A$2:$A$504,0))/100))</f>
        <v>0.45505650885075227</v>
      </c>
      <c r="T495">
        <f>T$50*EXP(-T$49*(HLOOKUP(T$49,'American Bonds'!$B$1:$L$504,MATCH($A495,'American Bonds'!$A$2:$A$504,0))/100))</f>
        <v>0.44408749619309867</v>
      </c>
      <c r="U495" s="25">
        <f>U$50*EXP(-U$49*(HLOOKUP(U$49,'American Bonds'!$B$1:$L$504,MATCH($A495,'American Bonds'!$A$2:$A$504,0))/100))</f>
        <v>10.654292531536147</v>
      </c>
      <c r="W495" s="129">
        <f t="shared" si="76"/>
        <v>106.0527212836802</v>
      </c>
      <c r="X495" s="21">
        <f t="shared" si="74"/>
        <v>6.4242296668001639</v>
      </c>
      <c r="Y495" s="28">
        <f t="shared" si="75"/>
        <v>-1.0645646930669253E-3</v>
      </c>
    </row>
    <row r="496" spans="1:25" x14ac:dyDescent="0.2">
      <c r="A496" s="154">
        <v>41573</v>
      </c>
      <c r="B496">
        <f>B$50*EXP(-B$49*(HLOOKUP(B$49,'American Bonds'!$B$1:$L$504,MATCH($A496,'American Bonds'!$A$2:$A$504,0))/100))</f>
        <v>23.205129380605431</v>
      </c>
      <c r="C496">
        <f>C$50*EXP(-C$49*(HLOOKUP(C$49,'American Bonds'!$B$1:$L$504,MATCH($A496,'American Bonds'!$A$2:$A$504,0))/100))</f>
        <v>2.2551102130642575</v>
      </c>
      <c r="D496">
        <f>D$50*EXP(-D$49*(HLOOKUP(D$49,'American Bonds'!$B$1:$L$504,MATCH($A496,'American Bonds'!$A$2:$A$504,0))/100))</f>
        <v>22.12804199838374</v>
      </c>
      <c r="E496">
        <f>E$50*EXP(-E$49*(HLOOKUP(E$49,'American Bonds'!$B$1:$L$504,MATCH($A496,'American Bonds'!$A$2:$A$504,0))/100))</f>
        <v>1.780047281455446</v>
      </c>
      <c r="F496">
        <f>F$50*EXP(-F$49*(HLOOKUP(F$49,'American Bonds'!$B$1:$L$504,MATCH($A496,'American Bonds'!$A$2:$A$504,0))/100))</f>
        <v>20.518426353445005</v>
      </c>
      <c r="G496">
        <f>G$50*EXP(-G$49*(HLOOKUP(G$49,'American Bonds'!$B$1:$L$504,MATCH($A496,'American Bonds'!$A$2:$A$504,0))/100))</f>
        <v>1.2265300378568049</v>
      </c>
      <c r="H496">
        <f>H$50*EXP(-H$49*(HLOOKUP(H$49,'American Bonds'!$B$1:$L$504,MATCH($A496,'American Bonds'!$A$2:$A$504,0))/100))</f>
        <v>1.1822141459578588</v>
      </c>
      <c r="I496">
        <f>I$50*EXP(-I$49*(HLOOKUP(I$49,'American Bonds'!$B$1:$L$504,MATCH($A496,'American Bonds'!$A$2:$A$504,0))/100))</f>
        <v>1.1553335326306806</v>
      </c>
      <c r="J496">
        <f>J$50*EXP(-J$49*(HLOOKUP(J$49,'American Bonds'!$B$1:$L$504,MATCH($A496,'American Bonds'!$A$2:$A$504,0))/100))</f>
        <v>1.1290641176852134</v>
      </c>
      <c r="K496">
        <f>K$50*EXP(-K$49*(HLOOKUP(K$49,'American Bonds'!$B$1:$L$504,MATCH($A496,'American Bonds'!$A$2:$A$504,0))/100))</f>
        <v>16.338381333290886</v>
      </c>
      <c r="L496">
        <f>L$50*EXP(-L$49*(HLOOKUP(L$49,'American Bonds'!$B$1:$L$504,MATCH($A496,'American Bonds'!$A$2:$A$504,0))/100))</f>
        <v>0.53862608294959691</v>
      </c>
      <c r="M496">
        <f>M$50*EXP(-M$49*(HLOOKUP(M$49,'American Bonds'!$B$1:$L$504,MATCH($A496,'American Bonds'!$A$2:$A$504,0))/100))</f>
        <v>0.52553753055256058</v>
      </c>
      <c r="N496">
        <f>N$50*EXP(-N$49*(HLOOKUP(N$49,'American Bonds'!$B$1:$L$504,MATCH($A496,'American Bonds'!$A$2:$A$504,0))/100))</f>
        <v>0.51276702848630618</v>
      </c>
      <c r="O496">
        <f>O$50*EXP(-O$49*(HLOOKUP(O$49,'American Bonds'!$B$1:$L$504,MATCH($A496,'American Bonds'!$A$2:$A$504,0))/100))</f>
        <v>0.50030684816406268</v>
      </c>
      <c r="P496">
        <f>P$50*EXP(-P$49*(HLOOKUP(P$49,'American Bonds'!$B$1:$L$504,MATCH($A496,'American Bonds'!$A$2:$A$504,0))/100))</f>
        <v>0.48814944880283601</v>
      </c>
      <c r="Q496">
        <f>Q$50*EXP(-Q$49*(HLOOKUP(Q$49,'American Bonds'!$B$1:$L$504,MATCH($A496,'American Bonds'!$A$2:$A$504,0))/100))</f>
        <v>0.47628747285979911</v>
      </c>
      <c r="R496">
        <f>R$50*EXP(-R$49*(HLOOKUP(R$49,'American Bonds'!$B$1:$L$504,MATCH($A496,'American Bonds'!$A$2:$A$504,0))/100))</f>
        <v>0.4647137415795764</v>
      </c>
      <c r="S496">
        <f>S$50*EXP(-S$49*(HLOOKUP(S$49,'American Bonds'!$B$1:$L$504,MATCH($A496,'American Bonds'!$A$2:$A$504,0))/100))</f>
        <v>0.45342125064972988</v>
      </c>
      <c r="T496">
        <f>T$50*EXP(-T$49*(HLOOKUP(T$49,'American Bonds'!$B$1:$L$504,MATCH($A496,'American Bonds'!$A$2:$A$504,0))/100))</f>
        <v>0.44240316596181456</v>
      </c>
      <c r="U496" s="25">
        <f>U$50*EXP(-U$49*(HLOOKUP(U$49,'American Bonds'!$B$1:$L$504,MATCH($A496,'American Bonds'!$A$2:$A$504,0))/100))</f>
        <v>10.61176048221802</v>
      </c>
      <c r="W496" s="129">
        <f t="shared" si="76"/>
        <v>105.93225144659959</v>
      </c>
      <c r="X496" s="21">
        <f t="shared" si="74"/>
        <v>6.417135075027212</v>
      </c>
      <c r="Y496" s="28">
        <f t="shared" si="75"/>
        <v>-1.1365885845389448E-3</v>
      </c>
    </row>
    <row r="497" spans="1:25" x14ac:dyDescent="0.2">
      <c r="A497" s="154">
        <v>41576</v>
      </c>
      <c r="B497">
        <f>B$50*EXP(-B$49*(HLOOKUP(B$49,'American Bonds'!$B$1:$L$504,MATCH($A497,'American Bonds'!$A$2:$A$504,0))/100))</f>
        <v>23.207450009573009</v>
      </c>
      <c r="C497">
        <f>C$50*EXP(-C$49*(HLOOKUP(C$49,'American Bonds'!$B$1:$L$504,MATCH($A497,'American Bonds'!$A$2:$A$504,0))/100))</f>
        <v>2.2569150230624517</v>
      </c>
      <c r="D497">
        <f>D$50*EXP(-D$49*(HLOOKUP(D$49,'American Bonds'!$B$1:$L$504,MATCH($A497,'American Bonds'!$A$2:$A$504,0))/100))</f>
        <v>22.147966200728458</v>
      </c>
      <c r="E497">
        <f>E$50*EXP(-E$49*(HLOOKUP(E$49,'American Bonds'!$B$1:$L$504,MATCH($A497,'American Bonds'!$A$2:$A$504,0))/100))</f>
        <v>1.7821846203400427</v>
      </c>
      <c r="F497">
        <f>F$50*EXP(-F$49*(HLOOKUP(F$49,'American Bonds'!$B$1:$L$504,MATCH($A497,'American Bonds'!$A$2:$A$504,0))/100))</f>
        <v>20.559504270376191</v>
      </c>
      <c r="G497">
        <f>G$50*EXP(-G$49*(HLOOKUP(G$49,'American Bonds'!$B$1:$L$504,MATCH($A497,'American Bonds'!$A$2:$A$504,0))/100))</f>
        <v>1.2294772451817919</v>
      </c>
      <c r="H497">
        <f>H$50*EXP(-H$49*(HLOOKUP(H$49,'American Bonds'!$B$1:$L$504,MATCH($A497,'American Bonds'!$A$2:$A$504,0))/100))</f>
        <v>1.1855289841743497</v>
      </c>
      <c r="I497">
        <f>I$50*EXP(-I$49*(HLOOKUP(I$49,'American Bonds'!$B$1:$L$504,MATCH($A497,'American Bonds'!$A$2:$A$504,0))/100))</f>
        <v>1.1590365215574983</v>
      </c>
      <c r="J497">
        <f>J$50*EXP(-J$49*(HLOOKUP(J$49,'American Bonds'!$B$1:$L$504,MATCH($A497,'American Bonds'!$A$2:$A$504,0))/100))</f>
        <v>1.1331360736318725</v>
      </c>
      <c r="K497">
        <f>K$50*EXP(-K$49*(HLOOKUP(K$49,'American Bonds'!$B$1:$L$504,MATCH($A497,'American Bonds'!$A$2:$A$504,0))/100))</f>
        <v>16.403865740125198</v>
      </c>
      <c r="L497">
        <f>L$50*EXP(-L$49*(HLOOKUP(L$49,'American Bonds'!$B$1:$L$504,MATCH($A497,'American Bonds'!$A$2:$A$504,0))/100))</f>
        <v>0.54100125927053133</v>
      </c>
      <c r="M497">
        <f>M$50*EXP(-M$49*(HLOOKUP(M$49,'American Bonds'!$B$1:$L$504,MATCH($A497,'American Bonds'!$A$2:$A$504,0))/100))</f>
        <v>0.52806617458990768</v>
      </c>
      <c r="N497">
        <f>N$50*EXP(-N$49*(HLOOKUP(N$49,'American Bonds'!$B$1:$L$504,MATCH($A497,'American Bonds'!$A$2:$A$504,0))/100))</f>
        <v>0.51544036167682228</v>
      </c>
      <c r="O497">
        <f>O$50*EXP(-O$49*(HLOOKUP(O$49,'American Bonds'!$B$1:$L$504,MATCH($A497,'American Bonds'!$A$2:$A$504,0))/100))</f>
        <v>0.50311642598933271</v>
      </c>
      <c r="P497">
        <f>P$50*EXP(-P$49*(HLOOKUP(P$49,'American Bonds'!$B$1:$L$504,MATCH($A497,'American Bonds'!$A$2:$A$504,0))/100))</f>
        <v>0.49108714978550339</v>
      </c>
      <c r="Q497">
        <f>Q$50*EXP(-Q$49*(HLOOKUP(Q$49,'American Bonds'!$B$1:$L$504,MATCH($A497,'American Bonds'!$A$2:$A$504,0))/100))</f>
        <v>0.47934548789620068</v>
      </c>
      <c r="R497">
        <f>R$50*EXP(-R$49*(HLOOKUP(R$49,'American Bonds'!$B$1:$L$504,MATCH($A497,'American Bonds'!$A$2:$A$504,0))/100))</f>
        <v>0.46788456359895869</v>
      </c>
      <c r="S497">
        <f>S$50*EXP(-S$49*(HLOOKUP(S$49,'American Bonds'!$B$1:$L$504,MATCH($A497,'American Bonds'!$A$2:$A$504,0))/100))</f>
        <v>0.45669766459049871</v>
      </c>
      <c r="T497">
        <f>T$50*EXP(-T$49*(HLOOKUP(T$49,'American Bonds'!$B$1:$L$504,MATCH($A497,'American Bonds'!$A$2:$A$504,0))/100))</f>
        <v>0.44577823905554437</v>
      </c>
      <c r="U497" s="25">
        <f>U$50*EXP(-U$49*(HLOOKUP(U$49,'American Bonds'!$B$1:$L$504,MATCH($A497,'American Bonds'!$A$2:$A$504,0))/100))</f>
        <v>10.675622439397111</v>
      </c>
      <c r="W497" s="129">
        <f t="shared" si="76"/>
        <v>106.16910445460127</v>
      </c>
      <c r="X497" s="21">
        <f t="shared" si="74"/>
        <v>6.428433310552335</v>
      </c>
      <c r="Y497" s="28">
        <f t="shared" si="75"/>
        <v>2.233395495736281E-3</v>
      </c>
    </row>
    <row r="498" spans="1:25" x14ac:dyDescent="0.2">
      <c r="A498" s="154">
        <v>41577</v>
      </c>
      <c r="B498">
        <f>B$50*EXP(-B$49*(HLOOKUP(B$49,'American Bonds'!$B$1:$L$504,MATCH($A498,'American Bonds'!$A$2:$A$504,0))/100))</f>
        <v>23.207450009573009</v>
      </c>
      <c r="C498">
        <f>C$50*EXP(-C$49*(HLOOKUP(C$49,'American Bonds'!$B$1:$L$504,MATCH($A498,'American Bonds'!$A$2:$A$504,0))/100))</f>
        <v>2.257366451208374</v>
      </c>
      <c r="D498">
        <f>D$50*EXP(-D$49*(HLOOKUP(D$49,'American Bonds'!$B$1:$L$504,MATCH($A498,'American Bonds'!$A$2:$A$504,0))/100))</f>
        <v>22.161258967880258</v>
      </c>
      <c r="E498">
        <f>E$50*EXP(-E$49*(HLOOKUP(E$49,'American Bonds'!$B$1:$L$504,MATCH($A498,'American Bonds'!$A$2:$A$504,0))/100))</f>
        <v>1.7836109384875034</v>
      </c>
      <c r="F498">
        <f>F$50*EXP(-F$49*(HLOOKUP(F$49,'American Bonds'!$B$1:$L$504,MATCH($A498,'American Bonds'!$A$2:$A$504,0))/100))</f>
        <v>20.590366667793116</v>
      </c>
      <c r="G498">
        <f>G$50*EXP(-G$49*(HLOOKUP(G$49,'American Bonds'!$B$1:$L$504,MATCH($A498,'American Bonds'!$A$2:$A$504,0))/100))</f>
        <v>1.231692297171846</v>
      </c>
      <c r="H498">
        <f>H$50*EXP(-H$49*(HLOOKUP(H$49,'American Bonds'!$B$1:$L$504,MATCH($A498,'American Bonds'!$A$2:$A$504,0))/100))</f>
        <v>1.1888531169441492</v>
      </c>
      <c r="I498">
        <f>I$50*EXP(-I$49*(HLOOKUP(I$49,'American Bonds'!$B$1:$L$504,MATCH($A498,'American Bonds'!$A$2:$A$504,0))/100))</f>
        <v>1.1627513790284247</v>
      </c>
      <c r="J498">
        <f>J$50*EXP(-J$49*(HLOOKUP(J$49,'American Bonds'!$B$1:$L$504,MATCH($A498,'American Bonds'!$A$2:$A$504,0))/100))</f>
        <v>1.1372227150379066</v>
      </c>
      <c r="K498">
        <f>K$50*EXP(-K$49*(HLOOKUP(K$49,'American Bonds'!$B$1:$L$504,MATCH($A498,'American Bonds'!$A$2:$A$504,0))/100))</f>
        <v>16.486090459322391</v>
      </c>
      <c r="L498">
        <f>L$50*EXP(-L$49*(HLOOKUP(L$49,'American Bonds'!$B$1:$L$504,MATCH($A498,'American Bonds'!$A$2:$A$504,0))/100))</f>
        <v>0.54398496386272954</v>
      </c>
      <c r="M498">
        <f>M$50*EXP(-M$49*(HLOOKUP(M$49,'American Bonds'!$B$1:$L$504,MATCH($A498,'American Bonds'!$A$2:$A$504,0))/100))</f>
        <v>0.53124409586752197</v>
      </c>
      <c r="N498">
        <f>N$50*EXP(-N$49*(HLOOKUP(N$49,'American Bonds'!$B$1:$L$504,MATCH($A498,'American Bonds'!$A$2:$A$504,0))/100))</f>
        <v>0.51880163633588405</v>
      </c>
      <c r="O498">
        <f>O$50*EXP(-O$49*(HLOOKUP(O$49,'American Bonds'!$B$1:$L$504,MATCH($A498,'American Bonds'!$A$2:$A$504,0))/100))</f>
        <v>0.50665059613558694</v>
      </c>
      <c r="P498">
        <f>P$50*EXP(-P$49*(HLOOKUP(P$49,'American Bonds'!$B$1:$L$504,MATCH($A498,'American Bonds'!$A$2:$A$504,0))/100))</f>
        <v>0.49478414982938773</v>
      </c>
      <c r="Q498">
        <f>Q$50*EXP(-Q$49*(HLOOKUP(Q$49,'American Bonds'!$B$1:$L$504,MATCH($A498,'American Bonds'!$A$2:$A$504,0))/100))</f>
        <v>0.48319563184107067</v>
      </c>
      <c r="R498">
        <f>R$50*EXP(-R$49*(HLOOKUP(R$49,'American Bonds'!$B$1:$L$504,MATCH($A498,'American Bonds'!$A$2:$A$504,0))/100))</f>
        <v>0.47187853271128383</v>
      </c>
      <c r="S498">
        <f>S$50*EXP(-S$49*(HLOOKUP(S$49,'American Bonds'!$B$1:$L$504,MATCH($A498,'American Bonds'!$A$2:$A$504,0))/100))</f>
        <v>0.46082649544107013</v>
      </c>
      <c r="T498">
        <f>T$50*EXP(-T$49*(HLOOKUP(T$49,'American Bonds'!$B$1:$L$504,MATCH($A498,'American Bonds'!$A$2:$A$504,0))/100))</f>
        <v>0.45003331192103735</v>
      </c>
      <c r="U498" s="25">
        <f>U$50*EXP(-U$49*(HLOOKUP(U$49,'American Bonds'!$B$1:$L$504,MATCH($A498,'American Bonds'!$A$2:$A$504,0))/100))</f>
        <v>10.782914228640545</v>
      </c>
      <c r="W498" s="129">
        <f t="shared" si="76"/>
        <v>106.45097664503307</v>
      </c>
      <c r="X498" s="21">
        <f t="shared" si="74"/>
        <v>6.4468849361599974</v>
      </c>
      <c r="Y498" s="28">
        <f t="shared" si="75"/>
        <v>2.6514180044002389E-3</v>
      </c>
    </row>
    <row r="499" spans="1:25" x14ac:dyDescent="0.2">
      <c r="A499" s="154" t="s">
        <v>177</v>
      </c>
      <c r="B499">
        <f>B$50*EXP(-B$49*(HLOOKUP(B$49,'American Bonds'!$B$1:$L$504,MATCH($A499,'American Bonds'!$A$2:$A$504,0))/100))</f>
        <v>23.205129380605431</v>
      </c>
      <c r="C499">
        <f>C$50*EXP(-C$49*(HLOOKUP(C$49,'American Bonds'!$B$1:$L$504,MATCH($A499,'American Bonds'!$A$2:$A$504,0))/100))</f>
        <v>2.2564636851931303</v>
      </c>
      <c r="D499">
        <f>D$50*EXP(-D$49*(HLOOKUP(D$49,'American Bonds'!$B$1:$L$504,MATCH($A499,'American Bonds'!$A$2:$A$504,0))/100))</f>
        <v>22.147966200728458</v>
      </c>
      <c r="E499">
        <f>E$50*EXP(-E$49*(HLOOKUP(E$49,'American Bonds'!$B$1:$L$504,MATCH($A499,'American Bonds'!$A$2:$A$504,0))/100))</f>
        <v>1.7821846203400427</v>
      </c>
      <c r="F499">
        <f>F$50*EXP(-F$49*(HLOOKUP(F$49,'American Bonds'!$B$1:$L$504,MATCH($A499,'American Bonds'!$A$2:$A$504,0))/100))</f>
        <v>20.580074057826142</v>
      </c>
      <c r="G499">
        <f>G$50*EXP(-G$49*(HLOOKUP(G$49,'American Bonds'!$B$1:$L$504,MATCH($A499,'American Bonds'!$A$2:$A$504,0))/100))</f>
        <v>1.2309535034538222</v>
      </c>
      <c r="H499">
        <f>H$50*EXP(-H$49*(HLOOKUP(H$49,'American Bonds'!$B$1:$L$504,MATCH($A499,'American Bonds'!$A$2:$A$504,0))/100))</f>
        <v>1.188021210963351</v>
      </c>
      <c r="I499">
        <f>I$50*EXP(-I$49*(HLOOKUP(I$49,'American Bonds'!$B$1:$L$504,MATCH($A499,'American Bonds'!$A$2:$A$504,0))/100))</f>
        <v>1.1618215499064415</v>
      </c>
      <c r="J499">
        <f>J$50*EXP(-J$49*(HLOOKUP(J$49,'American Bonds'!$B$1:$L$504,MATCH($A499,'American Bonds'!$A$2:$A$504,0))/100))</f>
        <v>1.1361996750314305</v>
      </c>
      <c r="K499">
        <f>K$50*EXP(-K$49*(HLOOKUP(K$49,'American Bonds'!$B$1:$L$504,MATCH($A499,'American Bonds'!$A$2:$A$504,0))/100))</f>
        <v>16.469612609161302</v>
      </c>
      <c r="L499">
        <f>L$50*EXP(-L$49*(HLOOKUP(L$49,'American Bonds'!$B$1:$L$504,MATCH($A499,'American Bonds'!$A$2:$A$504,0))/100))</f>
        <v>0.54338690939274292</v>
      </c>
      <c r="M499">
        <f>M$50*EXP(-M$49*(HLOOKUP(M$49,'American Bonds'!$B$1:$L$504,MATCH($A499,'American Bonds'!$A$2:$A$504,0))/100))</f>
        <v>0.5306069852952775</v>
      </c>
      <c r="N499">
        <f>N$50*EXP(-N$49*(HLOOKUP(N$49,'American Bonds'!$B$1:$L$504,MATCH($A499,'American Bonds'!$A$2:$A$504,0))/100))</f>
        <v>0.51812763240612392</v>
      </c>
      <c r="O499">
        <f>O$50*EXP(-O$49*(HLOOKUP(O$49,'American Bonds'!$B$1:$L$504,MATCH($A499,'American Bonds'!$A$2:$A$504,0))/100))</f>
        <v>0.50594178158695413</v>
      </c>
      <c r="P499">
        <f>P$50*EXP(-P$49*(HLOOKUP(P$49,'American Bonds'!$B$1:$L$504,MATCH($A499,'American Bonds'!$A$2:$A$504,0))/100))</f>
        <v>0.49404252995860048</v>
      </c>
      <c r="Q499">
        <f>Q$50*EXP(-Q$49*(HLOOKUP(Q$49,'American Bonds'!$B$1:$L$504,MATCH($A499,'American Bonds'!$A$2:$A$504,0))/100))</f>
        <v>0.48242313699080408</v>
      </c>
      <c r="R499">
        <f>R$50*EXP(-R$49*(HLOOKUP(R$49,'American Bonds'!$B$1:$L$504,MATCH($A499,'American Bonds'!$A$2:$A$504,0))/100))</f>
        <v>0.4710770206839287</v>
      </c>
      <c r="S499">
        <f>S$50*EXP(-S$49*(HLOOKUP(S$49,'American Bonds'!$B$1:$L$504,MATCH($A499,'American Bonds'!$A$2:$A$504,0))/100))</f>
        <v>0.45999775384047703</v>
      </c>
      <c r="T499">
        <f>T$50*EXP(-T$49*(HLOOKUP(T$49,'American Bonds'!$B$1:$L$504,MATCH($A499,'American Bonds'!$A$2:$A$504,0))/100))</f>
        <v>0.44917906042429667</v>
      </c>
      <c r="U499" s="25">
        <f>U$50*EXP(-U$49*(HLOOKUP(U$49,'American Bonds'!$B$1:$L$504,MATCH($A499,'American Bonds'!$A$2:$A$504,0))/100))</f>
        <v>10.782914228640545</v>
      </c>
      <c r="W499" s="129">
        <f t="shared" si="76"/>
        <v>106.39612353242931</v>
      </c>
      <c r="X499" s="21">
        <f t="shared" si="74"/>
        <v>6.4465053254637263</v>
      </c>
      <c r="Y499" s="28">
        <f t="shared" si="75"/>
        <v>-5.1542270270422421E-4</v>
      </c>
    </row>
    <row r="500" spans="1:25" x14ac:dyDescent="0.2">
      <c r="A500" s="154" t="s">
        <v>178</v>
      </c>
      <c r="B500">
        <f>B$50*EXP(-B$49*(HLOOKUP(B$49,'American Bonds'!$B$1:$L$504,MATCH($A500,'American Bonds'!$A$2:$A$504,0))/100))</f>
        <v>23.198168885917656</v>
      </c>
      <c r="C500">
        <f>C$50*EXP(-C$49*(HLOOKUP(C$49,'American Bonds'!$B$1:$L$504,MATCH($A500,'American Bonds'!$A$2:$A$504,0))/100))</f>
        <v>2.2560124375823571</v>
      </c>
      <c r="D500">
        <f>D$50*EXP(-D$49*(HLOOKUP(D$49,'American Bonds'!$B$1:$L$504,MATCH($A500,'American Bonds'!$A$2:$A$504,0))/100))</f>
        <v>22.141322807427059</v>
      </c>
      <c r="E500">
        <f>E$50*EXP(-E$49*(HLOOKUP(E$49,'American Bonds'!$B$1:$L$504,MATCH($A500,'American Bonds'!$A$2:$A$504,0))/100))</f>
        <v>1.7814718890476682</v>
      </c>
      <c r="F500">
        <f>F$50*EXP(-F$49*(HLOOKUP(F$49,'American Bonds'!$B$1:$L$504,MATCH($A500,'American Bonds'!$A$2:$A$504,0))/100))</f>
        <v>20.580074057826142</v>
      </c>
      <c r="G500">
        <f>G$50*EXP(-G$49*(HLOOKUP(G$49,'American Bonds'!$B$1:$L$504,MATCH($A500,'American Bonds'!$A$2:$A$504,0))/100))</f>
        <v>1.2309535034538222</v>
      </c>
      <c r="H500">
        <f>H$50*EXP(-H$49*(HLOOKUP(H$49,'American Bonds'!$B$1:$L$504,MATCH($A500,'American Bonds'!$A$2:$A$504,0))/100))</f>
        <v>1.1888531169441492</v>
      </c>
      <c r="I500">
        <f>I$50*EXP(-I$49*(HLOOKUP(I$49,'American Bonds'!$B$1:$L$504,MATCH($A500,'American Bonds'!$A$2:$A$504,0))/100))</f>
        <v>1.1627513790284247</v>
      </c>
      <c r="J500">
        <f>J$50*EXP(-J$49*(HLOOKUP(J$49,'American Bonds'!$B$1:$L$504,MATCH($A500,'American Bonds'!$A$2:$A$504,0))/100))</f>
        <v>1.1372227150379066</v>
      </c>
      <c r="K500">
        <f>K$50*EXP(-K$49*(HLOOKUP(K$49,'American Bonds'!$B$1:$L$504,MATCH($A500,'American Bonds'!$A$2:$A$504,0))/100))</f>
        <v>16.486090459322391</v>
      </c>
      <c r="L500">
        <f>L$50*EXP(-L$49*(HLOOKUP(L$49,'American Bonds'!$B$1:$L$504,MATCH($A500,'American Bonds'!$A$2:$A$504,0))/100))</f>
        <v>0.54398496386272954</v>
      </c>
      <c r="M500">
        <f>M$50*EXP(-M$49*(HLOOKUP(M$49,'American Bonds'!$B$1:$L$504,MATCH($A500,'American Bonds'!$A$2:$A$504,0))/100))</f>
        <v>0.53124409586752197</v>
      </c>
      <c r="N500">
        <f>N$50*EXP(-N$49*(HLOOKUP(N$49,'American Bonds'!$B$1:$L$504,MATCH($A500,'American Bonds'!$A$2:$A$504,0))/100))</f>
        <v>0.51880163633588405</v>
      </c>
      <c r="O500">
        <f>O$50*EXP(-O$49*(HLOOKUP(O$49,'American Bonds'!$B$1:$L$504,MATCH($A500,'American Bonds'!$A$2:$A$504,0))/100))</f>
        <v>0.50665059613558694</v>
      </c>
      <c r="P500">
        <f>P$50*EXP(-P$49*(HLOOKUP(P$49,'American Bonds'!$B$1:$L$504,MATCH($A500,'American Bonds'!$A$2:$A$504,0))/100))</f>
        <v>0.49478414982938773</v>
      </c>
      <c r="Q500">
        <f>Q$50*EXP(-Q$49*(HLOOKUP(Q$49,'American Bonds'!$B$1:$L$504,MATCH($A500,'American Bonds'!$A$2:$A$504,0))/100))</f>
        <v>0.48319563184107067</v>
      </c>
      <c r="R500">
        <f>R$50*EXP(-R$49*(HLOOKUP(R$49,'American Bonds'!$B$1:$L$504,MATCH($A500,'American Bonds'!$A$2:$A$504,0))/100))</f>
        <v>0.47187853271128383</v>
      </c>
      <c r="S500">
        <f>S$50*EXP(-S$49*(HLOOKUP(S$49,'American Bonds'!$B$1:$L$504,MATCH($A500,'American Bonds'!$A$2:$A$504,0))/100))</f>
        <v>0.46082649544107013</v>
      </c>
      <c r="T500">
        <f>T$50*EXP(-T$49*(HLOOKUP(T$49,'American Bonds'!$B$1:$L$504,MATCH($A500,'American Bonds'!$A$2:$A$504,0))/100))</f>
        <v>0.45003331192103735</v>
      </c>
      <c r="U500" s="25">
        <f>U$50*EXP(-U$49*(HLOOKUP(U$49,'American Bonds'!$B$1:$L$504,MATCH($A500,'American Bonds'!$A$2:$A$504,0))/100))</f>
        <v>10.847806195236394</v>
      </c>
      <c r="W500" s="129">
        <f>SUM(B500:U500)</f>
        <v>106.47212686076952</v>
      </c>
      <c r="X500" s="21">
        <f t="shared" si="74"/>
        <v>6.4565140918155466</v>
      </c>
      <c r="Y500" s="28">
        <f t="shared" si="75"/>
        <v>7.1408799977874967E-4</v>
      </c>
    </row>
    <row r="501" spans="1:25" x14ac:dyDescent="0.2">
      <c r="A501" s="154" t="s">
        <v>179</v>
      </c>
      <c r="B501">
        <f>B$50*EXP(-B$49*(HLOOKUP(B$49,'American Bonds'!$B$1:$L$504,MATCH($A501,'American Bonds'!$A$2:$A$504,0))/100))</f>
        <v>23.198168885917656</v>
      </c>
      <c r="C501">
        <f>C$50*EXP(-C$49*(HLOOKUP(C$49,'American Bonds'!$B$1:$L$504,MATCH($A501,'American Bonds'!$A$2:$A$504,0))/100))</f>
        <v>2.2560124375823571</v>
      </c>
      <c r="D501">
        <f>D$50*EXP(-D$49*(HLOOKUP(D$49,'American Bonds'!$B$1:$L$504,MATCH($A501,'American Bonds'!$A$2:$A$504,0))/100))</f>
        <v>22.147966200728458</v>
      </c>
      <c r="E501">
        <f>E$50*EXP(-E$49*(HLOOKUP(E$49,'American Bonds'!$B$1:$L$504,MATCH($A501,'American Bonds'!$A$2:$A$504,0))/100))</f>
        <v>1.7821846203400427</v>
      </c>
      <c r="F501">
        <f>F$50*EXP(-F$49*(HLOOKUP(F$49,'American Bonds'!$B$1:$L$504,MATCH($A501,'American Bonds'!$A$2:$A$504,0))/100))</f>
        <v>20.590366667793116</v>
      </c>
      <c r="G501">
        <f>G$50*EXP(-G$49*(HLOOKUP(G$49,'American Bonds'!$B$1:$L$504,MATCH($A501,'American Bonds'!$A$2:$A$504,0))/100))</f>
        <v>1.231692297171846</v>
      </c>
      <c r="H501">
        <f>H$50*EXP(-H$49*(HLOOKUP(H$49,'American Bonds'!$B$1:$L$504,MATCH($A501,'American Bonds'!$A$2:$A$504,0))/100))</f>
        <v>1.1896856054629985</v>
      </c>
      <c r="I501">
        <f>I$50*EXP(-I$49*(HLOOKUP(I$49,'American Bonds'!$B$1:$L$504,MATCH($A501,'American Bonds'!$A$2:$A$504,0))/100))</f>
        <v>1.16368195231133</v>
      </c>
      <c r="J501">
        <f>J$50*EXP(-J$49*(HLOOKUP(J$49,'American Bonds'!$B$1:$L$504,MATCH($A501,'American Bonds'!$A$2:$A$504,0))/100))</f>
        <v>1.138246676194844</v>
      </c>
      <c r="K501">
        <f>K$50*EXP(-K$49*(HLOOKUP(K$49,'American Bonds'!$B$1:$L$504,MATCH($A501,'American Bonds'!$A$2:$A$504,0))/100))</f>
        <v>16.519095634414406</v>
      </c>
      <c r="L501">
        <f>L$50*EXP(-L$49*(HLOOKUP(L$49,'American Bonds'!$B$1:$L$504,MATCH($A501,'American Bonds'!$A$2:$A$504,0))/100))</f>
        <v>0.5451830481927632</v>
      </c>
      <c r="M501">
        <f>M$50*EXP(-M$49*(HLOOKUP(M$49,'American Bonds'!$B$1:$L$504,MATCH($A501,'American Bonds'!$A$2:$A$504,0))/100))</f>
        <v>0.53252061290532127</v>
      </c>
      <c r="N501">
        <f>N$50*EXP(-N$49*(HLOOKUP(N$49,'American Bonds'!$B$1:$L$504,MATCH($A501,'American Bonds'!$A$2:$A$504,0))/100))</f>
        <v>0.52015227566061939</v>
      </c>
      <c r="O501">
        <f>O$50*EXP(-O$49*(HLOOKUP(O$49,'American Bonds'!$B$1:$L$504,MATCH($A501,'American Bonds'!$A$2:$A$504,0))/100))</f>
        <v>0.50807120573006737</v>
      </c>
      <c r="P501">
        <f>P$50*EXP(-P$49*(HLOOKUP(P$49,'American Bonds'!$B$1:$L$504,MATCH($A501,'American Bonds'!$A$2:$A$504,0))/100))</f>
        <v>0.4962707310357497</v>
      </c>
      <c r="Q501">
        <f>Q$50*EXP(-Q$49*(HLOOKUP(Q$49,'American Bonds'!$B$1:$L$504,MATCH($A501,'American Bonds'!$A$2:$A$504,0))/100))</f>
        <v>0.484744334465602</v>
      </c>
      <c r="R501">
        <f>R$50*EXP(-R$49*(HLOOKUP(R$49,'American Bonds'!$B$1:$L$504,MATCH($A501,'American Bonds'!$A$2:$A$504,0))/100))</f>
        <v>0.47348565027416945</v>
      </c>
      <c r="S501">
        <f>S$50*EXP(-S$49*(HLOOKUP(S$49,'American Bonds'!$B$1:$L$504,MATCH($A501,'American Bonds'!$A$2:$A$504,0))/100))</f>
        <v>0.46248846056696263</v>
      </c>
      <c r="T501">
        <f>T$50*EXP(-T$49*(HLOOKUP(T$49,'American Bonds'!$B$1:$L$504,MATCH($A501,'American Bonds'!$A$2:$A$504,0))/100))</f>
        <v>0.45174669186646693</v>
      </c>
      <c r="U501" s="25">
        <f>U$50*EXP(-U$49*(HLOOKUP(U$49,'American Bonds'!$B$1:$L$504,MATCH($A501,'American Bonds'!$A$2:$A$504,0))/100))</f>
        <v>10.891284318292636</v>
      </c>
      <c r="W501" s="129">
        <f t="shared" ref="W501:W560" si="77">SUM(B501:U501)</f>
        <v>106.5830483069074</v>
      </c>
      <c r="X501" s="21">
        <f t="shared" si="74"/>
        <v>6.4639019967921678</v>
      </c>
      <c r="Y501" s="28">
        <f t="shared" si="75"/>
        <v>1.0412462975591139E-3</v>
      </c>
    </row>
    <row r="502" spans="1:25" x14ac:dyDescent="0.2">
      <c r="A502" s="154" t="s">
        <v>180</v>
      </c>
      <c r="B502">
        <f>B$50*EXP(-B$49*(HLOOKUP(B$49,'American Bonds'!$B$1:$L$504,MATCH($A502,'American Bonds'!$A$2:$A$504,0))/100))</f>
        <v>23.191210479065099</v>
      </c>
      <c r="C502">
        <f>C$50*EXP(-C$49*(HLOOKUP(C$49,'American Bonds'!$B$1:$L$504,MATCH($A502,'American Bonds'!$A$2:$A$504,0))/100))</f>
        <v>2.2551102130642575</v>
      </c>
      <c r="D502">
        <f>D$50*EXP(-D$49*(HLOOKUP(D$49,'American Bonds'!$B$1:$L$504,MATCH($A502,'American Bonds'!$A$2:$A$504,0))/100))</f>
        <v>22.141322807427059</v>
      </c>
      <c r="E502">
        <f>E$50*EXP(-E$49*(HLOOKUP(E$49,'American Bonds'!$B$1:$L$504,MATCH($A502,'American Bonds'!$A$2:$A$504,0))/100))</f>
        <v>1.7814718890476682</v>
      </c>
      <c r="F502">
        <f>F$50*EXP(-F$49*(HLOOKUP(F$49,'American Bonds'!$B$1:$L$504,MATCH($A502,'American Bonds'!$A$2:$A$504,0))/100))</f>
        <v>20.600664425351866</v>
      </c>
      <c r="G502">
        <f>G$50*EXP(-G$49*(HLOOKUP(G$49,'American Bonds'!$B$1:$L$504,MATCH($A502,'American Bonds'!$A$2:$A$504,0))/100))</f>
        <v>1.2324315342991101</v>
      </c>
      <c r="H502">
        <f>H$50*EXP(-H$49*(HLOOKUP(H$49,'American Bonds'!$B$1:$L$504,MATCH($A502,'American Bonds'!$A$2:$A$504,0))/100))</f>
        <v>1.1913523317468133</v>
      </c>
      <c r="I502">
        <f>I$50*EXP(-I$49*(HLOOKUP(I$49,'American Bonds'!$B$1:$L$504,MATCH($A502,'American Bonds'!$A$2:$A$504,0))/100))</f>
        <v>1.1655453337426518</v>
      </c>
      <c r="J502">
        <f>J$50*EXP(-J$49*(HLOOKUP(J$49,'American Bonds'!$B$1:$L$504,MATCH($A502,'American Bonds'!$A$2:$A$504,0))/100))</f>
        <v>1.1402973652784838</v>
      </c>
      <c r="K502">
        <f>K$50*EXP(-K$49*(HLOOKUP(K$49,'American Bonds'!$B$1:$L$504,MATCH($A502,'American Bonds'!$A$2:$A$504,0))/100))</f>
        <v>16.535622992350504</v>
      </c>
      <c r="L502">
        <f>L$50*EXP(-L$49*(HLOOKUP(L$49,'American Bonds'!$B$1:$L$504,MATCH($A502,'American Bonds'!$A$2:$A$504,0))/100))</f>
        <v>0.54578307950249261</v>
      </c>
      <c r="M502">
        <f>M$50*EXP(-M$49*(HLOOKUP(M$49,'American Bonds'!$B$1:$L$504,MATCH($A502,'American Bonds'!$A$2:$A$504,0))/100))</f>
        <v>0.53316002120906092</v>
      </c>
      <c r="N502">
        <f>N$50*EXP(-N$49*(HLOOKUP(N$49,'American Bonds'!$B$1:$L$504,MATCH($A502,'American Bonds'!$A$2:$A$504,0))/100))</f>
        <v>0.52082891333817549</v>
      </c>
      <c r="O502">
        <f>O$50*EXP(-O$49*(HLOOKUP(O$49,'American Bonds'!$B$1:$L$504,MATCH($A502,'American Bonds'!$A$2:$A$504,0))/100))</f>
        <v>0.50878300356031037</v>
      </c>
      <c r="P502">
        <f>P$50*EXP(-P$49*(HLOOKUP(P$49,'American Bonds'!$B$1:$L$504,MATCH($A502,'American Bonds'!$A$2:$A$504,0))/100))</f>
        <v>0.4970156957161328</v>
      </c>
      <c r="Q502">
        <f>Q$50*EXP(-Q$49*(HLOOKUP(Q$49,'American Bonds'!$B$1:$L$504,MATCH($A502,'American Bonds'!$A$2:$A$504,0))/100))</f>
        <v>0.48552054620454632</v>
      </c>
      <c r="R502">
        <f>R$50*EXP(-R$49*(HLOOKUP(R$49,'American Bonds'!$B$1:$L$504,MATCH($A502,'American Bonds'!$A$2:$A$504,0))/100))</f>
        <v>0.47429126045427089</v>
      </c>
      <c r="S502">
        <f>S$50*EXP(-S$49*(HLOOKUP(S$49,'American Bonds'!$B$1:$L$504,MATCH($A502,'American Bonds'!$A$2:$A$504,0))/100))</f>
        <v>0.46332168947703051</v>
      </c>
      <c r="T502">
        <f>T$50*EXP(-T$49*(HLOOKUP(T$49,'American Bonds'!$B$1:$L$504,MATCH($A502,'American Bonds'!$A$2:$A$504,0))/100))</f>
        <v>0.45260582650045927</v>
      </c>
      <c r="U502" s="25">
        <f>U$50*EXP(-U$49*(HLOOKUP(U$49,'American Bonds'!$B$1:$L$504,MATCH($A502,'American Bonds'!$A$2:$A$504,0))/100))</f>
        <v>10.934936702130319</v>
      </c>
      <c r="W502" s="129">
        <f t="shared" si="77"/>
        <v>106.65127610946629</v>
      </c>
      <c r="X502" s="21">
        <f t="shared" si="74"/>
        <v>6.4711064077915719</v>
      </c>
      <c r="Y502" s="28">
        <f t="shared" si="75"/>
        <v>6.399326663190278E-4</v>
      </c>
    </row>
    <row r="503" spans="1:25" x14ac:dyDescent="0.2">
      <c r="A503" s="154" t="s">
        <v>181</v>
      </c>
      <c r="B503">
        <f>B$50*EXP(-B$49*(HLOOKUP(B$49,'American Bonds'!$B$1:$L$504,MATCH($A503,'American Bonds'!$A$2:$A$504,0))/100))</f>
        <v>23.188891473969377</v>
      </c>
      <c r="C503">
        <f>C$50*EXP(-C$49*(HLOOKUP(C$49,'American Bonds'!$B$1:$L$504,MATCH($A503,'American Bonds'!$A$2:$A$504,0))/100))</f>
        <v>2.2560124375823571</v>
      </c>
      <c r="D503">
        <f>D$50*EXP(-D$49*(HLOOKUP(D$49,'American Bonds'!$B$1:$L$504,MATCH($A503,'American Bonds'!$A$2:$A$504,0))/100))</f>
        <v>22.147966200728458</v>
      </c>
      <c r="E503">
        <f>E$50*EXP(-E$49*(HLOOKUP(E$49,'American Bonds'!$B$1:$L$504,MATCH($A503,'American Bonds'!$A$2:$A$504,0))/100))</f>
        <v>1.7821846203400427</v>
      </c>
      <c r="F503">
        <f>F$50*EXP(-F$49*(HLOOKUP(F$49,'American Bonds'!$B$1:$L$504,MATCH($A503,'American Bonds'!$A$2:$A$504,0))/100))</f>
        <v>20.600664425351866</v>
      </c>
      <c r="G503">
        <f>G$50*EXP(-G$49*(HLOOKUP(G$49,'American Bonds'!$B$1:$L$504,MATCH($A503,'American Bonds'!$A$2:$A$504,0))/100))</f>
        <v>1.2324315342991101</v>
      </c>
      <c r="H503">
        <f>H$50*EXP(-H$49*(HLOOKUP(H$49,'American Bonds'!$B$1:$L$504,MATCH($A503,'American Bonds'!$A$2:$A$504,0))/100))</f>
        <v>1.1930213930815798</v>
      </c>
      <c r="I503">
        <f>I$50*EXP(-I$49*(HLOOKUP(I$49,'American Bonds'!$B$1:$L$504,MATCH($A503,'American Bonds'!$A$2:$A$504,0))/100))</f>
        <v>1.1674116989706647</v>
      </c>
      <c r="J503">
        <f>J$50*EXP(-J$49*(HLOOKUP(J$49,'American Bonds'!$B$1:$L$504,MATCH($A503,'American Bonds'!$A$2:$A$504,0))/100))</f>
        <v>1.1423517489265849</v>
      </c>
      <c r="K503">
        <f>K$50*EXP(-K$49*(HLOOKUP(K$49,'American Bonds'!$B$1:$L$504,MATCH($A503,'American Bonds'!$A$2:$A$504,0))/100))</f>
        <v>16.568727331639717</v>
      </c>
      <c r="L503">
        <f>L$50*EXP(-L$49*(HLOOKUP(L$49,'American Bonds'!$B$1:$L$504,MATCH($A503,'American Bonds'!$A$2:$A$504,0))/100))</f>
        <v>0.54698512404156641</v>
      </c>
      <c r="M503">
        <f>M$50*EXP(-M$49*(HLOOKUP(M$49,'American Bonds'!$B$1:$L$504,MATCH($A503,'American Bonds'!$A$2:$A$504,0))/100))</f>
        <v>0.53444114198996184</v>
      </c>
      <c r="N503">
        <f>N$50*EXP(-N$49*(HLOOKUP(N$49,'American Bonds'!$B$1:$L$504,MATCH($A503,'American Bonds'!$A$2:$A$504,0))/100))</f>
        <v>0.52218483044125552</v>
      </c>
      <c r="O503">
        <f>O$50*EXP(-O$49*(HLOOKUP(O$49,'American Bonds'!$B$1:$L$504,MATCH($A503,'American Bonds'!$A$2:$A$504,0))/100))</f>
        <v>0.51020959226242424</v>
      </c>
      <c r="P503">
        <f>P$50*EXP(-P$49*(HLOOKUP(P$49,'American Bonds'!$B$1:$L$504,MATCH($A503,'American Bonds'!$A$2:$A$504,0))/100))</f>
        <v>0.49850898161216095</v>
      </c>
      <c r="Q503">
        <f>Q$50*EXP(-Q$49*(HLOOKUP(Q$49,'American Bonds'!$B$1:$L$504,MATCH($A503,'American Bonds'!$A$2:$A$504,0))/100))</f>
        <v>0.48707670047130963</v>
      </c>
      <c r="R503">
        <f>R$50*EXP(-R$49*(HLOOKUP(R$49,'American Bonds'!$B$1:$L$504,MATCH($A503,'American Bonds'!$A$2:$A$504,0))/100))</f>
        <v>0.47590659525286749</v>
      </c>
      <c r="S503">
        <f>S$50*EXP(-S$49*(HLOOKUP(S$49,'American Bonds'!$B$1:$L$504,MATCH($A503,'American Bonds'!$A$2:$A$504,0))/100))</f>
        <v>0.46499265348972996</v>
      </c>
      <c r="T503">
        <f>T$50*EXP(-T$49*(HLOOKUP(T$49,'American Bonds'!$B$1:$L$504,MATCH($A503,'American Bonds'!$A$2:$A$504,0))/100))</f>
        <v>0.45432900059839471</v>
      </c>
      <c r="U503" s="25">
        <f>U$50*EXP(-U$49*(HLOOKUP(U$49,'American Bonds'!$B$1:$L$504,MATCH($A503,'American Bonds'!$A$2:$A$504,0))/100))</f>
        <v>10.956828459995192</v>
      </c>
      <c r="W503" s="129">
        <f t="shared" si="77"/>
        <v>106.73112594504462</v>
      </c>
      <c r="X503" s="21">
        <f t="shared" si="74"/>
        <v>6.4760094136180628</v>
      </c>
      <c r="Y503" s="28">
        <f t="shared" si="75"/>
        <v>7.4842009965875864E-4</v>
      </c>
    </row>
    <row r="504" spans="1:25" x14ac:dyDescent="0.2">
      <c r="A504" s="154" t="s">
        <v>182</v>
      </c>
      <c r="B504">
        <f>B$50*EXP(-B$49*(HLOOKUP(B$49,'American Bonds'!$B$1:$L$504,MATCH($A504,'American Bonds'!$A$2:$A$504,0))/100))</f>
        <v>23.191210479065099</v>
      </c>
      <c r="C504">
        <f>C$50*EXP(-C$49*(HLOOKUP(C$49,'American Bonds'!$B$1:$L$504,MATCH($A504,'American Bonds'!$A$2:$A$504,0))/100))</f>
        <v>2.2551102130642575</v>
      </c>
      <c r="D504">
        <f>D$50*EXP(-D$49*(HLOOKUP(D$49,'American Bonds'!$B$1:$L$504,MATCH($A504,'American Bonds'!$A$2:$A$504,0))/100))</f>
        <v>22.134681406844727</v>
      </c>
      <c r="E504">
        <f>E$50*EXP(-E$49*(HLOOKUP(E$49,'American Bonds'!$B$1:$L$504,MATCH($A504,'American Bonds'!$A$2:$A$504,0))/100))</f>
        <v>1.7807594427908</v>
      </c>
      <c r="F504">
        <f>F$50*EXP(-F$49*(HLOOKUP(F$49,'American Bonds'!$B$1:$L$504,MATCH($A504,'American Bonds'!$A$2:$A$504,0))/100))</f>
        <v>20.600664425351866</v>
      </c>
      <c r="G504">
        <f>G$50*EXP(-G$49*(HLOOKUP(G$49,'American Bonds'!$B$1:$L$504,MATCH($A504,'American Bonds'!$A$2:$A$504,0))/100))</f>
        <v>1.2324315342991101</v>
      </c>
      <c r="H504">
        <f>H$50*EXP(-H$49*(HLOOKUP(H$49,'American Bonds'!$B$1:$L$504,MATCH($A504,'American Bonds'!$A$2:$A$504,0))/100))</f>
        <v>1.1930213930815798</v>
      </c>
      <c r="I504">
        <f>I$50*EXP(-I$49*(HLOOKUP(I$49,'American Bonds'!$B$1:$L$504,MATCH($A504,'American Bonds'!$A$2:$A$504,0))/100))</f>
        <v>1.1674116989706647</v>
      </c>
      <c r="J504">
        <f>J$50*EXP(-J$49*(HLOOKUP(J$49,'American Bonds'!$B$1:$L$504,MATCH($A504,'American Bonds'!$A$2:$A$504,0))/100))</f>
        <v>1.1423517489265849</v>
      </c>
      <c r="K504">
        <f>K$50*EXP(-K$49*(HLOOKUP(K$49,'American Bonds'!$B$1:$L$504,MATCH($A504,'American Bonds'!$A$2:$A$504,0))/100))</f>
        <v>16.568727331639717</v>
      </c>
      <c r="L504">
        <f>L$50*EXP(-L$49*(HLOOKUP(L$49,'American Bonds'!$B$1:$L$504,MATCH($A504,'American Bonds'!$A$2:$A$504,0))/100))</f>
        <v>0.54698512404156641</v>
      </c>
      <c r="M504">
        <f>M$50*EXP(-M$49*(HLOOKUP(M$49,'American Bonds'!$B$1:$L$504,MATCH($A504,'American Bonds'!$A$2:$A$504,0))/100))</f>
        <v>0.53444114198996184</v>
      </c>
      <c r="N504">
        <f>N$50*EXP(-N$49*(HLOOKUP(N$49,'American Bonds'!$B$1:$L$504,MATCH($A504,'American Bonds'!$A$2:$A$504,0))/100))</f>
        <v>0.52218483044125552</v>
      </c>
      <c r="O504">
        <f>O$50*EXP(-O$49*(HLOOKUP(O$49,'American Bonds'!$B$1:$L$504,MATCH($A504,'American Bonds'!$A$2:$A$504,0))/100))</f>
        <v>0.51020959226242424</v>
      </c>
      <c r="P504">
        <f>P$50*EXP(-P$49*(HLOOKUP(P$49,'American Bonds'!$B$1:$L$504,MATCH($A504,'American Bonds'!$A$2:$A$504,0))/100))</f>
        <v>0.49850898161216095</v>
      </c>
      <c r="Q504">
        <f>Q$50*EXP(-Q$49*(HLOOKUP(Q$49,'American Bonds'!$B$1:$L$504,MATCH($A504,'American Bonds'!$A$2:$A$504,0))/100))</f>
        <v>0.48707670047130963</v>
      </c>
      <c r="R504">
        <f>R$50*EXP(-R$49*(HLOOKUP(R$49,'American Bonds'!$B$1:$L$504,MATCH($A504,'American Bonds'!$A$2:$A$504,0))/100))</f>
        <v>0.47590659525286749</v>
      </c>
      <c r="S504">
        <f>S$50*EXP(-S$49*(HLOOKUP(S$49,'American Bonds'!$B$1:$L$504,MATCH($A504,'American Bonds'!$A$2:$A$504,0))/100))</f>
        <v>0.46499265348972996</v>
      </c>
      <c r="T504">
        <f>T$50*EXP(-T$49*(HLOOKUP(T$49,'American Bonds'!$B$1:$L$504,MATCH($A504,'American Bonds'!$A$2:$A$504,0))/100))</f>
        <v>0.45432900059839471</v>
      </c>
      <c r="U504" s="25">
        <f>U$50*EXP(-U$49*(HLOOKUP(U$49,'American Bonds'!$B$1:$L$504,MATCH($A504,'American Bonds'!$A$2:$A$504,0))/100))</f>
        <v>11.000743545452655</v>
      </c>
      <c r="W504" s="129">
        <f t="shared" si="77"/>
        <v>106.76174783964674</v>
      </c>
      <c r="X504" s="21">
        <f t="shared" si="74"/>
        <v>6.4819568012217958</v>
      </c>
      <c r="Y504" s="28">
        <f t="shared" si="75"/>
        <v>2.8686573251151767E-4</v>
      </c>
    </row>
    <row r="505" spans="1:25" x14ac:dyDescent="0.2">
      <c r="A505" s="154" t="s">
        <v>183</v>
      </c>
      <c r="B505">
        <f>B$50*EXP(-B$49*(HLOOKUP(B$49,'American Bonds'!$B$1:$L$504,MATCH($A505,'American Bonds'!$A$2:$A$504,0))/100))</f>
        <v>23.181935849922962</v>
      </c>
      <c r="C505">
        <f>C$50*EXP(-C$49*(HLOOKUP(C$49,'American Bonds'!$B$1:$L$504,MATCH($A505,'American Bonds'!$A$2:$A$504,0))/100))</f>
        <v>2.2542083493637968</v>
      </c>
      <c r="D505">
        <f>D$50*EXP(-D$49*(HLOOKUP(D$49,'American Bonds'!$B$1:$L$504,MATCH($A505,'American Bonds'!$A$2:$A$504,0))/100))</f>
        <v>22.121404581446548</v>
      </c>
      <c r="E505">
        <f>E$50*EXP(-E$49*(HLOOKUP(E$49,'American Bonds'!$B$1:$L$504,MATCH($A505,'American Bonds'!$A$2:$A$504,0))/100))</f>
        <v>1.7793354049276611</v>
      </c>
      <c r="F505">
        <f>F$50*EXP(-F$49*(HLOOKUP(F$49,'American Bonds'!$B$1:$L$504,MATCH($A505,'American Bonds'!$A$2:$A$504,0))/100))</f>
        <v>20.580074057826142</v>
      </c>
      <c r="G505">
        <f>G$50*EXP(-G$49*(HLOOKUP(G$49,'American Bonds'!$B$1:$L$504,MATCH($A505,'American Bonds'!$A$2:$A$504,0))/100))</f>
        <v>1.2309535034538222</v>
      </c>
      <c r="H505">
        <f>H$50*EXP(-H$49*(HLOOKUP(H$49,'American Bonds'!$B$1:$L$504,MATCH($A505,'American Bonds'!$A$2:$A$504,0))/100))</f>
        <v>1.1913523317468133</v>
      </c>
      <c r="I505">
        <f>I$50*EXP(-I$49*(HLOOKUP(I$49,'American Bonds'!$B$1:$L$504,MATCH($A505,'American Bonds'!$A$2:$A$504,0))/100))</f>
        <v>1.1655453337426518</v>
      </c>
      <c r="J505">
        <f>J$50*EXP(-J$49*(HLOOKUP(J$49,'American Bonds'!$B$1:$L$504,MATCH($A505,'American Bonds'!$A$2:$A$504,0))/100))</f>
        <v>1.1402973652784838</v>
      </c>
      <c r="K505">
        <f>K$50*EXP(-K$49*(HLOOKUP(K$49,'American Bonds'!$B$1:$L$504,MATCH($A505,'American Bonds'!$A$2:$A$504,0))/100))</f>
        <v>16.568727331639717</v>
      </c>
      <c r="L505">
        <f>L$50*EXP(-L$49*(HLOOKUP(L$49,'American Bonds'!$B$1:$L$504,MATCH($A505,'American Bonds'!$A$2:$A$504,0))/100))</f>
        <v>0.54698512404156641</v>
      </c>
      <c r="M505">
        <f>M$50*EXP(-M$49*(HLOOKUP(M$49,'American Bonds'!$B$1:$L$504,MATCH($A505,'American Bonds'!$A$2:$A$504,0))/100))</f>
        <v>0.53444114198996184</v>
      </c>
      <c r="N505">
        <f>N$50*EXP(-N$49*(HLOOKUP(N$49,'American Bonds'!$B$1:$L$504,MATCH($A505,'American Bonds'!$A$2:$A$504,0))/100))</f>
        <v>0.52218483044125552</v>
      </c>
      <c r="O505">
        <f>O$50*EXP(-O$49*(HLOOKUP(O$49,'American Bonds'!$B$1:$L$504,MATCH($A505,'American Bonds'!$A$2:$A$504,0))/100))</f>
        <v>0.51020959226242424</v>
      </c>
      <c r="P505">
        <f>P$50*EXP(-P$49*(HLOOKUP(P$49,'American Bonds'!$B$1:$L$504,MATCH($A505,'American Bonds'!$A$2:$A$504,0))/100))</f>
        <v>0.49850898161216095</v>
      </c>
      <c r="Q505">
        <f>Q$50*EXP(-Q$49*(HLOOKUP(Q$49,'American Bonds'!$B$1:$L$504,MATCH($A505,'American Bonds'!$A$2:$A$504,0))/100))</f>
        <v>0.48707670047130963</v>
      </c>
      <c r="R505">
        <f>R$50*EXP(-R$49*(HLOOKUP(R$49,'American Bonds'!$B$1:$L$504,MATCH($A505,'American Bonds'!$A$2:$A$504,0))/100))</f>
        <v>0.47590659525286749</v>
      </c>
      <c r="S505">
        <f>S$50*EXP(-S$49*(HLOOKUP(S$49,'American Bonds'!$B$1:$L$504,MATCH($A505,'American Bonds'!$A$2:$A$504,0))/100))</f>
        <v>0.46499265348972996</v>
      </c>
      <c r="T505">
        <f>T$50*EXP(-T$49*(HLOOKUP(T$49,'American Bonds'!$B$1:$L$504,MATCH($A505,'American Bonds'!$A$2:$A$504,0))/100))</f>
        <v>0.45432900059839471</v>
      </c>
      <c r="U505" s="25">
        <f>U$50*EXP(-U$49*(HLOOKUP(U$49,'American Bonds'!$B$1:$L$504,MATCH($A505,'American Bonds'!$A$2:$A$504,0))/100))</f>
        <v>10.978764045188516</v>
      </c>
      <c r="W505" s="129">
        <f t="shared" si="77"/>
        <v>106.6872327746968</v>
      </c>
      <c r="X505" s="21">
        <f t="shared" si="74"/>
        <v>6.4803622769314613</v>
      </c>
      <c r="Y505" s="28">
        <f t="shared" si="75"/>
        <v>-6.9820027027119817E-4</v>
      </c>
    </row>
    <row r="506" spans="1:25" x14ac:dyDescent="0.2">
      <c r="A506" s="154" t="s">
        <v>184</v>
      </c>
      <c r="B506">
        <f>B$50*EXP(-B$49*(HLOOKUP(B$49,'American Bonds'!$B$1:$L$504,MATCH($A506,'American Bonds'!$A$2:$A$504,0))/100))</f>
        <v>23.181935849922962</v>
      </c>
      <c r="C506">
        <f>C$50*EXP(-C$49*(HLOOKUP(C$49,'American Bonds'!$B$1:$L$504,MATCH($A506,'American Bonds'!$A$2:$A$504,0))/100))</f>
        <v>2.2551102130642575</v>
      </c>
      <c r="D506">
        <f>D$50*EXP(-D$49*(HLOOKUP(D$49,'American Bonds'!$B$1:$L$504,MATCH($A506,'American Bonds'!$A$2:$A$504,0))/100))</f>
        <v>22.134681406844727</v>
      </c>
      <c r="E506">
        <f>E$50*EXP(-E$49*(HLOOKUP(E$49,'American Bonds'!$B$1:$L$504,MATCH($A506,'American Bonds'!$A$2:$A$504,0))/100))</f>
        <v>1.7807594427908</v>
      </c>
      <c r="F506">
        <f>F$50*EXP(-F$49*(HLOOKUP(F$49,'American Bonds'!$B$1:$L$504,MATCH($A506,'American Bonds'!$A$2:$A$504,0))/100))</f>
        <v>20.580074057826142</v>
      </c>
      <c r="G506">
        <f>G$50*EXP(-G$49*(HLOOKUP(G$49,'American Bonds'!$B$1:$L$504,MATCH($A506,'American Bonds'!$A$2:$A$504,0))/100))</f>
        <v>1.2309535034538222</v>
      </c>
      <c r="H506">
        <f>H$50*EXP(-H$49*(HLOOKUP(H$49,'American Bonds'!$B$1:$L$504,MATCH($A506,'American Bonds'!$A$2:$A$504,0))/100))</f>
        <v>1.1905186769278182</v>
      </c>
      <c r="I506">
        <f>I$50*EXP(-I$49*(HLOOKUP(I$49,'American Bonds'!$B$1:$L$504,MATCH($A506,'American Bonds'!$A$2:$A$504,0))/100))</f>
        <v>1.1646132703507244</v>
      </c>
      <c r="J506">
        <f>J$50*EXP(-J$49*(HLOOKUP(J$49,'American Bonds'!$B$1:$L$504,MATCH($A506,'American Bonds'!$A$2:$A$504,0))/100))</f>
        <v>1.1392715593316511</v>
      </c>
      <c r="K506">
        <f>K$50*EXP(-K$49*(HLOOKUP(K$49,'American Bonds'!$B$1:$L$504,MATCH($A506,'American Bonds'!$A$2:$A$504,0))/100))</f>
        <v>16.552166885910978</v>
      </c>
      <c r="L506">
        <f>L$50*EXP(-L$49*(HLOOKUP(L$49,'American Bonds'!$B$1:$L$504,MATCH($A506,'American Bonds'!$A$2:$A$504,0))/100))</f>
        <v>0.54638377120981452</v>
      </c>
      <c r="M506">
        <f>M$50*EXP(-M$49*(HLOOKUP(M$49,'American Bonds'!$B$1:$L$504,MATCH($A506,'American Bonds'!$A$2:$A$504,0))/100))</f>
        <v>0.53380019726332317</v>
      </c>
      <c r="N506">
        <f>N$50*EXP(-N$49*(HLOOKUP(N$49,'American Bonds'!$B$1:$L$504,MATCH($A506,'American Bonds'!$A$2:$A$504,0))/100))</f>
        <v>0.52150643121671914</v>
      </c>
      <c r="O506">
        <f>O$50*EXP(-O$49*(HLOOKUP(O$49,'American Bonds'!$B$1:$L$504,MATCH($A506,'American Bonds'!$A$2:$A$504,0))/100))</f>
        <v>0.50949579860540306</v>
      </c>
      <c r="P506">
        <f>P$50*EXP(-P$49*(HLOOKUP(P$49,'American Bonds'!$B$1:$L$504,MATCH($A506,'American Bonds'!$A$2:$A$504,0))/100))</f>
        <v>0.4977617786820408</v>
      </c>
      <c r="Q506">
        <f>Q$50*EXP(-Q$49*(HLOOKUP(Q$49,'American Bonds'!$B$1:$L$504,MATCH($A506,'American Bonds'!$A$2:$A$504,0))/100))</f>
        <v>0.486298000876354</v>
      </c>
      <c r="R506">
        <f>R$50*EXP(-R$49*(HLOOKUP(R$49,'American Bonds'!$B$1:$L$504,MATCH($A506,'American Bonds'!$A$2:$A$504,0))/100))</f>
        <v>0.47509824133644513</v>
      </c>
      <c r="S506">
        <f>S$50*EXP(-S$49*(HLOOKUP(S$49,'American Bonds'!$B$1:$L$504,MATCH($A506,'American Bonds'!$A$2:$A$504,0))/100))</f>
        <v>0.46415641954977749</v>
      </c>
      <c r="T506">
        <f>T$50*EXP(-T$49*(HLOOKUP(T$49,'American Bonds'!$B$1:$L$504,MATCH($A506,'American Bonds'!$A$2:$A$504,0))/100))</f>
        <v>0.45346659504197662</v>
      </c>
      <c r="U506" s="25">
        <f>U$50*EXP(-U$49*(HLOOKUP(U$49,'American Bonds'!$B$1:$L$504,MATCH($A506,'American Bonds'!$A$2:$A$504,0))/100))</f>
        <v>10.934936702130319</v>
      </c>
      <c r="W506" s="129">
        <f t="shared" si="77"/>
        <v>106.63298880233606</v>
      </c>
      <c r="X506" s="21">
        <f t="shared" si="74"/>
        <v>6.473161968530591</v>
      </c>
      <c r="Y506" s="28">
        <f t="shared" si="75"/>
        <v>-5.0856850915374991E-4</v>
      </c>
    </row>
    <row r="507" spans="1:25" x14ac:dyDescent="0.2">
      <c r="A507" s="154">
        <v>41590</v>
      </c>
      <c r="B507">
        <f>B$50*EXP(-B$49*(HLOOKUP(B$49,'American Bonds'!$B$1:$L$504,MATCH($A507,'American Bonds'!$A$2:$A$504,0))/100))</f>
        <v>23.179617772243787</v>
      </c>
      <c r="C507">
        <f>C$50*EXP(-C$49*(HLOOKUP(C$49,'American Bonds'!$B$1:$L$504,MATCH($A507,'American Bonds'!$A$2:$A$504,0))/100))</f>
        <v>2.2533068463366765</v>
      </c>
      <c r="D507">
        <f>D$50*EXP(-D$49*(HLOOKUP(D$49,'American Bonds'!$B$1:$L$504,MATCH($A507,'American Bonds'!$A$2:$A$504,0))/100))</f>
        <v>22.108135719754252</v>
      </c>
      <c r="E507">
        <f>E$50*EXP(-E$49*(HLOOKUP(E$49,'American Bonds'!$B$1:$L$504,MATCH($A507,'American Bonds'!$A$2:$A$504,0))/100))</f>
        <v>1.7779125058392422</v>
      </c>
      <c r="F507">
        <f>F$50*EXP(-F$49*(HLOOKUP(F$49,'American Bonds'!$B$1:$L$504,MATCH($A507,'American Bonds'!$A$2:$A$504,0))/100))</f>
        <v>20.528688131852544</v>
      </c>
      <c r="G507">
        <f>G$50*EXP(-G$49*(HLOOKUP(G$49,'American Bonds'!$B$1:$L$504,MATCH($A507,'American Bonds'!$A$2:$A$504,0))/100))</f>
        <v>1.2272661766990873</v>
      </c>
      <c r="H507">
        <f>H$50*EXP(-H$49*(HLOOKUP(H$49,'American Bonds'!$B$1:$L$504,MATCH($A507,'American Bonds'!$A$2:$A$504,0))/100))</f>
        <v>1.1846994042722681</v>
      </c>
      <c r="I507">
        <f>I$50*EXP(-I$49*(HLOOKUP(I$49,'American Bonds'!$B$1:$L$504,MATCH($A507,'American Bonds'!$A$2:$A$504,0))/100))</f>
        <v>1.1581096631330545</v>
      </c>
      <c r="J507">
        <f>J$50*EXP(-J$49*(HLOOKUP(J$49,'American Bonds'!$B$1:$L$504,MATCH($A507,'American Bonds'!$A$2:$A$504,0))/100))</f>
        <v>1.1321167099480687</v>
      </c>
      <c r="K507">
        <f>K$50*EXP(-K$49*(HLOOKUP(K$49,'American Bonds'!$B$1:$L$504,MATCH($A507,'American Bonds'!$A$2:$A$504,0))/100))</f>
        <v>16.43670630121969</v>
      </c>
      <c r="L507">
        <f>L$50*EXP(-L$49*(HLOOKUP(L$49,'American Bonds'!$B$1:$L$504,MATCH($A507,'American Bonds'!$A$2:$A$504,0))/100))</f>
        <v>0.54219277222459905</v>
      </c>
      <c r="M507">
        <f>M$50*EXP(-M$49*(HLOOKUP(M$49,'American Bonds'!$B$1:$L$504,MATCH($A507,'American Bonds'!$A$2:$A$504,0))/100))</f>
        <v>0.52933505545690118</v>
      </c>
      <c r="N507">
        <f>N$50*EXP(-N$49*(HLOOKUP(N$49,'American Bonds'!$B$1:$L$504,MATCH($A507,'American Bonds'!$A$2:$A$504,0))/100))</f>
        <v>0.51678225031648306</v>
      </c>
      <c r="O507">
        <f>O$50*EXP(-O$49*(HLOOKUP(O$49,'American Bonds'!$B$1:$L$504,MATCH($A507,'American Bonds'!$A$2:$A$504,0))/100))</f>
        <v>0.50452712604051719</v>
      </c>
      <c r="P507">
        <f>P$50*EXP(-P$49*(HLOOKUP(P$49,'American Bonds'!$B$1:$L$504,MATCH($A507,'American Bonds'!$A$2:$A$504,0))/100))</f>
        <v>0.49256262333858447</v>
      </c>
      <c r="Q507">
        <f>Q$50*EXP(-Q$49*(HLOOKUP(Q$49,'American Bonds'!$B$1:$L$504,MATCH($A507,'American Bonds'!$A$2:$A$504,0))/100))</f>
        <v>0.48088185032632769</v>
      </c>
      <c r="R507">
        <f>R$50*EXP(-R$49*(HLOOKUP(R$49,'American Bonds'!$B$1:$L$504,MATCH($A507,'American Bonds'!$A$2:$A$504,0))/100))</f>
        <v>0.46947807855553558</v>
      </c>
      <c r="S507">
        <f>S$50*EXP(-S$49*(HLOOKUP(S$49,'American Bonds'!$B$1:$L$504,MATCH($A507,'American Bonds'!$A$2:$A$504,0))/100))</f>
        <v>0.45834473913837059</v>
      </c>
      <c r="T507">
        <f>T$50*EXP(-T$49*(HLOOKUP(T$49,'American Bonds'!$B$1:$L$504,MATCH($A507,'American Bonds'!$A$2:$A$504,0))/100))</f>
        <v>0.44747541896350784</v>
      </c>
      <c r="U507" s="25">
        <f>U$50*EXP(-U$49*(HLOOKUP(U$49,'American Bonds'!$B$1:$L$504,MATCH($A507,'American Bonds'!$A$2:$A$504,0))/100))</f>
        <v>10.761369951641688</v>
      </c>
      <c r="W507" s="129">
        <f t="shared" si="77"/>
        <v>106.18950909730117</v>
      </c>
      <c r="X507" s="21">
        <f t="shared" si="74"/>
        <v>6.4449324842777509</v>
      </c>
      <c r="Y507" s="28">
        <f t="shared" si="75"/>
        <v>-4.1676077605486807E-3</v>
      </c>
    </row>
    <row r="508" spans="1:25" x14ac:dyDescent="0.2">
      <c r="A508" s="154">
        <v>41591</v>
      </c>
      <c r="B508">
        <f>B$50*EXP(-B$49*(HLOOKUP(B$49,'American Bonds'!$B$1:$L$504,MATCH($A508,'American Bonds'!$A$2:$A$504,0))/100))</f>
        <v>23.177299926360785</v>
      </c>
      <c r="C508">
        <f>C$50*EXP(-C$49*(HLOOKUP(C$49,'American Bonds'!$B$1:$L$504,MATCH($A508,'American Bonds'!$A$2:$A$504,0))/100))</f>
        <v>2.2519552677429999</v>
      </c>
      <c r="D508">
        <f>D$50*EXP(-D$49*(HLOOKUP(D$49,'American Bonds'!$B$1:$L$504,MATCH($A508,'American Bonds'!$A$2:$A$504,0))/100))</f>
        <v>22.088247348715903</v>
      </c>
      <c r="E508">
        <f>E$50*EXP(-E$49*(HLOOKUP(E$49,'American Bonds'!$B$1:$L$504,MATCH($A508,'American Bonds'!$A$2:$A$504,0))/100))</f>
        <v>1.7757802904173541</v>
      </c>
      <c r="F508">
        <f>F$50*EXP(-F$49*(HLOOKUP(F$49,'American Bonds'!$B$1:$L$504,MATCH($A508,'American Bonds'!$A$2:$A$504,0))/100))</f>
        <v>20.508169704644164</v>
      </c>
      <c r="G508">
        <f>G$50*EXP(-G$49*(HLOOKUP(G$49,'American Bonds'!$B$1:$L$504,MATCH($A508,'American Bonds'!$A$2:$A$504,0))/100))</f>
        <v>1.2257943405653491</v>
      </c>
      <c r="H508">
        <f>H$50*EXP(-H$49*(HLOOKUP(H$49,'American Bonds'!$B$1:$L$504,MATCH($A508,'American Bonds'!$A$2:$A$504,0))/100))</f>
        <v>1.1846994042722681</v>
      </c>
      <c r="I508">
        <f>I$50*EXP(-I$49*(HLOOKUP(I$49,'American Bonds'!$B$1:$L$504,MATCH($A508,'American Bonds'!$A$2:$A$504,0))/100))</f>
        <v>1.1581096631330545</v>
      </c>
      <c r="J508">
        <f>J$50*EXP(-J$49*(HLOOKUP(J$49,'American Bonds'!$B$1:$L$504,MATCH($A508,'American Bonds'!$A$2:$A$504,0))/100))</f>
        <v>1.1321167099480687</v>
      </c>
      <c r="K508">
        <f>K$50*EXP(-K$49*(HLOOKUP(K$49,'American Bonds'!$B$1:$L$504,MATCH($A508,'American Bonds'!$A$2:$A$504,0))/100))</f>
        <v>16.43670630121969</v>
      </c>
      <c r="L508">
        <f>L$50*EXP(-L$49*(HLOOKUP(L$49,'American Bonds'!$B$1:$L$504,MATCH($A508,'American Bonds'!$A$2:$A$504,0))/100))</f>
        <v>0.54219277222459905</v>
      </c>
      <c r="M508">
        <f>M$50*EXP(-M$49*(HLOOKUP(M$49,'American Bonds'!$B$1:$L$504,MATCH($A508,'American Bonds'!$A$2:$A$504,0))/100))</f>
        <v>0.52933505545690118</v>
      </c>
      <c r="N508">
        <f>N$50*EXP(-N$49*(HLOOKUP(N$49,'American Bonds'!$B$1:$L$504,MATCH($A508,'American Bonds'!$A$2:$A$504,0))/100))</f>
        <v>0.51678225031648306</v>
      </c>
      <c r="O508">
        <f>O$50*EXP(-O$49*(HLOOKUP(O$49,'American Bonds'!$B$1:$L$504,MATCH($A508,'American Bonds'!$A$2:$A$504,0))/100))</f>
        <v>0.50452712604051719</v>
      </c>
      <c r="P508">
        <f>P$50*EXP(-P$49*(HLOOKUP(P$49,'American Bonds'!$B$1:$L$504,MATCH($A508,'American Bonds'!$A$2:$A$504,0))/100))</f>
        <v>0.49256262333858447</v>
      </c>
      <c r="Q508">
        <f>Q$50*EXP(-Q$49*(HLOOKUP(Q$49,'American Bonds'!$B$1:$L$504,MATCH($A508,'American Bonds'!$A$2:$A$504,0))/100))</f>
        <v>0.48088185032632769</v>
      </c>
      <c r="R508">
        <f>R$50*EXP(-R$49*(HLOOKUP(R$49,'American Bonds'!$B$1:$L$504,MATCH($A508,'American Bonds'!$A$2:$A$504,0))/100))</f>
        <v>0.46947807855553558</v>
      </c>
      <c r="S508">
        <f>S$50*EXP(-S$49*(HLOOKUP(S$49,'American Bonds'!$B$1:$L$504,MATCH($A508,'American Bonds'!$A$2:$A$504,0))/100))</f>
        <v>0.45834473913837059</v>
      </c>
      <c r="T508">
        <f>T$50*EXP(-T$49*(HLOOKUP(T$49,'American Bonds'!$B$1:$L$504,MATCH($A508,'American Bonds'!$A$2:$A$504,0))/100))</f>
        <v>0.44747541896350784</v>
      </c>
      <c r="U508" s="25">
        <f>U$50*EXP(-U$49*(HLOOKUP(U$49,'American Bonds'!$B$1:$L$504,MATCH($A508,'American Bonds'!$A$2:$A$504,0))/100))</f>
        <v>10.761369951641688</v>
      </c>
      <c r="W508" s="129">
        <f t="shared" si="77"/>
        <v>106.14182882302212</v>
      </c>
      <c r="X508" s="21">
        <f t="shared" ref="X508:X561" si="78">SUMPRODUCT(B508:U508,$B$33:$U$33)/W508</f>
        <v>6.4460880891811438</v>
      </c>
      <c r="Y508" s="28">
        <f t="shared" si="75"/>
        <v>-4.4911199211081432E-4</v>
      </c>
    </row>
    <row r="509" spans="1:25" x14ac:dyDescent="0.2">
      <c r="A509" s="154">
        <v>41592</v>
      </c>
      <c r="B509">
        <f>B$50*EXP(-B$49*(HLOOKUP(B$49,'American Bonds'!$B$1:$L$504,MATCH($A509,'American Bonds'!$A$2:$A$504,0))/100))</f>
        <v>23.177299926360785</v>
      </c>
      <c r="C509">
        <f>C$50*EXP(-C$49*(HLOOKUP(C$49,'American Bonds'!$B$1:$L$504,MATCH($A509,'American Bonds'!$A$2:$A$504,0))/100))</f>
        <v>2.2528562300305417</v>
      </c>
      <c r="D509">
        <f>D$50*EXP(-D$49*(HLOOKUP(D$49,'American Bonds'!$B$1:$L$504,MATCH($A509,'American Bonds'!$A$2:$A$504,0))/100))</f>
        <v>22.094874816991055</v>
      </c>
      <c r="E509">
        <f>E$50*EXP(-E$49*(HLOOKUP(E$49,'American Bonds'!$B$1:$L$504,MATCH($A509,'American Bonds'!$A$2:$A$504,0))/100))</f>
        <v>1.7764907446148879</v>
      </c>
      <c r="F509">
        <f>F$50*EXP(-F$49*(HLOOKUP(F$49,'American Bonds'!$B$1:$L$504,MATCH($A509,'American Bonds'!$A$2:$A$504,0))/100))</f>
        <v>20.528688131852544</v>
      </c>
      <c r="G509">
        <f>G$50*EXP(-G$49*(HLOOKUP(G$49,'American Bonds'!$B$1:$L$504,MATCH($A509,'American Bonds'!$A$2:$A$504,0))/100))</f>
        <v>1.2272661766990873</v>
      </c>
      <c r="H509">
        <f>H$50*EXP(-H$49*(HLOOKUP(H$49,'American Bonds'!$B$1:$L$504,MATCH($A509,'American Bonds'!$A$2:$A$504,0))/100))</f>
        <v>1.1855289841743497</v>
      </c>
      <c r="I509">
        <f>I$50*EXP(-I$49*(HLOOKUP(I$49,'American Bonds'!$B$1:$L$504,MATCH($A509,'American Bonds'!$A$2:$A$504,0))/100))</f>
        <v>1.1590365215574983</v>
      </c>
      <c r="J509">
        <f>J$50*EXP(-J$49*(HLOOKUP(J$49,'American Bonds'!$B$1:$L$504,MATCH($A509,'American Bonds'!$A$2:$A$504,0))/100))</f>
        <v>1.1331360736318725</v>
      </c>
      <c r="K509">
        <f>K$50*EXP(-K$49*(HLOOKUP(K$49,'American Bonds'!$B$1:$L$504,MATCH($A509,'American Bonds'!$A$2:$A$504,0))/100))</f>
        <v>16.469612609161302</v>
      </c>
      <c r="L509">
        <f>L$50*EXP(-L$49*(HLOOKUP(L$49,'American Bonds'!$B$1:$L$504,MATCH($A509,'American Bonds'!$A$2:$A$504,0))/100))</f>
        <v>0.54338690939274292</v>
      </c>
      <c r="M509">
        <f>M$50*EXP(-M$49*(HLOOKUP(M$49,'American Bonds'!$B$1:$L$504,MATCH($A509,'American Bonds'!$A$2:$A$504,0))/100))</f>
        <v>0.5306069852952775</v>
      </c>
      <c r="N509">
        <f>N$50*EXP(-N$49*(HLOOKUP(N$49,'American Bonds'!$B$1:$L$504,MATCH($A509,'American Bonds'!$A$2:$A$504,0))/100))</f>
        <v>0.51812763240612392</v>
      </c>
      <c r="O509">
        <f>O$50*EXP(-O$49*(HLOOKUP(O$49,'American Bonds'!$B$1:$L$504,MATCH($A509,'American Bonds'!$A$2:$A$504,0))/100))</f>
        <v>0.50594178158695413</v>
      </c>
      <c r="P509">
        <f>P$50*EXP(-P$49*(HLOOKUP(P$49,'American Bonds'!$B$1:$L$504,MATCH($A509,'American Bonds'!$A$2:$A$504,0))/100))</f>
        <v>0.49404252995860048</v>
      </c>
      <c r="Q509">
        <f>Q$50*EXP(-Q$49*(HLOOKUP(Q$49,'American Bonds'!$B$1:$L$504,MATCH($A509,'American Bonds'!$A$2:$A$504,0))/100))</f>
        <v>0.48242313699080408</v>
      </c>
      <c r="R509">
        <f>R$50*EXP(-R$49*(HLOOKUP(R$49,'American Bonds'!$B$1:$L$504,MATCH($A509,'American Bonds'!$A$2:$A$504,0))/100))</f>
        <v>0.4710770206839287</v>
      </c>
      <c r="S509">
        <f>S$50*EXP(-S$49*(HLOOKUP(S$49,'American Bonds'!$B$1:$L$504,MATCH($A509,'American Bonds'!$A$2:$A$504,0))/100))</f>
        <v>0.45999775384047703</v>
      </c>
      <c r="T509">
        <f>T$50*EXP(-T$49*(HLOOKUP(T$49,'American Bonds'!$B$1:$L$504,MATCH($A509,'American Bonds'!$A$2:$A$504,0))/100))</f>
        <v>0.44917906042429667</v>
      </c>
      <c r="U509" s="25">
        <f>U$50*EXP(-U$49*(HLOOKUP(U$49,'American Bonds'!$B$1:$L$504,MATCH($A509,'American Bonds'!$A$2:$A$504,0))/100))</f>
        <v>10.826132264001798</v>
      </c>
      <c r="W509" s="129">
        <f t="shared" si="77"/>
        <v>106.28570528965496</v>
      </c>
      <c r="X509" s="21">
        <f t="shared" si="78"/>
        <v>6.4560336685137045</v>
      </c>
      <c r="Y509" s="28">
        <f t="shared" ref="Y509:Y561" si="79">LN(W509/W508)</f>
        <v>1.3545935957313623E-3</v>
      </c>
    </row>
    <row r="510" spans="1:25" x14ac:dyDescent="0.2">
      <c r="A510" s="154">
        <v>41593</v>
      </c>
      <c r="B510">
        <f>B$50*EXP(-B$49*(HLOOKUP(B$49,'American Bonds'!$B$1:$L$504,MATCH($A510,'American Bonds'!$A$2:$A$504,0))/100))</f>
        <v>23.177299926360785</v>
      </c>
      <c r="C510">
        <f>C$50*EXP(-C$49*(HLOOKUP(C$49,'American Bonds'!$B$1:$L$504,MATCH($A510,'American Bonds'!$A$2:$A$504,0))/100))</f>
        <v>2.2528562300305417</v>
      </c>
      <c r="D510">
        <f>D$50*EXP(-D$49*(HLOOKUP(D$49,'American Bonds'!$B$1:$L$504,MATCH($A510,'American Bonds'!$A$2:$A$504,0))/100))</f>
        <v>22.108135719754252</v>
      </c>
      <c r="E510">
        <f>E$50*EXP(-E$49*(HLOOKUP(E$49,'American Bonds'!$B$1:$L$504,MATCH($A510,'American Bonds'!$A$2:$A$504,0))/100))</f>
        <v>1.7779125058392422</v>
      </c>
      <c r="F510">
        <f>F$50*EXP(-F$49*(HLOOKUP(F$49,'American Bonds'!$B$1:$L$504,MATCH($A510,'American Bonds'!$A$2:$A$504,0))/100))</f>
        <v>20.549227087750765</v>
      </c>
      <c r="G510">
        <f>G$50*EXP(-G$49*(HLOOKUP(G$49,'American Bonds'!$B$1:$L$504,MATCH($A510,'American Bonds'!$A$2:$A$504,0))/100))</f>
        <v>1.2287397800963322</v>
      </c>
      <c r="H510">
        <f>H$50*EXP(-H$49*(HLOOKUP(H$49,'American Bonds'!$B$1:$L$504,MATCH($A510,'American Bonds'!$A$2:$A$504,0))/100))</f>
        <v>1.1896856054629985</v>
      </c>
      <c r="I510">
        <f>I$50*EXP(-I$49*(HLOOKUP(I$49,'American Bonds'!$B$1:$L$504,MATCH($A510,'American Bonds'!$A$2:$A$504,0))/100))</f>
        <v>1.16368195231133</v>
      </c>
      <c r="J510">
        <f>J$50*EXP(-J$49*(HLOOKUP(J$49,'American Bonds'!$B$1:$L$504,MATCH($A510,'American Bonds'!$A$2:$A$504,0))/100))</f>
        <v>1.138246676194844</v>
      </c>
      <c r="K510">
        <f>K$50*EXP(-K$49*(HLOOKUP(K$49,'American Bonds'!$B$1:$L$504,MATCH($A510,'American Bonds'!$A$2:$A$504,0))/100))</f>
        <v>16.552166885910978</v>
      </c>
      <c r="L510">
        <f>L$50*EXP(-L$49*(HLOOKUP(L$49,'American Bonds'!$B$1:$L$504,MATCH($A510,'American Bonds'!$A$2:$A$504,0))/100))</f>
        <v>0.54638377120981452</v>
      </c>
      <c r="M510">
        <f>M$50*EXP(-M$49*(HLOOKUP(M$49,'American Bonds'!$B$1:$L$504,MATCH($A510,'American Bonds'!$A$2:$A$504,0))/100))</f>
        <v>0.53380019726332317</v>
      </c>
      <c r="N510">
        <f>N$50*EXP(-N$49*(HLOOKUP(N$49,'American Bonds'!$B$1:$L$504,MATCH($A510,'American Bonds'!$A$2:$A$504,0))/100))</f>
        <v>0.52150643121671914</v>
      </c>
      <c r="O510">
        <f>O$50*EXP(-O$49*(HLOOKUP(O$49,'American Bonds'!$B$1:$L$504,MATCH($A510,'American Bonds'!$A$2:$A$504,0))/100))</f>
        <v>0.50949579860540306</v>
      </c>
      <c r="P510">
        <f>P$50*EXP(-P$49*(HLOOKUP(P$49,'American Bonds'!$B$1:$L$504,MATCH($A510,'American Bonds'!$A$2:$A$504,0))/100))</f>
        <v>0.4977617786820408</v>
      </c>
      <c r="Q510">
        <f>Q$50*EXP(-Q$49*(HLOOKUP(Q$49,'American Bonds'!$B$1:$L$504,MATCH($A510,'American Bonds'!$A$2:$A$504,0))/100))</f>
        <v>0.486298000876354</v>
      </c>
      <c r="R510">
        <f>R$50*EXP(-R$49*(HLOOKUP(R$49,'American Bonds'!$B$1:$L$504,MATCH($A510,'American Bonds'!$A$2:$A$504,0))/100))</f>
        <v>0.47509824133644513</v>
      </c>
      <c r="S510">
        <f>S$50*EXP(-S$49*(HLOOKUP(S$49,'American Bonds'!$B$1:$L$504,MATCH($A510,'American Bonds'!$A$2:$A$504,0))/100))</f>
        <v>0.46415641954977749</v>
      </c>
      <c r="T510">
        <f>T$50*EXP(-T$49*(HLOOKUP(T$49,'American Bonds'!$B$1:$L$504,MATCH($A510,'American Bonds'!$A$2:$A$504,0))/100))</f>
        <v>0.45346659504197662</v>
      </c>
      <c r="U510" s="25">
        <f>U$50*EXP(-U$49*(HLOOKUP(U$49,'American Bonds'!$B$1:$L$504,MATCH($A510,'American Bonds'!$A$2:$A$504,0))/100))</f>
        <v>10.956828459995192</v>
      </c>
      <c r="W510" s="129">
        <f t="shared" si="77"/>
        <v>106.58274806348912</v>
      </c>
      <c r="X510" s="21">
        <f t="shared" si="78"/>
        <v>6.4775985187587901</v>
      </c>
      <c r="Y510" s="28">
        <f t="shared" si="79"/>
        <v>2.7908594435485656E-3</v>
      </c>
    </row>
    <row r="511" spans="1:25" x14ac:dyDescent="0.2">
      <c r="A511" s="154">
        <v>41594</v>
      </c>
      <c r="B511">
        <f>B$50*EXP(-B$49*(HLOOKUP(B$49,'American Bonds'!$B$1:$L$504,MATCH($A511,'American Bonds'!$A$2:$A$504,0))/100))</f>
        <v>23.16803086032704</v>
      </c>
      <c r="C511">
        <f>C$50*EXP(-C$49*(HLOOKUP(C$49,'American Bonds'!$B$1:$L$504,MATCH($A511,'American Bonds'!$A$2:$A$504,0))/100))</f>
        <v>2.2510546657683057</v>
      </c>
      <c r="D511">
        <f>D$50*EXP(-D$49*(HLOOKUP(D$49,'American Bonds'!$B$1:$L$504,MATCH($A511,'American Bonds'!$A$2:$A$504,0))/100))</f>
        <v>22.081621868383031</v>
      </c>
      <c r="E511">
        <f>E$50*EXP(-E$49*(HLOOKUP(E$49,'American Bonds'!$B$1:$L$504,MATCH($A511,'American Bonds'!$A$2:$A$504,0))/100))</f>
        <v>1.7750701203446708</v>
      </c>
      <c r="F511">
        <f>F$50*EXP(-F$49*(HLOOKUP(F$49,'American Bonds'!$B$1:$L$504,MATCH($A511,'American Bonds'!$A$2:$A$504,0))/100))</f>
        <v>20.518426353445005</v>
      </c>
      <c r="G511">
        <f>G$50*EXP(-G$49*(HLOOKUP(G$49,'American Bonds'!$B$1:$L$504,MATCH($A511,'American Bonds'!$A$2:$A$504,0))/100))</f>
        <v>1.2265300378568049</v>
      </c>
      <c r="H511">
        <f>H$50*EXP(-H$49*(HLOOKUP(H$49,'American Bonds'!$B$1:$L$504,MATCH($A511,'American Bonds'!$A$2:$A$504,0))/100))</f>
        <v>1.1863591449856576</v>
      </c>
      <c r="I511">
        <f>I$50*EXP(-I$49*(HLOOKUP(I$49,'American Bonds'!$B$1:$L$504,MATCH($A511,'American Bonds'!$A$2:$A$504,0))/100))</f>
        <v>1.1599641217653553</v>
      </c>
      <c r="J511">
        <f>J$50*EXP(-J$49*(HLOOKUP(J$49,'American Bonds'!$B$1:$L$504,MATCH($A511,'American Bonds'!$A$2:$A$504,0))/100))</f>
        <v>1.1341563551559581</v>
      </c>
      <c r="K511">
        <f>K$50*EXP(-K$49*(HLOOKUP(K$49,'American Bonds'!$B$1:$L$504,MATCH($A511,'American Bonds'!$A$2:$A$504,0))/100))</f>
        <v>16.486090459322391</v>
      </c>
      <c r="L511">
        <f>L$50*EXP(-L$49*(HLOOKUP(L$49,'American Bonds'!$B$1:$L$504,MATCH($A511,'American Bonds'!$A$2:$A$504,0))/100))</f>
        <v>0.54398496386272954</v>
      </c>
      <c r="M511">
        <f>M$50*EXP(-M$49*(HLOOKUP(M$49,'American Bonds'!$B$1:$L$504,MATCH($A511,'American Bonds'!$A$2:$A$504,0))/100))</f>
        <v>0.53124409586752197</v>
      </c>
      <c r="N511">
        <f>N$50*EXP(-N$49*(HLOOKUP(N$49,'American Bonds'!$B$1:$L$504,MATCH($A511,'American Bonds'!$A$2:$A$504,0))/100))</f>
        <v>0.51880163633588405</v>
      </c>
      <c r="O511">
        <f>O$50*EXP(-O$49*(HLOOKUP(O$49,'American Bonds'!$B$1:$L$504,MATCH($A511,'American Bonds'!$A$2:$A$504,0))/100))</f>
        <v>0.50665059613558694</v>
      </c>
      <c r="P511">
        <f>P$50*EXP(-P$49*(HLOOKUP(P$49,'American Bonds'!$B$1:$L$504,MATCH($A511,'American Bonds'!$A$2:$A$504,0))/100))</f>
        <v>0.49478414982938773</v>
      </c>
      <c r="Q511">
        <f>Q$50*EXP(-Q$49*(HLOOKUP(Q$49,'American Bonds'!$B$1:$L$504,MATCH($A511,'American Bonds'!$A$2:$A$504,0))/100))</f>
        <v>0.48319563184107067</v>
      </c>
      <c r="R511">
        <f>R$50*EXP(-R$49*(HLOOKUP(R$49,'American Bonds'!$B$1:$L$504,MATCH($A511,'American Bonds'!$A$2:$A$504,0))/100))</f>
        <v>0.47187853271128383</v>
      </c>
      <c r="S511">
        <f>S$50*EXP(-S$49*(HLOOKUP(S$49,'American Bonds'!$B$1:$L$504,MATCH($A511,'American Bonds'!$A$2:$A$504,0))/100))</f>
        <v>0.46082649544107013</v>
      </c>
      <c r="T511">
        <f>T$50*EXP(-T$49*(HLOOKUP(T$49,'American Bonds'!$B$1:$L$504,MATCH($A511,'American Bonds'!$A$2:$A$504,0))/100))</f>
        <v>0.45003331192103735</v>
      </c>
      <c r="U511" s="25">
        <f>U$50*EXP(-U$49*(HLOOKUP(U$49,'American Bonds'!$B$1:$L$504,MATCH($A511,'American Bonds'!$A$2:$A$504,0))/100))</f>
        <v>10.869523517710233</v>
      </c>
      <c r="W511" s="129">
        <f t="shared" si="77"/>
        <v>106.31822691901</v>
      </c>
      <c r="X511" s="21">
        <f t="shared" si="78"/>
        <v>6.4638609761401851</v>
      </c>
      <c r="Y511" s="28">
        <f t="shared" si="79"/>
        <v>-2.4849231490420261E-3</v>
      </c>
    </row>
    <row r="512" spans="1:25" x14ac:dyDescent="0.2">
      <c r="A512" s="154">
        <v>41597</v>
      </c>
      <c r="B512">
        <f>B$50*EXP(-B$49*(HLOOKUP(B$49,'American Bonds'!$B$1:$L$504,MATCH($A512,'American Bonds'!$A$2:$A$504,0))/100))</f>
        <v>23.165714173077298</v>
      </c>
      <c r="C512">
        <f>C$50*EXP(-C$49*(HLOOKUP(C$49,'American Bonds'!$B$1:$L$504,MATCH($A512,'American Bonds'!$A$2:$A$504,0))/100))</f>
        <v>2.2506044998532442</v>
      </c>
      <c r="D512">
        <f>D$50*EXP(-D$49*(HLOOKUP(D$49,'American Bonds'!$B$1:$L$504,MATCH($A512,'American Bonds'!$A$2:$A$504,0))/100))</f>
        <v>22.081621868383031</v>
      </c>
      <c r="E512">
        <f>E$50*EXP(-E$49*(HLOOKUP(E$49,'American Bonds'!$B$1:$L$504,MATCH($A512,'American Bonds'!$A$2:$A$504,0))/100))</f>
        <v>1.7750701203446708</v>
      </c>
      <c r="F512">
        <f>F$50*EXP(-F$49*(HLOOKUP(F$49,'American Bonds'!$B$1:$L$504,MATCH($A512,'American Bonds'!$A$2:$A$504,0))/100))</f>
        <v>20.528688131852544</v>
      </c>
      <c r="G512">
        <f>G$50*EXP(-G$49*(HLOOKUP(G$49,'American Bonds'!$B$1:$L$504,MATCH($A512,'American Bonds'!$A$2:$A$504,0))/100))</f>
        <v>1.2272661766990873</v>
      </c>
      <c r="H512">
        <f>H$50*EXP(-H$49*(HLOOKUP(H$49,'American Bonds'!$B$1:$L$504,MATCH($A512,'American Bonds'!$A$2:$A$504,0))/100))</f>
        <v>1.188021210963351</v>
      </c>
      <c r="I512">
        <f>I$50*EXP(-I$49*(HLOOKUP(I$49,'American Bonds'!$B$1:$L$504,MATCH($A512,'American Bonds'!$A$2:$A$504,0))/100))</f>
        <v>1.1618215499064415</v>
      </c>
      <c r="J512">
        <f>J$50*EXP(-J$49*(HLOOKUP(J$49,'American Bonds'!$B$1:$L$504,MATCH($A512,'American Bonds'!$A$2:$A$504,0))/100))</f>
        <v>1.1361996750314305</v>
      </c>
      <c r="K512">
        <f>K$50*EXP(-K$49*(HLOOKUP(K$49,'American Bonds'!$B$1:$L$504,MATCH($A512,'American Bonds'!$A$2:$A$504,0))/100))</f>
        <v>16.519095634414406</v>
      </c>
      <c r="L512">
        <f>L$50*EXP(-L$49*(HLOOKUP(L$49,'American Bonds'!$B$1:$L$504,MATCH($A512,'American Bonds'!$A$2:$A$504,0))/100))</f>
        <v>0.5451830481927632</v>
      </c>
      <c r="M512">
        <f>M$50*EXP(-M$49*(HLOOKUP(M$49,'American Bonds'!$B$1:$L$504,MATCH($A512,'American Bonds'!$A$2:$A$504,0))/100))</f>
        <v>0.53252061290532127</v>
      </c>
      <c r="N512">
        <f>N$50*EXP(-N$49*(HLOOKUP(N$49,'American Bonds'!$B$1:$L$504,MATCH($A512,'American Bonds'!$A$2:$A$504,0))/100))</f>
        <v>0.52015227566061939</v>
      </c>
      <c r="O512">
        <f>O$50*EXP(-O$49*(HLOOKUP(O$49,'American Bonds'!$B$1:$L$504,MATCH($A512,'American Bonds'!$A$2:$A$504,0))/100))</f>
        <v>0.50807120573006737</v>
      </c>
      <c r="P512">
        <f>P$50*EXP(-P$49*(HLOOKUP(P$49,'American Bonds'!$B$1:$L$504,MATCH($A512,'American Bonds'!$A$2:$A$504,0))/100))</f>
        <v>0.4962707310357497</v>
      </c>
      <c r="Q512">
        <f>Q$50*EXP(-Q$49*(HLOOKUP(Q$49,'American Bonds'!$B$1:$L$504,MATCH($A512,'American Bonds'!$A$2:$A$504,0))/100))</f>
        <v>0.484744334465602</v>
      </c>
      <c r="R512">
        <f>R$50*EXP(-R$49*(HLOOKUP(R$49,'American Bonds'!$B$1:$L$504,MATCH($A512,'American Bonds'!$A$2:$A$504,0))/100))</f>
        <v>0.47348565027416945</v>
      </c>
      <c r="S512">
        <f>S$50*EXP(-S$49*(HLOOKUP(S$49,'American Bonds'!$B$1:$L$504,MATCH($A512,'American Bonds'!$A$2:$A$504,0))/100))</f>
        <v>0.46248846056696263</v>
      </c>
      <c r="T512">
        <f>T$50*EXP(-T$49*(HLOOKUP(T$49,'American Bonds'!$B$1:$L$504,MATCH($A512,'American Bonds'!$A$2:$A$504,0))/100))</f>
        <v>0.45174669186646693</v>
      </c>
      <c r="U512" s="25">
        <f>U$50*EXP(-U$49*(HLOOKUP(U$49,'American Bonds'!$B$1:$L$504,MATCH($A512,'American Bonds'!$A$2:$A$504,0))/100))</f>
        <v>10.934936702130319</v>
      </c>
      <c r="W512" s="129">
        <f t="shared" si="77"/>
        <v>106.44370275335353</v>
      </c>
      <c r="X512" s="21">
        <f t="shared" si="78"/>
        <v>6.4744530737511665</v>
      </c>
      <c r="Y512" s="28">
        <f t="shared" si="79"/>
        <v>1.1794953080534023E-3</v>
      </c>
    </row>
    <row r="513" spans="1:25" x14ac:dyDescent="0.2">
      <c r="A513" s="154">
        <v>41598</v>
      </c>
      <c r="B513">
        <f>B$50*EXP(-B$49*(HLOOKUP(B$49,'American Bonds'!$B$1:$L$504,MATCH($A513,'American Bonds'!$A$2:$A$504,0))/100))</f>
        <v>23.16108149352608</v>
      </c>
      <c r="C513">
        <f>C$50*EXP(-C$49*(HLOOKUP(C$49,'American Bonds'!$B$1:$L$504,MATCH($A513,'American Bonds'!$A$2:$A$504,0))/100))</f>
        <v>2.2488047362547885</v>
      </c>
      <c r="D513">
        <f>D$50*EXP(-D$49*(HLOOKUP(D$49,'American Bonds'!$B$1:$L$504,MATCH($A513,'American Bonds'!$A$2:$A$504,0))/100))</f>
        <v>22.061757349076029</v>
      </c>
      <c r="E513">
        <f>E$50*EXP(-E$49*(HLOOKUP(E$49,'American Bonds'!$B$1:$L$504,MATCH($A513,'American Bonds'!$A$2:$A$504,0))/100))</f>
        <v>1.7729413137396768</v>
      </c>
      <c r="F513">
        <f>F$50*EXP(-F$49*(HLOOKUP(F$49,'American Bonds'!$B$1:$L$504,MATCH($A513,'American Bonds'!$A$2:$A$504,0))/100))</f>
        <v>20.497918182885854</v>
      </c>
      <c r="G513">
        <f>G$50*EXP(-G$49*(HLOOKUP(G$49,'American Bonds'!$B$1:$L$504,MATCH($A513,'American Bonds'!$A$2:$A$504,0))/100))</f>
        <v>1.2250590845598692</v>
      </c>
      <c r="H513">
        <f>H$50*EXP(-H$49*(HLOOKUP(H$49,'American Bonds'!$B$1:$L$504,MATCH($A513,'American Bonds'!$A$2:$A$504,0))/100))</f>
        <v>1.1855289841743497</v>
      </c>
      <c r="I513">
        <f>I$50*EXP(-I$49*(HLOOKUP(I$49,'American Bonds'!$B$1:$L$504,MATCH($A513,'American Bonds'!$A$2:$A$504,0))/100))</f>
        <v>1.1590365215574983</v>
      </c>
      <c r="J513">
        <f>J$50*EXP(-J$49*(HLOOKUP(J$49,'American Bonds'!$B$1:$L$504,MATCH($A513,'American Bonds'!$A$2:$A$504,0))/100))</f>
        <v>1.1331360736318725</v>
      </c>
      <c r="K513">
        <f>K$50*EXP(-K$49*(HLOOKUP(K$49,'American Bonds'!$B$1:$L$504,MATCH($A513,'American Bonds'!$A$2:$A$504,0))/100))</f>
        <v>16.486090459322391</v>
      </c>
      <c r="L513">
        <f>L$50*EXP(-L$49*(HLOOKUP(L$49,'American Bonds'!$B$1:$L$504,MATCH($A513,'American Bonds'!$A$2:$A$504,0))/100))</f>
        <v>0.54398496386272954</v>
      </c>
      <c r="M513">
        <f>M$50*EXP(-M$49*(HLOOKUP(M$49,'American Bonds'!$B$1:$L$504,MATCH($A513,'American Bonds'!$A$2:$A$504,0))/100))</f>
        <v>0.53124409586752197</v>
      </c>
      <c r="N513">
        <f>N$50*EXP(-N$49*(HLOOKUP(N$49,'American Bonds'!$B$1:$L$504,MATCH($A513,'American Bonds'!$A$2:$A$504,0))/100))</f>
        <v>0.51880163633588405</v>
      </c>
      <c r="O513">
        <f>O$50*EXP(-O$49*(HLOOKUP(O$49,'American Bonds'!$B$1:$L$504,MATCH($A513,'American Bonds'!$A$2:$A$504,0))/100))</f>
        <v>0.50665059613558694</v>
      </c>
      <c r="P513">
        <f>P$50*EXP(-P$49*(HLOOKUP(P$49,'American Bonds'!$B$1:$L$504,MATCH($A513,'American Bonds'!$A$2:$A$504,0))/100))</f>
        <v>0.49478414982938773</v>
      </c>
      <c r="Q513">
        <f>Q$50*EXP(-Q$49*(HLOOKUP(Q$49,'American Bonds'!$B$1:$L$504,MATCH($A513,'American Bonds'!$A$2:$A$504,0))/100))</f>
        <v>0.48319563184107067</v>
      </c>
      <c r="R513">
        <f>R$50*EXP(-R$49*(HLOOKUP(R$49,'American Bonds'!$B$1:$L$504,MATCH($A513,'American Bonds'!$A$2:$A$504,0))/100))</f>
        <v>0.47187853271128383</v>
      </c>
      <c r="S513">
        <f>S$50*EXP(-S$49*(HLOOKUP(S$49,'American Bonds'!$B$1:$L$504,MATCH($A513,'American Bonds'!$A$2:$A$504,0))/100))</f>
        <v>0.46082649544107013</v>
      </c>
      <c r="T513">
        <f>T$50*EXP(-T$49*(HLOOKUP(T$49,'American Bonds'!$B$1:$L$504,MATCH($A513,'American Bonds'!$A$2:$A$504,0))/100))</f>
        <v>0.45003331192103735</v>
      </c>
      <c r="U513" s="25">
        <f>U$50*EXP(-U$49*(HLOOKUP(U$49,'American Bonds'!$B$1:$L$504,MATCH($A513,'American Bonds'!$A$2:$A$504,0))/100))</f>
        <v>10.913088684026835</v>
      </c>
      <c r="W513" s="129">
        <f t="shared" si="77"/>
        <v>106.30584229670082</v>
      </c>
      <c r="X513" s="21">
        <f t="shared" si="78"/>
        <v>6.4708033674841685</v>
      </c>
      <c r="Y513" s="28">
        <f t="shared" si="79"/>
        <v>-1.2959884442148928E-3</v>
      </c>
    </row>
    <row r="514" spans="1:25" x14ac:dyDescent="0.2">
      <c r="A514" s="154">
        <v>41599</v>
      </c>
      <c r="B514">
        <f>B$50*EXP(-B$49*(HLOOKUP(B$49,'American Bonds'!$B$1:$L$504,MATCH($A514,'American Bonds'!$A$2:$A$504,0))/100))</f>
        <v>23.16108149352608</v>
      </c>
      <c r="C514">
        <f>C$50*EXP(-C$49*(HLOOKUP(C$49,'American Bonds'!$B$1:$L$504,MATCH($A514,'American Bonds'!$A$2:$A$504,0))/100))</f>
        <v>2.2488047362547885</v>
      </c>
      <c r="D514">
        <f>D$50*EXP(-D$49*(HLOOKUP(D$49,'American Bonds'!$B$1:$L$504,MATCH($A514,'American Bonds'!$A$2:$A$504,0))/100))</f>
        <v>22.048524264988803</v>
      </c>
      <c r="E514">
        <f>E$50*EXP(-E$49*(HLOOKUP(E$49,'American Bonds'!$B$1:$L$504,MATCH($A514,'American Bonds'!$A$2:$A$504,0))/100))</f>
        <v>1.771523527878645</v>
      </c>
      <c r="F514">
        <f>F$50*EXP(-F$49*(HLOOKUP(F$49,'American Bonds'!$B$1:$L$504,MATCH($A514,'American Bonds'!$A$2:$A$504,0))/100))</f>
        <v>20.477430510246595</v>
      </c>
      <c r="G514">
        <f>G$50*EXP(-G$49*(HLOOKUP(G$49,'American Bonds'!$B$1:$L$504,MATCH($A514,'American Bonds'!$A$2:$A$504,0))/100))</f>
        <v>1.2235898953482272</v>
      </c>
      <c r="H514">
        <f>H$50*EXP(-H$49*(HLOOKUP(H$49,'American Bonds'!$B$1:$L$504,MATCH($A514,'American Bonds'!$A$2:$A$504,0))/100))</f>
        <v>1.1846994042722681</v>
      </c>
      <c r="I514">
        <f>I$50*EXP(-I$49*(HLOOKUP(I$49,'American Bonds'!$B$1:$L$504,MATCH($A514,'American Bonds'!$A$2:$A$504,0))/100))</f>
        <v>1.1581096631330545</v>
      </c>
      <c r="J514">
        <f>J$50*EXP(-J$49*(HLOOKUP(J$49,'American Bonds'!$B$1:$L$504,MATCH($A514,'American Bonds'!$A$2:$A$504,0))/100))</f>
        <v>1.1321167099480687</v>
      </c>
      <c r="K514">
        <f>K$50*EXP(-K$49*(HLOOKUP(K$49,'American Bonds'!$B$1:$L$504,MATCH($A514,'American Bonds'!$A$2:$A$504,0))/100))</f>
        <v>16.502584795575309</v>
      </c>
      <c r="L514">
        <f>L$50*EXP(-L$49*(HLOOKUP(L$49,'American Bonds'!$B$1:$L$504,MATCH($A514,'American Bonds'!$A$2:$A$504,0))/100))</f>
        <v>0.54458367655458884</v>
      </c>
      <c r="M514">
        <f>M$50*EXP(-M$49*(HLOOKUP(M$49,'American Bonds'!$B$1:$L$504,MATCH($A514,'American Bonds'!$A$2:$A$504,0))/100))</f>
        <v>0.53188197143135618</v>
      </c>
      <c r="N514">
        <f>N$50*EXP(-N$49*(HLOOKUP(N$49,'American Bonds'!$B$1:$L$504,MATCH($A514,'American Bonds'!$A$2:$A$504,0))/100))</f>
        <v>0.51947651704053299</v>
      </c>
      <c r="O514">
        <f>O$50*EXP(-O$49*(HLOOKUP(O$49,'American Bonds'!$B$1:$L$504,MATCH($A514,'American Bonds'!$A$2:$A$504,0))/100))</f>
        <v>0.50736040371955027</v>
      </c>
      <c r="P514">
        <f>P$50*EXP(-P$49*(HLOOKUP(P$49,'American Bonds'!$B$1:$L$504,MATCH($A514,'American Bonds'!$A$2:$A$504,0))/100))</f>
        <v>0.49552688296472086</v>
      </c>
      <c r="Q514">
        <f>Q$50*EXP(-Q$49*(HLOOKUP(Q$49,'American Bonds'!$B$1:$L$504,MATCH($A514,'American Bonds'!$A$2:$A$504,0))/100))</f>
        <v>0.48396936367241872</v>
      </c>
      <c r="R514">
        <f>R$50*EXP(-R$49*(HLOOKUP(R$49,'American Bonds'!$B$1:$L$504,MATCH($A514,'American Bonds'!$A$2:$A$504,0))/100))</f>
        <v>0.47268140846792689</v>
      </c>
      <c r="S514">
        <f>S$50*EXP(-S$49*(HLOOKUP(S$49,'American Bonds'!$B$1:$L$504,MATCH($A514,'American Bonds'!$A$2:$A$504,0))/100))</f>
        <v>0.46165673011991171</v>
      </c>
      <c r="T514">
        <f>T$50*EXP(-T$49*(HLOOKUP(T$49,'American Bonds'!$B$1:$L$504,MATCH($A514,'American Bonds'!$A$2:$A$504,0))/100))</f>
        <v>0.4508891880385229</v>
      </c>
      <c r="U514" s="25">
        <f>U$50*EXP(-U$49*(HLOOKUP(U$49,'American Bonds'!$B$1:$L$504,MATCH($A514,'American Bonds'!$A$2:$A$504,0))/100))</f>
        <v>10.956828459995192</v>
      </c>
      <c r="W514" s="129">
        <f t="shared" si="77"/>
        <v>106.33331960317655</v>
      </c>
      <c r="X514" s="21">
        <f t="shared" si="78"/>
        <v>6.4781787142698457</v>
      </c>
      <c r="Y514" s="28">
        <f t="shared" si="79"/>
        <v>2.5844069721829408E-4</v>
      </c>
    </row>
    <row r="515" spans="1:25" x14ac:dyDescent="0.2">
      <c r="A515" s="154">
        <v>41601</v>
      </c>
      <c r="B515">
        <f>B$50*EXP(-B$49*(HLOOKUP(B$49,'American Bonds'!$B$1:$L$504,MATCH($A515,'American Bonds'!$A$2:$A$504,0))/100))</f>
        <v>23.163397717484703</v>
      </c>
      <c r="C515">
        <f>C$50*EXP(-C$49*(HLOOKUP(C$49,'American Bonds'!$B$1:$L$504,MATCH($A515,'American Bonds'!$A$2:$A$504,0))/100))</f>
        <v>2.2501544239623632</v>
      </c>
      <c r="D515">
        <f>D$50*EXP(-D$49*(HLOOKUP(D$49,'American Bonds'!$B$1:$L$504,MATCH($A515,'American Bonds'!$A$2:$A$504,0))/100))</f>
        <v>22.074998375396142</v>
      </c>
      <c r="E515">
        <f>E$50*EXP(-E$49*(HLOOKUP(E$49,'American Bonds'!$B$1:$L$504,MATCH($A515,'American Bonds'!$A$2:$A$504,0))/100))</f>
        <v>1.7743602342832103</v>
      </c>
      <c r="F515">
        <f>F$50*EXP(-F$49*(HLOOKUP(F$49,'American Bonds'!$B$1:$L$504,MATCH($A515,'American Bonds'!$A$2:$A$504,0))/100))</f>
        <v>20.538955042432221</v>
      </c>
      <c r="G515">
        <f>G$50*EXP(-G$49*(HLOOKUP(G$49,'American Bonds'!$B$1:$L$504,MATCH($A515,'American Bonds'!$A$2:$A$504,0))/100))</f>
        <v>1.228002757357207</v>
      </c>
      <c r="H515">
        <f>H$50*EXP(-H$49*(HLOOKUP(H$49,'American Bonds'!$B$1:$L$504,MATCH($A515,'American Bonds'!$A$2:$A$504,0))/100))</f>
        <v>1.1888531169441492</v>
      </c>
      <c r="I515">
        <f>I$50*EXP(-I$49*(HLOOKUP(I$49,'American Bonds'!$B$1:$L$504,MATCH($A515,'American Bonds'!$A$2:$A$504,0))/100))</f>
        <v>1.1627513790284247</v>
      </c>
      <c r="J515">
        <f>J$50*EXP(-J$49*(HLOOKUP(J$49,'American Bonds'!$B$1:$L$504,MATCH($A515,'American Bonds'!$A$2:$A$504,0))/100))</f>
        <v>1.1372227150379066</v>
      </c>
      <c r="K515">
        <f>K$50*EXP(-K$49*(HLOOKUP(K$49,'American Bonds'!$B$1:$L$504,MATCH($A515,'American Bonds'!$A$2:$A$504,0))/100))</f>
        <v>16.568727331639717</v>
      </c>
      <c r="L515">
        <f>L$50*EXP(-L$49*(HLOOKUP(L$49,'American Bonds'!$B$1:$L$504,MATCH($A515,'American Bonds'!$A$2:$A$504,0))/100))</f>
        <v>0.54698512404156641</v>
      </c>
      <c r="M515">
        <f>M$50*EXP(-M$49*(HLOOKUP(M$49,'American Bonds'!$B$1:$L$504,MATCH($A515,'American Bonds'!$A$2:$A$504,0))/100))</f>
        <v>0.53444114198996184</v>
      </c>
      <c r="N515">
        <f>N$50*EXP(-N$49*(HLOOKUP(N$49,'American Bonds'!$B$1:$L$504,MATCH($A515,'American Bonds'!$A$2:$A$504,0))/100))</f>
        <v>0.52218483044125552</v>
      </c>
      <c r="O515">
        <f>O$50*EXP(-O$49*(HLOOKUP(O$49,'American Bonds'!$B$1:$L$504,MATCH($A515,'American Bonds'!$A$2:$A$504,0))/100))</f>
        <v>0.51020959226242424</v>
      </c>
      <c r="P515">
        <f>P$50*EXP(-P$49*(HLOOKUP(P$49,'American Bonds'!$B$1:$L$504,MATCH($A515,'American Bonds'!$A$2:$A$504,0))/100))</f>
        <v>0.49850898161216095</v>
      </c>
      <c r="Q515">
        <f>Q$50*EXP(-Q$49*(HLOOKUP(Q$49,'American Bonds'!$B$1:$L$504,MATCH($A515,'American Bonds'!$A$2:$A$504,0))/100))</f>
        <v>0.48707670047130963</v>
      </c>
      <c r="R515">
        <f>R$50*EXP(-R$49*(HLOOKUP(R$49,'American Bonds'!$B$1:$L$504,MATCH($A515,'American Bonds'!$A$2:$A$504,0))/100))</f>
        <v>0.47590659525286749</v>
      </c>
      <c r="S515">
        <f>S$50*EXP(-S$49*(HLOOKUP(S$49,'American Bonds'!$B$1:$L$504,MATCH($A515,'American Bonds'!$A$2:$A$504,0))/100))</f>
        <v>0.46499265348972996</v>
      </c>
      <c r="T515">
        <f>T$50*EXP(-T$49*(HLOOKUP(T$49,'American Bonds'!$B$1:$L$504,MATCH($A515,'American Bonds'!$A$2:$A$504,0))/100))</f>
        <v>0.45432900059839471</v>
      </c>
      <c r="U515" s="25">
        <f>U$50*EXP(-U$49*(HLOOKUP(U$49,'American Bonds'!$B$1:$L$504,MATCH($A515,'American Bonds'!$A$2:$A$504,0))/100))</f>
        <v>10.978764045188516</v>
      </c>
      <c r="W515" s="129">
        <f t="shared" si="77"/>
        <v>106.56082175891422</v>
      </c>
      <c r="X515" s="21">
        <f t="shared" si="78"/>
        <v>6.4835774017906145</v>
      </c>
      <c r="Y515" s="28">
        <f t="shared" si="79"/>
        <v>2.1372334708712171E-3</v>
      </c>
    </row>
    <row r="516" spans="1:25" x14ac:dyDescent="0.2">
      <c r="A516" s="154">
        <v>41604</v>
      </c>
      <c r="B516">
        <f>B$50*EXP(-B$49*(HLOOKUP(B$49,'American Bonds'!$B$1:$L$504,MATCH($A516,'American Bonds'!$A$2:$A$504,0))/100))</f>
        <v>23.163397717484703</v>
      </c>
      <c r="C516">
        <f>C$50*EXP(-C$49*(HLOOKUP(C$49,'American Bonds'!$B$1:$L$504,MATCH($A516,'American Bonds'!$A$2:$A$504,0))/100))</f>
        <v>2.249704438077659</v>
      </c>
      <c r="D516">
        <f>D$50*EXP(-D$49*(HLOOKUP(D$49,'American Bonds'!$B$1:$L$504,MATCH($A516,'American Bonds'!$A$2:$A$504,0))/100))</f>
        <v>22.06837686915912</v>
      </c>
      <c r="E516">
        <f>E$50*EXP(-E$49*(HLOOKUP(E$49,'American Bonds'!$B$1:$L$504,MATCH($A516,'American Bonds'!$A$2:$A$504,0))/100))</f>
        <v>1.7736506321193912</v>
      </c>
      <c r="F516">
        <f>F$50*EXP(-F$49*(HLOOKUP(F$49,'American Bonds'!$B$1:$L$504,MATCH($A516,'American Bonds'!$A$2:$A$504,0))/100))</f>
        <v>20.518426353445005</v>
      </c>
      <c r="G516">
        <f>G$50*EXP(-G$49*(HLOOKUP(G$49,'American Bonds'!$B$1:$L$504,MATCH($A516,'American Bonds'!$A$2:$A$504,0))/100))</f>
        <v>1.2265300378568049</v>
      </c>
      <c r="H516">
        <f>H$50*EXP(-H$49*(HLOOKUP(H$49,'American Bonds'!$B$1:$L$504,MATCH($A516,'American Bonds'!$A$2:$A$504,0))/100))</f>
        <v>1.188021210963351</v>
      </c>
      <c r="I516">
        <f>I$50*EXP(-I$49*(HLOOKUP(I$49,'American Bonds'!$B$1:$L$504,MATCH($A516,'American Bonds'!$A$2:$A$504,0))/100))</f>
        <v>1.1618215499064415</v>
      </c>
      <c r="J516">
        <f>J$50*EXP(-J$49*(HLOOKUP(J$49,'American Bonds'!$B$1:$L$504,MATCH($A516,'American Bonds'!$A$2:$A$504,0))/100))</f>
        <v>1.1361996750314305</v>
      </c>
      <c r="K516">
        <f>K$50*EXP(-K$49*(HLOOKUP(K$49,'American Bonds'!$B$1:$L$504,MATCH($A516,'American Bonds'!$A$2:$A$504,0))/100))</f>
        <v>16.535622992350504</v>
      </c>
      <c r="L516">
        <f>L$50*EXP(-L$49*(HLOOKUP(L$49,'American Bonds'!$B$1:$L$504,MATCH($A516,'American Bonds'!$A$2:$A$504,0))/100))</f>
        <v>0.54578307950249261</v>
      </c>
      <c r="M516">
        <f>M$50*EXP(-M$49*(HLOOKUP(M$49,'American Bonds'!$B$1:$L$504,MATCH($A516,'American Bonds'!$A$2:$A$504,0))/100))</f>
        <v>0.53316002120906092</v>
      </c>
      <c r="N516">
        <f>N$50*EXP(-N$49*(HLOOKUP(N$49,'American Bonds'!$B$1:$L$504,MATCH($A516,'American Bonds'!$A$2:$A$504,0))/100))</f>
        <v>0.52082891333817549</v>
      </c>
      <c r="O516">
        <f>O$50*EXP(-O$49*(HLOOKUP(O$49,'American Bonds'!$B$1:$L$504,MATCH($A516,'American Bonds'!$A$2:$A$504,0))/100))</f>
        <v>0.50878300356031037</v>
      </c>
      <c r="P516">
        <f>P$50*EXP(-P$49*(HLOOKUP(P$49,'American Bonds'!$B$1:$L$504,MATCH($A516,'American Bonds'!$A$2:$A$504,0))/100))</f>
        <v>0.4970156957161328</v>
      </c>
      <c r="Q516">
        <f>Q$50*EXP(-Q$49*(HLOOKUP(Q$49,'American Bonds'!$B$1:$L$504,MATCH($A516,'American Bonds'!$A$2:$A$504,0))/100))</f>
        <v>0.48552054620454632</v>
      </c>
      <c r="R516">
        <f>R$50*EXP(-R$49*(HLOOKUP(R$49,'American Bonds'!$B$1:$L$504,MATCH($A516,'American Bonds'!$A$2:$A$504,0))/100))</f>
        <v>0.47429126045427089</v>
      </c>
      <c r="S516">
        <f>S$50*EXP(-S$49*(HLOOKUP(S$49,'American Bonds'!$B$1:$L$504,MATCH($A516,'American Bonds'!$A$2:$A$504,0))/100))</f>
        <v>0.46332168947703051</v>
      </c>
      <c r="T516">
        <f>T$50*EXP(-T$49*(HLOOKUP(T$49,'American Bonds'!$B$1:$L$504,MATCH($A516,'American Bonds'!$A$2:$A$504,0))/100))</f>
        <v>0.45260582650045927</v>
      </c>
      <c r="U516" s="25">
        <f>U$50*EXP(-U$49*(HLOOKUP(U$49,'American Bonds'!$B$1:$L$504,MATCH($A516,'American Bonds'!$A$2:$A$504,0))/100))</f>
        <v>10.956828459995192</v>
      </c>
      <c r="W516" s="129">
        <f t="shared" si="77"/>
        <v>106.45988997235206</v>
      </c>
      <c r="X516" s="21">
        <f t="shared" si="78"/>
        <v>6.4790998539157876</v>
      </c>
      <c r="Y516" s="28">
        <f t="shared" si="79"/>
        <v>-9.4762423141723476E-4</v>
      </c>
    </row>
    <row r="517" spans="1:25" x14ac:dyDescent="0.2">
      <c r="A517" s="154">
        <v>41605</v>
      </c>
      <c r="B517">
        <f>B$50*EXP(-B$49*(HLOOKUP(B$49,'American Bonds'!$B$1:$L$504,MATCH($A517,'American Bonds'!$A$2:$A$504,0))/100))</f>
        <v>23.16108149352608</v>
      </c>
      <c r="C517">
        <f>C$50*EXP(-C$49*(HLOOKUP(C$49,'American Bonds'!$B$1:$L$504,MATCH($A517,'American Bonds'!$A$2:$A$504,0))/100))</f>
        <v>2.2501544239623632</v>
      </c>
      <c r="D517">
        <f>D$50*EXP(-D$49*(HLOOKUP(D$49,'American Bonds'!$B$1:$L$504,MATCH($A517,'American Bonds'!$A$2:$A$504,0))/100))</f>
        <v>22.074998375396142</v>
      </c>
      <c r="E517">
        <f>E$50*EXP(-E$49*(HLOOKUP(E$49,'American Bonds'!$B$1:$L$504,MATCH($A517,'American Bonds'!$A$2:$A$504,0))/100))</f>
        <v>1.7743602342832103</v>
      </c>
      <c r="F517">
        <f>F$50*EXP(-F$49*(HLOOKUP(F$49,'American Bonds'!$B$1:$L$504,MATCH($A517,'American Bonds'!$A$2:$A$504,0))/100))</f>
        <v>20.528688131852544</v>
      </c>
      <c r="G517">
        <f>G$50*EXP(-G$49*(HLOOKUP(G$49,'American Bonds'!$B$1:$L$504,MATCH($A517,'American Bonds'!$A$2:$A$504,0))/100))</f>
        <v>1.2272661766990873</v>
      </c>
      <c r="H517">
        <f>H$50*EXP(-H$49*(HLOOKUP(H$49,'American Bonds'!$B$1:$L$504,MATCH($A517,'American Bonds'!$A$2:$A$504,0))/100))</f>
        <v>1.1896856054629985</v>
      </c>
      <c r="I517">
        <f>I$50*EXP(-I$49*(HLOOKUP(I$49,'American Bonds'!$B$1:$L$504,MATCH($A517,'American Bonds'!$A$2:$A$504,0))/100))</f>
        <v>1.16368195231133</v>
      </c>
      <c r="J517">
        <f>J$50*EXP(-J$49*(HLOOKUP(J$49,'American Bonds'!$B$1:$L$504,MATCH($A517,'American Bonds'!$A$2:$A$504,0))/100))</f>
        <v>1.138246676194844</v>
      </c>
      <c r="K517">
        <f>K$50*EXP(-K$49*(HLOOKUP(K$49,'American Bonds'!$B$1:$L$504,MATCH($A517,'American Bonds'!$A$2:$A$504,0))/100))</f>
        <v>16.568727331639717</v>
      </c>
      <c r="L517">
        <f>L$50*EXP(-L$49*(HLOOKUP(L$49,'American Bonds'!$B$1:$L$504,MATCH($A517,'American Bonds'!$A$2:$A$504,0))/100))</f>
        <v>0.54698512404156641</v>
      </c>
      <c r="M517">
        <f>M$50*EXP(-M$49*(HLOOKUP(M$49,'American Bonds'!$B$1:$L$504,MATCH($A517,'American Bonds'!$A$2:$A$504,0))/100))</f>
        <v>0.53444114198996184</v>
      </c>
      <c r="N517">
        <f>N$50*EXP(-N$49*(HLOOKUP(N$49,'American Bonds'!$B$1:$L$504,MATCH($A517,'American Bonds'!$A$2:$A$504,0))/100))</f>
        <v>0.52218483044125552</v>
      </c>
      <c r="O517">
        <f>O$50*EXP(-O$49*(HLOOKUP(O$49,'American Bonds'!$B$1:$L$504,MATCH($A517,'American Bonds'!$A$2:$A$504,0))/100))</f>
        <v>0.51020959226242424</v>
      </c>
      <c r="P517">
        <f>P$50*EXP(-P$49*(HLOOKUP(P$49,'American Bonds'!$B$1:$L$504,MATCH($A517,'American Bonds'!$A$2:$A$504,0))/100))</f>
        <v>0.49850898161216095</v>
      </c>
      <c r="Q517">
        <f>Q$50*EXP(-Q$49*(HLOOKUP(Q$49,'American Bonds'!$B$1:$L$504,MATCH($A517,'American Bonds'!$A$2:$A$504,0))/100))</f>
        <v>0.48707670047130963</v>
      </c>
      <c r="R517">
        <f>R$50*EXP(-R$49*(HLOOKUP(R$49,'American Bonds'!$B$1:$L$504,MATCH($A517,'American Bonds'!$A$2:$A$504,0))/100))</f>
        <v>0.47590659525286749</v>
      </c>
      <c r="S517">
        <f>S$50*EXP(-S$49*(HLOOKUP(S$49,'American Bonds'!$B$1:$L$504,MATCH($A517,'American Bonds'!$A$2:$A$504,0))/100))</f>
        <v>0.46499265348972996</v>
      </c>
      <c r="T517">
        <f>T$50*EXP(-T$49*(HLOOKUP(T$49,'American Bonds'!$B$1:$L$504,MATCH($A517,'American Bonds'!$A$2:$A$504,0))/100))</f>
        <v>0.45432900059839471</v>
      </c>
      <c r="U517" s="25">
        <f>U$50*EXP(-U$49*(HLOOKUP(U$49,'American Bonds'!$B$1:$L$504,MATCH($A517,'American Bonds'!$A$2:$A$504,0))/100))</f>
        <v>10.978764045188516</v>
      </c>
      <c r="W517" s="129">
        <f t="shared" si="77"/>
        <v>106.55028906667651</v>
      </c>
      <c r="X517" s="21">
        <f t="shared" si="78"/>
        <v>6.483884364081951</v>
      </c>
      <c r="Y517" s="28">
        <f t="shared" si="79"/>
        <v>8.4877727589732018E-4</v>
      </c>
    </row>
    <row r="518" spans="1:25" x14ac:dyDescent="0.2">
      <c r="A518" s="154">
        <v>41606</v>
      </c>
      <c r="B518">
        <f>B$50*EXP(-B$49*(HLOOKUP(B$49,'American Bonds'!$B$1:$L$504,MATCH($A518,'American Bonds'!$A$2:$A$504,0))/100))</f>
        <v>23.163397717484703</v>
      </c>
      <c r="C518">
        <f>C$50*EXP(-C$49*(HLOOKUP(C$49,'American Bonds'!$B$1:$L$504,MATCH($A518,'American Bonds'!$A$2:$A$504,0))/100))</f>
        <v>2.249704438077659</v>
      </c>
      <c r="D518">
        <f>D$50*EXP(-D$49*(HLOOKUP(D$49,'American Bonds'!$B$1:$L$504,MATCH($A518,'American Bonds'!$A$2:$A$504,0))/100))</f>
        <v>22.06837686915912</v>
      </c>
      <c r="E518">
        <f>E$50*EXP(-E$49*(HLOOKUP(E$49,'American Bonds'!$B$1:$L$504,MATCH($A518,'American Bonds'!$A$2:$A$504,0))/100))</f>
        <v>1.7736506321193912</v>
      </c>
      <c r="F518">
        <f>F$50*EXP(-F$49*(HLOOKUP(F$49,'American Bonds'!$B$1:$L$504,MATCH($A518,'American Bonds'!$A$2:$A$504,0))/100))</f>
        <v>20.518426353445005</v>
      </c>
      <c r="G518">
        <f>G$50*EXP(-G$49*(HLOOKUP(G$49,'American Bonds'!$B$1:$L$504,MATCH($A518,'American Bonds'!$A$2:$A$504,0))/100))</f>
        <v>1.2265300378568049</v>
      </c>
      <c r="H518">
        <f>H$50*EXP(-H$49*(HLOOKUP(H$49,'American Bonds'!$B$1:$L$504,MATCH($A518,'American Bonds'!$A$2:$A$504,0))/100))</f>
        <v>1.1871898871129702</v>
      </c>
      <c r="I518">
        <f>I$50*EXP(-I$49*(HLOOKUP(I$49,'American Bonds'!$B$1:$L$504,MATCH($A518,'American Bonds'!$A$2:$A$504,0))/100))</f>
        <v>1.16089246435029</v>
      </c>
      <c r="J518">
        <f>J$50*EXP(-J$49*(HLOOKUP(J$49,'American Bonds'!$B$1:$L$504,MATCH($A518,'American Bonds'!$A$2:$A$504,0))/100))</f>
        <v>1.1351775553467534</v>
      </c>
      <c r="K518">
        <f>K$50*EXP(-K$49*(HLOOKUP(K$49,'American Bonds'!$B$1:$L$504,MATCH($A518,'American Bonds'!$A$2:$A$504,0))/100))</f>
        <v>16.535622992350504</v>
      </c>
      <c r="L518">
        <f>L$50*EXP(-L$49*(HLOOKUP(L$49,'American Bonds'!$B$1:$L$504,MATCH($A518,'American Bonds'!$A$2:$A$504,0))/100))</f>
        <v>0.54578307950249261</v>
      </c>
      <c r="M518">
        <f>M$50*EXP(-M$49*(HLOOKUP(M$49,'American Bonds'!$B$1:$L$504,MATCH($A518,'American Bonds'!$A$2:$A$504,0))/100))</f>
        <v>0.53316002120906092</v>
      </c>
      <c r="N518">
        <f>N$50*EXP(-N$49*(HLOOKUP(N$49,'American Bonds'!$B$1:$L$504,MATCH($A518,'American Bonds'!$A$2:$A$504,0))/100))</f>
        <v>0.52082891333817549</v>
      </c>
      <c r="O518">
        <f>O$50*EXP(-O$49*(HLOOKUP(O$49,'American Bonds'!$B$1:$L$504,MATCH($A518,'American Bonds'!$A$2:$A$504,0))/100))</f>
        <v>0.50878300356031037</v>
      </c>
      <c r="P518">
        <f>P$50*EXP(-P$49*(HLOOKUP(P$49,'American Bonds'!$B$1:$L$504,MATCH($A518,'American Bonds'!$A$2:$A$504,0))/100))</f>
        <v>0.4970156957161328</v>
      </c>
      <c r="Q518">
        <f>Q$50*EXP(-Q$49*(HLOOKUP(Q$49,'American Bonds'!$B$1:$L$504,MATCH($A518,'American Bonds'!$A$2:$A$504,0))/100))</f>
        <v>0.48552054620454632</v>
      </c>
      <c r="R518">
        <f>R$50*EXP(-R$49*(HLOOKUP(R$49,'American Bonds'!$B$1:$L$504,MATCH($A518,'American Bonds'!$A$2:$A$504,0))/100))</f>
        <v>0.47429126045427089</v>
      </c>
      <c r="S518">
        <f>S$50*EXP(-S$49*(HLOOKUP(S$49,'American Bonds'!$B$1:$L$504,MATCH($A518,'American Bonds'!$A$2:$A$504,0))/100))</f>
        <v>0.46332168947703051</v>
      </c>
      <c r="T518">
        <f>T$50*EXP(-T$49*(HLOOKUP(T$49,'American Bonds'!$B$1:$L$504,MATCH($A518,'American Bonds'!$A$2:$A$504,0))/100))</f>
        <v>0.45260582650045927</v>
      </c>
      <c r="U518" s="25">
        <f>U$50*EXP(-U$49*(HLOOKUP(U$49,'American Bonds'!$B$1:$L$504,MATCH($A518,'American Bonds'!$A$2:$A$504,0))/100))</f>
        <v>10.956828459995192</v>
      </c>
      <c r="W518" s="129">
        <f t="shared" si="77"/>
        <v>106.45710744326085</v>
      </c>
      <c r="X518" s="21">
        <f t="shared" si="78"/>
        <v>6.4790583090641389</v>
      </c>
      <c r="Y518" s="28">
        <f t="shared" si="79"/>
        <v>-8.7491449486199759E-4</v>
      </c>
    </row>
    <row r="519" spans="1:25" x14ac:dyDescent="0.2">
      <c r="A519" s="154">
        <v>41607</v>
      </c>
      <c r="B519">
        <f>B$50*EXP(-B$49*(HLOOKUP(B$49,'American Bonds'!$B$1:$L$504,MATCH($A519,'American Bonds'!$A$2:$A$504,0))/100))</f>
        <v>23.163397717484703</v>
      </c>
      <c r="C519">
        <f>C$50*EXP(-C$49*(HLOOKUP(C$49,'American Bonds'!$B$1:$L$504,MATCH($A519,'American Bonds'!$A$2:$A$504,0))/100))</f>
        <v>2.2483550202806342</v>
      </c>
      <c r="D519">
        <f>D$50*EXP(-D$49*(HLOOKUP(D$49,'American Bonds'!$B$1:$L$504,MATCH($A519,'American Bonds'!$A$2:$A$504,0))/100))</f>
        <v>22.061757349076029</v>
      </c>
      <c r="E519">
        <f>E$50*EXP(-E$49*(HLOOKUP(E$49,'American Bonds'!$B$1:$L$504,MATCH($A519,'American Bonds'!$A$2:$A$504,0))/100))</f>
        <v>1.7729413137396768</v>
      </c>
      <c r="F519">
        <f>F$50*EXP(-F$49*(HLOOKUP(F$49,'American Bonds'!$B$1:$L$504,MATCH($A519,'American Bonds'!$A$2:$A$504,0))/100))</f>
        <v>20.497918182885854</v>
      </c>
      <c r="G519">
        <f>G$50*EXP(-G$49*(HLOOKUP(G$49,'American Bonds'!$B$1:$L$504,MATCH($A519,'American Bonds'!$A$2:$A$504,0))/100))</f>
        <v>1.2250590845598692</v>
      </c>
      <c r="H519">
        <f>H$50*EXP(-H$49*(HLOOKUP(H$49,'American Bonds'!$B$1:$L$504,MATCH($A519,'American Bonds'!$A$2:$A$504,0))/100))</f>
        <v>1.1846994042722681</v>
      </c>
      <c r="I519">
        <f>I$50*EXP(-I$49*(HLOOKUP(I$49,'American Bonds'!$B$1:$L$504,MATCH($A519,'American Bonds'!$A$2:$A$504,0))/100))</f>
        <v>1.1581096631330545</v>
      </c>
      <c r="J519">
        <f>J$50*EXP(-J$49*(HLOOKUP(J$49,'American Bonds'!$B$1:$L$504,MATCH($A519,'American Bonds'!$A$2:$A$504,0))/100))</f>
        <v>1.1321167099480687</v>
      </c>
      <c r="K519">
        <f>K$50*EXP(-K$49*(HLOOKUP(K$49,'American Bonds'!$B$1:$L$504,MATCH($A519,'American Bonds'!$A$2:$A$504,0))/100))</f>
        <v>16.486090459322391</v>
      </c>
      <c r="L519">
        <f>L$50*EXP(-L$49*(HLOOKUP(L$49,'American Bonds'!$B$1:$L$504,MATCH($A519,'American Bonds'!$A$2:$A$504,0))/100))</f>
        <v>0.54398496386272954</v>
      </c>
      <c r="M519">
        <f>M$50*EXP(-M$49*(HLOOKUP(M$49,'American Bonds'!$B$1:$L$504,MATCH($A519,'American Bonds'!$A$2:$A$504,0))/100))</f>
        <v>0.53124409586752197</v>
      </c>
      <c r="N519">
        <f>N$50*EXP(-N$49*(HLOOKUP(N$49,'American Bonds'!$B$1:$L$504,MATCH($A519,'American Bonds'!$A$2:$A$504,0))/100))</f>
        <v>0.51880163633588405</v>
      </c>
      <c r="O519">
        <f>O$50*EXP(-O$49*(HLOOKUP(O$49,'American Bonds'!$B$1:$L$504,MATCH($A519,'American Bonds'!$A$2:$A$504,0))/100))</f>
        <v>0.50665059613558694</v>
      </c>
      <c r="P519">
        <f>P$50*EXP(-P$49*(HLOOKUP(P$49,'American Bonds'!$B$1:$L$504,MATCH($A519,'American Bonds'!$A$2:$A$504,0))/100))</f>
        <v>0.49478414982938773</v>
      </c>
      <c r="Q519">
        <f>Q$50*EXP(-Q$49*(HLOOKUP(Q$49,'American Bonds'!$B$1:$L$504,MATCH($A519,'American Bonds'!$A$2:$A$504,0))/100))</f>
        <v>0.48319563184107067</v>
      </c>
      <c r="R519">
        <f>R$50*EXP(-R$49*(HLOOKUP(R$49,'American Bonds'!$B$1:$L$504,MATCH($A519,'American Bonds'!$A$2:$A$504,0))/100))</f>
        <v>0.47187853271128383</v>
      </c>
      <c r="S519">
        <f>S$50*EXP(-S$49*(HLOOKUP(S$49,'American Bonds'!$B$1:$L$504,MATCH($A519,'American Bonds'!$A$2:$A$504,0))/100))</f>
        <v>0.46082649544107013</v>
      </c>
      <c r="T519">
        <f>T$50*EXP(-T$49*(HLOOKUP(T$49,'American Bonds'!$B$1:$L$504,MATCH($A519,'American Bonds'!$A$2:$A$504,0))/100))</f>
        <v>0.45003331192103735</v>
      </c>
      <c r="U519" s="25">
        <f>U$50*EXP(-U$49*(HLOOKUP(U$49,'American Bonds'!$B$1:$L$504,MATCH($A519,'American Bonds'!$A$2:$A$504,0))/100))</f>
        <v>10.869523517710233</v>
      </c>
      <c r="W519" s="129">
        <f t="shared" si="77"/>
        <v>106.26136783635833</v>
      </c>
      <c r="X519" s="21">
        <f t="shared" si="78"/>
        <v>6.4651145902856122</v>
      </c>
      <c r="Y519" s="28">
        <f t="shared" si="79"/>
        <v>-1.8403635311104267E-3</v>
      </c>
    </row>
    <row r="520" spans="1:25" x14ac:dyDescent="0.2">
      <c r="A520" s="154" t="s">
        <v>185</v>
      </c>
      <c r="B520">
        <f>B$50*EXP(-B$49*(HLOOKUP(B$49,'American Bonds'!$B$1:$L$504,MATCH($A520,'American Bonds'!$A$2:$A$504,0))/100))</f>
        <v>23.16108149352608</v>
      </c>
      <c r="C520">
        <f>C$50*EXP(-C$49*(HLOOKUP(C$49,'American Bonds'!$B$1:$L$504,MATCH($A520,'American Bonds'!$A$2:$A$504,0))/100))</f>
        <v>2.2483550202806342</v>
      </c>
      <c r="D520">
        <f>D$50*EXP(-D$49*(HLOOKUP(D$49,'American Bonds'!$B$1:$L$504,MATCH($A520,'American Bonds'!$A$2:$A$504,0))/100))</f>
        <v>22.035299118370549</v>
      </c>
      <c r="E520">
        <f>E$50*EXP(-E$49*(HLOOKUP(E$49,'American Bonds'!$B$1:$L$504,MATCH($A520,'American Bonds'!$A$2:$A$504,0))/100))</f>
        <v>1.7701068757927312</v>
      </c>
      <c r="F520">
        <f>F$50*EXP(-F$49*(HLOOKUP(F$49,'American Bonds'!$B$1:$L$504,MATCH($A520,'American Bonds'!$A$2:$A$504,0))/100))</f>
        <v>20.446737390076311</v>
      </c>
      <c r="G520">
        <f>G$50*EXP(-G$49*(HLOOKUP(G$49,'American Bonds'!$B$1:$L$504,MATCH($A520,'American Bonds'!$A$2:$A$504,0))/100))</f>
        <v>1.2213894145634363</v>
      </c>
      <c r="H520">
        <f>H$50*EXP(-H$49*(HLOOKUP(H$49,'American Bonds'!$B$1:$L$504,MATCH($A520,'American Bonds'!$A$2:$A$504,0))/100))</f>
        <v>1.1813868856305825</v>
      </c>
      <c r="I520">
        <f>I$50*EXP(-I$49*(HLOOKUP(I$49,'American Bonds'!$B$1:$L$504,MATCH($A520,'American Bonds'!$A$2:$A$504,0))/100))</f>
        <v>1.1544096354127378</v>
      </c>
      <c r="J520">
        <f>J$50*EXP(-J$49*(HLOOKUP(J$49,'American Bonds'!$B$1:$L$504,MATCH($A520,'American Bonds'!$A$2:$A$504,0))/100))</f>
        <v>1.128048417113114</v>
      </c>
      <c r="K520">
        <f>K$50*EXP(-K$49*(HLOOKUP(K$49,'American Bonds'!$B$1:$L$504,MATCH($A520,'American Bonds'!$A$2:$A$504,0))/100))</f>
        <v>16.403865740125198</v>
      </c>
      <c r="L520">
        <f>L$50*EXP(-L$49*(HLOOKUP(L$49,'American Bonds'!$B$1:$L$504,MATCH($A520,'American Bonds'!$A$2:$A$504,0))/100))</f>
        <v>0.54100125927053133</v>
      </c>
      <c r="M520">
        <f>M$50*EXP(-M$49*(HLOOKUP(M$49,'American Bonds'!$B$1:$L$504,MATCH($A520,'American Bonds'!$A$2:$A$504,0))/100))</f>
        <v>0.52806617458990768</v>
      </c>
      <c r="N520">
        <f>N$50*EXP(-N$49*(HLOOKUP(N$49,'American Bonds'!$B$1:$L$504,MATCH($A520,'American Bonds'!$A$2:$A$504,0))/100))</f>
        <v>0.51544036167682228</v>
      </c>
      <c r="O520">
        <f>O$50*EXP(-O$49*(HLOOKUP(O$49,'American Bonds'!$B$1:$L$504,MATCH($A520,'American Bonds'!$A$2:$A$504,0))/100))</f>
        <v>0.50311642598933271</v>
      </c>
      <c r="P520">
        <f>P$50*EXP(-P$49*(HLOOKUP(P$49,'American Bonds'!$B$1:$L$504,MATCH($A520,'American Bonds'!$A$2:$A$504,0))/100))</f>
        <v>0.49108714978550339</v>
      </c>
      <c r="Q520">
        <f>Q$50*EXP(-Q$49*(HLOOKUP(Q$49,'American Bonds'!$B$1:$L$504,MATCH($A520,'American Bonds'!$A$2:$A$504,0))/100))</f>
        <v>0.47934548789620068</v>
      </c>
      <c r="R520">
        <f>R$50*EXP(-R$49*(HLOOKUP(R$49,'American Bonds'!$B$1:$L$504,MATCH($A520,'American Bonds'!$A$2:$A$504,0))/100))</f>
        <v>0.46788456359895869</v>
      </c>
      <c r="S520">
        <f>S$50*EXP(-S$49*(HLOOKUP(S$49,'American Bonds'!$B$1:$L$504,MATCH($A520,'American Bonds'!$A$2:$A$504,0))/100))</f>
        <v>0.45669766459049871</v>
      </c>
      <c r="T520">
        <f>T$50*EXP(-T$49*(HLOOKUP(T$49,'American Bonds'!$B$1:$L$504,MATCH($A520,'American Bonds'!$A$2:$A$504,0))/100))</f>
        <v>0.44577823905554437</v>
      </c>
      <c r="U520" s="25">
        <f>U$50*EXP(-U$49*(HLOOKUP(U$49,'American Bonds'!$B$1:$L$504,MATCH($A520,'American Bonds'!$A$2:$A$504,0))/100))</f>
        <v>10.804501637310695</v>
      </c>
      <c r="W520" s="129">
        <f t="shared" si="77"/>
        <v>105.98359895465536</v>
      </c>
      <c r="X520" s="21">
        <f t="shared" si="78"/>
        <v>6.4529289202438775</v>
      </c>
      <c r="Y520" s="28">
        <f t="shared" si="79"/>
        <v>-2.6174381846137025E-3</v>
      </c>
    </row>
    <row r="521" spans="1:25" x14ac:dyDescent="0.2">
      <c r="A521" s="154" t="s">
        <v>186</v>
      </c>
      <c r="B521">
        <f>B$50*EXP(-B$49*(HLOOKUP(B$49,'American Bonds'!$B$1:$L$504,MATCH($A521,'American Bonds'!$A$2:$A$504,0))/100))</f>
        <v>23.16108149352608</v>
      </c>
      <c r="C521">
        <f>C$50*EXP(-C$49*(HLOOKUP(C$49,'American Bonds'!$B$1:$L$504,MATCH($A521,'American Bonds'!$A$2:$A$504,0))/100))</f>
        <v>2.2483550202806342</v>
      </c>
      <c r="D521">
        <f>D$50*EXP(-D$49*(HLOOKUP(D$49,'American Bonds'!$B$1:$L$504,MATCH($A521,'American Bonds'!$A$2:$A$504,0))/100))</f>
        <v>22.035299118370549</v>
      </c>
      <c r="E521">
        <f>E$50*EXP(-E$49*(HLOOKUP(E$49,'American Bonds'!$B$1:$L$504,MATCH($A521,'American Bonds'!$A$2:$A$504,0))/100))</f>
        <v>1.7701068757927312</v>
      </c>
      <c r="F521">
        <f>F$50*EXP(-F$49*(HLOOKUP(F$49,'American Bonds'!$B$1:$L$504,MATCH($A521,'American Bonds'!$A$2:$A$504,0))/100))</f>
        <v>20.456963315039552</v>
      </c>
      <c r="G521">
        <f>G$50*EXP(-G$49*(HLOOKUP(G$49,'American Bonds'!$B$1:$L$504,MATCH($A521,'American Bonds'!$A$2:$A$504,0))/100))</f>
        <v>1.2221224681062457</v>
      </c>
      <c r="H521">
        <f>H$50*EXP(-H$49*(HLOOKUP(H$49,'American Bonds'!$B$1:$L$504,MATCH($A521,'American Bonds'!$A$2:$A$504,0))/100))</f>
        <v>1.1838704048729181</v>
      </c>
      <c r="I521">
        <f>I$50*EXP(-I$49*(HLOOKUP(I$49,'American Bonds'!$B$1:$L$504,MATCH($A521,'American Bonds'!$A$2:$A$504,0))/100))</f>
        <v>1.1571835458988347</v>
      </c>
      <c r="J521">
        <f>J$50*EXP(-J$49*(HLOOKUP(J$49,'American Bonds'!$B$1:$L$504,MATCH($A521,'American Bonds'!$A$2:$A$504,0))/100))</f>
        <v>1.1310982632788618</v>
      </c>
      <c r="K521">
        <f>K$50*EXP(-K$49*(HLOOKUP(K$49,'American Bonds'!$B$1:$L$504,MATCH($A521,'American Bonds'!$A$2:$A$504,0))/100))</f>
        <v>16.486090459322391</v>
      </c>
      <c r="L521">
        <f>L$50*EXP(-L$49*(HLOOKUP(L$49,'American Bonds'!$B$1:$L$504,MATCH($A521,'American Bonds'!$A$2:$A$504,0))/100))</f>
        <v>0.54398496386272954</v>
      </c>
      <c r="M521">
        <f>M$50*EXP(-M$49*(HLOOKUP(M$49,'American Bonds'!$B$1:$L$504,MATCH($A521,'American Bonds'!$A$2:$A$504,0))/100))</f>
        <v>0.53124409586752197</v>
      </c>
      <c r="N521">
        <f>N$50*EXP(-N$49*(HLOOKUP(N$49,'American Bonds'!$B$1:$L$504,MATCH($A521,'American Bonds'!$A$2:$A$504,0))/100))</f>
        <v>0.51880163633588405</v>
      </c>
      <c r="O521">
        <f>O$50*EXP(-O$49*(HLOOKUP(O$49,'American Bonds'!$B$1:$L$504,MATCH($A521,'American Bonds'!$A$2:$A$504,0))/100))</f>
        <v>0.50665059613558694</v>
      </c>
      <c r="P521">
        <f>P$50*EXP(-P$49*(HLOOKUP(P$49,'American Bonds'!$B$1:$L$504,MATCH($A521,'American Bonds'!$A$2:$A$504,0))/100))</f>
        <v>0.49478414982938773</v>
      </c>
      <c r="Q521">
        <f>Q$50*EXP(-Q$49*(HLOOKUP(Q$49,'American Bonds'!$B$1:$L$504,MATCH($A521,'American Bonds'!$A$2:$A$504,0))/100))</f>
        <v>0.48319563184107067</v>
      </c>
      <c r="R521">
        <f>R$50*EXP(-R$49*(HLOOKUP(R$49,'American Bonds'!$B$1:$L$504,MATCH($A521,'American Bonds'!$A$2:$A$504,0))/100))</f>
        <v>0.47187853271128383</v>
      </c>
      <c r="S521">
        <f>S$50*EXP(-S$49*(HLOOKUP(S$49,'American Bonds'!$B$1:$L$504,MATCH($A521,'American Bonds'!$A$2:$A$504,0))/100))</f>
        <v>0.46082649544107013</v>
      </c>
      <c r="T521">
        <f>T$50*EXP(-T$49*(HLOOKUP(T$49,'American Bonds'!$B$1:$L$504,MATCH($A521,'American Bonds'!$A$2:$A$504,0))/100))</f>
        <v>0.45003331192103735</v>
      </c>
      <c r="U521" s="25">
        <f>U$50*EXP(-U$49*(HLOOKUP(U$49,'American Bonds'!$B$1:$L$504,MATCH($A521,'American Bonds'!$A$2:$A$504,0))/100))</f>
        <v>10.956828459995192</v>
      </c>
      <c r="W521" s="129">
        <f t="shared" si="77"/>
        <v>106.27039883842956</v>
      </c>
      <c r="X521" s="21">
        <f t="shared" si="78"/>
        <v>6.4778172030328154</v>
      </c>
      <c r="Y521" s="28">
        <f t="shared" si="79"/>
        <v>2.7024231467955551E-3</v>
      </c>
    </row>
    <row r="522" spans="1:25" x14ac:dyDescent="0.2">
      <c r="A522" s="154" t="s">
        <v>187</v>
      </c>
      <c r="B522">
        <f>B$50*EXP(-B$49*(HLOOKUP(B$49,'American Bonds'!$B$1:$L$504,MATCH($A522,'American Bonds'!$A$2:$A$504,0))/100))</f>
        <v>23.15181891356816</v>
      </c>
      <c r="C522">
        <f>C$50*EXP(-C$49*(HLOOKUP(C$49,'American Bonds'!$B$1:$L$504,MATCH($A522,'American Bonds'!$A$2:$A$504,0))/100))</f>
        <v>2.2474558581169433</v>
      </c>
      <c r="D522">
        <f>D$50*EXP(-D$49*(HLOOKUP(D$49,'American Bonds'!$B$1:$L$504,MATCH($A522,'American Bonds'!$A$2:$A$504,0))/100))</f>
        <v>22.015476270783473</v>
      </c>
      <c r="E522">
        <f>E$50*EXP(-E$49*(HLOOKUP(E$49,'American Bonds'!$B$1:$L$504,MATCH($A522,'American Bonds'!$A$2:$A$504,0))/100))</f>
        <v>1.7679840215090925</v>
      </c>
      <c r="F522">
        <f>F$50*EXP(-F$49*(HLOOKUP(F$49,'American Bonds'!$B$1:$L$504,MATCH($A522,'American Bonds'!$A$2:$A$504,0))/100))</f>
        <v>20.43651657679753</v>
      </c>
      <c r="G522">
        <f>G$50*EXP(-G$49*(HLOOKUP(G$49,'American Bonds'!$B$1:$L$504,MATCH($A522,'American Bonds'!$A$2:$A$504,0))/100))</f>
        <v>1.2206568007208294</v>
      </c>
      <c r="H522">
        <f>H$50*EXP(-H$49*(HLOOKUP(H$49,'American Bonds'!$B$1:$L$504,MATCH($A522,'American Bonds'!$A$2:$A$504,0))/100))</f>
        <v>1.18304198557009</v>
      </c>
      <c r="I522">
        <f>I$50*EXP(-I$49*(HLOOKUP(I$49,'American Bonds'!$B$1:$L$504,MATCH($A522,'American Bonds'!$A$2:$A$504,0))/100))</f>
        <v>1.1562581692621237</v>
      </c>
      <c r="J522">
        <f>J$50*EXP(-J$49*(HLOOKUP(J$49,'American Bonds'!$B$1:$L$504,MATCH($A522,'American Bonds'!$A$2:$A$504,0))/100))</f>
        <v>1.1300807327993099</v>
      </c>
      <c r="K522">
        <f>K$50*EXP(-K$49*(HLOOKUP(K$49,'American Bonds'!$B$1:$L$504,MATCH($A522,'American Bonds'!$A$2:$A$504,0))/100))</f>
        <v>16.486090459322391</v>
      </c>
      <c r="L522">
        <f>L$50*EXP(-L$49*(HLOOKUP(L$49,'American Bonds'!$B$1:$L$504,MATCH($A522,'American Bonds'!$A$2:$A$504,0))/100))</f>
        <v>0.54398496386272954</v>
      </c>
      <c r="M522">
        <f>M$50*EXP(-M$49*(HLOOKUP(M$49,'American Bonds'!$B$1:$L$504,MATCH($A522,'American Bonds'!$A$2:$A$504,0))/100))</f>
        <v>0.53124409586752197</v>
      </c>
      <c r="N522">
        <f>N$50*EXP(-N$49*(HLOOKUP(N$49,'American Bonds'!$B$1:$L$504,MATCH($A522,'American Bonds'!$A$2:$A$504,0))/100))</f>
        <v>0.51880163633588405</v>
      </c>
      <c r="O522">
        <f>O$50*EXP(-O$49*(HLOOKUP(O$49,'American Bonds'!$B$1:$L$504,MATCH($A522,'American Bonds'!$A$2:$A$504,0))/100))</f>
        <v>0.50665059613558694</v>
      </c>
      <c r="P522">
        <f>P$50*EXP(-P$49*(HLOOKUP(P$49,'American Bonds'!$B$1:$L$504,MATCH($A522,'American Bonds'!$A$2:$A$504,0))/100))</f>
        <v>0.49478414982938773</v>
      </c>
      <c r="Q522">
        <f>Q$50*EXP(-Q$49*(HLOOKUP(Q$49,'American Bonds'!$B$1:$L$504,MATCH($A522,'American Bonds'!$A$2:$A$504,0))/100))</f>
        <v>0.48319563184107067</v>
      </c>
      <c r="R522">
        <f>R$50*EXP(-R$49*(HLOOKUP(R$49,'American Bonds'!$B$1:$L$504,MATCH($A522,'American Bonds'!$A$2:$A$504,0))/100))</f>
        <v>0.47187853271128383</v>
      </c>
      <c r="S522">
        <f>S$50*EXP(-S$49*(HLOOKUP(S$49,'American Bonds'!$B$1:$L$504,MATCH($A522,'American Bonds'!$A$2:$A$504,0))/100))</f>
        <v>0.46082649544107013</v>
      </c>
      <c r="T522">
        <f>T$50*EXP(-T$49*(HLOOKUP(T$49,'American Bonds'!$B$1:$L$504,MATCH($A522,'American Bonds'!$A$2:$A$504,0))/100))</f>
        <v>0.45003331192103735</v>
      </c>
      <c r="U522" s="25">
        <f>U$50*EXP(-U$49*(HLOOKUP(U$49,'American Bonds'!$B$1:$L$504,MATCH($A522,'American Bonds'!$A$2:$A$504,0))/100))</f>
        <v>10.956828459995192</v>
      </c>
      <c r="W522" s="129">
        <f t="shared" si="77"/>
        <v>106.21360766239069</v>
      </c>
      <c r="X522" s="21">
        <f t="shared" si="78"/>
        <v>6.4792809945216252</v>
      </c>
      <c r="Y522" s="28">
        <f t="shared" si="79"/>
        <v>-5.3454543074926426E-4</v>
      </c>
    </row>
    <row r="523" spans="1:25" x14ac:dyDescent="0.2">
      <c r="A523" s="154" t="s">
        <v>188</v>
      </c>
      <c r="B523">
        <f>B$50*EXP(-B$49*(HLOOKUP(B$49,'American Bonds'!$B$1:$L$504,MATCH($A523,'American Bonds'!$A$2:$A$504,0))/100))</f>
        <v>23.156449740418125</v>
      </c>
      <c r="C523">
        <f>C$50*EXP(-C$49*(HLOOKUP(C$49,'American Bonds'!$B$1:$L$504,MATCH($A523,'American Bonds'!$A$2:$A$504,0))/100))</f>
        <v>2.2461077890632311</v>
      </c>
      <c r="D523">
        <f>D$50*EXP(-D$49*(HLOOKUP(D$49,'American Bonds'!$B$1:$L$504,MATCH($A523,'American Bonds'!$A$2:$A$504,0))/100))</f>
        <v>22.008872618499609</v>
      </c>
      <c r="E523">
        <f>E$50*EXP(-E$49*(HLOOKUP(E$49,'American Bonds'!$B$1:$L$504,MATCH($A523,'American Bonds'!$A$2:$A$504,0))/100))</f>
        <v>1.7672769693203541</v>
      </c>
      <c r="F523">
        <f>F$50*EXP(-F$49*(HLOOKUP(F$49,'American Bonds'!$B$1:$L$504,MATCH($A523,'American Bonds'!$A$2:$A$504,0))/100))</f>
        <v>20.43651657679753</v>
      </c>
      <c r="G523">
        <f>G$50*EXP(-G$49*(HLOOKUP(G$49,'American Bonds'!$B$1:$L$504,MATCH($A523,'American Bonds'!$A$2:$A$504,0))/100))</f>
        <v>1.2206568007208294</v>
      </c>
      <c r="H523">
        <f>H$50*EXP(-H$49*(HLOOKUP(H$49,'American Bonds'!$B$1:$L$504,MATCH($A523,'American Bonds'!$A$2:$A$504,0))/100))</f>
        <v>1.1838704048729181</v>
      </c>
      <c r="I523">
        <f>I$50*EXP(-I$49*(HLOOKUP(I$49,'American Bonds'!$B$1:$L$504,MATCH($A523,'American Bonds'!$A$2:$A$504,0))/100))</f>
        <v>1.1571835458988347</v>
      </c>
      <c r="J523">
        <f>J$50*EXP(-J$49*(HLOOKUP(J$49,'American Bonds'!$B$1:$L$504,MATCH($A523,'American Bonds'!$A$2:$A$504,0))/100))</f>
        <v>1.1310982632788618</v>
      </c>
      <c r="K523">
        <f>K$50*EXP(-K$49*(HLOOKUP(K$49,'American Bonds'!$B$1:$L$504,MATCH($A523,'American Bonds'!$A$2:$A$504,0))/100))</f>
        <v>16.502584795575309</v>
      </c>
      <c r="L523">
        <f>L$50*EXP(-L$49*(HLOOKUP(L$49,'American Bonds'!$B$1:$L$504,MATCH($A523,'American Bonds'!$A$2:$A$504,0))/100))</f>
        <v>0.54458367655458884</v>
      </c>
      <c r="M523">
        <f>M$50*EXP(-M$49*(HLOOKUP(M$49,'American Bonds'!$B$1:$L$504,MATCH($A523,'American Bonds'!$A$2:$A$504,0))/100))</f>
        <v>0.53188197143135618</v>
      </c>
      <c r="N523">
        <f>N$50*EXP(-N$49*(HLOOKUP(N$49,'American Bonds'!$B$1:$L$504,MATCH($A523,'American Bonds'!$A$2:$A$504,0))/100))</f>
        <v>0.51947651704053299</v>
      </c>
      <c r="O523">
        <f>O$50*EXP(-O$49*(HLOOKUP(O$49,'American Bonds'!$B$1:$L$504,MATCH($A523,'American Bonds'!$A$2:$A$504,0))/100))</f>
        <v>0.50736040371955027</v>
      </c>
      <c r="P523">
        <f>P$50*EXP(-P$49*(HLOOKUP(P$49,'American Bonds'!$B$1:$L$504,MATCH($A523,'American Bonds'!$A$2:$A$504,0))/100))</f>
        <v>0.49552688296472086</v>
      </c>
      <c r="Q523">
        <f>Q$50*EXP(-Q$49*(HLOOKUP(Q$49,'American Bonds'!$B$1:$L$504,MATCH($A523,'American Bonds'!$A$2:$A$504,0))/100))</f>
        <v>0.48396936367241872</v>
      </c>
      <c r="R523">
        <f>R$50*EXP(-R$49*(HLOOKUP(R$49,'American Bonds'!$B$1:$L$504,MATCH($A523,'American Bonds'!$A$2:$A$504,0))/100))</f>
        <v>0.47268140846792689</v>
      </c>
      <c r="S523">
        <f>S$50*EXP(-S$49*(HLOOKUP(S$49,'American Bonds'!$B$1:$L$504,MATCH($A523,'American Bonds'!$A$2:$A$504,0))/100))</f>
        <v>0.46165673011991171</v>
      </c>
      <c r="T523">
        <f>T$50*EXP(-T$49*(HLOOKUP(T$49,'American Bonds'!$B$1:$L$504,MATCH($A523,'American Bonds'!$A$2:$A$504,0))/100))</f>
        <v>0.4508891880385229</v>
      </c>
      <c r="U523" s="25">
        <f>U$50*EXP(-U$49*(HLOOKUP(U$49,'American Bonds'!$B$1:$L$504,MATCH($A523,'American Bonds'!$A$2:$A$504,0))/100))</f>
        <v>11.022767048705647</v>
      </c>
      <c r="W523" s="129">
        <f t="shared" si="77"/>
        <v>106.30141069516078</v>
      </c>
      <c r="X523" s="21">
        <f t="shared" si="78"/>
        <v>6.4888556221828884</v>
      </c>
      <c r="Y523" s="28">
        <f t="shared" si="79"/>
        <v>8.2632313184042498E-4</v>
      </c>
    </row>
    <row r="524" spans="1:25" x14ac:dyDescent="0.2">
      <c r="A524" s="154" t="s">
        <v>189</v>
      </c>
      <c r="B524">
        <f>B$50*EXP(-B$49*(HLOOKUP(B$49,'American Bonds'!$B$1:$L$504,MATCH($A524,'American Bonds'!$A$2:$A$504,0))/100))</f>
        <v>23.147189012790957</v>
      </c>
      <c r="C524">
        <f>C$50*EXP(-C$49*(HLOOKUP(C$49,'American Bonds'!$B$1:$L$504,MATCH($A524,'American Bonds'!$A$2:$A$504,0))/100))</f>
        <v>2.2483550202806342</v>
      </c>
      <c r="D524">
        <f>D$50*EXP(-D$49*(HLOOKUP(D$49,'American Bonds'!$B$1:$L$504,MATCH($A524,'American Bonds'!$A$2:$A$504,0))/100))</f>
        <v>22.022081904460219</v>
      </c>
      <c r="E524">
        <f>E$50*EXP(-E$49*(HLOOKUP(E$49,'American Bonds'!$B$1:$L$504,MATCH($A524,'American Bonds'!$A$2:$A$504,0))/100))</f>
        <v>1.7686913565752782</v>
      </c>
      <c r="F524">
        <f>F$50*EXP(-F$49*(HLOOKUP(F$49,'American Bonds'!$B$1:$L$504,MATCH($A524,'American Bonds'!$A$2:$A$504,0))/100))</f>
        <v>20.477430510246595</v>
      </c>
      <c r="G524">
        <f>G$50*EXP(-G$49*(HLOOKUP(G$49,'American Bonds'!$B$1:$L$504,MATCH($A524,'American Bonds'!$A$2:$A$504,0))/100))</f>
        <v>1.2235898953482272</v>
      </c>
      <c r="H524">
        <f>H$50*EXP(-H$49*(HLOOKUP(H$49,'American Bonds'!$B$1:$L$504,MATCH($A524,'American Bonds'!$A$2:$A$504,0))/100))</f>
        <v>1.1863591449856576</v>
      </c>
      <c r="I524">
        <f>I$50*EXP(-I$49*(HLOOKUP(I$49,'American Bonds'!$B$1:$L$504,MATCH($A524,'American Bonds'!$A$2:$A$504,0))/100))</f>
        <v>1.1599641217653553</v>
      </c>
      <c r="J524">
        <f>J$50*EXP(-J$49*(HLOOKUP(J$49,'American Bonds'!$B$1:$L$504,MATCH($A524,'American Bonds'!$A$2:$A$504,0))/100))</f>
        <v>1.1341563551559581</v>
      </c>
      <c r="K524">
        <f>K$50*EXP(-K$49*(HLOOKUP(K$49,'American Bonds'!$B$1:$L$504,MATCH($A524,'American Bonds'!$A$2:$A$504,0))/100))</f>
        <v>16.552166885910978</v>
      </c>
      <c r="L524">
        <f>L$50*EXP(-L$49*(HLOOKUP(L$49,'American Bonds'!$B$1:$L$504,MATCH($A524,'American Bonds'!$A$2:$A$504,0))/100))</f>
        <v>0.54638377120981452</v>
      </c>
      <c r="M524">
        <f>M$50*EXP(-M$49*(HLOOKUP(M$49,'American Bonds'!$B$1:$L$504,MATCH($A524,'American Bonds'!$A$2:$A$504,0))/100))</f>
        <v>0.53380019726332317</v>
      </c>
      <c r="N524">
        <f>N$50*EXP(-N$49*(HLOOKUP(N$49,'American Bonds'!$B$1:$L$504,MATCH($A524,'American Bonds'!$A$2:$A$504,0))/100))</f>
        <v>0.52150643121671914</v>
      </c>
      <c r="O524">
        <f>O$50*EXP(-O$49*(HLOOKUP(O$49,'American Bonds'!$B$1:$L$504,MATCH($A524,'American Bonds'!$A$2:$A$504,0))/100))</f>
        <v>0.50949579860540306</v>
      </c>
      <c r="P524">
        <f>P$50*EXP(-P$49*(HLOOKUP(P$49,'American Bonds'!$B$1:$L$504,MATCH($A524,'American Bonds'!$A$2:$A$504,0))/100))</f>
        <v>0.4977617786820408</v>
      </c>
      <c r="Q524">
        <f>Q$50*EXP(-Q$49*(HLOOKUP(Q$49,'American Bonds'!$B$1:$L$504,MATCH($A524,'American Bonds'!$A$2:$A$504,0))/100))</f>
        <v>0.486298000876354</v>
      </c>
      <c r="R524">
        <f>R$50*EXP(-R$49*(HLOOKUP(R$49,'American Bonds'!$B$1:$L$504,MATCH($A524,'American Bonds'!$A$2:$A$504,0))/100))</f>
        <v>0.47509824133644513</v>
      </c>
      <c r="S524">
        <f>S$50*EXP(-S$49*(HLOOKUP(S$49,'American Bonds'!$B$1:$L$504,MATCH($A524,'American Bonds'!$A$2:$A$504,0))/100))</f>
        <v>0.46415641954977749</v>
      </c>
      <c r="T524">
        <f>T$50*EXP(-T$49*(HLOOKUP(T$49,'American Bonds'!$B$1:$L$504,MATCH($A524,'American Bonds'!$A$2:$A$504,0))/100))</f>
        <v>0.45346659504197662</v>
      </c>
      <c r="U524" s="25">
        <f>U$50*EXP(-U$49*(HLOOKUP(U$49,'American Bonds'!$B$1:$L$504,MATCH($A524,'American Bonds'!$A$2:$A$504,0))/100))</f>
        <v>11.066946416730712</v>
      </c>
      <c r="W524" s="129">
        <f t="shared" si="77"/>
        <v>106.47489785803242</v>
      </c>
      <c r="X524" s="21">
        <f t="shared" si="78"/>
        <v>6.4972002012091572</v>
      </c>
      <c r="Y524" s="28">
        <f t="shared" si="79"/>
        <v>1.6307003584732657E-3</v>
      </c>
    </row>
    <row r="525" spans="1:25" x14ac:dyDescent="0.2">
      <c r="A525" s="154" t="s">
        <v>190</v>
      </c>
      <c r="B525">
        <f>B$50*EXP(-B$49*(HLOOKUP(B$49,'American Bonds'!$B$1:$L$504,MATCH($A525,'American Bonds'!$A$2:$A$504,0))/100))</f>
        <v>23.14950384743204</v>
      </c>
      <c r="C525">
        <f>C$50*EXP(-C$49*(HLOOKUP(C$49,'American Bonds'!$B$1:$L$504,MATCH($A525,'American Bonds'!$A$2:$A$504,0))/100))</f>
        <v>2.2474558581169433</v>
      </c>
      <c r="D525">
        <f>D$50*EXP(-D$49*(HLOOKUP(D$49,'American Bonds'!$B$1:$L$504,MATCH($A525,'American Bonds'!$A$2:$A$504,0))/100))</f>
        <v>22.022081904460219</v>
      </c>
      <c r="E525">
        <f>E$50*EXP(-E$49*(HLOOKUP(E$49,'American Bonds'!$B$1:$L$504,MATCH($A525,'American Bonds'!$A$2:$A$504,0))/100))</f>
        <v>1.7686913565752782</v>
      </c>
      <c r="F525">
        <f>F$50*EXP(-F$49*(HLOOKUP(F$49,'American Bonds'!$B$1:$L$504,MATCH($A525,'American Bonds'!$A$2:$A$504,0))/100))</f>
        <v>20.446737390076311</v>
      </c>
      <c r="G525">
        <f>G$50*EXP(-G$49*(HLOOKUP(G$49,'American Bonds'!$B$1:$L$504,MATCH($A525,'American Bonds'!$A$2:$A$504,0))/100))</f>
        <v>1.2213894145634363</v>
      </c>
      <c r="H525">
        <f>H$50*EXP(-H$49*(HLOOKUP(H$49,'American Bonds'!$B$1:$L$504,MATCH($A525,'American Bonds'!$A$2:$A$504,0))/100))</f>
        <v>1.18304198557009</v>
      </c>
      <c r="I525">
        <f>I$50*EXP(-I$49*(HLOOKUP(I$49,'American Bonds'!$B$1:$L$504,MATCH($A525,'American Bonds'!$A$2:$A$504,0))/100))</f>
        <v>1.1562581692621237</v>
      </c>
      <c r="J525">
        <f>J$50*EXP(-J$49*(HLOOKUP(J$49,'American Bonds'!$B$1:$L$504,MATCH($A525,'American Bonds'!$A$2:$A$504,0))/100))</f>
        <v>1.1300807327993099</v>
      </c>
      <c r="K525">
        <f>K$50*EXP(-K$49*(HLOOKUP(K$49,'American Bonds'!$B$1:$L$504,MATCH($A525,'American Bonds'!$A$2:$A$504,0))/100))</f>
        <v>16.486090459322391</v>
      </c>
      <c r="L525">
        <f>L$50*EXP(-L$49*(HLOOKUP(L$49,'American Bonds'!$B$1:$L$504,MATCH($A525,'American Bonds'!$A$2:$A$504,0))/100))</f>
        <v>0.54398496386272954</v>
      </c>
      <c r="M525">
        <f>M$50*EXP(-M$49*(HLOOKUP(M$49,'American Bonds'!$B$1:$L$504,MATCH($A525,'American Bonds'!$A$2:$A$504,0))/100))</f>
        <v>0.53124409586752197</v>
      </c>
      <c r="N525">
        <f>N$50*EXP(-N$49*(HLOOKUP(N$49,'American Bonds'!$B$1:$L$504,MATCH($A525,'American Bonds'!$A$2:$A$504,0))/100))</f>
        <v>0.51880163633588405</v>
      </c>
      <c r="O525">
        <f>O$50*EXP(-O$49*(HLOOKUP(O$49,'American Bonds'!$B$1:$L$504,MATCH($A525,'American Bonds'!$A$2:$A$504,0))/100))</f>
        <v>0.50665059613558694</v>
      </c>
      <c r="P525">
        <f>P$50*EXP(-P$49*(HLOOKUP(P$49,'American Bonds'!$B$1:$L$504,MATCH($A525,'American Bonds'!$A$2:$A$504,0))/100))</f>
        <v>0.49478414982938773</v>
      </c>
      <c r="Q525">
        <f>Q$50*EXP(-Q$49*(HLOOKUP(Q$49,'American Bonds'!$B$1:$L$504,MATCH($A525,'American Bonds'!$A$2:$A$504,0))/100))</f>
        <v>0.48319563184107067</v>
      </c>
      <c r="R525">
        <f>R$50*EXP(-R$49*(HLOOKUP(R$49,'American Bonds'!$B$1:$L$504,MATCH($A525,'American Bonds'!$A$2:$A$504,0))/100))</f>
        <v>0.47187853271128383</v>
      </c>
      <c r="S525">
        <f>S$50*EXP(-S$49*(HLOOKUP(S$49,'American Bonds'!$B$1:$L$504,MATCH($A525,'American Bonds'!$A$2:$A$504,0))/100))</f>
        <v>0.46082649544107013</v>
      </c>
      <c r="T525">
        <f>T$50*EXP(-T$49*(HLOOKUP(T$49,'American Bonds'!$B$1:$L$504,MATCH($A525,'American Bonds'!$A$2:$A$504,0))/100))</f>
        <v>0.45003331192103735</v>
      </c>
      <c r="U525" s="25">
        <f>U$50*EXP(-U$49*(HLOOKUP(U$49,'American Bonds'!$B$1:$L$504,MATCH($A525,'American Bonds'!$A$2:$A$504,0))/100))</f>
        <v>10.956828459995192</v>
      </c>
      <c r="W525" s="129">
        <f t="shared" si="77"/>
        <v>106.22955899211887</v>
      </c>
      <c r="X525" s="21">
        <f t="shared" si="78"/>
        <v>6.4790219119913202</v>
      </c>
      <c r="Y525" s="28">
        <f t="shared" si="79"/>
        <v>-2.306853164674493E-3</v>
      </c>
    </row>
    <row r="526" spans="1:25" x14ac:dyDescent="0.2">
      <c r="A526" s="154" t="s">
        <v>191</v>
      </c>
      <c r="B526">
        <f>B$50*EXP(-B$49*(HLOOKUP(B$49,'American Bonds'!$B$1:$L$504,MATCH($A526,'American Bonds'!$A$2:$A$504,0))/100))</f>
        <v>23.15413421122247</v>
      </c>
      <c r="C526">
        <f>C$50*EXP(-C$49*(HLOOKUP(C$49,'American Bonds'!$B$1:$L$504,MATCH($A526,'American Bonds'!$A$2:$A$504,0))/100))</f>
        <v>2.2474558581169433</v>
      </c>
      <c r="D526">
        <f>D$50*EXP(-D$49*(HLOOKUP(D$49,'American Bonds'!$B$1:$L$504,MATCH($A526,'American Bonds'!$A$2:$A$504,0))/100))</f>
        <v>22.022081904460219</v>
      </c>
      <c r="E526">
        <f>E$50*EXP(-E$49*(HLOOKUP(E$49,'American Bonds'!$B$1:$L$504,MATCH($A526,'American Bonds'!$A$2:$A$504,0))/100))</f>
        <v>1.7686913565752782</v>
      </c>
      <c r="F526">
        <f>F$50*EXP(-F$49*(HLOOKUP(F$49,'American Bonds'!$B$1:$L$504,MATCH($A526,'American Bonds'!$A$2:$A$504,0))/100))</f>
        <v>20.446737390076311</v>
      </c>
      <c r="G526">
        <f>G$50*EXP(-G$49*(HLOOKUP(G$49,'American Bonds'!$B$1:$L$504,MATCH($A526,'American Bonds'!$A$2:$A$504,0))/100))</f>
        <v>1.2213894145634363</v>
      </c>
      <c r="H526">
        <f>H$50*EXP(-H$49*(HLOOKUP(H$49,'American Bonds'!$B$1:$L$504,MATCH($A526,'American Bonds'!$A$2:$A$504,0))/100))</f>
        <v>1.18304198557009</v>
      </c>
      <c r="I526">
        <f>I$50*EXP(-I$49*(HLOOKUP(I$49,'American Bonds'!$B$1:$L$504,MATCH($A526,'American Bonds'!$A$2:$A$504,0))/100))</f>
        <v>1.1562581692621237</v>
      </c>
      <c r="J526">
        <f>J$50*EXP(-J$49*(HLOOKUP(J$49,'American Bonds'!$B$1:$L$504,MATCH($A526,'American Bonds'!$A$2:$A$504,0))/100))</f>
        <v>1.1300807327993099</v>
      </c>
      <c r="K526">
        <f>K$50*EXP(-K$49*(HLOOKUP(K$49,'American Bonds'!$B$1:$L$504,MATCH($A526,'American Bonds'!$A$2:$A$504,0))/100))</f>
        <v>16.469612609161302</v>
      </c>
      <c r="L526">
        <f>L$50*EXP(-L$49*(HLOOKUP(L$49,'American Bonds'!$B$1:$L$504,MATCH($A526,'American Bonds'!$A$2:$A$504,0))/100))</f>
        <v>0.54338690939274292</v>
      </c>
      <c r="M526">
        <f>M$50*EXP(-M$49*(HLOOKUP(M$49,'American Bonds'!$B$1:$L$504,MATCH($A526,'American Bonds'!$A$2:$A$504,0))/100))</f>
        <v>0.5306069852952775</v>
      </c>
      <c r="N526">
        <f>N$50*EXP(-N$49*(HLOOKUP(N$49,'American Bonds'!$B$1:$L$504,MATCH($A526,'American Bonds'!$A$2:$A$504,0))/100))</f>
        <v>0.51812763240612392</v>
      </c>
      <c r="O526">
        <f>O$50*EXP(-O$49*(HLOOKUP(O$49,'American Bonds'!$B$1:$L$504,MATCH($A526,'American Bonds'!$A$2:$A$504,0))/100))</f>
        <v>0.50594178158695413</v>
      </c>
      <c r="P526">
        <f>P$50*EXP(-P$49*(HLOOKUP(P$49,'American Bonds'!$B$1:$L$504,MATCH($A526,'American Bonds'!$A$2:$A$504,0))/100))</f>
        <v>0.49404252995860048</v>
      </c>
      <c r="Q526">
        <f>Q$50*EXP(-Q$49*(HLOOKUP(Q$49,'American Bonds'!$B$1:$L$504,MATCH($A526,'American Bonds'!$A$2:$A$504,0))/100))</f>
        <v>0.48242313699080408</v>
      </c>
      <c r="R526">
        <f>R$50*EXP(-R$49*(HLOOKUP(R$49,'American Bonds'!$B$1:$L$504,MATCH($A526,'American Bonds'!$A$2:$A$504,0))/100))</f>
        <v>0.4710770206839287</v>
      </c>
      <c r="S526">
        <f>S$50*EXP(-S$49*(HLOOKUP(S$49,'American Bonds'!$B$1:$L$504,MATCH($A526,'American Bonds'!$A$2:$A$504,0))/100))</f>
        <v>0.45999775384047703</v>
      </c>
      <c r="T526">
        <f>T$50*EXP(-T$49*(HLOOKUP(T$49,'American Bonds'!$B$1:$L$504,MATCH($A526,'American Bonds'!$A$2:$A$504,0))/100))</f>
        <v>0.44917906042429667</v>
      </c>
      <c r="U526" s="25">
        <f>U$50*EXP(-U$49*(HLOOKUP(U$49,'American Bonds'!$B$1:$L$504,MATCH($A526,'American Bonds'!$A$2:$A$504,0))/100))</f>
        <v>10.934936702130319</v>
      </c>
      <c r="W526" s="129">
        <f t="shared" si="77"/>
        <v>106.18920314451699</v>
      </c>
      <c r="X526" s="21">
        <f t="shared" si="78"/>
        <v>6.4749001718383496</v>
      </c>
      <c r="Y526" s="28">
        <f t="shared" si="79"/>
        <v>-3.7996500574126137E-4</v>
      </c>
    </row>
    <row r="527" spans="1:25" x14ac:dyDescent="0.2">
      <c r="A527" s="154" t="s">
        <v>192</v>
      </c>
      <c r="B527">
        <f>B$50*EXP(-B$49*(HLOOKUP(B$49,'American Bonds'!$B$1:$L$504,MATCH($A527,'American Bonds'!$A$2:$A$504,0))/100))</f>
        <v>23.144874409621767</v>
      </c>
      <c r="C527">
        <f>C$50*EXP(-C$49*(HLOOKUP(C$49,'American Bonds'!$B$1:$L$504,MATCH($A527,'American Bonds'!$A$2:$A$504,0))/100))</f>
        <v>2.2465570555461944</v>
      </c>
      <c r="D527">
        <f>D$50*EXP(-D$49*(HLOOKUP(D$49,'American Bonds'!$B$1:$L$504,MATCH($A527,'American Bonds'!$A$2:$A$504,0))/100))</f>
        <v>22.002270947014292</v>
      </c>
      <c r="E527">
        <f>E$50*EXP(-E$49*(HLOOKUP(E$49,'American Bonds'!$B$1:$L$504,MATCH($A527,'American Bonds'!$A$2:$A$504,0))/100))</f>
        <v>1.7665701998959342</v>
      </c>
      <c r="F527">
        <f>F$50*EXP(-F$49*(HLOOKUP(F$49,'American Bonds'!$B$1:$L$504,MATCH($A527,'American Bonds'!$A$2:$A$504,0))/100))</f>
        <v>20.426300872647992</v>
      </c>
      <c r="G527">
        <f>G$50*EXP(-G$49*(HLOOKUP(G$49,'American Bonds'!$B$1:$L$504,MATCH($A527,'American Bonds'!$A$2:$A$504,0))/100))</f>
        <v>1.2199246263146841</v>
      </c>
      <c r="H527">
        <f>H$50*EXP(-H$49*(HLOOKUP(H$49,'American Bonds'!$B$1:$L$504,MATCH($A527,'American Bonds'!$A$2:$A$504,0))/100))</f>
        <v>1.1822141459578588</v>
      </c>
      <c r="I527">
        <f>I$50*EXP(-I$49*(HLOOKUP(I$49,'American Bonds'!$B$1:$L$504,MATCH($A527,'American Bonds'!$A$2:$A$504,0))/100))</f>
        <v>1.1553335326306806</v>
      </c>
      <c r="J527">
        <f>J$50*EXP(-J$49*(HLOOKUP(J$49,'American Bonds'!$B$1:$L$504,MATCH($A527,'American Bonds'!$A$2:$A$504,0))/100))</f>
        <v>1.1290641176852134</v>
      </c>
      <c r="K527">
        <f>K$50*EXP(-K$49*(HLOOKUP(K$49,'American Bonds'!$B$1:$L$504,MATCH($A527,'American Bonds'!$A$2:$A$504,0))/100))</f>
        <v>16.453151228614196</v>
      </c>
      <c r="L527">
        <f>L$50*EXP(-L$49*(HLOOKUP(L$49,'American Bonds'!$B$1:$L$504,MATCH($A527,'American Bonds'!$A$2:$A$504,0))/100))</f>
        <v>0.54278951242098283</v>
      </c>
      <c r="M527">
        <f>M$50*EXP(-M$49*(HLOOKUP(M$49,'American Bonds'!$B$1:$L$504,MATCH($A527,'American Bonds'!$A$2:$A$504,0))/100))</f>
        <v>0.52997063879718365</v>
      </c>
      <c r="N527">
        <f>N$50*EXP(-N$49*(HLOOKUP(N$49,'American Bonds'!$B$1:$L$504,MATCH($A527,'American Bonds'!$A$2:$A$504,0))/100))</f>
        <v>0.51745450411218596</v>
      </c>
      <c r="O527">
        <f>O$50*EXP(-O$49*(HLOOKUP(O$49,'American Bonds'!$B$1:$L$504,MATCH($A527,'American Bonds'!$A$2:$A$504,0))/100))</f>
        <v>0.50523395868437537</v>
      </c>
      <c r="P527">
        <f>P$50*EXP(-P$49*(HLOOKUP(P$49,'American Bonds'!$B$1:$L$504,MATCH($A527,'American Bonds'!$A$2:$A$504,0))/100))</f>
        <v>0.49330202168371406</v>
      </c>
      <c r="Q527">
        <f>Q$50*EXP(-Q$49*(HLOOKUP(Q$49,'American Bonds'!$B$1:$L$504,MATCH($A527,'American Bonds'!$A$2:$A$504,0))/100))</f>
        <v>0.48165187714403163</v>
      </c>
      <c r="R527">
        <f>R$50*EXP(-R$49*(HLOOKUP(R$49,'American Bonds'!$B$1:$L$504,MATCH($A527,'American Bonds'!$A$2:$A$504,0))/100))</f>
        <v>0.47027687006949126</v>
      </c>
      <c r="S527">
        <f>S$50*EXP(-S$49*(HLOOKUP(S$49,'American Bonds'!$B$1:$L$504,MATCH($A527,'American Bonds'!$A$2:$A$504,0))/100))</f>
        <v>0.45917050263300868</v>
      </c>
      <c r="T527">
        <f>T$50*EXP(-T$49*(HLOOKUP(T$49,'American Bonds'!$B$1:$L$504,MATCH($A527,'American Bonds'!$A$2:$A$504,0))/100))</f>
        <v>0.44832643046445181</v>
      </c>
      <c r="U527" s="25">
        <f>U$50*EXP(-U$49*(HLOOKUP(U$49,'American Bonds'!$B$1:$L$504,MATCH($A527,'American Bonds'!$A$2:$A$504,0))/100))</f>
        <v>10.934936702130319</v>
      </c>
      <c r="W527" s="129">
        <f t="shared" si="77"/>
        <v>106.10937415406855</v>
      </c>
      <c r="X527" s="21">
        <f t="shared" si="78"/>
        <v>6.4752674783445281</v>
      </c>
      <c r="Y527" s="28">
        <f t="shared" si="79"/>
        <v>-7.5204455184446444E-4</v>
      </c>
    </row>
    <row r="528" spans="1:25" x14ac:dyDescent="0.2">
      <c r="A528" s="154">
        <v>41620</v>
      </c>
      <c r="B528">
        <f>B$50*EXP(-B$49*(HLOOKUP(B$49,'American Bonds'!$B$1:$L$504,MATCH($A528,'American Bonds'!$A$2:$A$504,0))/100))</f>
        <v>23.142560037901319</v>
      </c>
      <c r="C528">
        <f>C$50*EXP(-C$49*(HLOOKUP(C$49,'American Bonds'!$B$1:$L$504,MATCH($A528,'American Bonds'!$A$2:$A$504,0))/100))</f>
        <v>2.2461077890632311</v>
      </c>
      <c r="D528">
        <f>D$50*EXP(-D$49*(HLOOKUP(D$49,'American Bonds'!$B$1:$L$504,MATCH($A528,'American Bonds'!$A$2:$A$504,0))/100))</f>
        <v>22.002270947014292</v>
      </c>
      <c r="E528">
        <f>E$50*EXP(-E$49*(HLOOKUP(E$49,'American Bonds'!$B$1:$L$504,MATCH($A528,'American Bonds'!$A$2:$A$504,0))/100))</f>
        <v>1.7665701998959342</v>
      </c>
      <c r="F528">
        <f>F$50*EXP(-F$49*(HLOOKUP(F$49,'American Bonds'!$B$1:$L$504,MATCH($A528,'American Bonds'!$A$2:$A$504,0))/100))</f>
        <v>20.40588478152225</v>
      </c>
      <c r="G528">
        <f>G$50*EXP(-G$49*(HLOOKUP(G$49,'American Bonds'!$B$1:$L$504,MATCH($A528,'American Bonds'!$A$2:$A$504,0))/100))</f>
        <v>1.2184615947576045</v>
      </c>
      <c r="H528">
        <f>H$50*EXP(-H$49*(HLOOKUP(H$49,'American Bonds'!$B$1:$L$504,MATCH($A528,'American Bonds'!$A$2:$A$504,0))/100))</f>
        <v>1.180560204182904</v>
      </c>
      <c r="I528">
        <f>I$50*EXP(-I$49*(HLOOKUP(I$49,'American Bonds'!$B$1:$L$504,MATCH($A528,'American Bonds'!$A$2:$A$504,0))/100))</f>
        <v>1.153486477017001</v>
      </c>
      <c r="J528">
        <f>J$50*EXP(-J$49*(HLOOKUP(J$49,'American Bonds'!$B$1:$L$504,MATCH($A528,'American Bonds'!$A$2:$A$504,0))/100))</f>
        <v>1.1270336302602939</v>
      </c>
      <c r="K528">
        <f>K$50*EXP(-K$49*(HLOOKUP(K$49,'American Bonds'!$B$1:$L$504,MATCH($A528,'American Bonds'!$A$2:$A$504,0))/100))</f>
        <v>16.43670630121969</v>
      </c>
      <c r="L528">
        <f>L$50*EXP(-L$49*(HLOOKUP(L$49,'American Bonds'!$B$1:$L$504,MATCH($A528,'American Bonds'!$A$2:$A$504,0))/100))</f>
        <v>0.54219277222459905</v>
      </c>
      <c r="M528">
        <f>M$50*EXP(-M$49*(HLOOKUP(M$49,'American Bonds'!$B$1:$L$504,MATCH($A528,'American Bonds'!$A$2:$A$504,0))/100))</f>
        <v>0.52933505545690118</v>
      </c>
      <c r="N528">
        <f>N$50*EXP(-N$49*(HLOOKUP(N$49,'American Bonds'!$B$1:$L$504,MATCH($A528,'American Bonds'!$A$2:$A$504,0))/100))</f>
        <v>0.51678225031648306</v>
      </c>
      <c r="O528">
        <f>O$50*EXP(-O$49*(HLOOKUP(O$49,'American Bonds'!$B$1:$L$504,MATCH($A528,'American Bonds'!$A$2:$A$504,0))/100))</f>
        <v>0.50452712604051719</v>
      </c>
      <c r="P528">
        <f>P$50*EXP(-P$49*(HLOOKUP(P$49,'American Bonds'!$B$1:$L$504,MATCH($A528,'American Bonds'!$A$2:$A$504,0))/100))</f>
        <v>0.49256262333858447</v>
      </c>
      <c r="Q528">
        <f>Q$50*EXP(-Q$49*(HLOOKUP(Q$49,'American Bonds'!$B$1:$L$504,MATCH($A528,'American Bonds'!$A$2:$A$504,0))/100))</f>
        <v>0.48088185032632769</v>
      </c>
      <c r="R528">
        <f>R$50*EXP(-R$49*(HLOOKUP(R$49,'American Bonds'!$B$1:$L$504,MATCH($A528,'American Bonds'!$A$2:$A$504,0))/100))</f>
        <v>0.46947807855553558</v>
      </c>
      <c r="S528">
        <f>S$50*EXP(-S$49*(HLOOKUP(S$49,'American Bonds'!$B$1:$L$504,MATCH($A528,'American Bonds'!$A$2:$A$504,0))/100))</f>
        <v>0.45834473913837059</v>
      </c>
      <c r="T528">
        <f>T$50*EXP(-T$49*(HLOOKUP(T$49,'American Bonds'!$B$1:$L$504,MATCH($A528,'American Bonds'!$A$2:$A$504,0))/100))</f>
        <v>0.44747541896350784</v>
      </c>
      <c r="U528" s="25">
        <f>U$50*EXP(-U$49*(HLOOKUP(U$49,'American Bonds'!$B$1:$L$504,MATCH($A528,'American Bonds'!$A$2:$A$504,0))/100))</f>
        <v>10.913088684026835</v>
      </c>
      <c r="W528" s="129">
        <f t="shared" si="77"/>
        <v>106.03431056122217</v>
      </c>
      <c r="X528" s="21">
        <f t="shared" si="78"/>
        <v>6.4717318049733228</v>
      </c>
      <c r="Y528" s="28">
        <f t="shared" si="79"/>
        <v>-7.0766750450030778E-4</v>
      </c>
    </row>
    <row r="529" spans="1:25" x14ac:dyDescent="0.2">
      <c r="A529" s="154">
        <v>41621</v>
      </c>
      <c r="B529">
        <f>B$50*EXP(-B$49*(HLOOKUP(B$49,'American Bonds'!$B$1:$L$504,MATCH($A529,'American Bonds'!$A$2:$A$504,0))/100))</f>
        <v>23.147189012790957</v>
      </c>
      <c r="C529">
        <f>C$50*EXP(-C$49*(HLOOKUP(C$49,'American Bonds'!$B$1:$L$504,MATCH($A529,'American Bonds'!$A$2:$A$504,0))/100))</f>
        <v>2.2479053942406808</v>
      </c>
      <c r="D529">
        <f>D$50*EXP(-D$49*(HLOOKUP(D$49,'American Bonds'!$B$1:$L$504,MATCH($A529,'American Bonds'!$A$2:$A$504,0))/100))</f>
        <v>22.035299118370549</v>
      </c>
      <c r="E529">
        <f>E$50*EXP(-E$49*(HLOOKUP(E$49,'American Bonds'!$B$1:$L$504,MATCH($A529,'American Bonds'!$A$2:$A$504,0))/100))</f>
        <v>1.7701068757927312</v>
      </c>
      <c r="F529">
        <f>F$50*EXP(-F$49*(HLOOKUP(F$49,'American Bonds'!$B$1:$L$504,MATCH($A529,'American Bonds'!$A$2:$A$504,0))/100))</f>
        <v>20.467194354243723</v>
      </c>
      <c r="G529">
        <f>G$50*EXP(-G$49*(HLOOKUP(G$49,'American Bonds'!$B$1:$L$504,MATCH($A529,'American Bonds'!$A$2:$A$504,0))/100))</f>
        <v>1.2228559616131567</v>
      </c>
      <c r="H529">
        <f>H$50*EXP(-H$49*(HLOOKUP(H$49,'American Bonds'!$B$1:$L$504,MATCH($A529,'American Bonds'!$A$2:$A$504,0))/100))</f>
        <v>1.1855289841743497</v>
      </c>
      <c r="I529">
        <f>I$50*EXP(-I$49*(HLOOKUP(I$49,'American Bonds'!$B$1:$L$504,MATCH($A529,'American Bonds'!$A$2:$A$504,0))/100))</f>
        <v>1.1590365215574983</v>
      </c>
      <c r="J529">
        <f>J$50*EXP(-J$49*(HLOOKUP(J$49,'American Bonds'!$B$1:$L$504,MATCH($A529,'American Bonds'!$A$2:$A$504,0))/100))</f>
        <v>1.1331360736318725</v>
      </c>
      <c r="K529">
        <f>K$50*EXP(-K$49*(HLOOKUP(K$49,'American Bonds'!$B$1:$L$504,MATCH($A529,'American Bonds'!$A$2:$A$504,0))/100))</f>
        <v>16.502584795575309</v>
      </c>
      <c r="L529">
        <f>L$50*EXP(-L$49*(HLOOKUP(L$49,'American Bonds'!$B$1:$L$504,MATCH($A529,'American Bonds'!$A$2:$A$504,0))/100))</f>
        <v>0.54458367655458884</v>
      </c>
      <c r="M529">
        <f>M$50*EXP(-M$49*(HLOOKUP(M$49,'American Bonds'!$B$1:$L$504,MATCH($A529,'American Bonds'!$A$2:$A$504,0))/100))</f>
        <v>0.53188197143135618</v>
      </c>
      <c r="N529">
        <f>N$50*EXP(-N$49*(HLOOKUP(N$49,'American Bonds'!$B$1:$L$504,MATCH($A529,'American Bonds'!$A$2:$A$504,0))/100))</f>
        <v>0.51947651704053299</v>
      </c>
      <c r="O529">
        <f>O$50*EXP(-O$49*(HLOOKUP(O$49,'American Bonds'!$B$1:$L$504,MATCH($A529,'American Bonds'!$A$2:$A$504,0))/100))</f>
        <v>0.50736040371955027</v>
      </c>
      <c r="P529">
        <f>P$50*EXP(-P$49*(HLOOKUP(P$49,'American Bonds'!$B$1:$L$504,MATCH($A529,'American Bonds'!$A$2:$A$504,0))/100))</f>
        <v>0.49552688296472086</v>
      </c>
      <c r="Q529">
        <f>Q$50*EXP(-Q$49*(HLOOKUP(Q$49,'American Bonds'!$B$1:$L$504,MATCH($A529,'American Bonds'!$A$2:$A$504,0))/100))</f>
        <v>0.48396936367241872</v>
      </c>
      <c r="R529">
        <f>R$50*EXP(-R$49*(HLOOKUP(R$49,'American Bonds'!$B$1:$L$504,MATCH($A529,'American Bonds'!$A$2:$A$504,0))/100))</f>
        <v>0.47268140846792689</v>
      </c>
      <c r="S529">
        <f>S$50*EXP(-S$49*(HLOOKUP(S$49,'American Bonds'!$B$1:$L$504,MATCH($A529,'American Bonds'!$A$2:$A$504,0))/100))</f>
        <v>0.46165673011991171</v>
      </c>
      <c r="T529">
        <f>T$50*EXP(-T$49*(HLOOKUP(T$49,'American Bonds'!$B$1:$L$504,MATCH($A529,'American Bonds'!$A$2:$A$504,0))/100))</f>
        <v>0.4508891880385229</v>
      </c>
      <c r="U529" s="25">
        <f>U$50*EXP(-U$49*(HLOOKUP(U$49,'American Bonds'!$B$1:$L$504,MATCH($A529,'American Bonds'!$A$2:$A$504,0))/100))</f>
        <v>11.000743545452655</v>
      </c>
      <c r="W529" s="129">
        <f t="shared" si="77"/>
        <v>106.33960677945301</v>
      </c>
      <c r="X529" s="21">
        <f t="shared" si="78"/>
        <v>6.4851690623124307</v>
      </c>
      <c r="Y529" s="28">
        <f t="shared" si="79"/>
        <v>2.8750840249562532E-3</v>
      </c>
    </row>
    <row r="530" spans="1:25" x14ac:dyDescent="0.2">
      <c r="A530" s="154">
        <v>41622</v>
      </c>
      <c r="B530">
        <f>B$50*EXP(-B$49*(HLOOKUP(B$49,'American Bonds'!$B$1:$L$504,MATCH($A530,'American Bonds'!$A$2:$A$504,0))/100))</f>
        <v>23.142560037901319</v>
      </c>
      <c r="C530">
        <f>C$50*EXP(-C$49*(HLOOKUP(C$49,'American Bonds'!$B$1:$L$504,MATCH($A530,'American Bonds'!$A$2:$A$504,0))/100))</f>
        <v>2.2465570555461944</v>
      </c>
      <c r="D530">
        <f>D$50*EXP(-D$49*(HLOOKUP(D$49,'American Bonds'!$B$1:$L$504,MATCH($A530,'American Bonds'!$A$2:$A$504,0))/100))</f>
        <v>22.022081904460219</v>
      </c>
      <c r="E530">
        <f>E$50*EXP(-E$49*(HLOOKUP(E$49,'American Bonds'!$B$1:$L$504,MATCH($A530,'American Bonds'!$A$2:$A$504,0))/100))</f>
        <v>1.7686913565752782</v>
      </c>
      <c r="F530">
        <f>F$50*EXP(-F$49*(HLOOKUP(F$49,'American Bonds'!$B$1:$L$504,MATCH($A530,'American Bonds'!$A$2:$A$504,0))/100))</f>
        <v>20.446737390076311</v>
      </c>
      <c r="G530">
        <f>G$50*EXP(-G$49*(HLOOKUP(G$49,'American Bonds'!$B$1:$L$504,MATCH($A530,'American Bonds'!$A$2:$A$504,0))/100))</f>
        <v>1.2213894145634363</v>
      </c>
      <c r="H530">
        <f>H$50*EXP(-H$49*(HLOOKUP(H$49,'American Bonds'!$B$1:$L$504,MATCH($A530,'American Bonds'!$A$2:$A$504,0))/100))</f>
        <v>1.1846994042722681</v>
      </c>
      <c r="I530">
        <f>I$50*EXP(-I$49*(HLOOKUP(I$49,'American Bonds'!$B$1:$L$504,MATCH($A530,'American Bonds'!$A$2:$A$504,0))/100))</f>
        <v>1.1581096631330545</v>
      </c>
      <c r="J530">
        <f>J$50*EXP(-J$49*(HLOOKUP(J$49,'American Bonds'!$B$1:$L$504,MATCH($A530,'American Bonds'!$A$2:$A$504,0))/100))</f>
        <v>1.1321167099480687</v>
      </c>
      <c r="K530">
        <f>K$50*EXP(-K$49*(HLOOKUP(K$49,'American Bonds'!$B$1:$L$504,MATCH($A530,'American Bonds'!$A$2:$A$504,0))/100))</f>
        <v>16.519095634414406</v>
      </c>
      <c r="L530">
        <f>L$50*EXP(-L$49*(HLOOKUP(L$49,'American Bonds'!$B$1:$L$504,MATCH($A530,'American Bonds'!$A$2:$A$504,0))/100))</f>
        <v>0.5451830481927632</v>
      </c>
      <c r="M530">
        <f>M$50*EXP(-M$49*(HLOOKUP(M$49,'American Bonds'!$B$1:$L$504,MATCH($A530,'American Bonds'!$A$2:$A$504,0))/100))</f>
        <v>0.53252061290532127</v>
      </c>
      <c r="N530">
        <f>N$50*EXP(-N$49*(HLOOKUP(N$49,'American Bonds'!$B$1:$L$504,MATCH($A530,'American Bonds'!$A$2:$A$504,0))/100))</f>
        <v>0.52015227566061939</v>
      </c>
      <c r="O530">
        <f>O$50*EXP(-O$49*(HLOOKUP(O$49,'American Bonds'!$B$1:$L$504,MATCH($A530,'American Bonds'!$A$2:$A$504,0))/100))</f>
        <v>0.50807120573006737</v>
      </c>
      <c r="P530">
        <f>P$50*EXP(-P$49*(HLOOKUP(P$49,'American Bonds'!$B$1:$L$504,MATCH($A530,'American Bonds'!$A$2:$A$504,0))/100))</f>
        <v>0.4962707310357497</v>
      </c>
      <c r="Q530">
        <f>Q$50*EXP(-Q$49*(HLOOKUP(Q$49,'American Bonds'!$B$1:$L$504,MATCH($A530,'American Bonds'!$A$2:$A$504,0))/100))</f>
        <v>0.484744334465602</v>
      </c>
      <c r="R530">
        <f>R$50*EXP(-R$49*(HLOOKUP(R$49,'American Bonds'!$B$1:$L$504,MATCH($A530,'American Bonds'!$A$2:$A$504,0))/100))</f>
        <v>0.47348565027416945</v>
      </c>
      <c r="S530">
        <f>S$50*EXP(-S$49*(HLOOKUP(S$49,'American Bonds'!$B$1:$L$504,MATCH($A530,'American Bonds'!$A$2:$A$504,0))/100))</f>
        <v>0.46248846056696263</v>
      </c>
      <c r="T530">
        <f>T$50*EXP(-T$49*(HLOOKUP(T$49,'American Bonds'!$B$1:$L$504,MATCH($A530,'American Bonds'!$A$2:$A$504,0))/100))</f>
        <v>0.45174669186646693</v>
      </c>
      <c r="U530" s="25">
        <f>U$50*EXP(-U$49*(HLOOKUP(U$49,'American Bonds'!$B$1:$L$504,MATCH($A530,'American Bonds'!$A$2:$A$504,0))/100))</f>
        <v>11.066946416730712</v>
      </c>
      <c r="W530" s="129">
        <f t="shared" si="77"/>
        <v>106.38364799831896</v>
      </c>
      <c r="X530" s="21">
        <f t="shared" si="78"/>
        <v>6.4956868192443133</v>
      </c>
      <c r="Y530" s="28">
        <f t="shared" si="79"/>
        <v>4.1407056827164729E-4</v>
      </c>
    </row>
    <row r="531" spans="1:25" x14ac:dyDescent="0.2">
      <c r="A531" s="154">
        <v>41625</v>
      </c>
      <c r="B531">
        <f>B$50*EXP(-B$49*(HLOOKUP(B$49,'American Bonds'!$B$1:$L$504,MATCH($A531,'American Bonds'!$A$2:$A$504,0))/100))</f>
        <v>23.140245897606473</v>
      </c>
      <c r="C531">
        <f>C$50*EXP(-C$49*(HLOOKUP(C$49,'American Bonds'!$B$1:$L$504,MATCH($A531,'American Bonds'!$A$2:$A$504,0))/100))</f>
        <v>2.2456586124245796</v>
      </c>
      <c r="D531">
        <f>D$50*EXP(-D$49*(HLOOKUP(D$49,'American Bonds'!$B$1:$L$504,MATCH($A531,'American Bonds'!$A$2:$A$504,0))/100))</f>
        <v>22.002270947014292</v>
      </c>
      <c r="E531">
        <f>E$50*EXP(-E$49*(HLOOKUP(E$49,'American Bonds'!$B$1:$L$504,MATCH($A531,'American Bonds'!$A$2:$A$504,0))/100))</f>
        <v>1.7665701998959342</v>
      </c>
      <c r="F531">
        <f>F$50*EXP(-F$49*(HLOOKUP(F$49,'American Bonds'!$B$1:$L$504,MATCH($A531,'American Bonds'!$A$2:$A$504,0))/100))</f>
        <v>20.426300872647992</v>
      </c>
      <c r="G531">
        <f>G$50*EXP(-G$49*(HLOOKUP(G$49,'American Bonds'!$B$1:$L$504,MATCH($A531,'American Bonds'!$A$2:$A$504,0))/100))</f>
        <v>1.2199246263146841</v>
      </c>
      <c r="H531">
        <f>H$50*EXP(-H$49*(HLOOKUP(H$49,'American Bonds'!$B$1:$L$504,MATCH($A531,'American Bonds'!$A$2:$A$504,0))/100))</f>
        <v>1.1838704048729181</v>
      </c>
      <c r="I531">
        <f>I$50*EXP(-I$49*(HLOOKUP(I$49,'American Bonds'!$B$1:$L$504,MATCH($A531,'American Bonds'!$A$2:$A$504,0))/100))</f>
        <v>1.1571835458988347</v>
      </c>
      <c r="J531">
        <f>J$50*EXP(-J$49*(HLOOKUP(J$49,'American Bonds'!$B$1:$L$504,MATCH($A531,'American Bonds'!$A$2:$A$504,0))/100))</f>
        <v>1.1310982632788618</v>
      </c>
      <c r="K531">
        <f>K$50*EXP(-K$49*(HLOOKUP(K$49,'American Bonds'!$B$1:$L$504,MATCH($A531,'American Bonds'!$A$2:$A$504,0))/100))</f>
        <v>16.519095634414406</v>
      </c>
      <c r="L531">
        <f>L$50*EXP(-L$49*(HLOOKUP(L$49,'American Bonds'!$B$1:$L$504,MATCH($A531,'American Bonds'!$A$2:$A$504,0))/100))</f>
        <v>0.5451830481927632</v>
      </c>
      <c r="M531">
        <f>M$50*EXP(-M$49*(HLOOKUP(M$49,'American Bonds'!$B$1:$L$504,MATCH($A531,'American Bonds'!$A$2:$A$504,0))/100))</f>
        <v>0.53252061290532127</v>
      </c>
      <c r="N531">
        <f>N$50*EXP(-N$49*(HLOOKUP(N$49,'American Bonds'!$B$1:$L$504,MATCH($A531,'American Bonds'!$A$2:$A$504,0))/100))</f>
        <v>0.52015227566061939</v>
      </c>
      <c r="O531">
        <f>O$50*EXP(-O$49*(HLOOKUP(O$49,'American Bonds'!$B$1:$L$504,MATCH($A531,'American Bonds'!$A$2:$A$504,0))/100))</f>
        <v>0.50807120573006737</v>
      </c>
      <c r="P531">
        <f>P$50*EXP(-P$49*(HLOOKUP(P$49,'American Bonds'!$B$1:$L$504,MATCH($A531,'American Bonds'!$A$2:$A$504,0))/100))</f>
        <v>0.4962707310357497</v>
      </c>
      <c r="Q531">
        <f>Q$50*EXP(-Q$49*(HLOOKUP(Q$49,'American Bonds'!$B$1:$L$504,MATCH($A531,'American Bonds'!$A$2:$A$504,0))/100))</f>
        <v>0.484744334465602</v>
      </c>
      <c r="R531">
        <f>R$50*EXP(-R$49*(HLOOKUP(R$49,'American Bonds'!$B$1:$L$504,MATCH($A531,'American Bonds'!$A$2:$A$504,0))/100))</f>
        <v>0.47348565027416945</v>
      </c>
      <c r="S531">
        <f>S$50*EXP(-S$49*(HLOOKUP(S$49,'American Bonds'!$B$1:$L$504,MATCH($A531,'American Bonds'!$A$2:$A$504,0))/100))</f>
        <v>0.46248846056696263</v>
      </c>
      <c r="T531">
        <f>T$50*EXP(-T$49*(HLOOKUP(T$49,'American Bonds'!$B$1:$L$504,MATCH($A531,'American Bonds'!$A$2:$A$504,0))/100))</f>
        <v>0.45174669186646693</v>
      </c>
      <c r="U531" s="25">
        <f>U$50*EXP(-U$49*(HLOOKUP(U$49,'American Bonds'!$B$1:$L$504,MATCH($A531,'American Bonds'!$A$2:$A$504,0))/100))</f>
        <v>11.089102458220315</v>
      </c>
      <c r="W531" s="129">
        <f t="shared" si="77"/>
        <v>106.35598447328699</v>
      </c>
      <c r="X531" s="21">
        <f t="shared" si="78"/>
        <v>6.4996117194825462</v>
      </c>
      <c r="Y531" s="28">
        <f t="shared" si="79"/>
        <v>-2.6006931446193612E-4</v>
      </c>
    </row>
    <row r="532" spans="1:25" x14ac:dyDescent="0.2">
      <c r="A532" s="154">
        <v>41626</v>
      </c>
      <c r="B532">
        <f>B$50*EXP(-B$49*(HLOOKUP(B$49,'American Bonds'!$B$1:$L$504,MATCH($A532,'American Bonds'!$A$2:$A$504,0))/100))</f>
        <v>23.142560037901319</v>
      </c>
      <c r="C532">
        <f>C$50*EXP(-C$49*(HLOOKUP(C$49,'American Bonds'!$B$1:$L$504,MATCH($A532,'American Bonds'!$A$2:$A$504,0))/100))</f>
        <v>2.2456586124245796</v>
      </c>
      <c r="D532">
        <f>D$50*EXP(-D$49*(HLOOKUP(D$49,'American Bonds'!$B$1:$L$504,MATCH($A532,'American Bonds'!$A$2:$A$504,0))/100))</f>
        <v>22.008872618499609</v>
      </c>
      <c r="E532">
        <f>E$50*EXP(-E$49*(HLOOKUP(E$49,'American Bonds'!$B$1:$L$504,MATCH($A532,'American Bonds'!$A$2:$A$504,0))/100))</f>
        <v>1.7672769693203541</v>
      </c>
      <c r="F532">
        <f>F$50*EXP(-F$49*(HLOOKUP(F$49,'American Bonds'!$B$1:$L$504,MATCH($A532,'American Bonds'!$A$2:$A$504,0))/100))</f>
        <v>20.416090275073785</v>
      </c>
      <c r="G532">
        <f>G$50*EXP(-G$49*(HLOOKUP(G$49,'American Bonds'!$B$1:$L$504,MATCH($A532,'American Bonds'!$A$2:$A$504,0))/100))</f>
        <v>1.2191928910814172</v>
      </c>
      <c r="H532">
        <f>H$50*EXP(-H$49*(HLOOKUP(H$49,'American Bonds'!$B$1:$L$504,MATCH($A532,'American Bonds'!$A$2:$A$504,0))/100))</f>
        <v>1.1822141459578588</v>
      </c>
      <c r="I532">
        <f>I$50*EXP(-I$49*(HLOOKUP(I$49,'American Bonds'!$B$1:$L$504,MATCH($A532,'American Bonds'!$A$2:$A$504,0))/100))</f>
        <v>1.1553335326306806</v>
      </c>
      <c r="J532">
        <f>J$50*EXP(-J$49*(HLOOKUP(J$49,'American Bonds'!$B$1:$L$504,MATCH($A532,'American Bonds'!$A$2:$A$504,0))/100))</f>
        <v>1.1290641176852134</v>
      </c>
      <c r="K532">
        <f>K$50*EXP(-K$49*(HLOOKUP(K$49,'American Bonds'!$B$1:$L$504,MATCH($A532,'American Bonds'!$A$2:$A$504,0))/100))</f>
        <v>16.453151228614196</v>
      </c>
      <c r="L532">
        <f>L$50*EXP(-L$49*(HLOOKUP(L$49,'American Bonds'!$B$1:$L$504,MATCH($A532,'American Bonds'!$A$2:$A$504,0))/100))</f>
        <v>0.54278951242098283</v>
      </c>
      <c r="M532">
        <f>M$50*EXP(-M$49*(HLOOKUP(M$49,'American Bonds'!$B$1:$L$504,MATCH($A532,'American Bonds'!$A$2:$A$504,0))/100))</f>
        <v>0.52997063879718365</v>
      </c>
      <c r="N532">
        <f>N$50*EXP(-N$49*(HLOOKUP(N$49,'American Bonds'!$B$1:$L$504,MATCH($A532,'American Bonds'!$A$2:$A$504,0))/100))</f>
        <v>0.51745450411218596</v>
      </c>
      <c r="O532">
        <f>O$50*EXP(-O$49*(HLOOKUP(O$49,'American Bonds'!$B$1:$L$504,MATCH($A532,'American Bonds'!$A$2:$A$504,0))/100))</f>
        <v>0.50523395868437537</v>
      </c>
      <c r="P532">
        <f>P$50*EXP(-P$49*(HLOOKUP(P$49,'American Bonds'!$B$1:$L$504,MATCH($A532,'American Bonds'!$A$2:$A$504,0))/100))</f>
        <v>0.49330202168371406</v>
      </c>
      <c r="Q532">
        <f>Q$50*EXP(-Q$49*(HLOOKUP(Q$49,'American Bonds'!$B$1:$L$504,MATCH($A532,'American Bonds'!$A$2:$A$504,0))/100))</f>
        <v>0.48165187714403163</v>
      </c>
      <c r="R532">
        <f>R$50*EXP(-R$49*(HLOOKUP(R$49,'American Bonds'!$B$1:$L$504,MATCH($A532,'American Bonds'!$A$2:$A$504,0))/100))</f>
        <v>0.47027687006949126</v>
      </c>
      <c r="S532">
        <f>S$50*EXP(-S$49*(HLOOKUP(S$49,'American Bonds'!$B$1:$L$504,MATCH($A532,'American Bonds'!$A$2:$A$504,0))/100))</f>
        <v>0.45917050263300868</v>
      </c>
      <c r="T532">
        <f>T$50*EXP(-T$49*(HLOOKUP(T$49,'American Bonds'!$B$1:$L$504,MATCH($A532,'American Bonds'!$A$2:$A$504,0))/100))</f>
        <v>0.44832643046445181</v>
      </c>
      <c r="U532" s="25">
        <f>U$50*EXP(-U$49*(HLOOKUP(U$49,'American Bonds'!$B$1:$L$504,MATCH($A532,'American Bonds'!$A$2:$A$504,0))/100))</f>
        <v>10.978764045188516</v>
      </c>
      <c r="W532" s="129">
        <f t="shared" si="77"/>
        <v>106.14635479038695</v>
      </c>
      <c r="X532" s="21">
        <f t="shared" si="78"/>
        <v>6.4809216035906312</v>
      </c>
      <c r="Y532" s="28">
        <f t="shared" si="79"/>
        <v>-1.9729641718446399E-3</v>
      </c>
    </row>
    <row r="533" spans="1:25" x14ac:dyDescent="0.2">
      <c r="A533" s="154">
        <v>41627</v>
      </c>
      <c r="B533">
        <f>B$50*EXP(-B$49*(HLOOKUP(B$49,'American Bonds'!$B$1:$L$504,MATCH($A533,'American Bonds'!$A$2:$A$504,0))/100))</f>
        <v>23.140245897606473</v>
      </c>
      <c r="C533">
        <f>C$50*EXP(-C$49*(HLOOKUP(C$49,'American Bonds'!$B$1:$L$504,MATCH($A533,'American Bonds'!$A$2:$A$504,0))/100))</f>
        <v>2.2443116213948437</v>
      </c>
      <c r="D533">
        <f>D$50*EXP(-D$49*(HLOOKUP(D$49,'American Bonds'!$B$1:$L$504,MATCH($A533,'American Bonds'!$A$2:$A$504,0))/100))</f>
        <v>21.989073544062894</v>
      </c>
      <c r="E533">
        <f>E$50*EXP(-E$49*(HLOOKUP(E$49,'American Bonds'!$B$1:$L$504,MATCH($A533,'American Bonds'!$A$2:$A$504,0))/100))</f>
        <v>1.7651575088877642</v>
      </c>
      <c r="F533">
        <f>F$50*EXP(-F$49*(HLOOKUP(F$49,'American Bonds'!$B$1:$L$504,MATCH($A533,'American Bonds'!$A$2:$A$504,0))/100))</f>
        <v>20.354933784851255</v>
      </c>
      <c r="G533">
        <f>G$50*EXP(-G$49*(HLOOKUP(G$49,'American Bonds'!$B$1:$L$504,MATCH($A533,'American Bonds'!$A$2:$A$504,0))/100))</f>
        <v>1.2148116875715407</v>
      </c>
      <c r="H533">
        <f>H$50*EXP(-H$49*(HLOOKUP(H$49,'American Bonds'!$B$1:$L$504,MATCH($A533,'American Bonds'!$A$2:$A$504,0))/100))</f>
        <v>1.1764354659708045</v>
      </c>
      <c r="I533">
        <f>I$50*EXP(-I$49*(HLOOKUP(I$49,'American Bonds'!$B$1:$L$504,MATCH($A533,'American Bonds'!$A$2:$A$504,0))/100))</f>
        <v>1.1488817467091874</v>
      </c>
      <c r="J533">
        <f>J$50*EXP(-J$49*(HLOOKUP(J$49,'American Bonds'!$B$1:$L$504,MATCH($A533,'American Bonds'!$A$2:$A$504,0))/100))</f>
        <v>1.1219733730420449</v>
      </c>
      <c r="K533">
        <f>K$50*EXP(-K$49*(HLOOKUP(K$49,'American Bonds'!$B$1:$L$504,MATCH($A533,'American Bonds'!$A$2:$A$504,0))/100))</f>
        <v>16.338381333290886</v>
      </c>
      <c r="L533">
        <f>L$50*EXP(-L$49*(HLOOKUP(L$49,'American Bonds'!$B$1:$L$504,MATCH($A533,'American Bonds'!$A$2:$A$504,0))/100))</f>
        <v>0.53862608294959691</v>
      </c>
      <c r="M533">
        <f>M$50*EXP(-M$49*(HLOOKUP(M$49,'American Bonds'!$B$1:$L$504,MATCH($A533,'American Bonds'!$A$2:$A$504,0))/100))</f>
        <v>0.52553753055256058</v>
      </c>
      <c r="N533">
        <f>N$50*EXP(-N$49*(HLOOKUP(N$49,'American Bonds'!$B$1:$L$504,MATCH($A533,'American Bonds'!$A$2:$A$504,0))/100))</f>
        <v>0.51276702848630618</v>
      </c>
      <c r="O533">
        <f>O$50*EXP(-O$49*(HLOOKUP(O$49,'American Bonds'!$B$1:$L$504,MATCH($A533,'American Bonds'!$A$2:$A$504,0))/100))</f>
        <v>0.50030684816406268</v>
      </c>
      <c r="P533">
        <f>P$50*EXP(-P$49*(HLOOKUP(P$49,'American Bonds'!$B$1:$L$504,MATCH($A533,'American Bonds'!$A$2:$A$504,0))/100))</f>
        <v>0.48814944880283601</v>
      </c>
      <c r="Q533">
        <f>Q$50*EXP(-Q$49*(HLOOKUP(Q$49,'American Bonds'!$B$1:$L$504,MATCH($A533,'American Bonds'!$A$2:$A$504,0))/100))</f>
        <v>0.47628747285979911</v>
      </c>
      <c r="R533">
        <f>R$50*EXP(-R$49*(HLOOKUP(R$49,'American Bonds'!$B$1:$L$504,MATCH($A533,'American Bonds'!$A$2:$A$504,0))/100))</f>
        <v>0.4647137415795764</v>
      </c>
      <c r="S533">
        <f>S$50*EXP(-S$49*(HLOOKUP(S$49,'American Bonds'!$B$1:$L$504,MATCH($A533,'American Bonds'!$A$2:$A$504,0))/100))</f>
        <v>0.45342125064972988</v>
      </c>
      <c r="T533">
        <f>T$50*EXP(-T$49*(HLOOKUP(T$49,'American Bonds'!$B$1:$L$504,MATCH($A533,'American Bonds'!$A$2:$A$504,0))/100))</f>
        <v>0.44240316596181456</v>
      </c>
      <c r="U533" s="25">
        <f>U$50*EXP(-U$49*(HLOOKUP(U$49,'American Bonds'!$B$1:$L$504,MATCH($A533,'American Bonds'!$A$2:$A$504,0))/100))</f>
        <v>10.782914228640545</v>
      </c>
      <c r="W533" s="129">
        <f t="shared" si="77"/>
        <v>105.67933276203449</v>
      </c>
      <c r="X533" s="21">
        <f t="shared" si="78"/>
        <v>6.4496815378699193</v>
      </c>
      <c r="Y533" s="28">
        <f t="shared" si="79"/>
        <v>-4.4095009483330018E-3</v>
      </c>
    </row>
    <row r="534" spans="1:25" x14ac:dyDescent="0.2">
      <c r="A534" s="154">
        <v>41628</v>
      </c>
      <c r="B534">
        <f>B$50*EXP(-B$49*(HLOOKUP(B$49,'American Bonds'!$B$1:$L$504,MATCH($A534,'American Bonds'!$A$2:$A$504,0))/100))</f>
        <v>23.137931988714083</v>
      </c>
      <c r="C534">
        <f>C$50*EXP(-C$49*(HLOOKUP(C$49,'American Bonds'!$B$1:$L$504,MATCH($A534,'American Bonds'!$A$2:$A$504,0))/100))</f>
        <v>2.2443116213948437</v>
      </c>
      <c r="D534">
        <f>D$50*EXP(-D$49*(HLOOKUP(D$49,'American Bonds'!$B$1:$L$504,MATCH($A534,'American Bonds'!$A$2:$A$504,0))/100))</f>
        <v>21.982477811409037</v>
      </c>
      <c r="E534">
        <f>E$50*EXP(-E$49*(HLOOKUP(E$49,'American Bonds'!$B$1:$L$504,MATCH($A534,'American Bonds'!$A$2:$A$504,0))/100))</f>
        <v>1.7644515870779836</v>
      </c>
      <c r="F534">
        <f>F$50*EXP(-F$49*(HLOOKUP(F$49,'American Bonds'!$B$1:$L$504,MATCH($A534,'American Bonds'!$A$2:$A$504,0))/100))</f>
        <v>20.344758861901546</v>
      </c>
      <c r="G534">
        <f>G$50*EXP(-G$49*(HLOOKUP(G$49,'American Bonds'!$B$1:$L$504,MATCH($A534,'American Bonds'!$A$2:$A$504,0))/100))</f>
        <v>1.214083019181375</v>
      </c>
      <c r="H534">
        <f>H$50*EXP(-H$49*(HLOOKUP(H$49,'American Bonds'!$B$1:$L$504,MATCH($A534,'American Bonds'!$A$2:$A$504,0))/100))</f>
        <v>1.1739675437175929</v>
      </c>
      <c r="I534">
        <f>I$50*EXP(-I$49*(HLOOKUP(I$49,'American Bonds'!$B$1:$L$504,MATCH($A534,'American Bonds'!$A$2:$A$504,0))/100))</f>
        <v>1.1461277366510796</v>
      </c>
      <c r="J534">
        <f>J$50*EXP(-J$49*(HLOOKUP(J$49,'American Bonds'!$B$1:$L$504,MATCH($A534,'American Bonds'!$A$2:$A$504,0))/100))</f>
        <v>1.1189481308496254</v>
      </c>
      <c r="K534">
        <f>K$50*EXP(-K$49*(HLOOKUP(K$49,'American Bonds'!$B$1:$L$504,MATCH($A534,'American Bonds'!$A$2:$A$504,0))/100))</f>
        <v>16.289439638539406</v>
      </c>
      <c r="L534">
        <f>L$50*EXP(-L$49*(HLOOKUP(L$49,'American Bonds'!$B$1:$L$504,MATCH($A534,'American Bonds'!$A$2:$A$504,0))/100))</f>
        <v>0.53685154647144373</v>
      </c>
      <c r="M534">
        <f>M$50*EXP(-M$49*(HLOOKUP(M$49,'American Bonds'!$B$1:$L$504,MATCH($A534,'American Bonds'!$A$2:$A$504,0))/100))</f>
        <v>0.5236489968428647</v>
      </c>
      <c r="N534">
        <f>N$50*EXP(-N$49*(HLOOKUP(N$49,'American Bonds'!$B$1:$L$504,MATCH($A534,'American Bonds'!$A$2:$A$504,0))/100))</f>
        <v>0.51077113160392884</v>
      </c>
      <c r="O534">
        <f>O$50*EXP(-O$49*(HLOOKUP(O$49,'American Bonds'!$B$1:$L$504,MATCH($A534,'American Bonds'!$A$2:$A$504,0))/100))</f>
        <v>0.49820996593686667</v>
      </c>
      <c r="P534">
        <f>P$50*EXP(-P$49*(HLOOKUP(P$49,'American Bonds'!$B$1:$L$504,MATCH($A534,'American Bonds'!$A$2:$A$504,0))/100))</f>
        <v>0.48595771139095562</v>
      </c>
      <c r="Q534">
        <f>Q$50*EXP(-Q$49*(HLOOKUP(Q$49,'American Bonds'!$B$1:$L$504,MATCH($A534,'American Bonds'!$A$2:$A$504,0))/100))</f>
        <v>0.47400677105335326</v>
      </c>
      <c r="R534">
        <f>R$50*EXP(-R$49*(HLOOKUP(R$49,'American Bonds'!$B$1:$L$504,MATCH($A534,'American Bonds'!$A$2:$A$504,0))/100))</f>
        <v>0.46234973483869229</v>
      </c>
      <c r="S534">
        <f>S$50*EXP(-S$49*(HLOOKUP(S$49,'American Bonds'!$B$1:$L$504,MATCH($A534,'American Bonds'!$A$2:$A$504,0))/100))</f>
        <v>0.45097937489451562</v>
      </c>
      <c r="T534">
        <f>T$50*EXP(-T$49*(HLOOKUP(T$49,'American Bonds'!$B$1:$L$504,MATCH($A534,'American Bonds'!$A$2:$A$504,0))/100))</f>
        <v>0.4398886411197046</v>
      </c>
      <c r="U534" s="25">
        <f>U$50*EXP(-U$49*(HLOOKUP(U$49,'American Bonds'!$B$1:$L$504,MATCH($A534,'American Bonds'!$A$2:$A$504,0))/100))</f>
        <v>10.675622439397111</v>
      </c>
      <c r="W534" s="129">
        <f t="shared" si="77"/>
        <v>105.47478425298603</v>
      </c>
      <c r="X534" s="21">
        <f t="shared" si="78"/>
        <v>6.4329812753920228</v>
      </c>
      <c r="Y534" s="28">
        <f t="shared" si="79"/>
        <v>-1.9374339077418096E-3</v>
      </c>
    </row>
    <row r="535" spans="1:25" x14ac:dyDescent="0.2">
      <c r="A535" s="154">
        <v>41629</v>
      </c>
      <c r="B535">
        <f>B$50*EXP(-B$49*(HLOOKUP(B$49,'American Bonds'!$B$1:$L$504,MATCH($A535,'American Bonds'!$A$2:$A$504,0))/100))</f>
        <v>23.135618311201018</v>
      </c>
      <c r="C535">
        <f>C$50*EXP(-C$49*(HLOOKUP(C$49,'American Bonds'!$B$1:$L$504,MATCH($A535,'American Bonds'!$A$2:$A$504,0))/100))</f>
        <v>2.2434140762672783</v>
      </c>
      <c r="D535">
        <f>D$50*EXP(-D$49*(HLOOKUP(D$49,'American Bonds'!$B$1:$L$504,MATCH($A535,'American Bonds'!$A$2:$A$504,0))/100))</f>
        <v>21.962702481612016</v>
      </c>
      <c r="E535">
        <f>E$50*EXP(-E$49*(HLOOKUP(E$49,'American Bonds'!$B$1:$L$504,MATCH($A535,'American Bonds'!$A$2:$A$504,0))/100))</f>
        <v>1.7623355150706228</v>
      </c>
      <c r="F535">
        <f>F$50*EXP(-F$49*(HLOOKUP(F$49,'American Bonds'!$B$1:$L$504,MATCH($A535,'American Bonds'!$A$2:$A$504,0))/100))</f>
        <v>20.32442427202913</v>
      </c>
      <c r="G535">
        <f>G$50*EXP(-G$49*(HLOOKUP(G$49,'American Bonds'!$B$1:$L$504,MATCH($A535,'American Bonds'!$A$2:$A$504,0))/100))</f>
        <v>1.21262699334858</v>
      </c>
      <c r="H535">
        <f>H$50*EXP(-H$49*(HLOOKUP(H$49,'American Bonds'!$B$1:$L$504,MATCH($A535,'American Bonds'!$A$2:$A$504,0))/100))</f>
        <v>1.174789608687367</v>
      </c>
      <c r="I535">
        <f>I$50*EXP(-I$49*(HLOOKUP(I$49,'American Bonds'!$B$1:$L$504,MATCH($A535,'American Bonds'!$A$2:$A$504,0))/100))</f>
        <v>1.1470450056990988</v>
      </c>
      <c r="J535">
        <f>J$50*EXP(-J$49*(HLOOKUP(J$49,'American Bonds'!$B$1:$L$504,MATCH($A535,'American Bonds'!$A$2:$A$504,0))/100))</f>
        <v>1.119955637477366</v>
      </c>
      <c r="K535">
        <f>K$50*EXP(-K$49*(HLOOKUP(K$49,'American Bonds'!$B$1:$L$504,MATCH($A535,'American Bonds'!$A$2:$A$504,0))/100))</f>
        <v>16.305737225613349</v>
      </c>
      <c r="L535">
        <f>L$50*EXP(-L$49*(HLOOKUP(L$49,'American Bonds'!$B$1:$L$504,MATCH($A535,'American Bonds'!$A$2:$A$504,0))/100))</f>
        <v>0.53744240808687227</v>
      </c>
      <c r="M535">
        <f>M$50*EXP(-M$49*(HLOOKUP(M$49,'American Bonds'!$B$1:$L$504,MATCH($A535,'American Bonds'!$A$2:$A$504,0))/100))</f>
        <v>0.52427775281721001</v>
      </c>
      <c r="N535">
        <f>N$50*EXP(-N$49*(HLOOKUP(N$49,'American Bonds'!$B$1:$L$504,MATCH($A535,'American Bonds'!$A$2:$A$504,0))/100))</f>
        <v>0.51143556586370842</v>
      </c>
      <c r="O535">
        <f>O$50*EXP(-O$49*(HLOOKUP(O$49,'American Bonds'!$B$1:$L$504,MATCH($A535,'American Bonds'!$A$2:$A$504,0))/100))</f>
        <v>0.49890794836287278</v>
      </c>
      <c r="P535">
        <f>P$50*EXP(-P$49*(HLOOKUP(P$49,'American Bonds'!$B$1:$L$504,MATCH($A535,'American Bonds'!$A$2:$A$504,0))/100))</f>
        <v>0.4866871949339211</v>
      </c>
      <c r="Q535">
        <f>Q$50*EXP(-Q$49*(HLOOKUP(Q$49,'American Bonds'!$B$1:$L$504,MATCH($A535,'American Bonds'!$A$2:$A$504,0))/100))</f>
        <v>0.47476578893942367</v>
      </c>
      <c r="R535">
        <f>R$50*EXP(-R$49*(HLOOKUP(R$49,'American Bonds'!$B$1:$L$504,MATCH($A535,'American Bonds'!$A$2:$A$504,0))/100))</f>
        <v>0.4631363978620332</v>
      </c>
      <c r="S535">
        <f>S$50*EXP(-S$49*(HLOOKUP(S$49,'American Bonds'!$B$1:$L$504,MATCH($A535,'American Bonds'!$A$2:$A$504,0))/100))</f>
        <v>0.45179186879446237</v>
      </c>
      <c r="T535">
        <f>T$50*EXP(-T$49*(HLOOKUP(T$49,'American Bonds'!$B$1:$L$504,MATCH($A535,'American Bonds'!$A$2:$A$504,0))/100))</f>
        <v>0.44072522403993425</v>
      </c>
      <c r="U535" s="25">
        <f>U$50*EXP(-U$49*(HLOOKUP(U$49,'American Bonds'!$B$1:$L$504,MATCH($A535,'American Bonds'!$A$2:$A$504,0))/100))</f>
        <v>10.739868720136986</v>
      </c>
      <c r="W535" s="129">
        <f t="shared" si="77"/>
        <v>105.51768799684322</v>
      </c>
      <c r="X535" s="21">
        <f t="shared" si="78"/>
        <v>6.4435120998275615</v>
      </c>
      <c r="Y535" s="28">
        <f t="shared" si="79"/>
        <v>4.0668507260980738E-4</v>
      </c>
    </row>
    <row r="536" spans="1:25" x14ac:dyDescent="0.2">
      <c r="A536" s="154">
        <v>41633</v>
      </c>
      <c r="B536">
        <f>B$50*EXP(-B$49*(HLOOKUP(B$49,'American Bonds'!$B$1:$L$504,MATCH($A536,'American Bonds'!$A$2:$A$504,0))/100))</f>
        <v>23.135618311201018</v>
      </c>
      <c r="C536">
        <f>C$50*EXP(-C$49*(HLOOKUP(C$49,'American Bonds'!$B$1:$L$504,MATCH($A536,'American Bonds'!$A$2:$A$504,0))/100))</f>
        <v>2.2425168900859704</v>
      </c>
      <c r="D536">
        <f>D$50*EXP(-D$49*(HLOOKUP(D$49,'American Bonds'!$B$1:$L$504,MATCH($A536,'American Bonds'!$A$2:$A$504,0))/100))</f>
        <v>21.962702481612016</v>
      </c>
      <c r="E536">
        <f>E$50*EXP(-E$49*(HLOOKUP(E$49,'American Bonds'!$B$1:$L$504,MATCH($A536,'American Bonds'!$A$2:$A$504,0))/100))</f>
        <v>1.7623355150706228</v>
      </c>
      <c r="F536">
        <f>F$50*EXP(-F$49*(HLOOKUP(F$49,'American Bonds'!$B$1:$L$504,MATCH($A536,'American Bonds'!$A$2:$A$504,0))/100))</f>
        <v>20.32442427202913</v>
      </c>
      <c r="G536">
        <f>G$50*EXP(-G$49*(HLOOKUP(G$49,'American Bonds'!$B$1:$L$504,MATCH($A536,'American Bonds'!$A$2:$A$504,0))/100))</f>
        <v>1.21262699334858</v>
      </c>
      <c r="H536">
        <f>H$50*EXP(-H$49*(HLOOKUP(H$49,'American Bonds'!$B$1:$L$504,MATCH($A536,'American Bonds'!$A$2:$A$504,0))/100))</f>
        <v>1.1739675437175929</v>
      </c>
      <c r="I536">
        <f>I$50*EXP(-I$49*(HLOOKUP(I$49,'American Bonds'!$B$1:$L$504,MATCH($A536,'American Bonds'!$A$2:$A$504,0))/100))</f>
        <v>1.1461277366510796</v>
      </c>
      <c r="J536">
        <f>J$50*EXP(-J$49*(HLOOKUP(J$49,'American Bonds'!$B$1:$L$504,MATCH($A536,'American Bonds'!$A$2:$A$504,0))/100))</f>
        <v>1.1189481308496254</v>
      </c>
      <c r="K536">
        <f>K$50*EXP(-K$49*(HLOOKUP(K$49,'American Bonds'!$B$1:$L$504,MATCH($A536,'American Bonds'!$A$2:$A$504,0))/100))</f>
        <v>16.305737225613349</v>
      </c>
      <c r="L536">
        <f>L$50*EXP(-L$49*(HLOOKUP(L$49,'American Bonds'!$B$1:$L$504,MATCH($A536,'American Bonds'!$A$2:$A$504,0))/100))</f>
        <v>0.53744240808687227</v>
      </c>
      <c r="M536">
        <f>M$50*EXP(-M$49*(HLOOKUP(M$49,'American Bonds'!$B$1:$L$504,MATCH($A536,'American Bonds'!$A$2:$A$504,0))/100))</f>
        <v>0.52427775281721001</v>
      </c>
      <c r="N536">
        <f>N$50*EXP(-N$49*(HLOOKUP(N$49,'American Bonds'!$B$1:$L$504,MATCH($A536,'American Bonds'!$A$2:$A$504,0))/100))</f>
        <v>0.51143556586370842</v>
      </c>
      <c r="O536">
        <f>O$50*EXP(-O$49*(HLOOKUP(O$49,'American Bonds'!$B$1:$L$504,MATCH($A536,'American Bonds'!$A$2:$A$504,0))/100))</f>
        <v>0.49890794836287278</v>
      </c>
      <c r="P536">
        <f>P$50*EXP(-P$49*(HLOOKUP(P$49,'American Bonds'!$B$1:$L$504,MATCH($A536,'American Bonds'!$A$2:$A$504,0))/100))</f>
        <v>0.4866871949339211</v>
      </c>
      <c r="Q536">
        <f>Q$50*EXP(-Q$49*(HLOOKUP(Q$49,'American Bonds'!$B$1:$L$504,MATCH($A536,'American Bonds'!$A$2:$A$504,0))/100))</f>
        <v>0.47476578893942367</v>
      </c>
      <c r="R536">
        <f>R$50*EXP(-R$49*(HLOOKUP(R$49,'American Bonds'!$B$1:$L$504,MATCH($A536,'American Bonds'!$A$2:$A$504,0))/100))</f>
        <v>0.4631363978620332</v>
      </c>
      <c r="S536">
        <f>S$50*EXP(-S$49*(HLOOKUP(S$49,'American Bonds'!$B$1:$L$504,MATCH($A536,'American Bonds'!$A$2:$A$504,0))/100))</f>
        <v>0.45179186879446237</v>
      </c>
      <c r="T536">
        <f>T$50*EXP(-T$49*(HLOOKUP(T$49,'American Bonds'!$B$1:$L$504,MATCH($A536,'American Bonds'!$A$2:$A$504,0))/100))</f>
        <v>0.44072522403993425</v>
      </c>
      <c r="U536" s="25">
        <f>U$50*EXP(-U$49*(HLOOKUP(U$49,'American Bonds'!$B$1:$L$504,MATCH($A536,'American Bonds'!$A$2:$A$504,0))/100))</f>
        <v>10.739868720136986</v>
      </c>
      <c r="W536" s="129">
        <f t="shared" si="77"/>
        <v>105.51404397001642</v>
      </c>
      <c r="X536" s="21">
        <f t="shared" si="78"/>
        <v>6.4435076055610505</v>
      </c>
      <c r="Y536" s="28">
        <f t="shared" si="79"/>
        <v>-3.4535344928546589E-5</v>
      </c>
    </row>
    <row r="537" spans="1:25" x14ac:dyDescent="0.2">
      <c r="A537" s="154">
        <v>41634</v>
      </c>
      <c r="B537">
        <f>B$50*EXP(-B$49*(HLOOKUP(B$49,'American Bonds'!$B$1:$L$504,MATCH($A537,'American Bonds'!$A$2:$A$504,0))/100))</f>
        <v>23.130991650220299</v>
      </c>
      <c r="C537">
        <f>C$50*EXP(-C$49*(HLOOKUP(C$49,'American Bonds'!$B$1:$L$504,MATCH($A537,'American Bonds'!$A$2:$A$504,0))/100))</f>
        <v>2.242068431555301</v>
      </c>
      <c r="D537">
        <f>D$50*EXP(-D$49*(HLOOKUP(D$49,'American Bonds'!$B$1:$L$504,MATCH($A537,'American Bonds'!$A$2:$A$504,0))/100))</f>
        <v>21.956114659090318</v>
      </c>
      <c r="E537">
        <f>E$50*EXP(-E$49*(HLOOKUP(E$49,'American Bonds'!$B$1:$L$504,MATCH($A537,'American Bonds'!$A$2:$A$504,0))/100))</f>
        <v>1.7616307218326397</v>
      </c>
      <c r="F537">
        <f>F$50*EXP(-F$49*(HLOOKUP(F$49,'American Bonds'!$B$1:$L$504,MATCH($A537,'American Bonds'!$A$2:$A$504,0))/100))</f>
        <v>20.334589025141657</v>
      </c>
      <c r="G537">
        <f>G$50*EXP(-G$49*(HLOOKUP(G$49,'American Bonds'!$B$1:$L$504,MATCH($A537,'American Bonds'!$A$2:$A$504,0))/100))</f>
        <v>1.2133547878611091</v>
      </c>
      <c r="H537">
        <f>H$50*EXP(-H$49*(HLOOKUP(H$49,'American Bonds'!$B$1:$L$504,MATCH($A537,'American Bonds'!$A$2:$A$504,0))/100))</f>
        <v>1.175612249304073</v>
      </c>
      <c r="I537">
        <f>I$50*EXP(-I$49*(HLOOKUP(I$49,'American Bonds'!$B$1:$L$504,MATCH($A537,'American Bonds'!$A$2:$A$504,0))/100))</f>
        <v>1.1479630088559607</v>
      </c>
      <c r="J537">
        <f>J$50*EXP(-J$49*(HLOOKUP(J$49,'American Bonds'!$B$1:$L$504,MATCH($A537,'American Bonds'!$A$2:$A$504,0))/100))</f>
        <v>1.120964051269234</v>
      </c>
      <c r="K537">
        <f>K$50*EXP(-K$49*(HLOOKUP(K$49,'American Bonds'!$B$1:$L$504,MATCH($A537,'American Bonds'!$A$2:$A$504,0))/100))</f>
        <v>16.322051118425875</v>
      </c>
      <c r="L537">
        <f>L$50*EXP(-L$49*(HLOOKUP(L$49,'American Bonds'!$B$1:$L$504,MATCH($A537,'American Bonds'!$A$2:$A$504,0))/100))</f>
        <v>0.53803392000768013</v>
      </c>
      <c r="M537">
        <f>M$50*EXP(-M$49*(HLOOKUP(M$49,'American Bonds'!$B$1:$L$504,MATCH($A537,'American Bonds'!$A$2:$A$504,0))/100))</f>
        <v>0.52490726375161001</v>
      </c>
      <c r="N537">
        <f>N$50*EXP(-N$49*(HLOOKUP(N$49,'American Bonds'!$B$1:$L$504,MATCH($A537,'American Bonds'!$A$2:$A$504,0))/100))</f>
        <v>0.51210086444971592</v>
      </c>
      <c r="O537">
        <f>O$50*EXP(-O$49*(HLOOKUP(O$49,'American Bonds'!$B$1:$L$504,MATCH($A537,'American Bonds'!$A$2:$A$504,0))/100))</f>
        <v>0.49960690864861729</v>
      </c>
      <c r="P537">
        <f>P$50*EXP(-P$49*(HLOOKUP(P$49,'American Bonds'!$B$1:$L$504,MATCH($A537,'American Bonds'!$A$2:$A$504,0))/100))</f>
        <v>0.48741777352328053</v>
      </c>
      <c r="Q537">
        <f>Q$50*EXP(-Q$49*(HLOOKUP(Q$49,'American Bonds'!$B$1:$L$504,MATCH($A537,'American Bonds'!$A$2:$A$504,0))/100))</f>
        <v>0.47552602222617307</v>
      </c>
      <c r="R537">
        <f>R$50*EXP(-R$49*(HLOOKUP(R$49,'American Bonds'!$B$1:$L$504,MATCH($A537,'American Bonds'!$A$2:$A$504,0))/100))</f>
        <v>0.46392439934988627</v>
      </c>
      <c r="S537">
        <f>S$50*EXP(-S$49*(HLOOKUP(S$49,'American Bonds'!$B$1:$L$504,MATCH($A537,'American Bonds'!$A$2:$A$504,0))/100))</f>
        <v>0.45260582650045916</v>
      </c>
      <c r="T537">
        <f>T$50*EXP(-T$49*(HLOOKUP(T$49,'American Bonds'!$B$1:$L$504,MATCH($A537,'American Bonds'!$A$2:$A$504,0))/100))</f>
        <v>0.44156339797870126</v>
      </c>
      <c r="U537" s="25">
        <f>U$50*EXP(-U$49*(HLOOKUP(U$49,'American Bonds'!$B$1:$L$504,MATCH($A537,'American Bonds'!$A$2:$A$504,0))/100))</f>
        <v>10.782914228640545</v>
      </c>
      <c r="W537" s="129">
        <f t="shared" si="77"/>
        <v>105.58394030863315</v>
      </c>
      <c r="X537" s="21">
        <f t="shared" si="78"/>
        <v>6.4505606127643071</v>
      </c>
      <c r="Y537" s="28">
        <f t="shared" si="79"/>
        <v>6.6221704020416453E-4</v>
      </c>
    </row>
    <row r="538" spans="1:25" x14ac:dyDescent="0.2">
      <c r="A538" s="154">
        <v>41635</v>
      </c>
      <c r="B538">
        <f>B$50*EXP(-B$49*(HLOOKUP(B$49,'American Bonds'!$B$1:$L$504,MATCH($A538,'American Bonds'!$A$2:$A$504,0))/100))</f>
        <v>23.130991650220299</v>
      </c>
      <c r="C538">
        <f>C$50*EXP(-C$49*(HLOOKUP(C$49,'American Bonds'!$B$1:$L$504,MATCH($A538,'American Bonds'!$A$2:$A$504,0))/100))</f>
        <v>2.2434140762672783</v>
      </c>
      <c r="D538">
        <f>D$50*EXP(-D$49*(HLOOKUP(D$49,'American Bonds'!$B$1:$L$504,MATCH($A538,'American Bonds'!$A$2:$A$504,0))/100))</f>
        <v>21.975884057178202</v>
      </c>
      <c r="E538">
        <f>E$50*EXP(-E$49*(HLOOKUP(E$49,'American Bonds'!$B$1:$L$504,MATCH($A538,'American Bonds'!$A$2:$A$504,0))/100))</f>
        <v>1.7637459475804604</v>
      </c>
      <c r="F538">
        <f>F$50*EXP(-F$49*(HLOOKUP(F$49,'American Bonds'!$B$1:$L$504,MATCH($A538,'American Bonds'!$A$2:$A$504,0))/100))</f>
        <v>20.365113796534519</v>
      </c>
      <c r="G538">
        <f>G$50*EXP(-G$49*(HLOOKUP(G$49,'American Bonds'!$B$1:$L$504,MATCH($A538,'American Bonds'!$A$2:$A$504,0))/100))</f>
        <v>1.2155407932939271</v>
      </c>
      <c r="H538">
        <f>H$50*EXP(-H$49*(HLOOKUP(H$49,'American Bonds'!$B$1:$L$504,MATCH($A538,'American Bonds'!$A$2:$A$504,0))/100))</f>
        <v>1.1789085763063274</v>
      </c>
      <c r="I538">
        <f>I$50*EXP(-I$49*(HLOOKUP(I$49,'American Bonds'!$B$1:$L$504,MATCH($A538,'American Bonds'!$A$2:$A$504,0))/100))</f>
        <v>1.1516423743293325</v>
      </c>
      <c r="J538">
        <f>J$50*EXP(-J$49*(HLOOKUP(J$49,'American Bonds'!$B$1:$L$504,MATCH($A538,'American Bonds'!$A$2:$A$504,0))/100))</f>
        <v>1.1250067944253226</v>
      </c>
      <c r="K538">
        <f>K$50*EXP(-K$49*(HLOOKUP(K$49,'American Bonds'!$B$1:$L$504,MATCH($A538,'American Bonds'!$A$2:$A$504,0))/100))</f>
        <v>16.403865740125198</v>
      </c>
      <c r="L538">
        <f>L$50*EXP(-L$49*(HLOOKUP(L$49,'American Bonds'!$B$1:$L$504,MATCH($A538,'American Bonds'!$A$2:$A$504,0))/100))</f>
        <v>0.54100125927053133</v>
      </c>
      <c r="M538">
        <f>M$50*EXP(-M$49*(HLOOKUP(M$49,'American Bonds'!$B$1:$L$504,MATCH($A538,'American Bonds'!$A$2:$A$504,0))/100))</f>
        <v>0.52806617458990768</v>
      </c>
      <c r="N538">
        <f>N$50*EXP(-N$49*(HLOOKUP(N$49,'American Bonds'!$B$1:$L$504,MATCH($A538,'American Bonds'!$A$2:$A$504,0))/100))</f>
        <v>0.51544036167682228</v>
      </c>
      <c r="O538">
        <f>O$50*EXP(-O$49*(HLOOKUP(O$49,'American Bonds'!$B$1:$L$504,MATCH($A538,'American Bonds'!$A$2:$A$504,0))/100))</f>
        <v>0.50311642598933271</v>
      </c>
      <c r="P538">
        <f>P$50*EXP(-P$49*(HLOOKUP(P$49,'American Bonds'!$B$1:$L$504,MATCH($A538,'American Bonds'!$A$2:$A$504,0))/100))</f>
        <v>0.49108714978550339</v>
      </c>
      <c r="Q538">
        <f>Q$50*EXP(-Q$49*(HLOOKUP(Q$49,'American Bonds'!$B$1:$L$504,MATCH($A538,'American Bonds'!$A$2:$A$504,0))/100))</f>
        <v>0.47934548789620068</v>
      </c>
      <c r="R538">
        <f>R$50*EXP(-R$49*(HLOOKUP(R$49,'American Bonds'!$B$1:$L$504,MATCH($A538,'American Bonds'!$A$2:$A$504,0))/100))</f>
        <v>0.46788456359895869</v>
      </c>
      <c r="S538">
        <f>S$50*EXP(-S$49*(HLOOKUP(S$49,'American Bonds'!$B$1:$L$504,MATCH($A538,'American Bonds'!$A$2:$A$504,0))/100))</f>
        <v>0.45669766459049871</v>
      </c>
      <c r="T538">
        <f>T$50*EXP(-T$49*(HLOOKUP(T$49,'American Bonds'!$B$1:$L$504,MATCH($A538,'American Bonds'!$A$2:$A$504,0))/100))</f>
        <v>0.44577823905554437</v>
      </c>
      <c r="U538" s="25">
        <f>U$50*EXP(-U$49*(HLOOKUP(U$49,'American Bonds'!$B$1:$L$504,MATCH($A538,'American Bonds'!$A$2:$A$504,0))/100))</f>
        <v>10.934936702130319</v>
      </c>
      <c r="W538" s="129">
        <f t="shared" si="77"/>
        <v>105.91746783484446</v>
      </c>
      <c r="X538" s="21">
        <f t="shared" si="78"/>
        <v>6.4744712548311663</v>
      </c>
      <c r="Y538" s="28">
        <f t="shared" si="79"/>
        <v>3.1539062137589642E-3</v>
      </c>
    </row>
    <row r="539" spans="1:25" x14ac:dyDescent="0.2">
      <c r="A539" s="154">
        <v>41636</v>
      </c>
      <c r="B539">
        <f>B$50*EXP(-B$49*(HLOOKUP(B$49,'American Bonds'!$B$1:$L$504,MATCH($A539,'American Bonds'!$A$2:$A$504,0))/100))</f>
        <v>23.128678666706378</v>
      </c>
      <c r="C539">
        <f>C$50*EXP(-C$49*(HLOOKUP(C$49,'American Bonds'!$B$1:$L$504,MATCH($A539,'American Bonds'!$A$2:$A$504,0))/100))</f>
        <v>2.2425168900859704</v>
      </c>
      <c r="D539">
        <f>D$50*EXP(-D$49*(HLOOKUP(D$49,'American Bonds'!$B$1:$L$504,MATCH($A539,'American Bonds'!$A$2:$A$504,0))/100))</f>
        <v>21.969292280776948</v>
      </c>
      <c r="E539">
        <f>E$50*EXP(-E$49*(HLOOKUP(E$49,'American Bonds'!$B$1:$L$504,MATCH($A539,'American Bonds'!$A$2:$A$504,0))/100))</f>
        <v>1.7630405902822925</v>
      </c>
      <c r="F539">
        <f>F$50*EXP(-F$49*(HLOOKUP(F$49,'American Bonds'!$B$1:$L$504,MATCH($A539,'American Bonds'!$A$2:$A$504,0))/100))</f>
        <v>20.354933784851255</v>
      </c>
      <c r="G539">
        <f>G$50*EXP(-G$49*(HLOOKUP(G$49,'American Bonds'!$B$1:$L$504,MATCH($A539,'American Bonds'!$A$2:$A$504,0))/100))</f>
        <v>1.2148116875715407</v>
      </c>
      <c r="H539">
        <f>H$50*EXP(-H$49*(HLOOKUP(H$49,'American Bonds'!$B$1:$L$504,MATCH($A539,'American Bonds'!$A$2:$A$504,0))/100))</f>
        <v>1.1772592590909379</v>
      </c>
      <c r="I539">
        <f>I$50*EXP(-I$49*(HLOOKUP(I$49,'American Bonds'!$B$1:$L$504,MATCH($A539,'American Bonds'!$A$2:$A$504,0))/100))</f>
        <v>1.1498012198467711</v>
      </c>
      <c r="J539">
        <f>J$50*EXP(-J$49*(HLOOKUP(J$49,'American Bonds'!$B$1:$L$504,MATCH($A539,'American Bonds'!$A$2:$A$504,0))/100))</f>
        <v>1.1229836036133491</v>
      </c>
      <c r="K539">
        <f>K$50*EXP(-K$49*(HLOOKUP(K$49,'American Bonds'!$B$1:$L$504,MATCH($A539,'American Bonds'!$A$2:$A$504,0))/100))</f>
        <v>16.387470073584648</v>
      </c>
      <c r="L539">
        <f>L$50*EXP(-L$49*(HLOOKUP(L$49,'American Bonds'!$B$1:$L$504,MATCH($A539,'American Bonds'!$A$2:$A$504,0))/100))</f>
        <v>0.54040648507111644</v>
      </c>
      <c r="M539">
        <f>M$50*EXP(-M$49*(HLOOKUP(M$49,'American Bonds'!$B$1:$L$504,MATCH($A539,'American Bonds'!$A$2:$A$504,0))/100))</f>
        <v>0.52743287523600813</v>
      </c>
      <c r="N539">
        <f>N$50*EXP(-N$49*(HLOOKUP(N$49,'American Bonds'!$B$1:$L$504,MATCH($A539,'American Bonds'!$A$2:$A$504,0))/100))</f>
        <v>0.51477072456507222</v>
      </c>
      <c r="O539">
        <f>O$50*EXP(-O$49*(HLOOKUP(O$49,'American Bonds'!$B$1:$L$504,MATCH($A539,'American Bonds'!$A$2:$A$504,0))/100))</f>
        <v>0.50241255581703359</v>
      </c>
      <c r="P539">
        <f>P$50*EXP(-P$49*(HLOOKUP(P$49,'American Bonds'!$B$1:$L$504,MATCH($A539,'American Bonds'!$A$2:$A$504,0))/100))</f>
        <v>0.49035107125773564</v>
      </c>
      <c r="Q539">
        <f>Q$50*EXP(-Q$49*(HLOOKUP(Q$49,'American Bonds'!$B$1:$L$504,MATCH($A539,'American Bonds'!$A$2:$A$504,0))/100))</f>
        <v>0.47857914835068893</v>
      </c>
      <c r="R539">
        <f>R$50*EXP(-R$49*(HLOOKUP(R$49,'American Bonds'!$B$1:$L$504,MATCH($A539,'American Bonds'!$A$2:$A$504,0))/100))</f>
        <v>0.46708983555107814</v>
      </c>
      <c r="S539">
        <f>S$50*EXP(-S$49*(HLOOKUP(S$49,'American Bonds'!$B$1:$L$504,MATCH($A539,'American Bonds'!$A$2:$A$504,0))/100))</f>
        <v>0.45587634820074197</v>
      </c>
      <c r="T539">
        <f>T$50*EXP(-T$49*(HLOOKUP(T$49,'American Bonds'!$B$1:$L$504,MATCH($A539,'American Bonds'!$A$2:$A$504,0))/100))</f>
        <v>0.44493206452170347</v>
      </c>
      <c r="U539" s="25">
        <f>U$50*EXP(-U$49*(HLOOKUP(U$49,'American Bonds'!$B$1:$L$504,MATCH($A539,'American Bonds'!$A$2:$A$504,0))/100))</f>
        <v>10.913088684026835</v>
      </c>
      <c r="W539" s="129">
        <f t="shared" si="77"/>
        <v>105.84572784900809</v>
      </c>
      <c r="X539" s="21">
        <f t="shared" si="78"/>
        <v>6.4710391266634995</v>
      </c>
      <c r="Y539" s="28">
        <f t="shared" si="79"/>
        <v>-6.7754916853418666E-4</v>
      </c>
    </row>
    <row r="540" spans="1:25" x14ac:dyDescent="0.2">
      <c r="A540" s="154" t="s">
        <v>193</v>
      </c>
      <c r="B540">
        <f>B$50*EXP(-B$49*(HLOOKUP(B$49,'American Bonds'!$B$1:$L$504,MATCH($A540,'American Bonds'!$A$2:$A$504,0))/100))</f>
        <v>23.128678666706378</v>
      </c>
      <c r="C540">
        <f>C$50*EXP(-C$49*(HLOOKUP(C$49,'American Bonds'!$B$1:$L$504,MATCH($A540,'American Bonds'!$A$2:$A$504,0))/100))</f>
        <v>2.2434140762672783</v>
      </c>
      <c r="D540">
        <f>D$50*EXP(-D$49*(HLOOKUP(D$49,'American Bonds'!$B$1:$L$504,MATCH($A540,'American Bonds'!$A$2:$A$504,0))/100))</f>
        <v>21.982477811409037</v>
      </c>
      <c r="E540">
        <f>E$50*EXP(-E$49*(HLOOKUP(E$49,'American Bonds'!$B$1:$L$504,MATCH($A540,'American Bonds'!$A$2:$A$504,0))/100))</f>
        <v>1.7644515870779836</v>
      </c>
      <c r="F540">
        <f>F$50*EXP(-F$49*(HLOOKUP(F$49,'American Bonds'!$B$1:$L$504,MATCH($A540,'American Bonds'!$A$2:$A$504,0))/100))</f>
        <v>20.385489096282985</v>
      </c>
      <c r="G540">
        <f>G$50*EXP(-G$49*(HLOOKUP(G$49,'American Bonds'!$B$1:$L$504,MATCH($A540,'American Bonds'!$A$2:$A$504,0))/100))</f>
        <v>1.2170003177854318</v>
      </c>
      <c r="H540">
        <f>H$50*EXP(-H$49*(HLOOKUP(H$49,'American Bonds'!$B$1:$L$504,MATCH($A540,'American Bonds'!$A$2:$A$504,0))/100))</f>
        <v>1.1797341012097491</v>
      </c>
      <c r="I540">
        <f>I$50*EXP(-I$49*(HLOOKUP(I$49,'American Bonds'!$B$1:$L$504,MATCH($A540,'American Bonds'!$A$2:$A$504,0))/100))</f>
        <v>1.1525640568526487</v>
      </c>
      <c r="J540">
        <f>J$50*EXP(-J$49*(HLOOKUP(J$49,'American Bonds'!$B$1:$L$504,MATCH($A540,'American Bonds'!$A$2:$A$504,0))/100))</f>
        <v>1.1260197563047762</v>
      </c>
      <c r="K540">
        <f>K$50*EXP(-K$49*(HLOOKUP(K$49,'American Bonds'!$B$1:$L$504,MATCH($A540,'American Bonds'!$A$2:$A$504,0))/100))</f>
        <v>16.43670630121969</v>
      </c>
      <c r="L540">
        <f>L$50*EXP(-L$49*(HLOOKUP(L$49,'American Bonds'!$B$1:$L$504,MATCH($A540,'American Bonds'!$A$2:$A$504,0))/100))</f>
        <v>0.54219277222459905</v>
      </c>
      <c r="M540">
        <f>M$50*EXP(-M$49*(HLOOKUP(M$49,'American Bonds'!$B$1:$L$504,MATCH($A540,'American Bonds'!$A$2:$A$504,0))/100))</f>
        <v>0.52933505545690118</v>
      </c>
      <c r="N540">
        <f>N$50*EXP(-N$49*(HLOOKUP(N$49,'American Bonds'!$B$1:$L$504,MATCH($A540,'American Bonds'!$A$2:$A$504,0))/100))</f>
        <v>0.51678225031648306</v>
      </c>
      <c r="O540">
        <f>O$50*EXP(-O$49*(HLOOKUP(O$49,'American Bonds'!$B$1:$L$504,MATCH($A540,'American Bonds'!$A$2:$A$504,0))/100))</f>
        <v>0.50452712604051719</v>
      </c>
      <c r="P540">
        <f>P$50*EXP(-P$49*(HLOOKUP(P$49,'American Bonds'!$B$1:$L$504,MATCH($A540,'American Bonds'!$A$2:$A$504,0))/100))</f>
        <v>0.49256262333858447</v>
      </c>
      <c r="Q540">
        <f>Q$50*EXP(-Q$49*(HLOOKUP(Q$49,'American Bonds'!$B$1:$L$504,MATCH($A540,'American Bonds'!$A$2:$A$504,0))/100))</f>
        <v>0.48088185032632769</v>
      </c>
      <c r="R540">
        <f>R$50*EXP(-R$49*(HLOOKUP(R$49,'American Bonds'!$B$1:$L$504,MATCH($A540,'American Bonds'!$A$2:$A$504,0))/100))</f>
        <v>0.46947807855553558</v>
      </c>
      <c r="S540">
        <f>S$50*EXP(-S$49*(HLOOKUP(S$49,'American Bonds'!$B$1:$L$504,MATCH($A540,'American Bonds'!$A$2:$A$504,0))/100))</f>
        <v>0.45834473913837059</v>
      </c>
      <c r="T540">
        <f>T$50*EXP(-T$49*(HLOOKUP(T$49,'American Bonds'!$B$1:$L$504,MATCH($A540,'American Bonds'!$A$2:$A$504,0))/100))</f>
        <v>0.44747541896350784</v>
      </c>
      <c r="U540" s="25">
        <f>U$50*EXP(-U$49*(HLOOKUP(U$49,'American Bonds'!$B$1:$L$504,MATCH($A540,'American Bonds'!$A$2:$A$504,0))/100))</f>
        <v>10.956828459995192</v>
      </c>
      <c r="W540" s="129">
        <f t="shared" si="77"/>
        <v>106.01494414547196</v>
      </c>
      <c r="X540" s="21">
        <f t="shared" si="78"/>
        <v>6.4790890137497152</v>
      </c>
      <c r="Y540" s="28">
        <f t="shared" si="79"/>
        <v>1.597430338103449E-3</v>
      </c>
    </row>
    <row r="541" spans="1:25" x14ac:dyDescent="0.2">
      <c r="A541" s="154" t="s">
        <v>194</v>
      </c>
      <c r="B541">
        <f>B$50*EXP(-B$49*(HLOOKUP(B$49,'American Bonds'!$B$1:$L$504,MATCH($A541,'American Bonds'!$A$2:$A$504,0))/100))</f>
        <v>23.112494256844002</v>
      </c>
      <c r="C541">
        <f>C$50*EXP(-C$49*(HLOOKUP(C$49,'American Bonds'!$B$1:$L$504,MATCH($A541,'American Bonds'!$A$2:$A$504,0))/100))</f>
        <v>2.242068431555301</v>
      </c>
      <c r="D541">
        <f>D$50*EXP(-D$49*(HLOOKUP(D$49,'American Bonds'!$B$1:$L$504,MATCH($A541,'American Bonds'!$A$2:$A$504,0))/100))</f>
        <v>21.962702481612016</v>
      </c>
      <c r="E541">
        <f>E$50*EXP(-E$49*(HLOOKUP(E$49,'American Bonds'!$B$1:$L$504,MATCH($A541,'American Bonds'!$A$2:$A$504,0))/100))</f>
        <v>1.7623355150706228</v>
      </c>
      <c r="F541">
        <f>F$50*EXP(-F$49*(HLOOKUP(F$49,'American Bonds'!$B$1:$L$504,MATCH($A541,'American Bonds'!$A$2:$A$504,0))/100))</f>
        <v>20.334589025141657</v>
      </c>
      <c r="G541">
        <f>G$50*EXP(-G$49*(HLOOKUP(G$49,'American Bonds'!$B$1:$L$504,MATCH($A541,'American Bonds'!$A$2:$A$504,0))/100))</f>
        <v>1.2133547878611091</v>
      </c>
      <c r="H541">
        <f>H$50*EXP(-H$49*(HLOOKUP(H$49,'American Bonds'!$B$1:$L$504,MATCH($A541,'American Bonds'!$A$2:$A$504,0))/100))</f>
        <v>1.175612249304073</v>
      </c>
      <c r="I541">
        <f>I$50*EXP(-I$49*(HLOOKUP(I$49,'American Bonds'!$B$1:$L$504,MATCH($A541,'American Bonds'!$A$2:$A$504,0))/100))</f>
        <v>1.1479630088559607</v>
      </c>
      <c r="J541">
        <f>J$50*EXP(-J$49*(HLOOKUP(J$49,'American Bonds'!$B$1:$L$504,MATCH($A541,'American Bonds'!$A$2:$A$504,0))/100))</f>
        <v>1.120964051269234</v>
      </c>
      <c r="K541">
        <f>K$50*EXP(-K$49*(HLOOKUP(K$49,'American Bonds'!$B$1:$L$504,MATCH($A541,'American Bonds'!$A$2:$A$504,0))/100))</f>
        <v>16.338381333290886</v>
      </c>
      <c r="L541">
        <f>L$50*EXP(-L$49*(HLOOKUP(L$49,'American Bonds'!$B$1:$L$504,MATCH($A541,'American Bonds'!$A$2:$A$504,0))/100))</f>
        <v>0.53862608294959691</v>
      </c>
      <c r="M541">
        <f>M$50*EXP(-M$49*(HLOOKUP(M$49,'American Bonds'!$B$1:$L$504,MATCH($A541,'American Bonds'!$A$2:$A$504,0))/100))</f>
        <v>0.52553753055256058</v>
      </c>
      <c r="N541">
        <f>N$50*EXP(-N$49*(HLOOKUP(N$49,'American Bonds'!$B$1:$L$504,MATCH($A541,'American Bonds'!$A$2:$A$504,0))/100))</f>
        <v>0.51276702848630618</v>
      </c>
      <c r="O541">
        <f>O$50*EXP(-O$49*(HLOOKUP(O$49,'American Bonds'!$B$1:$L$504,MATCH($A541,'American Bonds'!$A$2:$A$504,0))/100))</f>
        <v>0.50030684816406268</v>
      </c>
      <c r="P541">
        <f>P$50*EXP(-P$49*(HLOOKUP(P$49,'American Bonds'!$B$1:$L$504,MATCH($A541,'American Bonds'!$A$2:$A$504,0))/100))</f>
        <v>0.48814944880283601</v>
      </c>
      <c r="Q541">
        <f>Q$50*EXP(-Q$49*(HLOOKUP(Q$49,'American Bonds'!$B$1:$L$504,MATCH($A541,'American Bonds'!$A$2:$A$504,0))/100))</f>
        <v>0.47628747285979911</v>
      </c>
      <c r="R541">
        <f>R$50*EXP(-R$49*(HLOOKUP(R$49,'American Bonds'!$B$1:$L$504,MATCH($A541,'American Bonds'!$A$2:$A$504,0))/100))</f>
        <v>0.4647137415795764</v>
      </c>
      <c r="S541">
        <f>S$50*EXP(-S$49*(HLOOKUP(S$49,'American Bonds'!$B$1:$L$504,MATCH($A541,'American Bonds'!$A$2:$A$504,0))/100))</f>
        <v>0.45342125064972988</v>
      </c>
      <c r="T541">
        <f>T$50*EXP(-T$49*(HLOOKUP(T$49,'American Bonds'!$B$1:$L$504,MATCH($A541,'American Bonds'!$A$2:$A$504,0))/100))</f>
        <v>0.44240316596181456</v>
      </c>
      <c r="U541" s="25">
        <f>U$50*EXP(-U$49*(HLOOKUP(U$49,'American Bonds'!$B$1:$L$504,MATCH($A541,'American Bonds'!$A$2:$A$504,0))/100))</f>
        <v>10.826132264001798</v>
      </c>
      <c r="W541" s="129">
        <f t="shared" si="77"/>
        <v>105.63880997481292</v>
      </c>
      <c r="X541" s="21">
        <f t="shared" si="78"/>
        <v>6.4579211146383164</v>
      </c>
      <c r="Y541" s="28">
        <f t="shared" si="79"/>
        <v>-3.5542442248347075E-3</v>
      </c>
    </row>
    <row r="542" spans="1:25" x14ac:dyDescent="0.2">
      <c r="A542" s="154" t="s">
        <v>195</v>
      </c>
      <c r="B542">
        <f>B$50*EXP(-B$49*(HLOOKUP(B$49,'American Bonds'!$B$1:$L$504,MATCH($A542,'American Bonds'!$A$2:$A$504,0))/100))</f>
        <v>23.11711721797607</v>
      </c>
      <c r="C542">
        <f>C$50*EXP(-C$49*(HLOOKUP(C$49,'American Bonds'!$B$1:$L$504,MATCH($A542,'American Bonds'!$A$2:$A$504,0))/100))</f>
        <v>2.2411717835242406</v>
      </c>
      <c r="D542">
        <f>D$50*EXP(-D$49*(HLOOKUP(D$49,'American Bonds'!$B$1:$L$504,MATCH($A542,'American Bonds'!$A$2:$A$504,0))/100))</f>
        <v>21.956114659090318</v>
      </c>
      <c r="E542">
        <f>E$50*EXP(-E$49*(HLOOKUP(E$49,'American Bonds'!$B$1:$L$504,MATCH($A542,'American Bonds'!$A$2:$A$504,0))/100))</f>
        <v>1.7616307218326397</v>
      </c>
      <c r="F542">
        <f>F$50*EXP(-F$49*(HLOOKUP(F$49,'American Bonds'!$B$1:$L$504,MATCH($A542,'American Bonds'!$A$2:$A$504,0))/100))</f>
        <v>20.334589025141657</v>
      </c>
      <c r="G542">
        <f>G$50*EXP(-G$49*(HLOOKUP(G$49,'American Bonds'!$B$1:$L$504,MATCH($A542,'American Bonds'!$A$2:$A$504,0))/100))</f>
        <v>1.2133547878611091</v>
      </c>
      <c r="H542">
        <f>H$50*EXP(-H$49*(HLOOKUP(H$49,'American Bonds'!$B$1:$L$504,MATCH($A542,'American Bonds'!$A$2:$A$504,0))/100))</f>
        <v>1.1764354659708045</v>
      </c>
      <c r="I542">
        <f>I$50*EXP(-I$49*(HLOOKUP(I$49,'American Bonds'!$B$1:$L$504,MATCH($A542,'American Bonds'!$A$2:$A$504,0))/100))</f>
        <v>1.1488817467091874</v>
      </c>
      <c r="J542">
        <f>J$50*EXP(-J$49*(HLOOKUP(J$49,'American Bonds'!$B$1:$L$504,MATCH($A542,'American Bonds'!$A$2:$A$504,0))/100))</f>
        <v>1.1219733730420449</v>
      </c>
      <c r="K542">
        <f>K$50*EXP(-K$49*(HLOOKUP(K$49,'American Bonds'!$B$1:$L$504,MATCH($A542,'American Bonds'!$A$2:$A$504,0))/100))</f>
        <v>16.371090794515538</v>
      </c>
      <c r="L542">
        <f>L$50*EXP(-L$49*(HLOOKUP(L$49,'American Bonds'!$B$1:$L$504,MATCH($A542,'American Bonds'!$A$2:$A$504,0))/100))</f>
        <v>0.53981236476361449</v>
      </c>
      <c r="M542">
        <f>M$50*EXP(-M$49*(HLOOKUP(M$49,'American Bonds'!$B$1:$L$504,MATCH($A542,'American Bonds'!$A$2:$A$504,0))/100))</f>
        <v>0.52680033538554005</v>
      </c>
      <c r="N542">
        <f>N$50*EXP(-N$49*(HLOOKUP(N$49,'American Bonds'!$B$1:$L$504,MATCH($A542,'American Bonds'!$A$2:$A$504,0))/100))</f>
        <v>0.51410195741596931</v>
      </c>
      <c r="O542">
        <f>O$50*EXP(-O$49*(HLOOKUP(O$49,'American Bonds'!$B$1:$L$504,MATCH($A542,'American Bonds'!$A$2:$A$504,0))/100))</f>
        <v>0.50170967037350489</v>
      </c>
      <c r="P542">
        <f>P$50*EXP(-P$49*(HLOOKUP(P$49,'American Bonds'!$B$1:$L$504,MATCH($A542,'American Bonds'!$A$2:$A$504,0))/100))</f>
        <v>0.48961609602008521</v>
      </c>
      <c r="Q542">
        <f>Q$50*EXP(-Q$49*(HLOOKUP(Q$49,'American Bonds'!$B$1:$L$504,MATCH($A542,'American Bonds'!$A$2:$A$504,0))/100))</f>
        <v>0.47781403396805838</v>
      </c>
      <c r="R542">
        <f>R$50*EXP(-R$49*(HLOOKUP(R$49,'American Bonds'!$B$1:$L$504,MATCH($A542,'American Bonds'!$A$2:$A$504,0))/100))</f>
        <v>0.46629645739314746</v>
      </c>
      <c r="S542">
        <f>S$50*EXP(-S$49*(HLOOKUP(S$49,'American Bonds'!$B$1:$L$504,MATCH($A542,'American Bonds'!$A$2:$A$504,0))/100))</f>
        <v>0.45505650885075227</v>
      </c>
      <c r="T542">
        <f>T$50*EXP(-T$49*(HLOOKUP(T$49,'American Bonds'!$B$1:$L$504,MATCH($A542,'American Bonds'!$A$2:$A$504,0))/100))</f>
        <v>0.44408749619309867</v>
      </c>
      <c r="U542" s="25">
        <f>U$50*EXP(-U$49*(HLOOKUP(U$49,'American Bonds'!$B$1:$L$504,MATCH($A542,'American Bonds'!$A$2:$A$504,0))/100))</f>
        <v>10.869523517710233</v>
      </c>
      <c r="W542" s="129">
        <f t="shared" si="77"/>
        <v>105.7271780137376</v>
      </c>
      <c r="X542" s="21">
        <f t="shared" si="78"/>
        <v>6.4657398547136475</v>
      </c>
      <c r="Y542" s="28">
        <f t="shared" si="79"/>
        <v>8.3616143651389901E-4</v>
      </c>
    </row>
    <row r="543" spans="1:25" x14ac:dyDescent="0.2">
      <c r="A543" s="154" t="s">
        <v>196</v>
      </c>
      <c r="B543">
        <f>B$50*EXP(-B$49*(HLOOKUP(B$49,'American Bonds'!$B$1:$L$504,MATCH($A543,'American Bonds'!$A$2:$A$504,0))/100))</f>
        <v>23.114805621836005</v>
      </c>
      <c r="C543">
        <f>C$50*EXP(-C$49*(HLOOKUP(C$49,'American Bonds'!$B$1:$L$504,MATCH($A543,'American Bonds'!$A$2:$A$504,0))/100))</f>
        <v>2.2402754940806702</v>
      </c>
      <c r="D543">
        <f>D$50*EXP(-D$49*(HLOOKUP(D$49,'American Bonds'!$B$1:$L$504,MATCH($A543,'American Bonds'!$A$2:$A$504,0))/100))</f>
        <v>21.936363045456506</v>
      </c>
      <c r="E543">
        <f>E$50*EXP(-E$49*(HLOOKUP(E$49,'American Bonds'!$B$1:$L$504,MATCH($A543,'American Bonds'!$A$2:$A$504,0))/100))</f>
        <v>1.7595180328333626</v>
      </c>
      <c r="F543">
        <f>F$50*EXP(-F$49*(HLOOKUP(F$49,'American Bonds'!$B$1:$L$504,MATCH($A543,'American Bonds'!$A$2:$A$504,0))/100))</f>
        <v>20.314264600022778</v>
      </c>
      <c r="G543">
        <f>G$50*EXP(-G$49*(HLOOKUP(G$49,'American Bonds'!$B$1:$L$504,MATCH($A543,'American Bonds'!$A$2:$A$504,0))/100))</f>
        <v>1.2118996353817817</v>
      </c>
      <c r="H543">
        <f>H$50*EXP(-H$49*(HLOOKUP(H$49,'American Bonds'!$B$1:$L$504,MATCH($A543,'American Bonds'!$A$2:$A$504,0))/100))</f>
        <v>1.175612249304073</v>
      </c>
      <c r="I543">
        <f>I$50*EXP(-I$49*(HLOOKUP(I$49,'American Bonds'!$B$1:$L$504,MATCH($A543,'American Bonds'!$A$2:$A$504,0))/100))</f>
        <v>1.1479630088559607</v>
      </c>
      <c r="J543">
        <f>J$50*EXP(-J$49*(HLOOKUP(J$49,'American Bonds'!$B$1:$L$504,MATCH($A543,'American Bonds'!$A$2:$A$504,0))/100))</f>
        <v>1.120964051269234</v>
      </c>
      <c r="K543">
        <f>K$50*EXP(-K$49*(HLOOKUP(K$49,'American Bonds'!$B$1:$L$504,MATCH($A543,'American Bonds'!$A$2:$A$504,0))/100))</f>
        <v>16.338381333290886</v>
      </c>
      <c r="L543">
        <f>L$50*EXP(-L$49*(HLOOKUP(L$49,'American Bonds'!$B$1:$L$504,MATCH($A543,'American Bonds'!$A$2:$A$504,0))/100))</f>
        <v>0.53862608294959691</v>
      </c>
      <c r="M543">
        <f>M$50*EXP(-M$49*(HLOOKUP(M$49,'American Bonds'!$B$1:$L$504,MATCH($A543,'American Bonds'!$A$2:$A$504,0))/100))</f>
        <v>0.52553753055256058</v>
      </c>
      <c r="N543">
        <f>N$50*EXP(-N$49*(HLOOKUP(N$49,'American Bonds'!$B$1:$L$504,MATCH($A543,'American Bonds'!$A$2:$A$504,0))/100))</f>
        <v>0.51276702848630618</v>
      </c>
      <c r="O543">
        <f>O$50*EXP(-O$49*(HLOOKUP(O$49,'American Bonds'!$B$1:$L$504,MATCH($A543,'American Bonds'!$A$2:$A$504,0))/100))</f>
        <v>0.50030684816406268</v>
      </c>
      <c r="P543">
        <f>P$50*EXP(-P$49*(HLOOKUP(P$49,'American Bonds'!$B$1:$L$504,MATCH($A543,'American Bonds'!$A$2:$A$504,0))/100))</f>
        <v>0.48814944880283601</v>
      </c>
      <c r="Q543">
        <f>Q$50*EXP(-Q$49*(HLOOKUP(Q$49,'American Bonds'!$B$1:$L$504,MATCH($A543,'American Bonds'!$A$2:$A$504,0))/100))</f>
        <v>0.47628747285979911</v>
      </c>
      <c r="R543">
        <f>R$50*EXP(-R$49*(HLOOKUP(R$49,'American Bonds'!$B$1:$L$504,MATCH($A543,'American Bonds'!$A$2:$A$504,0))/100))</f>
        <v>0.4647137415795764</v>
      </c>
      <c r="S543">
        <f>S$50*EXP(-S$49*(HLOOKUP(S$49,'American Bonds'!$B$1:$L$504,MATCH($A543,'American Bonds'!$A$2:$A$504,0))/100))</f>
        <v>0.45342125064972988</v>
      </c>
      <c r="T543">
        <f>T$50*EXP(-T$49*(HLOOKUP(T$49,'American Bonds'!$B$1:$L$504,MATCH($A543,'American Bonds'!$A$2:$A$504,0))/100))</f>
        <v>0.44240316596181456</v>
      </c>
      <c r="U543" s="25">
        <f>U$50*EXP(-U$49*(HLOOKUP(U$49,'American Bonds'!$B$1:$L$504,MATCH($A543,'American Bonds'!$A$2:$A$504,0))/100))</f>
        <v>10.869523517710233</v>
      </c>
      <c r="W543" s="129">
        <f t="shared" si="77"/>
        <v>105.63178316004775</v>
      </c>
      <c r="X543" s="21">
        <f t="shared" si="78"/>
        <v>6.4646547688519203</v>
      </c>
      <c r="Y543" s="28">
        <f t="shared" si="79"/>
        <v>-9.0268100900619489E-4</v>
      </c>
    </row>
    <row r="544" spans="1:25" x14ac:dyDescent="0.2">
      <c r="A544" s="154" t="s">
        <v>197</v>
      </c>
      <c r="B544">
        <f>B$50*EXP(-B$49*(HLOOKUP(B$49,'American Bonds'!$B$1:$L$504,MATCH($A544,'American Bonds'!$A$2:$A$504,0))/100))</f>
        <v>23.119429045287308</v>
      </c>
      <c r="C544">
        <f>C$50*EXP(-C$49*(HLOOKUP(C$49,'American Bonds'!$B$1:$L$504,MATCH($A544,'American Bonds'!$A$2:$A$504,0))/100))</f>
        <v>2.2402754940806702</v>
      </c>
      <c r="D544">
        <f>D$50*EXP(-D$49*(HLOOKUP(D$49,'American Bonds'!$B$1:$L$504,MATCH($A544,'American Bonds'!$A$2:$A$504,0))/100))</f>
        <v>21.929783123580499</v>
      </c>
      <c r="E544">
        <f>E$50*EXP(-E$49*(HLOOKUP(E$49,'American Bonds'!$B$1:$L$504,MATCH($A544,'American Bonds'!$A$2:$A$504,0))/100))</f>
        <v>1.7588143663629057</v>
      </c>
      <c r="F544">
        <f>F$50*EXP(-F$49*(HLOOKUP(F$49,'American Bonds'!$B$1:$L$504,MATCH($A544,'American Bonds'!$A$2:$A$504,0))/100))</f>
        <v>20.293960489170189</v>
      </c>
      <c r="G544">
        <f>G$50*EXP(-G$49*(HLOOKUP(G$49,'American Bonds'!$B$1:$L$504,MATCH($A544,'American Bonds'!$A$2:$A$504,0))/100))</f>
        <v>1.2104462280381385</v>
      </c>
      <c r="H544">
        <f>H$50*EXP(-H$49*(HLOOKUP(H$49,'American Bonds'!$B$1:$L$504,MATCH($A544,'American Bonds'!$A$2:$A$504,0))/100))</f>
        <v>1.1739675437175929</v>
      </c>
      <c r="I544">
        <f>I$50*EXP(-I$49*(HLOOKUP(I$49,'American Bonds'!$B$1:$L$504,MATCH($A544,'American Bonds'!$A$2:$A$504,0))/100))</f>
        <v>1.1461277366510796</v>
      </c>
      <c r="J544">
        <f>J$50*EXP(-J$49*(HLOOKUP(J$49,'American Bonds'!$B$1:$L$504,MATCH($A544,'American Bonds'!$A$2:$A$504,0))/100))</f>
        <v>1.1189481308496254</v>
      </c>
      <c r="K544">
        <f>K$50*EXP(-K$49*(HLOOKUP(K$49,'American Bonds'!$B$1:$L$504,MATCH($A544,'American Bonds'!$A$2:$A$504,0))/100))</f>
        <v>16.322051118425875</v>
      </c>
      <c r="L544">
        <f>L$50*EXP(-L$49*(HLOOKUP(L$49,'American Bonds'!$B$1:$L$504,MATCH($A544,'American Bonds'!$A$2:$A$504,0))/100))</f>
        <v>0.53803392000768013</v>
      </c>
      <c r="M544">
        <f>M$50*EXP(-M$49*(HLOOKUP(M$49,'American Bonds'!$B$1:$L$504,MATCH($A544,'American Bonds'!$A$2:$A$504,0))/100))</f>
        <v>0.52490726375161001</v>
      </c>
      <c r="N544">
        <f>N$50*EXP(-N$49*(HLOOKUP(N$49,'American Bonds'!$B$1:$L$504,MATCH($A544,'American Bonds'!$A$2:$A$504,0))/100))</f>
        <v>0.51210086444971592</v>
      </c>
      <c r="O544">
        <f>O$50*EXP(-O$49*(HLOOKUP(O$49,'American Bonds'!$B$1:$L$504,MATCH($A544,'American Bonds'!$A$2:$A$504,0))/100))</f>
        <v>0.49960690864861729</v>
      </c>
      <c r="P544">
        <f>P$50*EXP(-P$49*(HLOOKUP(P$49,'American Bonds'!$B$1:$L$504,MATCH($A544,'American Bonds'!$A$2:$A$504,0))/100))</f>
        <v>0.48741777352328053</v>
      </c>
      <c r="Q544">
        <f>Q$50*EXP(-Q$49*(HLOOKUP(Q$49,'American Bonds'!$B$1:$L$504,MATCH($A544,'American Bonds'!$A$2:$A$504,0))/100))</f>
        <v>0.47552602222617307</v>
      </c>
      <c r="R544">
        <f>R$50*EXP(-R$49*(HLOOKUP(R$49,'American Bonds'!$B$1:$L$504,MATCH($A544,'American Bonds'!$A$2:$A$504,0))/100))</f>
        <v>0.46392439934988627</v>
      </c>
      <c r="S544">
        <f>S$50*EXP(-S$49*(HLOOKUP(S$49,'American Bonds'!$B$1:$L$504,MATCH($A544,'American Bonds'!$A$2:$A$504,0))/100))</f>
        <v>0.45260582650045916</v>
      </c>
      <c r="T544">
        <f>T$50*EXP(-T$49*(HLOOKUP(T$49,'American Bonds'!$B$1:$L$504,MATCH($A544,'American Bonds'!$A$2:$A$504,0))/100))</f>
        <v>0.44156339797870126</v>
      </c>
      <c r="U544" s="25">
        <f>U$50*EXP(-U$49*(HLOOKUP(U$49,'American Bonds'!$B$1:$L$504,MATCH($A544,'American Bonds'!$A$2:$A$504,0))/100))</f>
        <v>10.826132264001798</v>
      </c>
      <c r="W544" s="129">
        <f t="shared" si="77"/>
        <v>105.53562191660181</v>
      </c>
      <c r="X544" s="21">
        <f t="shared" si="78"/>
        <v>6.4581950063604756</v>
      </c>
      <c r="Y544" s="28">
        <f t="shared" si="79"/>
        <v>-9.1075845780297078E-4</v>
      </c>
    </row>
    <row r="545" spans="1:25" x14ac:dyDescent="0.2">
      <c r="A545" s="154" t="s">
        <v>198</v>
      </c>
      <c r="B545">
        <f>B$50*EXP(-B$49*(HLOOKUP(B$49,'American Bonds'!$B$1:$L$504,MATCH($A545,'American Bonds'!$A$2:$A$504,0))/100))</f>
        <v>23.121741103792836</v>
      </c>
      <c r="C545">
        <f>C$50*EXP(-C$49*(HLOOKUP(C$49,'American Bonds'!$B$1:$L$504,MATCH($A545,'American Bonds'!$A$2:$A$504,0))/100))</f>
        <v>2.2402754940806702</v>
      </c>
      <c r="D545">
        <f>D$50*EXP(-D$49*(HLOOKUP(D$49,'American Bonds'!$B$1:$L$504,MATCH($A545,'American Bonds'!$A$2:$A$504,0))/100))</f>
        <v>21.923205175384989</v>
      </c>
      <c r="E545">
        <f>E$50*EXP(-E$49*(HLOOKUP(E$49,'American Bonds'!$B$1:$L$504,MATCH($A545,'American Bonds'!$A$2:$A$504,0))/100))</f>
        <v>1.7581109813027509</v>
      </c>
      <c r="F545">
        <f>F$50*EXP(-F$49*(HLOOKUP(F$49,'American Bonds'!$B$1:$L$504,MATCH($A545,'American Bonds'!$A$2:$A$504,0))/100))</f>
        <v>20.293960489170189</v>
      </c>
      <c r="G545">
        <f>G$50*EXP(-G$49*(HLOOKUP(G$49,'American Bonds'!$B$1:$L$504,MATCH($A545,'American Bonds'!$A$2:$A$504,0))/100))</f>
        <v>1.2104462280381385</v>
      </c>
      <c r="H545">
        <f>H$50*EXP(-H$49*(HLOOKUP(H$49,'American Bonds'!$B$1:$L$504,MATCH($A545,'American Bonds'!$A$2:$A$504,0))/100))</f>
        <v>1.1731460539919387</v>
      </c>
      <c r="I545">
        <f>I$50*EXP(-I$49*(HLOOKUP(I$49,'American Bonds'!$B$1:$L$504,MATCH($A545,'American Bonds'!$A$2:$A$504,0))/100))</f>
        <v>1.1452112011248512</v>
      </c>
      <c r="J545">
        <f>J$50*EXP(-J$49*(HLOOKUP(J$49,'American Bonds'!$B$1:$L$504,MATCH($A545,'American Bonds'!$A$2:$A$504,0))/100))</f>
        <v>1.1179415305699321</v>
      </c>
      <c r="K545">
        <f>K$50*EXP(-K$49*(HLOOKUP(K$49,'American Bonds'!$B$1:$L$504,MATCH($A545,'American Bonds'!$A$2:$A$504,0))/100))</f>
        <v>16.289439638539406</v>
      </c>
      <c r="L545">
        <f>L$50*EXP(-L$49*(HLOOKUP(L$49,'American Bonds'!$B$1:$L$504,MATCH($A545,'American Bonds'!$A$2:$A$504,0))/100))</f>
        <v>0.53685154647144373</v>
      </c>
      <c r="M545">
        <f>M$50*EXP(-M$49*(HLOOKUP(M$49,'American Bonds'!$B$1:$L$504,MATCH($A545,'American Bonds'!$A$2:$A$504,0))/100))</f>
        <v>0.5236489968428647</v>
      </c>
      <c r="N545">
        <f>N$50*EXP(-N$49*(HLOOKUP(N$49,'American Bonds'!$B$1:$L$504,MATCH($A545,'American Bonds'!$A$2:$A$504,0))/100))</f>
        <v>0.51077113160392884</v>
      </c>
      <c r="O545">
        <f>O$50*EXP(-O$49*(HLOOKUP(O$49,'American Bonds'!$B$1:$L$504,MATCH($A545,'American Bonds'!$A$2:$A$504,0))/100))</f>
        <v>0.49820996593686667</v>
      </c>
      <c r="P545">
        <f>P$50*EXP(-P$49*(HLOOKUP(P$49,'American Bonds'!$B$1:$L$504,MATCH($A545,'American Bonds'!$A$2:$A$504,0))/100))</f>
        <v>0.48595771139095562</v>
      </c>
      <c r="Q545">
        <f>Q$50*EXP(-Q$49*(HLOOKUP(Q$49,'American Bonds'!$B$1:$L$504,MATCH($A545,'American Bonds'!$A$2:$A$504,0))/100))</f>
        <v>0.47400677105335326</v>
      </c>
      <c r="R545">
        <f>R$50*EXP(-R$49*(HLOOKUP(R$49,'American Bonds'!$B$1:$L$504,MATCH($A545,'American Bonds'!$A$2:$A$504,0))/100))</f>
        <v>0.46234973483869229</v>
      </c>
      <c r="S545">
        <f>S$50*EXP(-S$49*(HLOOKUP(S$49,'American Bonds'!$B$1:$L$504,MATCH($A545,'American Bonds'!$A$2:$A$504,0))/100))</f>
        <v>0.45097937489451562</v>
      </c>
      <c r="T545">
        <f>T$50*EXP(-T$49*(HLOOKUP(T$49,'American Bonds'!$B$1:$L$504,MATCH($A545,'American Bonds'!$A$2:$A$504,0))/100))</f>
        <v>0.4398886411197046</v>
      </c>
      <c r="U545" s="25">
        <f>U$50*EXP(-U$49*(HLOOKUP(U$49,'American Bonds'!$B$1:$L$504,MATCH($A545,'American Bonds'!$A$2:$A$504,0))/100))</f>
        <v>10.804501637310695</v>
      </c>
      <c r="W545" s="129">
        <f t="shared" si="77"/>
        <v>105.46064340745873</v>
      </c>
      <c r="X545" s="21">
        <f t="shared" si="78"/>
        <v>6.4533031081390613</v>
      </c>
      <c r="Y545" s="28">
        <f t="shared" si="79"/>
        <v>-7.1070937851856514E-4</v>
      </c>
    </row>
    <row r="546" spans="1:25" x14ac:dyDescent="0.2">
      <c r="A546" s="154" t="s">
        <v>199</v>
      </c>
      <c r="B546">
        <f>B$50*EXP(-B$49*(HLOOKUP(B$49,'American Bonds'!$B$1:$L$504,MATCH($A546,'American Bonds'!$A$2:$A$504,0))/100))</f>
        <v>23.124053393515776</v>
      </c>
      <c r="C546">
        <f>C$50*EXP(-C$49*(HLOOKUP(C$49,'American Bonds'!$B$1:$L$504,MATCH($A546,'American Bonds'!$A$2:$A$504,0))/100))</f>
        <v>2.2393795630811835</v>
      </c>
      <c r="D546">
        <f>D$50*EXP(-D$49*(HLOOKUP(D$49,'American Bonds'!$B$1:$L$504,MATCH($A546,'American Bonds'!$A$2:$A$504,0))/100))</f>
        <v>21.910055197667575</v>
      </c>
      <c r="E546">
        <f>E$50*EXP(-E$49*(HLOOKUP(E$49,'American Bonds'!$B$1:$L$504,MATCH($A546,'American Bonds'!$A$2:$A$504,0))/100))</f>
        <v>1.7567050549632273</v>
      </c>
      <c r="F546">
        <f>F$50*EXP(-F$49*(HLOOKUP(F$49,'American Bonds'!$B$1:$L$504,MATCH($A546,'American Bonds'!$A$2:$A$504,0))/100))</f>
        <v>20.253413129067738</v>
      </c>
      <c r="G546">
        <f>G$50*EXP(-G$49*(HLOOKUP(G$49,'American Bonds'!$B$1:$L$504,MATCH($A546,'American Bonds'!$A$2:$A$504,0))/100))</f>
        <v>1.2075446403887882</v>
      </c>
      <c r="H546">
        <f>H$50*EXP(-H$49*(HLOOKUP(H$49,'American Bonds'!$B$1:$L$504,MATCH($A546,'American Bonds'!$A$2:$A$504,0))/100))</f>
        <v>1.1690472199467716</v>
      </c>
      <c r="I546">
        <f>I$50*EXP(-I$49*(HLOOKUP(I$49,'American Bonds'!$B$1:$L$504,MATCH($A546,'American Bonds'!$A$2:$A$504,0))/100))</f>
        <v>1.1406395058065804</v>
      </c>
      <c r="J546">
        <f>J$50*EXP(-J$49*(HLOOKUP(J$49,'American Bonds'!$B$1:$L$504,MATCH($A546,'American Bonds'!$A$2:$A$504,0))/100))</f>
        <v>1.1129220958807116</v>
      </c>
      <c r="K546">
        <f>K$50*EXP(-K$49*(HLOOKUP(K$49,'American Bonds'!$B$1:$L$504,MATCH($A546,'American Bonds'!$A$2:$A$504,0))/100))</f>
        <v>16.191995625080413</v>
      </c>
      <c r="L546">
        <f>L$50*EXP(-L$49*(HLOOKUP(L$49,'American Bonds'!$B$1:$L$504,MATCH($A546,'American Bonds'!$A$2:$A$504,0))/100))</f>
        <v>0.53331999321002399</v>
      </c>
      <c r="M546">
        <f>M$50*EXP(-M$49*(HLOOKUP(M$49,'American Bonds'!$B$1:$L$504,MATCH($A546,'American Bonds'!$A$2:$A$504,0))/100))</f>
        <v>0.51989226453098836</v>
      </c>
      <c r="N546">
        <f>N$50*EXP(-N$49*(HLOOKUP(N$49,'American Bonds'!$B$1:$L$504,MATCH($A546,'American Bonds'!$A$2:$A$504,0))/100))</f>
        <v>0.50680261411598448</v>
      </c>
      <c r="O546">
        <f>O$50*EXP(-O$49*(HLOOKUP(O$49,'American Bonds'!$B$1:$L$504,MATCH($A546,'American Bonds'!$A$2:$A$504,0))/100))</f>
        <v>0.49404252995860048</v>
      </c>
      <c r="P546">
        <f>P$50*EXP(-P$49*(HLOOKUP(P$49,'American Bonds'!$B$1:$L$504,MATCH($A546,'American Bonds'!$A$2:$A$504,0))/100))</f>
        <v>0.48160371436449634</v>
      </c>
      <c r="Q546">
        <f>Q$50*EXP(-Q$49*(HLOOKUP(Q$49,'American Bonds'!$B$1:$L$504,MATCH($A546,'American Bonds'!$A$2:$A$504,0))/100))</f>
        <v>0.46947807855553558</v>
      </c>
      <c r="R546">
        <f>R$50*EXP(-R$49*(HLOOKUP(R$49,'American Bonds'!$B$1:$L$504,MATCH($A546,'American Bonds'!$A$2:$A$504,0))/100))</f>
        <v>0.45765773740977228</v>
      </c>
      <c r="S546">
        <f>S$50*EXP(-S$49*(HLOOKUP(S$49,'American Bonds'!$B$1:$L$504,MATCH($A546,'American Bonds'!$A$2:$A$504,0))/100))</f>
        <v>0.44613500433387265</v>
      </c>
      <c r="T546">
        <f>T$50*EXP(-T$49*(HLOOKUP(T$49,'American Bonds'!$B$1:$L$504,MATCH($A546,'American Bonds'!$A$2:$A$504,0))/100))</f>
        <v>0.43490238626463695</v>
      </c>
      <c r="U546" s="25">
        <f>U$50*EXP(-U$49*(HLOOKUP(U$49,'American Bonds'!$B$1:$L$504,MATCH($A546,'American Bonds'!$A$2:$A$504,0))/100))</f>
        <v>10.654292531536147</v>
      </c>
      <c r="W546" s="129">
        <f t="shared" si="77"/>
        <v>105.10388227967883</v>
      </c>
      <c r="X546" s="21">
        <f t="shared" si="78"/>
        <v>6.4281393600751535</v>
      </c>
      <c r="Y546" s="28">
        <f t="shared" si="79"/>
        <v>-3.3886189328282976E-3</v>
      </c>
    </row>
    <row r="547" spans="1:25" x14ac:dyDescent="0.2">
      <c r="A547" s="154" t="s">
        <v>200</v>
      </c>
      <c r="B547">
        <f>B$50*EXP(-B$49*(HLOOKUP(B$49,'American Bonds'!$B$1:$L$504,MATCH($A547,'American Bonds'!$A$2:$A$504,0))/100))</f>
        <v>23.124053393515776</v>
      </c>
      <c r="C547">
        <f>C$50*EXP(-C$49*(HLOOKUP(C$49,'American Bonds'!$B$1:$L$504,MATCH($A547,'American Bonds'!$A$2:$A$504,0))/100))</f>
        <v>2.2393795630811835</v>
      </c>
      <c r="D547">
        <f>D$50*EXP(-D$49*(HLOOKUP(D$49,'American Bonds'!$B$1:$L$504,MATCH($A547,'American Bonds'!$A$2:$A$504,0))/100))</f>
        <v>21.91662920027796</v>
      </c>
      <c r="E547">
        <f>E$50*EXP(-E$49*(HLOOKUP(E$49,'American Bonds'!$B$1:$L$504,MATCH($A547,'American Bonds'!$A$2:$A$504,0))/100))</f>
        <v>1.757407877540357</v>
      </c>
      <c r="F547">
        <f>F$50*EXP(-F$49*(HLOOKUP(F$49,'American Bonds'!$B$1:$L$504,MATCH($A547,'American Bonds'!$A$2:$A$504,0))/100))</f>
        <v>20.263542367730913</v>
      </c>
      <c r="G547">
        <f>G$50*EXP(-G$49*(HLOOKUP(G$49,'American Bonds'!$B$1:$L$504,MATCH($A547,'American Bonds'!$A$2:$A$504,0))/100))</f>
        <v>1.2082693845745349</v>
      </c>
      <c r="H547">
        <f>H$50*EXP(-H$49*(HLOOKUP(H$49,'American Bonds'!$B$1:$L$504,MATCH($A547,'American Bonds'!$A$2:$A$504,0))/100))</f>
        <v>1.1682291732425589</v>
      </c>
      <c r="I547">
        <f>I$50*EXP(-I$49*(HLOOKUP(I$49,'American Bonds'!$B$1:$L$504,MATCH($A547,'American Bonds'!$A$2:$A$504,0))/100))</f>
        <v>1.1397273591092618</v>
      </c>
      <c r="J547">
        <f>J$50*EXP(-J$49*(HLOOKUP(J$49,'American Bonds'!$B$1:$L$504,MATCH($A547,'American Bonds'!$A$2:$A$504,0))/100))</f>
        <v>1.111920916592678</v>
      </c>
      <c r="K547">
        <f>K$50*EXP(-K$49*(HLOOKUP(K$49,'American Bonds'!$B$1:$L$504,MATCH($A547,'American Bonds'!$A$2:$A$504,0))/100))</f>
        <v>16.191995625080413</v>
      </c>
      <c r="L547">
        <f>L$50*EXP(-L$49*(HLOOKUP(L$49,'American Bonds'!$B$1:$L$504,MATCH($A547,'American Bonds'!$A$2:$A$504,0))/100))</f>
        <v>0.53331999321002399</v>
      </c>
      <c r="M547">
        <f>M$50*EXP(-M$49*(HLOOKUP(M$49,'American Bonds'!$B$1:$L$504,MATCH($A547,'American Bonds'!$A$2:$A$504,0))/100))</f>
        <v>0.51989226453098836</v>
      </c>
      <c r="N547">
        <f>N$50*EXP(-N$49*(HLOOKUP(N$49,'American Bonds'!$B$1:$L$504,MATCH($A547,'American Bonds'!$A$2:$A$504,0))/100))</f>
        <v>0.50680261411598448</v>
      </c>
      <c r="O547">
        <f>O$50*EXP(-O$49*(HLOOKUP(O$49,'American Bonds'!$B$1:$L$504,MATCH($A547,'American Bonds'!$A$2:$A$504,0))/100))</f>
        <v>0.49404252995860048</v>
      </c>
      <c r="P547">
        <f>P$50*EXP(-P$49*(HLOOKUP(P$49,'American Bonds'!$B$1:$L$504,MATCH($A547,'American Bonds'!$A$2:$A$504,0))/100))</f>
        <v>0.48160371436449634</v>
      </c>
      <c r="Q547">
        <f>Q$50*EXP(-Q$49*(HLOOKUP(Q$49,'American Bonds'!$B$1:$L$504,MATCH($A547,'American Bonds'!$A$2:$A$504,0))/100))</f>
        <v>0.46947807855553558</v>
      </c>
      <c r="R547">
        <f>R$50*EXP(-R$49*(HLOOKUP(R$49,'American Bonds'!$B$1:$L$504,MATCH($A547,'American Bonds'!$A$2:$A$504,0))/100))</f>
        <v>0.45765773740977228</v>
      </c>
      <c r="S547">
        <f>S$50*EXP(-S$49*(HLOOKUP(S$49,'American Bonds'!$B$1:$L$504,MATCH($A547,'American Bonds'!$A$2:$A$504,0))/100))</f>
        <v>0.44613500433387265</v>
      </c>
      <c r="T547">
        <f>T$50*EXP(-T$49*(HLOOKUP(T$49,'American Bonds'!$B$1:$L$504,MATCH($A547,'American Bonds'!$A$2:$A$504,0))/100))</f>
        <v>0.43490238626463695</v>
      </c>
      <c r="U547" s="25">
        <f>U$50*EXP(-U$49*(HLOOKUP(U$49,'American Bonds'!$B$1:$L$504,MATCH($A547,'American Bonds'!$A$2:$A$504,0))/100))</f>
        <v>10.633005240859513</v>
      </c>
      <c r="W547" s="129">
        <f t="shared" si="77"/>
        <v>105.0979944243491</v>
      </c>
      <c r="X547" s="21">
        <f t="shared" si="78"/>
        <v>6.4249765593167547</v>
      </c>
      <c r="Y547" s="28">
        <f t="shared" si="79"/>
        <v>-5.6020958743034787E-5</v>
      </c>
    </row>
    <row r="548" spans="1:25" x14ac:dyDescent="0.2">
      <c r="A548" s="154" t="s">
        <v>201</v>
      </c>
      <c r="B548">
        <f>B$50*EXP(-B$49*(HLOOKUP(B$49,'American Bonds'!$B$1:$L$504,MATCH($A548,'American Bonds'!$A$2:$A$504,0))/100))</f>
        <v>23.126365914479244</v>
      </c>
      <c r="C548">
        <f>C$50*EXP(-C$49*(HLOOKUP(C$49,'American Bonds'!$B$1:$L$504,MATCH($A548,'American Bonds'!$A$2:$A$504,0))/100))</f>
        <v>2.2393795630811835</v>
      </c>
      <c r="D548">
        <f>D$50*EXP(-D$49*(HLOOKUP(D$49,'American Bonds'!$B$1:$L$504,MATCH($A548,'American Bonds'!$A$2:$A$504,0))/100))</f>
        <v>21.910055197667575</v>
      </c>
      <c r="E548">
        <f>E$50*EXP(-E$49*(HLOOKUP(E$49,'American Bonds'!$B$1:$L$504,MATCH($A548,'American Bonds'!$A$2:$A$504,0))/100))</f>
        <v>1.7567050549632273</v>
      </c>
      <c r="F548">
        <f>F$50*EXP(-F$49*(HLOOKUP(F$49,'American Bonds'!$B$1:$L$504,MATCH($A548,'American Bonds'!$A$2:$A$504,0))/100))</f>
        <v>20.263542367730913</v>
      </c>
      <c r="G548">
        <f>G$50*EXP(-G$49*(HLOOKUP(G$49,'American Bonds'!$B$1:$L$504,MATCH($A548,'American Bonds'!$A$2:$A$504,0))/100))</f>
        <v>1.2082693845745349</v>
      </c>
      <c r="H548">
        <f>H$50*EXP(-H$49*(HLOOKUP(H$49,'American Bonds'!$B$1:$L$504,MATCH($A548,'American Bonds'!$A$2:$A$504,0))/100))</f>
        <v>1.1690472199467716</v>
      </c>
      <c r="I548">
        <f>I$50*EXP(-I$49*(HLOOKUP(I$49,'American Bonds'!$B$1:$L$504,MATCH($A548,'American Bonds'!$A$2:$A$504,0))/100))</f>
        <v>1.1406395058065804</v>
      </c>
      <c r="J548">
        <f>J$50*EXP(-J$49*(HLOOKUP(J$49,'American Bonds'!$B$1:$L$504,MATCH($A548,'American Bonds'!$A$2:$A$504,0))/100))</f>
        <v>1.1129220958807116</v>
      </c>
      <c r="K548">
        <f>K$50*EXP(-K$49*(HLOOKUP(K$49,'American Bonds'!$B$1:$L$504,MATCH($A548,'American Bonds'!$A$2:$A$504,0))/100))</f>
        <v>16.208195719402646</v>
      </c>
      <c r="L548">
        <f>L$50*EXP(-L$49*(HLOOKUP(L$49,'American Bonds'!$B$1:$L$504,MATCH($A548,'American Bonds'!$A$2:$A$504,0))/100))</f>
        <v>0.53390696797949155</v>
      </c>
      <c r="M548">
        <f>M$50*EXP(-M$49*(HLOOKUP(M$49,'American Bonds'!$B$1:$L$504,MATCH($A548,'American Bonds'!$A$2:$A$504,0))/100))</f>
        <v>0.52051650972062991</v>
      </c>
      <c r="N548">
        <f>N$50*EXP(-N$49*(HLOOKUP(N$49,'American Bonds'!$B$1:$L$504,MATCH($A548,'American Bonds'!$A$2:$A$504,0))/100))</f>
        <v>0.50746188594817876</v>
      </c>
      <c r="O548">
        <f>O$50*EXP(-O$49*(HLOOKUP(O$49,'American Bonds'!$B$1:$L$504,MATCH($A548,'American Bonds'!$A$2:$A$504,0))/100))</f>
        <v>0.4947346738882431</v>
      </c>
      <c r="P548">
        <f>P$50*EXP(-P$49*(HLOOKUP(P$49,'American Bonds'!$B$1:$L$504,MATCH($A548,'American Bonds'!$A$2:$A$504,0))/100))</f>
        <v>0.48232666201122543</v>
      </c>
      <c r="Q548">
        <f>Q$50*EXP(-Q$49*(HLOOKUP(Q$49,'American Bonds'!$B$1:$L$504,MATCH($A548,'American Bonds'!$A$2:$A$504,0))/100))</f>
        <v>0.47022984473379031</v>
      </c>
      <c r="R548">
        <f>R$50*EXP(-R$49*(HLOOKUP(R$49,'American Bonds'!$B$1:$L$504,MATCH($A548,'American Bonds'!$A$2:$A$504,0))/100))</f>
        <v>0.45843641725370415</v>
      </c>
      <c r="S548">
        <f>S$50*EXP(-S$49*(HLOOKUP(S$49,'American Bonds'!$B$1:$L$504,MATCH($A548,'American Bonds'!$A$2:$A$504,0))/100))</f>
        <v>0.4469387705142191</v>
      </c>
      <c r="T548">
        <f>T$50*EXP(-T$49*(HLOOKUP(T$49,'American Bonds'!$B$1:$L$504,MATCH($A548,'American Bonds'!$A$2:$A$504,0))/100))</f>
        <v>0.43572948629474917</v>
      </c>
      <c r="U548" s="25">
        <f>U$50*EXP(-U$49*(HLOOKUP(U$49,'American Bonds'!$B$1:$L$504,MATCH($A548,'American Bonds'!$A$2:$A$504,0))/100))</f>
        <v>10.654292531536147</v>
      </c>
      <c r="W548" s="129">
        <f t="shared" si="77"/>
        <v>105.13969577341376</v>
      </c>
      <c r="X548" s="21">
        <f t="shared" si="78"/>
        <v>6.4289724890809392</v>
      </c>
      <c r="Y548" s="28">
        <f t="shared" si="79"/>
        <v>3.967066949064118E-4</v>
      </c>
    </row>
    <row r="549" spans="1:25" x14ac:dyDescent="0.2">
      <c r="A549" s="154">
        <v>41654</v>
      </c>
      <c r="B549">
        <f>B$50*EXP(-B$49*(HLOOKUP(B$49,'American Bonds'!$B$1:$L$504,MATCH($A549,'American Bonds'!$A$2:$A$504,0))/100))</f>
        <v>23.124053393515776</v>
      </c>
      <c r="C549">
        <f>C$50*EXP(-C$49*(HLOOKUP(C$49,'American Bonds'!$B$1:$L$504,MATCH($A549,'American Bonds'!$A$2:$A$504,0))/100))</f>
        <v>2.2389317319531727</v>
      </c>
      <c r="D549">
        <f>D$50*EXP(-D$49*(HLOOKUP(D$49,'American Bonds'!$B$1:$L$504,MATCH($A549,'American Bonds'!$A$2:$A$504,0))/100))</f>
        <v>21.890345018900554</v>
      </c>
      <c r="E549">
        <f>E$50*EXP(-E$49*(HLOOKUP(E$49,'American Bonds'!$B$1:$L$504,MATCH($A549,'American Bonds'!$A$2:$A$504,0))/100))</f>
        <v>1.7545982732191316</v>
      </c>
      <c r="F549">
        <f>F$50*EXP(-F$49*(HLOOKUP(F$49,'American Bonds'!$B$1:$L$504,MATCH($A549,'American Bonds'!$A$2:$A$504,0))/100))</f>
        <v>20.233169839270509</v>
      </c>
      <c r="G549">
        <f>G$50*EXP(-G$49*(HLOOKUP(G$49,'American Bonds'!$B$1:$L$504,MATCH($A549,'American Bonds'!$A$2:$A$504,0))/100))</f>
        <v>1.2060964559047942</v>
      </c>
      <c r="H549">
        <f>H$50*EXP(-H$49*(HLOOKUP(H$49,'American Bonds'!$B$1:$L$504,MATCH($A549,'American Bonds'!$A$2:$A$504,0))/100))</f>
        <v>1.1674116989706647</v>
      </c>
      <c r="I549">
        <f>I$50*EXP(-I$49*(HLOOKUP(I$49,'American Bonds'!$B$1:$L$504,MATCH($A549,'American Bonds'!$A$2:$A$504,0))/100))</f>
        <v>1.1388159418374921</v>
      </c>
      <c r="J549">
        <f>J$50*EXP(-J$49*(HLOOKUP(J$49,'American Bonds'!$B$1:$L$504,MATCH($A549,'American Bonds'!$A$2:$A$504,0))/100))</f>
        <v>1.110920637960648</v>
      </c>
      <c r="K549">
        <f>K$50*EXP(-K$49*(HLOOKUP(K$49,'American Bonds'!$B$1:$L$504,MATCH($A549,'American Bonds'!$A$2:$A$504,0))/100))</f>
        <v>16.191995625080413</v>
      </c>
      <c r="L549">
        <f>L$50*EXP(-L$49*(HLOOKUP(L$49,'American Bonds'!$B$1:$L$504,MATCH($A549,'American Bonds'!$A$2:$A$504,0))/100))</f>
        <v>0.53331999321002399</v>
      </c>
      <c r="M549">
        <f>M$50*EXP(-M$49*(HLOOKUP(M$49,'American Bonds'!$B$1:$L$504,MATCH($A549,'American Bonds'!$A$2:$A$504,0))/100))</f>
        <v>0.51989226453098836</v>
      </c>
      <c r="N549">
        <f>N$50*EXP(-N$49*(HLOOKUP(N$49,'American Bonds'!$B$1:$L$504,MATCH($A549,'American Bonds'!$A$2:$A$504,0))/100))</f>
        <v>0.50680261411598448</v>
      </c>
      <c r="O549">
        <f>O$50*EXP(-O$49*(HLOOKUP(O$49,'American Bonds'!$B$1:$L$504,MATCH($A549,'American Bonds'!$A$2:$A$504,0))/100))</f>
        <v>0.49404252995860048</v>
      </c>
      <c r="P549">
        <f>P$50*EXP(-P$49*(HLOOKUP(P$49,'American Bonds'!$B$1:$L$504,MATCH($A549,'American Bonds'!$A$2:$A$504,0))/100))</f>
        <v>0.48160371436449634</v>
      </c>
      <c r="Q549">
        <f>Q$50*EXP(-Q$49*(HLOOKUP(Q$49,'American Bonds'!$B$1:$L$504,MATCH($A549,'American Bonds'!$A$2:$A$504,0))/100))</f>
        <v>0.46947807855553558</v>
      </c>
      <c r="R549">
        <f>R$50*EXP(-R$49*(HLOOKUP(R$49,'American Bonds'!$B$1:$L$504,MATCH($A549,'American Bonds'!$A$2:$A$504,0))/100))</f>
        <v>0.45765773740977228</v>
      </c>
      <c r="S549">
        <f>S$50*EXP(-S$49*(HLOOKUP(S$49,'American Bonds'!$B$1:$L$504,MATCH($A549,'American Bonds'!$A$2:$A$504,0))/100))</f>
        <v>0.44613500433387265</v>
      </c>
      <c r="T549">
        <f>T$50*EXP(-T$49*(HLOOKUP(T$49,'American Bonds'!$B$1:$L$504,MATCH($A549,'American Bonds'!$A$2:$A$504,0))/100))</f>
        <v>0.43490238626463695</v>
      </c>
      <c r="U549" s="25">
        <f>U$50*EXP(-U$49*(HLOOKUP(U$49,'American Bonds'!$B$1:$L$504,MATCH($A549,'American Bonds'!$A$2:$A$504,0))/100))</f>
        <v>10.675622439397111</v>
      </c>
      <c r="W549" s="129">
        <f t="shared" si="77"/>
        <v>105.07579537875421</v>
      </c>
      <c r="X549" s="21">
        <f t="shared" si="78"/>
        <v>6.4318008646859823</v>
      </c>
      <c r="Y549" s="28">
        <f t="shared" si="79"/>
        <v>-6.0795135769950047E-4</v>
      </c>
    </row>
    <row r="550" spans="1:25" x14ac:dyDescent="0.2">
      <c r="A550" s="154">
        <v>41655</v>
      </c>
      <c r="B550">
        <f>B$50*EXP(-B$49*(HLOOKUP(B$49,'American Bonds'!$B$1:$L$504,MATCH($A550,'American Bonds'!$A$2:$A$504,0))/100))</f>
        <v>23.121741103792836</v>
      </c>
      <c r="C550">
        <f>C$50*EXP(-C$49*(HLOOKUP(C$49,'American Bonds'!$B$1:$L$504,MATCH($A550,'American Bonds'!$A$2:$A$504,0))/100))</f>
        <v>2.2371413028347469</v>
      </c>
      <c r="D550">
        <f>D$50*EXP(-D$49*(HLOOKUP(D$49,'American Bonds'!$B$1:$L$504,MATCH($A550,'American Bonds'!$A$2:$A$504,0))/100))</f>
        <v>21.890345018900554</v>
      </c>
      <c r="E550">
        <f>E$50*EXP(-E$49*(HLOOKUP(E$49,'American Bonds'!$B$1:$L$504,MATCH($A550,'American Bonds'!$A$2:$A$504,0))/100))</f>
        <v>1.7545982732191316</v>
      </c>
      <c r="F550">
        <f>F$50*EXP(-F$49*(HLOOKUP(F$49,'American Bonds'!$B$1:$L$504,MATCH($A550,'American Bonds'!$A$2:$A$504,0))/100))</f>
        <v>20.223055783075633</v>
      </c>
      <c r="G550">
        <f>G$50*EXP(-G$49*(HLOOKUP(G$49,'American Bonds'!$B$1:$L$504,MATCH($A550,'American Bonds'!$A$2:$A$504,0))/100))</f>
        <v>1.2053730150852004</v>
      </c>
      <c r="H550">
        <f>H$50*EXP(-H$49*(HLOOKUP(H$49,'American Bonds'!$B$1:$L$504,MATCH($A550,'American Bonds'!$A$2:$A$504,0))/100))</f>
        <v>1.1674116989706647</v>
      </c>
      <c r="I550">
        <f>I$50*EXP(-I$49*(HLOOKUP(I$49,'American Bonds'!$B$1:$L$504,MATCH($A550,'American Bonds'!$A$2:$A$504,0))/100))</f>
        <v>1.1388159418374921</v>
      </c>
      <c r="J550">
        <f>J$50*EXP(-J$49*(HLOOKUP(J$49,'American Bonds'!$B$1:$L$504,MATCH($A550,'American Bonds'!$A$2:$A$504,0))/100))</f>
        <v>1.110920637960648</v>
      </c>
      <c r="K550">
        <f>K$50*EXP(-K$49*(HLOOKUP(K$49,'American Bonds'!$B$1:$L$504,MATCH($A550,'American Bonds'!$A$2:$A$504,0))/100))</f>
        <v>16.208195719402646</v>
      </c>
      <c r="L550">
        <f>L$50*EXP(-L$49*(HLOOKUP(L$49,'American Bonds'!$B$1:$L$504,MATCH($A550,'American Bonds'!$A$2:$A$504,0))/100))</f>
        <v>0.53390696797949155</v>
      </c>
      <c r="M550">
        <f>M$50*EXP(-M$49*(HLOOKUP(M$49,'American Bonds'!$B$1:$L$504,MATCH($A550,'American Bonds'!$A$2:$A$504,0))/100))</f>
        <v>0.52051650972062991</v>
      </c>
      <c r="N550">
        <f>N$50*EXP(-N$49*(HLOOKUP(N$49,'American Bonds'!$B$1:$L$504,MATCH($A550,'American Bonds'!$A$2:$A$504,0))/100))</f>
        <v>0.50746188594817876</v>
      </c>
      <c r="O550">
        <f>O$50*EXP(-O$49*(HLOOKUP(O$49,'American Bonds'!$B$1:$L$504,MATCH($A550,'American Bonds'!$A$2:$A$504,0))/100))</f>
        <v>0.4947346738882431</v>
      </c>
      <c r="P550">
        <f>P$50*EXP(-P$49*(HLOOKUP(P$49,'American Bonds'!$B$1:$L$504,MATCH($A550,'American Bonds'!$A$2:$A$504,0))/100))</f>
        <v>0.48232666201122543</v>
      </c>
      <c r="Q550">
        <f>Q$50*EXP(-Q$49*(HLOOKUP(Q$49,'American Bonds'!$B$1:$L$504,MATCH($A550,'American Bonds'!$A$2:$A$504,0))/100))</f>
        <v>0.47022984473379031</v>
      </c>
      <c r="R550">
        <f>R$50*EXP(-R$49*(HLOOKUP(R$49,'American Bonds'!$B$1:$L$504,MATCH($A550,'American Bonds'!$A$2:$A$504,0))/100))</f>
        <v>0.45843641725370415</v>
      </c>
      <c r="S550">
        <f>S$50*EXP(-S$49*(HLOOKUP(S$49,'American Bonds'!$B$1:$L$504,MATCH($A550,'American Bonds'!$A$2:$A$504,0))/100))</f>
        <v>0.4469387705142191</v>
      </c>
      <c r="T550">
        <f>T$50*EXP(-T$49*(HLOOKUP(T$49,'American Bonds'!$B$1:$L$504,MATCH($A550,'American Bonds'!$A$2:$A$504,0))/100))</f>
        <v>0.43572948629474917</v>
      </c>
      <c r="U550" s="25">
        <f>U$50*EXP(-U$49*(HLOOKUP(U$49,'American Bonds'!$B$1:$L$504,MATCH($A550,'American Bonds'!$A$2:$A$504,0))/100))</f>
        <v>10.718410448121485</v>
      </c>
      <c r="W550" s="129">
        <f t="shared" si="77"/>
        <v>105.1262901615453</v>
      </c>
      <c r="X550" s="21">
        <f t="shared" si="78"/>
        <v>6.438751415222951</v>
      </c>
      <c r="Y550" s="28">
        <f t="shared" si="79"/>
        <v>4.8044036892013733E-4</v>
      </c>
    </row>
    <row r="551" spans="1:25" x14ac:dyDescent="0.2">
      <c r="A551" s="154">
        <v>41656</v>
      </c>
      <c r="B551">
        <f>B$50*EXP(-B$49*(HLOOKUP(B$49,'American Bonds'!$B$1:$L$504,MATCH($A551,'American Bonds'!$A$2:$A$504,0))/100))</f>
        <v>23.121741103792836</v>
      </c>
      <c r="C551">
        <f>C$50*EXP(-C$49*(HLOOKUP(C$49,'American Bonds'!$B$1:$L$504,MATCH($A551,'American Bonds'!$A$2:$A$504,0))/100))</f>
        <v>2.2362466252610571</v>
      </c>
      <c r="D551">
        <f>D$50*EXP(-D$49*(HLOOKUP(D$49,'American Bonds'!$B$1:$L$504,MATCH($A551,'American Bonds'!$A$2:$A$504,0))/100))</f>
        <v>21.870652571314199</v>
      </c>
      <c r="E551">
        <f>E$50*EXP(-E$49*(HLOOKUP(E$49,'American Bonds'!$B$1:$L$504,MATCH($A551,'American Bonds'!$A$2:$A$504,0))/100))</f>
        <v>1.7524940180968527</v>
      </c>
      <c r="F551">
        <f>F$50*EXP(-F$49*(HLOOKUP(F$49,'American Bonds'!$B$1:$L$504,MATCH($A551,'American Bonds'!$A$2:$A$504,0))/100))</f>
        <v>20.19274393896757</v>
      </c>
      <c r="G551">
        <f>G$50*EXP(-G$49*(HLOOKUP(G$49,'American Bonds'!$B$1:$L$504,MATCH($A551,'American Bonds'!$A$2:$A$504,0))/100))</f>
        <v>1.203205295191236</v>
      </c>
      <c r="H551">
        <f>H$50*EXP(-H$49*(HLOOKUP(H$49,'American Bonds'!$B$1:$L$504,MATCH($A551,'American Bonds'!$A$2:$A$504,0))/100))</f>
        <v>1.1649627067446682</v>
      </c>
      <c r="I551">
        <f>I$50*EXP(-I$49*(HLOOKUP(I$49,'American Bonds'!$B$1:$L$504,MATCH($A551,'American Bonds'!$A$2:$A$504,0))/100))</f>
        <v>1.1360860607447363</v>
      </c>
      <c r="J551">
        <f>J$50*EXP(-J$49*(HLOOKUP(J$49,'American Bonds'!$B$1:$L$504,MATCH($A551,'American Bonds'!$A$2:$A$504,0))/100))</f>
        <v>1.1079251979019629</v>
      </c>
      <c r="K551">
        <f>K$50*EXP(-K$49*(HLOOKUP(K$49,'American Bonds'!$B$1:$L$504,MATCH($A551,'American Bonds'!$A$2:$A$504,0))/100))</f>
        <v>16.159643996242966</v>
      </c>
      <c r="L551">
        <f>L$50*EXP(-L$49*(HLOOKUP(L$49,'American Bonds'!$B$1:$L$504,MATCH($A551,'American Bonds'!$A$2:$A$504,0))/100))</f>
        <v>0.5321479789134006</v>
      </c>
      <c r="M551">
        <f>M$50*EXP(-M$49*(HLOOKUP(M$49,'American Bonds'!$B$1:$L$504,MATCH($A551,'American Bonds'!$A$2:$A$504,0))/100))</f>
        <v>0.51864601918872255</v>
      </c>
      <c r="N551">
        <f>N$50*EXP(-N$49*(HLOOKUP(N$49,'American Bonds'!$B$1:$L$504,MATCH($A551,'American Bonds'!$A$2:$A$504,0))/100))</f>
        <v>0.50548663882848943</v>
      </c>
      <c r="O551">
        <f>O$50*EXP(-O$49*(HLOOKUP(O$49,'American Bonds'!$B$1:$L$504,MATCH($A551,'American Bonds'!$A$2:$A$504,0))/100))</f>
        <v>0.49266114571516151</v>
      </c>
      <c r="P551">
        <f>P$50*EXP(-P$49*(HLOOKUP(P$49,'American Bonds'!$B$1:$L$504,MATCH($A551,'American Bonds'!$A$2:$A$504,0))/100))</f>
        <v>0.48016106827252519</v>
      </c>
      <c r="Q551">
        <f>Q$50*EXP(-Q$49*(HLOOKUP(Q$49,'American Bonds'!$B$1:$L$504,MATCH($A551,'American Bonds'!$A$2:$A$504,0))/100))</f>
        <v>0.4679781498699937</v>
      </c>
      <c r="R551">
        <f>R$50*EXP(-R$49*(HLOOKUP(R$49,'American Bonds'!$B$1:$L$504,MATCH($A551,'American Bonds'!$A$2:$A$504,0))/100))</f>
        <v>0.4561043433688845</v>
      </c>
      <c r="S551">
        <f>S$50*EXP(-S$49*(HLOOKUP(S$49,'American Bonds'!$B$1:$L$504,MATCH($A551,'American Bonds'!$A$2:$A$504,0))/100))</f>
        <v>0.44453180580707302</v>
      </c>
      <c r="T551">
        <f>T$50*EXP(-T$49*(HLOOKUP(T$49,'American Bonds'!$B$1:$L$504,MATCH($A551,'American Bonds'!$A$2:$A$504,0))/100))</f>
        <v>0.43325289321850846</v>
      </c>
      <c r="U551" s="25">
        <f>U$50*EXP(-U$49*(HLOOKUP(U$49,'American Bonds'!$B$1:$L$504,MATCH($A551,'American Bonds'!$A$2:$A$504,0))/100))</f>
        <v>10.675622439397111</v>
      </c>
      <c r="W551" s="129">
        <f t="shared" si="77"/>
        <v>104.95229399683795</v>
      </c>
      <c r="X551" s="21">
        <f t="shared" si="78"/>
        <v>6.430978465984535</v>
      </c>
      <c r="Y551" s="28">
        <f t="shared" si="79"/>
        <v>-1.6564868350650019E-3</v>
      </c>
    </row>
    <row r="552" spans="1:25" x14ac:dyDescent="0.2">
      <c r="A552" s="154">
        <v>41657</v>
      </c>
      <c r="B552">
        <f>B$50*EXP(-B$49*(HLOOKUP(B$49,'American Bonds'!$B$1:$L$504,MATCH($A552,'American Bonds'!$A$2:$A$504,0))/100))</f>
        <v>23.121741103792836</v>
      </c>
      <c r="C552">
        <f>C$50*EXP(-C$49*(HLOOKUP(C$49,'American Bonds'!$B$1:$L$504,MATCH($A552,'American Bonds'!$A$2:$A$504,0))/100))</f>
        <v>2.2362466252610571</v>
      </c>
      <c r="D552">
        <f>D$50*EXP(-D$49*(HLOOKUP(D$49,'American Bonds'!$B$1:$L$504,MATCH($A552,'American Bonds'!$A$2:$A$504,0))/100))</f>
        <v>21.857534115701647</v>
      </c>
      <c r="E552">
        <f>E$50*EXP(-E$49*(HLOOKUP(E$49,'American Bonds'!$B$1:$L$504,MATCH($A552,'American Bonds'!$A$2:$A$504,0))/100))</f>
        <v>1.7510925835309448</v>
      </c>
      <c r="F552">
        <f>F$50*EXP(-F$49*(HLOOKUP(F$49,'American Bonds'!$B$1:$L$504,MATCH($A552,'American Bonds'!$A$2:$A$504,0))/100))</f>
        <v>20.152398809667311</v>
      </c>
      <c r="G552">
        <f>G$50*EXP(-G$49*(HLOOKUP(G$49,'American Bonds'!$B$1:$L$504,MATCH($A552,'American Bonds'!$A$2:$A$504,0))/100))</f>
        <v>1.2003210649435045</v>
      </c>
      <c r="H552">
        <f>H$50*EXP(-H$49*(HLOOKUP(H$49,'American Bonds'!$B$1:$L$504,MATCH($A552,'American Bonds'!$A$2:$A$504,0))/100))</f>
        <v>1.1617053735603651</v>
      </c>
      <c r="I552">
        <f>I$50*EXP(-I$49*(HLOOKUP(I$49,'American Bonds'!$B$1:$L$504,MATCH($A552,'American Bonds'!$A$2:$A$504,0))/100))</f>
        <v>1.1324563959114</v>
      </c>
      <c r="J552">
        <f>J$50*EXP(-J$49*(HLOOKUP(J$49,'American Bonds'!$B$1:$L$504,MATCH($A552,'American Bonds'!$A$2:$A$504,0))/100))</f>
        <v>1.1039438379373201</v>
      </c>
      <c r="K552">
        <f>K$50*EXP(-K$49*(HLOOKUP(K$49,'American Bonds'!$B$1:$L$504,MATCH($A552,'American Bonds'!$A$2:$A$504,0))/100))</f>
        <v>16.079047435572857</v>
      </c>
      <c r="L552">
        <f>L$50*EXP(-L$49*(HLOOKUP(L$49,'American Bonds'!$B$1:$L$504,MATCH($A552,'American Bonds'!$A$2:$A$504,0))/100))</f>
        <v>0.52922919903180521</v>
      </c>
      <c r="M552">
        <f>M$50*EXP(-M$49*(HLOOKUP(M$49,'American Bonds'!$B$1:$L$504,MATCH($A552,'American Bonds'!$A$2:$A$504,0))/100))</f>
        <v>0.51554346005865215</v>
      </c>
      <c r="N552">
        <f>N$50*EXP(-N$49*(HLOOKUP(N$49,'American Bonds'!$B$1:$L$504,MATCH($A552,'American Bonds'!$A$2:$A$504,0))/100))</f>
        <v>0.50221163098235277</v>
      </c>
      <c r="O552">
        <f>O$50*EXP(-O$49*(HLOOKUP(O$49,'American Bonds'!$B$1:$L$504,MATCH($A552,'American Bonds'!$A$2:$A$504,0))/100))</f>
        <v>0.48922455977864754</v>
      </c>
      <c r="P552">
        <f>P$50*EXP(-P$49*(HLOOKUP(P$49,'American Bonds'!$B$1:$L$504,MATCH($A552,'American Bonds'!$A$2:$A$504,0))/100))</f>
        <v>0.47657333109240896</v>
      </c>
      <c r="Q552">
        <f>Q$50*EXP(-Q$49*(HLOOKUP(Q$49,'American Bonds'!$B$1:$L$504,MATCH($A552,'American Bonds'!$A$2:$A$504,0))/100))</f>
        <v>0.46424926011743478</v>
      </c>
      <c r="R552">
        <f>R$50*EXP(-R$49*(HLOOKUP(R$49,'American Bonds'!$B$1:$L$504,MATCH($A552,'American Bonds'!$A$2:$A$504,0))/100))</f>
        <v>0.45224388663450865</v>
      </c>
      <c r="S552">
        <f>S$50*EXP(-S$49*(HLOOKUP(S$49,'American Bonds'!$B$1:$L$504,MATCH($A552,'American Bonds'!$A$2:$A$504,0))/100))</f>
        <v>0.44054896920363557</v>
      </c>
      <c r="T552">
        <f>T$50*EXP(-T$49*(HLOOKUP(T$49,'American Bonds'!$B$1:$L$504,MATCH($A552,'American Bonds'!$A$2:$A$504,0))/100))</f>
        <v>0.4291564795064633</v>
      </c>
      <c r="U552" s="25">
        <f>U$50*EXP(-U$49*(HLOOKUP(U$49,'American Bonds'!$B$1:$L$504,MATCH($A552,'American Bonds'!$A$2:$A$504,0))/100))</f>
        <v>10.548280549562365</v>
      </c>
      <c r="W552" s="129">
        <f t="shared" si="77"/>
        <v>104.64374867184753</v>
      </c>
      <c r="X552" s="21">
        <f t="shared" si="78"/>
        <v>6.4098699746952565</v>
      </c>
      <c r="Y552" s="28">
        <f t="shared" si="79"/>
        <v>-2.9441924946800209E-3</v>
      </c>
    </row>
    <row r="553" spans="1:25" x14ac:dyDescent="0.2">
      <c r="A553" s="154">
        <v>41660</v>
      </c>
      <c r="B553">
        <f>B$50*EXP(-B$49*(HLOOKUP(B$49,'American Bonds'!$B$1:$L$504,MATCH($A553,'American Bonds'!$A$2:$A$504,0))/100))</f>
        <v>23.121741103792836</v>
      </c>
      <c r="C553">
        <f>C$50*EXP(-C$49*(HLOOKUP(C$49,'American Bonds'!$B$1:$L$504,MATCH($A553,'American Bonds'!$A$2:$A$504,0))/100))</f>
        <v>2.2357994206579557</v>
      </c>
      <c r="D553">
        <f>D$50*EXP(-D$49*(HLOOKUP(D$49,'American Bonds'!$B$1:$L$504,MATCH($A553,'American Bonds'!$A$2:$A$504,0))/100))</f>
        <v>21.837871184643738</v>
      </c>
      <c r="E553">
        <f>E$50*EXP(-E$49*(HLOOKUP(E$49,'American Bonds'!$B$1:$L$504,MATCH($A553,'American Bonds'!$A$2:$A$504,0))/100))</f>
        <v>1.7489925327132043</v>
      </c>
      <c r="F553">
        <f>F$50*EXP(-F$49*(HLOOKUP(F$49,'American Bonds'!$B$1:$L$504,MATCH($A553,'American Bonds'!$A$2:$A$504,0))/100))</f>
        <v>20.132256483699155</v>
      </c>
      <c r="G553">
        <f>G$50*EXP(-G$49*(HLOOKUP(G$49,'American Bonds'!$B$1:$L$504,MATCH($A553,'American Bonds'!$A$2:$A$504,0))/100))</f>
        <v>1.1988815435511504</v>
      </c>
      <c r="H553">
        <f>H$50*EXP(-H$49*(HLOOKUP(H$49,'American Bonds'!$B$1:$L$504,MATCH($A553,'American Bonds'!$A$2:$A$504,0))/100))</f>
        <v>1.160080123977546</v>
      </c>
      <c r="I553">
        <f>I$50*EXP(-I$49*(HLOOKUP(I$49,'American Bonds'!$B$1:$L$504,MATCH($A553,'American Bonds'!$A$2:$A$504,0))/100))</f>
        <v>1.1306459144493475</v>
      </c>
      <c r="J553">
        <f>J$50*EXP(-J$49*(HLOOKUP(J$49,'American Bonds'!$B$1:$L$504,MATCH($A553,'American Bonds'!$A$2:$A$504,0))/100))</f>
        <v>1.1019585263454996</v>
      </c>
      <c r="K553">
        <f>K$50*EXP(-K$49*(HLOOKUP(K$49,'American Bonds'!$B$1:$L$504,MATCH($A553,'American Bonds'!$A$2:$A$504,0))/100))</f>
        <v>16.046921477368564</v>
      </c>
      <c r="L553">
        <f>L$50*EXP(-L$49*(HLOOKUP(L$49,'American Bonds'!$B$1:$L$504,MATCH($A553,'American Bonds'!$A$2:$A$504,0))/100))</f>
        <v>0.52806617458990768</v>
      </c>
      <c r="M553">
        <f>M$50*EXP(-M$49*(HLOOKUP(M$49,'American Bonds'!$B$1:$L$504,MATCH($A553,'American Bonds'!$A$2:$A$504,0))/100))</f>
        <v>0.5143076393325765</v>
      </c>
      <c r="N553">
        <f>N$50*EXP(-N$49*(HLOOKUP(N$49,'American Bonds'!$B$1:$L$504,MATCH($A553,'American Bonds'!$A$2:$A$504,0))/100))</f>
        <v>0.50090757674692188</v>
      </c>
      <c r="O553">
        <f>O$50*EXP(-O$49*(HLOOKUP(O$49,'American Bonds'!$B$1:$L$504,MATCH($A553,'American Bonds'!$A$2:$A$504,0))/100))</f>
        <v>0.48785664698288433</v>
      </c>
      <c r="P553">
        <f>P$50*EXP(-P$49*(HLOOKUP(P$49,'American Bonds'!$B$1:$L$504,MATCH($A553,'American Bonds'!$A$2:$A$504,0))/100))</f>
        <v>0.47514575353614913</v>
      </c>
      <c r="Q553">
        <f>Q$50*EXP(-Q$49*(HLOOKUP(Q$49,'American Bonds'!$B$1:$L$504,MATCH($A553,'American Bonds'!$A$2:$A$504,0))/100))</f>
        <v>0.46276603690787782</v>
      </c>
      <c r="R553">
        <f>R$50*EXP(-R$49*(HLOOKUP(R$49,'American Bonds'!$B$1:$L$504,MATCH($A553,'American Bonds'!$A$2:$A$504,0))/100))</f>
        <v>0.45070886842963354</v>
      </c>
      <c r="S553">
        <f>S$50*EXP(-S$49*(HLOOKUP(S$49,'American Bonds'!$B$1:$L$504,MATCH($A553,'American Bonds'!$A$2:$A$504,0))/100))</f>
        <v>0.43896584424919499</v>
      </c>
      <c r="T553">
        <f>T$50*EXP(-T$49*(HLOOKUP(T$49,'American Bonds'!$B$1:$L$504,MATCH($A553,'American Bonds'!$A$2:$A$504,0))/100))</f>
        <v>0.42752877947306739</v>
      </c>
      <c r="U553" s="25">
        <f>U$50*EXP(-U$49*(HLOOKUP(U$49,'American Bonds'!$B$1:$L$504,MATCH($A553,'American Bonds'!$A$2:$A$504,0))/100))</f>
        <v>10.527205070966996</v>
      </c>
      <c r="W553" s="129">
        <f t="shared" si="77"/>
        <v>104.52860670241421</v>
      </c>
      <c r="X553" s="21">
        <f t="shared" si="78"/>
        <v>6.4058473977449388</v>
      </c>
      <c r="Y553" s="28">
        <f t="shared" si="79"/>
        <v>-1.1009292394979946E-3</v>
      </c>
    </row>
    <row r="554" spans="1:25" x14ac:dyDescent="0.2">
      <c r="A554" s="154">
        <v>41661</v>
      </c>
      <c r="B554">
        <f>B$50*EXP(-B$49*(HLOOKUP(B$49,'American Bonds'!$B$1:$L$504,MATCH($A554,'American Bonds'!$A$2:$A$504,0))/100))</f>
        <v>23.121741103792836</v>
      </c>
      <c r="C554">
        <f>C$50*EXP(-C$49*(HLOOKUP(C$49,'American Bonds'!$B$1:$L$504,MATCH($A554,'American Bonds'!$A$2:$A$504,0))/100))</f>
        <v>2.2349052797298001</v>
      </c>
      <c r="D554">
        <f>D$50*EXP(-D$49*(HLOOKUP(D$49,'American Bonds'!$B$1:$L$504,MATCH($A554,'American Bonds'!$A$2:$A$504,0))/100))</f>
        <v>21.831320805894286</v>
      </c>
      <c r="E554">
        <f>E$50*EXP(-E$49*(HLOOKUP(E$49,'American Bonds'!$B$1:$L$504,MATCH($A554,'American Bonds'!$A$2:$A$504,0))/100))</f>
        <v>1.7482930756008677</v>
      </c>
      <c r="F554">
        <f>F$50*EXP(-F$49*(HLOOKUP(F$49,'American Bonds'!$B$1:$L$504,MATCH($A554,'American Bonds'!$A$2:$A$504,0))/100))</f>
        <v>20.122192871569997</v>
      </c>
      <c r="G554">
        <f>G$50*EXP(-G$49*(HLOOKUP(G$49,'American Bonds'!$B$1:$L$504,MATCH($A554,'American Bonds'!$A$2:$A$504,0))/100))</f>
        <v>1.1981624303805443</v>
      </c>
      <c r="H554">
        <f>H$50*EXP(-H$49*(HLOOKUP(H$49,'American Bonds'!$B$1:$L$504,MATCH($A554,'American Bonds'!$A$2:$A$504,0))/100))</f>
        <v>1.1584571481521413</v>
      </c>
      <c r="I554">
        <f>I$50*EXP(-I$49*(HLOOKUP(I$49,'American Bonds'!$B$1:$L$504,MATCH($A554,'American Bonds'!$A$2:$A$504,0))/100))</f>
        <v>1.1288383274414533</v>
      </c>
      <c r="J554">
        <f>J$50*EXP(-J$49*(HLOOKUP(J$49,'American Bonds'!$B$1:$L$504,MATCH($A554,'American Bonds'!$A$2:$A$504,0))/100))</f>
        <v>1.0999767851002686</v>
      </c>
      <c r="K554">
        <f>K$50*EXP(-K$49*(HLOOKUP(K$49,'American Bonds'!$B$1:$L$504,MATCH($A554,'American Bonds'!$A$2:$A$504,0))/100))</f>
        <v>16.014859706871583</v>
      </c>
      <c r="L554">
        <f>L$50*EXP(-L$49*(HLOOKUP(L$49,'American Bonds'!$B$1:$L$504,MATCH($A554,'American Bonds'!$A$2:$A$504,0))/100))</f>
        <v>0.52690570598932618</v>
      </c>
      <c r="M554">
        <f>M$50*EXP(-M$49*(HLOOKUP(M$49,'American Bonds'!$B$1:$L$504,MATCH($A554,'American Bonds'!$A$2:$A$504,0))/100))</f>
        <v>0.51307478101992554</v>
      </c>
      <c r="N554">
        <f>N$50*EXP(-N$49*(HLOOKUP(N$49,'American Bonds'!$B$1:$L$504,MATCH($A554,'American Bonds'!$A$2:$A$504,0))/100))</f>
        <v>0.49960690864861729</v>
      </c>
      <c r="O554">
        <f>O$50*EXP(-O$49*(HLOOKUP(O$49,'American Bonds'!$B$1:$L$504,MATCH($A554,'American Bonds'!$A$2:$A$504,0))/100))</f>
        <v>0.48649255898573235</v>
      </c>
      <c r="P554">
        <f>P$50*EXP(-P$49*(HLOOKUP(P$49,'American Bonds'!$B$1:$L$504,MATCH($A554,'American Bonds'!$A$2:$A$504,0))/100))</f>
        <v>0.47372245229487836</v>
      </c>
      <c r="Q554">
        <f>Q$50*EXP(-Q$49*(HLOOKUP(Q$49,'American Bonds'!$B$1:$L$504,MATCH($A554,'American Bonds'!$A$2:$A$504,0))/100))</f>
        <v>0.46128755242658254</v>
      </c>
      <c r="R554">
        <f>R$50*EXP(-R$49*(HLOOKUP(R$49,'American Bonds'!$B$1:$L$504,MATCH($A554,'American Bonds'!$A$2:$A$504,0))/100))</f>
        <v>0.44917906042429667</v>
      </c>
      <c r="S554">
        <f>S$50*EXP(-S$49*(HLOOKUP(S$49,'American Bonds'!$B$1:$L$504,MATCH($A554,'American Bonds'!$A$2:$A$504,0))/100))</f>
        <v>0.43738840829824011</v>
      </c>
      <c r="T554">
        <f>T$50*EXP(-T$49*(HLOOKUP(T$49,'American Bonds'!$B$1:$L$504,MATCH($A554,'American Bonds'!$A$2:$A$504,0))/100))</f>
        <v>0.4259072529626759</v>
      </c>
      <c r="U554" s="25">
        <f>U$50*EXP(-U$49*(HLOOKUP(U$49,'American Bonds'!$B$1:$L$504,MATCH($A554,'American Bonds'!$A$2:$A$504,0))/100))</f>
        <v>10.506171701205943</v>
      </c>
      <c r="W554" s="129">
        <f t="shared" si="77"/>
        <v>104.43848391678999</v>
      </c>
      <c r="X554" s="21">
        <f t="shared" si="78"/>
        <v>6.4012487126290374</v>
      </c>
      <c r="Y554" s="28">
        <f t="shared" si="79"/>
        <v>-8.6255487354289185E-4</v>
      </c>
    </row>
    <row r="555" spans="1:25" x14ac:dyDescent="0.2">
      <c r="A555" s="154">
        <v>41662</v>
      </c>
      <c r="B555">
        <f>B$50*EXP(-B$49*(HLOOKUP(B$49,'American Bonds'!$B$1:$L$504,MATCH($A555,'American Bonds'!$A$2:$A$504,0))/100))</f>
        <v>23.124053393515776</v>
      </c>
      <c r="C555">
        <f>C$50*EXP(-C$49*(HLOOKUP(C$49,'American Bonds'!$B$1:$L$504,MATCH($A555,'American Bonds'!$A$2:$A$504,0))/100))</f>
        <v>2.2357994206579557</v>
      </c>
      <c r="D555">
        <f>D$50*EXP(-D$49*(HLOOKUP(D$49,'American Bonds'!$B$1:$L$504,MATCH($A555,'American Bonds'!$A$2:$A$504,0))/100))</f>
        <v>21.850977838957618</v>
      </c>
      <c r="E555">
        <f>E$50*EXP(-E$49*(HLOOKUP(E$49,'American Bonds'!$B$1:$L$504,MATCH($A555,'American Bonds'!$A$2:$A$504,0))/100))</f>
        <v>1.7503922865662627</v>
      </c>
      <c r="F555">
        <f>F$50*EXP(-F$49*(HLOOKUP(F$49,'American Bonds'!$B$1:$L$504,MATCH($A555,'American Bonds'!$A$2:$A$504,0))/100))</f>
        <v>20.152398809667311</v>
      </c>
      <c r="G555">
        <f>G$50*EXP(-G$49*(HLOOKUP(G$49,'American Bonds'!$B$1:$L$504,MATCH($A555,'American Bonds'!$A$2:$A$504,0))/100))</f>
        <v>1.2003210649435045</v>
      </c>
      <c r="H555">
        <f>H$50*EXP(-H$49*(HLOOKUP(H$49,'American Bonds'!$B$1:$L$504,MATCH($A555,'American Bonds'!$A$2:$A$504,0))/100))</f>
        <v>1.1617053735603651</v>
      </c>
      <c r="I555">
        <f>I$50*EXP(-I$49*(HLOOKUP(I$49,'American Bonds'!$B$1:$L$504,MATCH($A555,'American Bonds'!$A$2:$A$504,0))/100))</f>
        <v>1.1324563959114</v>
      </c>
      <c r="J555">
        <f>J$50*EXP(-J$49*(HLOOKUP(J$49,'American Bonds'!$B$1:$L$504,MATCH($A555,'American Bonds'!$A$2:$A$504,0))/100))</f>
        <v>1.1039438379373201</v>
      </c>
      <c r="K555">
        <f>K$50*EXP(-K$49*(HLOOKUP(K$49,'American Bonds'!$B$1:$L$504,MATCH($A555,'American Bonds'!$A$2:$A$504,0))/100))</f>
        <v>16.062976424981827</v>
      </c>
      <c r="L555">
        <f>L$50*EXP(-L$49*(HLOOKUP(L$49,'American Bonds'!$B$1:$L$504,MATCH($A555,'American Bonds'!$A$2:$A$504,0))/100))</f>
        <v>0.52864736697916714</v>
      </c>
      <c r="M555">
        <f>M$50*EXP(-M$49*(HLOOKUP(M$49,'American Bonds'!$B$1:$L$504,MATCH($A555,'American Bonds'!$A$2:$A$504,0))/100))</f>
        <v>0.51492517894944101</v>
      </c>
      <c r="N555">
        <f>N$50*EXP(-N$49*(HLOOKUP(N$49,'American Bonds'!$B$1:$L$504,MATCH($A555,'American Bonds'!$A$2:$A$504,0))/100))</f>
        <v>0.50155918004707056</v>
      </c>
      <c r="O555">
        <f>O$50*EXP(-O$49*(HLOOKUP(O$49,'American Bonds'!$B$1:$L$504,MATCH($A555,'American Bonds'!$A$2:$A$504,0))/100))</f>
        <v>0.48854012461136564</v>
      </c>
      <c r="P555">
        <f>P$50*EXP(-P$49*(HLOOKUP(P$49,'American Bonds'!$B$1:$L$504,MATCH($A555,'American Bonds'!$A$2:$A$504,0))/100))</f>
        <v>0.47585900697279582</v>
      </c>
      <c r="Q555">
        <f>Q$50*EXP(-Q$49*(HLOOKUP(Q$49,'American Bonds'!$B$1:$L$504,MATCH($A555,'American Bonds'!$A$2:$A$504,0))/100))</f>
        <v>0.463507055223499</v>
      </c>
      <c r="R555">
        <f>R$50*EXP(-R$49*(HLOOKUP(R$49,'American Bonds'!$B$1:$L$504,MATCH($A555,'American Bonds'!$A$2:$A$504,0))/100))</f>
        <v>0.45147572514949119</v>
      </c>
      <c r="S555">
        <f>S$50*EXP(-S$49*(HLOOKUP(S$49,'American Bonds'!$B$1:$L$504,MATCH($A555,'American Bonds'!$A$2:$A$504,0))/100))</f>
        <v>0.43975669432037817</v>
      </c>
      <c r="T555">
        <f>T$50*EXP(-T$49*(HLOOKUP(T$49,'American Bonds'!$B$1:$L$504,MATCH($A555,'American Bonds'!$A$2:$A$504,0))/100))</f>
        <v>0.42834185633248206</v>
      </c>
      <c r="U555" s="25">
        <f>U$50*EXP(-U$49*(HLOOKUP(U$49,'American Bonds'!$B$1:$L$504,MATCH($A555,'American Bonds'!$A$2:$A$504,0))/100))</f>
        <v>10.548280549562365</v>
      </c>
      <c r="W555" s="129">
        <f t="shared" si="77"/>
        <v>104.61591758484741</v>
      </c>
      <c r="X555" s="21">
        <f t="shared" si="78"/>
        <v>6.408907982000267</v>
      </c>
      <c r="Y555" s="28">
        <f t="shared" si="79"/>
        <v>1.6974883990834046E-3</v>
      </c>
    </row>
    <row r="556" spans="1:25" x14ac:dyDescent="0.2">
      <c r="A556" s="154">
        <v>41663</v>
      </c>
      <c r="B556">
        <f>B$50*EXP(-B$49*(HLOOKUP(B$49,'American Bonds'!$B$1:$L$504,MATCH($A556,'American Bonds'!$A$2:$A$504,0))/100))</f>
        <v>23.121741103792836</v>
      </c>
      <c r="C556">
        <f>C$50*EXP(-C$49*(HLOOKUP(C$49,'American Bonds'!$B$1:$L$504,MATCH($A556,'American Bonds'!$A$2:$A$504,0))/100))</f>
        <v>2.2349052797298001</v>
      </c>
      <c r="D556">
        <f>D$50*EXP(-D$49*(HLOOKUP(D$49,'American Bonds'!$B$1:$L$504,MATCH($A556,'American Bonds'!$A$2:$A$504,0))/100))</f>
        <v>21.837871184643738</v>
      </c>
      <c r="E556">
        <f>E$50*EXP(-E$49*(HLOOKUP(E$49,'American Bonds'!$B$1:$L$504,MATCH($A556,'American Bonds'!$A$2:$A$504,0))/100))</f>
        <v>1.7489925327132043</v>
      </c>
      <c r="F556">
        <f>F$50*EXP(-F$49*(HLOOKUP(F$49,'American Bonds'!$B$1:$L$504,MATCH($A556,'American Bonds'!$A$2:$A$504,0))/100))</f>
        <v>20.152398809667311</v>
      </c>
      <c r="G556">
        <f>G$50*EXP(-G$49*(HLOOKUP(G$49,'American Bonds'!$B$1:$L$504,MATCH($A556,'American Bonds'!$A$2:$A$504,0))/100))</f>
        <v>1.2003210649435045</v>
      </c>
      <c r="H556">
        <f>H$50*EXP(-H$49*(HLOOKUP(H$49,'American Bonds'!$B$1:$L$504,MATCH($A556,'American Bonds'!$A$2:$A$504,0))/100))</f>
        <v>1.160080123977546</v>
      </c>
      <c r="I556">
        <f>I$50*EXP(-I$49*(HLOOKUP(I$49,'American Bonds'!$B$1:$L$504,MATCH($A556,'American Bonds'!$A$2:$A$504,0))/100))</f>
        <v>1.1306459144493475</v>
      </c>
      <c r="J556">
        <f>J$50*EXP(-J$49*(HLOOKUP(J$49,'American Bonds'!$B$1:$L$504,MATCH($A556,'American Bonds'!$A$2:$A$504,0))/100))</f>
        <v>1.1019585263454996</v>
      </c>
      <c r="K556">
        <f>K$50*EXP(-K$49*(HLOOKUP(K$49,'American Bonds'!$B$1:$L$504,MATCH($A556,'American Bonds'!$A$2:$A$504,0))/100))</f>
        <v>16.030882576678117</v>
      </c>
      <c r="L556">
        <f>L$50*EXP(-L$49*(HLOOKUP(L$49,'American Bonds'!$B$1:$L$504,MATCH($A556,'American Bonds'!$A$2:$A$504,0))/100))</f>
        <v>0.52748562116078401</v>
      </c>
      <c r="M556">
        <f>M$50*EXP(-M$49*(HLOOKUP(M$49,'American Bonds'!$B$1:$L$504,MATCH($A556,'American Bonds'!$A$2:$A$504,0))/100))</f>
        <v>0.51369084031880163</v>
      </c>
      <c r="N556">
        <f>N$50*EXP(-N$49*(HLOOKUP(N$49,'American Bonds'!$B$1:$L$504,MATCH($A556,'American Bonds'!$A$2:$A$504,0))/100))</f>
        <v>0.50025681998069715</v>
      </c>
      <c r="O556">
        <f>O$50*EXP(-O$49*(HLOOKUP(O$49,'American Bonds'!$B$1:$L$504,MATCH($A556,'American Bonds'!$A$2:$A$504,0))/100))</f>
        <v>0.4871741255535873</v>
      </c>
      <c r="P556">
        <f>P$50*EXP(-P$49*(HLOOKUP(P$49,'American Bonds'!$B$1:$L$504,MATCH($A556,'American Bonds'!$A$2:$A$504,0))/100))</f>
        <v>0.47443356917764834</v>
      </c>
      <c r="Q556">
        <f>Q$50*EXP(-Q$49*(HLOOKUP(Q$49,'American Bonds'!$B$1:$L$504,MATCH($A556,'American Bonds'!$A$2:$A$504,0))/100))</f>
        <v>0.46202620327356386</v>
      </c>
      <c r="R556">
        <f>R$50*EXP(-R$49*(HLOOKUP(R$49,'American Bonds'!$B$1:$L$504,MATCH($A556,'American Bonds'!$A$2:$A$504,0))/100))</f>
        <v>0.44994331425871942</v>
      </c>
      <c r="S556">
        <f>S$50*EXP(-S$49*(HLOOKUP(S$49,'American Bonds'!$B$1:$L$504,MATCH($A556,'American Bonds'!$A$2:$A$504,0))/100))</f>
        <v>0.43817641642773131</v>
      </c>
      <c r="T556">
        <f>T$50*EXP(-T$49*(HLOOKUP(T$49,'American Bonds'!$B$1:$L$504,MATCH($A556,'American Bonds'!$A$2:$A$504,0))/100))</f>
        <v>0.42671724599301092</v>
      </c>
      <c r="U556" s="25">
        <f>U$50*EXP(-U$49*(HLOOKUP(U$49,'American Bonds'!$B$1:$L$504,MATCH($A556,'American Bonds'!$A$2:$A$504,0))/100))</f>
        <v>10.485180356145706</v>
      </c>
      <c r="W556" s="129">
        <f t="shared" si="77"/>
        <v>104.48488162923115</v>
      </c>
      <c r="X556" s="21">
        <f t="shared" si="78"/>
        <v>6.3990503105027647</v>
      </c>
      <c r="Y556" s="28">
        <f t="shared" si="79"/>
        <v>-1.2533282824524991E-3</v>
      </c>
    </row>
    <row r="557" spans="1:25" x14ac:dyDescent="0.2">
      <c r="A557" s="154">
        <v>41664</v>
      </c>
      <c r="B557">
        <f>B$50*EXP(-B$49*(HLOOKUP(B$49,'American Bonds'!$B$1:$L$504,MATCH($A557,'American Bonds'!$A$2:$A$504,0))/100))</f>
        <v>23.119429045287308</v>
      </c>
      <c r="C557">
        <f>C$50*EXP(-C$49*(HLOOKUP(C$49,'American Bonds'!$B$1:$L$504,MATCH($A557,'American Bonds'!$A$2:$A$504,0))/100))</f>
        <v>2.2349052797298001</v>
      </c>
      <c r="D557">
        <f>D$50*EXP(-D$49*(HLOOKUP(D$49,'American Bonds'!$B$1:$L$504,MATCH($A557,'American Bonds'!$A$2:$A$504,0))/100))</f>
        <v>21.837871184643738</v>
      </c>
      <c r="E557">
        <f>E$50*EXP(-E$49*(HLOOKUP(E$49,'American Bonds'!$B$1:$L$504,MATCH($A557,'American Bonds'!$A$2:$A$504,0))/100))</f>
        <v>1.7489925327132043</v>
      </c>
      <c r="F557">
        <f>F$50*EXP(-F$49*(HLOOKUP(F$49,'American Bonds'!$B$1:$L$504,MATCH($A557,'American Bonds'!$A$2:$A$504,0))/100))</f>
        <v>20.172561288035954</v>
      </c>
      <c r="G557">
        <f>G$50*EXP(-G$49*(HLOOKUP(G$49,'American Bonds'!$B$1:$L$504,MATCH($A557,'American Bonds'!$A$2:$A$504,0))/100))</f>
        <v>1.2017623147983998</v>
      </c>
      <c r="H557">
        <f>H$50*EXP(-H$49*(HLOOKUP(H$49,'American Bonds'!$B$1:$L$504,MATCH($A557,'American Bonds'!$A$2:$A$504,0))/100))</f>
        <v>1.1617053735603651</v>
      </c>
      <c r="I557">
        <f>I$50*EXP(-I$49*(HLOOKUP(I$49,'American Bonds'!$B$1:$L$504,MATCH($A557,'American Bonds'!$A$2:$A$504,0))/100))</f>
        <v>1.1324563959114</v>
      </c>
      <c r="J557">
        <f>J$50*EXP(-J$49*(HLOOKUP(J$49,'American Bonds'!$B$1:$L$504,MATCH($A557,'American Bonds'!$A$2:$A$504,0))/100))</f>
        <v>1.1039438379373201</v>
      </c>
      <c r="K557">
        <f>K$50*EXP(-K$49*(HLOOKUP(K$49,'American Bonds'!$B$1:$L$504,MATCH($A557,'American Bonds'!$A$2:$A$504,0))/100))</f>
        <v>16.062976424981827</v>
      </c>
      <c r="L557">
        <f>L$50*EXP(-L$49*(HLOOKUP(L$49,'American Bonds'!$B$1:$L$504,MATCH($A557,'American Bonds'!$A$2:$A$504,0))/100))</f>
        <v>0.52864736697916714</v>
      </c>
      <c r="M557">
        <f>M$50*EXP(-M$49*(HLOOKUP(M$49,'American Bonds'!$B$1:$L$504,MATCH($A557,'American Bonds'!$A$2:$A$504,0))/100))</f>
        <v>0.51492517894944101</v>
      </c>
      <c r="N557">
        <f>N$50*EXP(-N$49*(HLOOKUP(N$49,'American Bonds'!$B$1:$L$504,MATCH($A557,'American Bonds'!$A$2:$A$504,0))/100))</f>
        <v>0.50155918004707056</v>
      </c>
      <c r="O557">
        <f>O$50*EXP(-O$49*(HLOOKUP(O$49,'American Bonds'!$B$1:$L$504,MATCH($A557,'American Bonds'!$A$2:$A$504,0))/100))</f>
        <v>0.48854012461136564</v>
      </c>
      <c r="P557">
        <f>P$50*EXP(-P$49*(HLOOKUP(P$49,'American Bonds'!$B$1:$L$504,MATCH($A557,'American Bonds'!$A$2:$A$504,0))/100))</f>
        <v>0.47585900697279582</v>
      </c>
      <c r="Q557">
        <f>Q$50*EXP(-Q$49*(HLOOKUP(Q$49,'American Bonds'!$B$1:$L$504,MATCH($A557,'American Bonds'!$A$2:$A$504,0))/100))</f>
        <v>0.463507055223499</v>
      </c>
      <c r="R557">
        <f>R$50*EXP(-R$49*(HLOOKUP(R$49,'American Bonds'!$B$1:$L$504,MATCH($A557,'American Bonds'!$A$2:$A$504,0))/100))</f>
        <v>0.45147572514949119</v>
      </c>
      <c r="S557">
        <f>S$50*EXP(-S$49*(HLOOKUP(S$49,'American Bonds'!$B$1:$L$504,MATCH($A557,'American Bonds'!$A$2:$A$504,0))/100))</f>
        <v>0.43975669432037817</v>
      </c>
      <c r="T557">
        <f>T$50*EXP(-T$49*(HLOOKUP(T$49,'American Bonds'!$B$1:$L$504,MATCH($A557,'American Bonds'!$A$2:$A$504,0))/100))</f>
        <v>0.42834185633248206</v>
      </c>
      <c r="U557" s="25">
        <f>U$50*EXP(-U$49*(HLOOKUP(U$49,'American Bonds'!$B$1:$L$504,MATCH($A557,'American Bonds'!$A$2:$A$504,0))/100))</f>
        <v>10.569398221293996</v>
      </c>
      <c r="W557" s="129">
        <f t="shared" si="77"/>
        <v>104.63861408747901</v>
      </c>
      <c r="X557" s="21">
        <f t="shared" si="78"/>
        <v>6.4121096864877449</v>
      </c>
      <c r="Y557" s="28">
        <f t="shared" si="79"/>
        <v>1.4702555101613979E-3</v>
      </c>
    </row>
    <row r="558" spans="1:25" x14ac:dyDescent="0.2">
      <c r="A558" s="154">
        <v>41667</v>
      </c>
      <c r="B558">
        <f>B$50*EXP(-B$49*(HLOOKUP(B$49,'American Bonds'!$B$1:$L$504,MATCH($A558,'American Bonds'!$A$2:$A$504,0))/100))</f>
        <v>23.119429045287308</v>
      </c>
      <c r="C558">
        <f>C$50*EXP(-C$49*(HLOOKUP(C$49,'American Bonds'!$B$1:$L$504,MATCH($A558,'American Bonds'!$A$2:$A$504,0))/100))</f>
        <v>2.232671491530319</v>
      </c>
      <c r="D558">
        <f>D$50*EXP(-D$49*(HLOOKUP(D$49,'American Bonds'!$B$1:$L$504,MATCH($A558,'American Bonds'!$A$2:$A$504,0))/100))</f>
        <v>21.811681456201999</v>
      </c>
      <c r="E558">
        <f>E$50*EXP(-E$49*(HLOOKUP(E$49,'American Bonds'!$B$1:$L$504,MATCH($A558,'American Bonds'!$A$2:$A$504,0))/100))</f>
        <v>1.7461963821778035</v>
      </c>
      <c r="F558">
        <f>F$50*EXP(-F$49*(HLOOKUP(F$49,'American Bonds'!$B$1:$L$504,MATCH($A558,'American Bonds'!$A$2:$A$504,0))/100))</f>
        <v>20.112134289989157</v>
      </c>
      <c r="G558">
        <f>G$50*EXP(-G$49*(HLOOKUP(G$49,'American Bonds'!$B$1:$L$504,MATCH($A558,'American Bonds'!$A$2:$A$504,0))/100))</f>
        <v>1.1974437485484259</v>
      </c>
      <c r="H558">
        <f>H$50*EXP(-H$49*(HLOOKUP(H$49,'American Bonds'!$B$1:$L$504,MATCH($A558,'American Bonds'!$A$2:$A$504,0))/100))</f>
        <v>1.1576465119042225</v>
      </c>
      <c r="I558">
        <f>I$50*EXP(-I$49*(HLOOKUP(I$49,'American Bonds'!$B$1:$L$504,MATCH($A558,'American Bonds'!$A$2:$A$504,0))/100))</f>
        <v>1.1279356179114566</v>
      </c>
      <c r="J558">
        <f>J$50*EXP(-J$49*(HLOOKUP(J$49,'American Bonds'!$B$1:$L$504,MATCH($A558,'American Bonds'!$A$2:$A$504,0))/100))</f>
        <v>1.0989872513506591</v>
      </c>
      <c r="K558">
        <f>K$50*EXP(-K$49*(HLOOKUP(K$49,'American Bonds'!$B$1:$L$504,MATCH($A558,'American Bonds'!$A$2:$A$504,0))/100))</f>
        <v>16.014859706871583</v>
      </c>
      <c r="L558">
        <f>L$50*EXP(-L$49*(HLOOKUP(L$49,'American Bonds'!$B$1:$L$504,MATCH($A558,'American Bonds'!$A$2:$A$504,0))/100))</f>
        <v>0.52690570598932618</v>
      </c>
      <c r="M558">
        <f>M$50*EXP(-M$49*(HLOOKUP(M$49,'American Bonds'!$B$1:$L$504,MATCH($A558,'American Bonds'!$A$2:$A$504,0))/100))</f>
        <v>0.51307478101992554</v>
      </c>
      <c r="N558">
        <f>N$50*EXP(-N$49*(HLOOKUP(N$49,'American Bonds'!$B$1:$L$504,MATCH($A558,'American Bonds'!$A$2:$A$504,0))/100))</f>
        <v>0.49960690864861729</v>
      </c>
      <c r="O558">
        <f>O$50*EXP(-O$49*(HLOOKUP(O$49,'American Bonds'!$B$1:$L$504,MATCH($A558,'American Bonds'!$A$2:$A$504,0))/100))</f>
        <v>0.48649255898573235</v>
      </c>
      <c r="P558">
        <f>P$50*EXP(-P$49*(HLOOKUP(P$49,'American Bonds'!$B$1:$L$504,MATCH($A558,'American Bonds'!$A$2:$A$504,0))/100))</f>
        <v>0.47372245229487836</v>
      </c>
      <c r="Q558">
        <f>Q$50*EXP(-Q$49*(HLOOKUP(Q$49,'American Bonds'!$B$1:$L$504,MATCH($A558,'American Bonds'!$A$2:$A$504,0))/100))</f>
        <v>0.46128755242658254</v>
      </c>
      <c r="R558">
        <f>R$50*EXP(-R$49*(HLOOKUP(R$49,'American Bonds'!$B$1:$L$504,MATCH($A558,'American Bonds'!$A$2:$A$504,0))/100))</f>
        <v>0.44917906042429667</v>
      </c>
      <c r="S558">
        <f>S$50*EXP(-S$49*(HLOOKUP(S$49,'American Bonds'!$B$1:$L$504,MATCH($A558,'American Bonds'!$A$2:$A$504,0))/100))</f>
        <v>0.43738840829824011</v>
      </c>
      <c r="T558">
        <f>T$50*EXP(-T$49*(HLOOKUP(T$49,'American Bonds'!$B$1:$L$504,MATCH($A558,'American Bonds'!$A$2:$A$504,0))/100))</f>
        <v>0.4259072529626759</v>
      </c>
      <c r="U558" s="25">
        <f>U$50*EXP(-U$49*(HLOOKUP(U$49,'American Bonds'!$B$1:$L$504,MATCH($A558,'American Bonds'!$A$2:$A$504,0))/100))</f>
        <v>10.506171701205943</v>
      </c>
      <c r="W558" s="129">
        <f t="shared" si="77"/>
        <v>104.39872188402914</v>
      </c>
      <c r="X558" s="21">
        <f t="shared" si="78"/>
        <v>6.4022452312535192</v>
      </c>
      <c r="Y558" s="28">
        <f t="shared" si="79"/>
        <v>-2.2952101608779622E-3</v>
      </c>
    </row>
    <row r="559" spans="1:25" x14ac:dyDescent="0.2">
      <c r="A559" s="154">
        <v>41668</v>
      </c>
      <c r="B559">
        <f>B$50*EXP(-B$49*(HLOOKUP(B$49,'American Bonds'!$B$1:$L$504,MATCH($A559,'American Bonds'!$A$2:$A$504,0))/100))</f>
        <v>23.119429045287308</v>
      </c>
      <c r="C559">
        <f>C$50*EXP(-C$49*(HLOOKUP(C$49,'American Bonds'!$B$1:$L$504,MATCH($A559,'American Bonds'!$A$2:$A$504,0))/100))</f>
        <v>2.2335647387644681</v>
      </c>
      <c r="D559">
        <f>D$50*EXP(-D$49*(HLOOKUP(D$49,'American Bonds'!$B$1:$L$504,MATCH($A559,'American Bonds'!$A$2:$A$504,0))/100))</f>
        <v>21.798598372645838</v>
      </c>
      <c r="E559">
        <f>E$50*EXP(-E$49*(HLOOKUP(E$49,'American Bonds'!$B$1:$L$504,MATCH($A559,'American Bonds'!$A$2:$A$504,0))/100))</f>
        <v>1.7447999837059247</v>
      </c>
      <c r="F559">
        <f>F$50*EXP(-F$49*(HLOOKUP(F$49,'American Bonds'!$B$1:$L$504,MATCH($A559,'American Bonds'!$A$2:$A$504,0))/100))</f>
        <v>20.09203220841513</v>
      </c>
      <c r="G559">
        <f>G$50*EXP(-G$49*(HLOOKUP(G$49,'American Bonds'!$B$1:$L$504,MATCH($A559,'American Bonds'!$A$2:$A$504,0))/100))</f>
        <v>1.1960076778649065</v>
      </c>
      <c r="H559">
        <f>H$50*EXP(-H$49*(HLOOKUP(H$49,'American Bonds'!$B$1:$L$504,MATCH($A559,'American Bonds'!$A$2:$A$504,0))/100))</f>
        <v>1.1552180050538925</v>
      </c>
      <c r="I559">
        <f>I$50*EXP(-I$49*(HLOOKUP(I$49,'American Bonds'!$B$1:$L$504,MATCH($A559,'American Bonds'!$A$2:$A$504,0))/100))</f>
        <v>1.1252318182858436</v>
      </c>
      <c r="J559">
        <f>J$50*EXP(-J$49*(HLOOKUP(J$49,'American Bonds'!$B$1:$L$504,MATCH($A559,'American Bonds'!$A$2:$A$504,0))/100))</f>
        <v>1.096023987977748</v>
      </c>
      <c r="K559">
        <f>K$50*EXP(-K$49*(HLOOKUP(K$49,'American Bonds'!$B$1:$L$504,MATCH($A559,'American Bonds'!$A$2:$A$504,0))/100))</f>
        <v>15.950928216267268</v>
      </c>
      <c r="L559">
        <f>L$50*EXP(-L$49*(HLOOKUP(L$49,'American Bonds'!$B$1:$L$504,MATCH($A559,'American Bonds'!$A$2:$A$504,0))/100))</f>
        <v>0.52459241385777267</v>
      </c>
      <c r="M559">
        <f>M$50*EXP(-M$49*(HLOOKUP(M$49,'American Bonds'!$B$1:$L$504,MATCH($A559,'American Bonds'!$A$2:$A$504,0))/100))</f>
        <v>0.51061792324685029</v>
      </c>
      <c r="N559">
        <f>N$50*EXP(-N$49*(HLOOKUP(N$49,'American Bonds'!$B$1:$L$504,MATCH($A559,'American Bonds'!$A$2:$A$504,0))/100))</f>
        <v>0.4970156957161328</v>
      </c>
      <c r="O559">
        <f>O$50*EXP(-O$49*(HLOOKUP(O$49,'American Bonds'!$B$1:$L$504,MATCH($A559,'American Bonds'!$A$2:$A$504,0))/100))</f>
        <v>0.48377581463933694</v>
      </c>
      <c r="P559">
        <f>P$50*EXP(-P$49*(HLOOKUP(P$49,'American Bonds'!$B$1:$L$504,MATCH($A559,'American Bonds'!$A$2:$A$504,0))/100))</f>
        <v>0.47088862755679245</v>
      </c>
      <c r="Q559">
        <f>Q$50*EXP(-Q$49*(HLOOKUP(Q$49,'American Bonds'!$B$1:$L$504,MATCH($A559,'American Bonds'!$A$2:$A$504,0))/100))</f>
        <v>0.45834473913837048</v>
      </c>
      <c r="R559">
        <f>R$50*EXP(-R$49*(HLOOKUP(R$49,'American Bonds'!$B$1:$L$504,MATCH($A559,'American Bonds'!$A$2:$A$504,0))/100))</f>
        <v>0.4461350043338726</v>
      </c>
      <c r="S559">
        <f>S$50*EXP(-S$49*(HLOOKUP(S$49,'American Bonds'!$B$1:$L$504,MATCH($A559,'American Bonds'!$A$2:$A$504,0))/100))</f>
        <v>0.43425052170588369</v>
      </c>
      <c r="T559">
        <f>T$50*EXP(-T$49*(HLOOKUP(T$49,'American Bonds'!$B$1:$L$504,MATCH($A559,'American Bonds'!$A$2:$A$504,0))/100))</f>
        <v>0.4226826269402299</v>
      </c>
      <c r="U559" s="25">
        <f>U$50*EXP(-U$49*(HLOOKUP(U$49,'American Bonds'!$B$1:$L$504,MATCH($A559,'American Bonds'!$A$2:$A$504,0))/100))</f>
        <v>10.443323404433801</v>
      </c>
      <c r="W559" s="129">
        <f t="shared" si="77"/>
        <v>104.20346082583735</v>
      </c>
      <c r="X559" s="21">
        <f t="shared" si="78"/>
        <v>6.3902553603192587</v>
      </c>
      <c r="Y559" s="28">
        <f t="shared" si="79"/>
        <v>-1.8720908159563978E-3</v>
      </c>
    </row>
    <row r="560" spans="1:25" x14ac:dyDescent="0.2">
      <c r="A560" s="154">
        <v>41669</v>
      </c>
      <c r="B560">
        <f>B$50*EXP(-B$49*(HLOOKUP(B$49,'American Bonds'!$B$1:$L$504,MATCH($A560,'American Bonds'!$A$2:$A$504,0))/100))</f>
        <v>23.10094089829591</v>
      </c>
      <c r="C560">
        <f>C$50*EXP(-C$49*(HLOOKUP(C$49,'American Bonds'!$B$1:$L$504,MATCH($A560,'American Bonds'!$A$2:$A$504,0))/100))</f>
        <v>2.232671491530319</v>
      </c>
      <c r="D560">
        <f>D$50*EXP(-D$49*(HLOOKUP(D$49,'American Bonds'!$B$1:$L$504,MATCH($A560,'American Bonds'!$A$2:$A$504,0))/100))</f>
        <v>21.792059773972884</v>
      </c>
      <c r="E560">
        <f>E$50*EXP(-E$49*(HLOOKUP(E$49,'American Bonds'!$B$1:$L$504,MATCH($A560,'American Bonds'!$A$2:$A$504,0))/100))</f>
        <v>1.7441022032778317</v>
      </c>
      <c r="F560">
        <f>F$50*EXP(-F$49*(HLOOKUP(F$49,'American Bonds'!$B$1:$L$504,MATCH($A560,'American Bonds'!$A$2:$A$504,0))/100))</f>
        <v>20.071950218874985</v>
      </c>
      <c r="G560">
        <f>G$50*EXP(-G$49*(HLOOKUP(G$49,'American Bonds'!$B$1:$L$504,MATCH($A560,'American Bonds'!$A$2:$A$504,0))/100))</f>
        <v>1.1945733294326499</v>
      </c>
      <c r="H560">
        <f>H$50*EXP(-H$49*(HLOOKUP(H$49,'American Bonds'!$B$1:$L$504,MATCH($A560,'American Bonds'!$A$2:$A$504,0))/100))</f>
        <v>1.1536018314323273</v>
      </c>
      <c r="I560">
        <f>I$50*EXP(-I$49*(HLOOKUP(I$49,'American Bonds'!$B$1:$L$504,MATCH($A560,'American Bonds'!$A$2:$A$504,0))/100))</f>
        <v>1.1234328869054624</v>
      </c>
      <c r="J560">
        <f>J$50*EXP(-J$49*(HLOOKUP(J$49,'American Bonds'!$B$1:$L$504,MATCH($A560,'American Bonds'!$A$2:$A$504,0))/100))</f>
        <v>1.0940529192933925</v>
      </c>
      <c r="K560">
        <f>K$50*EXP(-K$49*(HLOOKUP(K$49,'American Bonds'!$B$1:$L$504,MATCH($A560,'American Bonds'!$A$2:$A$504,0))/100))</f>
        <v>15.903147139070066</v>
      </c>
      <c r="L560">
        <f>L$50*EXP(-L$49*(HLOOKUP(L$49,'American Bonds'!$B$1:$L$504,MATCH($A560,'American Bonds'!$A$2:$A$504,0))/100))</f>
        <v>0.52286411215827977</v>
      </c>
      <c r="M560">
        <f>M$50*EXP(-M$49*(HLOOKUP(M$49,'American Bonds'!$B$1:$L$504,MATCH($A560,'American Bonds'!$A$2:$A$504,0))/100))</f>
        <v>0.50878300356031025</v>
      </c>
      <c r="N560">
        <f>N$50*EXP(-N$49*(HLOOKUP(N$49,'American Bonds'!$B$1:$L$504,MATCH($A560,'American Bonds'!$A$2:$A$504,0))/100))</f>
        <v>0.49508110939824723</v>
      </c>
      <c r="O560">
        <f>O$50*EXP(-O$49*(HLOOKUP(O$49,'American Bonds'!$B$1:$L$504,MATCH($A560,'American Bonds'!$A$2:$A$504,0))/100))</f>
        <v>0.48174821715314015</v>
      </c>
      <c r="P560">
        <f>P$50*EXP(-P$49*(HLOOKUP(P$49,'American Bonds'!$B$1:$L$504,MATCH($A560,'American Bonds'!$A$2:$A$504,0))/100))</f>
        <v>0.46877438933655818</v>
      </c>
      <c r="Q560">
        <f>Q$50*EXP(-Q$49*(HLOOKUP(Q$49,'American Bonds'!$B$1:$L$504,MATCH($A560,'American Bonds'!$A$2:$A$504,0))/100))</f>
        <v>0.45614995608381914</v>
      </c>
      <c r="R560">
        <f>R$50*EXP(-R$49*(HLOOKUP(R$49,'American Bonds'!$B$1:$L$504,MATCH($A560,'American Bonds'!$A$2:$A$504,0))/100))</f>
        <v>0.4438655079466885</v>
      </c>
      <c r="S560">
        <f>S$50*EXP(-S$49*(HLOOKUP(S$49,'American Bonds'!$B$1:$L$504,MATCH($A560,'American Bonds'!$A$2:$A$504,0))/100))</f>
        <v>0.43191188888017629</v>
      </c>
      <c r="T560">
        <f>T$50*EXP(-T$49*(HLOOKUP(T$49,'American Bonds'!$B$1:$L$504,MATCH($A560,'American Bonds'!$A$2:$A$504,0))/100))</f>
        <v>0.42028018941820433</v>
      </c>
      <c r="U560" s="25">
        <f>U$50*EXP(-U$49*(HLOOKUP(U$49,'American Bonds'!$B$1:$L$504,MATCH($A560,'American Bonds'!$A$2:$A$504,0))/100))</f>
        <v>10.360110114163154</v>
      </c>
      <c r="W560" s="129">
        <f t="shared" si="77"/>
        <v>104.00010118018439</v>
      </c>
      <c r="X560" s="21">
        <f t="shared" si="78"/>
        <v>6.3775109690630201</v>
      </c>
      <c r="Y560" s="28">
        <f t="shared" si="79"/>
        <v>-1.9534700402119983E-3</v>
      </c>
    </row>
    <row r="561" spans="1:25" x14ac:dyDescent="0.2">
      <c r="A561" s="155" t="s">
        <v>202</v>
      </c>
      <c r="B561">
        <f>B$50*EXP(-B$49*(HLOOKUP(B$49,'American Bonds'!$B$1:$L$504,MATCH($A561,'American Bonds'!$A$2:$A$504,0))/100))</f>
        <v>23.096321172104268</v>
      </c>
      <c r="C561">
        <f>C$50*EXP(-C$49*(HLOOKUP(C$49,'American Bonds'!$B$1:$L$504,MATCH($A561,'American Bonds'!$A$2:$A$504,0))/100))</f>
        <v>2.2322250018824659</v>
      </c>
      <c r="D561">
        <f>D$50*EXP(-D$49*(HLOOKUP(D$49,'American Bonds'!$B$1:$L$504,MATCH($A561,'American Bonds'!$A$2:$A$504,0))/100))</f>
        <v>21.778988459894862</v>
      </c>
      <c r="E561">
        <f>E$50*EXP(-E$49*(HLOOKUP(E$49,'American Bonds'!$B$1:$L$504,MATCH($A561,'American Bonds'!$A$2:$A$504,0))/100))</f>
        <v>1.7427074794791142</v>
      </c>
      <c r="F561">
        <f>F$50*EXP(-F$49*(HLOOKUP(F$49,'American Bonds'!$B$1:$L$504,MATCH($A561,'American Bonds'!$A$2:$A$504,0))/100))</f>
        <v>20.061916752341212</v>
      </c>
      <c r="G561">
        <f>G$50*EXP(-G$49*(HLOOKUP(G$49,'American Bonds'!$B$1:$L$504,MATCH($A561,'American Bonds'!$A$2:$A$504,0))/100))</f>
        <v>1.1938568004151913</v>
      </c>
      <c r="H561">
        <f>H$50*EXP(-H$49*(HLOOKUP(H$49,'American Bonds'!$B$1:$L$504,MATCH($A561,'American Bonds'!$A$2:$A$504,0))/100))</f>
        <v>1.1527945927168373</v>
      </c>
      <c r="I561">
        <f>I$50*EXP(-I$49*(HLOOKUP(I$49,'American Bonds'!$B$1:$L$504,MATCH($A561,'American Bonds'!$A$2:$A$504,0))/100))</f>
        <v>1.1225344999986149</v>
      </c>
      <c r="J561">
        <f>J$50*EXP(-J$49*(HLOOKUP(J$49,'American Bonds'!$B$1:$L$504,MATCH($A561,'American Bonds'!$A$2:$A$504,0))/100))</f>
        <v>1.0930687146245632</v>
      </c>
      <c r="K561">
        <f>K$50*EXP(-K$49*(HLOOKUP(K$49,'American Bonds'!$B$1:$L$504,MATCH($A561,'American Bonds'!$A$2:$A$504,0))/100))</f>
        <v>15.919058240433893</v>
      </c>
      <c r="L561">
        <f>L$50*EXP(-L$49*(HLOOKUP(L$49,'American Bonds'!$B$1:$L$504,MATCH($A561,'American Bonds'!$A$2:$A$504,0))/100))</f>
        <v>0.52343957913046235</v>
      </c>
      <c r="M561">
        <f>M$50*EXP(-M$49*(HLOOKUP(M$49,'American Bonds'!$B$1:$L$504,MATCH($A561,'American Bonds'!$A$2:$A$504,0))/100))</f>
        <v>0.50939390963491871</v>
      </c>
      <c r="N561">
        <f>N$50*EXP(-N$49*(HLOOKUP(N$49,'American Bonds'!$B$1:$L$504,MATCH($A561,'American Bonds'!$A$2:$A$504,0))/100))</f>
        <v>0.49572513336534352</v>
      </c>
      <c r="O561">
        <f>O$50*EXP(-O$49*(HLOOKUP(O$49,'American Bonds'!$B$1:$L$504,MATCH($A561,'American Bonds'!$A$2:$A$504,0))/100))</f>
        <v>0.48242313699080408</v>
      </c>
      <c r="P561">
        <f>P$50*EXP(-P$49*(HLOOKUP(P$49,'American Bonds'!$B$1:$L$504,MATCH($A561,'American Bonds'!$A$2:$A$504,0))/100))</f>
        <v>0.46947807855553558</v>
      </c>
      <c r="Q561">
        <f>Q$50*EXP(-Q$49*(HLOOKUP(Q$49,'American Bonds'!$B$1:$L$504,MATCH($A561,'American Bonds'!$A$2:$A$504,0))/100))</f>
        <v>0.45688038019701999</v>
      </c>
      <c r="R561">
        <f>R$50*EXP(-R$49*(HLOOKUP(R$49,'American Bonds'!$B$1:$L$504,MATCH($A561,'American Bonds'!$A$2:$A$504,0))/100))</f>
        <v>0.44462072105946326</v>
      </c>
      <c r="S561">
        <f>S$50*EXP(-S$49*(HLOOKUP(S$49,'American Bonds'!$B$1:$L$504,MATCH($A561,'American Bonds'!$A$2:$A$504,0))/100))</f>
        <v>0.43269003039742793</v>
      </c>
      <c r="T561">
        <f>T$50*EXP(-T$49*(HLOOKUP(T$49,'American Bonds'!$B$1:$L$504,MATCH($A561,'American Bonds'!$A$2:$A$504,0))/100))</f>
        <v>0.42107948086451946</v>
      </c>
      <c r="U561" s="25">
        <f>U$50*EXP(-U$49*(HLOOKUP(U$49,'American Bonds'!$B$1:$L$504,MATCH($A561,'American Bonds'!$A$2:$A$504,0))/100))</f>
        <v>10.42245763035427</v>
      </c>
      <c r="W561" s="130">
        <f>SUM(B561:U561)</f>
        <v>104.05165979444081</v>
      </c>
      <c r="X561" s="16">
        <f t="shared" si="78"/>
        <v>6.3875688007619837</v>
      </c>
      <c r="Y561" s="35">
        <f t="shared" si="79"/>
        <v>4.9563257787713305E-4</v>
      </c>
    </row>
  </sheetData>
  <mergeCells count="5">
    <mergeCell ref="A7:B7"/>
    <mergeCell ref="D7:I7"/>
    <mergeCell ref="A20:D20"/>
    <mergeCell ref="F20:P20"/>
    <mergeCell ref="A31:U31"/>
  </mergeCells>
  <pageMargins left="0.7" right="0.7" top="0.75" bottom="0.75" header="0.3" footer="0.3"/>
  <ignoredErrors>
    <ignoredError sqref="E13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AH504"/>
  <sheetViews>
    <sheetView topLeftCell="A472" workbookViewId="0">
      <selection activeCell="J505" sqref="J505"/>
    </sheetView>
  </sheetViews>
  <sheetFormatPr baseColWidth="10" defaultRowHeight="15" x14ac:dyDescent="0.2"/>
  <cols>
    <col min="14" max="14" width="12.33203125" bestFit="1" customWidth="1"/>
    <col min="17" max="17" width="13.1640625" bestFit="1" customWidth="1"/>
    <col min="25" max="25" width="23.5" bestFit="1" customWidth="1"/>
    <col min="26" max="26" width="13.5" bestFit="1" customWidth="1"/>
    <col min="27" max="27" width="6.5" bestFit="1" customWidth="1"/>
    <col min="28" max="28" width="23.5" bestFit="1" customWidth="1"/>
    <col min="29" max="29" width="13.5" bestFit="1" customWidth="1"/>
  </cols>
  <sheetData>
    <row r="1" spans="1:34" x14ac:dyDescent="0.2">
      <c r="B1" s="126">
        <v>8.3000000000000004E-2</v>
      </c>
      <c r="C1" s="128">
        <v>0.25</v>
      </c>
      <c r="D1" s="128">
        <v>0.5</v>
      </c>
      <c r="E1" s="128">
        <v>1</v>
      </c>
      <c r="F1" s="128">
        <v>2</v>
      </c>
      <c r="G1" s="128">
        <v>3</v>
      </c>
      <c r="H1" s="128">
        <v>5</v>
      </c>
      <c r="I1" s="128">
        <v>7</v>
      </c>
      <c r="J1" s="128">
        <v>10</v>
      </c>
      <c r="K1" s="128">
        <v>20</v>
      </c>
      <c r="L1" s="127">
        <v>30</v>
      </c>
      <c r="U1" s="161" t="s">
        <v>6</v>
      </c>
      <c r="V1" s="165" t="s">
        <v>304</v>
      </c>
      <c r="W1" s="162" t="s">
        <v>205</v>
      </c>
      <c r="X1" s="162" t="s">
        <v>310</v>
      </c>
      <c r="Y1" s="162" t="s">
        <v>313</v>
      </c>
      <c r="Z1" s="162" t="s">
        <v>312</v>
      </c>
      <c r="AA1" s="162" t="s">
        <v>308</v>
      </c>
      <c r="AB1" s="162" t="s">
        <v>316</v>
      </c>
      <c r="AC1" s="162" t="s">
        <v>314</v>
      </c>
      <c r="AD1" s="163" t="s">
        <v>309</v>
      </c>
      <c r="AE1" s="167" t="s">
        <v>317</v>
      </c>
      <c r="AF1" s="168" t="s">
        <v>318</v>
      </c>
      <c r="AG1" s="168" t="s">
        <v>319</v>
      </c>
      <c r="AH1" s="169" t="s">
        <v>320</v>
      </c>
    </row>
    <row r="2" spans="1:34" x14ac:dyDescent="0.2">
      <c r="A2" s="198" t="s">
        <v>7</v>
      </c>
      <c r="N2" s="126" t="s">
        <v>321</v>
      </c>
      <c r="O2" s="127" t="s">
        <v>299</v>
      </c>
      <c r="Q2" s="135" t="s">
        <v>301</v>
      </c>
      <c r="R2" s="164">
        <v>0.01</v>
      </c>
      <c r="U2" s="153" t="str">
        <f>A254</f>
        <v>02.02.2017</v>
      </c>
      <c r="V2">
        <f>AVERAGE(N4:N254)</f>
        <v>3.390438247011951E-2</v>
      </c>
      <c r="W2">
        <f>_xlfn.STDEV.S(N4:N254)</f>
        <v>3.0787900557152879E-2</v>
      </c>
      <c r="X2">
        <f>LN(List1!W311/List1!W310)</f>
        <v>-1.6306809549529837E-3</v>
      </c>
      <c r="Y2" s="26">
        <f>V2+W2*_xlfn.NORM.S.INV(99%)</f>
        <v>0.10552774947743293</v>
      </c>
      <c r="Z2" s="26">
        <f>-Y2*O254/100</f>
        <v>-6.7356467841194279E-3</v>
      </c>
      <c r="AA2" s="26">
        <f>-O254*(V2+W2*$R$3)/100</f>
        <v>-7.4015653813390035E-3</v>
      </c>
      <c r="AB2" s="26">
        <f>V2+W2*_xlfn.NORM.S.INV(95%)</f>
        <v>8.4545972367773656E-2</v>
      </c>
      <c r="AC2" s="26">
        <f>-AB2*O254/100</f>
        <v>-5.3964176219926498E-3</v>
      </c>
      <c r="AD2" s="26">
        <f>-O254*(V2+W2*$R$4)/100</f>
        <v>-6.2175679143876318E-3</v>
      </c>
      <c r="AE2" s="166">
        <f>Z2*SQRT(10)</f>
        <v>-2.1299985352205855E-2</v>
      </c>
      <c r="AF2" s="166">
        <f>AA2*SQRT(10)</f>
        <v>-2.3405804855683984E-2</v>
      </c>
      <c r="AG2" s="166">
        <f>AC2*SQRT(10)</f>
        <v>-1.7064970890966327E-2</v>
      </c>
      <c r="AH2" s="166">
        <f>AD2*SQRT(10)</f>
        <v>-1.9661676116247712E-2</v>
      </c>
    </row>
    <row r="3" spans="1:34" x14ac:dyDescent="0.2">
      <c r="A3" s="199" t="s">
        <v>8</v>
      </c>
      <c r="B3">
        <f>'American Bonds'!B4-'American Bonds'!B3</f>
        <v>1.0000000000000009E-2</v>
      </c>
      <c r="C3">
        <f>'American Bonds'!C4-'American Bonds'!C3</f>
        <v>-1.0000000000000009E-2</v>
      </c>
      <c r="D3">
        <f>'American Bonds'!D4-'American Bonds'!D3</f>
        <v>-9.9999999999999534E-3</v>
      </c>
      <c r="E3">
        <f>'American Bonds'!E4-'American Bonds'!E3</f>
        <v>0</v>
      </c>
      <c r="F3">
        <f>'American Bonds'!F4-'American Bonds'!F3</f>
        <v>-3.0000000000000027E-2</v>
      </c>
      <c r="G3">
        <f>'American Bonds'!G4-'American Bonds'!G3</f>
        <v>-2.0000000000000018E-2</v>
      </c>
      <c r="H3">
        <f>'American Bonds'!H4-'American Bonds'!H3</f>
        <v>-1.0000000000000009E-2</v>
      </c>
      <c r="I3">
        <f>'American Bonds'!I4-'American Bonds'!I3</f>
        <v>0</v>
      </c>
      <c r="J3">
        <f>'American Bonds'!J4-'American Bonds'!J3</f>
        <v>9.9999999999997868E-3</v>
      </c>
      <c r="K3">
        <f>'American Bonds'!K4-'American Bonds'!K3</f>
        <v>2.9999999999999805E-2</v>
      </c>
      <c r="L3">
        <f>'American Bonds'!L4-'American Bonds'!L3</f>
        <v>3.0000000000000249E-2</v>
      </c>
      <c r="N3" s="156">
        <f>MAX(B3:L3)</f>
        <v>3.0000000000000249E-2</v>
      </c>
      <c r="O3" s="37">
        <f>List1!X60</f>
        <v>6.5325489491967605</v>
      </c>
      <c r="Q3" s="136" t="s">
        <v>302</v>
      </c>
      <c r="R3" s="136">
        <f>1/SQRT(2*PI())*EXP(-1*(_xlfn.NORM.S.INV(R2))^2/2)/R2</f>
        <v>2.665214220345808</v>
      </c>
      <c r="U3" s="154" t="str">
        <f t="shared" ref="U3:U66" si="0">A255</f>
        <v>03.02.2017</v>
      </c>
      <c r="V3">
        <f>AVERAGE(N5:N255)</f>
        <v>3.3984063745019902E-2</v>
      </c>
      <c r="W3">
        <f t="shared" ref="W3:W66" si="1">_xlfn.STDEV.S(N5:N255)</f>
        <v>3.07256203358032E-2</v>
      </c>
      <c r="X3">
        <f>LN(List1!W312/List1!W311)</f>
        <v>1.5627200561292608E-4</v>
      </c>
      <c r="Y3" s="26">
        <f t="shared" ref="Y3:Y66" si="2">V3+W3*_xlfn.NORM.S.INV(99%)</f>
        <v>0.1054625452918017</v>
      </c>
      <c r="Z3" s="26">
        <f>-Y3*O255/100</f>
        <v>-6.7312035459563225E-3</v>
      </c>
      <c r="AA3" s="26">
        <f t="shared" ref="AA3:AA66" si="3">-O255*(V3+W3*$R$3)/100</f>
        <v>-7.3957472912197656E-3</v>
      </c>
      <c r="AB3" s="26">
        <f t="shared" ref="AB3:AB66" si="4">V3+W3*_xlfn.NORM.S.INV(95%)</f>
        <v>8.4523211794699682E-2</v>
      </c>
      <c r="AC3" s="26">
        <f t="shared" ref="AC3:AC66" si="5">-AB3*O255/100</f>
        <v>-5.3947393491585623E-3</v>
      </c>
      <c r="AD3" s="26">
        <f t="shared" ref="AD3:AD66" si="6">-O255*(V3+W3*$R$4)/100</f>
        <v>-6.2141942990740096E-3</v>
      </c>
      <c r="AE3" s="166">
        <f t="shared" ref="AE3:AE66" si="7">Z3*SQRT(10)</f>
        <v>-2.1285934599423857E-2</v>
      </c>
      <c r="AF3" s="166">
        <f t="shared" ref="AF3:AF66" si="8">AA3*SQRT(10)</f>
        <v>-2.3387406439275071E-2</v>
      </c>
      <c r="AG3" s="166">
        <f t="shared" ref="AG3:AG66" si="9">AC3*SQRT(10)</f>
        <v>-1.7059663726275424E-2</v>
      </c>
      <c r="AH3" s="166">
        <f t="shared" ref="AH3:AH66" si="10">AD3*SQRT(10)</f>
        <v>-1.9651007807907444E-2</v>
      </c>
    </row>
    <row r="4" spans="1:34" x14ac:dyDescent="0.2">
      <c r="A4" s="199" t="s">
        <v>9</v>
      </c>
      <c r="B4">
        <f>'American Bonds'!B5-'American Bonds'!B4</f>
        <v>-3.0000000000000027E-2</v>
      </c>
      <c r="C4">
        <f>'American Bonds'!C5-'American Bonds'!C4</f>
        <v>-4.0000000000000036E-2</v>
      </c>
      <c r="D4">
        <f>'American Bonds'!D5-'American Bonds'!D4</f>
        <v>-3.0000000000000027E-2</v>
      </c>
      <c r="E4">
        <f>'American Bonds'!E5-'American Bonds'!E4</f>
        <v>-2.0000000000000018E-2</v>
      </c>
      <c r="F4">
        <f>'American Bonds'!F5-'American Bonds'!F4</f>
        <v>-2.0000000000000018E-2</v>
      </c>
      <c r="G4">
        <f>'American Bonds'!G5-'American Bonds'!G4</f>
        <v>-1.0000000000000009E-2</v>
      </c>
      <c r="H4">
        <f>'American Bonds'!H5-'American Bonds'!H4</f>
        <v>-2.0000000000000018E-2</v>
      </c>
      <c r="I4">
        <f>'American Bonds'!I5-'American Bonds'!I4</f>
        <v>-1.0000000000000009E-2</v>
      </c>
      <c r="J4">
        <f>'American Bonds'!J5-'American Bonds'!J4</f>
        <v>-9.9999999999997868E-3</v>
      </c>
      <c r="K4">
        <f>'American Bonds'!K5-'American Bonds'!K4</f>
        <v>-9.9999999999997868E-3</v>
      </c>
      <c r="L4">
        <f>'American Bonds'!L5-'American Bonds'!L4</f>
        <v>0</v>
      </c>
      <c r="N4" s="129">
        <f t="shared" ref="N4:N67" si="11">MAX(B4:L4)</f>
        <v>0</v>
      </c>
      <c r="O4" s="25">
        <f>List1!X61</f>
        <v>6.5723495105524963</v>
      </c>
      <c r="Q4" s="137" t="s">
        <v>303</v>
      </c>
      <c r="R4" s="137">
        <f>1/SQRT(2*PI())*EXP(-1*(_xlfn.NORM.S.INV(0.05))^2/2)/0.05</f>
        <v>2.0627128075074261</v>
      </c>
      <c r="U4" s="154" t="str">
        <f t="shared" si="0"/>
        <v>06.02.2017</v>
      </c>
      <c r="V4">
        <f t="shared" ref="V4:V67" si="12">AVERAGE(N6:N256)</f>
        <v>3.3944223107569706E-2</v>
      </c>
      <c r="W4">
        <f t="shared" si="1"/>
        <v>3.0724271781346204E-2</v>
      </c>
      <c r="X4">
        <f>LN(List1!W313/List1!W312)</f>
        <v>-7.3859498991356266E-4</v>
      </c>
      <c r="Y4" s="26">
        <f t="shared" si="2"/>
        <v>0.10541956744755746</v>
      </c>
      <c r="Z4" s="26">
        <f t="shared" ref="Z4:Z66" si="13">-Y4*O256/100</f>
        <v>-6.7217805678090933E-3</v>
      </c>
      <c r="AA4" s="26">
        <f t="shared" si="3"/>
        <v>-7.3856354280100543E-3</v>
      </c>
      <c r="AB4" s="26">
        <f t="shared" si="4"/>
        <v>8.448115298255976E-2</v>
      </c>
      <c r="AC4" s="26">
        <f t="shared" si="5"/>
        <v>-5.3867017880411035E-3</v>
      </c>
      <c r="AD4" s="26">
        <f t="shared" si="6"/>
        <v>-6.2053072675064902E-3</v>
      </c>
      <c r="AE4" s="166">
        <f t="shared" si="7"/>
        <v>-2.1256136526136622E-2</v>
      </c>
      <c r="AF4" s="166">
        <f t="shared" si="8"/>
        <v>-2.3355429920144322E-2</v>
      </c>
      <c r="AG4" s="166">
        <f t="shared" si="9"/>
        <v>-1.7034246726311448E-2</v>
      </c>
      <c r="AH4" s="166">
        <f t="shared" si="10"/>
        <v>-1.9622904546516266E-2</v>
      </c>
    </row>
    <row r="5" spans="1:34" x14ac:dyDescent="0.2">
      <c r="A5" s="199" t="s">
        <v>10</v>
      </c>
      <c r="B5">
        <f>'American Bonds'!B6-'American Bonds'!B5</f>
        <v>-9.9999999999999811E-3</v>
      </c>
      <c r="C5">
        <f>'American Bonds'!C6-'American Bonds'!C5</f>
        <v>1.0000000000000009E-2</v>
      </c>
      <c r="D5">
        <f>'American Bonds'!D6-'American Bonds'!D5</f>
        <v>2.0000000000000018E-2</v>
      </c>
      <c r="E5">
        <f>'American Bonds'!E6-'American Bonds'!E5</f>
        <v>3.0000000000000027E-2</v>
      </c>
      <c r="F5">
        <f>'American Bonds'!F6-'American Bonds'!F5</f>
        <v>4.0000000000000036E-2</v>
      </c>
      <c r="G5">
        <f>'American Bonds'!G6-'American Bonds'!G5</f>
        <v>1.0000000000000009E-2</v>
      </c>
      <c r="H5">
        <f>'American Bonds'!H6-'American Bonds'!H5</f>
        <v>0</v>
      </c>
      <c r="I5">
        <f>'American Bonds'!I6-'American Bonds'!I5</f>
        <v>-2.0000000000000018E-2</v>
      </c>
      <c r="J5">
        <f>'American Bonds'!J6-'American Bonds'!J5</f>
        <v>-1.0000000000000009E-2</v>
      </c>
      <c r="K5">
        <f>'American Bonds'!K6-'American Bonds'!K5</f>
        <v>-2.0000000000000018E-2</v>
      </c>
      <c r="L5">
        <f>'American Bonds'!L6-'American Bonds'!L5</f>
        <v>-2.0000000000000018E-2</v>
      </c>
      <c r="N5" s="129">
        <f t="shared" si="11"/>
        <v>4.0000000000000036E-2</v>
      </c>
      <c r="O5" s="25">
        <f>List1!X62</f>
        <v>6.5620623008811831</v>
      </c>
      <c r="U5" s="154" t="str">
        <f t="shared" si="0"/>
        <v>07.02.2017</v>
      </c>
      <c r="V5">
        <f t="shared" si="12"/>
        <v>3.390438247011951E-2</v>
      </c>
      <c r="W5">
        <f t="shared" si="1"/>
        <v>3.0748899504163308E-2</v>
      </c>
      <c r="X5">
        <f>LN(List1!W314/List1!W313)</f>
        <v>4.1335685837620142E-3</v>
      </c>
      <c r="Y5" s="26">
        <f t="shared" si="2"/>
        <v>0.10543701946072528</v>
      </c>
      <c r="Z5" s="26">
        <f t="shared" si="13"/>
        <v>-6.745455089114857E-3</v>
      </c>
      <c r="AA5" s="26">
        <f t="shared" si="3"/>
        <v>-7.4120717312975305E-3</v>
      </c>
      <c r="AB5" s="26">
        <f t="shared" si="4"/>
        <v>8.448182134430883E-2</v>
      </c>
      <c r="AC5" s="26">
        <f t="shared" si="5"/>
        <v>-5.4048220884784495E-3</v>
      </c>
      <c r="AD5" s="26">
        <f t="shared" si="6"/>
        <v>-6.2268331464804365E-3</v>
      </c>
      <c r="AE5" s="166">
        <f t="shared" si="7"/>
        <v>-2.1331001935977017E-2</v>
      </c>
      <c r="AF5" s="166">
        <f t="shared" si="8"/>
        <v>-2.3439028851447743E-2</v>
      </c>
      <c r="AG5" s="166">
        <f t="shared" si="9"/>
        <v>-1.7091548147580005E-2</v>
      </c>
      <c r="AH5" s="166">
        <f t="shared" si="10"/>
        <v>-1.9690975352711065E-2</v>
      </c>
    </row>
    <row r="6" spans="1:34" x14ac:dyDescent="0.2">
      <c r="A6" s="199" t="s">
        <v>11</v>
      </c>
      <c r="B6">
        <f>'American Bonds'!B7-'American Bonds'!B6</f>
        <v>-2.0000000000000018E-2</v>
      </c>
      <c r="C6">
        <f>'American Bonds'!C7-'American Bonds'!C6</f>
        <v>2.0000000000000018E-2</v>
      </c>
      <c r="D6">
        <f>'American Bonds'!D7-'American Bonds'!D6</f>
        <v>-3.0000000000000027E-2</v>
      </c>
      <c r="E6">
        <f>'American Bonds'!E7-'American Bonds'!E6</f>
        <v>-4.0000000000000036E-2</v>
      </c>
      <c r="F6">
        <f>'American Bonds'!F7-'American Bonds'!F6</f>
        <v>-7.999999999999996E-2</v>
      </c>
      <c r="G6">
        <f>'American Bonds'!G7-'American Bonds'!G6</f>
        <v>-8.0000000000000071E-2</v>
      </c>
      <c r="H6">
        <f>'American Bonds'!H7-'American Bonds'!H6</f>
        <v>-9.000000000000008E-2</v>
      </c>
      <c r="I6">
        <f>'American Bonds'!I7-'American Bonds'!I6</f>
        <v>-0.10000000000000009</v>
      </c>
      <c r="J6">
        <f>'American Bonds'!J7-'American Bonds'!J6</f>
        <v>-0.1100000000000001</v>
      </c>
      <c r="K6">
        <f>'American Bonds'!K7-'American Bonds'!K6</f>
        <v>-0.10000000000000009</v>
      </c>
      <c r="L6">
        <f>'American Bonds'!L7-'American Bonds'!L6</f>
        <v>-0.12000000000000011</v>
      </c>
      <c r="N6" s="129">
        <f t="shared" si="11"/>
        <v>2.0000000000000018E-2</v>
      </c>
      <c r="O6" s="25">
        <f>List1!X63</f>
        <v>6.5652130976786953</v>
      </c>
      <c r="Q6" s="183">
        <v>0.99</v>
      </c>
      <c r="R6" s="184"/>
      <c r="U6" s="154" t="str">
        <f t="shared" si="0"/>
        <v>08.02.2017</v>
      </c>
      <c r="V6">
        <f t="shared" si="12"/>
        <v>3.3944223107569713E-2</v>
      </c>
      <c r="W6">
        <f t="shared" si="1"/>
        <v>3.0789298083815208E-2</v>
      </c>
      <c r="X6">
        <f>LN(List1!W315/List1!W314)</f>
        <v>9.6275641028690032E-4</v>
      </c>
      <c r="Y6" s="26">
        <f t="shared" si="2"/>
        <v>0.10557084124806296</v>
      </c>
      <c r="Z6" s="26">
        <f t="shared" si="13"/>
        <v>-6.762112269435263E-3</v>
      </c>
      <c r="AA6" s="26">
        <f t="shared" si="3"/>
        <v>-7.4304048244587077E-3</v>
      </c>
      <c r="AB6" s="26">
        <f t="shared" si="4"/>
        <v>8.4588111732023158E-2</v>
      </c>
      <c r="AC6" s="26">
        <f t="shared" si="5"/>
        <v>-5.4181088398021059E-3</v>
      </c>
      <c r="AD6" s="26">
        <f t="shared" si="6"/>
        <v>-6.2421864812047863E-3</v>
      </c>
      <c r="AE6" s="166">
        <f t="shared" si="7"/>
        <v>-2.1383676565185635E-2</v>
      </c>
      <c r="AF6" s="166">
        <f t="shared" si="8"/>
        <v>-2.349700318239312E-2</v>
      </c>
      <c r="AG6" s="166">
        <f t="shared" si="9"/>
        <v>-1.7133564544467017E-2</v>
      </c>
      <c r="AH6" s="166">
        <f t="shared" si="10"/>
        <v>-1.9739526860118962E-2</v>
      </c>
    </row>
    <row r="7" spans="1:34" x14ac:dyDescent="0.2">
      <c r="A7" s="199" t="s">
        <v>12</v>
      </c>
      <c r="B7">
        <f>'American Bonds'!B8-'American Bonds'!B7</f>
        <v>6.0000000000000026E-2</v>
      </c>
      <c r="C7">
        <f>'American Bonds'!C8-'American Bonds'!C7</f>
        <v>-2.0000000000000018E-2</v>
      </c>
      <c r="D7">
        <f>'American Bonds'!D8-'American Bonds'!D7</f>
        <v>1.0000000000000009E-2</v>
      </c>
      <c r="E7">
        <f>'American Bonds'!E8-'American Bonds'!E7</f>
        <v>1.0000000000000009E-2</v>
      </c>
      <c r="F7">
        <f>'American Bonds'!F8-'American Bonds'!F7</f>
        <v>2.9999999999999916E-2</v>
      </c>
      <c r="G7">
        <f>'American Bonds'!G8-'American Bonds'!G7</f>
        <v>2.0000000000000018E-2</v>
      </c>
      <c r="H7">
        <f>'American Bonds'!H8-'American Bonds'!H7</f>
        <v>-1.0000000000000009E-2</v>
      </c>
      <c r="I7">
        <f>'American Bonds'!I8-'American Bonds'!I7</f>
        <v>-1.0000000000000009E-2</v>
      </c>
      <c r="J7">
        <f>'American Bonds'!J8-'American Bonds'!J7</f>
        <v>-1.0000000000000009E-2</v>
      </c>
      <c r="K7">
        <f>'American Bonds'!K8-'American Bonds'!K7</f>
        <v>-9.9999999999997868E-3</v>
      </c>
      <c r="L7">
        <f>'American Bonds'!L8-'American Bonds'!L7</f>
        <v>-1.0000000000000231E-2</v>
      </c>
      <c r="N7" s="129">
        <f t="shared" si="11"/>
        <v>6.0000000000000026E-2</v>
      </c>
      <c r="O7" s="25">
        <f>List1!X64</f>
        <v>6.5727302819662352</v>
      </c>
      <c r="Q7" s="135" t="s">
        <v>304</v>
      </c>
      <c r="R7" s="37">
        <f>AVERAGE(N3:N504)</f>
        <v>3.0956175298804751E-2</v>
      </c>
      <c r="U7" s="154" t="str">
        <f t="shared" si="0"/>
        <v>09.02.2017</v>
      </c>
      <c r="V7">
        <f t="shared" si="12"/>
        <v>3.3944223107569713E-2</v>
      </c>
      <c r="W7">
        <f t="shared" si="1"/>
        <v>3.0789298083815198E-2</v>
      </c>
      <c r="X7">
        <f>LN(List1!W316/List1!W315)</f>
        <v>3.2240076966486473E-3</v>
      </c>
      <c r="Y7" s="26">
        <f t="shared" si="2"/>
        <v>0.10557084124806293</v>
      </c>
      <c r="Z7" s="26">
        <f t="shared" si="13"/>
        <v>-6.7849424810506511E-3</v>
      </c>
      <c r="AA7" s="26">
        <f t="shared" si="3"/>
        <v>-7.4554913222527695E-3</v>
      </c>
      <c r="AB7" s="26">
        <f t="shared" si="4"/>
        <v>8.458811173202313E-2</v>
      </c>
      <c r="AC7" s="26">
        <f t="shared" si="5"/>
        <v>-5.4364014333644749E-3</v>
      </c>
      <c r="AD7" s="26">
        <f t="shared" si="6"/>
        <v>-6.2632613218211973E-3</v>
      </c>
      <c r="AE7" s="166">
        <f t="shared" si="7"/>
        <v>-2.1455872033353893E-2</v>
      </c>
      <c r="AF7" s="166">
        <f t="shared" si="8"/>
        <v>-2.3576333653939147E-2</v>
      </c>
      <c r="AG7" s="166">
        <f t="shared" si="9"/>
        <v>-1.7191410804435838E-2</v>
      </c>
      <c r="AH7" s="166">
        <f t="shared" si="10"/>
        <v>-1.9806171357791849E-2</v>
      </c>
    </row>
    <row r="8" spans="1:34" x14ac:dyDescent="0.2">
      <c r="A8" s="199" t="s">
        <v>13</v>
      </c>
      <c r="B8">
        <f>'American Bonds'!B9-'American Bonds'!B8</f>
        <v>0</v>
      </c>
      <c r="C8">
        <f>'American Bonds'!C9-'American Bonds'!C8</f>
        <v>1.0000000000000009E-2</v>
      </c>
      <c r="D8">
        <f>'American Bonds'!D9-'American Bonds'!D8</f>
        <v>-1.0000000000000009E-2</v>
      </c>
      <c r="E8">
        <f>'American Bonds'!E9-'American Bonds'!E8</f>
        <v>0</v>
      </c>
      <c r="F8">
        <f>'American Bonds'!F9-'American Bonds'!F8</f>
        <v>2.0000000000000018E-2</v>
      </c>
      <c r="G8">
        <f>'American Bonds'!G9-'American Bonds'!G8</f>
        <v>0</v>
      </c>
      <c r="H8">
        <f>'American Bonds'!H9-'American Bonds'!H8</f>
        <v>0</v>
      </c>
      <c r="I8">
        <f>'American Bonds'!I9-'American Bonds'!I8</f>
        <v>-1.0000000000000009E-2</v>
      </c>
      <c r="J8">
        <f>'American Bonds'!J9-'American Bonds'!J8</f>
        <v>-3.0000000000000027E-2</v>
      </c>
      <c r="K8">
        <f>'American Bonds'!K9-'American Bonds'!K8</f>
        <v>-3.0000000000000249E-2</v>
      </c>
      <c r="L8">
        <f>'American Bonds'!L9-'American Bonds'!L8</f>
        <v>-2.0000000000000018E-2</v>
      </c>
      <c r="N8" s="129">
        <f t="shared" si="11"/>
        <v>2.0000000000000018E-2</v>
      </c>
      <c r="O8" s="25">
        <f>List1!X65</f>
        <v>6.6098495533525794</v>
      </c>
      <c r="Q8" s="136" t="s">
        <v>205</v>
      </c>
      <c r="R8" s="25">
        <f>_xlfn.STDEV.S(N3:N504)</f>
        <v>7.2179376188902564E-2</v>
      </c>
      <c r="U8" s="154" t="str">
        <f t="shared" si="0"/>
        <v>10.02.2017</v>
      </c>
      <c r="V8">
        <f t="shared" si="12"/>
        <v>3.4063745019920308E-2</v>
      </c>
      <c r="W8">
        <f t="shared" si="1"/>
        <v>3.0715141548082237E-2</v>
      </c>
      <c r="X8">
        <f>LN(List1!W317/List1!W316)</f>
        <v>-3.8405177141727686E-3</v>
      </c>
      <c r="Y8" s="26">
        <f t="shared" si="2"/>
        <v>0.10551784926116492</v>
      </c>
      <c r="Z8" s="26">
        <f t="shared" si="13"/>
        <v>-6.7598290116664796E-3</v>
      </c>
      <c r="AA8" s="26">
        <f t="shared" si="3"/>
        <v>-7.4266215654217168E-3</v>
      </c>
      <c r="AB8" s="26">
        <f t="shared" si="4"/>
        <v>8.4585656997611211E-2</v>
      </c>
      <c r="AC8" s="26">
        <f t="shared" si="5"/>
        <v>-5.4188422351948299E-3</v>
      </c>
      <c r="AD8" s="26">
        <f t="shared" si="6"/>
        <v>-6.2410702113604635E-3</v>
      </c>
      <c r="AE8" s="166">
        <f t="shared" si="7"/>
        <v>-2.1376456270151004E-2</v>
      </c>
      <c r="AF8" s="166">
        <f t="shared" si="8"/>
        <v>-2.3485039466857816E-2</v>
      </c>
      <c r="AG8" s="166">
        <f t="shared" si="9"/>
        <v>-1.7135883744333499E-2</v>
      </c>
      <c r="AH8" s="166">
        <f t="shared" si="10"/>
        <v>-1.9735996904927541E-2</v>
      </c>
    </row>
    <row r="9" spans="1:34" x14ac:dyDescent="0.2">
      <c r="A9" s="199" t="s">
        <v>14</v>
      </c>
      <c r="B9">
        <f>'American Bonds'!B10-'American Bonds'!B9</f>
        <v>0</v>
      </c>
      <c r="C9">
        <f>'American Bonds'!C10-'American Bonds'!C9</f>
        <v>-2.9999999999999971E-2</v>
      </c>
      <c r="D9">
        <f>'American Bonds'!D10-'American Bonds'!D9</f>
        <v>-2.9999999999999971E-2</v>
      </c>
      <c r="E9">
        <f>'American Bonds'!E10-'American Bonds'!E9</f>
        <v>-5.0000000000000044E-2</v>
      </c>
      <c r="F9">
        <f>'American Bonds'!F10-'American Bonds'!F9</f>
        <v>-6.9999999999999951E-2</v>
      </c>
      <c r="G9">
        <f>'American Bonds'!G10-'American Bonds'!G9</f>
        <v>-3.9999999999999925E-2</v>
      </c>
      <c r="H9">
        <f>'American Bonds'!H10-'American Bonds'!H9</f>
        <v>-3.9999999999999813E-2</v>
      </c>
      <c r="I9">
        <f>'American Bonds'!I10-'American Bonds'!I9</f>
        <v>-7.0000000000000062E-2</v>
      </c>
      <c r="J9">
        <f>'American Bonds'!J10-'American Bonds'!J9</f>
        <v>-8.0000000000000071E-2</v>
      </c>
      <c r="K9">
        <f>'American Bonds'!K10-'American Bonds'!K9</f>
        <v>-6.999999999999984E-2</v>
      </c>
      <c r="L9">
        <f>'American Bonds'!L10-'American Bonds'!L9</f>
        <v>-2.9999999999999805E-2</v>
      </c>
      <c r="N9" s="129">
        <f t="shared" si="11"/>
        <v>0</v>
      </c>
      <c r="O9" s="25">
        <f>List1!X66</f>
        <v>6.6143569981531725</v>
      </c>
      <c r="Q9" s="136" t="s">
        <v>311</v>
      </c>
      <c r="R9" s="28">
        <f>R7+R8*_xlfn.NORM.S.INV(99%)</f>
        <v>0.19887051364545233</v>
      </c>
      <c r="U9" s="154">
        <f t="shared" si="0"/>
        <v>41317</v>
      </c>
      <c r="V9">
        <f t="shared" si="12"/>
        <v>3.38645418326693E-2</v>
      </c>
      <c r="W9">
        <f t="shared" si="1"/>
        <v>3.0381006857726867E-2</v>
      </c>
      <c r="X9">
        <f>LN(List1!W318/List1!W317)</f>
        <v>-6.6233886321708771E-4</v>
      </c>
      <c r="Y9" s="26">
        <f t="shared" si="2"/>
        <v>0.10454133254736239</v>
      </c>
      <c r="Z9" s="26">
        <f t="shared" si="13"/>
        <v>-6.6937111141378144E-3</v>
      </c>
      <c r="AA9" s="26">
        <f t="shared" si="3"/>
        <v>-7.3528994840037776E-3</v>
      </c>
      <c r="AB9" s="26">
        <f t="shared" si="4"/>
        <v>8.3836851153038863E-2</v>
      </c>
      <c r="AC9" s="26">
        <f t="shared" si="5"/>
        <v>-5.3680171149834144E-3</v>
      </c>
      <c r="AD9" s="26">
        <f t="shared" si="6"/>
        <v>-6.1808683026794431E-3</v>
      </c>
      <c r="AE9" s="166">
        <f t="shared" si="7"/>
        <v>-2.1167373119858803E-2</v>
      </c>
      <c r="AF9" s="166">
        <f t="shared" si="8"/>
        <v>-2.325190977572875E-2</v>
      </c>
      <c r="AG9" s="166">
        <f t="shared" si="9"/>
        <v>-1.6975160602113567E-2</v>
      </c>
      <c r="AH9" s="166">
        <f t="shared" si="10"/>
        <v>-1.9545621754006051E-2</v>
      </c>
    </row>
    <row r="10" spans="1:34" x14ac:dyDescent="0.2">
      <c r="A10" s="199" t="s">
        <v>15</v>
      </c>
      <c r="B10">
        <f>'American Bonds'!B11-'American Bonds'!B10</f>
        <v>-1.0000000000000009E-2</v>
      </c>
      <c r="C10">
        <f>'American Bonds'!C11-'American Bonds'!C10</f>
        <v>1.9999999999999962E-2</v>
      </c>
      <c r="D10">
        <f>'American Bonds'!D11-'American Bonds'!D10</f>
        <v>0</v>
      </c>
      <c r="E10">
        <f>'American Bonds'!E11-'American Bonds'!E10</f>
        <v>4.0000000000000036E-2</v>
      </c>
      <c r="F10">
        <f>'American Bonds'!F11-'American Bonds'!F10</f>
        <v>6.9999999999999951E-2</v>
      </c>
      <c r="G10">
        <f>'American Bonds'!G11-'American Bonds'!G10</f>
        <v>7.999999999999996E-2</v>
      </c>
      <c r="H10">
        <f>'American Bonds'!H11-'American Bonds'!H10</f>
        <v>8.9999999999999858E-2</v>
      </c>
      <c r="I10">
        <f>'American Bonds'!I11-'American Bonds'!I10</f>
        <v>0.1100000000000001</v>
      </c>
      <c r="J10">
        <f>'American Bonds'!J11-'American Bonds'!J10</f>
        <v>0.1100000000000001</v>
      </c>
      <c r="K10">
        <f>'American Bonds'!K11-'American Bonds'!K10</f>
        <v>8.9999999999999858E-2</v>
      </c>
      <c r="L10">
        <f>'American Bonds'!L11-'American Bonds'!L10</f>
        <v>0.10000000000000009</v>
      </c>
      <c r="N10" s="129">
        <f t="shared" si="11"/>
        <v>0.1100000000000001</v>
      </c>
      <c r="O10" s="25">
        <f>List1!X67</f>
        <v>6.6263802626830142</v>
      </c>
      <c r="Q10" s="136" t="s">
        <v>305</v>
      </c>
      <c r="R10" s="28">
        <f>-R9*List1!B56/100</f>
        <v>-1.2702990883532017E-2</v>
      </c>
      <c r="U10" s="154">
        <f t="shared" si="0"/>
        <v>41318</v>
      </c>
      <c r="V10">
        <f t="shared" si="12"/>
        <v>3.3864541832669307E-2</v>
      </c>
      <c r="W10">
        <f t="shared" si="1"/>
        <v>3.0381006857726864E-2</v>
      </c>
      <c r="X10">
        <f>LN(List1!W319/List1!W318)</f>
        <v>-1.2839029463507456E-3</v>
      </c>
      <c r="Y10" s="26">
        <f t="shared" si="2"/>
        <v>0.10454133254736241</v>
      </c>
      <c r="Z10" s="26">
        <f t="shared" si="13"/>
        <v>-6.6864725882612771E-3</v>
      </c>
      <c r="AA10" s="26">
        <f t="shared" si="3"/>
        <v>-7.3449481170751781E-3</v>
      </c>
      <c r="AB10" s="26">
        <f t="shared" si="4"/>
        <v>8.3836851153038877E-2</v>
      </c>
      <c r="AC10" s="26">
        <f t="shared" si="5"/>
        <v>-5.3622121840370459E-3</v>
      </c>
      <c r="AD10" s="26">
        <f t="shared" si="6"/>
        <v>-6.1741843609338957E-3</v>
      </c>
      <c r="AE10" s="166">
        <f t="shared" si="7"/>
        <v>-2.114448289118688E-2</v>
      </c>
      <c r="AF10" s="166">
        <f t="shared" si="8"/>
        <v>-2.3226765345722638E-2</v>
      </c>
      <c r="AG10" s="166">
        <f t="shared" si="9"/>
        <v>-1.6956803798663045E-2</v>
      </c>
      <c r="AH10" s="166">
        <f t="shared" si="10"/>
        <v>-1.9524485274342241E-2</v>
      </c>
    </row>
    <row r="11" spans="1:34" x14ac:dyDescent="0.2">
      <c r="A11" s="199" t="s">
        <v>16</v>
      </c>
      <c r="B11">
        <f>'American Bonds'!B12-'American Bonds'!B11</f>
        <v>-0.03</v>
      </c>
      <c r="C11">
        <f>'American Bonds'!C12-'American Bonds'!C11</f>
        <v>0</v>
      </c>
      <c r="D11">
        <f>'American Bonds'!D12-'American Bonds'!D11</f>
        <v>2.9999999999999971E-2</v>
      </c>
      <c r="E11">
        <f>'American Bonds'!E12-'American Bonds'!E11</f>
        <v>0</v>
      </c>
      <c r="F11">
        <f>'American Bonds'!F12-'American Bonds'!F11</f>
        <v>3.0000000000000027E-2</v>
      </c>
      <c r="G11">
        <f>'American Bonds'!G12-'American Bonds'!G11</f>
        <v>2.0000000000000018E-2</v>
      </c>
      <c r="H11">
        <f>'American Bonds'!H12-'American Bonds'!H11</f>
        <v>3.0000000000000027E-2</v>
      </c>
      <c r="I11">
        <f>'American Bonds'!I12-'American Bonds'!I11</f>
        <v>3.0000000000000027E-2</v>
      </c>
      <c r="J11">
        <f>'American Bonds'!J12-'American Bonds'!J11</f>
        <v>4.0000000000000036E-2</v>
      </c>
      <c r="K11">
        <f>'American Bonds'!K12-'American Bonds'!K11</f>
        <v>4.0000000000000036E-2</v>
      </c>
      <c r="L11">
        <f>'American Bonds'!L12-'American Bonds'!L11</f>
        <v>4.0000000000000036E-2</v>
      </c>
      <c r="N11" s="129">
        <f t="shared" si="11"/>
        <v>4.0000000000000036E-2</v>
      </c>
      <c r="O11" s="25">
        <f>List1!X68</f>
        <v>6.6534116156720025</v>
      </c>
      <c r="Q11" s="137" t="s">
        <v>307</v>
      </c>
      <c r="R11" s="131">
        <f>1/SQRT(2*PI())*EXP((-1*(_xlfn.NORM.S.INV(1-0.99))^2/2))/(1-0.99)</f>
        <v>2.6652142203458058</v>
      </c>
      <c r="U11" s="154">
        <f t="shared" si="0"/>
        <v>41319</v>
      </c>
      <c r="V11">
        <f t="shared" si="12"/>
        <v>3.3625498007968109E-2</v>
      </c>
      <c r="W11">
        <f t="shared" si="1"/>
        <v>3.0489394668490873E-2</v>
      </c>
      <c r="X11">
        <f>LN(List1!W320/List1!W319)</f>
        <v>-2.819987276774751E-3</v>
      </c>
      <c r="Y11" s="26">
        <f t="shared" si="2"/>
        <v>0.10455443647580401</v>
      </c>
      <c r="Z11" s="26">
        <f t="shared" si="13"/>
        <v>-6.6736307779762674E-3</v>
      </c>
      <c r="AA11" s="26">
        <f t="shared" si="3"/>
        <v>-7.3331036754042088E-3</v>
      </c>
      <c r="AB11" s="26">
        <f t="shared" si="4"/>
        <v>8.377608941199019E-2</v>
      </c>
      <c r="AC11" s="26">
        <f t="shared" si="5"/>
        <v>-5.3473645653260649E-3</v>
      </c>
      <c r="AD11" s="26">
        <f t="shared" si="6"/>
        <v>-6.1605666065523753E-3</v>
      </c>
      <c r="AE11" s="166">
        <f t="shared" si="7"/>
        <v>-2.1103873521406472E-2</v>
      </c>
      <c r="AF11" s="166">
        <f t="shared" si="8"/>
        <v>-2.3189309932429365E-2</v>
      </c>
      <c r="AG11" s="166">
        <f t="shared" si="9"/>
        <v>-1.6909851505706612E-2</v>
      </c>
      <c r="AH11" s="166">
        <f t="shared" si="10"/>
        <v>-1.94814221538799E-2</v>
      </c>
    </row>
    <row r="12" spans="1:34" x14ac:dyDescent="0.2">
      <c r="A12" s="199">
        <v>40954</v>
      </c>
      <c r="B12">
        <f>'American Bonds'!B13-'American Bonds'!B12</f>
        <v>5.0000000000000017E-2</v>
      </c>
      <c r="C12">
        <f>'American Bonds'!C13-'American Bonds'!C12</f>
        <v>0</v>
      </c>
      <c r="D12">
        <f>'American Bonds'!D13-'American Bonds'!D12</f>
        <v>1.0000000000000009E-2</v>
      </c>
      <c r="E12">
        <f>'American Bonds'!E13-'American Bonds'!E12</f>
        <v>2.0000000000000018E-2</v>
      </c>
      <c r="F12">
        <f>'American Bonds'!F13-'American Bonds'!F12</f>
        <v>0</v>
      </c>
      <c r="G12">
        <f>'American Bonds'!G13-'American Bonds'!G12</f>
        <v>2.0000000000000018E-2</v>
      </c>
      <c r="H12">
        <f>'American Bonds'!H13-'American Bonds'!H12</f>
        <v>3.0000000000000027E-2</v>
      </c>
      <c r="I12">
        <f>'American Bonds'!I13-'American Bonds'!I12</f>
        <v>4.0000000000000036E-2</v>
      </c>
      <c r="J12">
        <f>'American Bonds'!J13-'American Bonds'!J12</f>
        <v>3.0000000000000027E-2</v>
      </c>
      <c r="K12">
        <f>'American Bonds'!K13-'American Bonds'!K12</f>
        <v>5.0000000000000266E-2</v>
      </c>
      <c r="L12">
        <f>'American Bonds'!L13-'American Bonds'!L12</f>
        <v>4.0000000000000036E-2</v>
      </c>
      <c r="N12" s="129">
        <f t="shared" si="11"/>
        <v>5.0000000000000266E-2</v>
      </c>
      <c r="O12" s="25">
        <f>List1!X69</f>
        <v>6.6187928487454855</v>
      </c>
      <c r="U12" s="154">
        <f t="shared" si="0"/>
        <v>41320</v>
      </c>
      <c r="V12">
        <f t="shared" si="12"/>
        <v>3.3545816733067717E-2</v>
      </c>
      <c r="W12">
        <f t="shared" si="1"/>
        <v>3.0551217527789012E-2</v>
      </c>
      <c r="X12">
        <f>LN(List1!W321/List1!W320)</f>
        <v>-2.1976211826066844E-3</v>
      </c>
      <c r="Y12" s="26">
        <f t="shared" si="2"/>
        <v>0.10461857667819896</v>
      </c>
      <c r="Z12" s="26">
        <f t="shared" si="13"/>
        <v>-6.6661898663800886E-3</v>
      </c>
      <c r="AA12" s="26">
        <f t="shared" si="3"/>
        <v>-7.3258584998912302E-3</v>
      </c>
      <c r="AB12" s="26">
        <f t="shared" si="4"/>
        <v>8.3798097691434842E-2</v>
      </c>
      <c r="AC12" s="26">
        <f t="shared" si="5"/>
        <v>-5.3395300088132334E-3</v>
      </c>
      <c r="AD12" s="26">
        <f t="shared" si="6"/>
        <v>-6.1529734139879645E-3</v>
      </c>
      <c r="AE12" s="166">
        <f t="shared" si="7"/>
        <v>-2.1080343292894588E-2</v>
      </c>
      <c r="AF12" s="166">
        <f t="shared" si="8"/>
        <v>-2.3166398675760674E-2</v>
      </c>
      <c r="AG12" s="166">
        <f t="shared" si="9"/>
        <v>-1.688507646266876E-2</v>
      </c>
      <c r="AH12" s="166">
        <f t="shared" si="10"/>
        <v>-1.9457410370664105E-2</v>
      </c>
    </row>
    <row r="13" spans="1:34" x14ac:dyDescent="0.2">
      <c r="A13" s="199">
        <v>40955</v>
      </c>
      <c r="B13">
        <f>'American Bonds'!B14-'American Bonds'!B13</f>
        <v>0</v>
      </c>
      <c r="C13">
        <f>'American Bonds'!C14-'American Bonds'!C13</f>
        <v>0</v>
      </c>
      <c r="D13">
        <f>'American Bonds'!D14-'American Bonds'!D13</f>
        <v>2.0000000000000018E-2</v>
      </c>
      <c r="E13">
        <f>'American Bonds'!E14-'American Bonds'!E13</f>
        <v>0</v>
      </c>
      <c r="F13">
        <f>'American Bonds'!F14-'American Bonds'!F13</f>
        <v>-3.0000000000000027E-2</v>
      </c>
      <c r="G13">
        <f>'American Bonds'!G14-'American Bonds'!G13</f>
        <v>-5.0000000000000044E-2</v>
      </c>
      <c r="H13">
        <f>'American Bonds'!H14-'American Bonds'!H13</f>
        <v>-5.0000000000000044E-2</v>
      </c>
      <c r="I13">
        <f>'American Bonds'!I14-'American Bonds'!I13</f>
        <v>-6.0000000000000053E-2</v>
      </c>
      <c r="J13">
        <f>'American Bonds'!J14-'American Bonds'!J13</f>
        <v>-6.0000000000000053E-2</v>
      </c>
      <c r="K13">
        <f>'American Bonds'!K14-'American Bonds'!K13</f>
        <v>-7.0000000000000284E-2</v>
      </c>
      <c r="L13">
        <f>'American Bonds'!L14-'American Bonds'!L13</f>
        <v>-6.0000000000000053E-2</v>
      </c>
      <c r="N13" s="129">
        <f t="shared" si="11"/>
        <v>2.0000000000000018E-2</v>
      </c>
      <c r="O13" s="25">
        <f>List1!X70</f>
        <v>6.6037851390878552</v>
      </c>
      <c r="Q13" s="183">
        <v>0.95</v>
      </c>
      <c r="R13" s="184"/>
      <c r="U13" s="154">
        <f t="shared" si="0"/>
        <v>41321</v>
      </c>
      <c r="V13">
        <f t="shared" si="12"/>
        <v>3.3466135458167311E-2</v>
      </c>
      <c r="W13">
        <f t="shared" si="1"/>
        <v>3.0534207843099213E-2</v>
      </c>
      <c r="X13">
        <f>LN(List1!W322/List1!W321)</f>
        <v>3.4815236498112641E-3</v>
      </c>
      <c r="Y13" s="26">
        <f t="shared" si="2"/>
        <v>0.10449932495948233</v>
      </c>
      <c r="Z13" s="26">
        <f t="shared" si="13"/>
        <v>-6.6739068382769247E-3</v>
      </c>
      <c r="AA13" s="26">
        <f t="shared" si="3"/>
        <v>-7.334724668328272E-3</v>
      </c>
      <c r="AB13" s="26">
        <f t="shared" si="4"/>
        <v>8.3690437974979118E-2</v>
      </c>
      <c r="AC13" s="26">
        <f t="shared" si="5"/>
        <v>-5.3449358310799456E-3</v>
      </c>
      <c r="AD13" s="26">
        <f t="shared" si="6"/>
        <v>-6.1597963209838727E-3</v>
      </c>
      <c r="AE13" s="166">
        <f t="shared" si="7"/>
        <v>-2.1104746500728102E-2</v>
      </c>
      <c r="AF13" s="166">
        <f t="shared" si="8"/>
        <v>-2.3194435962140422E-2</v>
      </c>
      <c r="AG13" s="166">
        <f t="shared" si="9"/>
        <v>-1.6902171173657624E-2</v>
      </c>
      <c r="AH13" s="166">
        <f t="shared" si="10"/>
        <v>-1.9478986297034675E-2</v>
      </c>
    </row>
    <row r="14" spans="1:34" x14ac:dyDescent="0.2">
      <c r="A14" s="199">
        <v>40956</v>
      </c>
      <c r="B14">
        <f>'American Bonds'!B15-'American Bonds'!B14</f>
        <v>-2.0000000000000018E-2</v>
      </c>
      <c r="C14">
        <f>'American Bonds'!C15-'American Bonds'!C14</f>
        <v>1.0000000000000009E-2</v>
      </c>
      <c r="D14">
        <f>'American Bonds'!D15-'American Bonds'!D14</f>
        <v>1.0000000000000009E-2</v>
      </c>
      <c r="E14">
        <f>'American Bonds'!E15-'American Bonds'!E14</f>
        <v>0</v>
      </c>
      <c r="F14">
        <f>'American Bonds'!F15-'American Bonds'!F14</f>
        <v>5.0000000000000044E-2</v>
      </c>
      <c r="G14">
        <f>'American Bonds'!G15-'American Bonds'!G14</f>
        <v>3.0000000000000027E-2</v>
      </c>
      <c r="H14">
        <f>'American Bonds'!H15-'American Bonds'!H14</f>
        <v>3.0000000000000027E-2</v>
      </c>
      <c r="I14">
        <f>'American Bonds'!I15-'American Bonds'!I14</f>
        <v>2.0000000000000018E-2</v>
      </c>
      <c r="J14">
        <f>'American Bonds'!J15-'American Bonds'!J14</f>
        <v>1.0000000000000009E-2</v>
      </c>
      <c r="K14">
        <f>'American Bonds'!K15-'American Bonds'!K14</f>
        <v>0</v>
      </c>
      <c r="L14">
        <f>'American Bonds'!L15-'American Bonds'!L14</f>
        <v>-1.0000000000000231E-2</v>
      </c>
      <c r="N14" s="129">
        <f t="shared" si="11"/>
        <v>5.0000000000000044E-2</v>
      </c>
      <c r="O14" s="25">
        <f>List1!X71</f>
        <v>6.5872227972124406</v>
      </c>
      <c r="Q14" s="135" t="s">
        <v>304</v>
      </c>
      <c r="R14" s="37">
        <f>AVERAGE(N3:N504)</f>
        <v>3.0956175298804751E-2</v>
      </c>
      <c r="U14" s="154">
        <f t="shared" si="0"/>
        <v>41325</v>
      </c>
      <c r="V14">
        <f t="shared" si="12"/>
        <v>3.3386454183266911E-2</v>
      </c>
      <c r="W14">
        <f t="shared" si="1"/>
        <v>3.0595523459762804E-2</v>
      </c>
      <c r="X14">
        <f>LN(List1!W323/List1!W322)</f>
        <v>1.5756571988040059E-3</v>
      </c>
      <c r="Y14" s="26">
        <f t="shared" si="2"/>
        <v>0.10456228513905277</v>
      </c>
      <c r="Z14" s="26">
        <f t="shared" si="13"/>
        <v>-6.6862162891573249E-3</v>
      </c>
      <c r="AA14" s="26">
        <f t="shared" si="3"/>
        <v>-7.3491829410993617E-3</v>
      </c>
      <c r="AB14" s="26">
        <f t="shared" si="4"/>
        <v>8.3711611914536591E-2</v>
      </c>
      <c r="AC14" s="26">
        <f t="shared" si="5"/>
        <v>-5.3529237853806666E-3</v>
      </c>
      <c r="AD14" s="26">
        <f t="shared" si="6"/>
        <v>-6.170434007145534E-3</v>
      </c>
      <c r="AE14" s="166">
        <f t="shared" si="7"/>
        <v>-2.114367240225613E-2</v>
      </c>
      <c r="AF14" s="166">
        <f t="shared" si="8"/>
        <v>-2.324015703512906E-2</v>
      </c>
      <c r="AG14" s="166">
        <f t="shared" si="9"/>
        <v>-1.6927431303093238E-2</v>
      </c>
      <c r="AH14" s="166">
        <f t="shared" si="10"/>
        <v>-1.9512625614339578E-2</v>
      </c>
    </row>
    <row r="15" spans="1:34" x14ac:dyDescent="0.2">
      <c r="A15" s="199">
        <v>40957</v>
      </c>
      <c r="B15">
        <f>'American Bonds'!B16-'American Bonds'!B15</f>
        <v>2.0000000000000018E-2</v>
      </c>
      <c r="C15">
        <f>'American Bonds'!C16-'American Bonds'!C15</f>
        <v>2.0000000000000018E-2</v>
      </c>
      <c r="D15">
        <f>'American Bonds'!D16-'American Bonds'!D15</f>
        <v>0</v>
      </c>
      <c r="E15">
        <f>'American Bonds'!E16-'American Bonds'!E15</f>
        <v>2.0000000000000018E-2</v>
      </c>
      <c r="F15">
        <f>'American Bonds'!F16-'American Bonds'!F15</f>
        <v>2.0000000000000018E-2</v>
      </c>
      <c r="G15">
        <f>'American Bonds'!G16-'American Bonds'!G15</f>
        <v>1.0000000000000009E-2</v>
      </c>
      <c r="H15">
        <f>'American Bonds'!H16-'American Bonds'!H15</f>
        <v>1.0000000000000009E-2</v>
      </c>
      <c r="I15">
        <f>'American Bonds'!I16-'American Bonds'!I15</f>
        <v>1.0000000000000009E-2</v>
      </c>
      <c r="J15">
        <f>'American Bonds'!J16-'American Bonds'!J15</f>
        <v>1.0000000000000009E-2</v>
      </c>
      <c r="K15">
        <f>'American Bonds'!K16-'American Bonds'!K15</f>
        <v>1.0000000000000231E-2</v>
      </c>
      <c r="L15">
        <f>'American Bonds'!L16-'American Bonds'!L15</f>
        <v>1.0000000000000231E-2</v>
      </c>
      <c r="N15" s="129">
        <f t="shared" si="11"/>
        <v>2.0000000000000018E-2</v>
      </c>
      <c r="O15" s="25">
        <f>List1!X72</f>
        <v>6.6120596204821878</v>
      </c>
      <c r="Q15" s="136" t="s">
        <v>205</v>
      </c>
      <c r="R15" s="25">
        <f>_xlfn.STDEV.S(N3:N504)</f>
        <v>7.2179376188902564E-2</v>
      </c>
      <c r="U15" s="154">
        <f t="shared" si="0"/>
        <v>41326</v>
      </c>
      <c r="V15">
        <f t="shared" si="12"/>
        <v>3.3306772908366512E-2</v>
      </c>
      <c r="W15">
        <f t="shared" si="1"/>
        <v>3.0682593012068382E-2</v>
      </c>
      <c r="X15">
        <f>LN(List1!W324/List1!W323)</f>
        <v>-5.112889177005754E-4</v>
      </c>
      <c r="Y15" s="26">
        <f t="shared" si="2"/>
        <v>0.10468515793205216</v>
      </c>
      <c r="Z15" s="26">
        <f t="shared" si="13"/>
        <v>-6.6936407688315399E-3</v>
      </c>
      <c r="AA15" s="26">
        <f t="shared" si="3"/>
        <v>-7.3584511432863899E-3</v>
      </c>
      <c r="AB15" s="26">
        <f t="shared" si="4"/>
        <v>8.3775147308543074E-2</v>
      </c>
      <c r="AC15" s="26">
        <f t="shared" si="5"/>
        <v>-5.3566403539583333E-3</v>
      </c>
      <c r="AD15" s="26">
        <f t="shared" si="6"/>
        <v>-6.1764240867601536E-3</v>
      </c>
      <c r="AE15" s="166">
        <f t="shared" si="7"/>
        <v>-2.1167150668468276E-2</v>
      </c>
      <c r="AF15" s="166">
        <f t="shared" si="8"/>
        <v>-2.3269465663855023E-2</v>
      </c>
      <c r="AG15" s="166">
        <f t="shared" si="9"/>
        <v>-1.6939184124878878E-2</v>
      </c>
      <c r="AH15" s="166">
        <f t="shared" si="10"/>
        <v>-1.953156790928752E-2</v>
      </c>
    </row>
    <row r="16" spans="1:34" x14ac:dyDescent="0.2">
      <c r="A16" s="199">
        <v>40960</v>
      </c>
      <c r="B16">
        <f>'American Bonds'!B17-'American Bonds'!B16</f>
        <v>0</v>
      </c>
      <c r="C16">
        <f>'American Bonds'!C17-'American Bonds'!C16</f>
        <v>-1.0000000000000009E-2</v>
      </c>
      <c r="D16">
        <f>'American Bonds'!D17-'American Bonds'!D16</f>
        <v>9.9999999999999534E-3</v>
      </c>
      <c r="E16">
        <f>'American Bonds'!E17-'American Bonds'!E16</f>
        <v>0</v>
      </c>
      <c r="F16">
        <f>'American Bonds'!F17-'American Bonds'!F16</f>
        <v>-2.0000000000000018E-2</v>
      </c>
      <c r="G16">
        <f>'American Bonds'!G17-'American Bonds'!G16</f>
        <v>-2.0000000000000018E-2</v>
      </c>
      <c r="H16">
        <f>'American Bonds'!H17-'American Bonds'!H16</f>
        <v>-2.0000000000000018E-2</v>
      </c>
      <c r="I16">
        <f>'American Bonds'!I17-'American Bonds'!I16</f>
        <v>-3.0000000000000027E-2</v>
      </c>
      <c r="J16">
        <f>'American Bonds'!J17-'American Bonds'!J16</f>
        <v>-3.0000000000000027E-2</v>
      </c>
      <c r="K16">
        <f>'American Bonds'!K17-'American Bonds'!K16</f>
        <v>-2.0000000000000018E-2</v>
      </c>
      <c r="L16">
        <f>'American Bonds'!L17-'American Bonds'!L16</f>
        <v>-2.0000000000000018E-2</v>
      </c>
      <c r="N16" s="129">
        <f t="shared" si="11"/>
        <v>9.9999999999999534E-3</v>
      </c>
      <c r="O16" s="25">
        <f>List1!X73</f>
        <v>6.6121671541041023</v>
      </c>
      <c r="Q16" s="136" t="s">
        <v>315</v>
      </c>
      <c r="R16" s="28">
        <f>R14+R15*_xlfn.NORM.S.INV(95%)</f>
        <v>0.14968068401421583</v>
      </c>
      <c r="U16" s="154">
        <f t="shared" si="0"/>
        <v>41327</v>
      </c>
      <c r="V16">
        <f t="shared" si="12"/>
        <v>3.3306772908366519E-2</v>
      </c>
      <c r="W16">
        <f t="shared" si="1"/>
        <v>3.0682593012068375E-2</v>
      </c>
      <c r="X16">
        <f>LN(List1!W325/List1!W324)</f>
        <v>4.3740199714197204E-4</v>
      </c>
      <c r="Y16" s="26">
        <f t="shared" si="2"/>
        <v>0.10468515793205214</v>
      </c>
      <c r="Z16" s="26">
        <f t="shared" si="13"/>
        <v>-6.694333329445714E-3</v>
      </c>
      <c r="AA16" s="26">
        <f t="shared" si="3"/>
        <v>-7.3592124888110684E-3</v>
      </c>
      <c r="AB16" s="26">
        <f t="shared" si="4"/>
        <v>8.377514730854306E-2</v>
      </c>
      <c r="AC16" s="26">
        <f t="shared" si="5"/>
        <v>-5.3571945812109691E-3</v>
      </c>
      <c r="AD16" s="26">
        <f t="shared" si="6"/>
        <v>-6.1770631333129423E-3</v>
      </c>
      <c r="AE16" s="166">
        <f t="shared" si="7"/>
        <v>-2.1169340737426792E-2</v>
      </c>
      <c r="AF16" s="166">
        <f t="shared" si="8"/>
        <v>-2.3271873249799381E-2</v>
      </c>
      <c r="AG16" s="166">
        <f t="shared" si="9"/>
        <v>-1.6940936745338545E-2</v>
      </c>
      <c r="AH16" s="166">
        <f t="shared" si="10"/>
        <v>-1.9533588751925211E-2</v>
      </c>
    </row>
    <row r="17" spans="1:34" x14ac:dyDescent="0.2">
      <c r="A17" s="199">
        <v>40961</v>
      </c>
      <c r="B17">
        <f>'American Bonds'!B18-'American Bonds'!B17</f>
        <v>0</v>
      </c>
      <c r="C17">
        <f>'American Bonds'!C18-'American Bonds'!C17</f>
        <v>1.0000000000000009E-2</v>
      </c>
      <c r="D17">
        <f>'American Bonds'!D18-'American Bonds'!D17</f>
        <v>-9.9999999999999534E-3</v>
      </c>
      <c r="E17">
        <f>'American Bonds'!E18-'American Bonds'!E17</f>
        <v>0</v>
      </c>
      <c r="F17">
        <f>'American Bonds'!F18-'American Bonds'!F17</f>
        <v>-1.0000000000000009E-2</v>
      </c>
      <c r="G17">
        <f>'American Bonds'!G18-'American Bonds'!G17</f>
        <v>0</v>
      </c>
      <c r="H17">
        <f>'American Bonds'!H18-'American Bonds'!H17</f>
        <v>-2.0000000000000018E-2</v>
      </c>
      <c r="I17">
        <f>'American Bonds'!I18-'American Bonds'!I17</f>
        <v>1.0000000000000009E-2</v>
      </c>
      <c r="J17">
        <f>'American Bonds'!J18-'American Bonds'!J17</f>
        <v>1.0000000000000009E-2</v>
      </c>
      <c r="K17">
        <f>'American Bonds'!K18-'American Bonds'!K17</f>
        <v>0</v>
      </c>
      <c r="L17">
        <f>'American Bonds'!L18-'American Bonds'!L17</f>
        <v>9.9999999999997868E-3</v>
      </c>
      <c r="N17" s="129">
        <f t="shared" si="11"/>
        <v>1.0000000000000009E-2</v>
      </c>
      <c r="O17" s="25">
        <f>List1!X74</f>
        <v>6.6088257936864121</v>
      </c>
      <c r="Q17" s="136" t="s">
        <v>306</v>
      </c>
      <c r="R17" s="28">
        <f>-R16*List1!B56/100</f>
        <v>-9.5609566728591805E-3</v>
      </c>
      <c r="U17" s="154">
        <f t="shared" si="0"/>
        <v>41328</v>
      </c>
      <c r="V17">
        <f t="shared" si="12"/>
        <v>3.3585657370517906E-2</v>
      </c>
      <c r="W17">
        <f t="shared" si="1"/>
        <v>3.078784879568788E-2</v>
      </c>
      <c r="X17">
        <f>LN(List1!W326/List1!W325)</f>
        <v>2.4437199627115858E-3</v>
      </c>
      <c r="Y17" s="26">
        <f t="shared" si="2"/>
        <v>0.10520890396265725</v>
      </c>
      <c r="Z17" s="26">
        <f t="shared" si="13"/>
        <v>-6.7389718672968826E-3</v>
      </c>
      <c r="AA17" s="26">
        <f t="shared" si="3"/>
        <v>-7.4072372002307605E-3</v>
      </c>
      <c r="AB17" s="26">
        <f t="shared" si="4"/>
        <v>8.4227162128138605E-2</v>
      </c>
      <c r="AC17" s="26">
        <f t="shared" si="5"/>
        <v>-5.3950231840191442E-3</v>
      </c>
      <c r="AD17" s="26">
        <f t="shared" si="6"/>
        <v>-6.2190672576150387E-3</v>
      </c>
      <c r="AE17" s="166">
        <f t="shared" si="7"/>
        <v>-2.1310500188456122E-2</v>
      </c>
      <c r="AF17" s="166">
        <f t="shared" si="8"/>
        <v>-2.3423740721857909E-2</v>
      </c>
      <c r="AG17" s="166">
        <f t="shared" si="9"/>
        <v>-1.7060561290914222E-2</v>
      </c>
      <c r="AH17" s="166">
        <f t="shared" si="10"/>
        <v>-1.9666417455840666E-2</v>
      </c>
    </row>
    <row r="18" spans="1:34" x14ac:dyDescent="0.2">
      <c r="A18" s="199">
        <v>40962</v>
      </c>
      <c r="B18">
        <f>'American Bonds'!B19-'American Bonds'!B18</f>
        <v>-1.0000000000000009E-2</v>
      </c>
      <c r="C18">
        <f>'American Bonds'!C19-'American Bonds'!C18</f>
        <v>-1.0000000000000009E-2</v>
      </c>
      <c r="D18">
        <f>'American Bonds'!D19-'American Bonds'!D18</f>
        <v>0</v>
      </c>
      <c r="E18">
        <f>'American Bonds'!E19-'American Bonds'!E18</f>
        <v>1.0000000000000009E-2</v>
      </c>
      <c r="F18">
        <f>'American Bonds'!F19-'American Bonds'!F18</f>
        <v>-3.0000000000000027E-2</v>
      </c>
      <c r="G18">
        <f>'American Bonds'!G19-'American Bonds'!G18</f>
        <v>-5.0000000000000044E-2</v>
      </c>
      <c r="H18">
        <f>'American Bonds'!H19-'American Bonds'!H18</f>
        <v>-5.0000000000000044E-2</v>
      </c>
      <c r="I18">
        <f>'American Bonds'!I19-'American Bonds'!I18</f>
        <v>-5.0000000000000044E-2</v>
      </c>
      <c r="J18">
        <f>'American Bonds'!J19-'American Bonds'!J18</f>
        <v>-4.0000000000000036E-2</v>
      </c>
      <c r="K18">
        <f>'American Bonds'!K19-'American Bonds'!K18</f>
        <v>-2.0000000000000018E-2</v>
      </c>
      <c r="L18">
        <f>'American Bonds'!L19-'American Bonds'!L18</f>
        <v>-2.9999999999999805E-2</v>
      </c>
      <c r="N18" s="129">
        <f t="shared" si="11"/>
        <v>1.0000000000000009E-2</v>
      </c>
      <c r="O18" s="25">
        <f>List1!X75</f>
        <v>6.6171687649569133</v>
      </c>
      <c r="Q18" s="137" t="s">
        <v>307</v>
      </c>
      <c r="R18" s="131">
        <f>1/SQRT(2*PI())*EXP((-1*(_xlfn.NORM.S.INV(1-0.95))^2/2))/(1-0.95)</f>
        <v>2.0627128075074284</v>
      </c>
      <c r="U18" s="154">
        <f t="shared" si="0"/>
        <v>41331</v>
      </c>
      <c r="V18">
        <f t="shared" si="12"/>
        <v>3.3545816733067717E-2</v>
      </c>
      <c r="W18">
        <f t="shared" si="1"/>
        <v>3.0733969682263339E-2</v>
      </c>
      <c r="X18">
        <f>LN(List1!W327/List1!W326)</f>
        <v>4.113578104098594E-3</v>
      </c>
      <c r="Y18" s="26">
        <f t="shared" si="2"/>
        <v>0.10504372176423668</v>
      </c>
      <c r="Z18" s="26">
        <f t="shared" si="13"/>
        <v>-6.7512098388193553E-3</v>
      </c>
      <c r="AA18" s="26">
        <f t="shared" si="3"/>
        <v>-7.4205680644177574E-3</v>
      </c>
      <c r="AB18" s="26">
        <f t="shared" si="4"/>
        <v>8.409869823555513E-2</v>
      </c>
      <c r="AC18" s="26">
        <f t="shared" si="5"/>
        <v>-5.4050632386588079E-3</v>
      </c>
      <c r="AD18" s="26">
        <f t="shared" si="6"/>
        <v>-6.2304549681615603E-3</v>
      </c>
      <c r="AE18" s="166">
        <f t="shared" si="7"/>
        <v>-2.1349200052407414E-2</v>
      </c>
      <c r="AF18" s="166">
        <f t="shared" si="8"/>
        <v>-2.3465896615867187E-2</v>
      </c>
      <c r="AG18" s="166">
        <f t="shared" si="9"/>
        <v>-1.70923107314081E-2</v>
      </c>
      <c r="AH18" s="166">
        <f t="shared" si="10"/>
        <v>-1.9702428558502395E-2</v>
      </c>
    </row>
    <row r="19" spans="1:34" x14ac:dyDescent="0.2">
      <c r="A19" s="199">
        <v>40963</v>
      </c>
      <c r="B19">
        <f>'American Bonds'!B20-'American Bonds'!B19</f>
        <v>-1.0000000000000009E-2</v>
      </c>
      <c r="C19">
        <f>'American Bonds'!C20-'American Bonds'!C19</f>
        <v>1.0000000000000009E-2</v>
      </c>
      <c r="D19">
        <f>'American Bonds'!D20-'American Bonds'!D19</f>
        <v>9.9999999999999534E-3</v>
      </c>
      <c r="E19">
        <f>'American Bonds'!E20-'American Bonds'!E19</f>
        <v>3.9999999999999925E-2</v>
      </c>
      <c r="F19">
        <f>'American Bonds'!F20-'American Bonds'!F19</f>
        <v>8.0000000000000071E-2</v>
      </c>
      <c r="G19">
        <f>'American Bonds'!G20-'American Bonds'!G19</f>
        <v>8.0000000000000071E-2</v>
      </c>
      <c r="H19">
        <f>'American Bonds'!H20-'American Bonds'!H19</f>
        <v>7.0000000000000062E-2</v>
      </c>
      <c r="I19">
        <f>'American Bonds'!I20-'American Bonds'!I19</f>
        <v>8.0000000000000071E-2</v>
      </c>
      <c r="J19">
        <f>'American Bonds'!J20-'American Bonds'!J19</f>
        <v>5.0000000000000044E-2</v>
      </c>
      <c r="K19">
        <f>'American Bonds'!K20-'American Bonds'!K19</f>
        <v>6.0000000000000053E-2</v>
      </c>
      <c r="L19">
        <f>'American Bonds'!L20-'American Bonds'!L19</f>
        <v>4.9999999999999822E-2</v>
      </c>
      <c r="N19" s="129">
        <f t="shared" si="11"/>
        <v>8.0000000000000071E-2</v>
      </c>
      <c r="O19" s="25">
        <f>List1!X76</f>
        <v>6.615683663867955</v>
      </c>
      <c r="U19" s="154">
        <f t="shared" si="0"/>
        <v>41332</v>
      </c>
      <c r="V19">
        <f t="shared" si="12"/>
        <v>3.390438247011951E-2</v>
      </c>
      <c r="W19">
        <f t="shared" si="1"/>
        <v>3.1098148187908792E-2</v>
      </c>
      <c r="X19">
        <f>LN(List1!W328/List1!W327)</f>
        <v>-3.1792382778767733E-3</v>
      </c>
      <c r="Y19" s="26">
        <f t="shared" si="2"/>
        <v>0.10624949339366815</v>
      </c>
      <c r="Z19" s="26">
        <f t="shared" si="13"/>
        <v>-6.8172105254800941E-3</v>
      </c>
      <c r="AA19" s="26">
        <f t="shared" si="3"/>
        <v>-7.4933601429430109E-3</v>
      </c>
      <c r="AB19" s="26">
        <f t="shared" si="4"/>
        <v>8.5056284308475616E-2</v>
      </c>
      <c r="AC19" s="26">
        <f t="shared" si="5"/>
        <v>-5.45740575437438E-3</v>
      </c>
      <c r="AD19" s="26">
        <f t="shared" si="6"/>
        <v>-6.2911720110920225E-3</v>
      </c>
      <c r="AE19" s="166">
        <f t="shared" si="7"/>
        <v>-2.1557912549390441E-2</v>
      </c>
      <c r="AF19" s="166">
        <f t="shared" si="8"/>
        <v>-2.369608537962482E-2</v>
      </c>
      <c r="AG19" s="166">
        <f t="shared" si="9"/>
        <v>-1.7257832299532466E-2</v>
      </c>
      <c r="AH19" s="166">
        <f t="shared" si="10"/>
        <v>-1.9894432706952878E-2</v>
      </c>
    </row>
    <row r="20" spans="1:34" x14ac:dyDescent="0.2">
      <c r="A20" s="199">
        <v>40964</v>
      </c>
      <c r="B20">
        <f>'American Bonds'!B21-'American Bonds'!B20</f>
        <v>-0.03</v>
      </c>
      <c r="C20">
        <f>'American Bonds'!C21-'American Bonds'!C20</f>
        <v>0</v>
      </c>
      <c r="D20">
        <f>'American Bonds'!D21-'American Bonds'!D20</f>
        <v>2.0000000000000018E-2</v>
      </c>
      <c r="E20">
        <f>'American Bonds'!E21-'American Bonds'!E20</f>
        <v>2.0000000000000018E-2</v>
      </c>
      <c r="F20">
        <f>'American Bonds'!F21-'American Bonds'!F20</f>
        <v>-2.0000000000000018E-2</v>
      </c>
      <c r="G20">
        <f>'American Bonds'!G21-'American Bonds'!G20</f>
        <v>-2.0000000000000018E-2</v>
      </c>
      <c r="H20">
        <f>'American Bonds'!H21-'American Bonds'!H20</f>
        <v>-1.0000000000000009E-2</v>
      </c>
      <c r="I20">
        <f>'American Bonds'!I21-'American Bonds'!I20</f>
        <v>-3.0000000000000027E-2</v>
      </c>
      <c r="J20">
        <f>'American Bonds'!J21-'American Bonds'!J20</f>
        <v>-2.0000000000000018E-2</v>
      </c>
      <c r="K20">
        <f>'American Bonds'!K21-'American Bonds'!K20</f>
        <v>-1.0000000000000231E-2</v>
      </c>
      <c r="L20">
        <f>'American Bonds'!L21-'American Bonds'!L20</f>
        <v>-2.0000000000000018E-2</v>
      </c>
      <c r="N20" s="129">
        <f t="shared" si="11"/>
        <v>2.0000000000000018E-2</v>
      </c>
      <c r="O20" s="25">
        <f>List1!X77</f>
        <v>6.6241165831081217</v>
      </c>
      <c r="U20" s="154" t="str">
        <f t="shared" si="0"/>
        <v>01.03.2017</v>
      </c>
      <c r="V20">
        <f t="shared" si="12"/>
        <v>3.3745019920318704E-2</v>
      </c>
      <c r="W20">
        <f t="shared" si="1"/>
        <v>3.0859661778762336E-2</v>
      </c>
      <c r="X20">
        <f>LN(List1!W329/List1!W328)</f>
        <v>-2.0395813593864187E-4</v>
      </c>
      <c r="Y20" s="26">
        <f t="shared" si="2"/>
        <v>0.10553532849296185</v>
      </c>
      <c r="Z20" s="26">
        <f t="shared" si="13"/>
        <v>-6.7790125796985626E-3</v>
      </c>
      <c r="AA20" s="26">
        <f t="shared" si="3"/>
        <v>-7.4507324191462566E-3</v>
      </c>
      <c r="AB20" s="26">
        <f t="shared" si="4"/>
        <v>8.4504646523611629E-2</v>
      </c>
      <c r="AC20" s="26">
        <f t="shared" si="5"/>
        <v>-5.4281165369637098E-3</v>
      </c>
      <c r="AD20" s="26">
        <f t="shared" si="6"/>
        <v>-6.2564203940312559E-3</v>
      </c>
      <c r="AE20" s="166">
        <f t="shared" si="7"/>
        <v>-2.143712003878118E-2</v>
      </c>
      <c r="AF20" s="166">
        <f t="shared" si="8"/>
        <v>-2.3561284680958514E-2</v>
      </c>
      <c r="AG20" s="166">
        <f t="shared" si="9"/>
        <v>-1.7165211661630889E-2</v>
      </c>
      <c r="AH20" s="166">
        <f t="shared" si="10"/>
        <v>-1.9784538444666891E-2</v>
      </c>
    </row>
    <row r="21" spans="1:34" x14ac:dyDescent="0.2">
      <c r="A21" s="199">
        <v>40967</v>
      </c>
      <c r="B21">
        <f>'American Bonds'!B22-'American Bonds'!B21</f>
        <v>5.999999999999997E-2</v>
      </c>
      <c r="C21">
        <f>'American Bonds'!C22-'American Bonds'!C21</f>
        <v>0</v>
      </c>
      <c r="D21">
        <f>'American Bonds'!D22-'American Bonds'!D21</f>
        <v>1.0000000000000009E-2</v>
      </c>
      <c r="E21">
        <f>'American Bonds'!E22-'American Bonds'!E21</f>
        <v>6.0000000000000053E-2</v>
      </c>
      <c r="F21">
        <f>'American Bonds'!F22-'American Bonds'!F21</f>
        <v>6.9999999999999951E-2</v>
      </c>
      <c r="G21">
        <f>'American Bonds'!G22-'American Bonds'!G21</f>
        <v>6.9999999999999951E-2</v>
      </c>
      <c r="H21">
        <f>'American Bonds'!H22-'American Bonds'!H21</f>
        <v>9.000000000000008E-2</v>
      </c>
      <c r="I21">
        <f>'American Bonds'!I22-'American Bonds'!I21</f>
        <v>0.10000000000000009</v>
      </c>
      <c r="J21">
        <f>'American Bonds'!J22-'American Bonds'!J21</f>
        <v>9.000000000000008E-2</v>
      </c>
      <c r="K21">
        <f>'American Bonds'!K22-'American Bonds'!K21</f>
        <v>8.9999999999999858E-2</v>
      </c>
      <c r="L21">
        <f>'American Bonds'!L22-'American Bonds'!L21</f>
        <v>9.0000000000000302E-2</v>
      </c>
      <c r="N21" s="129">
        <f t="shared" si="11"/>
        <v>0.10000000000000009</v>
      </c>
      <c r="O21" s="25">
        <f>List1!X78</f>
        <v>6.6047192240338628</v>
      </c>
      <c r="U21" s="154" t="str">
        <f t="shared" si="0"/>
        <v>02.03.2017</v>
      </c>
      <c r="V21">
        <f t="shared" si="12"/>
        <v>3.37848605577689E-2</v>
      </c>
      <c r="W21">
        <f t="shared" si="1"/>
        <v>3.0861262609952998E-2</v>
      </c>
      <c r="X21">
        <f>LN(List1!W330/List1!W329)</f>
        <v>-6.3201753557489129E-3</v>
      </c>
      <c r="Y21" s="26">
        <f t="shared" si="2"/>
        <v>0.10557889322064914</v>
      </c>
      <c r="Z21" s="26">
        <f t="shared" si="13"/>
        <v>-6.7423766837615799E-3</v>
      </c>
      <c r="AA21" s="26">
        <f t="shared" si="3"/>
        <v>-7.410225310486347E-3</v>
      </c>
      <c r="AB21" s="26">
        <f t="shared" si="4"/>
        <v>8.4547120294051925E-2</v>
      </c>
      <c r="AC21" s="26">
        <f t="shared" si="5"/>
        <v>-5.3992660385107248E-3</v>
      </c>
      <c r="AD21" s="26">
        <f t="shared" si="6"/>
        <v>-6.2227962678816908E-3</v>
      </c>
      <c r="AE21" s="166">
        <f t="shared" si="7"/>
        <v>-2.1321267163499406E-2</v>
      </c>
      <c r="AF21" s="166">
        <f t="shared" si="8"/>
        <v>-2.3433189956165269E-2</v>
      </c>
      <c r="AG21" s="166">
        <f t="shared" si="9"/>
        <v>-1.7073978374888291E-2</v>
      </c>
      <c r="AH21" s="166">
        <f t="shared" si="10"/>
        <v>-1.9678209621701439E-2</v>
      </c>
    </row>
    <row r="22" spans="1:34" x14ac:dyDescent="0.2">
      <c r="A22" s="199" t="s">
        <v>17</v>
      </c>
      <c r="B22">
        <f>'American Bonds'!B23-'American Bonds'!B22</f>
        <v>-9.9999999999999534E-3</v>
      </c>
      <c r="C22">
        <f>'American Bonds'!C23-'American Bonds'!C22</f>
        <v>2.9999999999999971E-2</v>
      </c>
      <c r="D22">
        <f>'American Bonds'!D23-'American Bonds'!D22</f>
        <v>-2.0000000000000018E-2</v>
      </c>
      <c r="E22">
        <f>'American Bonds'!E23-'American Bonds'!E22</f>
        <v>-1.0000000000000009E-2</v>
      </c>
      <c r="F22">
        <f>'American Bonds'!F23-'American Bonds'!F22</f>
        <v>0</v>
      </c>
      <c r="G22">
        <f>'American Bonds'!G23-'American Bonds'!G22</f>
        <v>2.0000000000000018E-2</v>
      </c>
      <c r="H22">
        <f>'American Bonds'!H23-'American Bonds'!H22</f>
        <v>3.0000000000000027E-2</v>
      </c>
      <c r="I22">
        <f>'American Bonds'!I23-'American Bonds'!I22</f>
        <v>2.9999999999999805E-2</v>
      </c>
      <c r="J22">
        <f>'American Bonds'!J23-'American Bonds'!J22</f>
        <v>1.0000000000000009E-2</v>
      </c>
      <c r="K22">
        <f>'American Bonds'!K23-'American Bonds'!K22</f>
        <v>-9.9999999999997868E-3</v>
      </c>
      <c r="L22">
        <f>'American Bonds'!L23-'American Bonds'!L22</f>
        <v>-1.0000000000000231E-2</v>
      </c>
      <c r="N22" s="129">
        <f t="shared" si="11"/>
        <v>3.0000000000000027E-2</v>
      </c>
      <c r="O22" s="25">
        <f>List1!X79</f>
        <v>6.6094760053131543</v>
      </c>
      <c r="U22" s="154" t="str">
        <f t="shared" si="0"/>
        <v>03.03.2017</v>
      </c>
      <c r="V22">
        <f t="shared" si="12"/>
        <v>3.3904382470119496E-2</v>
      </c>
      <c r="W22">
        <f t="shared" si="1"/>
        <v>3.0787900557152911E-2</v>
      </c>
      <c r="X22">
        <f>LN(List1!W331/List1!W330)</f>
        <v>-2.0843795296335114E-3</v>
      </c>
      <c r="Y22" s="26">
        <f t="shared" si="2"/>
        <v>0.10552774947743299</v>
      </c>
      <c r="Z22" s="26">
        <f t="shared" si="13"/>
        <v>-6.7291034536153069E-3</v>
      </c>
      <c r="AA22" s="26">
        <f t="shared" si="3"/>
        <v>-7.3943751455546481E-3</v>
      </c>
      <c r="AB22" s="26">
        <f t="shared" si="4"/>
        <v>8.4545972367773697E-2</v>
      </c>
      <c r="AC22" s="26">
        <f t="shared" si="5"/>
        <v>-5.3911752829611239E-3</v>
      </c>
      <c r="AD22" s="26">
        <f t="shared" si="6"/>
        <v>-6.211527870558199E-3</v>
      </c>
      <c r="AE22" s="166">
        <f t="shared" si="7"/>
        <v>-2.1279293524329574E-2</v>
      </c>
      <c r="AF22" s="166">
        <f t="shared" si="8"/>
        <v>-2.3383067333691773E-2</v>
      </c>
      <c r="AG22" s="166">
        <f t="shared" si="9"/>
        <v>-1.7048393159359906E-2</v>
      </c>
      <c r="AH22" s="166">
        <f t="shared" si="10"/>
        <v>-1.9642575820579457E-2</v>
      </c>
    </row>
    <row r="23" spans="1:34" x14ac:dyDescent="0.2">
      <c r="A23" s="199" t="s">
        <v>18</v>
      </c>
      <c r="B23">
        <f>'American Bonds'!B24-'American Bonds'!B23</f>
        <v>-3.0000000000000027E-2</v>
      </c>
      <c r="C23">
        <f>'American Bonds'!C24-'American Bonds'!C23</f>
        <v>-7.999999999999996E-2</v>
      </c>
      <c r="D23">
        <f>'American Bonds'!D24-'American Bonds'!D23</f>
        <v>-1.9999999999999962E-2</v>
      </c>
      <c r="E23">
        <f>'American Bonds'!E24-'American Bonds'!E23</f>
        <v>-2.0000000000000018E-2</v>
      </c>
      <c r="F23">
        <f>'American Bonds'!F24-'American Bonds'!F23</f>
        <v>0</v>
      </c>
      <c r="G23">
        <f>'American Bonds'!G24-'American Bonds'!G23</f>
        <v>-1.0000000000000009E-2</v>
      </c>
      <c r="H23">
        <f>'American Bonds'!H24-'American Bonds'!H23</f>
        <v>-1.0000000000000009E-2</v>
      </c>
      <c r="I23">
        <f>'American Bonds'!I24-'American Bonds'!I23</f>
        <v>-2.0000000000000018E-2</v>
      </c>
      <c r="J23">
        <f>'American Bonds'!J24-'American Bonds'!J23</f>
        <v>-1.0000000000000009E-2</v>
      </c>
      <c r="K23">
        <f>'American Bonds'!K24-'American Bonds'!K23</f>
        <v>-4.0000000000000036E-2</v>
      </c>
      <c r="L23">
        <f>'American Bonds'!L24-'American Bonds'!L23</f>
        <v>-4.0000000000000036E-2</v>
      </c>
      <c r="N23" s="129">
        <f t="shared" si="11"/>
        <v>0</v>
      </c>
      <c r="O23" s="25">
        <f>List1!X80</f>
        <v>6.5774092487211488</v>
      </c>
      <c r="U23" s="154" t="str">
        <f t="shared" si="0"/>
        <v>06.03.2017</v>
      </c>
      <c r="V23">
        <f t="shared" si="12"/>
        <v>3.38645418326693E-2</v>
      </c>
      <c r="W23">
        <f t="shared" si="1"/>
        <v>3.0760454770520664E-2</v>
      </c>
      <c r="X23">
        <f>LN(List1!W332/List1!W331)</f>
        <v>3.7029752422271234E-4</v>
      </c>
      <c r="Y23" s="26">
        <f t="shared" si="2"/>
        <v>0.10542406039259949</v>
      </c>
      <c r="Z23" s="26">
        <f t="shared" si="13"/>
        <v>-6.7249293347702932E-3</v>
      </c>
      <c r="AA23" s="26">
        <f t="shared" si="3"/>
        <v>-7.3898490008854397E-3</v>
      </c>
      <c r="AB23" s="26">
        <f t="shared" si="4"/>
        <v>8.4460987428636919E-2</v>
      </c>
      <c r="AC23" s="26">
        <f t="shared" si="5"/>
        <v>-5.3877091233945403E-3</v>
      </c>
      <c r="AD23" s="26">
        <f t="shared" si="6"/>
        <v>-6.2076276247389206E-3</v>
      </c>
      <c r="AE23" s="166">
        <f t="shared" si="7"/>
        <v>-2.12660938015551E-2</v>
      </c>
      <c r="AF23" s="166">
        <f t="shared" si="8"/>
        <v>-2.3368754407517647E-2</v>
      </c>
      <c r="AG23" s="166">
        <f t="shared" si="9"/>
        <v>-1.7037432200395917E-2</v>
      </c>
      <c r="AH23" s="166">
        <f t="shared" si="10"/>
        <v>-1.9630242160355988E-2</v>
      </c>
    </row>
    <row r="24" spans="1:34" x14ac:dyDescent="0.2">
      <c r="A24" s="199" t="s">
        <v>19</v>
      </c>
      <c r="B24">
        <f>'American Bonds'!B25-'American Bonds'!B24</f>
        <v>0</v>
      </c>
      <c r="C24">
        <f>'American Bonds'!C25-'American Bonds'!C24</f>
        <v>9.9999999999999534E-3</v>
      </c>
      <c r="D24">
        <f>'American Bonds'!D25-'American Bonds'!D24</f>
        <v>9.9999999999999534E-3</v>
      </c>
      <c r="E24">
        <f>'American Bonds'!E25-'American Bonds'!E24</f>
        <v>2.0000000000000018E-2</v>
      </c>
      <c r="F24">
        <f>'American Bonds'!F25-'American Bonds'!F24</f>
        <v>3.0000000000000027E-2</v>
      </c>
      <c r="G24">
        <f>'American Bonds'!G25-'American Bonds'!G24</f>
        <v>5.0000000000000044E-2</v>
      </c>
      <c r="H24">
        <f>'American Bonds'!H25-'American Bonds'!H24</f>
        <v>4.9999999999999822E-2</v>
      </c>
      <c r="I24">
        <f>'American Bonds'!I25-'American Bonds'!I24</f>
        <v>6.0000000000000053E-2</v>
      </c>
      <c r="J24">
        <f>'American Bonds'!J25-'American Bonds'!J24</f>
        <v>4.9999999999999822E-2</v>
      </c>
      <c r="K24">
        <f>'American Bonds'!K25-'American Bonds'!K24</f>
        <v>6.0000000000000053E-2</v>
      </c>
      <c r="L24">
        <f>'American Bonds'!L25-'American Bonds'!L24</f>
        <v>5.0000000000000266E-2</v>
      </c>
      <c r="N24" s="129">
        <f t="shared" si="11"/>
        <v>6.0000000000000053E-2</v>
      </c>
      <c r="O24" s="25">
        <f>List1!X81</f>
        <v>6.5798425696054936</v>
      </c>
      <c r="U24" s="154" t="str">
        <f t="shared" si="0"/>
        <v>07.03.2017</v>
      </c>
      <c r="V24">
        <f t="shared" si="12"/>
        <v>3.3904382470119503E-2</v>
      </c>
      <c r="W24">
        <f t="shared" si="1"/>
        <v>3.0774905697940582E-2</v>
      </c>
      <c r="X24">
        <f>LN(List1!W333/List1!W332)</f>
        <v>-2.3998064911485187E-4</v>
      </c>
      <c r="Y24" s="26">
        <f t="shared" si="2"/>
        <v>0.10549751891433093</v>
      </c>
      <c r="Z24" s="26">
        <f t="shared" si="13"/>
        <v>-6.7268874556208336E-3</v>
      </c>
      <c r="AA24" s="26">
        <f t="shared" si="3"/>
        <v>-7.3918498519553281E-3</v>
      </c>
      <c r="AB24" s="26">
        <f t="shared" si="4"/>
        <v>8.4524597726466574E-2</v>
      </c>
      <c r="AC24" s="26">
        <f t="shared" si="5"/>
        <v>-5.38958130948355E-3</v>
      </c>
      <c r="AD24" s="26">
        <f t="shared" si="6"/>
        <v>-6.2095525018509116E-3</v>
      </c>
      <c r="AE24" s="166">
        <f t="shared" si="7"/>
        <v>-2.1272285923376672E-2</v>
      </c>
      <c r="AF24" s="166">
        <f t="shared" si="8"/>
        <v>-2.3375081654157279E-2</v>
      </c>
      <c r="AG24" s="166">
        <f t="shared" si="9"/>
        <v>-1.704335257264087E-2</v>
      </c>
      <c r="AH24" s="166">
        <f t="shared" si="10"/>
        <v>-1.9636329156245809E-2</v>
      </c>
    </row>
    <row r="25" spans="1:34" x14ac:dyDescent="0.2">
      <c r="A25" s="199" t="s">
        <v>20</v>
      </c>
      <c r="B25">
        <f>'American Bonds'!B26-'American Bonds'!B25</f>
        <v>2.0000000000000018E-2</v>
      </c>
      <c r="C25">
        <f>'American Bonds'!C26-'American Bonds'!C25</f>
        <v>3.0000000000000027E-2</v>
      </c>
      <c r="D25">
        <f>'American Bonds'!D26-'American Bonds'!D25</f>
        <v>2.0000000000000018E-2</v>
      </c>
      <c r="E25">
        <f>'American Bonds'!E26-'American Bonds'!E25</f>
        <v>0</v>
      </c>
      <c r="F25">
        <f>'American Bonds'!F26-'American Bonds'!F25</f>
        <v>3.0000000000000027E-2</v>
      </c>
      <c r="G25">
        <f>'American Bonds'!G26-'American Bonds'!G25</f>
        <v>4.0000000000000036E-2</v>
      </c>
      <c r="H25">
        <f>'American Bonds'!H26-'American Bonds'!H25</f>
        <v>4.0000000000000036E-2</v>
      </c>
      <c r="I25">
        <f>'American Bonds'!I26-'American Bonds'!I25</f>
        <v>3.0000000000000027E-2</v>
      </c>
      <c r="J25">
        <f>'American Bonds'!J26-'American Bonds'!J25</f>
        <v>3.0000000000000027E-2</v>
      </c>
      <c r="K25">
        <f>'American Bonds'!K26-'American Bonds'!K25</f>
        <v>9.9999999999997868E-3</v>
      </c>
      <c r="L25">
        <f>'American Bonds'!L26-'American Bonds'!L25</f>
        <v>9.9999999999997868E-3</v>
      </c>
      <c r="N25" s="129">
        <f t="shared" si="11"/>
        <v>4.0000000000000036E-2</v>
      </c>
      <c r="O25" s="25">
        <f>List1!X82</f>
        <v>6.5917843497472193</v>
      </c>
      <c r="U25" s="154" t="str">
        <f t="shared" si="0"/>
        <v>08.03.2017</v>
      </c>
      <c r="V25">
        <f t="shared" si="12"/>
        <v>3.4063745019920308E-2</v>
      </c>
      <c r="W25">
        <f t="shared" si="1"/>
        <v>3.0754185411399352E-2</v>
      </c>
      <c r="X25">
        <f>LN(List1!W334/List1!W333)</f>
        <v>-1.4592104358969694E-3</v>
      </c>
      <c r="Y25" s="26">
        <f t="shared" si="2"/>
        <v>0.10560867886958702</v>
      </c>
      <c r="Z25" s="26">
        <f t="shared" si="13"/>
        <v>-6.7291212499321507E-3</v>
      </c>
      <c r="AA25" s="26">
        <f t="shared" si="3"/>
        <v>-7.3931569251550998E-3</v>
      </c>
      <c r="AB25" s="26">
        <f t="shared" si="4"/>
        <v>8.4649878437798559E-2</v>
      </c>
      <c r="AC25" s="26">
        <f t="shared" si="5"/>
        <v>-5.3936788329997896E-3</v>
      </c>
      <c r="AD25" s="26">
        <f t="shared" si="6"/>
        <v>-6.2125072771170046E-3</v>
      </c>
      <c r="AE25" s="166">
        <f t="shared" si="7"/>
        <v>-2.1279349801224763E-2</v>
      </c>
      <c r="AF25" s="166">
        <f t="shared" si="8"/>
        <v>-2.337921498253712E-2</v>
      </c>
      <c r="AG25" s="166">
        <f t="shared" si="9"/>
        <v>-1.7056310079718289E-2</v>
      </c>
      <c r="AH25" s="166">
        <f t="shared" si="10"/>
        <v>-1.9645672976060593E-2</v>
      </c>
    </row>
    <row r="26" spans="1:34" x14ac:dyDescent="0.2">
      <c r="A26" s="199" t="s">
        <v>21</v>
      </c>
      <c r="B26">
        <f>'American Bonds'!B27-'American Bonds'!B26</f>
        <v>0</v>
      </c>
      <c r="C26">
        <f>'American Bonds'!C27-'American Bonds'!C26</f>
        <v>-3.0000000000000027E-2</v>
      </c>
      <c r="D26">
        <f>'American Bonds'!D27-'American Bonds'!D26</f>
        <v>-1.0000000000000009E-2</v>
      </c>
      <c r="E26">
        <f>'American Bonds'!E27-'American Bonds'!E26</f>
        <v>1.0000000000000009E-2</v>
      </c>
      <c r="F26">
        <f>'American Bonds'!F27-'American Bonds'!F26</f>
        <v>-3.0000000000000027E-2</v>
      </c>
      <c r="G26">
        <f>'American Bonds'!G27-'American Bonds'!G26</f>
        <v>-4.0000000000000036E-2</v>
      </c>
      <c r="H26">
        <f>'American Bonds'!H27-'American Bonds'!H26</f>
        <v>-7.9999999999999849E-2</v>
      </c>
      <c r="I26">
        <f>'American Bonds'!I27-'American Bonds'!I26</f>
        <v>-8.0000000000000071E-2</v>
      </c>
      <c r="J26">
        <f>'American Bonds'!J27-'American Bonds'!J26</f>
        <v>-7.9999999999999849E-2</v>
      </c>
      <c r="K26">
        <f>'American Bonds'!K27-'American Bonds'!K26</f>
        <v>-7.9999999999999627E-2</v>
      </c>
      <c r="L26">
        <f>'American Bonds'!L27-'American Bonds'!L26</f>
        <v>-8.0000000000000071E-2</v>
      </c>
      <c r="N26" s="129">
        <f t="shared" si="11"/>
        <v>1.0000000000000009E-2</v>
      </c>
      <c r="O26" s="25">
        <f>List1!X83</f>
        <v>6.5712089295676996</v>
      </c>
      <c r="U26" s="154" t="str">
        <f t="shared" si="0"/>
        <v>09.03.2017</v>
      </c>
      <c r="V26">
        <f t="shared" si="12"/>
        <v>3.4183266932270903E-2</v>
      </c>
      <c r="W26">
        <f t="shared" si="1"/>
        <v>3.095206421039582E-2</v>
      </c>
      <c r="X26">
        <f>LN(List1!W335/List1!W334)</f>
        <v>-2.5199422614850218E-3</v>
      </c>
      <c r="Y26" s="26">
        <f t="shared" si="2"/>
        <v>0.10618853570530082</v>
      </c>
      <c r="Z26" s="26">
        <f t="shared" si="13"/>
        <v>-6.7500580750503129E-3</v>
      </c>
      <c r="AA26" s="26">
        <f t="shared" si="3"/>
        <v>-7.4167849095066029E-3</v>
      </c>
      <c r="AB26" s="26">
        <f t="shared" si="4"/>
        <v>8.5094882010375295E-2</v>
      </c>
      <c r="AC26" s="26">
        <f t="shared" si="5"/>
        <v>-5.4092034666875458E-3</v>
      </c>
      <c r="AD26" s="26">
        <f t="shared" si="6"/>
        <v>-6.231350403786585E-3</v>
      </c>
      <c r="AE26" s="166">
        <f t="shared" si="7"/>
        <v>-2.1345557855570779E-2</v>
      </c>
      <c r="AF26" s="166">
        <f t="shared" si="8"/>
        <v>-2.3453933229606688E-2</v>
      </c>
      <c r="AG26" s="166">
        <f t="shared" si="9"/>
        <v>-1.7105403282011381E-2</v>
      </c>
      <c r="AH26" s="166">
        <f t="shared" si="10"/>
        <v>-1.970526017457553E-2</v>
      </c>
    </row>
    <row r="27" spans="1:34" x14ac:dyDescent="0.2">
      <c r="A27" s="199" t="s">
        <v>22</v>
      </c>
      <c r="B27">
        <f>'American Bonds'!B28-'American Bonds'!B27</f>
        <v>0</v>
      </c>
      <c r="C27">
        <f>'American Bonds'!C28-'American Bonds'!C27</f>
        <v>1.0000000000000009E-2</v>
      </c>
      <c r="D27">
        <f>'American Bonds'!D28-'American Bonds'!D27</f>
        <v>-1.0000000000000009E-2</v>
      </c>
      <c r="E27">
        <f>'American Bonds'!E28-'American Bonds'!E27</f>
        <v>0</v>
      </c>
      <c r="F27">
        <f>'American Bonds'!F28-'American Bonds'!F27</f>
        <v>2.0000000000000018E-2</v>
      </c>
      <c r="G27">
        <f>'American Bonds'!G28-'American Bonds'!G27</f>
        <v>3.0000000000000027E-2</v>
      </c>
      <c r="H27">
        <f>'American Bonds'!H28-'American Bonds'!H27</f>
        <v>4.9999999999999822E-2</v>
      </c>
      <c r="I27">
        <f>'American Bonds'!I28-'American Bonds'!I27</f>
        <v>5.0000000000000044E-2</v>
      </c>
      <c r="J27">
        <f>'American Bonds'!J28-'American Bonds'!J27</f>
        <v>6.999999999999984E-2</v>
      </c>
      <c r="K27">
        <f>'American Bonds'!K28-'American Bonds'!K27</f>
        <v>4.9999999999999822E-2</v>
      </c>
      <c r="L27">
        <f>'American Bonds'!L28-'American Bonds'!L27</f>
        <v>5.0000000000000266E-2</v>
      </c>
      <c r="N27" s="129">
        <f t="shared" si="11"/>
        <v>6.999999999999984E-2</v>
      </c>
      <c r="O27" s="25">
        <f>List1!X84</f>
        <v>6.5665619502118959</v>
      </c>
      <c r="U27" s="154" t="str">
        <f t="shared" si="0"/>
        <v>10.03.2017</v>
      </c>
      <c r="V27">
        <f t="shared" si="12"/>
        <v>3.4302788844621492E-2</v>
      </c>
      <c r="W27">
        <f t="shared" si="1"/>
        <v>3.1109676182680523E-2</v>
      </c>
      <c r="X27">
        <f>LN(List1!W336/List1!W335)</f>
        <v>-2.4311555246216612E-3</v>
      </c>
      <c r="Y27" s="26">
        <f t="shared" si="2"/>
        <v>0.1066747178942993</v>
      </c>
      <c r="Z27" s="26">
        <f t="shared" si="13"/>
        <v>-6.7643840966605459E-3</v>
      </c>
      <c r="AA27" s="26">
        <f t="shared" si="3"/>
        <v>-7.4328675894602177E-3</v>
      </c>
      <c r="AB27" s="26">
        <f t="shared" si="4"/>
        <v>8.5473652546989354E-2</v>
      </c>
      <c r="AC27" s="26">
        <f t="shared" si="5"/>
        <v>-5.4199966719878411E-3</v>
      </c>
      <c r="AD27" s="26">
        <f t="shared" si="6"/>
        <v>-6.2443097605028777E-3</v>
      </c>
      <c r="AE27" s="166">
        <f t="shared" si="7"/>
        <v>-2.1390860713667907E-2</v>
      </c>
      <c r="AF27" s="166">
        <f t="shared" si="8"/>
        <v>-2.3504791129139641E-2</v>
      </c>
      <c r="AG27" s="166">
        <f t="shared" si="9"/>
        <v>-1.7139534394014114E-2</v>
      </c>
      <c r="AH27" s="166">
        <f t="shared" si="10"/>
        <v>-1.9746241258809614E-2</v>
      </c>
    </row>
    <row r="28" spans="1:34" x14ac:dyDescent="0.2">
      <c r="A28" s="199" t="s">
        <v>23</v>
      </c>
      <c r="B28">
        <f>'American Bonds'!B29-'American Bonds'!B28</f>
        <v>0</v>
      </c>
      <c r="C28">
        <f>'American Bonds'!C29-'American Bonds'!C28</f>
        <v>2.0000000000000018E-2</v>
      </c>
      <c r="D28">
        <f>'American Bonds'!D29-'American Bonds'!D28</f>
        <v>3.0000000000000027E-2</v>
      </c>
      <c r="E28">
        <f>'American Bonds'!E29-'American Bonds'!E28</f>
        <v>9.9999999999998979E-3</v>
      </c>
      <c r="F28">
        <f>'American Bonds'!F29-'American Bonds'!F28</f>
        <v>3.0000000000000027E-2</v>
      </c>
      <c r="G28">
        <f>'American Bonds'!G29-'American Bonds'!G28</f>
        <v>4.0000000000000036E-2</v>
      </c>
      <c r="H28">
        <f>'American Bonds'!H29-'American Bonds'!H28</f>
        <v>6.0000000000000053E-2</v>
      </c>
      <c r="I28">
        <f>'American Bonds'!I29-'American Bonds'!I28</f>
        <v>6.0000000000000053E-2</v>
      </c>
      <c r="J28">
        <f>'American Bonds'!J29-'American Bonds'!J28</f>
        <v>3.0000000000000027E-2</v>
      </c>
      <c r="K28">
        <f>'American Bonds'!K29-'American Bonds'!K28</f>
        <v>2.0000000000000018E-2</v>
      </c>
      <c r="L28">
        <f>'American Bonds'!L29-'American Bonds'!L28</f>
        <v>2.0000000000000018E-2</v>
      </c>
      <c r="N28" s="129">
        <f t="shared" si="11"/>
        <v>6.0000000000000053E-2</v>
      </c>
      <c r="O28" s="25">
        <f>List1!X85</f>
        <v>6.5963654131743112</v>
      </c>
      <c r="U28" s="154">
        <f t="shared" si="0"/>
        <v>41345</v>
      </c>
      <c r="V28">
        <f t="shared" si="12"/>
        <v>3.4422310756972101E-2</v>
      </c>
      <c r="W28">
        <f t="shared" si="1"/>
        <v>3.1227631037897309E-2</v>
      </c>
      <c r="X28">
        <f>LN(List1!W337/List1!W336)</f>
        <v>8.1073652870694731E-4</v>
      </c>
      <c r="Y28" s="26">
        <f t="shared" si="2"/>
        <v>0.10706864383331627</v>
      </c>
      <c r="Z28" s="26">
        <f t="shared" si="13"/>
        <v>-6.7911964015446857E-3</v>
      </c>
      <c r="AA28" s="26">
        <f t="shared" si="3"/>
        <v>-7.4623956602266348E-3</v>
      </c>
      <c r="AB28" s="26">
        <f t="shared" si="4"/>
        <v>8.5787192930759842E-2</v>
      </c>
      <c r="AC28" s="26">
        <f t="shared" si="5"/>
        <v>-5.441347298999883E-3</v>
      </c>
      <c r="AD28" s="26">
        <f t="shared" si="6"/>
        <v>-6.2690092231798451E-3</v>
      </c>
      <c r="AE28" s="166">
        <f t="shared" si="7"/>
        <v>-2.1475648666420648E-2</v>
      </c>
      <c r="AF28" s="166">
        <f t="shared" si="8"/>
        <v>-2.3598167087672154E-2</v>
      </c>
      <c r="AG28" s="166">
        <f t="shared" si="9"/>
        <v>-1.7207051004844882E-2</v>
      </c>
      <c r="AH28" s="166">
        <f t="shared" si="10"/>
        <v>-1.982434781785115E-2</v>
      </c>
    </row>
    <row r="29" spans="1:34" x14ac:dyDescent="0.2">
      <c r="A29" s="199" t="s">
        <v>24</v>
      </c>
      <c r="B29">
        <f>'American Bonds'!B30-'American Bonds'!B29</f>
        <v>0</v>
      </c>
      <c r="C29">
        <f>'American Bonds'!C30-'American Bonds'!C29</f>
        <v>1.0000000000000009E-2</v>
      </c>
      <c r="D29">
        <f>'American Bonds'!D30-'American Bonds'!D29</f>
        <v>1.0000000000000009E-2</v>
      </c>
      <c r="E29">
        <f>'American Bonds'!E30-'American Bonds'!E29</f>
        <v>1.0000000000000009E-2</v>
      </c>
      <c r="F29">
        <f>'American Bonds'!F30-'American Bonds'!F29</f>
        <v>3.9999999999999925E-2</v>
      </c>
      <c r="G29">
        <f>'American Bonds'!G30-'American Bonds'!G29</f>
        <v>4.9999999999999822E-2</v>
      </c>
      <c r="H29">
        <f>'American Bonds'!H30-'American Bonds'!H29</f>
        <v>4.0000000000000036E-2</v>
      </c>
      <c r="I29">
        <f>'American Bonds'!I30-'American Bonds'!I29</f>
        <v>4.0000000000000036E-2</v>
      </c>
      <c r="J29">
        <f>'American Bonds'!J30-'American Bonds'!J29</f>
        <v>5.0000000000000044E-2</v>
      </c>
      <c r="K29">
        <f>'American Bonds'!K30-'American Bonds'!K29</f>
        <v>4.9999999999999822E-2</v>
      </c>
      <c r="L29">
        <f>'American Bonds'!L30-'American Bonds'!L29</f>
        <v>4.9999999999999822E-2</v>
      </c>
      <c r="N29" s="129">
        <f t="shared" si="11"/>
        <v>5.0000000000000044E-2</v>
      </c>
      <c r="O29" s="25">
        <f>List1!X86</f>
        <v>6.5757037584750027</v>
      </c>
      <c r="U29" s="154">
        <f t="shared" si="0"/>
        <v>41346</v>
      </c>
      <c r="V29">
        <f t="shared" si="12"/>
        <v>3.4223107569721099E-2</v>
      </c>
      <c r="W29">
        <f t="shared" si="1"/>
        <v>3.1541940712397298E-2</v>
      </c>
      <c r="X29">
        <f>LN(List1!W338/List1!W337)</f>
        <v>-2.1193537450420073E-3</v>
      </c>
      <c r="Y29" s="26">
        <f t="shared" si="2"/>
        <v>0.1076006342891288</v>
      </c>
      <c r="Z29" s="26">
        <f t="shared" si="13"/>
        <v>-6.8131456363256905E-3</v>
      </c>
      <c r="AA29" s="26">
        <f t="shared" si="3"/>
        <v>-7.4899290273817342E-3</v>
      </c>
      <c r="AB29" s="26">
        <f t="shared" si="4"/>
        <v>8.6104983151596079E-2</v>
      </c>
      <c r="AC29" s="26">
        <f t="shared" si="5"/>
        <v>-5.4520662828886728E-3</v>
      </c>
      <c r="AD29" s="26">
        <f t="shared" si="6"/>
        <v>-6.2866140516011472E-3</v>
      </c>
      <c r="AE29" s="166">
        <f t="shared" si="7"/>
        <v>-2.1545058241226409E-2</v>
      </c>
      <c r="AF29" s="166">
        <f t="shared" si="8"/>
        <v>-2.3685235239535939E-2</v>
      </c>
      <c r="AG29" s="166">
        <f t="shared" si="9"/>
        <v>-1.7240947408136108E-2</v>
      </c>
      <c r="AH29" s="166">
        <f t="shared" si="10"/>
        <v>-1.9880019173478931E-2</v>
      </c>
    </row>
    <row r="30" spans="1:34" x14ac:dyDescent="0.2">
      <c r="A30" s="199" t="s">
        <v>25</v>
      </c>
      <c r="B30">
        <f>'American Bonds'!B31-'American Bonds'!B30</f>
        <v>1.0000000000000009E-2</v>
      </c>
      <c r="C30">
        <f>'American Bonds'!C31-'American Bonds'!C30</f>
        <v>1.0000000000000009E-2</v>
      </c>
      <c r="D30">
        <f>'American Bonds'!D31-'American Bonds'!D30</f>
        <v>1.0000000000000009E-2</v>
      </c>
      <c r="E30">
        <f>'American Bonds'!E31-'American Bonds'!E30</f>
        <v>0</v>
      </c>
      <c r="F30">
        <f>'American Bonds'!F31-'American Bonds'!F30</f>
        <v>0</v>
      </c>
      <c r="G30">
        <f>'American Bonds'!G31-'American Bonds'!G30</f>
        <v>-1.0000000000000009E-2</v>
      </c>
      <c r="H30">
        <f>'American Bonds'!H31-'American Bonds'!H30</f>
        <v>0</v>
      </c>
      <c r="I30">
        <f>'American Bonds'!I31-'American Bonds'!I30</f>
        <v>-1.0000000000000009E-2</v>
      </c>
      <c r="J30">
        <f>'American Bonds'!J31-'American Bonds'!J30</f>
        <v>-1.0000000000000009E-2</v>
      </c>
      <c r="K30">
        <f>'American Bonds'!K31-'American Bonds'!K30</f>
        <v>-9.9999999999997868E-3</v>
      </c>
      <c r="L30">
        <f>'American Bonds'!L31-'American Bonds'!L30</f>
        <v>-9.9999999999997868E-3</v>
      </c>
      <c r="N30" s="129">
        <f t="shared" si="11"/>
        <v>1.0000000000000009E-2</v>
      </c>
      <c r="O30" s="25">
        <f>List1!X87</f>
        <v>6.5685244917244221</v>
      </c>
      <c r="U30" s="154">
        <f t="shared" si="0"/>
        <v>41347</v>
      </c>
      <c r="V30">
        <f t="shared" si="12"/>
        <v>3.4342629482071688E-2</v>
      </c>
      <c r="W30">
        <f t="shared" si="1"/>
        <v>3.1506604632333388E-2</v>
      </c>
      <c r="X30">
        <f>LN(List1!W339/List1!W338)</f>
        <v>1.2074582864245399E-3</v>
      </c>
      <c r="Y30" s="26">
        <f t="shared" si="2"/>
        <v>0.10763795218674577</v>
      </c>
      <c r="Z30" s="26">
        <f t="shared" si="13"/>
        <v>-6.8260717487404476E-3</v>
      </c>
      <c r="AA30" s="26">
        <f t="shared" si="3"/>
        <v>-7.5031447016268857E-3</v>
      </c>
      <c r="AB30" s="26">
        <f t="shared" si="4"/>
        <v>8.6166382384491286E-2</v>
      </c>
      <c r="AC30" s="26">
        <f t="shared" si="5"/>
        <v>-5.4644100573883747E-3</v>
      </c>
      <c r="AD30" s="26">
        <f t="shared" si="6"/>
        <v>-6.2993148874334005E-3</v>
      </c>
      <c r="AE30" s="166">
        <f t="shared" si="7"/>
        <v>-2.1585934197748423E-2</v>
      </c>
      <c r="AF30" s="166">
        <f t="shared" si="8"/>
        <v>-2.3727026870965444E-2</v>
      </c>
      <c r="AG30" s="166">
        <f t="shared" si="9"/>
        <v>-1.727998185047867E-2</v>
      </c>
      <c r="AH30" s="166">
        <f t="shared" si="10"/>
        <v>-1.9920182742896732E-2</v>
      </c>
    </row>
    <row r="31" spans="1:34" x14ac:dyDescent="0.2">
      <c r="A31" s="199">
        <v>40981</v>
      </c>
      <c r="B31">
        <f>'American Bonds'!B32-'American Bonds'!B31</f>
        <v>9.9999999999999534E-3</v>
      </c>
      <c r="C31">
        <f>'American Bonds'!C32-'American Bonds'!C31</f>
        <v>0</v>
      </c>
      <c r="D31">
        <f>'American Bonds'!D32-'American Bonds'!D31</f>
        <v>0</v>
      </c>
      <c r="E31">
        <f>'American Bonds'!E32-'American Bonds'!E31</f>
        <v>1.0000000000000009E-2</v>
      </c>
      <c r="F31">
        <f>'American Bonds'!F32-'American Bonds'!F31</f>
        <v>1.0000000000000009E-2</v>
      </c>
      <c r="G31">
        <f>'American Bonds'!G32-'American Bonds'!G31</f>
        <v>1.0000000000000009E-2</v>
      </c>
      <c r="H31">
        <f>'American Bonds'!H32-'American Bonds'!H31</f>
        <v>1.0000000000000009E-2</v>
      </c>
      <c r="I31">
        <f>'American Bonds'!I32-'American Bonds'!I31</f>
        <v>0</v>
      </c>
      <c r="J31">
        <f>'American Bonds'!J32-'American Bonds'!J31</f>
        <v>0</v>
      </c>
      <c r="K31">
        <f>'American Bonds'!K32-'American Bonds'!K31</f>
        <v>0</v>
      </c>
      <c r="L31">
        <f>'American Bonds'!L32-'American Bonds'!L31</f>
        <v>-1.0000000000000231E-2</v>
      </c>
      <c r="N31" s="129">
        <f t="shared" si="11"/>
        <v>1.0000000000000009E-2</v>
      </c>
      <c r="O31" s="25">
        <f>List1!X88</f>
        <v>6.5506682087503227</v>
      </c>
      <c r="U31" s="154">
        <f t="shared" si="0"/>
        <v>41348</v>
      </c>
      <c r="V31">
        <f t="shared" si="12"/>
        <v>3.4462151394422283E-2</v>
      </c>
      <c r="W31">
        <f t="shared" si="1"/>
        <v>3.1432619390578835E-2</v>
      </c>
      <c r="X31">
        <f>LN(List1!W340/List1!W339)</f>
        <v>5.471115924538081E-3</v>
      </c>
      <c r="Y31" s="26">
        <f t="shared" si="2"/>
        <v>0.10758535868923026</v>
      </c>
      <c r="Z31" s="26">
        <f t="shared" si="13"/>
        <v>-6.8495022056128396E-3</v>
      </c>
      <c r="AA31" s="26">
        <f t="shared" si="3"/>
        <v>-7.5276351628667934E-3</v>
      </c>
      <c r="AB31" s="26">
        <f t="shared" si="4"/>
        <v>8.6164209403601033E-2</v>
      </c>
      <c r="AC31" s="26">
        <f t="shared" si="5"/>
        <v>-5.4857087390454695E-3</v>
      </c>
      <c r="AD31" s="26">
        <f t="shared" si="6"/>
        <v>-6.321920670138521E-3</v>
      </c>
      <c r="AE31" s="166">
        <f t="shared" si="7"/>
        <v>-2.1660027808083526E-2</v>
      </c>
      <c r="AF31" s="166">
        <f t="shared" si="8"/>
        <v>-2.3804472509431622E-2</v>
      </c>
      <c r="AG31" s="166">
        <f t="shared" si="9"/>
        <v>-1.7347334195673938E-2</v>
      </c>
      <c r="AH31" s="166">
        <f t="shared" si="10"/>
        <v>-1.9991668504535758E-2</v>
      </c>
    </row>
    <row r="32" spans="1:34" x14ac:dyDescent="0.2">
      <c r="A32" s="199">
        <v>40982</v>
      </c>
      <c r="B32">
        <f>'American Bonds'!B33-'American Bonds'!B32</f>
        <v>-9.9999999999999534E-3</v>
      </c>
      <c r="C32">
        <f>'American Bonds'!C33-'American Bonds'!C32</f>
        <v>-3.0000000000000027E-2</v>
      </c>
      <c r="D32">
        <f>'American Bonds'!D33-'American Bonds'!D32</f>
        <v>-5.0000000000000044E-2</v>
      </c>
      <c r="E32">
        <f>'American Bonds'!E33-'American Bonds'!E32</f>
        <v>-4.9999999999999933E-2</v>
      </c>
      <c r="F32">
        <f>'American Bonds'!F33-'American Bonds'!F32</f>
        <v>-0.10999999999999999</v>
      </c>
      <c r="G32">
        <f>'American Bonds'!G33-'American Bonds'!G32</f>
        <v>-0.10999999999999988</v>
      </c>
      <c r="H32">
        <f>'American Bonds'!H33-'American Bonds'!H32</f>
        <v>-9.000000000000008E-2</v>
      </c>
      <c r="I32">
        <f>'American Bonds'!I33-'American Bonds'!I32</f>
        <v>-6.0000000000000053E-2</v>
      </c>
      <c r="J32">
        <f>'American Bonds'!J33-'American Bonds'!J32</f>
        <v>-3.0000000000000027E-2</v>
      </c>
      <c r="K32">
        <f>'American Bonds'!K33-'American Bonds'!K32</f>
        <v>-1.0000000000000231E-2</v>
      </c>
      <c r="L32">
        <f>'American Bonds'!L33-'American Bonds'!L32</f>
        <v>0</v>
      </c>
      <c r="N32" s="129">
        <f t="shared" si="11"/>
        <v>0</v>
      </c>
      <c r="O32" s="25">
        <f>List1!X89</f>
        <v>6.5544042338315185</v>
      </c>
      <c r="U32" s="154">
        <f t="shared" si="0"/>
        <v>41349</v>
      </c>
      <c r="V32">
        <f t="shared" si="12"/>
        <v>3.4541832669322689E-2</v>
      </c>
      <c r="W32">
        <f t="shared" si="1"/>
        <v>3.1395688287213785E-2</v>
      </c>
      <c r="X32">
        <f>LN(List1!W341/List1!W340)</f>
        <v>-1.4765018995695981E-3</v>
      </c>
      <c r="Y32" s="26">
        <f t="shared" si="2"/>
        <v>0.1075791253703314</v>
      </c>
      <c r="Z32" s="26">
        <f t="shared" si="13"/>
        <v>-6.8421907297225174E-3</v>
      </c>
      <c r="AA32" s="26">
        <f t="shared" si="3"/>
        <v>-7.5188431128391216E-3</v>
      </c>
      <c r="AB32" s="26">
        <f t="shared" si="4"/>
        <v>8.6183144419184121E-2</v>
      </c>
      <c r="AC32" s="26">
        <f t="shared" si="5"/>
        <v>-5.481374846405874E-3</v>
      </c>
      <c r="AD32" s="26">
        <f t="shared" si="6"/>
        <v>-6.3157610680340251E-3</v>
      </c>
      <c r="AE32" s="166">
        <f t="shared" si="7"/>
        <v>-2.1636906891212698E-2</v>
      </c>
      <c r="AF32" s="166">
        <f t="shared" si="8"/>
        <v>-2.3776669606042033E-2</v>
      </c>
      <c r="AG32" s="166">
        <f t="shared" si="9"/>
        <v>-1.7333629223798178E-2</v>
      </c>
      <c r="AH32" s="166">
        <f t="shared" si="10"/>
        <v>-1.9972190132405181E-2</v>
      </c>
    </row>
    <row r="33" spans="1:34" x14ac:dyDescent="0.2">
      <c r="A33" s="199">
        <v>40983</v>
      </c>
      <c r="B33">
        <f>'American Bonds'!B34-'American Bonds'!B33</f>
        <v>9.9999999999999534E-3</v>
      </c>
      <c r="C33">
        <f>'American Bonds'!C34-'American Bonds'!C33</f>
        <v>-2.0000000000000018E-2</v>
      </c>
      <c r="D33">
        <f>'American Bonds'!D34-'American Bonds'!D33</f>
        <v>0</v>
      </c>
      <c r="E33">
        <f>'American Bonds'!E34-'American Bonds'!E33</f>
        <v>-2.0000000000000018E-2</v>
      </c>
      <c r="F33">
        <f>'American Bonds'!F34-'American Bonds'!F33</f>
        <v>0</v>
      </c>
      <c r="G33">
        <f>'American Bonds'!G34-'American Bonds'!G33</f>
        <v>-1.0000000000000009E-2</v>
      </c>
      <c r="H33">
        <f>'American Bonds'!H34-'American Bonds'!H33</f>
        <v>-2.0000000000000018E-2</v>
      </c>
      <c r="I33">
        <f>'American Bonds'!I34-'American Bonds'!I33</f>
        <v>-2.0000000000000018E-2</v>
      </c>
      <c r="J33">
        <f>'American Bonds'!J34-'American Bonds'!J33</f>
        <v>-3.0000000000000027E-2</v>
      </c>
      <c r="K33">
        <f>'American Bonds'!K34-'American Bonds'!K33</f>
        <v>-4.0000000000000036E-2</v>
      </c>
      <c r="L33">
        <f>'American Bonds'!L34-'American Bonds'!L33</f>
        <v>-4.0000000000000036E-2</v>
      </c>
      <c r="N33" s="129">
        <f t="shared" si="11"/>
        <v>9.9999999999999534E-3</v>
      </c>
      <c r="O33" s="25">
        <f>List1!X90</f>
        <v>6.5549323924093903</v>
      </c>
      <c r="U33" s="154">
        <f t="shared" si="0"/>
        <v>41352</v>
      </c>
      <c r="V33">
        <f t="shared" si="12"/>
        <v>3.4741035856573677E-2</v>
      </c>
      <c r="W33">
        <f t="shared" si="1"/>
        <v>3.1397972375978585E-2</v>
      </c>
      <c r="X33">
        <f>LN(List1!W342/List1!W341)</f>
        <v>1.7571252659327849E-3</v>
      </c>
      <c r="Y33" s="26">
        <f t="shared" si="2"/>
        <v>0.10778364214262451</v>
      </c>
      <c r="Z33" s="26">
        <f t="shared" si="13"/>
        <v>-6.86632691489186E-3</v>
      </c>
      <c r="AA33" s="26">
        <f t="shared" si="3"/>
        <v>-7.5441270719865776E-3</v>
      </c>
      <c r="AB33" s="26">
        <f t="shared" si="4"/>
        <v>8.6386104598124167E-2</v>
      </c>
      <c r="AC33" s="26">
        <f t="shared" si="5"/>
        <v>-5.5032027428602928E-3</v>
      </c>
      <c r="AD33" s="26">
        <f t="shared" si="6"/>
        <v>-6.3390042950433592E-3</v>
      </c>
      <c r="AE33" s="166">
        <f t="shared" si="7"/>
        <v>-2.17132322103754E-2</v>
      </c>
      <c r="AF33" s="166">
        <f t="shared" si="8"/>
        <v>-2.3856624505214644E-2</v>
      </c>
      <c r="AG33" s="166">
        <f t="shared" si="9"/>
        <v>-1.7402655093124456E-2</v>
      </c>
      <c r="AH33" s="166">
        <f t="shared" si="10"/>
        <v>-2.0045691669927021E-2</v>
      </c>
    </row>
    <row r="34" spans="1:34" x14ac:dyDescent="0.2">
      <c r="A34" s="199">
        <v>40984</v>
      </c>
      <c r="B34">
        <f>'American Bonds'!B35-'American Bonds'!B34</f>
        <v>-1.9999999999999962E-2</v>
      </c>
      <c r="C34">
        <f>'American Bonds'!C35-'American Bonds'!C34</f>
        <v>1.0000000000000009E-2</v>
      </c>
      <c r="D34">
        <f>'American Bonds'!D35-'American Bonds'!D34</f>
        <v>-2.9999999999999971E-2</v>
      </c>
      <c r="E34">
        <f>'American Bonds'!E35-'American Bonds'!E34</f>
        <v>-2.0000000000000018E-2</v>
      </c>
      <c r="F34">
        <f>'American Bonds'!F35-'American Bonds'!F34</f>
        <v>-3.0000000000000027E-2</v>
      </c>
      <c r="G34">
        <f>'American Bonds'!G35-'American Bonds'!G34</f>
        <v>-4.0000000000000036E-2</v>
      </c>
      <c r="H34">
        <f>'American Bonds'!H35-'American Bonds'!H34</f>
        <v>-4.9999999999999822E-2</v>
      </c>
      <c r="I34">
        <f>'American Bonds'!I35-'American Bonds'!I34</f>
        <v>-4.0000000000000036E-2</v>
      </c>
      <c r="J34">
        <f>'American Bonds'!J35-'American Bonds'!J34</f>
        <v>-3.0000000000000027E-2</v>
      </c>
      <c r="K34">
        <f>'American Bonds'!K35-'American Bonds'!K34</f>
        <v>-2.0000000000000018E-2</v>
      </c>
      <c r="L34">
        <f>'American Bonds'!L35-'American Bonds'!L34</f>
        <v>-9.9999999999997868E-3</v>
      </c>
      <c r="N34" s="129">
        <f t="shared" si="11"/>
        <v>1.0000000000000009E-2</v>
      </c>
      <c r="O34" s="25">
        <f>List1!X91</f>
        <v>6.556522301811726</v>
      </c>
      <c r="U34" s="154">
        <f t="shared" si="0"/>
        <v>41353</v>
      </c>
      <c r="V34">
        <f t="shared" si="12"/>
        <v>3.4541832669322682E-2</v>
      </c>
      <c r="W34">
        <f t="shared" si="1"/>
        <v>3.1459326805065191E-2</v>
      </c>
      <c r="X34">
        <f>LN(List1!W343/List1!W342)</f>
        <v>1.8247317964551529E-3</v>
      </c>
      <c r="Y34" s="26">
        <f t="shared" si="2"/>
        <v>0.10772717070104212</v>
      </c>
      <c r="Z34" s="26">
        <f t="shared" si="13"/>
        <v>-6.8739653523527634E-3</v>
      </c>
      <c r="AA34" s="26">
        <f t="shared" si="3"/>
        <v>-7.5542018812114718E-3</v>
      </c>
      <c r="AB34" s="26">
        <f t="shared" si="4"/>
        <v>8.628782046608581E-2</v>
      </c>
      <c r="AC34" s="26">
        <f t="shared" si="5"/>
        <v>-5.5059413920741877E-3</v>
      </c>
      <c r="AD34" s="26">
        <f t="shared" si="6"/>
        <v>-6.344747256488115E-3</v>
      </c>
      <c r="AE34" s="166">
        <f t="shared" si="7"/>
        <v>-2.1737387070516607E-2</v>
      </c>
      <c r="AF34" s="166">
        <f t="shared" si="8"/>
        <v>-2.3888483849356983E-2</v>
      </c>
      <c r="AG34" s="166">
        <f t="shared" si="9"/>
        <v>-1.7411315462352594E-2</v>
      </c>
      <c r="AH34" s="166">
        <f t="shared" si="10"/>
        <v>-2.0063852508606983E-2</v>
      </c>
    </row>
    <row r="35" spans="1:34" x14ac:dyDescent="0.2">
      <c r="A35" s="199">
        <v>40985</v>
      </c>
      <c r="B35">
        <f>'American Bonds'!B36-'American Bonds'!B35</f>
        <v>-1.0000000000000009E-2</v>
      </c>
      <c r="C35">
        <f>'American Bonds'!C36-'American Bonds'!C35</f>
        <v>1.0000000000000009E-2</v>
      </c>
      <c r="D35">
        <f>'American Bonds'!D36-'American Bonds'!D35</f>
        <v>2.0000000000000018E-2</v>
      </c>
      <c r="E35">
        <f>'American Bonds'!E36-'American Bonds'!E35</f>
        <v>1.0000000000000009E-2</v>
      </c>
      <c r="F35">
        <f>'American Bonds'!F36-'American Bonds'!F35</f>
        <v>3.0000000000000027E-2</v>
      </c>
      <c r="G35">
        <f>'American Bonds'!G36-'American Bonds'!G35</f>
        <v>5.0000000000000044E-2</v>
      </c>
      <c r="H35">
        <f>'American Bonds'!H36-'American Bonds'!H35</f>
        <v>3.9999999999999813E-2</v>
      </c>
      <c r="I35">
        <f>'American Bonds'!I36-'American Bonds'!I35</f>
        <v>4.0000000000000036E-2</v>
      </c>
      <c r="J35">
        <f>'American Bonds'!J36-'American Bonds'!J35</f>
        <v>4.0000000000000036E-2</v>
      </c>
      <c r="K35">
        <f>'American Bonds'!K36-'American Bonds'!K35</f>
        <v>5.0000000000000266E-2</v>
      </c>
      <c r="L35">
        <f>'American Bonds'!L36-'American Bonds'!L35</f>
        <v>4.0000000000000036E-2</v>
      </c>
      <c r="N35" s="129">
        <f t="shared" si="11"/>
        <v>5.0000000000000266E-2</v>
      </c>
      <c r="O35" s="25">
        <f>List1!X92</f>
        <v>6.5704719342749716</v>
      </c>
      <c r="U35" s="154">
        <f t="shared" si="0"/>
        <v>41354</v>
      </c>
      <c r="V35">
        <f t="shared" si="12"/>
        <v>3.4422310756972087E-2</v>
      </c>
      <c r="W35">
        <f t="shared" si="1"/>
        <v>3.1495474916867792E-2</v>
      </c>
      <c r="X35">
        <f>LN(List1!W344/List1!W343)</f>
        <v>2.4153598222233005E-3</v>
      </c>
      <c r="Y35" s="26">
        <f t="shared" si="2"/>
        <v>0.10769174187173411</v>
      </c>
      <c r="Z35" s="26">
        <f t="shared" si="13"/>
        <v>-6.8866881843193161E-3</v>
      </c>
      <c r="AA35" s="26">
        <f t="shared" si="3"/>
        <v>-7.5691912702159332E-3</v>
      </c>
      <c r="AB35" s="26">
        <f t="shared" si="4"/>
        <v>8.6227756906541164E-2</v>
      </c>
      <c r="AC35" s="26">
        <f t="shared" si="5"/>
        <v>-5.5141059502585351E-3</v>
      </c>
      <c r="AD35" s="26">
        <f t="shared" si="6"/>
        <v>-6.3557067268166477E-3</v>
      </c>
      <c r="AE35" s="166">
        <f t="shared" si="7"/>
        <v>-2.1777620197818513E-2</v>
      </c>
      <c r="AF35" s="166">
        <f t="shared" si="8"/>
        <v>-2.3935884459345365E-2</v>
      </c>
      <c r="AG35" s="166">
        <f t="shared" si="9"/>
        <v>-1.7437134062304099E-2</v>
      </c>
      <c r="AH35" s="166">
        <f t="shared" si="10"/>
        <v>-2.0098509396794178E-2</v>
      </c>
    </row>
    <row r="36" spans="1:34" x14ac:dyDescent="0.2">
      <c r="A36" s="199">
        <v>40988</v>
      </c>
      <c r="B36">
        <f>'American Bonds'!B37-'American Bonds'!B36</f>
        <v>2.0000000000000018E-2</v>
      </c>
      <c r="C36">
        <f>'American Bonds'!C37-'American Bonds'!C36</f>
        <v>-1.0000000000000009E-2</v>
      </c>
      <c r="D36">
        <f>'American Bonds'!D37-'American Bonds'!D36</f>
        <v>0</v>
      </c>
      <c r="E36">
        <f>'American Bonds'!E37-'American Bonds'!E36</f>
        <v>1.0000000000000009E-2</v>
      </c>
      <c r="F36">
        <f>'American Bonds'!F37-'American Bonds'!F36</f>
        <v>4.0000000000000036E-2</v>
      </c>
      <c r="G36">
        <f>'American Bonds'!G37-'American Bonds'!G36</f>
        <v>3.0000000000000027E-2</v>
      </c>
      <c r="H36">
        <f>'American Bonds'!H37-'American Bonds'!H36</f>
        <v>4.0000000000000036E-2</v>
      </c>
      <c r="I36">
        <f>'American Bonds'!I37-'American Bonds'!I36</f>
        <v>4.0000000000000036E-2</v>
      </c>
      <c r="J36">
        <f>'American Bonds'!J37-'American Bonds'!J36</f>
        <v>2.0000000000000018E-2</v>
      </c>
      <c r="K36">
        <f>'American Bonds'!K37-'American Bonds'!K36</f>
        <v>9.9999999999997868E-3</v>
      </c>
      <c r="L36">
        <f>'American Bonds'!L37-'American Bonds'!L36</f>
        <v>0</v>
      </c>
      <c r="N36" s="129">
        <f t="shared" si="11"/>
        <v>4.0000000000000036E-2</v>
      </c>
      <c r="O36" s="25">
        <f>List1!X93</f>
        <v>6.577607416347206</v>
      </c>
      <c r="U36" s="154">
        <f t="shared" si="0"/>
        <v>41355</v>
      </c>
      <c r="V36">
        <f t="shared" si="12"/>
        <v>3.4501992031872479E-2</v>
      </c>
      <c r="W36">
        <f t="shared" si="1"/>
        <v>3.143327848023398E-2</v>
      </c>
      <c r="X36">
        <f>LN(List1!W345/List1!W344)</f>
        <v>1.5598015683652448E-3</v>
      </c>
      <c r="Y36" s="26">
        <f t="shared" si="2"/>
        <v>0.1076267325984985</v>
      </c>
      <c r="Z36" s="26">
        <f t="shared" si="13"/>
        <v>-6.894118524407189E-3</v>
      </c>
      <c r="AA36" s="26">
        <f t="shared" si="3"/>
        <v>-7.5764206274583903E-3</v>
      </c>
      <c r="AB36" s="26">
        <f t="shared" si="4"/>
        <v>8.6205134147060977E-2</v>
      </c>
      <c r="AC36" s="26">
        <f t="shared" si="5"/>
        <v>-5.5219404870286938E-3</v>
      </c>
      <c r="AD36" s="26">
        <f t="shared" si="6"/>
        <v>-6.3632934298080701E-3</v>
      </c>
      <c r="AE36" s="166">
        <f t="shared" si="7"/>
        <v>-2.1801116996285848E-2</v>
      </c>
      <c r="AF36" s="166">
        <f t="shared" si="8"/>
        <v>-2.3958745694250563E-2</v>
      </c>
      <c r="AG36" s="166">
        <f t="shared" si="9"/>
        <v>-1.7461909042910138E-2</v>
      </c>
      <c r="AH36" s="166">
        <f t="shared" si="10"/>
        <v>-2.0122500658178288E-2</v>
      </c>
    </row>
    <row r="37" spans="1:34" x14ac:dyDescent="0.2">
      <c r="A37" s="199">
        <v>40989</v>
      </c>
      <c r="B37">
        <f>'American Bonds'!B38-'American Bonds'!B37</f>
        <v>-1.0000000000000009E-2</v>
      </c>
      <c r="C37">
        <f>'American Bonds'!C38-'American Bonds'!C37</f>
        <v>0</v>
      </c>
      <c r="D37">
        <f>'American Bonds'!D38-'American Bonds'!D37</f>
        <v>0</v>
      </c>
      <c r="E37">
        <f>'American Bonds'!E38-'American Bonds'!E37</f>
        <v>0</v>
      </c>
      <c r="F37">
        <f>'American Bonds'!F38-'American Bonds'!F37</f>
        <v>-4.0000000000000036E-2</v>
      </c>
      <c r="G37">
        <f>'American Bonds'!G38-'American Bonds'!G37</f>
        <v>-5.0000000000000044E-2</v>
      </c>
      <c r="H37">
        <f>'American Bonds'!H38-'American Bonds'!H37</f>
        <v>-4.9999999999999822E-2</v>
      </c>
      <c r="I37">
        <f>'American Bonds'!I38-'American Bonds'!I37</f>
        <v>-7.0000000000000062E-2</v>
      </c>
      <c r="J37">
        <f>'American Bonds'!J38-'American Bonds'!J37</f>
        <v>-6.0000000000000053E-2</v>
      </c>
      <c r="K37">
        <f>'American Bonds'!K38-'American Bonds'!K37</f>
        <v>-6.999999999999984E-2</v>
      </c>
      <c r="L37">
        <f>'American Bonds'!L38-'American Bonds'!L37</f>
        <v>-7.0000000000000284E-2</v>
      </c>
      <c r="N37" s="129">
        <f t="shared" si="11"/>
        <v>0</v>
      </c>
      <c r="O37" s="25">
        <f>List1!X94</f>
        <v>6.5608225827343443</v>
      </c>
      <c r="U37" s="154">
        <f t="shared" si="0"/>
        <v>41356</v>
      </c>
      <c r="V37">
        <f t="shared" si="12"/>
        <v>3.446215139442229E-2</v>
      </c>
      <c r="W37">
        <f t="shared" si="1"/>
        <v>3.1445342449287962E-2</v>
      </c>
      <c r="X37">
        <f>LN(List1!W346/List1!W345)</f>
        <v>-2.3806158136214473E-4</v>
      </c>
      <c r="Y37" s="26">
        <f t="shared" si="2"/>
        <v>0.10761495694980955</v>
      </c>
      <c r="Z37" s="26">
        <f t="shared" si="13"/>
        <v>-6.8921088046154447E-3</v>
      </c>
      <c r="AA37" s="26">
        <f t="shared" si="3"/>
        <v>-7.5745484638430451E-3</v>
      </c>
      <c r="AB37" s="26">
        <f t="shared" si="4"/>
        <v>8.6185136972864673E-2</v>
      </c>
      <c r="AC37" s="26">
        <f t="shared" si="5"/>
        <v>-5.5196541279545616E-3</v>
      </c>
      <c r="AD37" s="26">
        <f t="shared" si="6"/>
        <v>-6.3611766925089439E-3</v>
      </c>
      <c r="AE37" s="166">
        <f t="shared" si="7"/>
        <v>-2.1794761704285216E-2</v>
      </c>
      <c r="AF37" s="166">
        <f t="shared" si="8"/>
        <v>-2.3952825393073578E-2</v>
      </c>
      <c r="AG37" s="166">
        <f t="shared" si="9"/>
        <v>-1.7454678940686887E-2</v>
      </c>
      <c r="AH37" s="166">
        <f t="shared" si="10"/>
        <v>-2.0115806947104815E-2</v>
      </c>
    </row>
    <row r="38" spans="1:34" x14ac:dyDescent="0.2">
      <c r="A38" s="199">
        <v>40990</v>
      </c>
      <c r="B38">
        <f>'American Bonds'!B39-'American Bonds'!B38</f>
        <v>-3.0000000000000027E-2</v>
      </c>
      <c r="C38">
        <f>'American Bonds'!C39-'American Bonds'!C38</f>
        <v>0</v>
      </c>
      <c r="D38">
        <f>'American Bonds'!D39-'American Bonds'!D38</f>
        <v>0</v>
      </c>
      <c r="E38">
        <f>'American Bonds'!E39-'American Bonds'!E38</f>
        <v>-1.0000000000000009E-2</v>
      </c>
      <c r="F38">
        <f>'American Bonds'!F39-'American Bonds'!F38</f>
        <v>2.0000000000000018E-2</v>
      </c>
      <c r="G38">
        <f>'American Bonds'!G39-'American Bonds'!G38</f>
        <v>2.0000000000000018E-2</v>
      </c>
      <c r="H38">
        <f>'American Bonds'!H39-'American Bonds'!H38</f>
        <v>1.9999999999999796E-2</v>
      </c>
      <c r="I38">
        <f>'American Bonds'!I39-'American Bonds'!I38</f>
        <v>3.0000000000000027E-2</v>
      </c>
      <c r="J38">
        <f>'American Bonds'!J39-'American Bonds'!J38</f>
        <v>3.0000000000000027E-2</v>
      </c>
      <c r="K38">
        <f>'American Bonds'!K39-'American Bonds'!K38</f>
        <v>2.9999999999999805E-2</v>
      </c>
      <c r="L38">
        <f>'American Bonds'!L39-'American Bonds'!L38</f>
        <v>2.0000000000000018E-2</v>
      </c>
      <c r="N38" s="129">
        <f t="shared" si="11"/>
        <v>3.0000000000000027E-2</v>
      </c>
      <c r="O38" s="25">
        <f>List1!X95</f>
        <v>6.5571461368635697</v>
      </c>
      <c r="U38" s="154">
        <f t="shared" si="0"/>
        <v>41359</v>
      </c>
      <c r="V38">
        <f t="shared" si="12"/>
        <v>3.4541832669322689E-2</v>
      </c>
      <c r="W38">
        <f t="shared" si="1"/>
        <v>3.1459326805065177E-2</v>
      </c>
      <c r="X38">
        <f>LN(List1!W347/List1!W346)</f>
        <v>8.2600691495786111E-4</v>
      </c>
      <c r="Y38" s="26">
        <f t="shared" si="2"/>
        <v>0.1077271707010421</v>
      </c>
      <c r="Z38" s="26">
        <f t="shared" si="13"/>
        <v>-6.9061827667035534E-3</v>
      </c>
      <c r="AA38" s="26">
        <f t="shared" si="3"/>
        <v>-7.5896074789445498E-3</v>
      </c>
      <c r="AB38" s="26">
        <f t="shared" si="4"/>
        <v>8.6287820466085796E-2</v>
      </c>
      <c r="AC38" s="26">
        <f t="shared" si="5"/>
        <v>-5.5317470495261723E-3</v>
      </c>
      <c r="AD38" s="26">
        <f t="shared" si="6"/>
        <v>-6.3744842919305992E-3</v>
      </c>
      <c r="AE38" s="166">
        <f t="shared" si="7"/>
        <v>-2.1839267480186497E-2</v>
      </c>
      <c r="AF38" s="166">
        <f t="shared" si="8"/>
        <v>-2.4000446180113204E-2</v>
      </c>
      <c r="AG38" s="166">
        <f t="shared" si="9"/>
        <v>-1.749292011641896E-2</v>
      </c>
      <c r="AH38" s="166">
        <f t="shared" si="10"/>
        <v>-2.0157889271466386E-2</v>
      </c>
    </row>
    <row r="39" spans="1:34" x14ac:dyDescent="0.2">
      <c r="A39" s="199">
        <v>40991</v>
      </c>
      <c r="B39">
        <f>'American Bonds'!B40-'American Bonds'!B39</f>
        <v>-4.9999999999999989E-2</v>
      </c>
      <c r="C39">
        <f>'American Bonds'!C40-'American Bonds'!C39</f>
        <v>-1.0000000000000009E-2</v>
      </c>
      <c r="D39">
        <f>'American Bonds'!D40-'American Bonds'!D39</f>
        <v>2.9999999999999971E-2</v>
      </c>
      <c r="E39">
        <f>'American Bonds'!E40-'American Bonds'!E39</f>
        <v>2.0000000000000018E-2</v>
      </c>
      <c r="F39">
        <f>'American Bonds'!F40-'American Bonds'!F39</f>
        <v>0</v>
      </c>
      <c r="G39">
        <f>'American Bonds'!G40-'American Bonds'!G39</f>
        <v>-1.0000000000000009E-2</v>
      </c>
      <c r="H39">
        <f>'American Bonds'!H40-'American Bonds'!H39</f>
        <v>-1.9999999999999796E-2</v>
      </c>
      <c r="I39">
        <f>'American Bonds'!I40-'American Bonds'!I39</f>
        <v>-2.0000000000000018E-2</v>
      </c>
      <c r="J39">
        <f>'American Bonds'!J40-'American Bonds'!J39</f>
        <v>-2.0000000000000018E-2</v>
      </c>
      <c r="K39">
        <f>'American Bonds'!K40-'American Bonds'!K39</f>
        <v>-2.0000000000000018E-2</v>
      </c>
      <c r="L39">
        <f>'American Bonds'!L40-'American Bonds'!L39</f>
        <v>-9.9999999999997868E-3</v>
      </c>
      <c r="N39" s="129">
        <f t="shared" si="11"/>
        <v>2.9999999999999971E-2</v>
      </c>
      <c r="O39" s="25">
        <f>List1!X96</f>
        <v>6.5818945646398994</v>
      </c>
      <c r="U39" s="154">
        <f t="shared" si="0"/>
        <v>41360</v>
      </c>
      <c r="V39">
        <f t="shared" si="12"/>
        <v>3.4621513944223074E-2</v>
      </c>
      <c r="W39">
        <f t="shared" si="1"/>
        <v>3.137126352729213E-2</v>
      </c>
      <c r="X39">
        <f>LN(List1!W348/List1!W347)</f>
        <v>7.4950324889099006E-4</v>
      </c>
      <c r="Y39" s="26">
        <f t="shared" si="2"/>
        <v>0.10760198615691408</v>
      </c>
      <c r="Z39" s="26">
        <f t="shared" si="13"/>
        <v>-6.9033117433896082E-3</v>
      </c>
      <c r="AA39" s="26">
        <f t="shared" si="3"/>
        <v>-7.5853325895217059E-3</v>
      </c>
      <c r="AB39" s="26">
        <f t="shared" si="4"/>
        <v>8.6222650539139939E-2</v>
      </c>
      <c r="AC39" s="26">
        <f t="shared" si="5"/>
        <v>-5.5316993419156921E-3</v>
      </c>
      <c r="AD39" s="26">
        <f t="shared" si="6"/>
        <v>-6.3727054642243311E-3</v>
      </c>
      <c r="AE39" s="166">
        <f t="shared" si="7"/>
        <v>-2.1830188507298988E-2</v>
      </c>
      <c r="AF39" s="166">
        <f t="shared" si="8"/>
        <v>-2.3986927792791657E-2</v>
      </c>
      <c r="AG39" s="166">
        <f t="shared" si="9"/>
        <v>-1.7492769251708118E-2</v>
      </c>
      <c r="AH39" s="166">
        <f t="shared" si="10"/>
        <v>-2.0152264124349565E-2</v>
      </c>
    </row>
    <row r="40" spans="1:34" x14ac:dyDescent="0.2">
      <c r="A40" s="199">
        <v>40995</v>
      </c>
      <c r="B40">
        <f>'American Bonds'!B41-'American Bonds'!B40</f>
        <v>-1.0000000000000009E-2</v>
      </c>
      <c r="C40">
        <f>'American Bonds'!C41-'American Bonds'!C40</f>
        <v>-5.999999999999997E-2</v>
      </c>
      <c r="D40">
        <f>'American Bonds'!D41-'American Bonds'!D40</f>
        <v>-3.999999999999998E-2</v>
      </c>
      <c r="E40">
        <f>'American Bonds'!E41-'American Bonds'!E40</f>
        <v>-2.0000000000000018E-2</v>
      </c>
      <c r="F40">
        <f>'American Bonds'!F41-'American Bonds'!F40</f>
        <v>-0.10999999999999999</v>
      </c>
      <c r="G40">
        <f>'American Bonds'!G41-'American Bonds'!G40</f>
        <v>-0.10000000000000009</v>
      </c>
      <c r="H40">
        <f>'American Bonds'!H41-'American Bonds'!H40</f>
        <v>-8.0000000000000071E-2</v>
      </c>
      <c r="I40">
        <f>'American Bonds'!I41-'American Bonds'!I40</f>
        <v>-8.9999999999999858E-2</v>
      </c>
      <c r="J40">
        <f>'American Bonds'!J41-'American Bonds'!J40</f>
        <v>-7.9999999999999849E-2</v>
      </c>
      <c r="K40">
        <f>'American Bonds'!K41-'American Bonds'!K40</f>
        <v>-5.9999999999999609E-2</v>
      </c>
      <c r="L40">
        <f>'American Bonds'!L41-'American Bonds'!L40</f>
        <v>-6.0000000000000053E-2</v>
      </c>
      <c r="N40" s="129">
        <f t="shared" si="11"/>
        <v>-1.0000000000000009E-2</v>
      </c>
      <c r="O40" s="25">
        <f>List1!X97</f>
        <v>6.5706288954550525</v>
      </c>
      <c r="U40" s="154">
        <f t="shared" si="0"/>
        <v>41361</v>
      </c>
      <c r="V40">
        <f t="shared" si="12"/>
        <v>3.4581673306772892E-2</v>
      </c>
      <c r="W40">
        <f t="shared" si="1"/>
        <v>3.1358002212973447E-2</v>
      </c>
      <c r="X40">
        <f>LN(List1!W349/List1!W348)</f>
        <v>-2.6330910824375752E-3</v>
      </c>
      <c r="Y40" s="26">
        <f t="shared" si="2"/>
        <v>0.10753129508909165</v>
      </c>
      <c r="Z40" s="26">
        <f t="shared" si="13"/>
        <v>-6.8844458823745227E-3</v>
      </c>
      <c r="AA40" s="26">
        <f t="shared" si="3"/>
        <v>-7.5647622824832937E-3</v>
      </c>
      <c r="AB40" s="26">
        <f t="shared" si="4"/>
        <v>8.6160996980734539E-2</v>
      </c>
      <c r="AC40" s="26">
        <f t="shared" si="5"/>
        <v>-5.5162612929924139E-3</v>
      </c>
      <c r="AD40" s="26">
        <f t="shared" si="6"/>
        <v>-6.355165647372857E-3</v>
      </c>
      <c r="AE40" s="166">
        <f t="shared" si="7"/>
        <v>-2.1770529416471139E-2</v>
      </c>
      <c r="AF40" s="166">
        <f t="shared" si="8"/>
        <v>-2.392187877038128E-2</v>
      </c>
      <c r="AG40" s="166">
        <f t="shared" si="9"/>
        <v>-1.7443949854481451E-2</v>
      </c>
      <c r="AH40" s="166">
        <f t="shared" si="10"/>
        <v>-2.0096798353356704E-2</v>
      </c>
    </row>
    <row r="41" spans="1:34" x14ac:dyDescent="0.2">
      <c r="A41" s="199">
        <v>40996</v>
      </c>
      <c r="B41">
        <f>'American Bonds'!B42-'American Bonds'!B41</f>
        <v>-3.999999999999998E-2</v>
      </c>
      <c r="C41">
        <f>'American Bonds'!C42-'American Bonds'!C41</f>
        <v>-0.03</v>
      </c>
      <c r="D41">
        <f>'American Bonds'!D42-'American Bonds'!D41</f>
        <v>-0.06</v>
      </c>
      <c r="E41">
        <f>'American Bonds'!E42-'American Bonds'!E41</f>
        <v>-2.0000000000000018E-2</v>
      </c>
      <c r="F41">
        <f>'American Bonds'!F42-'American Bonds'!F41</f>
        <v>-2.0000000000000018E-2</v>
      </c>
      <c r="G41">
        <f>'American Bonds'!G42-'American Bonds'!G41</f>
        <v>-2.9999999999999916E-2</v>
      </c>
      <c r="H41">
        <f>'American Bonds'!H42-'American Bonds'!H41</f>
        <v>-3.0000000000000027E-2</v>
      </c>
      <c r="I41">
        <f>'American Bonds'!I42-'American Bonds'!I41</f>
        <v>1.0000000000000009E-2</v>
      </c>
      <c r="J41">
        <f>'American Bonds'!J42-'American Bonds'!J41</f>
        <v>2.0000000000000018E-2</v>
      </c>
      <c r="K41">
        <f>'American Bonds'!K42-'American Bonds'!K41</f>
        <v>4.0000000000000036E-2</v>
      </c>
      <c r="L41">
        <f>'American Bonds'!L42-'American Bonds'!L41</f>
        <v>4.9999999999999822E-2</v>
      </c>
      <c r="N41" s="129">
        <f t="shared" si="11"/>
        <v>4.9999999999999822E-2</v>
      </c>
      <c r="O41" s="25">
        <f>List1!X98</f>
        <v>6.5782949691314281</v>
      </c>
      <c r="U41" s="154">
        <f t="shared" si="0"/>
        <v>41362</v>
      </c>
      <c r="V41">
        <f t="shared" si="12"/>
        <v>3.4422310756972087E-2</v>
      </c>
      <c r="W41">
        <f t="shared" si="1"/>
        <v>3.1431909586263573E-2</v>
      </c>
      <c r="X41">
        <f>LN(List1!W350/List1!W349)</f>
        <v>1.9690357009170432E-3</v>
      </c>
      <c r="Y41" s="26">
        <f t="shared" si="2"/>
        <v>0.10754386680002026</v>
      </c>
      <c r="Z41" s="26">
        <f t="shared" si="13"/>
        <v>-6.8964216169507672E-3</v>
      </c>
      <c r="AA41" s="26">
        <f t="shared" si="3"/>
        <v>-7.5794478176064231E-3</v>
      </c>
      <c r="AB41" s="26">
        <f t="shared" si="4"/>
        <v>8.6123201241948444E-2</v>
      </c>
      <c r="AC41" s="26">
        <f t="shared" si="5"/>
        <v>-5.5227873465849989E-3</v>
      </c>
      <c r="AD41" s="26">
        <f t="shared" si="6"/>
        <v>-6.36503318072092E-3</v>
      </c>
      <c r="AE41" s="166">
        <f t="shared" si="7"/>
        <v>-2.1808400014385703E-2</v>
      </c>
      <c r="AF41" s="166">
        <f t="shared" si="8"/>
        <v>-2.3968318510028772E-2</v>
      </c>
      <c r="AG41" s="166">
        <f t="shared" si="9"/>
        <v>-1.7464587047966343E-2</v>
      </c>
      <c r="AH41" s="166">
        <f t="shared" si="10"/>
        <v>-2.0128002233624251E-2</v>
      </c>
    </row>
    <row r="42" spans="1:34" x14ac:dyDescent="0.2">
      <c r="A42" s="199">
        <v>40997</v>
      </c>
      <c r="B42">
        <f>'American Bonds'!B43-'American Bonds'!B42</f>
        <v>3.999999999999998E-2</v>
      </c>
      <c r="C42">
        <f>'American Bonds'!C43-'American Bonds'!C42</f>
        <v>9.9999999999999811E-3</v>
      </c>
      <c r="D42">
        <f>'American Bonds'!D43-'American Bonds'!D42</f>
        <v>0</v>
      </c>
      <c r="E42">
        <f>'American Bonds'!E43-'American Bonds'!E42</f>
        <v>-2.0000000000000018E-2</v>
      </c>
      <c r="F42">
        <f>'American Bonds'!F43-'American Bonds'!F42</f>
        <v>-3.0000000000000027E-2</v>
      </c>
      <c r="G42">
        <f>'American Bonds'!G43-'American Bonds'!G42</f>
        <v>-4.0000000000000036E-2</v>
      </c>
      <c r="H42">
        <f>'American Bonds'!H43-'American Bonds'!H42</f>
        <v>-5.0000000000000044E-2</v>
      </c>
      <c r="I42">
        <f>'American Bonds'!I43-'American Bonds'!I42</f>
        <v>-6.0000000000000053E-2</v>
      </c>
      <c r="J42">
        <f>'American Bonds'!J43-'American Bonds'!J42</f>
        <v>-5.0000000000000044E-2</v>
      </c>
      <c r="K42">
        <f>'American Bonds'!K43-'American Bonds'!K42</f>
        <v>-4.0000000000000036E-2</v>
      </c>
      <c r="L42">
        <f>'American Bonds'!L43-'American Bonds'!L42</f>
        <v>-4.0000000000000036E-2</v>
      </c>
      <c r="N42" s="129">
        <f t="shared" si="11"/>
        <v>3.999999999999998E-2</v>
      </c>
      <c r="O42" s="25">
        <f>List1!X99</f>
        <v>6.6005361218739864</v>
      </c>
      <c r="U42" s="154">
        <f t="shared" si="0"/>
        <v>41363</v>
      </c>
      <c r="V42">
        <f t="shared" si="12"/>
        <v>3.4422310756972094E-2</v>
      </c>
      <c r="W42">
        <f t="shared" si="1"/>
        <v>3.1431909586263566E-2</v>
      </c>
      <c r="X42">
        <f>LN(List1!W351/List1!W350)</f>
        <v>-1.9851750959976587E-3</v>
      </c>
      <c r="Y42" s="26">
        <f t="shared" si="2"/>
        <v>0.10754386680002026</v>
      </c>
      <c r="Z42" s="26">
        <f t="shared" si="13"/>
        <v>-6.8819155059691613E-3</v>
      </c>
      <c r="AA42" s="26">
        <f t="shared" si="3"/>
        <v>-7.5635050117096305E-3</v>
      </c>
      <c r="AB42" s="26">
        <f t="shared" si="4"/>
        <v>8.6123201241948444E-2</v>
      </c>
      <c r="AC42" s="26">
        <f t="shared" si="5"/>
        <v>-5.5111705733325543E-3</v>
      </c>
      <c r="AD42" s="26">
        <f t="shared" si="6"/>
        <v>-6.3516448058724036E-3</v>
      </c>
      <c r="AE42" s="166">
        <f t="shared" si="7"/>
        <v>-2.176252766369265E-2</v>
      </c>
      <c r="AF42" s="166">
        <f t="shared" si="8"/>
        <v>-2.3917902931100941E-2</v>
      </c>
      <c r="AG42" s="166">
        <f t="shared" si="9"/>
        <v>-1.7427851585426896E-2</v>
      </c>
      <c r="AH42" s="166">
        <f t="shared" si="10"/>
        <v>-2.0085664474934827E-2</v>
      </c>
    </row>
    <row r="43" spans="1:34" x14ac:dyDescent="0.2">
      <c r="A43" s="199">
        <v>40998</v>
      </c>
      <c r="B43">
        <f>'American Bonds'!B44-'American Bonds'!B43</f>
        <v>2.0000000000000018E-2</v>
      </c>
      <c r="C43">
        <f>'American Bonds'!C44-'American Bonds'!C43</f>
        <v>2.0000000000000018E-2</v>
      </c>
      <c r="D43">
        <f>'American Bonds'!D44-'American Bonds'!D43</f>
        <v>1.0000000000000009E-2</v>
      </c>
      <c r="E43">
        <f>'American Bonds'!E44-'American Bonds'!E43</f>
        <v>3.0000000000000027E-2</v>
      </c>
      <c r="F43">
        <f>'American Bonds'!F44-'American Bonds'!F43</f>
        <v>3.0000000000000027E-2</v>
      </c>
      <c r="G43">
        <f>'American Bonds'!G44-'American Bonds'!G43</f>
        <v>3.0000000000000027E-2</v>
      </c>
      <c r="H43">
        <f>'American Bonds'!H44-'American Bonds'!H43</f>
        <v>3.0000000000000027E-2</v>
      </c>
      <c r="I43">
        <f>'American Bonds'!I44-'American Bonds'!I43</f>
        <v>2.0000000000000018E-2</v>
      </c>
      <c r="J43">
        <f>'American Bonds'!J44-'American Bonds'!J43</f>
        <v>1.0000000000000009E-2</v>
      </c>
      <c r="K43">
        <f>'American Bonds'!K44-'American Bonds'!K43</f>
        <v>0</v>
      </c>
      <c r="L43">
        <f>'American Bonds'!L44-'American Bonds'!L43</f>
        <v>1.0000000000000231E-2</v>
      </c>
      <c r="N43" s="129">
        <f t="shared" si="11"/>
        <v>3.0000000000000027E-2</v>
      </c>
      <c r="O43" s="25">
        <f>List1!X100</f>
        <v>6.5853978737834487</v>
      </c>
      <c r="U43" s="154" t="str">
        <f t="shared" si="0"/>
        <v>03.04.2017</v>
      </c>
      <c r="V43">
        <f t="shared" si="12"/>
        <v>3.4581673306772892E-2</v>
      </c>
      <c r="W43">
        <f t="shared" si="1"/>
        <v>3.1358002212973454E-2</v>
      </c>
      <c r="X43">
        <f>LN(List1!W352/List1!W351)</f>
        <v>1.5712351121688723E-3</v>
      </c>
      <c r="Y43" s="26">
        <f t="shared" si="2"/>
        <v>0.10753129508909166</v>
      </c>
      <c r="Z43" s="26">
        <f t="shared" si="13"/>
        <v>-6.8877198773247385E-3</v>
      </c>
      <c r="AA43" s="26">
        <f t="shared" si="3"/>
        <v>-7.5683598114544845E-3</v>
      </c>
      <c r="AB43" s="26">
        <f t="shared" si="4"/>
        <v>8.6160996980734539E-2</v>
      </c>
      <c r="AC43" s="26">
        <f t="shared" si="5"/>
        <v>-5.5188846285412589E-3</v>
      </c>
      <c r="AD43" s="26">
        <f t="shared" si="6"/>
        <v>-6.3581879356721304E-3</v>
      </c>
      <c r="AE43" s="166">
        <f t="shared" si="7"/>
        <v>-2.1780882697561711E-2</v>
      </c>
      <c r="AF43" s="166">
        <f t="shared" si="8"/>
        <v>-2.3933255155878685E-2</v>
      </c>
      <c r="AG43" s="166">
        <f t="shared" si="9"/>
        <v>-1.7452245569882688E-2</v>
      </c>
      <c r="AH43" s="166">
        <f t="shared" si="10"/>
        <v>-2.0106355668128083E-2</v>
      </c>
    </row>
    <row r="44" spans="1:34" x14ac:dyDescent="0.2">
      <c r="A44" s="199" t="s">
        <v>26</v>
      </c>
      <c r="B44">
        <f>'American Bonds'!B45-'American Bonds'!B44</f>
        <v>-2.0000000000000018E-2</v>
      </c>
      <c r="C44">
        <f>'American Bonds'!C45-'American Bonds'!C44</f>
        <v>0</v>
      </c>
      <c r="D44">
        <f>'American Bonds'!D45-'American Bonds'!D44</f>
        <v>-2.0000000000000018E-2</v>
      </c>
      <c r="E44">
        <f>'American Bonds'!E45-'American Bonds'!E44</f>
        <v>-3.0000000000000027E-2</v>
      </c>
      <c r="F44">
        <f>'American Bonds'!F45-'American Bonds'!F44</f>
        <v>-1.0000000000000009E-2</v>
      </c>
      <c r="G44">
        <f>'American Bonds'!G45-'American Bonds'!G44</f>
        <v>-2.0000000000000018E-2</v>
      </c>
      <c r="H44">
        <f>'American Bonds'!H45-'American Bonds'!H44</f>
        <v>-2.0000000000000018E-2</v>
      </c>
      <c r="I44">
        <f>'American Bonds'!I45-'American Bonds'!I44</f>
        <v>-3.0000000000000027E-2</v>
      </c>
      <c r="J44">
        <f>'American Bonds'!J45-'American Bonds'!J44</f>
        <v>-1.0000000000000009E-2</v>
      </c>
      <c r="K44">
        <f>'American Bonds'!K45-'American Bonds'!K44</f>
        <v>-1.0000000000000231E-2</v>
      </c>
      <c r="L44">
        <f>'American Bonds'!L45-'American Bonds'!L44</f>
        <v>-2.0000000000000018E-2</v>
      </c>
      <c r="N44" s="129">
        <f t="shared" si="11"/>
        <v>0</v>
      </c>
      <c r="O44" s="25">
        <f>List1!X101</f>
        <v>6.6005398257578802</v>
      </c>
      <c r="U44" s="154" t="str">
        <f t="shared" si="0"/>
        <v>04.04.2017</v>
      </c>
      <c r="V44">
        <f t="shared" si="12"/>
        <v>3.4581673306772885E-2</v>
      </c>
      <c r="W44">
        <f t="shared" si="1"/>
        <v>3.1358002212973461E-2</v>
      </c>
      <c r="X44">
        <f>LN(List1!W353/List1!W352)</f>
        <v>2.9983780881734337E-3</v>
      </c>
      <c r="Y44" s="26">
        <f t="shared" si="2"/>
        <v>0.10753129508909168</v>
      </c>
      <c r="Z44" s="26">
        <f t="shared" si="13"/>
        <v>-6.9068020517955905E-3</v>
      </c>
      <c r="AA44" s="26">
        <f t="shared" si="3"/>
        <v>-7.589327673817153E-3</v>
      </c>
      <c r="AB44" s="26">
        <f t="shared" si="4"/>
        <v>8.6160996980734553E-2</v>
      </c>
      <c r="AC44" s="26">
        <f t="shared" si="5"/>
        <v>-5.5341744953247536E-3</v>
      </c>
      <c r="AD44" s="26">
        <f t="shared" si="6"/>
        <v>-6.3758030613839632E-3</v>
      </c>
      <c r="AE44" s="166">
        <f t="shared" si="7"/>
        <v>-2.1841225831598324E-2</v>
      </c>
      <c r="AF44" s="166">
        <f t="shared" si="8"/>
        <v>-2.3999561358609638E-2</v>
      </c>
      <c r="AG44" s="166">
        <f t="shared" si="9"/>
        <v>-1.7500596374039085E-2</v>
      </c>
      <c r="AH44" s="166">
        <f t="shared" si="10"/>
        <v>-2.0162059586647671E-2</v>
      </c>
    </row>
    <row r="45" spans="1:34" x14ac:dyDescent="0.2">
      <c r="A45" s="199" t="s">
        <v>27</v>
      </c>
      <c r="B45">
        <f>'American Bonds'!B46-'American Bonds'!B45</f>
        <v>1.0000000000000009E-2</v>
      </c>
      <c r="C45">
        <f>'American Bonds'!C46-'American Bonds'!C45</f>
        <v>0</v>
      </c>
      <c r="D45">
        <f>'American Bonds'!D46-'American Bonds'!D45</f>
        <v>-2.0000000000000018E-2</v>
      </c>
      <c r="E45">
        <f>'American Bonds'!E46-'American Bonds'!E45</f>
        <v>-2.9999999999999916E-2</v>
      </c>
      <c r="F45">
        <f>'American Bonds'!F46-'American Bonds'!F45</f>
        <v>-3.0000000000000027E-2</v>
      </c>
      <c r="G45">
        <f>'American Bonds'!G46-'American Bonds'!G45</f>
        <v>-3.0000000000000027E-2</v>
      </c>
      <c r="H45">
        <f>'American Bonds'!H46-'American Bonds'!H45</f>
        <v>-5.0000000000000044E-2</v>
      </c>
      <c r="I45">
        <f>'American Bonds'!I46-'American Bonds'!I45</f>
        <v>-4.0000000000000036E-2</v>
      </c>
      <c r="J45">
        <f>'American Bonds'!J46-'American Bonds'!J45</f>
        <v>-5.0000000000000044E-2</v>
      </c>
      <c r="K45">
        <f>'American Bonds'!K46-'American Bonds'!K45</f>
        <v>-6.0000000000000053E-2</v>
      </c>
      <c r="L45">
        <f>'American Bonds'!L46-'American Bonds'!L45</f>
        <v>-6.0000000000000053E-2</v>
      </c>
      <c r="N45" s="129">
        <f t="shared" si="11"/>
        <v>1.0000000000000009E-2</v>
      </c>
      <c r="O45" s="25">
        <f>List1!X102</f>
        <v>6.6009597481306637</v>
      </c>
      <c r="U45" s="154" t="str">
        <f t="shared" si="0"/>
        <v>05.04.2017</v>
      </c>
      <c r="V45">
        <f t="shared" si="12"/>
        <v>3.4501992031872472E-2</v>
      </c>
      <c r="W45">
        <f t="shared" si="1"/>
        <v>3.1369587118990593E-2</v>
      </c>
      <c r="X45">
        <f>LN(List1!W354/List1!W353)</f>
        <v>-4.4252175414202072E-4</v>
      </c>
      <c r="Y45" s="26">
        <f t="shared" si="2"/>
        <v>0.10747856433567518</v>
      </c>
      <c r="Z45" s="26">
        <f t="shared" si="13"/>
        <v>-6.8994607044636745E-3</v>
      </c>
      <c r="AA45" s="26">
        <f t="shared" si="3"/>
        <v>-7.5818473697192631E-3</v>
      </c>
      <c r="AB45" s="26">
        <f t="shared" si="4"/>
        <v>8.6100371180514307E-2</v>
      </c>
      <c r="AC45" s="26">
        <f t="shared" si="5"/>
        <v>-5.5271126040014875E-3</v>
      </c>
      <c r="AD45" s="26">
        <f t="shared" si="6"/>
        <v>-6.3685698212059194E-3</v>
      </c>
      <c r="AE45" s="166">
        <f t="shared" si="7"/>
        <v>-2.1818010452935067E-2</v>
      </c>
      <c r="AF45" s="166">
        <f t="shared" si="8"/>
        <v>-2.3975906560069614E-2</v>
      </c>
      <c r="AG45" s="166">
        <f t="shared" si="9"/>
        <v>-1.7478264712868983E-2</v>
      </c>
      <c r="AH45" s="166">
        <f t="shared" si="10"/>
        <v>-2.0139186072822009E-2</v>
      </c>
    </row>
    <row r="46" spans="1:34" x14ac:dyDescent="0.2">
      <c r="A46" s="199" t="s">
        <v>28</v>
      </c>
      <c r="B46">
        <f>'American Bonds'!B47-'American Bonds'!B46</f>
        <v>0</v>
      </c>
      <c r="C46">
        <f>'American Bonds'!C47-'American Bonds'!C46</f>
        <v>0</v>
      </c>
      <c r="D46">
        <f>'American Bonds'!D47-'American Bonds'!D46</f>
        <v>0</v>
      </c>
      <c r="E46">
        <f>'American Bonds'!E47-'American Bonds'!E46</f>
        <v>-1.0000000000000009E-2</v>
      </c>
      <c r="F46">
        <f>'American Bonds'!F47-'American Bonds'!F46</f>
        <v>1.0000000000000009E-2</v>
      </c>
      <c r="G46">
        <f>'American Bonds'!G47-'American Bonds'!G46</f>
        <v>3.0000000000000027E-2</v>
      </c>
      <c r="H46">
        <f>'American Bonds'!H47-'American Bonds'!H46</f>
        <v>3.0000000000000027E-2</v>
      </c>
      <c r="I46">
        <f>'American Bonds'!I47-'American Bonds'!I46</f>
        <v>3.0000000000000027E-2</v>
      </c>
      <c r="J46">
        <f>'American Bonds'!J47-'American Bonds'!J46</f>
        <v>3.0000000000000027E-2</v>
      </c>
      <c r="K46">
        <f>'American Bonds'!K47-'American Bonds'!K46</f>
        <v>4.0000000000000036E-2</v>
      </c>
      <c r="L46">
        <f>'American Bonds'!L47-'American Bonds'!L46</f>
        <v>4.0000000000000036E-2</v>
      </c>
      <c r="N46" s="129">
        <f t="shared" si="11"/>
        <v>4.0000000000000036E-2</v>
      </c>
      <c r="O46" s="25">
        <f>List1!X103</f>
        <v>6.6038754993844808</v>
      </c>
      <c r="U46" s="154" t="str">
        <f t="shared" si="0"/>
        <v>06.04.2017</v>
      </c>
      <c r="V46">
        <f t="shared" si="12"/>
        <v>3.4741035856573677E-2</v>
      </c>
      <c r="W46">
        <f t="shared" si="1"/>
        <v>3.1410709468630491E-2</v>
      </c>
      <c r="X46">
        <f>LN(List1!W355/List1!W354)</f>
        <v>1.2101931497709849E-3</v>
      </c>
      <c r="Y46" s="26">
        <f t="shared" si="2"/>
        <v>0.10781327305103673</v>
      </c>
      <c r="Z46" s="26">
        <f t="shared" si="13"/>
        <v>-6.9251223773866173E-3</v>
      </c>
      <c r="AA46" s="26">
        <f t="shared" si="3"/>
        <v>-7.6088158090376933E-3</v>
      </c>
      <c r="AB46" s="26">
        <f t="shared" si="4"/>
        <v>8.6407055251169471E-2</v>
      </c>
      <c r="AC46" s="26">
        <f t="shared" si="5"/>
        <v>-5.5501462384941625E-3</v>
      </c>
      <c r="AD46" s="26">
        <f t="shared" si="6"/>
        <v>-6.3932148412526634E-3</v>
      </c>
      <c r="AE46" s="166">
        <f t="shared" si="7"/>
        <v>-2.1899159787941838E-2</v>
      </c>
      <c r="AF46" s="166">
        <f t="shared" si="8"/>
        <v>-2.4061188253255893E-2</v>
      </c>
      <c r="AG46" s="166">
        <f t="shared" si="9"/>
        <v>-1.7551103460657653E-2</v>
      </c>
      <c r="AH46" s="166">
        <f t="shared" si="10"/>
        <v>-2.0217120469150231E-2</v>
      </c>
    </row>
    <row r="47" spans="1:34" x14ac:dyDescent="0.2">
      <c r="A47" s="199" t="s">
        <v>29</v>
      </c>
      <c r="B47">
        <f>'American Bonds'!B48-'American Bonds'!B47</f>
        <v>1.0000000000000009E-2</v>
      </c>
      <c r="C47">
        <f>'American Bonds'!C48-'American Bonds'!C47</f>
        <v>0</v>
      </c>
      <c r="D47">
        <f>'American Bonds'!D48-'American Bonds'!D47</f>
        <v>0</v>
      </c>
      <c r="E47">
        <f>'American Bonds'!E48-'American Bonds'!E47</f>
        <v>-3.0000000000000027E-2</v>
      </c>
      <c r="F47">
        <f>'American Bonds'!F48-'American Bonds'!F47</f>
        <v>-3.0000000000000027E-2</v>
      </c>
      <c r="G47">
        <f>'American Bonds'!G48-'American Bonds'!G47</f>
        <v>-5.0000000000000044E-2</v>
      </c>
      <c r="H47">
        <f>'American Bonds'!H48-'American Bonds'!H47</f>
        <v>-6.0000000000000053E-2</v>
      </c>
      <c r="I47">
        <f>'American Bonds'!I48-'American Bonds'!I47</f>
        <v>-6.0000000000000053E-2</v>
      </c>
      <c r="J47">
        <f>'American Bonds'!J48-'American Bonds'!J47</f>
        <v>-6.0000000000000053E-2</v>
      </c>
      <c r="K47">
        <f>'American Bonds'!K48-'American Bonds'!K47</f>
        <v>-6.999999999999984E-2</v>
      </c>
      <c r="L47">
        <f>'American Bonds'!L48-'American Bonds'!L47</f>
        <v>-6.0000000000000053E-2</v>
      </c>
      <c r="N47" s="129">
        <f t="shared" si="11"/>
        <v>1.0000000000000009E-2</v>
      </c>
      <c r="O47" s="25">
        <f>List1!X104</f>
        <v>6.6248678833061998</v>
      </c>
      <c r="U47" s="154" t="str">
        <f t="shared" si="0"/>
        <v>07.04.2017</v>
      </c>
      <c r="V47">
        <f t="shared" si="12"/>
        <v>3.4701195219123473E-2</v>
      </c>
      <c r="W47">
        <f t="shared" si="1"/>
        <v>3.1423086394651641E-2</v>
      </c>
      <c r="X47">
        <f>LN(List1!W356/List1!W355)</f>
        <v>-5.4678997260501074E-4</v>
      </c>
      <c r="Y47" s="26">
        <f t="shared" si="2"/>
        <v>0.10780222544912299</v>
      </c>
      <c r="Z47" s="26">
        <f t="shared" si="13"/>
        <v>-6.9222525990581176E-3</v>
      </c>
      <c r="AA47" s="26">
        <f t="shared" si="3"/>
        <v>-7.6060020587099498E-3</v>
      </c>
      <c r="AB47" s="26">
        <f t="shared" si="4"/>
        <v>8.6387572845375654E-2</v>
      </c>
      <c r="AC47" s="26">
        <f t="shared" si="5"/>
        <v>-5.5471637822305173E-3</v>
      </c>
      <c r="AD47" s="26">
        <f t="shared" si="6"/>
        <v>-6.3903014736274742E-3</v>
      </c>
      <c r="AE47" s="166">
        <f t="shared" si="7"/>
        <v>-2.1890084752043987E-2</v>
      </c>
      <c r="AF47" s="166">
        <f t="shared" si="8"/>
        <v>-2.4052290393453177E-2</v>
      </c>
      <c r="AG47" s="166">
        <f t="shared" si="9"/>
        <v>-1.7541672105842697E-2</v>
      </c>
      <c r="AH47" s="166">
        <f t="shared" si="10"/>
        <v>-2.0207907591793237E-2</v>
      </c>
    </row>
    <row r="48" spans="1:34" x14ac:dyDescent="0.2">
      <c r="A48" s="199" t="s">
        <v>30</v>
      </c>
      <c r="B48">
        <f>'American Bonds'!B49-'American Bonds'!B48</f>
        <v>0</v>
      </c>
      <c r="C48">
        <f>'American Bonds'!C49-'American Bonds'!C48</f>
        <v>0</v>
      </c>
      <c r="D48">
        <f>'American Bonds'!D49-'American Bonds'!D48</f>
        <v>-1.9999999999999962E-2</v>
      </c>
      <c r="E48">
        <f>'American Bonds'!E49-'American Bonds'!E48</f>
        <v>2.0000000000000018E-2</v>
      </c>
      <c r="F48">
        <f>'American Bonds'!F49-'American Bonds'!F48</f>
        <v>0</v>
      </c>
      <c r="G48">
        <f>'American Bonds'!G49-'American Bonds'!G48</f>
        <v>1.0000000000000009E-2</v>
      </c>
      <c r="H48">
        <f>'American Bonds'!H49-'American Bonds'!H48</f>
        <v>2.0000000000000018E-2</v>
      </c>
      <c r="I48">
        <f>'American Bonds'!I49-'American Bonds'!I48</f>
        <v>1.0000000000000009E-2</v>
      </c>
      <c r="J48">
        <f>'American Bonds'!J49-'American Bonds'!J48</f>
        <v>2.0000000000000018E-2</v>
      </c>
      <c r="K48">
        <f>'American Bonds'!K49-'American Bonds'!K48</f>
        <v>2.9999999999999805E-2</v>
      </c>
      <c r="L48">
        <f>'American Bonds'!L49-'American Bonds'!L48</f>
        <v>2.9999999999999805E-2</v>
      </c>
      <c r="N48" s="129">
        <f t="shared" si="11"/>
        <v>2.9999999999999805E-2</v>
      </c>
      <c r="O48" s="25">
        <f>List1!X105</f>
        <v>6.6110291551341005</v>
      </c>
      <c r="U48" s="154" t="str">
        <f t="shared" si="0"/>
        <v>10.04.2017</v>
      </c>
      <c r="V48">
        <f t="shared" si="12"/>
        <v>3.4661354581673284E-2</v>
      </c>
      <c r="W48">
        <f t="shared" si="1"/>
        <v>3.1460846469187266E-2</v>
      </c>
      <c r="X48">
        <f>LN(List1!W357/List1!W356)</f>
        <v>-2.4894758843798928E-3</v>
      </c>
      <c r="Y48" s="26">
        <f t="shared" si="2"/>
        <v>0.10785022788079238</v>
      </c>
      <c r="Z48" s="26">
        <f t="shared" si="13"/>
        <v>-6.9174770852246069E-3</v>
      </c>
      <c r="AA48" s="26">
        <f t="shared" si="3"/>
        <v>-7.6012714312736589E-3</v>
      </c>
      <c r="AB48" s="26">
        <f t="shared" si="4"/>
        <v>8.6409842003479356E-2</v>
      </c>
      <c r="AC48" s="26">
        <f t="shared" si="5"/>
        <v>-5.5422979973452748E-3</v>
      </c>
      <c r="AD48" s="26">
        <f t="shared" si="6"/>
        <v>-6.3854910385678035E-3</v>
      </c>
      <c r="AE48" s="166">
        <f t="shared" si="7"/>
        <v>-2.1874983251332452E-2</v>
      </c>
      <c r="AF48" s="166">
        <f t="shared" si="8"/>
        <v>-2.4037330835992816E-2</v>
      </c>
      <c r="AG48" s="166">
        <f t="shared" si="9"/>
        <v>-1.7526285143000912E-2</v>
      </c>
      <c r="AH48" s="166">
        <f t="shared" si="10"/>
        <v>-2.019269566046835E-2</v>
      </c>
    </row>
    <row r="49" spans="1:34" x14ac:dyDescent="0.2">
      <c r="A49" s="199" t="s">
        <v>31</v>
      </c>
      <c r="B49">
        <f>'American Bonds'!B50-'American Bonds'!B49</f>
        <v>-1.0000000000000009E-2</v>
      </c>
      <c r="C49">
        <f>'American Bonds'!C50-'American Bonds'!C49</f>
        <v>0</v>
      </c>
      <c r="D49">
        <f>'American Bonds'!D50-'American Bonds'!D49</f>
        <v>0</v>
      </c>
      <c r="E49">
        <f>'American Bonds'!E50-'American Bonds'!E49</f>
        <v>-1.0000000000000009E-2</v>
      </c>
      <c r="F49">
        <f>'American Bonds'!F50-'American Bonds'!F49</f>
        <v>0</v>
      </c>
      <c r="G49">
        <f>'American Bonds'!G50-'American Bonds'!G49</f>
        <v>1.0000000000000009E-2</v>
      </c>
      <c r="H49">
        <f>'American Bonds'!H50-'American Bonds'!H49</f>
        <v>0</v>
      </c>
      <c r="I49">
        <f>'American Bonds'!I50-'American Bonds'!I49</f>
        <v>1.0000000000000009E-2</v>
      </c>
      <c r="J49">
        <f>'American Bonds'!J50-'American Bonds'!J49</f>
        <v>1.0000000000000009E-2</v>
      </c>
      <c r="K49">
        <f>'American Bonds'!K50-'American Bonds'!K49</f>
        <v>1.0000000000000231E-2</v>
      </c>
      <c r="L49">
        <f>'American Bonds'!L50-'American Bonds'!L49</f>
        <v>1.0000000000000231E-2</v>
      </c>
      <c r="N49" s="129">
        <f t="shared" si="11"/>
        <v>1.0000000000000231E-2</v>
      </c>
      <c r="O49" s="25">
        <f>List1!X106</f>
        <v>6.6354861552481914</v>
      </c>
      <c r="U49" s="154" t="str">
        <f t="shared" si="0"/>
        <v>11.04.2017</v>
      </c>
      <c r="V49">
        <f t="shared" si="12"/>
        <v>3.4541832669322675E-2</v>
      </c>
      <c r="W49">
        <f t="shared" si="1"/>
        <v>3.1421159161111357E-2</v>
      </c>
      <c r="X49">
        <f>LN(List1!W358/List1!W357)</f>
        <v>7.9364109687632173E-4</v>
      </c>
      <c r="Y49" s="26">
        <f t="shared" si="2"/>
        <v>0.10763837948367297</v>
      </c>
      <c r="Z49" s="26">
        <f t="shared" si="13"/>
        <v>-6.9107245276496766E-3</v>
      </c>
      <c r="AA49" s="26">
        <f t="shared" si="3"/>
        <v>-7.5943324286539635E-3</v>
      </c>
      <c r="AB49" s="26">
        <f t="shared" si="4"/>
        <v>8.6225040278496146E-2</v>
      </c>
      <c r="AC49" s="26">
        <f t="shared" si="5"/>
        <v>-5.5359203994758185E-3</v>
      </c>
      <c r="AD49" s="26">
        <f t="shared" si="6"/>
        <v>-6.3788835336141122E-3</v>
      </c>
      <c r="AE49" s="166">
        <f t="shared" si="7"/>
        <v>-2.185362978936425E-2</v>
      </c>
      <c r="AF49" s="166">
        <f t="shared" si="8"/>
        <v>-2.4015387783024703E-2</v>
      </c>
      <c r="AG49" s="166">
        <f t="shared" si="9"/>
        <v>-1.7506117407732794E-2</v>
      </c>
      <c r="AH49" s="166">
        <f t="shared" si="10"/>
        <v>-2.0171800895163839E-2</v>
      </c>
    </row>
    <row r="50" spans="1:34" x14ac:dyDescent="0.2">
      <c r="A50" s="199" t="s">
        <v>32</v>
      </c>
      <c r="B50">
        <f>'American Bonds'!B51-'American Bonds'!B50</f>
        <v>1.999999999999999E-2</v>
      </c>
      <c r="C50">
        <f>'American Bonds'!C51-'American Bonds'!C50</f>
        <v>-1.0000000000000009E-2</v>
      </c>
      <c r="D50">
        <f>'American Bonds'!D51-'American Bonds'!D50</f>
        <v>0</v>
      </c>
      <c r="E50">
        <f>'American Bonds'!E51-'American Bonds'!E50</f>
        <v>1.0000000000000009E-2</v>
      </c>
      <c r="F50">
        <f>'American Bonds'!F51-'American Bonds'!F50</f>
        <v>4.0000000000000036E-2</v>
      </c>
      <c r="G50">
        <f>'American Bonds'!G51-'American Bonds'!G50</f>
        <v>5.0000000000000044E-2</v>
      </c>
      <c r="H50">
        <f>'American Bonds'!H51-'American Bonds'!H50</f>
        <v>6.0000000000000053E-2</v>
      </c>
      <c r="I50">
        <f>'American Bonds'!I51-'American Bonds'!I50</f>
        <v>6.0000000000000053E-2</v>
      </c>
      <c r="J50">
        <f>'American Bonds'!J51-'American Bonds'!J50</f>
        <v>6.0000000000000053E-2</v>
      </c>
      <c r="K50">
        <f>'American Bonds'!K51-'American Bonds'!K50</f>
        <v>4.0000000000000036E-2</v>
      </c>
      <c r="L50">
        <f>'American Bonds'!L51-'American Bonds'!L50</f>
        <v>4.9999999999999822E-2</v>
      </c>
      <c r="N50" s="129">
        <f t="shared" si="11"/>
        <v>6.0000000000000053E-2</v>
      </c>
      <c r="O50" s="25">
        <f>List1!X107</f>
        <v>6.6253745441966698</v>
      </c>
      <c r="U50" s="154" t="str">
        <f t="shared" si="0"/>
        <v>12.04.2017</v>
      </c>
      <c r="V50">
        <f t="shared" si="12"/>
        <v>3.4462151394422276E-2</v>
      </c>
      <c r="W50">
        <f t="shared" si="1"/>
        <v>3.148348077568603E-2</v>
      </c>
      <c r="X50">
        <f>LN(List1!W359/List1!W358)</f>
        <v>3.5479318144506326E-3</v>
      </c>
      <c r="Y50" s="26">
        <f t="shared" si="2"/>
        <v>0.10770367996434516</v>
      </c>
      <c r="Z50" s="26">
        <f t="shared" si="13"/>
        <v>-6.932666840244529E-3</v>
      </c>
      <c r="AA50" s="26">
        <f t="shared" si="3"/>
        <v>-7.6193888535583598E-3</v>
      </c>
      <c r="AB50" s="26">
        <f t="shared" si="4"/>
        <v>8.624786893736637E-2</v>
      </c>
      <c r="AC50" s="26">
        <f t="shared" si="5"/>
        <v>-5.5515999195364304E-3</v>
      </c>
      <c r="AD50" s="26">
        <f t="shared" si="6"/>
        <v>-6.3984030939502326E-3</v>
      </c>
      <c r="AE50" s="166">
        <f t="shared" si="7"/>
        <v>-2.1923017474295384E-2</v>
      </c>
      <c r="AF50" s="166">
        <f t="shared" si="8"/>
        <v>-2.4094623155743563E-2</v>
      </c>
      <c r="AG50" s="166">
        <f t="shared" si="9"/>
        <v>-1.7555700403742627E-2</v>
      </c>
      <c r="AH50" s="166">
        <f t="shared" si="10"/>
        <v>-2.0233527164751061E-2</v>
      </c>
    </row>
    <row r="51" spans="1:34" x14ac:dyDescent="0.2">
      <c r="A51" s="199" t="s">
        <v>33</v>
      </c>
      <c r="B51">
        <f>'American Bonds'!B52-'American Bonds'!B51</f>
        <v>0</v>
      </c>
      <c r="C51">
        <f>'American Bonds'!C52-'American Bonds'!C51</f>
        <v>1.0000000000000009E-2</v>
      </c>
      <c r="D51">
        <f>'American Bonds'!D52-'American Bonds'!D51</f>
        <v>1.9999999999999962E-2</v>
      </c>
      <c r="E51">
        <f>'American Bonds'!E52-'American Bonds'!E51</f>
        <v>1.0000000000000009E-2</v>
      </c>
      <c r="F51">
        <f>'American Bonds'!F52-'American Bonds'!F51</f>
        <v>1.0000000000000009E-2</v>
      </c>
      <c r="G51">
        <f>'American Bonds'!G52-'American Bonds'!G51</f>
        <v>0</v>
      </c>
      <c r="H51">
        <f>'American Bonds'!H52-'American Bonds'!H51</f>
        <v>0</v>
      </c>
      <c r="I51">
        <f>'American Bonds'!I52-'American Bonds'!I51</f>
        <v>-1.0000000000000009E-2</v>
      </c>
      <c r="J51">
        <f>'American Bonds'!J52-'American Bonds'!J51</f>
        <v>-2.0000000000000018E-2</v>
      </c>
      <c r="K51">
        <f>'American Bonds'!K52-'American Bonds'!K51</f>
        <v>-2.0000000000000018E-2</v>
      </c>
      <c r="L51">
        <f>'American Bonds'!L52-'American Bonds'!L51</f>
        <v>-2.9999999999999805E-2</v>
      </c>
      <c r="N51" s="129">
        <f t="shared" si="11"/>
        <v>1.9999999999999962E-2</v>
      </c>
      <c r="O51" s="25">
        <f>List1!X108</f>
        <v>6.6214710777843795</v>
      </c>
      <c r="U51" s="154">
        <f t="shared" si="0"/>
        <v>41376</v>
      </c>
      <c r="V51">
        <f t="shared" si="12"/>
        <v>3.442231075697208E-2</v>
      </c>
      <c r="W51">
        <f t="shared" si="1"/>
        <v>3.1482772118081467E-2</v>
      </c>
      <c r="X51">
        <f>LN(List1!W360/List1!W359)</f>
        <v>1.7275282754508875E-3</v>
      </c>
      <c r="Y51" s="26">
        <f t="shared" si="2"/>
        <v>0.10766219074278316</v>
      </c>
      <c r="Z51" s="26">
        <f t="shared" si="13"/>
        <v>-6.9398833672697658E-3</v>
      </c>
      <c r="AA51" s="26">
        <f t="shared" si="3"/>
        <v>-7.6275696552359461E-3</v>
      </c>
      <c r="AB51" s="26">
        <f t="shared" si="4"/>
        <v>8.6206862661885042E-2</v>
      </c>
      <c r="AC51" s="26">
        <f t="shared" si="5"/>
        <v>-5.5568771934155362E-3</v>
      </c>
      <c r="AD51" s="26">
        <f t="shared" si="6"/>
        <v>-6.4048694236929693E-3</v>
      </c>
      <c r="AE51" s="166">
        <f t="shared" si="7"/>
        <v>-2.1945838136491289E-2</v>
      </c>
      <c r="AF51" s="166">
        <f t="shared" si="8"/>
        <v>-2.4120493122130861E-2</v>
      </c>
      <c r="AG51" s="166">
        <f t="shared" si="9"/>
        <v>-1.7572388609037114E-2</v>
      </c>
      <c r="AH51" s="166">
        <f t="shared" si="10"/>
        <v>-2.0253975494839802E-2</v>
      </c>
    </row>
    <row r="52" spans="1:34" x14ac:dyDescent="0.2">
      <c r="A52" s="199">
        <v>41011</v>
      </c>
      <c r="B52">
        <f>'American Bonds'!B53-'American Bonds'!B52</f>
        <v>0</v>
      </c>
      <c r="C52">
        <f>'American Bonds'!C53-'American Bonds'!C52</f>
        <v>-1.0000000000000009E-2</v>
      </c>
      <c r="D52">
        <f>'American Bonds'!D53-'American Bonds'!D52</f>
        <v>1.0000000000000009E-2</v>
      </c>
      <c r="E52">
        <f>'American Bonds'!E53-'American Bonds'!E52</f>
        <v>0</v>
      </c>
      <c r="F52">
        <f>'American Bonds'!F53-'American Bonds'!F52</f>
        <v>2.0000000000000018E-2</v>
      </c>
      <c r="G52">
        <f>'American Bonds'!G53-'American Bonds'!G52</f>
        <v>2.0000000000000018E-2</v>
      </c>
      <c r="H52">
        <f>'American Bonds'!H53-'American Bonds'!H52</f>
        <v>4.0000000000000036E-2</v>
      </c>
      <c r="I52">
        <f>'American Bonds'!I53-'American Bonds'!I52</f>
        <v>4.0000000000000036E-2</v>
      </c>
      <c r="J52">
        <f>'American Bonds'!J53-'American Bonds'!J52</f>
        <v>3.0000000000000027E-2</v>
      </c>
      <c r="K52">
        <f>'American Bonds'!K53-'American Bonds'!K52</f>
        <v>2.0000000000000018E-2</v>
      </c>
      <c r="L52">
        <f>'American Bonds'!L53-'American Bonds'!L52</f>
        <v>2.9999999999999805E-2</v>
      </c>
      <c r="N52" s="129">
        <f t="shared" si="11"/>
        <v>4.0000000000000036E-2</v>
      </c>
      <c r="O52" s="25">
        <f>List1!X109</f>
        <v>6.6054639820923322</v>
      </c>
      <c r="U52" s="154">
        <f t="shared" si="0"/>
        <v>41380</v>
      </c>
      <c r="V52">
        <f t="shared" si="12"/>
        <v>3.442231075697208E-2</v>
      </c>
      <c r="W52">
        <f t="shared" si="1"/>
        <v>3.1482772118081467E-2</v>
      </c>
      <c r="X52">
        <f>LN(List1!W361/List1!W360)</f>
        <v>2.3093894111723555E-3</v>
      </c>
      <c r="Y52" s="26">
        <f t="shared" si="2"/>
        <v>0.10766219074278316</v>
      </c>
      <c r="Z52" s="26">
        <f t="shared" si="13"/>
        <v>-6.951856032539637E-3</v>
      </c>
      <c r="AA52" s="26">
        <f t="shared" si="3"/>
        <v>-7.6407287147578209E-3</v>
      </c>
      <c r="AB52" s="26">
        <f t="shared" si="4"/>
        <v>8.6206862661885042E-2</v>
      </c>
      <c r="AC52" s="26">
        <f t="shared" si="5"/>
        <v>-5.5664639007219326E-3</v>
      </c>
      <c r="AD52" s="26">
        <f t="shared" si="6"/>
        <v>-6.4159190845660572E-3</v>
      </c>
      <c r="AE52" s="166">
        <f t="shared" si="7"/>
        <v>-2.1983699028406876E-2</v>
      </c>
      <c r="AF52" s="166">
        <f t="shared" si="8"/>
        <v>-2.416210572208571E-2</v>
      </c>
      <c r="AG52" s="166">
        <f t="shared" si="9"/>
        <v>-1.7602704439386704E-2</v>
      </c>
      <c r="AH52" s="166">
        <f t="shared" si="10"/>
        <v>-2.0288917590571203E-2</v>
      </c>
    </row>
    <row r="53" spans="1:34" x14ac:dyDescent="0.2">
      <c r="A53" s="199">
        <v>41012</v>
      </c>
      <c r="B53">
        <f>'American Bonds'!B54-'American Bonds'!B53</f>
        <v>-1.999999999999999E-2</v>
      </c>
      <c r="C53">
        <f>'American Bonds'!C54-'American Bonds'!C53</f>
        <v>0</v>
      </c>
      <c r="D53">
        <f>'American Bonds'!D54-'American Bonds'!D53</f>
        <v>0</v>
      </c>
      <c r="E53">
        <f>'American Bonds'!E54-'American Bonds'!E53</f>
        <v>-2.0000000000000018E-2</v>
      </c>
      <c r="F53">
        <f>'American Bonds'!F54-'American Bonds'!F53</f>
        <v>-3.0000000000000027E-2</v>
      </c>
      <c r="G53">
        <f>'American Bonds'!G54-'American Bonds'!G53</f>
        <v>-5.0000000000000044E-2</v>
      </c>
      <c r="H53">
        <f>'American Bonds'!H54-'American Bonds'!H53</f>
        <v>-4.0000000000000036E-2</v>
      </c>
      <c r="I53">
        <f>'American Bonds'!I54-'American Bonds'!I53</f>
        <v>-5.0000000000000044E-2</v>
      </c>
      <c r="J53">
        <f>'American Bonds'!J54-'American Bonds'!J53</f>
        <v>-4.0000000000000036E-2</v>
      </c>
      <c r="K53">
        <f>'American Bonds'!K54-'American Bonds'!K53</f>
        <v>-4.0000000000000036E-2</v>
      </c>
      <c r="L53">
        <f>'American Bonds'!L54-'American Bonds'!L53</f>
        <v>-4.9999999999999822E-2</v>
      </c>
      <c r="N53" s="129">
        <f t="shared" si="11"/>
        <v>0</v>
      </c>
      <c r="O53" s="25">
        <f>List1!X110</f>
        <v>6.6135939790414096</v>
      </c>
      <c r="U53" s="154">
        <f t="shared" si="0"/>
        <v>41381</v>
      </c>
      <c r="V53">
        <f t="shared" si="12"/>
        <v>3.446215139442229E-2</v>
      </c>
      <c r="W53">
        <f t="shared" si="1"/>
        <v>3.148348077568601E-2</v>
      </c>
      <c r="X53">
        <f>LN(List1!W362/List1!W361)</f>
        <v>-1.4620987475965947E-3</v>
      </c>
      <c r="Y53" s="26">
        <f t="shared" si="2"/>
        <v>0.10770367996434513</v>
      </c>
      <c r="Z53" s="26">
        <f t="shared" si="13"/>
        <v>-6.9441633389581581E-3</v>
      </c>
      <c r="AA53" s="26">
        <f t="shared" si="3"/>
        <v>-7.6320241490618265E-3</v>
      </c>
      <c r="AB53" s="26">
        <f t="shared" si="4"/>
        <v>8.6247868937366357E-2</v>
      </c>
      <c r="AC53" s="26">
        <f t="shared" si="5"/>
        <v>-5.5608061835621348E-3</v>
      </c>
      <c r="AD53" s="26">
        <f t="shared" si="6"/>
        <v>-6.4090136186781563E-3</v>
      </c>
      <c r="AE53" s="166">
        <f t="shared" si="7"/>
        <v>-2.1959372595347647E-2</v>
      </c>
      <c r="AF53" s="166">
        <f t="shared" si="8"/>
        <v>-2.4134579468443801E-2</v>
      </c>
      <c r="AG53" s="166">
        <f t="shared" si="9"/>
        <v>-1.7584813166804724E-2</v>
      </c>
      <c r="AH53" s="166">
        <f t="shared" si="10"/>
        <v>-2.026708059006084E-2</v>
      </c>
    </row>
    <row r="54" spans="1:34" x14ac:dyDescent="0.2">
      <c r="A54" s="199">
        <v>41013</v>
      </c>
      <c r="B54">
        <f>'American Bonds'!B55-'American Bonds'!B54</f>
        <v>-0.03</v>
      </c>
      <c r="C54">
        <f>'American Bonds'!C55-'American Bonds'!C54</f>
        <v>0</v>
      </c>
      <c r="D54">
        <f>'American Bonds'!D55-'American Bonds'!D54</f>
        <v>-2.0000000000000018E-2</v>
      </c>
      <c r="E54">
        <f>'American Bonds'!E55-'American Bonds'!E54</f>
        <v>-1.0000000000000009E-2</v>
      </c>
      <c r="F54">
        <f>'American Bonds'!F55-'American Bonds'!F54</f>
        <v>1.0000000000000009E-2</v>
      </c>
      <c r="G54">
        <f>'American Bonds'!G55-'American Bonds'!G54</f>
        <v>3.0000000000000027E-2</v>
      </c>
      <c r="H54">
        <f>'American Bonds'!H55-'American Bonds'!H54</f>
        <v>2.0000000000000018E-2</v>
      </c>
      <c r="I54">
        <f>'American Bonds'!I55-'American Bonds'!I54</f>
        <v>2.0000000000000018E-2</v>
      </c>
      <c r="J54">
        <f>'American Bonds'!J55-'American Bonds'!J54</f>
        <v>2.0000000000000018E-2</v>
      </c>
      <c r="K54">
        <f>'American Bonds'!K55-'American Bonds'!K54</f>
        <v>2.9999999999999805E-2</v>
      </c>
      <c r="L54">
        <f>'American Bonds'!L55-'American Bonds'!L54</f>
        <v>2.0000000000000018E-2</v>
      </c>
      <c r="N54" s="129">
        <f t="shared" si="11"/>
        <v>3.0000000000000027E-2</v>
      </c>
      <c r="O54" s="25">
        <f>List1!X111</f>
        <v>6.6055332311436299</v>
      </c>
      <c r="U54" s="154">
        <f t="shared" si="0"/>
        <v>41382</v>
      </c>
      <c r="V54">
        <f t="shared" si="12"/>
        <v>3.4501992031872479E-2</v>
      </c>
      <c r="W54">
        <f t="shared" si="1"/>
        <v>3.1484138800607839E-2</v>
      </c>
      <c r="X54">
        <f>LN(List1!W363/List1!W362)</f>
        <v>5.1790773999805884E-3</v>
      </c>
      <c r="Y54" s="26">
        <f t="shared" si="2"/>
        <v>0.10774505139667326</v>
      </c>
      <c r="Z54" s="26">
        <f t="shared" si="13"/>
        <v>-6.9800601547696439E-3</v>
      </c>
      <c r="AA54" s="26">
        <f t="shared" si="3"/>
        <v>-7.671225717295266E-3</v>
      </c>
      <c r="AB54" s="26">
        <f t="shared" si="4"/>
        <v>8.6288791929495845E-2</v>
      </c>
      <c r="AC54" s="26">
        <f t="shared" si="5"/>
        <v>-5.590056810431657E-3</v>
      </c>
      <c r="AD54" s="26">
        <f t="shared" si="6"/>
        <v>-6.4423393658835752E-3</v>
      </c>
      <c r="AE54" s="166">
        <f t="shared" si="7"/>
        <v>-2.2072888294059487E-2</v>
      </c>
      <c r="AF54" s="166">
        <f t="shared" si="8"/>
        <v>-2.4258545711911973E-2</v>
      </c>
      <c r="AG54" s="166">
        <f t="shared" si="9"/>
        <v>-1.7677311770700137E-2</v>
      </c>
      <c r="AH54" s="166">
        <f t="shared" si="10"/>
        <v>-2.0372465855956954E-2</v>
      </c>
    </row>
    <row r="55" spans="1:34" x14ac:dyDescent="0.2">
      <c r="A55" s="199">
        <v>41016</v>
      </c>
      <c r="B55">
        <f>'American Bonds'!B56-'American Bonds'!B55</f>
        <v>1.999999999999999E-2</v>
      </c>
      <c r="C55">
        <f>'American Bonds'!C56-'American Bonds'!C55</f>
        <v>-1.0000000000000009E-2</v>
      </c>
      <c r="D55">
        <f>'American Bonds'!D56-'American Bonds'!D55</f>
        <v>1.0000000000000009E-2</v>
      </c>
      <c r="E55">
        <f>'American Bonds'!E56-'American Bonds'!E55</f>
        <v>1.0000000000000009E-2</v>
      </c>
      <c r="F55">
        <f>'American Bonds'!F56-'American Bonds'!F55</f>
        <v>2.0000000000000018E-2</v>
      </c>
      <c r="G55">
        <f>'American Bonds'!G56-'American Bonds'!G55</f>
        <v>2.0000000000000018E-2</v>
      </c>
      <c r="H55">
        <f>'American Bonds'!H56-'American Bonds'!H55</f>
        <v>2.0000000000000018E-2</v>
      </c>
      <c r="I55">
        <f>'American Bonds'!I56-'American Bonds'!I55</f>
        <v>3.0000000000000027E-2</v>
      </c>
      <c r="J55">
        <f>'American Bonds'!J56-'American Bonds'!J55</f>
        <v>1.0000000000000009E-2</v>
      </c>
      <c r="K55">
        <f>'American Bonds'!K56-'American Bonds'!K55</f>
        <v>2.0000000000000018E-2</v>
      </c>
      <c r="L55">
        <f>'American Bonds'!L56-'American Bonds'!L55</f>
        <v>2.0000000000000018E-2</v>
      </c>
      <c r="N55" s="129">
        <f t="shared" si="11"/>
        <v>3.0000000000000027E-2</v>
      </c>
      <c r="O55" s="25">
        <f>List1!X112</f>
        <v>6.6195217498183814</v>
      </c>
      <c r="U55" s="154">
        <f t="shared" si="0"/>
        <v>41383</v>
      </c>
      <c r="V55">
        <f t="shared" si="12"/>
        <v>3.4262948207171275E-2</v>
      </c>
      <c r="W55">
        <f t="shared" si="1"/>
        <v>3.1517528165662223E-2</v>
      </c>
      <c r="X55">
        <f>LN(List1!W364/List1!W363)</f>
        <v>-1.8949148046146782E-3</v>
      </c>
      <c r="Y55" s="26">
        <f t="shared" si="2"/>
        <v>0.10758368285038192</v>
      </c>
      <c r="Z55" s="26">
        <f t="shared" si="13"/>
        <v>-6.9582131981279494E-3</v>
      </c>
      <c r="AA55" s="26">
        <f t="shared" si="3"/>
        <v>-7.6489807261642716E-3</v>
      </c>
      <c r="AB55" s="26">
        <f t="shared" si="4"/>
        <v>8.6104668723005942E-2</v>
      </c>
      <c r="AC55" s="26">
        <f t="shared" si="5"/>
        <v>-5.5690103411135247E-3</v>
      </c>
      <c r="AD55" s="26">
        <f t="shared" si="6"/>
        <v>-6.4208020766084164E-3</v>
      </c>
      <c r="AE55" s="166">
        <f t="shared" si="7"/>
        <v>-2.2003802151128789E-2</v>
      </c>
      <c r="AF55" s="166">
        <f t="shared" si="8"/>
        <v>-2.4188200873407787E-2</v>
      </c>
      <c r="AG55" s="166">
        <f t="shared" si="9"/>
        <v>-1.7610756990949987E-2</v>
      </c>
      <c r="AH55" s="166">
        <f t="shared" si="10"/>
        <v>-2.0304358967221537E-2</v>
      </c>
    </row>
    <row r="56" spans="1:34" x14ac:dyDescent="0.2">
      <c r="A56" s="199">
        <v>41017</v>
      </c>
      <c r="B56">
        <f>'American Bonds'!B57-'American Bonds'!B56</f>
        <v>0</v>
      </c>
      <c r="C56">
        <f>'American Bonds'!C57-'American Bonds'!C56</f>
        <v>2.0000000000000018E-2</v>
      </c>
      <c r="D56">
        <f>'American Bonds'!D57-'American Bonds'!D56</f>
        <v>0</v>
      </c>
      <c r="E56">
        <f>'American Bonds'!E57-'American Bonds'!E56</f>
        <v>1.0000000000000009E-2</v>
      </c>
      <c r="F56">
        <f>'American Bonds'!F57-'American Bonds'!F56</f>
        <v>3.0000000000000027E-2</v>
      </c>
      <c r="G56">
        <f>'American Bonds'!G57-'American Bonds'!G56</f>
        <v>4.9999999999999933E-2</v>
      </c>
      <c r="H56">
        <f>'American Bonds'!H57-'American Bonds'!H56</f>
        <v>6.0000000000000053E-2</v>
      </c>
      <c r="I56">
        <f>'American Bonds'!I57-'American Bonds'!I56</f>
        <v>5.9999999999999831E-2</v>
      </c>
      <c r="J56">
        <f>'American Bonds'!J57-'American Bonds'!J56</f>
        <v>6.0000000000000053E-2</v>
      </c>
      <c r="K56">
        <f>'American Bonds'!K57-'American Bonds'!K56</f>
        <v>6.0000000000000053E-2</v>
      </c>
      <c r="L56">
        <f>'American Bonds'!L57-'American Bonds'!L56</f>
        <v>6.0000000000000053E-2</v>
      </c>
      <c r="N56" s="129">
        <f t="shared" si="11"/>
        <v>6.0000000000000053E-2</v>
      </c>
      <c r="O56" s="25">
        <f>List1!X113</f>
        <v>6.6095402668754266</v>
      </c>
      <c r="U56" s="154">
        <f t="shared" si="0"/>
        <v>41384</v>
      </c>
      <c r="V56">
        <f t="shared" si="12"/>
        <v>3.4302788844621498E-2</v>
      </c>
      <c r="W56">
        <f t="shared" si="1"/>
        <v>3.1531126719342557E-2</v>
      </c>
      <c r="X56">
        <f>LN(List1!W365/List1!W364)</f>
        <v>-1.775495831190762E-3</v>
      </c>
      <c r="Y56" s="26">
        <f t="shared" si="2"/>
        <v>0.10765515845427641</v>
      </c>
      <c r="Z56" s="26">
        <f t="shared" si="13"/>
        <v>-6.9544588223275673E-3</v>
      </c>
      <c r="AA56" s="26">
        <f t="shared" si="3"/>
        <v>-7.6446929450427895E-3</v>
      </c>
      <c r="AB56" s="26">
        <f t="shared" si="4"/>
        <v>8.6166876990798558E-2</v>
      </c>
      <c r="AC56" s="26">
        <f t="shared" si="5"/>
        <v>-5.566328696971691E-3</v>
      </c>
      <c r="AD56" s="26">
        <f t="shared" si="6"/>
        <v>-6.4174626855028893E-3</v>
      </c>
      <c r="AE56" s="166">
        <f t="shared" si="7"/>
        <v>-2.1991929772407364E-2</v>
      </c>
      <c r="AF56" s="166">
        <f t="shared" si="8"/>
        <v>-2.4174641718955631E-2</v>
      </c>
      <c r="AG56" s="166">
        <f t="shared" si="9"/>
        <v>-1.7602276887587743E-2</v>
      </c>
      <c r="AH56" s="166">
        <f t="shared" si="10"/>
        <v>-2.029379888532996E-2</v>
      </c>
    </row>
    <row r="57" spans="1:34" x14ac:dyDescent="0.2">
      <c r="A57" s="199">
        <v>41018</v>
      </c>
      <c r="B57">
        <f>'American Bonds'!B58-'American Bonds'!B57</f>
        <v>1.0000000000000009E-2</v>
      </c>
      <c r="C57">
        <f>'American Bonds'!C58-'American Bonds'!C57</f>
        <v>0</v>
      </c>
      <c r="D57">
        <f>'American Bonds'!D58-'American Bonds'!D57</f>
        <v>1.0000000000000009E-2</v>
      </c>
      <c r="E57">
        <f>'American Bonds'!E58-'American Bonds'!E57</f>
        <v>2.0000000000000018E-2</v>
      </c>
      <c r="F57">
        <f>'American Bonds'!F58-'American Bonds'!F57</f>
        <v>1.9999999999999907E-2</v>
      </c>
      <c r="G57">
        <f>'American Bonds'!G58-'American Bonds'!G57</f>
        <v>1.0000000000000009E-2</v>
      </c>
      <c r="H57">
        <f>'American Bonds'!H58-'American Bonds'!H57</f>
        <v>3.0000000000000027E-2</v>
      </c>
      <c r="I57">
        <f>'American Bonds'!I58-'American Bonds'!I57</f>
        <v>2.0000000000000018E-2</v>
      </c>
      <c r="J57">
        <f>'American Bonds'!J58-'American Bonds'!J57</f>
        <v>2.9999999999999805E-2</v>
      </c>
      <c r="K57">
        <f>'American Bonds'!K58-'American Bonds'!K57</f>
        <v>4.0000000000000036E-2</v>
      </c>
      <c r="L57">
        <f>'American Bonds'!L58-'American Bonds'!L57</f>
        <v>2.9999999999999805E-2</v>
      </c>
      <c r="N57" s="129">
        <f t="shared" si="11"/>
        <v>4.0000000000000036E-2</v>
      </c>
      <c r="O57" s="25">
        <f>List1!X114</f>
        <v>6.603532755484907</v>
      </c>
      <c r="U57" s="154">
        <f t="shared" si="0"/>
        <v>41387</v>
      </c>
      <c r="V57">
        <f t="shared" si="12"/>
        <v>3.446215139442229E-2</v>
      </c>
      <c r="W57">
        <f t="shared" si="1"/>
        <v>3.1610276204946261E-2</v>
      </c>
      <c r="X57">
        <f>LN(List1!W366/List1!W365)</f>
        <v>2.4680910651830667E-4</v>
      </c>
      <c r="Y57" s="26">
        <f t="shared" si="2"/>
        <v>0.10799865024164279</v>
      </c>
      <c r="Z57" s="26">
        <f t="shared" si="13"/>
        <v>-6.9760106240443756E-3</v>
      </c>
      <c r="AA57" s="26">
        <f t="shared" si="3"/>
        <v>-7.6679141380743545E-3</v>
      </c>
      <c r="AB57" s="26">
        <f t="shared" si="4"/>
        <v>8.6456428859065945E-2</v>
      </c>
      <c r="AC57" s="26">
        <f t="shared" si="5"/>
        <v>-5.5845231851353793E-3</v>
      </c>
      <c r="AD57" s="26">
        <f t="shared" si="6"/>
        <v>-6.4377157153140954E-3</v>
      </c>
      <c r="AE57" s="166">
        <f t="shared" si="7"/>
        <v>-2.2060082553512807E-2</v>
      </c>
      <c r="AF57" s="166">
        <f t="shared" si="8"/>
        <v>-2.4248073578921805E-2</v>
      </c>
      <c r="AG57" s="166">
        <f t="shared" si="9"/>
        <v>-1.7659812911045975E-2</v>
      </c>
      <c r="AH57" s="166">
        <f t="shared" si="10"/>
        <v>-2.0357844589052664E-2</v>
      </c>
    </row>
    <row r="58" spans="1:34" x14ac:dyDescent="0.2">
      <c r="A58" s="199">
        <v>41019</v>
      </c>
      <c r="B58">
        <f>'American Bonds'!B59-'American Bonds'!B58</f>
        <v>0</v>
      </c>
      <c r="C58">
        <f>'American Bonds'!C59-'American Bonds'!C58</f>
        <v>0</v>
      </c>
      <c r="D58">
        <f>'American Bonds'!D59-'American Bonds'!D58</f>
        <v>1.0000000000000009E-2</v>
      </c>
      <c r="E58">
        <f>'American Bonds'!E59-'American Bonds'!E58</f>
        <v>0</v>
      </c>
      <c r="F58">
        <f>'American Bonds'!F59-'American Bonds'!F58</f>
        <v>2.0000000000000018E-2</v>
      </c>
      <c r="G58">
        <f>'American Bonds'!G59-'American Bonds'!G58</f>
        <v>3.0000000000000027E-2</v>
      </c>
      <c r="H58">
        <f>'American Bonds'!H59-'American Bonds'!H58</f>
        <v>2.0000000000000018E-2</v>
      </c>
      <c r="I58">
        <f>'American Bonds'!I59-'American Bonds'!I58</f>
        <v>2.0000000000000018E-2</v>
      </c>
      <c r="J58">
        <f>'American Bonds'!J59-'American Bonds'!J58</f>
        <v>1.0000000000000009E-2</v>
      </c>
      <c r="K58">
        <f>'American Bonds'!K59-'American Bonds'!K58</f>
        <v>9.9999999999997868E-3</v>
      </c>
      <c r="L58">
        <f>'American Bonds'!L59-'American Bonds'!L58</f>
        <v>1.0000000000000231E-2</v>
      </c>
      <c r="N58" s="129">
        <f t="shared" si="11"/>
        <v>3.0000000000000027E-2</v>
      </c>
      <c r="O58" s="25">
        <f>List1!X115</f>
        <v>6.5818381834424926</v>
      </c>
      <c r="U58" s="154">
        <f t="shared" si="0"/>
        <v>41388</v>
      </c>
      <c r="V58">
        <f t="shared" si="12"/>
        <v>3.4422310756972094E-2</v>
      </c>
      <c r="W58">
        <f t="shared" si="1"/>
        <v>3.1634869056771001E-2</v>
      </c>
      <c r="X58">
        <f>LN(List1!W367/List1!W366)</f>
        <v>-2.5852794821519857E-3</v>
      </c>
      <c r="Y58" s="26">
        <f t="shared" si="2"/>
        <v>0.10801602113275169</v>
      </c>
      <c r="Z58" s="26">
        <f t="shared" si="13"/>
        <v>-6.9625837582596214E-3</v>
      </c>
      <c r="AA58" s="26">
        <f t="shared" si="3"/>
        <v>-7.653581675405822E-3</v>
      </c>
      <c r="AB58" s="26">
        <f t="shared" si="4"/>
        <v>8.6457039863136742E-2</v>
      </c>
      <c r="AC58" s="26">
        <f t="shared" si="5"/>
        <v>-5.5729175656124771E-3</v>
      </c>
      <c r="AD58" s="26">
        <f t="shared" si="6"/>
        <v>-6.4249933960188639E-3</v>
      </c>
      <c r="AE58" s="166">
        <f t="shared" si="7"/>
        <v>-2.2017623075795599E-2</v>
      </c>
      <c r="AF58" s="166">
        <f t="shared" si="8"/>
        <v>-2.4202750352409909E-2</v>
      </c>
      <c r="AG58" s="166">
        <f t="shared" si="9"/>
        <v>-1.7623112719696285E-2</v>
      </c>
      <c r="AH58" s="166">
        <f t="shared" si="10"/>
        <v>-2.0317613082959825E-2</v>
      </c>
    </row>
    <row r="59" spans="1:34" x14ac:dyDescent="0.2">
      <c r="A59" s="199">
        <v>41020</v>
      </c>
      <c r="B59">
        <f>'American Bonds'!B60-'American Bonds'!B59</f>
        <v>-1.999999999999999E-2</v>
      </c>
      <c r="C59">
        <f>'American Bonds'!C60-'American Bonds'!C59</f>
        <v>1.999999999999999E-2</v>
      </c>
      <c r="D59">
        <f>'American Bonds'!D60-'American Bonds'!D59</f>
        <v>2.0000000000000018E-2</v>
      </c>
      <c r="E59">
        <f>'American Bonds'!E60-'American Bonds'!E59</f>
        <v>9.9999999999998979E-3</v>
      </c>
      <c r="F59">
        <f>'American Bonds'!F60-'American Bonds'!F59</f>
        <v>1.0000000000000009E-2</v>
      </c>
      <c r="G59">
        <f>'American Bonds'!G60-'American Bonds'!G59</f>
        <v>0</v>
      </c>
      <c r="H59">
        <f>'American Bonds'!H60-'American Bonds'!H59</f>
        <v>9.9999999999997868E-3</v>
      </c>
      <c r="I59">
        <f>'American Bonds'!I60-'American Bonds'!I59</f>
        <v>2.0000000000000018E-2</v>
      </c>
      <c r="J59">
        <f>'American Bonds'!J60-'American Bonds'!J59</f>
        <v>2.0000000000000018E-2</v>
      </c>
      <c r="K59">
        <f>'American Bonds'!K60-'American Bonds'!K59</f>
        <v>2.0000000000000018E-2</v>
      </c>
      <c r="L59">
        <f>'American Bonds'!L60-'American Bonds'!L59</f>
        <v>2.0000000000000018E-2</v>
      </c>
      <c r="N59" s="129">
        <f t="shared" si="11"/>
        <v>2.0000000000000018E-2</v>
      </c>
      <c r="O59" s="25">
        <f>List1!X116</f>
        <v>6.5680607652562601</v>
      </c>
      <c r="U59" s="154">
        <f t="shared" si="0"/>
        <v>41389</v>
      </c>
      <c r="V59">
        <f t="shared" si="12"/>
        <v>3.4223107569721099E-2</v>
      </c>
      <c r="W59">
        <f t="shared" si="1"/>
        <v>3.1756794924935126E-2</v>
      </c>
      <c r="X59">
        <f>LN(List1!W368/List1!W367)</f>
        <v>-4.0005542248884056E-3</v>
      </c>
      <c r="Y59" s="26">
        <f t="shared" si="2"/>
        <v>0.10810045992969489</v>
      </c>
      <c r="Z59" s="26">
        <f t="shared" si="13"/>
        <v>-6.9447499217290707E-3</v>
      </c>
      <c r="AA59" s="26">
        <f t="shared" si="3"/>
        <v>-7.6360938840615315E-3</v>
      </c>
      <c r="AB59" s="26">
        <f t="shared" si="4"/>
        <v>8.6458386882354729E-2</v>
      </c>
      <c r="AC59" s="26">
        <f t="shared" si="5"/>
        <v>-5.5543877974668808E-3</v>
      </c>
      <c r="AD59" s="26">
        <f t="shared" si="6"/>
        <v>-6.4068903393468095E-3</v>
      </c>
      <c r="AE59" s="166">
        <f t="shared" si="7"/>
        <v>-2.1961227532939942E-2</v>
      </c>
      <c r="AF59" s="166">
        <f t="shared" si="8"/>
        <v>-2.4147449100516173E-2</v>
      </c>
      <c r="AG59" s="166">
        <f t="shared" si="9"/>
        <v>-1.7564516447841367E-2</v>
      </c>
      <c r="AH59" s="166">
        <f t="shared" si="10"/>
        <v>-2.0260366191265023E-2</v>
      </c>
    </row>
    <row r="60" spans="1:34" x14ac:dyDescent="0.2">
      <c r="A60" s="199">
        <v>41023</v>
      </c>
      <c r="B60">
        <f>'American Bonds'!B61-'American Bonds'!B60</f>
        <v>1.999999999999999E-2</v>
      </c>
      <c r="C60">
        <f>'American Bonds'!C61-'American Bonds'!C60</f>
        <v>-1.0000000000000009E-2</v>
      </c>
      <c r="D60">
        <f>'American Bonds'!D61-'American Bonds'!D60</f>
        <v>2.9999999999999971E-2</v>
      </c>
      <c r="E60">
        <f>'American Bonds'!E61-'American Bonds'!E60</f>
        <v>4.0000000000000036E-2</v>
      </c>
      <c r="F60">
        <f>'American Bonds'!F61-'American Bonds'!F60</f>
        <v>1.0000000000000009E-2</v>
      </c>
      <c r="G60">
        <f>'American Bonds'!G61-'American Bonds'!G60</f>
        <v>3.0000000000000027E-2</v>
      </c>
      <c r="H60">
        <f>'American Bonds'!H61-'American Bonds'!H60</f>
        <v>2.0000000000000018E-2</v>
      </c>
      <c r="I60">
        <f>'American Bonds'!I61-'American Bonds'!I60</f>
        <v>3.0000000000000027E-2</v>
      </c>
      <c r="J60">
        <f>'American Bonds'!J61-'American Bonds'!J60</f>
        <v>3.0000000000000027E-2</v>
      </c>
      <c r="K60">
        <f>'American Bonds'!K61-'American Bonds'!K60</f>
        <v>3.0000000000000249E-2</v>
      </c>
      <c r="L60">
        <f>'American Bonds'!L61-'American Bonds'!L60</f>
        <v>3.9999999999999591E-2</v>
      </c>
      <c r="N60" s="129">
        <f t="shared" si="11"/>
        <v>4.0000000000000036E-2</v>
      </c>
      <c r="O60" s="25">
        <f>List1!X117</f>
        <v>6.5651026163315471</v>
      </c>
      <c r="U60" s="154">
        <f t="shared" si="0"/>
        <v>41390</v>
      </c>
      <c r="V60">
        <f t="shared" si="12"/>
        <v>3.4342629482071695E-2</v>
      </c>
      <c r="W60">
        <f t="shared" si="1"/>
        <v>3.1683846601354614E-2</v>
      </c>
      <c r="X60">
        <f>LN(List1!W369/List1!W368)</f>
        <v>1.6980111606451985E-3</v>
      </c>
      <c r="Y60" s="26">
        <f t="shared" si="2"/>
        <v>0.10805027866456912</v>
      </c>
      <c r="Z60" s="26">
        <f t="shared" si="13"/>
        <v>-6.949633278459065E-3</v>
      </c>
      <c r="AA60" s="26">
        <f t="shared" si="3"/>
        <v>-7.6401947416935342E-3</v>
      </c>
      <c r="AB60" s="26">
        <f t="shared" si="4"/>
        <v>8.6457919480083884E-2</v>
      </c>
      <c r="AC60" s="26">
        <f t="shared" si="5"/>
        <v>-5.5608448384515908E-3</v>
      </c>
      <c r="AD60" s="26">
        <f t="shared" si="6"/>
        <v>-6.4123824735609356E-3</v>
      </c>
      <c r="AE60" s="166">
        <f t="shared" si="7"/>
        <v>-2.1976670062833836E-2</v>
      </c>
      <c r="AF60" s="166">
        <f t="shared" si="8"/>
        <v>-2.4160417150993384E-2</v>
      </c>
      <c r="AG60" s="166">
        <f t="shared" si="9"/>
        <v>-1.7584935404298108E-2</v>
      </c>
      <c r="AH60" s="166">
        <f t="shared" si="10"/>
        <v>-2.0277733844597003E-2</v>
      </c>
    </row>
    <row r="61" spans="1:34" x14ac:dyDescent="0.2">
      <c r="A61" s="199">
        <v>41024</v>
      </c>
      <c r="B61">
        <f>'American Bonds'!B62-'American Bonds'!B61</f>
        <v>-1.0000000000000009E-2</v>
      </c>
      <c r="C61">
        <f>'American Bonds'!C62-'American Bonds'!C61</f>
        <v>0</v>
      </c>
      <c r="D61">
        <f>'American Bonds'!D62-'American Bonds'!D61</f>
        <v>-2.9999999999999971E-2</v>
      </c>
      <c r="E61">
        <f>'American Bonds'!E62-'American Bonds'!E61</f>
        <v>-3.0000000000000027E-2</v>
      </c>
      <c r="F61">
        <f>'American Bonds'!F62-'American Bonds'!F61</f>
        <v>-3.0000000000000027E-2</v>
      </c>
      <c r="G61">
        <f>'American Bonds'!G62-'American Bonds'!G61</f>
        <v>-5.0000000000000044E-2</v>
      </c>
      <c r="H61">
        <f>'American Bonds'!H62-'American Bonds'!H61</f>
        <v>-6.999999999999984E-2</v>
      </c>
      <c r="I61">
        <f>'American Bonds'!I62-'American Bonds'!I61</f>
        <v>-8.0000000000000071E-2</v>
      </c>
      <c r="J61">
        <f>'American Bonds'!J62-'American Bonds'!J61</f>
        <v>-6.999999999999984E-2</v>
      </c>
      <c r="K61">
        <f>'American Bonds'!K62-'American Bonds'!K61</f>
        <v>-5.0000000000000266E-2</v>
      </c>
      <c r="L61">
        <f>'American Bonds'!L62-'American Bonds'!L61</f>
        <v>-4.9999999999999822E-2</v>
      </c>
      <c r="N61" s="129">
        <f t="shared" si="11"/>
        <v>0</v>
      </c>
      <c r="O61" s="25">
        <f>List1!X118</f>
        <v>6.5574465851865114</v>
      </c>
      <c r="U61" s="154">
        <f t="shared" si="0"/>
        <v>41391</v>
      </c>
      <c r="V61">
        <f t="shared" si="12"/>
        <v>3.4541832669322689E-2</v>
      </c>
      <c r="W61">
        <f t="shared" si="1"/>
        <v>3.1560881531222981E-2</v>
      </c>
      <c r="X61">
        <f>LN(List1!W370/List1!W369)</f>
        <v>1.1727958053565674E-3</v>
      </c>
      <c r="Y61" s="26">
        <f t="shared" si="2"/>
        <v>0.1079634223223381</v>
      </c>
      <c r="Z61" s="26">
        <f t="shared" si="13"/>
        <v>-6.9483143659553161E-3</v>
      </c>
      <c r="AA61" s="26">
        <f t="shared" si="3"/>
        <v>-7.6366185056653425E-3</v>
      </c>
      <c r="AB61" s="26">
        <f t="shared" si="4"/>
        <v>8.6454863125740522E-2</v>
      </c>
      <c r="AC61" s="26">
        <f t="shared" si="5"/>
        <v>-5.5640656302073585E-3</v>
      </c>
      <c r="AD61" s="26">
        <f t="shared" si="6"/>
        <v>-6.412819739102139E-3</v>
      </c>
      <c r="AE61" s="166">
        <f t="shared" si="7"/>
        <v>-2.1972499295287516E-2</v>
      </c>
      <c r="AF61" s="166">
        <f t="shared" si="8"/>
        <v>-2.4149108099693947E-2</v>
      </c>
      <c r="AG61" s="166">
        <f t="shared" si="9"/>
        <v>-1.7595120442115426E-2</v>
      </c>
      <c r="AH61" s="166">
        <f t="shared" si="10"/>
        <v>-2.027911659964951E-2</v>
      </c>
    </row>
    <row r="62" spans="1:34" x14ac:dyDescent="0.2">
      <c r="A62" s="199">
        <v>41025</v>
      </c>
      <c r="B62">
        <f>'American Bonds'!B63-'American Bonds'!B62</f>
        <v>-9.9999999999999811E-3</v>
      </c>
      <c r="C62">
        <f>'American Bonds'!C63-'American Bonds'!C62</f>
        <v>-1.999999999999999E-2</v>
      </c>
      <c r="D62">
        <f>'American Bonds'!D63-'American Bonds'!D62</f>
        <v>-1.0000000000000009E-2</v>
      </c>
      <c r="E62">
        <f>'American Bonds'!E63-'American Bonds'!E62</f>
        <v>-1.9999999999999907E-2</v>
      </c>
      <c r="F62">
        <f>'American Bonds'!F63-'American Bonds'!F62</f>
        <v>-4.9999999999999933E-2</v>
      </c>
      <c r="G62">
        <f>'American Bonds'!G63-'American Bonds'!G62</f>
        <v>-5.9999999999999942E-2</v>
      </c>
      <c r="H62">
        <f>'American Bonds'!H63-'American Bonds'!H62</f>
        <v>-5.0000000000000044E-2</v>
      </c>
      <c r="I62">
        <f>'American Bonds'!I63-'American Bonds'!I62</f>
        <v>-3.9999999999999813E-2</v>
      </c>
      <c r="J62">
        <f>'American Bonds'!J63-'American Bonds'!J62</f>
        <v>-3.0000000000000027E-2</v>
      </c>
      <c r="K62">
        <f>'American Bonds'!K63-'American Bonds'!K62</f>
        <v>-2.9999999999999805E-2</v>
      </c>
      <c r="L62">
        <f>'American Bonds'!L63-'American Bonds'!L62</f>
        <v>-2.9999999999999805E-2</v>
      </c>
      <c r="N62" s="129">
        <f t="shared" si="11"/>
        <v>-9.9999999999999811E-3</v>
      </c>
      <c r="O62" s="25">
        <f>List1!X119</f>
        <v>6.547057997558162</v>
      </c>
      <c r="U62" s="154" t="str">
        <f t="shared" si="0"/>
        <v>01.05.2017</v>
      </c>
      <c r="V62">
        <f t="shared" si="12"/>
        <v>3.4701195219123494E-2</v>
      </c>
      <c r="W62">
        <f t="shared" si="1"/>
        <v>3.1537443754460187E-2</v>
      </c>
      <c r="X62">
        <f>LN(List1!W371/List1!W370)</f>
        <v>3.1452544810698475E-4</v>
      </c>
      <c r="Y62" s="26">
        <f t="shared" si="2"/>
        <v>0.10806826044999454</v>
      </c>
      <c r="Z62" s="26">
        <f t="shared" si="13"/>
        <v>-6.9596373338624042E-3</v>
      </c>
      <c r="AA62" s="26">
        <f t="shared" si="3"/>
        <v>-7.6478828289760345E-3</v>
      </c>
      <c r="AB62" s="26">
        <f t="shared" si="4"/>
        <v>8.6575673963425359E-2</v>
      </c>
      <c r="AC62" s="26">
        <f t="shared" si="5"/>
        <v>-5.5755065382861431E-3</v>
      </c>
      <c r="AD62" s="26">
        <f t="shared" si="6"/>
        <v>-6.4241883319945377E-3</v>
      </c>
      <c r="AE62" s="166">
        <f t="shared" si="7"/>
        <v>-2.2008305663746904E-2</v>
      </c>
      <c r="AF62" s="166">
        <f t="shared" si="8"/>
        <v>-2.418472901765626E-2</v>
      </c>
      <c r="AG62" s="166">
        <f t="shared" si="9"/>
        <v>-1.7631299770145006E-2</v>
      </c>
      <c r="AH62" s="166">
        <f t="shared" si="10"/>
        <v>-2.0315067246980692E-2</v>
      </c>
    </row>
    <row r="63" spans="1:34" x14ac:dyDescent="0.2">
      <c r="A63" s="199">
        <v>41026</v>
      </c>
      <c r="B63">
        <f>'American Bonds'!B64-'American Bonds'!B63</f>
        <v>-1.0000000000000009E-2</v>
      </c>
      <c r="C63">
        <f>'American Bonds'!C64-'American Bonds'!C63</f>
        <v>0</v>
      </c>
      <c r="D63">
        <f>'American Bonds'!D64-'American Bonds'!D63</f>
        <v>1.0000000000000009E-2</v>
      </c>
      <c r="E63">
        <f>'American Bonds'!E64-'American Bonds'!E63</f>
        <v>0</v>
      </c>
      <c r="F63">
        <f>'American Bonds'!F64-'American Bonds'!F63</f>
        <v>-1.0000000000000009E-2</v>
      </c>
      <c r="G63">
        <f>'American Bonds'!G64-'American Bonds'!G63</f>
        <v>-1.0000000000000009E-2</v>
      </c>
      <c r="H63">
        <f>'American Bonds'!H64-'American Bonds'!H63</f>
        <v>0</v>
      </c>
      <c r="I63">
        <f>'American Bonds'!I64-'American Bonds'!I63</f>
        <v>0</v>
      </c>
      <c r="J63">
        <f>'American Bonds'!J64-'American Bonds'!J63</f>
        <v>-1.0000000000000009E-2</v>
      </c>
      <c r="K63">
        <f>'American Bonds'!K64-'American Bonds'!K63</f>
        <v>-1.0000000000000231E-2</v>
      </c>
      <c r="L63">
        <f>'American Bonds'!L64-'American Bonds'!L63</f>
        <v>-2.0000000000000018E-2</v>
      </c>
      <c r="N63" s="129">
        <f t="shared" si="11"/>
        <v>1.0000000000000009E-2</v>
      </c>
      <c r="O63" s="25">
        <f>List1!X120</f>
        <v>6.5665607859590818</v>
      </c>
      <c r="U63" s="154" t="str">
        <f t="shared" si="0"/>
        <v>02.05.2017</v>
      </c>
      <c r="V63">
        <f t="shared" si="12"/>
        <v>3.4701195219123494E-2</v>
      </c>
      <c r="W63">
        <f t="shared" si="1"/>
        <v>3.1537443754460187E-2</v>
      </c>
      <c r="X63">
        <f>LN(List1!W372/List1!W371)</f>
        <v>-2.3131243168607193E-3</v>
      </c>
      <c r="Y63" s="26">
        <f t="shared" si="2"/>
        <v>0.10806826044999454</v>
      </c>
      <c r="Z63" s="26">
        <f t="shared" si="13"/>
        <v>-6.9444354904352919E-3</v>
      </c>
      <c r="AA63" s="26">
        <f t="shared" si="3"/>
        <v>-7.6311776600515979E-3</v>
      </c>
      <c r="AB63" s="26">
        <f t="shared" si="4"/>
        <v>8.6575673963425359E-2</v>
      </c>
      <c r="AC63" s="26">
        <f t="shared" si="5"/>
        <v>-5.5633280333790749E-3</v>
      </c>
      <c r="AD63" s="26">
        <f t="shared" si="6"/>
        <v>-6.4101560627131925E-3</v>
      </c>
      <c r="AE63" s="166">
        <f t="shared" si="7"/>
        <v>-2.1960233213883969E-2</v>
      </c>
      <c r="AF63" s="166">
        <f t="shared" si="8"/>
        <v>-2.4131902635157177E-2</v>
      </c>
      <c r="AG63" s="166">
        <f t="shared" si="9"/>
        <v>-1.7592787956143132E-2</v>
      </c>
      <c r="AH63" s="166">
        <f t="shared" si="10"/>
        <v>-2.0270693315310825E-2</v>
      </c>
    </row>
    <row r="64" spans="1:34" x14ac:dyDescent="0.2">
      <c r="A64" s="199">
        <v>41027</v>
      </c>
      <c r="B64">
        <f>'American Bonds'!B65-'American Bonds'!B64</f>
        <v>-0.05</v>
      </c>
      <c r="C64">
        <f>'American Bonds'!C65-'American Bonds'!C64</f>
        <v>0</v>
      </c>
      <c r="D64">
        <f>'American Bonds'!D65-'American Bonds'!D64</f>
        <v>9.9999999999999534E-3</v>
      </c>
      <c r="E64">
        <f>'American Bonds'!E65-'American Bonds'!E64</f>
        <v>-1.0000000000000009E-2</v>
      </c>
      <c r="F64">
        <f>'American Bonds'!F65-'American Bonds'!F64</f>
        <v>3.0000000000000027E-2</v>
      </c>
      <c r="G64">
        <f>'American Bonds'!G65-'American Bonds'!G64</f>
        <v>3.9999999999999925E-2</v>
      </c>
      <c r="H64">
        <f>'American Bonds'!H65-'American Bonds'!H64</f>
        <v>4.0000000000000036E-2</v>
      </c>
      <c r="I64">
        <f>'American Bonds'!I65-'American Bonds'!I64</f>
        <v>3.9999999999999813E-2</v>
      </c>
      <c r="J64">
        <f>'American Bonds'!J65-'American Bonds'!J64</f>
        <v>4.9999999999999822E-2</v>
      </c>
      <c r="K64">
        <f>'American Bonds'!K65-'American Bonds'!K64</f>
        <v>5.0000000000000266E-2</v>
      </c>
      <c r="L64">
        <f>'American Bonds'!L65-'American Bonds'!L64</f>
        <v>4.9999999999999822E-2</v>
      </c>
      <c r="N64" s="129">
        <f t="shared" si="11"/>
        <v>5.0000000000000266E-2</v>
      </c>
      <c r="O64" s="25">
        <f>List1!X121</f>
        <v>6.5760034704200176</v>
      </c>
      <c r="U64" s="154" t="str">
        <f t="shared" si="0"/>
        <v>03.05.2017</v>
      </c>
      <c r="V64">
        <f t="shared" si="12"/>
        <v>3.4541832669322682E-2</v>
      </c>
      <c r="W64">
        <f t="shared" si="1"/>
        <v>3.1459326805065191E-2</v>
      </c>
      <c r="X64">
        <f>LN(List1!W373/List1!W372)</f>
        <v>2.1212040335880592E-3</v>
      </c>
      <c r="Y64" s="26">
        <f t="shared" si="2"/>
        <v>0.10772717070104212</v>
      </c>
      <c r="Z64" s="26">
        <f t="shared" si="13"/>
        <v>-6.9348923303169541E-3</v>
      </c>
      <c r="AA64" s="26">
        <f t="shared" si="3"/>
        <v>-7.621158094686724E-3</v>
      </c>
      <c r="AB64" s="26">
        <f t="shared" si="4"/>
        <v>8.628782046608581E-2</v>
      </c>
      <c r="AC64" s="26">
        <f t="shared" si="5"/>
        <v>-5.5547429720461039E-3</v>
      </c>
      <c r="AD64" s="26">
        <f t="shared" si="6"/>
        <v>-6.4009835417280607E-3</v>
      </c>
      <c r="AE64" s="166">
        <f t="shared" si="7"/>
        <v>-2.1930055091834339E-2</v>
      </c>
      <c r="AF64" s="166">
        <f t="shared" si="8"/>
        <v>-2.4100217987439238E-2</v>
      </c>
      <c r="AG64" s="166">
        <f t="shared" si="9"/>
        <v>-1.7565639608478702E-2</v>
      </c>
      <c r="AH64" s="166">
        <f t="shared" si="10"/>
        <v>-2.0241687257112118E-2</v>
      </c>
    </row>
    <row r="65" spans="1:34" x14ac:dyDescent="0.2">
      <c r="A65" s="199" t="s">
        <v>34</v>
      </c>
      <c r="B65">
        <f>'American Bonds'!B66-'American Bonds'!B65</f>
        <v>6.9999999999999993E-2</v>
      </c>
      <c r="C65">
        <f>'American Bonds'!C66-'American Bonds'!C65</f>
        <v>-1.0000000000000009E-2</v>
      </c>
      <c r="D65">
        <f>'American Bonds'!D66-'American Bonds'!D65</f>
        <v>-9.9999999999999534E-3</v>
      </c>
      <c r="E65">
        <f>'American Bonds'!E66-'American Bonds'!E65</f>
        <v>-2.0000000000000018E-2</v>
      </c>
      <c r="F65">
        <f>'American Bonds'!F66-'American Bonds'!F65</f>
        <v>-5.0000000000000044E-2</v>
      </c>
      <c r="G65">
        <f>'American Bonds'!G66-'American Bonds'!G65</f>
        <v>-3.9999999999999925E-2</v>
      </c>
      <c r="H65">
        <f>'American Bonds'!H66-'American Bonds'!H65</f>
        <v>-7.0000000000000062E-2</v>
      </c>
      <c r="I65">
        <f>'American Bonds'!I66-'American Bonds'!I65</f>
        <v>-6.999999999999984E-2</v>
      </c>
      <c r="J65">
        <f>'American Bonds'!J66-'American Bonds'!J65</f>
        <v>-6.999999999999984E-2</v>
      </c>
      <c r="K65">
        <f>'American Bonds'!K66-'American Bonds'!K65</f>
        <v>-6.999999999999984E-2</v>
      </c>
      <c r="L65">
        <f>'American Bonds'!L66-'American Bonds'!L65</f>
        <v>-4.9999999999999822E-2</v>
      </c>
      <c r="N65" s="129">
        <f t="shared" si="11"/>
        <v>6.9999999999999993E-2</v>
      </c>
      <c r="O65" s="25">
        <f>List1!X122</f>
        <v>6.5796919629713955</v>
      </c>
      <c r="U65" s="154" t="str">
        <f t="shared" si="0"/>
        <v>04.05.2017</v>
      </c>
      <c r="V65">
        <f t="shared" si="12"/>
        <v>3.470119521912348E-2</v>
      </c>
      <c r="W65">
        <f t="shared" si="1"/>
        <v>3.1384874678190795E-2</v>
      </c>
      <c r="X65">
        <f>LN(List1!W374/List1!W373)</f>
        <v>-2.3245010444064625E-3</v>
      </c>
      <c r="Y65" s="26">
        <f t="shared" si="2"/>
        <v>0.10771333170377084</v>
      </c>
      <c r="Z65" s="26">
        <f t="shared" si="13"/>
        <v>-6.9254749487804475E-3</v>
      </c>
      <c r="AA65" s="26">
        <f t="shared" si="3"/>
        <v>-7.6092747058893869E-3</v>
      </c>
      <c r="AB65" s="26">
        <f t="shared" si="4"/>
        <v>8.6324720164963009E-2</v>
      </c>
      <c r="AC65" s="26">
        <f t="shared" si="5"/>
        <v>-5.550284978716377E-3</v>
      </c>
      <c r="AD65" s="26">
        <f t="shared" si="6"/>
        <v>-6.3934846923661736E-3</v>
      </c>
      <c r="AE65" s="166">
        <f t="shared" si="7"/>
        <v>-2.1900274716584161E-2</v>
      </c>
      <c r="AF65" s="166">
        <f t="shared" si="8"/>
        <v>-2.4062639412518325E-2</v>
      </c>
      <c r="AG65" s="166">
        <f t="shared" si="9"/>
        <v>-1.755154219576293E-2</v>
      </c>
      <c r="AH65" s="166">
        <f t="shared" si="10"/>
        <v>-2.0217973813298054E-2</v>
      </c>
    </row>
    <row r="66" spans="1:34" x14ac:dyDescent="0.2">
      <c r="A66" s="199" t="s">
        <v>35</v>
      </c>
      <c r="B66">
        <f>'American Bonds'!B67-'American Bonds'!B66</f>
        <v>0</v>
      </c>
      <c r="C66">
        <f>'American Bonds'!C67-'American Bonds'!C66</f>
        <v>-1.999999999999999E-2</v>
      </c>
      <c r="D66">
        <f>'American Bonds'!D67-'American Bonds'!D66</f>
        <v>-1.0000000000000009E-2</v>
      </c>
      <c r="E66">
        <f>'American Bonds'!E67-'American Bonds'!E66</f>
        <v>-1.0000000000000009E-2</v>
      </c>
      <c r="F66">
        <f>'American Bonds'!F67-'American Bonds'!F66</f>
        <v>0</v>
      </c>
      <c r="G66">
        <f>'American Bonds'!G67-'American Bonds'!G66</f>
        <v>-3.0000000000000027E-2</v>
      </c>
      <c r="H66">
        <f>'American Bonds'!H67-'American Bonds'!H66</f>
        <v>-2.0000000000000018E-2</v>
      </c>
      <c r="I66">
        <f>'American Bonds'!I67-'American Bonds'!I66</f>
        <v>-2.0000000000000018E-2</v>
      </c>
      <c r="J66">
        <f>'American Bonds'!J67-'American Bonds'!J66</f>
        <v>-2.0000000000000018E-2</v>
      </c>
      <c r="K66">
        <f>'American Bonds'!K67-'American Bonds'!K66</f>
        <v>-2.0000000000000018E-2</v>
      </c>
      <c r="L66">
        <f>'American Bonds'!L67-'American Bonds'!L66</f>
        <v>-2.0000000000000018E-2</v>
      </c>
      <c r="N66" s="129">
        <f t="shared" si="11"/>
        <v>0</v>
      </c>
      <c r="O66" s="25">
        <f>List1!X123</f>
        <v>6.5613493163203529</v>
      </c>
      <c r="U66" s="154" t="str">
        <f t="shared" si="0"/>
        <v>05.05.2017</v>
      </c>
      <c r="V66">
        <f t="shared" si="12"/>
        <v>3.4741035856573683E-2</v>
      </c>
      <c r="W66">
        <f t="shared" si="1"/>
        <v>3.1372482677064523E-2</v>
      </c>
      <c r="X66">
        <f>LN(List1!W375/List1!W374)</f>
        <v>-1.6366116525922036E-3</v>
      </c>
      <c r="Y66" s="26">
        <f t="shared" si="2"/>
        <v>0.10772434423574584</v>
      </c>
      <c r="Z66" s="26">
        <f t="shared" si="13"/>
        <v>-6.9144286610994419E-3</v>
      </c>
      <c r="AA66" s="26">
        <f t="shared" si="3"/>
        <v>-7.5967984165021419E-3</v>
      </c>
      <c r="AB66" s="26">
        <f t="shared" si="4"/>
        <v>8.634417777441547E-2</v>
      </c>
      <c r="AC66" s="26">
        <f t="shared" si="5"/>
        <v>-5.5421145680492924E-3</v>
      </c>
      <c r="AD66" s="26">
        <f t="shared" si="6"/>
        <v>-6.3835509335599836E-3</v>
      </c>
      <c r="AE66" s="166">
        <f t="shared" si="7"/>
        <v>-2.1865343287822723E-2</v>
      </c>
      <c r="AF66" s="166">
        <f t="shared" si="8"/>
        <v>-2.4023185921307245E-2</v>
      </c>
      <c r="AG66" s="166">
        <f t="shared" si="9"/>
        <v>-1.7525705088636007E-2</v>
      </c>
      <c r="AH66" s="166">
        <f t="shared" si="10"/>
        <v>-2.0186560509743739E-2</v>
      </c>
    </row>
    <row r="67" spans="1:34" x14ac:dyDescent="0.2">
      <c r="A67" s="199" t="s">
        <v>36</v>
      </c>
      <c r="B67">
        <f>'American Bonds'!B68-'American Bonds'!B67</f>
        <v>2.0000000000000018E-2</v>
      </c>
      <c r="C67">
        <f>'American Bonds'!C68-'American Bonds'!C67</f>
        <v>1.0000000000000009E-2</v>
      </c>
      <c r="D67">
        <f>'American Bonds'!D68-'American Bonds'!D67</f>
        <v>0</v>
      </c>
      <c r="E67">
        <f>'American Bonds'!E68-'American Bonds'!E67</f>
        <v>-1.0000000000000009E-2</v>
      </c>
      <c r="F67">
        <f>'American Bonds'!F68-'American Bonds'!F67</f>
        <v>-3.0000000000000027E-2</v>
      </c>
      <c r="G67">
        <f>'American Bonds'!G68-'American Bonds'!G67</f>
        <v>-2.0000000000000018E-2</v>
      </c>
      <c r="H67">
        <f>'American Bonds'!H68-'American Bonds'!H67</f>
        <v>-3.0000000000000027E-2</v>
      </c>
      <c r="I67">
        <f>'American Bonds'!I68-'American Bonds'!I67</f>
        <v>-3.0000000000000027E-2</v>
      </c>
      <c r="J67">
        <f>'American Bonds'!J68-'American Bonds'!J67</f>
        <v>-3.0000000000000027E-2</v>
      </c>
      <c r="K67">
        <f>'American Bonds'!K68-'American Bonds'!K67</f>
        <v>-5.0000000000000266E-2</v>
      </c>
      <c r="L67">
        <f>'American Bonds'!L68-'American Bonds'!L67</f>
        <v>-4.0000000000000036E-2</v>
      </c>
      <c r="N67" s="129">
        <f t="shared" si="11"/>
        <v>2.0000000000000018E-2</v>
      </c>
      <c r="O67" s="25">
        <f>List1!X124</f>
        <v>6.586846372375792</v>
      </c>
      <c r="U67" s="154" t="str">
        <f t="shared" ref="U67:U130" si="14">A319</f>
        <v>08.05.2017</v>
      </c>
      <c r="V67">
        <f t="shared" si="12"/>
        <v>3.4780876494023893E-2</v>
      </c>
      <c r="W67">
        <f t="shared" ref="W67:W130" si="15">_xlfn.STDEV.S(N69:N319)</f>
        <v>3.1372787457105075E-2</v>
      </c>
      <c r="X67">
        <f>LN(List1!W376/List1!W375)</f>
        <v>-1.5162027340491193E-4</v>
      </c>
      <c r="Y67" s="26">
        <f t="shared" ref="Y67:Y130" si="16">V67+W67*_xlfn.NORM.S.INV(99%)</f>
        <v>0.10776489389759544</v>
      </c>
      <c r="Z67" s="26">
        <f t="shared" ref="Z67:Z130" si="17">-Y67*O319/100</f>
        <v>-6.9173039892734241E-3</v>
      </c>
      <c r="AA67" s="26">
        <f t="shared" ref="AA67:AA130" si="18">-O319*(V67+W67*$R$3)/100</f>
        <v>-7.5997072657409378E-3</v>
      </c>
      <c r="AB67" s="26">
        <f t="shared" ref="AB67:AB130" si="19">V67+W67*_xlfn.NORM.S.INV(95%)</f>
        <v>8.63845197304208E-2</v>
      </c>
      <c r="AC67" s="26">
        <f t="shared" ref="AC67:AC130" si="20">-AB67*O319/100</f>
        <v>-5.5449224819961685E-3</v>
      </c>
      <c r="AD67" s="26">
        <f t="shared" ref="AD67:AD130" si="21">-O319*(V67+W67*$R$4)/100</f>
        <v>-6.3864001826374438E-3</v>
      </c>
      <c r="AE67" s="166">
        <f t="shared" ref="AE67:AE130" si="22">Z67*SQRT(10)</f>
        <v>-2.1874435873872961E-2</v>
      </c>
      <c r="AF67" s="166">
        <f t="shared" ref="AF67:AF130" si="23">AA67*SQRT(10)</f>
        <v>-2.4032384510271884E-2</v>
      </c>
      <c r="AG67" s="166">
        <f t="shared" ref="AG67:AG130" si="24">AC67*SQRT(10)</f>
        <v>-1.7534584492181888E-2</v>
      </c>
      <c r="AH67" s="166">
        <f t="shared" ref="AH67:AH130" si="25">AD67*SQRT(10)</f>
        <v>-2.0195570626449649E-2</v>
      </c>
    </row>
    <row r="68" spans="1:34" x14ac:dyDescent="0.2">
      <c r="A68" s="199" t="s">
        <v>37</v>
      </c>
      <c r="B68">
        <f>'American Bonds'!B69-'American Bonds'!B68</f>
        <v>0</v>
      </c>
      <c r="C68">
        <f>'American Bonds'!C69-'American Bonds'!C68</f>
        <v>-1.0000000000000009E-2</v>
      </c>
      <c r="D68">
        <f>'American Bonds'!D69-'American Bonds'!D68</f>
        <v>0</v>
      </c>
      <c r="E68">
        <f>'American Bonds'!E69-'American Bonds'!E68</f>
        <v>0</v>
      </c>
      <c r="F68">
        <f>'American Bonds'!F69-'American Bonds'!F68</f>
        <v>2.0000000000000018E-2</v>
      </c>
      <c r="G68">
        <f>'American Bonds'!G69-'American Bonds'!G68</f>
        <v>3.0000000000000027E-2</v>
      </c>
      <c r="H68">
        <f>'American Bonds'!H69-'American Bonds'!H68</f>
        <v>3.0000000000000027E-2</v>
      </c>
      <c r="I68">
        <f>'American Bonds'!I69-'American Bonds'!I68</f>
        <v>3.0000000000000027E-2</v>
      </c>
      <c r="J68">
        <f>'American Bonds'!J69-'American Bonds'!J68</f>
        <v>3.0000000000000027E-2</v>
      </c>
      <c r="K68">
        <f>'American Bonds'!K69-'American Bonds'!K68</f>
        <v>3.0000000000000249E-2</v>
      </c>
      <c r="L68">
        <f>'American Bonds'!L69-'American Bonds'!L68</f>
        <v>2.0000000000000018E-2</v>
      </c>
      <c r="N68" s="129">
        <f t="shared" ref="N68:N131" si="26">MAX(B68:L68)</f>
        <v>3.0000000000000249E-2</v>
      </c>
      <c r="O68" s="25">
        <f>List1!X125</f>
        <v>6.59368846478786</v>
      </c>
      <c r="U68" s="154" t="str">
        <f t="shared" si="14"/>
        <v>09.05.2017</v>
      </c>
      <c r="V68">
        <f t="shared" ref="V68:V131" si="27">AVERAGE(N70:N320)</f>
        <v>3.4581673306772892E-2</v>
      </c>
      <c r="W68">
        <f t="shared" si="15"/>
        <v>3.1434444528078573E-2</v>
      </c>
      <c r="X68">
        <f>LN(List1!W377/List1!W376)</f>
        <v>-1.6245312867337828E-3</v>
      </c>
      <c r="Y68" s="26">
        <f t="shared" si="16"/>
        <v>0.10770912650632322</v>
      </c>
      <c r="Z68" s="26">
        <f t="shared" si="17"/>
        <v>-6.9021520550609158E-3</v>
      </c>
      <c r="AA68" s="26">
        <f t="shared" si="18"/>
        <v>-7.5847520004735328E-3</v>
      </c>
      <c r="AB68" s="26">
        <f t="shared" si="19"/>
        <v>8.6286733399987769E-2</v>
      </c>
      <c r="AC68" s="26">
        <f t="shared" si="20"/>
        <v>-5.5293750267880548E-3</v>
      </c>
      <c r="AD68" s="26">
        <f t="shared" si="21"/>
        <v>-6.3710952416982658E-3</v>
      </c>
      <c r="AE68" s="166">
        <f t="shared" si="22"/>
        <v>-2.1826521250804407E-2</v>
      </c>
      <c r="AF68" s="166">
        <f t="shared" si="23"/>
        <v>-2.3985091809014879E-2</v>
      </c>
      <c r="AG68" s="166">
        <f t="shared" si="24"/>
        <v>-1.7485419121904801E-2</v>
      </c>
      <c r="AH68" s="166">
        <f t="shared" si="25"/>
        <v>-2.0147172153627487E-2</v>
      </c>
    </row>
    <row r="69" spans="1:34" x14ac:dyDescent="0.2">
      <c r="A69" s="199" t="s">
        <v>38</v>
      </c>
      <c r="B69">
        <f>'American Bonds'!B70-'American Bonds'!B69</f>
        <v>9.9999999999999811E-3</v>
      </c>
      <c r="C69">
        <f>'American Bonds'!C70-'American Bonds'!C69</f>
        <v>4.9999999999999989E-2</v>
      </c>
      <c r="D69">
        <f>'American Bonds'!D70-'American Bonds'!D69</f>
        <v>-1.0000000000000009E-2</v>
      </c>
      <c r="E69">
        <f>'American Bonds'!E70-'American Bonds'!E69</f>
        <v>0</v>
      </c>
      <c r="F69">
        <f>'American Bonds'!F70-'American Bonds'!F69</f>
        <v>-2.0000000000000018E-2</v>
      </c>
      <c r="G69">
        <f>'American Bonds'!G70-'American Bonds'!G69</f>
        <v>-4.0000000000000036E-2</v>
      </c>
      <c r="H69">
        <f>'American Bonds'!H70-'American Bonds'!H69</f>
        <v>-3.0000000000000027E-2</v>
      </c>
      <c r="I69">
        <f>'American Bonds'!I70-'American Bonds'!I69</f>
        <v>-4.0000000000000036E-2</v>
      </c>
      <c r="J69">
        <f>'American Bonds'!J70-'American Bonds'!J69</f>
        <v>-2.0000000000000018E-2</v>
      </c>
      <c r="K69">
        <f>'American Bonds'!K70-'American Bonds'!K69</f>
        <v>-2.0000000000000018E-2</v>
      </c>
      <c r="L69">
        <f>'American Bonds'!L70-'American Bonds'!L69</f>
        <v>-1.0000000000000231E-2</v>
      </c>
      <c r="N69" s="129">
        <f t="shared" si="26"/>
        <v>4.9999999999999989E-2</v>
      </c>
      <c r="O69" s="25">
        <f>List1!X126</f>
        <v>6.610297512761699</v>
      </c>
      <c r="U69" s="154" t="str">
        <f t="shared" si="14"/>
        <v>10.05.2017</v>
      </c>
      <c r="V69">
        <f t="shared" si="27"/>
        <v>3.4422310756972087E-2</v>
      </c>
      <c r="W69">
        <f t="shared" si="15"/>
        <v>3.1508172594408718E-2</v>
      </c>
      <c r="X69">
        <f>LN(List1!W378/List1!W377)</f>
        <v>-1.9728776429791626E-3</v>
      </c>
      <c r="Y69" s="26">
        <f t="shared" si="16"/>
        <v>0.10772128108688669</v>
      </c>
      <c r="Z69" s="26">
        <f t="shared" si="17"/>
        <v>-6.8922906410551687E-3</v>
      </c>
      <c r="AA69" s="26">
        <f t="shared" si="18"/>
        <v>-7.5754369546042945E-3</v>
      </c>
      <c r="AB69" s="26">
        <f t="shared" si="19"/>
        <v>8.6248642727498215E-2</v>
      </c>
      <c r="AC69" s="26">
        <f t="shared" si="20"/>
        <v>-5.518414811600412E-3</v>
      </c>
      <c r="AD69" s="26">
        <f t="shared" si="21"/>
        <v>-6.3608087580401583E-3</v>
      </c>
      <c r="AE69" s="166">
        <f t="shared" si="22"/>
        <v>-2.1795336721596361E-2</v>
      </c>
      <c r="AF69" s="166">
        <f t="shared" si="23"/>
        <v>-2.3955635047559144E-2</v>
      </c>
      <c r="AG69" s="166">
        <f t="shared" si="24"/>
        <v>-1.7450759878266279E-2</v>
      </c>
      <c r="AH69" s="166">
        <f t="shared" si="25"/>
        <v>-2.0114643436153767E-2</v>
      </c>
    </row>
    <row r="70" spans="1:34" x14ac:dyDescent="0.2">
      <c r="A70" s="199" t="s">
        <v>39</v>
      </c>
      <c r="B70">
        <f>'American Bonds'!B71-'American Bonds'!B70</f>
        <v>4.0000000000000008E-2</v>
      </c>
      <c r="C70">
        <f>'American Bonds'!C71-'American Bonds'!C70</f>
        <v>0</v>
      </c>
      <c r="D70">
        <f>'American Bonds'!D71-'American Bonds'!D70</f>
        <v>-2.0000000000000018E-2</v>
      </c>
      <c r="E70">
        <f>'American Bonds'!E71-'American Bonds'!E70</f>
        <v>1.0000000000000009E-2</v>
      </c>
      <c r="F70">
        <f>'American Bonds'!F71-'American Bonds'!F70</f>
        <v>0</v>
      </c>
      <c r="G70">
        <f>'American Bonds'!G71-'American Bonds'!G70</f>
        <v>2.0000000000000018E-2</v>
      </c>
      <c r="H70">
        <f>'American Bonds'!H71-'American Bonds'!H70</f>
        <v>0</v>
      </c>
      <c r="I70">
        <f>'American Bonds'!I71-'American Bonds'!I70</f>
        <v>1.0000000000000009E-2</v>
      </c>
      <c r="J70">
        <f>'American Bonds'!J71-'American Bonds'!J70</f>
        <v>0</v>
      </c>
      <c r="K70">
        <f>'American Bonds'!K71-'American Bonds'!K70</f>
        <v>0</v>
      </c>
      <c r="L70">
        <f>'American Bonds'!L71-'American Bonds'!L70</f>
        <v>0</v>
      </c>
      <c r="N70" s="129">
        <f t="shared" si="26"/>
        <v>4.0000000000000008E-2</v>
      </c>
      <c r="O70" s="25">
        <f>List1!X127</f>
        <v>6.599500242209321</v>
      </c>
      <c r="U70" s="154" t="str">
        <f t="shared" si="14"/>
        <v>11.05.2017</v>
      </c>
      <c r="V70">
        <f t="shared" si="27"/>
        <v>3.4382470119521884E-2</v>
      </c>
      <c r="W70">
        <f t="shared" si="15"/>
        <v>3.1532794539560059E-2</v>
      </c>
      <c r="X70">
        <f>LN(List1!W379/List1!W378)</f>
        <v>3.1619248607489303E-4</v>
      </c>
      <c r="Y70" s="26">
        <f t="shared" si="16"/>
        <v>0.10773871965919407</v>
      </c>
      <c r="Z70" s="26">
        <f t="shared" si="17"/>
        <v>-6.8941825426255873E-3</v>
      </c>
      <c r="AA70" s="26">
        <f t="shared" si="18"/>
        <v>-7.5779396746082119E-3</v>
      </c>
      <c r="AB70" s="26">
        <f t="shared" si="19"/>
        <v>8.6249301585832799E-2</v>
      </c>
      <c r="AC70" s="26">
        <f t="shared" si="20"/>
        <v>-5.5190782959704046E-3</v>
      </c>
      <c r="AD70" s="26">
        <f t="shared" si="21"/>
        <v>-6.3622254481883987E-3</v>
      </c>
      <c r="AE70" s="166">
        <f t="shared" si="22"/>
        <v>-2.1801319439667732E-2</v>
      </c>
      <c r="AF70" s="166">
        <f t="shared" si="23"/>
        <v>-2.3963549343117188E-2</v>
      </c>
      <c r="AG70" s="166">
        <f t="shared" si="24"/>
        <v>-1.7452858000067378E-2</v>
      </c>
      <c r="AH70" s="166">
        <f t="shared" si="25"/>
        <v>-2.011912340376093E-2</v>
      </c>
    </row>
    <row r="71" spans="1:34" x14ac:dyDescent="0.2">
      <c r="A71" s="199" t="s">
        <v>40</v>
      </c>
      <c r="B71">
        <f>'American Bonds'!B72-'American Bonds'!B71</f>
        <v>0</v>
      </c>
      <c r="C71">
        <f>'American Bonds'!C72-'American Bonds'!C71</f>
        <v>2.0000000000000018E-2</v>
      </c>
      <c r="D71">
        <f>'American Bonds'!D72-'American Bonds'!D71</f>
        <v>1.0000000000000009E-2</v>
      </c>
      <c r="E71">
        <f>'American Bonds'!E72-'American Bonds'!E71</f>
        <v>1.0000000000000009E-2</v>
      </c>
      <c r="F71">
        <f>'American Bonds'!F72-'American Bonds'!F71</f>
        <v>2.0000000000000018E-2</v>
      </c>
      <c r="G71">
        <f>'American Bonds'!G72-'American Bonds'!G71</f>
        <v>-1.0000000000000009E-2</v>
      </c>
      <c r="H71">
        <f>'American Bonds'!H72-'American Bonds'!H71</f>
        <v>0</v>
      </c>
      <c r="I71">
        <f>'American Bonds'!I72-'American Bonds'!I71</f>
        <v>-1.0000000000000009E-2</v>
      </c>
      <c r="J71">
        <f>'American Bonds'!J72-'American Bonds'!J71</f>
        <v>-4.0000000000000036E-2</v>
      </c>
      <c r="K71">
        <f>'American Bonds'!K72-'American Bonds'!K71</f>
        <v>-3.0000000000000249E-2</v>
      </c>
      <c r="L71">
        <f>'American Bonds'!L72-'American Bonds'!L71</f>
        <v>-2.9999999999999805E-2</v>
      </c>
      <c r="N71" s="129">
        <f t="shared" si="26"/>
        <v>2.0000000000000018E-2</v>
      </c>
      <c r="O71" s="25">
        <f>List1!X128</f>
        <v>6.6061239253968607</v>
      </c>
      <c r="U71" s="154" t="str">
        <f t="shared" si="14"/>
        <v>12.05.2017</v>
      </c>
      <c r="V71">
        <f t="shared" si="27"/>
        <v>3.4342629482071688E-2</v>
      </c>
      <c r="W71">
        <f t="shared" si="15"/>
        <v>3.1519297826223411E-2</v>
      </c>
      <c r="X71">
        <f>LN(List1!W380/List1!W379)</f>
        <v>8.5666124422714761E-4</v>
      </c>
      <c r="Y71" s="26">
        <f t="shared" si="16"/>
        <v>0.10766748097136661</v>
      </c>
      <c r="Z71" s="26">
        <f t="shared" si="17"/>
        <v>-6.8945990518141766E-3</v>
      </c>
      <c r="AA71" s="26">
        <f t="shared" si="18"/>
        <v>-7.5785570570361957E-3</v>
      </c>
      <c r="AB71" s="26">
        <f t="shared" si="19"/>
        <v>8.6187260830498907E-2</v>
      </c>
      <c r="AC71" s="26">
        <f t="shared" si="20"/>
        <v>-5.5190908289054251E-3</v>
      </c>
      <c r="AD71" s="26">
        <f t="shared" si="21"/>
        <v>-6.3624856797459698E-3</v>
      </c>
      <c r="AE71" s="166">
        <f t="shared" si="22"/>
        <v>-2.1802636557370064E-2</v>
      </c>
      <c r="AF71" s="166">
        <f t="shared" si="23"/>
        <v>-2.3965501677776981E-2</v>
      </c>
      <c r="AG71" s="166">
        <f t="shared" si="24"/>
        <v>-1.745289763268781E-2</v>
      </c>
      <c r="AH71" s="166">
        <f t="shared" si="25"/>
        <v>-2.0119946328201906E-2</v>
      </c>
    </row>
    <row r="72" spans="1:34" x14ac:dyDescent="0.2">
      <c r="A72" s="199" t="s">
        <v>41</v>
      </c>
      <c r="B72">
        <f>'American Bonds'!B73-'American Bonds'!B72</f>
        <v>0</v>
      </c>
      <c r="C72">
        <f>'American Bonds'!C73-'American Bonds'!C72</f>
        <v>1.0000000000000009E-2</v>
      </c>
      <c r="D72">
        <f>'American Bonds'!D73-'American Bonds'!D72</f>
        <v>0</v>
      </c>
      <c r="E72">
        <f>'American Bonds'!E73-'American Bonds'!E72</f>
        <v>1.0000000000000009E-2</v>
      </c>
      <c r="F72">
        <f>'American Bonds'!F73-'American Bonds'!F72</f>
        <v>2.0000000000000018E-2</v>
      </c>
      <c r="G72">
        <f>'American Bonds'!G73-'American Bonds'!G72</f>
        <v>5.0000000000000044E-2</v>
      </c>
      <c r="H72">
        <f>'American Bonds'!H73-'American Bonds'!H72</f>
        <v>4.0000000000000036E-2</v>
      </c>
      <c r="I72">
        <f>'American Bonds'!I73-'American Bonds'!I72</f>
        <v>3.0000000000000027E-2</v>
      </c>
      <c r="J72">
        <f>'American Bonds'!J73-'American Bonds'!J72</f>
        <v>2.0000000000000018E-2</v>
      </c>
      <c r="K72">
        <f>'American Bonds'!K73-'American Bonds'!K72</f>
        <v>3.0000000000000249E-2</v>
      </c>
      <c r="L72">
        <f>'American Bonds'!L73-'American Bonds'!L72</f>
        <v>2.0000000000000018E-2</v>
      </c>
      <c r="N72" s="129">
        <f t="shared" si="26"/>
        <v>5.0000000000000044E-2</v>
      </c>
      <c r="O72" s="25">
        <f>List1!X129</f>
        <v>6.6066811604036833</v>
      </c>
      <c r="U72" s="154">
        <f t="shared" si="14"/>
        <v>41408</v>
      </c>
      <c r="V72">
        <f t="shared" si="27"/>
        <v>3.4342629482071688E-2</v>
      </c>
      <c r="W72">
        <f t="shared" si="15"/>
        <v>3.1519297826223411E-2</v>
      </c>
      <c r="X72">
        <f>LN(List1!W381/List1!W380)</f>
        <v>3.5971539102061354E-3</v>
      </c>
      <c r="Y72" s="26">
        <f t="shared" si="16"/>
        <v>0.10766748097136661</v>
      </c>
      <c r="Z72" s="26">
        <f t="shared" si="17"/>
        <v>-6.9106194361381523E-3</v>
      </c>
      <c r="AA72" s="26">
        <f t="shared" si="18"/>
        <v>-7.5961666955028382E-3</v>
      </c>
      <c r="AB72" s="26">
        <f t="shared" si="19"/>
        <v>8.6187260830498907E-2</v>
      </c>
      <c r="AC72" s="26">
        <f t="shared" si="20"/>
        <v>-5.5319150635757116E-3</v>
      </c>
      <c r="AD72" s="26">
        <f t="shared" si="21"/>
        <v>-6.3772696381863827E-3</v>
      </c>
      <c r="AE72" s="166">
        <f t="shared" si="22"/>
        <v>-2.1853297460825084E-2</v>
      </c>
      <c r="AF72" s="166">
        <f t="shared" si="23"/>
        <v>-2.4021188244103688E-2</v>
      </c>
      <c r="AG72" s="166">
        <f t="shared" si="24"/>
        <v>-1.7493451423494413E-2</v>
      </c>
      <c r="AH72" s="166">
        <f t="shared" si="25"/>
        <v>-2.0166697309706882E-2</v>
      </c>
    </row>
    <row r="73" spans="1:34" x14ac:dyDescent="0.2">
      <c r="A73" s="199" t="s">
        <v>42</v>
      </c>
      <c r="B73">
        <f>'American Bonds'!B74-'American Bonds'!B73</f>
        <v>0</v>
      </c>
      <c r="C73">
        <f>'American Bonds'!C74-'American Bonds'!C73</f>
        <v>1.9999999999999962E-2</v>
      </c>
      <c r="D73">
        <f>'American Bonds'!D74-'American Bonds'!D73</f>
        <v>1.0000000000000009E-2</v>
      </c>
      <c r="E73">
        <f>'American Bonds'!E74-'American Bonds'!E73</f>
        <v>1.0000000000000009E-2</v>
      </c>
      <c r="F73">
        <f>'American Bonds'!F74-'American Bonds'!F73</f>
        <v>0</v>
      </c>
      <c r="G73">
        <f>'American Bonds'!G74-'American Bonds'!G73</f>
        <v>-1.0000000000000009E-2</v>
      </c>
      <c r="H73">
        <f>'American Bonds'!H74-'American Bonds'!H73</f>
        <v>-2.0000000000000018E-2</v>
      </c>
      <c r="I73">
        <f>'American Bonds'!I74-'American Bonds'!I73</f>
        <v>-3.0000000000000027E-2</v>
      </c>
      <c r="J73">
        <f>'American Bonds'!J74-'American Bonds'!J73</f>
        <v>-4.0000000000000036E-2</v>
      </c>
      <c r="K73">
        <f>'American Bonds'!K74-'American Bonds'!K73</f>
        <v>-4.0000000000000036E-2</v>
      </c>
      <c r="L73">
        <f>'American Bonds'!L74-'American Bonds'!L73</f>
        <v>-5.0000000000000266E-2</v>
      </c>
      <c r="N73" s="129">
        <f t="shared" si="26"/>
        <v>1.9999999999999962E-2</v>
      </c>
      <c r="O73" s="25">
        <f>List1!X130</f>
        <v>6.6196763425185088</v>
      </c>
      <c r="U73" s="154">
        <f t="shared" si="14"/>
        <v>41409</v>
      </c>
      <c r="V73">
        <f t="shared" si="27"/>
        <v>3.418326693227091E-2</v>
      </c>
      <c r="W73">
        <f t="shared" si="15"/>
        <v>3.1591617224897901E-2</v>
      </c>
      <c r="X73">
        <f>LN(List1!W382/List1!W381)</f>
        <v>-7.5293669458092332E-4</v>
      </c>
      <c r="Y73" s="26">
        <f t="shared" si="16"/>
        <v>0.10767635850092414</v>
      </c>
      <c r="Z73" s="26">
        <f t="shared" si="17"/>
        <v>-6.9043363884646021E-3</v>
      </c>
      <c r="AA73" s="26">
        <f t="shared" si="18"/>
        <v>-7.5907752804732099E-3</v>
      </c>
      <c r="AB73" s="26">
        <f t="shared" si="19"/>
        <v>8.6146853105906807E-2</v>
      </c>
      <c r="AC73" s="26">
        <f t="shared" si="20"/>
        <v>-5.5238388531287722E-3</v>
      </c>
      <c r="AD73" s="26">
        <f t="shared" si="21"/>
        <v>-6.3702929080803154E-3</v>
      </c>
      <c r="AE73" s="166">
        <f t="shared" si="22"/>
        <v>-2.183342871952924E-2</v>
      </c>
      <c r="AF73" s="166">
        <f t="shared" si="23"/>
        <v>-2.4004139092798797E-2</v>
      </c>
      <c r="AG73" s="166">
        <f t="shared" si="24"/>
        <v>-1.7467912203619238E-2</v>
      </c>
      <c r="AH73" s="166">
        <f t="shared" si="25"/>
        <v>-2.0144634951951443E-2</v>
      </c>
    </row>
    <row r="74" spans="1:34" x14ac:dyDescent="0.2">
      <c r="A74" s="199">
        <v>41041</v>
      </c>
      <c r="B74">
        <f>'American Bonds'!B75-'American Bonds'!B74</f>
        <v>-4.0000000000000008E-2</v>
      </c>
      <c r="C74">
        <f>'American Bonds'!C75-'American Bonds'!C74</f>
        <v>-9.9999999999999534E-3</v>
      </c>
      <c r="D74">
        <f>'American Bonds'!D75-'American Bonds'!D74</f>
        <v>0</v>
      </c>
      <c r="E74">
        <f>'American Bonds'!E75-'American Bonds'!E74</f>
        <v>1.9999999999999907E-2</v>
      </c>
      <c r="F74">
        <f>'American Bonds'!F75-'American Bonds'!F74</f>
        <v>3.0000000000000027E-2</v>
      </c>
      <c r="G74">
        <f>'American Bonds'!G75-'American Bonds'!G74</f>
        <v>2.9999999999999916E-2</v>
      </c>
      <c r="H74">
        <f>'American Bonds'!H75-'American Bonds'!H74</f>
        <v>4.0000000000000036E-2</v>
      </c>
      <c r="I74">
        <f>'American Bonds'!I75-'American Bonds'!I74</f>
        <v>4.0000000000000036E-2</v>
      </c>
      <c r="J74">
        <f>'American Bonds'!J75-'American Bonds'!J74</f>
        <v>4.0000000000000036E-2</v>
      </c>
      <c r="K74">
        <f>'American Bonds'!K75-'American Bonds'!K74</f>
        <v>4.0000000000000036E-2</v>
      </c>
      <c r="L74">
        <f>'American Bonds'!L75-'American Bonds'!L74</f>
        <v>4.0000000000000036E-2</v>
      </c>
      <c r="N74" s="129">
        <f t="shared" si="26"/>
        <v>4.0000000000000036E-2</v>
      </c>
      <c r="O74" s="25">
        <f>List1!X131</f>
        <v>6.6107249297105692</v>
      </c>
      <c r="U74" s="154">
        <f t="shared" si="14"/>
        <v>41410</v>
      </c>
      <c r="V74">
        <f t="shared" si="27"/>
        <v>3.4143426294820714E-2</v>
      </c>
      <c r="W74">
        <f t="shared" si="15"/>
        <v>3.1590557871198625E-2</v>
      </c>
      <c r="X74">
        <f>LN(List1!W383/List1!W382)</f>
        <v>7.1827439443391801E-4</v>
      </c>
      <c r="Y74" s="26">
        <f t="shared" si="16"/>
        <v>0.10763405343824778</v>
      </c>
      <c r="Z74" s="26">
        <f t="shared" si="17"/>
        <v>-6.9083771469981448E-3</v>
      </c>
      <c r="AA74" s="26">
        <f t="shared" si="18"/>
        <v>-7.5954646957376859E-3</v>
      </c>
      <c r="AB74" s="26">
        <f t="shared" si="19"/>
        <v>8.6105269986682137E-2</v>
      </c>
      <c r="AC74" s="26">
        <f t="shared" si="20"/>
        <v>-5.5265750978465041E-3</v>
      </c>
      <c r="AD74" s="26">
        <f t="shared" si="21"/>
        <v>-6.3738290173257764E-3</v>
      </c>
      <c r="AE74" s="166">
        <f t="shared" si="22"/>
        <v>-2.184620671997E-2</v>
      </c>
      <c r="AF74" s="166">
        <f t="shared" si="23"/>
        <v>-2.4018968325928904E-2</v>
      </c>
      <c r="AG74" s="166">
        <f t="shared" si="24"/>
        <v>-1.7476564969162875E-2</v>
      </c>
      <c r="AH74" s="166">
        <f t="shared" si="25"/>
        <v>-2.0155817111222277E-2</v>
      </c>
    </row>
    <row r="75" spans="1:34" x14ac:dyDescent="0.2">
      <c r="A75" s="199">
        <v>41044</v>
      </c>
      <c r="B75">
        <f>'American Bonds'!B76-'American Bonds'!B75</f>
        <v>4.0000000000000008E-2</v>
      </c>
      <c r="C75">
        <f>'American Bonds'!C76-'American Bonds'!C75</f>
        <v>0</v>
      </c>
      <c r="D75">
        <f>'American Bonds'!D76-'American Bonds'!D75</f>
        <v>2.0000000000000018E-2</v>
      </c>
      <c r="E75">
        <f>'American Bonds'!E76-'American Bonds'!E75</f>
        <v>1.0000000000000009E-2</v>
      </c>
      <c r="F75">
        <f>'American Bonds'!F76-'American Bonds'!F75</f>
        <v>2.9999999999999916E-2</v>
      </c>
      <c r="G75">
        <f>'American Bonds'!G76-'American Bonds'!G75</f>
        <v>3.0000000000000027E-2</v>
      </c>
      <c r="H75">
        <f>'American Bonds'!H76-'American Bonds'!H75</f>
        <v>3.0000000000000027E-2</v>
      </c>
      <c r="I75">
        <f>'American Bonds'!I76-'American Bonds'!I75</f>
        <v>2.0000000000000018E-2</v>
      </c>
      <c r="J75">
        <f>'American Bonds'!J76-'American Bonds'!J75</f>
        <v>1.0000000000000009E-2</v>
      </c>
      <c r="K75">
        <f>'American Bonds'!K76-'American Bonds'!K75</f>
        <v>0</v>
      </c>
      <c r="L75">
        <f>'American Bonds'!L76-'American Bonds'!L75</f>
        <v>0</v>
      </c>
      <c r="N75" s="129">
        <f t="shared" si="26"/>
        <v>4.0000000000000008E-2</v>
      </c>
      <c r="O75" s="25">
        <f>List1!X132</f>
        <v>6.6263246511849703</v>
      </c>
      <c r="U75" s="154">
        <f t="shared" si="14"/>
        <v>41411</v>
      </c>
      <c r="V75">
        <f t="shared" si="27"/>
        <v>3.3705179282868515E-2</v>
      </c>
      <c r="W75">
        <f t="shared" si="15"/>
        <v>3.1154722484203468E-2</v>
      </c>
      <c r="X75">
        <f>LN(List1!W384/List1!W383)</f>
        <v>5.9945368411399537E-3</v>
      </c>
      <c r="Y75" s="26">
        <f t="shared" si="16"/>
        <v>0.10618190170032762</v>
      </c>
      <c r="Z75" s="26">
        <f t="shared" si="17"/>
        <v>-6.8510815603200206E-3</v>
      </c>
      <c r="AA75" s="26">
        <f t="shared" si="18"/>
        <v>-7.5322601132209559E-3</v>
      </c>
      <c r="AB75" s="26">
        <f t="shared" si="19"/>
        <v>8.4950137557677149E-2</v>
      </c>
      <c r="AC75" s="26">
        <f t="shared" si="20"/>
        <v>-5.4811630951063983E-3</v>
      </c>
      <c r="AD75" s="26">
        <f t="shared" si="21"/>
        <v>-6.3211305779537893E-3</v>
      </c>
      <c r="AE75" s="166">
        <f t="shared" si="22"/>
        <v>-2.1665022166191525E-2</v>
      </c>
      <c r="AF75" s="166">
        <f t="shared" si="23"/>
        <v>-2.3819097886615979E-2</v>
      </c>
      <c r="AG75" s="166">
        <f t="shared" si="24"/>
        <v>-1.7332959607394335E-2</v>
      </c>
      <c r="AH75" s="166">
        <f t="shared" si="25"/>
        <v>-1.9989170013670506E-2</v>
      </c>
    </row>
    <row r="76" spans="1:34" x14ac:dyDescent="0.2">
      <c r="A76" s="199">
        <v>41045</v>
      </c>
      <c r="B76">
        <f>'American Bonds'!B77-'American Bonds'!B76</f>
        <v>0</v>
      </c>
      <c r="C76">
        <f>'American Bonds'!C77-'American Bonds'!C76</f>
        <v>1.9999999999999962E-2</v>
      </c>
      <c r="D76">
        <f>'American Bonds'!D77-'American Bonds'!D76</f>
        <v>2.9999999999999971E-2</v>
      </c>
      <c r="E76">
        <f>'American Bonds'!E77-'American Bonds'!E76</f>
        <v>5.0000000000000044E-2</v>
      </c>
      <c r="F76">
        <f>'American Bonds'!F77-'American Bonds'!F76</f>
        <v>8.0000000000000071E-2</v>
      </c>
      <c r="G76">
        <f>'American Bonds'!G77-'American Bonds'!G76</f>
        <v>0.1100000000000001</v>
      </c>
      <c r="H76">
        <f>'American Bonds'!H77-'American Bonds'!H76</f>
        <v>0.11999999999999988</v>
      </c>
      <c r="I76">
        <f>'American Bonds'!I77-'American Bonds'!I76</f>
        <v>0.11999999999999988</v>
      </c>
      <c r="J76">
        <f>'American Bonds'!J77-'American Bonds'!J76</f>
        <v>0.1100000000000001</v>
      </c>
      <c r="K76">
        <f>'American Bonds'!K77-'American Bonds'!K76</f>
        <v>8.9999999999999858E-2</v>
      </c>
      <c r="L76">
        <f>'American Bonds'!L77-'American Bonds'!L76</f>
        <v>8.0000000000000071E-2</v>
      </c>
      <c r="N76" s="129">
        <f t="shared" si="26"/>
        <v>0.11999999999999988</v>
      </c>
      <c r="O76" s="25">
        <f>List1!X133</f>
        <v>6.6118959674833766</v>
      </c>
      <c r="U76" s="154">
        <f t="shared" si="14"/>
        <v>41412</v>
      </c>
      <c r="V76">
        <f t="shared" si="27"/>
        <v>3.3745019920318704E-2</v>
      </c>
      <c r="W76">
        <f t="shared" si="15"/>
        <v>3.1130671773985312E-2</v>
      </c>
      <c r="X76">
        <f>LN(List1!W385/List1!W384)</f>
        <v>-4.1568488854921575E-4</v>
      </c>
      <c r="Y76" s="26">
        <f t="shared" si="16"/>
        <v>0.10616579201919266</v>
      </c>
      <c r="Z76" s="26">
        <f t="shared" si="17"/>
        <v>-6.8526586064789254E-3</v>
      </c>
      <c r="AA76" s="26">
        <f t="shared" si="18"/>
        <v>-7.5335712911889742E-3</v>
      </c>
      <c r="AB76" s="26">
        <f t="shared" si="19"/>
        <v>8.4950418297194241E-2</v>
      </c>
      <c r="AC76" s="26">
        <f t="shared" si="20"/>
        <v>-5.4832748288922879E-3</v>
      </c>
      <c r="AD76" s="26">
        <f t="shared" si="21"/>
        <v>-6.3229144672499859E-3</v>
      </c>
      <c r="AE76" s="166">
        <f t="shared" si="22"/>
        <v>-2.1670009224028886E-2</v>
      </c>
      <c r="AF76" s="166">
        <f t="shared" si="23"/>
        <v>-2.3823244195412745E-2</v>
      </c>
      <c r="AG76" s="166">
        <f t="shared" si="24"/>
        <v>-1.7339637495969677E-2</v>
      </c>
      <c r="AH76" s="166">
        <f t="shared" si="25"/>
        <v>-1.9994811166940081E-2</v>
      </c>
    </row>
    <row r="77" spans="1:34" x14ac:dyDescent="0.2">
      <c r="A77" s="199">
        <v>41046</v>
      </c>
      <c r="B77">
        <f>'American Bonds'!B78-'American Bonds'!B77</f>
        <v>0</v>
      </c>
      <c r="C77">
        <f>'American Bonds'!C78-'American Bonds'!C77</f>
        <v>1.0000000000000009E-2</v>
      </c>
      <c r="D77">
        <f>'American Bonds'!D78-'American Bonds'!D77</f>
        <v>0</v>
      </c>
      <c r="E77">
        <f>'American Bonds'!E78-'American Bonds'!E77</f>
        <v>1.0000000000000009E-2</v>
      </c>
      <c r="F77">
        <f>'American Bonds'!F78-'American Bonds'!F77</f>
        <v>-1.0000000000000009E-2</v>
      </c>
      <c r="G77">
        <f>'American Bonds'!G78-'American Bonds'!G77</f>
        <v>-2.0000000000000018E-2</v>
      </c>
      <c r="H77">
        <f>'American Bonds'!H78-'American Bonds'!H77</f>
        <v>-3.0000000000000027E-2</v>
      </c>
      <c r="I77">
        <f>'American Bonds'!I78-'American Bonds'!I77</f>
        <v>-2.0000000000000018E-2</v>
      </c>
      <c r="J77">
        <f>'American Bonds'!J78-'American Bonds'!J77</f>
        <v>-2.0000000000000018E-2</v>
      </c>
      <c r="K77">
        <f>'American Bonds'!K78-'American Bonds'!K77</f>
        <v>-2.9999999999999805E-2</v>
      </c>
      <c r="L77">
        <f>'American Bonds'!L78-'American Bonds'!L77</f>
        <v>-2.9999999999999805E-2</v>
      </c>
      <c r="N77" s="129">
        <f t="shared" si="26"/>
        <v>1.0000000000000009E-2</v>
      </c>
      <c r="O77" s="25">
        <f>List1!X134</f>
        <v>6.6120815150749221</v>
      </c>
      <c r="U77" s="154">
        <f t="shared" si="14"/>
        <v>41415</v>
      </c>
      <c r="V77">
        <f t="shared" si="27"/>
        <v>3.3864541832669313E-2</v>
      </c>
      <c r="W77">
        <f t="shared" si="15"/>
        <v>3.1173796331041344E-2</v>
      </c>
      <c r="X77">
        <f>LN(List1!W386/List1!W385)</f>
        <v>-2.3385305534102234E-5</v>
      </c>
      <c r="Y77" s="26">
        <f t="shared" si="16"/>
        <v>0.1063856366531695</v>
      </c>
      <c r="Z77" s="26">
        <f t="shared" si="17"/>
        <v>-6.8702576754157019E-3</v>
      </c>
      <c r="AA77" s="26">
        <f t="shared" si="18"/>
        <v>-7.5524520954883467E-3</v>
      </c>
      <c r="AB77" s="26">
        <f t="shared" si="19"/>
        <v>8.514087379362914E-2</v>
      </c>
      <c r="AC77" s="26">
        <f t="shared" si="20"/>
        <v>-5.4982961993192457E-3</v>
      </c>
      <c r="AD77" s="26">
        <f t="shared" si="21"/>
        <v>-6.3395163572361824E-3</v>
      </c>
      <c r="AE77" s="166">
        <f t="shared" si="22"/>
        <v>-2.1725662366567415E-2</v>
      </c>
      <c r="AF77" s="166">
        <f t="shared" si="23"/>
        <v>-2.3882950541054663E-2</v>
      </c>
      <c r="AG77" s="166">
        <f t="shared" si="24"/>
        <v>-1.738713924009596E-2</v>
      </c>
      <c r="AH77" s="166">
        <f t="shared" si="25"/>
        <v>-2.0047310952760005E-2</v>
      </c>
    </row>
    <row r="78" spans="1:34" x14ac:dyDescent="0.2">
      <c r="A78" s="199">
        <v>41047</v>
      </c>
      <c r="B78">
        <f>'American Bonds'!B79-'American Bonds'!B78</f>
        <v>1.0000000000000009E-2</v>
      </c>
      <c r="C78">
        <f>'American Bonds'!C79-'American Bonds'!C78</f>
        <v>2.0000000000000018E-2</v>
      </c>
      <c r="D78">
        <f>'American Bonds'!D79-'American Bonds'!D78</f>
        <v>3.0000000000000027E-2</v>
      </c>
      <c r="E78">
        <f>'American Bonds'!E79-'American Bonds'!E78</f>
        <v>3.0000000000000027E-2</v>
      </c>
      <c r="F78">
        <f>'American Bonds'!F79-'American Bonds'!F78</f>
        <v>0</v>
      </c>
      <c r="G78">
        <f>'American Bonds'!G79-'American Bonds'!G78</f>
        <v>-1.0000000000000009E-2</v>
      </c>
      <c r="H78">
        <f>'American Bonds'!H79-'American Bonds'!H78</f>
        <v>0</v>
      </c>
      <c r="I78">
        <f>'American Bonds'!I79-'American Bonds'!I78</f>
        <v>-2.0000000000000018E-2</v>
      </c>
      <c r="J78">
        <f>'American Bonds'!J79-'American Bonds'!J78</f>
        <v>0</v>
      </c>
      <c r="K78">
        <f>'American Bonds'!K79-'American Bonds'!K78</f>
        <v>0</v>
      </c>
      <c r="L78">
        <f>'American Bonds'!L79-'American Bonds'!L78</f>
        <v>-1.0000000000000231E-2</v>
      </c>
      <c r="N78" s="129">
        <f t="shared" si="26"/>
        <v>3.0000000000000027E-2</v>
      </c>
      <c r="O78" s="25">
        <f>List1!X135</f>
        <v>6.5789774799918046</v>
      </c>
      <c r="U78" s="154">
        <f t="shared" si="14"/>
        <v>41416</v>
      </c>
      <c r="V78">
        <f t="shared" si="27"/>
        <v>3.394422310756972E-2</v>
      </c>
      <c r="W78">
        <f t="shared" si="15"/>
        <v>3.1163775068082291E-2</v>
      </c>
      <c r="X78">
        <f>LN(List1!W387/List1!W386)</f>
        <v>-8.1660201566934455E-4</v>
      </c>
      <c r="Y78" s="26">
        <f t="shared" si="16"/>
        <v>0.10644200498428991</v>
      </c>
      <c r="Z78" s="26">
        <f t="shared" si="17"/>
        <v>-6.8690092456169327E-3</v>
      </c>
      <c r="AA78" s="26">
        <f t="shared" si="18"/>
        <v>-7.5504993524274037E-3</v>
      </c>
      <c r="AB78" s="26">
        <f t="shared" si="19"/>
        <v>8.5204071557804711E-2</v>
      </c>
      <c r="AC78" s="26">
        <f t="shared" si="20"/>
        <v>-5.4984642142089368E-3</v>
      </c>
      <c r="AD78" s="26">
        <f t="shared" si="21"/>
        <v>-6.3388158770221357E-3</v>
      </c>
      <c r="AE78" s="166">
        <f t="shared" si="22"/>
        <v>-2.1721714484904481E-2</v>
      </c>
      <c r="AF78" s="166">
        <f t="shared" si="23"/>
        <v>-2.3876775425296995E-2</v>
      </c>
      <c r="AG78" s="166">
        <f t="shared" si="24"/>
        <v>-1.7387670549828205E-2</v>
      </c>
      <c r="AH78" s="166">
        <f t="shared" si="25"/>
        <v>-2.0045095839827734E-2</v>
      </c>
    </row>
    <row r="79" spans="1:34" x14ac:dyDescent="0.2">
      <c r="A79" s="199">
        <v>41048</v>
      </c>
      <c r="B79">
        <f>'American Bonds'!B80-'American Bonds'!B79</f>
        <v>0</v>
      </c>
      <c r="C79">
        <f>'American Bonds'!C80-'American Bonds'!C79</f>
        <v>1.9999999999999962E-2</v>
      </c>
      <c r="D79">
        <f>'American Bonds'!D80-'American Bonds'!D79</f>
        <v>1.9999999999999962E-2</v>
      </c>
      <c r="E79">
        <f>'American Bonds'!E80-'American Bonds'!E79</f>
        <v>1.9999999999999907E-2</v>
      </c>
      <c r="F79">
        <f>'American Bonds'!F80-'American Bonds'!F79</f>
        <v>2.0000000000000018E-2</v>
      </c>
      <c r="G79">
        <f>'American Bonds'!G80-'American Bonds'!G79</f>
        <v>0</v>
      </c>
      <c r="H79">
        <f>'American Bonds'!H80-'American Bonds'!H79</f>
        <v>0</v>
      </c>
      <c r="I79">
        <f>'American Bonds'!I80-'American Bonds'!I79</f>
        <v>0</v>
      </c>
      <c r="J79">
        <f>'American Bonds'!J80-'American Bonds'!J79</f>
        <v>-1.0000000000000009E-2</v>
      </c>
      <c r="K79">
        <f>'American Bonds'!K80-'American Bonds'!K79</f>
        <v>-1.0000000000000231E-2</v>
      </c>
      <c r="L79">
        <f>'American Bonds'!L80-'American Bonds'!L79</f>
        <v>0</v>
      </c>
      <c r="N79" s="129">
        <f t="shared" si="26"/>
        <v>2.0000000000000018E-2</v>
      </c>
      <c r="O79" s="25">
        <f>List1!X136</f>
        <v>6.5889721832018955</v>
      </c>
      <c r="U79" s="154">
        <f t="shared" si="14"/>
        <v>41417</v>
      </c>
      <c r="V79">
        <f t="shared" si="27"/>
        <v>3.3864541832669313E-2</v>
      </c>
      <c r="W79">
        <f t="shared" si="15"/>
        <v>3.119944835552781E-2</v>
      </c>
      <c r="X79">
        <f>LN(List1!W388/List1!W387)</f>
        <v>-2.526663702549337E-3</v>
      </c>
      <c r="Y79" s="26">
        <f t="shared" si="16"/>
        <v>0.10644531218579845</v>
      </c>
      <c r="Z79" s="26">
        <f t="shared" si="17"/>
        <v>-6.854603474390983E-3</v>
      </c>
      <c r="AA79" s="26">
        <f t="shared" si="18"/>
        <v>-7.5354216665586638E-3</v>
      </c>
      <c r="AB79" s="26">
        <f t="shared" si="19"/>
        <v>8.5183067619144348E-2</v>
      </c>
      <c r="AC79" s="26">
        <f t="shared" si="20"/>
        <v>-5.4854097307947981E-3</v>
      </c>
      <c r="AD79" s="26">
        <f t="shared" si="21"/>
        <v>-6.3249328495371552E-3</v>
      </c>
      <c r="AE79" s="166">
        <f t="shared" si="22"/>
        <v>-2.1676159436379162E-2</v>
      </c>
      <c r="AF79" s="166">
        <f t="shared" si="23"/>
        <v>-2.3829095596107241E-2</v>
      </c>
      <c r="AG79" s="166">
        <f t="shared" si="24"/>
        <v>-1.7346388648562635E-2</v>
      </c>
      <c r="AH79" s="166">
        <f t="shared" si="25"/>
        <v>-2.0001193852156478E-2</v>
      </c>
    </row>
    <row r="80" spans="1:34" x14ac:dyDescent="0.2">
      <c r="A80" s="199">
        <v>41051</v>
      </c>
      <c r="B80">
        <f>'American Bonds'!B81-'American Bonds'!B80</f>
        <v>2.0000000000000018E-2</v>
      </c>
      <c r="C80">
        <f>'American Bonds'!C81-'American Bonds'!C80</f>
        <v>0</v>
      </c>
      <c r="D80">
        <f>'American Bonds'!D81-'American Bonds'!D80</f>
        <v>0</v>
      </c>
      <c r="E80">
        <f>'American Bonds'!E81-'American Bonds'!E80</f>
        <v>0</v>
      </c>
      <c r="F80">
        <f>'American Bonds'!F81-'American Bonds'!F80</f>
        <v>1.0000000000000009E-2</v>
      </c>
      <c r="G80">
        <f>'American Bonds'!G81-'American Bonds'!G80</f>
        <v>3.0000000000000027E-2</v>
      </c>
      <c r="H80">
        <f>'American Bonds'!H81-'American Bonds'!H80</f>
        <v>3.0000000000000027E-2</v>
      </c>
      <c r="I80">
        <f>'American Bonds'!I81-'American Bonds'!I80</f>
        <v>3.0000000000000027E-2</v>
      </c>
      <c r="J80">
        <f>'American Bonds'!J81-'American Bonds'!J80</f>
        <v>2.0000000000000018E-2</v>
      </c>
      <c r="K80">
        <f>'American Bonds'!K81-'American Bonds'!K80</f>
        <v>2.0000000000000018E-2</v>
      </c>
      <c r="L80">
        <f>'American Bonds'!L81-'American Bonds'!L80</f>
        <v>2.0000000000000018E-2</v>
      </c>
      <c r="N80" s="129">
        <f t="shared" si="26"/>
        <v>3.0000000000000027E-2</v>
      </c>
      <c r="O80" s="25">
        <f>List1!X137</f>
        <v>6.5891684593047426</v>
      </c>
      <c r="U80" s="154">
        <f t="shared" si="14"/>
        <v>41418</v>
      </c>
      <c r="V80">
        <f t="shared" si="27"/>
        <v>3.3904382470119503E-2</v>
      </c>
      <c r="W80">
        <f t="shared" si="15"/>
        <v>3.1188055738008685E-2</v>
      </c>
      <c r="X80">
        <f>LN(List1!W389/List1!W388)</f>
        <v>1.9851170015335764E-3</v>
      </c>
      <c r="Y80" s="26">
        <f t="shared" si="16"/>
        <v>0.10645864963170326</v>
      </c>
      <c r="Z80" s="26">
        <f t="shared" si="17"/>
        <v>-6.8668005099678606E-3</v>
      </c>
      <c r="AA80" s="26">
        <f t="shared" si="18"/>
        <v>-7.5484956838805465E-3</v>
      </c>
      <c r="AB80" s="26">
        <f t="shared" si="19"/>
        <v>8.520416906834774E-2</v>
      </c>
      <c r="AC80" s="26">
        <f t="shared" si="20"/>
        <v>-5.4958430680270617E-3</v>
      </c>
      <c r="AD80" s="26">
        <f t="shared" si="21"/>
        <v>-6.3364476009532874E-3</v>
      </c>
      <c r="AE80" s="166">
        <f t="shared" si="22"/>
        <v>-2.1714729849504202E-2</v>
      </c>
      <c r="AF80" s="166">
        <f t="shared" si="23"/>
        <v>-2.3870439269012885E-2</v>
      </c>
      <c r="AG80" s="166">
        <f t="shared" si="24"/>
        <v>-1.7379381757813225E-2</v>
      </c>
      <c r="AH80" s="166">
        <f t="shared" si="25"/>
        <v>-2.0037606693322104E-2</v>
      </c>
    </row>
    <row r="81" spans="1:34" x14ac:dyDescent="0.2">
      <c r="A81" s="199">
        <v>41052</v>
      </c>
      <c r="B81">
        <f>'American Bonds'!B82-'American Bonds'!B81</f>
        <v>-4.0000000000000036E-2</v>
      </c>
      <c r="C81">
        <f>'American Bonds'!C82-'American Bonds'!C81</f>
        <v>-1.9999999999999962E-2</v>
      </c>
      <c r="D81">
        <f>'American Bonds'!D82-'American Bonds'!D81</f>
        <v>-1.0000000000000009E-2</v>
      </c>
      <c r="E81">
        <f>'American Bonds'!E82-'American Bonds'!E81</f>
        <v>-1.9999999999999907E-2</v>
      </c>
      <c r="F81">
        <f>'American Bonds'!F82-'American Bonds'!F81</f>
        <v>0</v>
      </c>
      <c r="G81">
        <f>'American Bonds'!G82-'American Bonds'!G81</f>
        <v>0</v>
      </c>
      <c r="H81">
        <f>'American Bonds'!H82-'American Bonds'!H81</f>
        <v>-1.0000000000000009E-2</v>
      </c>
      <c r="I81">
        <f>'American Bonds'!I82-'American Bonds'!I81</f>
        <v>1.0000000000000009E-2</v>
      </c>
      <c r="J81">
        <f>'American Bonds'!J82-'American Bonds'!J81</f>
        <v>1.0000000000000009E-2</v>
      </c>
      <c r="K81">
        <f>'American Bonds'!K82-'American Bonds'!K81</f>
        <v>2.0000000000000018E-2</v>
      </c>
      <c r="L81">
        <f>'American Bonds'!L82-'American Bonds'!L81</f>
        <v>2.0000000000000018E-2</v>
      </c>
      <c r="N81" s="129">
        <f t="shared" si="26"/>
        <v>2.0000000000000018E-2</v>
      </c>
      <c r="O81" s="25">
        <f>List1!X138</f>
        <v>6.5934064172164231</v>
      </c>
      <c r="U81" s="154">
        <f t="shared" si="14"/>
        <v>41419</v>
      </c>
      <c r="V81">
        <f t="shared" si="27"/>
        <v>3.4023904382470105E-2</v>
      </c>
      <c r="W81">
        <f t="shared" si="15"/>
        <v>3.1076412699905135E-2</v>
      </c>
      <c r="X81">
        <f>LN(List1!W390/List1!W389)</f>
        <v>3.8769443949025642E-4</v>
      </c>
      <c r="Y81" s="26">
        <f t="shared" si="16"/>
        <v>0.1063184509997102</v>
      </c>
      <c r="Z81" s="26">
        <f t="shared" si="17"/>
        <v>-6.858595926973526E-3</v>
      </c>
      <c r="AA81" s="26">
        <f t="shared" si="18"/>
        <v>-7.5379339093604603E-3</v>
      </c>
      <c r="AB81" s="26">
        <f t="shared" si="19"/>
        <v>8.5140054524549841E-2</v>
      </c>
      <c r="AC81" s="26">
        <f t="shared" si="20"/>
        <v>-5.49237903387036E-3</v>
      </c>
      <c r="AD81" s="26">
        <f t="shared" si="21"/>
        <v>-6.3300768924392636E-3</v>
      </c>
      <c r="AE81" s="166">
        <f t="shared" si="22"/>
        <v>-2.168878467999022E-2</v>
      </c>
      <c r="AF81" s="166">
        <f t="shared" si="23"/>
        <v>-2.3837040005396281E-2</v>
      </c>
      <c r="AG81" s="166">
        <f t="shared" si="24"/>
        <v>-1.7368427519985428E-2</v>
      </c>
      <c r="AH81" s="166">
        <f t="shared" si="25"/>
        <v>-2.0017460744108762E-2</v>
      </c>
    </row>
    <row r="82" spans="1:34" x14ac:dyDescent="0.2">
      <c r="A82" s="199">
        <v>41053</v>
      </c>
      <c r="B82">
        <f>'American Bonds'!B83-'American Bonds'!B82</f>
        <v>-6.9999999999999979E-2</v>
      </c>
      <c r="C82">
        <f>'American Bonds'!C83-'American Bonds'!C82</f>
        <v>-2.0000000000000018E-2</v>
      </c>
      <c r="D82">
        <f>'American Bonds'!D83-'American Bonds'!D82</f>
        <v>-9.9999999999999534E-3</v>
      </c>
      <c r="E82">
        <f>'American Bonds'!E83-'American Bonds'!E82</f>
        <v>-2.0000000000000018E-2</v>
      </c>
      <c r="F82">
        <f>'American Bonds'!F83-'American Bonds'!F82</f>
        <v>-5.0000000000000044E-2</v>
      </c>
      <c r="G82">
        <f>'American Bonds'!G83-'American Bonds'!G82</f>
        <v>-5.0000000000000044E-2</v>
      </c>
      <c r="H82">
        <f>'American Bonds'!H83-'American Bonds'!H82</f>
        <v>-4.9999999999999822E-2</v>
      </c>
      <c r="I82">
        <f>'American Bonds'!I83-'American Bonds'!I82</f>
        <v>-4.0000000000000036E-2</v>
      </c>
      <c r="J82">
        <f>'American Bonds'!J83-'American Bonds'!J82</f>
        <v>-4.0000000000000036E-2</v>
      </c>
      <c r="K82">
        <f>'American Bonds'!K83-'American Bonds'!K82</f>
        <v>-2.9999999999999805E-2</v>
      </c>
      <c r="L82">
        <f>'American Bonds'!L83-'American Bonds'!L82</f>
        <v>-2.9999999999999805E-2</v>
      </c>
      <c r="N82" s="129">
        <f t="shared" si="26"/>
        <v>-9.9999999999999534E-3</v>
      </c>
      <c r="O82" s="25">
        <f>List1!X139</f>
        <v>6.586570609295431</v>
      </c>
      <c r="U82" s="154">
        <f t="shared" si="14"/>
        <v>41423</v>
      </c>
      <c r="V82">
        <f t="shared" si="27"/>
        <v>3.4143426294820693E-2</v>
      </c>
      <c r="W82">
        <f t="shared" si="15"/>
        <v>3.1234009454656167E-2</v>
      </c>
      <c r="X82">
        <f>LN(List1!W391/List1!W390)</f>
        <v>-1.2565476398178558E-4</v>
      </c>
      <c r="Y82" s="26">
        <f t="shared" si="16"/>
        <v>0.10680459778743159</v>
      </c>
      <c r="Z82" s="26">
        <f t="shared" si="17"/>
        <v>-6.8902371629088414E-3</v>
      </c>
      <c r="AA82" s="26">
        <f t="shared" si="18"/>
        <v>-7.57304799050497E-3</v>
      </c>
      <c r="AB82" s="26">
        <f t="shared" si="19"/>
        <v>8.5518800030548445E-2</v>
      </c>
      <c r="AC82" s="26">
        <f t="shared" si="20"/>
        <v>-5.5170360293908148E-3</v>
      </c>
      <c r="AD82" s="26">
        <f t="shared" si="21"/>
        <v>-6.3590162850438066E-3</v>
      </c>
      <c r="AE82" s="166">
        <f t="shared" si="22"/>
        <v>-2.1788843053528583E-2</v>
      </c>
      <c r="AF82" s="166">
        <f t="shared" si="23"/>
        <v>-2.3948080479756904E-2</v>
      </c>
      <c r="AG82" s="166">
        <f t="shared" si="24"/>
        <v>-1.7446399786086631E-2</v>
      </c>
      <c r="AH82" s="166">
        <f t="shared" si="25"/>
        <v>-2.010897513884095E-2</v>
      </c>
    </row>
    <row r="83" spans="1:34" x14ac:dyDescent="0.2">
      <c r="A83" s="199">
        <v>41054</v>
      </c>
      <c r="B83">
        <f>'American Bonds'!B84-'American Bonds'!B83</f>
        <v>0.06</v>
      </c>
      <c r="C83">
        <f>'American Bonds'!C84-'American Bonds'!C83</f>
        <v>1.0000000000000009E-2</v>
      </c>
      <c r="D83">
        <f>'American Bonds'!D84-'American Bonds'!D83</f>
        <v>9.9999999999999534E-3</v>
      </c>
      <c r="E83">
        <f>'American Bonds'!E84-'American Bonds'!E83</f>
        <v>3.0000000000000027E-2</v>
      </c>
      <c r="F83">
        <f>'American Bonds'!F84-'American Bonds'!F83</f>
        <v>3.0000000000000027E-2</v>
      </c>
      <c r="G83">
        <f>'American Bonds'!G84-'American Bonds'!G83</f>
        <v>3.0000000000000027E-2</v>
      </c>
      <c r="H83">
        <f>'American Bonds'!H84-'American Bonds'!H83</f>
        <v>3.9999999999999813E-2</v>
      </c>
      <c r="I83">
        <f>'American Bonds'!I84-'American Bonds'!I83</f>
        <v>2.0000000000000018E-2</v>
      </c>
      <c r="J83">
        <f>'American Bonds'!J84-'American Bonds'!J83</f>
        <v>2.0000000000000018E-2</v>
      </c>
      <c r="K83">
        <f>'American Bonds'!K84-'American Bonds'!K83</f>
        <v>9.9999999999997868E-3</v>
      </c>
      <c r="L83">
        <f>'American Bonds'!L84-'American Bonds'!L83</f>
        <v>9.9999999999997868E-3</v>
      </c>
      <c r="N83" s="129">
        <f t="shared" si="26"/>
        <v>0.06</v>
      </c>
      <c r="O83" s="25">
        <f>List1!X140</f>
        <v>6.5793337168637223</v>
      </c>
      <c r="U83" s="154">
        <f t="shared" si="14"/>
        <v>41424</v>
      </c>
      <c r="V83">
        <f t="shared" si="27"/>
        <v>3.4023904382470098E-2</v>
      </c>
      <c r="W83">
        <f t="shared" si="15"/>
        <v>3.1268889111940409E-2</v>
      </c>
      <c r="X83">
        <f>LN(List1!W392/List1!W391)</f>
        <v>2.2678540108220422E-3</v>
      </c>
      <c r="Y83" s="26">
        <f t="shared" si="16"/>
        <v>0.10676621809165146</v>
      </c>
      <c r="Z83" s="26">
        <f t="shared" si="17"/>
        <v>-6.9032306464555928E-3</v>
      </c>
      <c r="AA83" s="26">
        <f t="shared" si="18"/>
        <v>-7.5883392433315567E-3</v>
      </c>
      <c r="AB83" s="26">
        <f t="shared" si="19"/>
        <v>8.5456650048988655E-2</v>
      </c>
      <c r="AC83" s="26">
        <f t="shared" si="20"/>
        <v>-5.525408468202906E-3</v>
      </c>
      <c r="AD83" s="26">
        <f t="shared" si="21"/>
        <v>-6.3702221241001174E-3</v>
      </c>
      <c r="AE83" s="166">
        <f t="shared" si="22"/>
        <v>-2.182993205627624E-2</v>
      </c>
      <c r="AF83" s="166">
        <f t="shared" si="23"/>
        <v>-2.3996435666966406E-2</v>
      </c>
      <c r="AG83" s="166">
        <f t="shared" si="24"/>
        <v>-1.7472875762303237E-2</v>
      </c>
      <c r="AH83" s="166">
        <f t="shared" si="25"/>
        <v>-2.0144411113352165E-2</v>
      </c>
    </row>
    <row r="84" spans="1:34" x14ac:dyDescent="0.2">
      <c r="A84" s="199">
        <v>41055</v>
      </c>
      <c r="B84">
        <f>'American Bonds'!B85-'American Bonds'!B84</f>
        <v>4.0000000000000008E-2</v>
      </c>
      <c r="C84">
        <f>'American Bonds'!C85-'American Bonds'!C84</f>
        <v>2.0000000000000018E-2</v>
      </c>
      <c r="D84">
        <f>'American Bonds'!D85-'American Bonds'!D84</f>
        <v>2.0000000000000018E-2</v>
      </c>
      <c r="E84">
        <f>'American Bonds'!E85-'American Bonds'!E84</f>
        <v>0</v>
      </c>
      <c r="F84">
        <f>'American Bonds'!F85-'American Bonds'!F84</f>
        <v>-3.0000000000000027E-2</v>
      </c>
      <c r="G84">
        <f>'American Bonds'!G85-'American Bonds'!G84</f>
        <v>-3.0000000000000027E-2</v>
      </c>
      <c r="H84">
        <f>'American Bonds'!H85-'American Bonds'!H84</f>
        <v>-1.9999999999999796E-2</v>
      </c>
      <c r="I84">
        <f>'American Bonds'!I85-'American Bonds'!I84</f>
        <v>-1.0000000000000009E-2</v>
      </c>
      <c r="J84">
        <f>'American Bonds'!J85-'American Bonds'!J84</f>
        <v>-1.0000000000000009E-2</v>
      </c>
      <c r="K84">
        <f>'American Bonds'!K85-'American Bonds'!K84</f>
        <v>-2.0000000000000018E-2</v>
      </c>
      <c r="L84">
        <f>'American Bonds'!L85-'American Bonds'!L84</f>
        <v>-9.9999999999997868E-3</v>
      </c>
      <c r="N84" s="129">
        <f t="shared" si="26"/>
        <v>4.0000000000000008E-2</v>
      </c>
      <c r="O84" s="25">
        <f>List1!X141</f>
        <v>6.5901585350647398</v>
      </c>
      <c r="U84" s="154" t="str">
        <f t="shared" si="14"/>
        <v>01.06.2017</v>
      </c>
      <c r="V84">
        <f t="shared" si="27"/>
        <v>3.38645418326693E-2</v>
      </c>
      <c r="W84">
        <f t="shared" si="15"/>
        <v>3.1340159184172101E-2</v>
      </c>
      <c r="X84">
        <f>LN(List1!W393/List1!W392)</f>
        <v>2.8499701678479886E-4</v>
      </c>
      <c r="Y84" s="26">
        <f t="shared" si="16"/>
        <v>0.1067726545228696</v>
      </c>
      <c r="Z84" s="26">
        <f t="shared" si="17"/>
        <v>-6.9065474124353644E-3</v>
      </c>
      <c r="AA84" s="26">
        <f t="shared" si="18"/>
        <v>-7.5935060610871153E-3</v>
      </c>
      <c r="AB84" s="26">
        <f t="shared" si="19"/>
        <v>8.5414516335991258E-2</v>
      </c>
      <c r="AC84" s="26">
        <f t="shared" si="20"/>
        <v>-5.525004594302785E-3</v>
      </c>
      <c r="AD84" s="26">
        <f t="shared" si="21"/>
        <v>-6.3720995659088172E-3</v>
      </c>
      <c r="AE84" s="166">
        <f t="shared" si="22"/>
        <v>-2.1840420591238079E-2</v>
      </c>
      <c r="AF84" s="166">
        <f t="shared" si="23"/>
        <v>-2.4012774579328971E-2</v>
      </c>
      <c r="AG84" s="166">
        <f t="shared" si="24"/>
        <v>-1.7471598600891359E-2</v>
      </c>
      <c r="AH84" s="166">
        <f t="shared" si="25"/>
        <v>-2.015034810564208E-2</v>
      </c>
    </row>
    <row r="85" spans="1:34" x14ac:dyDescent="0.2">
      <c r="A85" s="199">
        <v>41059</v>
      </c>
      <c r="B85">
        <f>'American Bonds'!B86-'American Bonds'!B85</f>
        <v>0</v>
      </c>
      <c r="C85">
        <f>'American Bonds'!C86-'American Bonds'!C85</f>
        <v>-4.0000000000000036E-2</v>
      </c>
      <c r="D85">
        <f>'American Bonds'!D86-'American Bonds'!D85</f>
        <v>0</v>
      </c>
      <c r="E85">
        <f>'American Bonds'!E86-'American Bonds'!E85</f>
        <v>1.9999999999999907E-2</v>
      </c>
      <c r="F85">
        <f>'American Bonds'!F86-'American Bonds'!F85</f>
        <v>4.0000000000000036E-2</v>
      </c>
      <c r="G85">
        <f>'American Bonds'!G86-'American Bonds'!G85</f>
        <v>4.0000000000000036E-2</v>
      </c>
      <c r="H85">
        <f>'American Bonds'!H86-'American Bonds'!H85</f>
        <v>1.9999999999999796E-2</v>
      </c>
      <c r="I85">
        <f>'American Bonds'!I86-'American Bonds'!I85</f>
        <v>1.0000000000000009E-2</v>
      </c>
      <c r="J85">
        <f>'American Bonds'!J86-'American Bonds'!J85</f>
        <v>1.0000000000000009E-2</v>
      </c>
      <c r="K85">
        <f>'American Bonds'!K86-'American Bonds'!K85</f>
        <v>-9.9999999999997868E-3</v>
      </c>
      <c r="L85">
        <f>'American Bonds'!L86-'American Bonds'!L85</f>
        <v>-1.0000000000000231E-2</v>
      </c>
      <c r="N85" s="129">
        <f t="shared" si="26"/>
        <v>4.0000000000000036E-2</v>
      </c>
      <c r="O85" s="25">
        <f>List1!X142</f>
        <v>6.5867699415284333</v>
      </c>
      <c r="U85" s="154" t="str">
        <f t="shared" si="14"/>
        <v>02.06.2017</v>
      </c>
      <c r="V85">
        <f t="shared" si="27"/>
        <v>3.4063745019920308E-2</v>
      </c>
      <c r="W85">
        <f t="shared" si="15"/>
        <v>3.1218903252976854E-2</v>
      </c>
      <c r="X85">
        <f>LN(List1!W394/List1!W393)</f>
        <v>-1.5125679362892975E-4</v>
      </c>
      <c r="Y85" s="26">
        <f t="shared" si="16"/>
        <v>0.10668977423236969</v>
      </c>
      <c r="Z85" s="26">
        <f t="shared" si="17"/>
        <v>-6.9014636750245406E-3</v>
      </c>
      <c r="AA85" s="26">
        <f t="shared" si="18"/>
        <v>-7.5857919622893174E-3</v>
      </c>
      <c r="AB85" s="26">
        <f t="shared" si="19"/>
        <v>8.5414271265026376E-2</v>
      </c>
      <c r="AC85" s="26">
        <f t="shared" si="20"/>
        <v>-5.5252107777487691E-3</v>
      </c>
      <c r="AD85" s="26">
        <f t="shared" si="21"/>
        <v>-6.3690622267515342E-3</v>
      </c>
      <c r="AE85" s="166">
        <f t="shared" si="22"/>
        <v>-2.182434440199367E-2</v>
      </c>
      <c r="AF85" s="166">
        <f t="shared" si="23"/>
        <v>-2.3988380457032363E-2</v>
      </c>
      <c r="AG85" s="166">
        <f t="shared" si="24"/>
        <v>-1.7472250610196489E-2</v>
      </c>
      <c r="AH85" s="166">
        <f t="shared" si="25"/>
        <v>-2.0140743195878649E-2</v>
      </c>
    </row>
    <row r="86" spans="1:34" x14ac:dyDescent="0.2">
      <c r="A86" s="199" t="s">
        <v>43</v>
      </c>
      <c r="B86">
        <f>'American Bonds'!B87-'American Bonds'!B86</f>
        <v>-8.0000000000000016E-2</v>
      </c>
      <c r="C86">
        <f>'American Bonds'!C87-'American Bonds'!C86</f>
        <v>-1.0000000000000009E-2</v>
      </c>
      <c r="D86">
        <f>'American Bonds'!D87-'American Bonds'!D86</f>
        <v>-1.0000000000000009E-2</v>
      </c>
      <c r="E86">
        <f>'American Bonds'!E87-'American Bonds'!E86</f>
        <v>-1.9999999999999907E-2</v>
      </c>
      <c r="F86">
        <f>'American Bonds'!F87-'American Bonds'!F86</f>
        <v>-2.0000000000000018E-2</v>
      </c>
      <c r="G86">
        <f>'American Bonds'!G87-'American Bonds'!G86</f>
        <v>-4.0000000000000036E-2</v>
      </c>
      <c r="H86">
        <f>'American Bonds'!H87-'American Bonds'!H86</f>
        <v>-2.9999999999999805E-2</v>
      </c>
      <c r="I86">
        <f>'American Bonds'!I87-'American Bonds'!I86</f>
        <v>-4.0000000000000036E-2</v>
      </c>
      <c r="J86">
        <f>'American Bonds'!J87-'American Bonds'!J86</f>
        <v>-4.0000000000000036E-2</v>
      </c>
      <c r="K86">
        <f>'American Bonds'!K87-'American Bonds'!K86</f>
        <v>-5.0000000000000266E-2</v>
      </c>
      <c r="L86">
        <f>'American Bonds'!L87-'American Bonds'!L86</f>
        <v>-4.9999999999999822E-2</v>
      </c>
      <c r="N86" s="129">
        <f t="shared" si="26"/>
        <v>-1.0000000000000009E-2</v>
      </c>
      <c r="O86" s="25">
        <f>List1!X143</f>
        <v>6.5925381700199459</v>
      </c>
      <c r="U86" s="154" t="str">
        <f t="shared" si="14"/>
        <v>05.06.2017</v>
      </c>
      <c r="V86">
        <f t="shared" si="27"/>
        <v>3.4103585657370497E-2</v>
      </c>
      <c r="W86">
        <f t="shared" si="15"/>
        <v>3.1194442246843226E-2</v>
      </c>
      <c r="X86">
        <f>LN(List1!W395/List1!W394)</f>
        <v>3.6272433365931679E-3</v>
      </c>
      <c r="Y86" s="26">
        <f t="shared" si="16"/>
        <v>0.10667271006020403</v>
      </c>
      <c r="Z86" s="26">
        <f t="shared" si="17"/>
        <v>-6.9267776889479658E-3</v>
      </c>
      <c r="AA86" s="26">
        <f t="shared" si="18"/>
        <v>-7.6131876633685445E-3</v>
      </c>
      <c r="AB86" s="26">
        <f t="shared" si="19"/>
        <v>8.5413877127818782E-2</v>
      </c>
      <c r="AC86" s="26">
        <f t="shared" si="20"/>
        <v>-5.5463383097851945E-3</v>
      </c>
      <c r="AD86" s="26">
        <f t="shared" si="21"/>
        <v>-6.3927567061953447E-3</v>
      </c>
      <c r="AE86" s="166">
        <f t="shared" si="22"/>
        <v>-2.1904394342712907E-2</v>
      </c>
      <c r="AF86" s="166">
        <f t="shared" si="23"/>
        <v>-2.4075013270539854E-2</v>
      </c>
      <c r="AG86" s="166">
        <f t="shared" si="24"/>
        <v>-1.753906173276977E-2</v>
      </c>
      <c r="AH86" s="166">
        <f t="shared" si="25"/>
        <v>-2.021567171889313E-2</v>
      </c>
    </row>
    <row r="87" spans="1:34" x14ac:dyDescent="0.2">
      <c r="A87" s="199" t="s">
        <v>44</v>
      </c>
      <c r="B87">
        <f>'American Bonds'!B88-'American Bonds'!B87</f>
        <v>0</v>
      </c>
      <c r="C87">
        <f>'American Bonds'!C88-'American Bonds'!C87</f>
        <v>1.0000000000000009E-2</v>
      </c>
      <c r="D87">
        <f>'American Bonds'!D88-'American Bonds'!D87</f>
        <v>-4.9999999999999989E-2</v>
      </c>
      <c r="E87">
        <f>'American Bonds'!E88-'American Bonds'!E87</f>
        <v>-8.0000000000000071E-2</v>
      </c>
      <c r="F87">
        <f>'American Bonds'!F88-'American Bonds'!F87</f>
        <v>-0.10999999999999999</v>
      </c>
      <c r="G87">
        <f>'American Bonds'!G88-'American Bonds'!G87</f>
        <v>-0.10999999999999999</v>
      </c>
      <c r="H87">
        <f>'American Bonds'!H88-'American Bonds'!H87</f>
        <v>-0.13000000000000012</v>
      </c>
      <c r="I87">
        <f>'American Bonds'!I88-'American Bonds'!I87</f>
        <v>-0.12999999999999989</v>
      </c>
      <c r="J87">
        <f>'American Bonds'!J88-'American Bonds'!J87</f>
        <v>-0.10000000000000009</v>
      </c>
      <c r="K87">
        <f>'American Bonds'!K88-'American Bonds'!K87</f>
        <v>-8.0000000000000071E-2</v>
      </c>
      <c r="L87">
        <f>'American Bonds'!L88-'American Bonds'!L87</f>
        <v>-6.0000000000000053E-2</v>
      </c>
      <c r="N87" s="129">
        <f t="shared" si="26"/>
        <v>1.0000000000000009E-2</v>
      </c>
      <c r="O87" s="25">
        <f>List1!X144</f>
        <v>6.5958376277181596</v>
      </c>
      <c r="U87" s="154" t="str">
        <f t="shared" si="14"/>
        <v>06.06.2017</v>
      </c>
      <c r="V87">
        <f t="shared" si="27"/>
        <v>3.4143426294820693E-2</v>
      </c>
      <c r="W87">
        <f t="shared" si="15"/>
        <v>3.1195566137089906E-2</v>
      </c>
      <c r="X87">
        <f>LN(List1!W396/List1!W395)</f>
        <v>-1.8859437515927027E-3</v>
      </c>
      <c r="Y87" s="26">
        <f t="shared" si="16"/>
        <v>0.10671516525734023</v>
      </c>
      <c r="Z87" s="26">
        <f t="shared" si="17"/>
        <v>-6.9183060519189968E-3</v>
      </c>
      <c r="AA87" s="26">
        <f t="shared" si="18"/>
        <v>-7.6036284735783487E-3</v>
      </c>
      <c r="AB87" s="26">
        <f t="shared" si="19"/>
        <v>8.5455566400217536E-2</v>
      </c>
      <c r="AC87" s="26">
        <f t="shared" si="20"/>
        <v>-5.5400538505573403E-3</v>
      </c>
      <c r="AD87" s="26">
        <f t="shared" si="21"/>
        <v>-6.3851311757440613E-3</v>
      </c>
      <c r="AE87" s="166">
        <f t="shared" si="22"/>
        <v>-2.1877604674191146E-2</v>
      </c>
      <c r="AF87" s="166">
        <f t="shared" si="23"/>
        <v>-2.4044784458217009E-2</v>
      </c>
      <c r="AG87" s="166">
        <f t="shared" si="24"/>
        <v>-1.7519188527747288E-2</v>
      </c>
      <c r="AH87" s="166">
        <f t="shared" si="25"/>
        <v>-2.0191557674300104E-2</v>
      </c>
    </row>
    <row r="88" spans="1:34" x14ac:dyDescent="0.2">
      <c r="A88" s="199" t="s">
        <v>45</v>
      </c>
      <c r="B88">
        <f>'American Bonds'!B89-'American Bonds'!B88</f>
        <v>0</v>
      </c>
      <c r="C88">
        <f>'American Bonds'!C89-'American Bonds'!C88</f>
        <v>-1.9999999999999962E-2</v>
      </c>
      <c r="D88">
        <f>'American Bonds'!D89-'American Bonds'!D88</f>
        <v>0</v>
      </c>
      <c r="E88">
        <f>'American Bonds'!E89-'American Bonds'!E88</f>
        <v>0</v>
      </c>
      <c r="F88">
        <f>'American Bonds'!F89-'American Bonds'!F88</f>
        <v>2.0000000000000018E-2</v>
      </c>
      <c r="G88">
        <f>'American Bonds'!G89-'American Bonds'!G88</f>
        <v>1.9999999999999907E-2</v>
      </c>
      <c r="H88">
        <f>'American Bonds'!H89-'American Bonds'!H88</f>
        <v>2.0000000000000018E-2</v>
      </c>
      <c r="I88">
        <f>'American Bonds'!I89-'American Bonds'!I88</f>
        <v>3.0000000000000027E-2</v>
      </c>
      <c r="J88">
        <f>'American Bonds'!J89-'American Bonds'!J88</f>
        <v>2.0000000000000018E-2</v>
      </c>
      <c r="K88">
        <f>'American Bonds'!K89-'American Bonds'!K88</f>
        <v>3.0000000000000249E-2</v>
      </c>
      <c r="L88">
        <f>'American Bonds'!L89-'American Bonds'!L88</f>
        <v>2.9999999999999805E-2</v>
      </c>
      <c r="N88" s="129">
        <f t="shared" si="26"/>
        <v>3.0000000000000249E-2</v>
      </c>
      <c r="O88" s="25">
        <f>List1!X145</f>
        <v>6.6130676681057858</v>
      </c>
      <c r="U88" s="154" t="str">
        <f t="shared" si="14"/>
        <v>07.06.2017</v>
      </c>
      <c r="V88">
        <f t="shared" si="27"/>
        <v>3.4183266932270896E-2</v>
      </c>
      <c r="W88">
        <f t="shared" si="15"/>
        <v>3.1170984567133363E-2</v>
      </c>
      <c r="X88">
        <f>LN(List1!W397/List1!W396)</f>
        <v>2.1235859606397347E-3</v>
      </c>
      <c r="Y88" s="26">
        <f t="shared" si="16"/>
        <v>0.10669782061178146</v>
      </c>
      <c r="Z88" s="26">
        <f t="shared" si="17"/>
        <v>-6.9296741014976239E-3</v>
      </c>
      <c r="AA88" s="26">
        <f t="shared" si="18"/>
        <v>-7.6156932244914426E-3</v>
      </c>
      <c r="AB88" s="26">
        <f t="shared" si="19"/>
        <v>8.5454973953168561E-2</v>
      </c>
      <c r="AC88" s="26">
        <f t="shared" si="20"/>
        <v>-5.5500207637984196E-3</v>
      </c>
      <c r="AD88" s="26">
        <f t="shared" si="21"/>
        <v>-6.3959571977514375E-3</v>
      </c>
      <c r="AE88" s="166">
        <f t="shared" si="22"/>
        <v>-2.1913553603413325E-2</v>
      </c>
      <c r="AF88" s="166">
        <f t="shared" si="23"/>
        <v>-2.4082936550504981E-2</v>
      </c>
      <c r="AG88" s="166">
        <f t="shared" si="24"/>
        <v>-1.7550706674830389E-2</v>
      </c>
      <c r="AH88" s="166">
        <f t="shared" si="25"/>
        <v>-2.022579256184252E-2</v>
      </c>
    </row>
    <row r="89" spans="1:34" x14ac:dyDescent="0.2">
      <c r="A89" s="199" t="s">
        <v>46</v>
      </c>
      <c r="B89">
        <f>'American Bonds'!B90-'American Bonds'!B89</f>
        <v>1.0000000000000009E-2</v>
      </c>
      <c r="C89">
        <f>'American Bonds'!C90-'American Bonds'!C89</f>
        <v>0</v>
      </c>
      <c r="D89">
        <f>'American Bonds'!D90-'American Bonds'!D89</f>
        <v>0</v>
      </c>
      <c r="E89">
        <f>'American Bonds'!E90-'American Bonds'!E89</f>
        <v>-1.0000000000000009E-2</v>
      </c>
      <c r="F89">
        <f>'American Bonds'!F90-'American Bonds'!F89</f>
        <v>-2.0000000000000018E-2</v>
      </c>
      <c r="G89">
        <f>'American Bonds'!G90-'American Bonds'!G89</f>
        <v>0</v>
      </c>
      <c r="H89">
        <f>'American Bonds'!H90-'American Bonds'!H89</f>
        <v>-2.0000000000000018E-2</v>
      </c>
      <c r="I89">
        <f>'American Bonds'!I90-'American Bonds'!I89</f>
        <v>-2.0000000000000018E-2</v>
      </c>
      <c r="J89">
        <f>'American Bonds'!J90-'American Bonds'!J89</f>
        <v>-1.0000000000000009E-2</v>
      </c>
      <c r="K89">
        <f>'American Bonds'!K90-'American Bonds'!K89</f>
        <v>-2.0000000000000018E-2</v>
      </c>
      <c r="L89">
        <f>'American Bonds'!L90-'American Bonds'!L89</f>
        <v>-9.9999999999997868E-3</v>
      </c>
      <c r="N89" s="129">
        <f t="shared" si="26"/>
        <v>1.0000000000000009E-2</v>
      </c>
      <c r="O89" s="25">
        <f>List1!X146</f>
        <v>6.6418516773881793</v>
      </c>
      <c r="U89" s="154" t="str">
        <f t="shared" si="14"/>
        <v>08.06.2017</v>
      </c>
      <c r="V89">
        <f t="shared" si="27"/>
        <v>3.4262948207171288E-2</v>
      </c>
      <c r="W89">
        <f t="shared" si="15"/>
        <v>3.113445971384941E-2</v>
      </c>
      <c r="X89">
        <f>LN(List1!W398/List1!W397)</f>
        <v>-2.1451833272774614E-3</v>
      </c>
      <c r="Y89" s="26">
        <f t="shared" si="16"/>
        <v>0.10669253237189508</v>
      </c>
      <c r="Z89" s="26">
        <f t="shared" si="17"/>
        <v>-6.9169651141284261E-3</v>
      </c>
      <c r="AA89" s="26">
        <f t="shared" si="18"/>
        <v>-7.6009576078717792E-3</v>
      </c>
      <c r="AB89" s="26">
        <f t="shared" si="19"/>
        <v>8.5474577190670975E-2</v>
      </c>
      <c r="AC89" s="26">
        <f t="shared" si="20"/>
        <v>-5.5413875313403728E-3</v>
      </c>
      <c r="AD89" s="26">
        <f t="shared" si="21"/>
        <v>-6.3848249102909527E-3</v>
      </c>
      <c r="AE89" s="166">
        <f t="shared" si="22"/>
        <v>-2.1873364256572346E-2</v>
      </c>
      <c r="AF89" s="166">
        <f t="shared" si="23"/>
        <v>-2.4036338439259813E-2</v>
      </c>
      <c r="AG89" s="166">
        <f t="shared" si="24"/>
        <v>-1.7523405996693268E-2</v>
      </c>
      <c r="AH89" s="166">
        <f t="shared" si="25"/>
        <v>-2.0190589177899659E-2</v>
      </c>
    </row>
    <row r="90" spans="1:34" x14ac:dyDescent="0.2">
      <c r="A90" s="199" t="s">
        <v>47</v>
      </c>
      <c r="B90">
        <f>'American Bonds'!B91-'American Bonds'!B90</f>
        <v>0</v>
      </c>
      <c r="C90">
        <f>'American Bonds'!C91-'American Bonds'!C90</f>
        <v>-4.0000000000000036E-2</v>
      </c>
      <c r="D90">
        <f>'American Bonds'!D91-'American Bonds'!D90</f>
        <v>0</v>
      </c>
      <c r="E90">
        <f>'American Bonds'!E91-'American Bonds'!E90</f>
        <v>1.0000000000000009E-2</v>
      </c>
      <c r="F90">
        <f>'American Bonds'!F91-'American Bonds'!F90</f>
        <v>0</v>
      </c>
      <c r="G90">
        <f>'American Bonds'!G91-'American Bonds'!G90</f>
        <v>-9.9999999999998979E-3</v>
      </c>
      <c r="H90">
        <f>'American Bonds'!H91-'American Bonds'!H90</f>
        <v>0</v>
      </c>
      <c r="I90">
        <f>'American Bonds'!I91-'American Bonds'!I90</f>
        <v>0</v>
      </c>
      <c r="J90">
        <f>'American Bonds'!J91-'American Bonds'!J90</f>
        <v>-1.0000000000000009E-2</v>
      </c>
      <c r="K90">
        <f>'American Bonds'!K91-'American Bonds'!K90</f>
        <v>-2.0000000000000018E-2</v>
      </c>
      <c r="L90">
        <f>'American Bonds'!L91-'American Bonds'!L90</f>
        <v>-3.0000000000000249E-2</v>
      </c>
      <c r="N90" s="129">
        <f t="shared" si="26"/>
        <v>1.0000000000000009E-2</v>
      </c>
      <c r="O90" s="25">
        <f>List1!X147</f>
        <v>6.6316781963214986</v>
      </c>
      <c r="U90" s="154" t="str">
        <f t="shared" si="14"/>
        <v>09.06.2017</v>
      </c>
      <c r="V90">
        <f t="shared" si="27"/>
        <v>3.4262948207171288E-2</v>
      </c>
      <c r="W90">
        <f t="shared" si="15"/>
        <v>3.1134459713849403E-2</v>
      </c>
      <c r="X90">
        <f>LN(List1!W399/List1!W398)</f>
        <v>-7.3865225293102304E-4</v>
      </c>
      <c r="Y90" s="26">
        <f t="shared" si="16"/>
        <v>0.10669253237189505</v>
      </c>
      <c r="Z90" s="26">
        <f t="shared" si="17"/>
        <v>-6.9137229535363547E-3</v>
      </c>
      <c r="AA90" s="26">
        <f t="shared" si="18"/>
        <v>-7.597394842292997E-3</v>
      </c>
      <c r="AB90" s="26">
        <f t="shared" si="19"/>
        <v>8.5474577190670947E-2</v>
      </c>
      <c r="AC90" s="26">
        <f t="shared" si="20"/>
        <v>-5.5387901395676682E-3</v>
      </c>
      <c r="AD90" s="26">
        <f t="shared" si="21"/>
        <v>-6.3818321775866715E-3</v>
      </c>
      <c r="AE90" s="166">
        <f t="shared" si="22"/>
        <v>-2.186311164456136E-2</v>
      </c>
      <c r="AF90" s="166">
        <f t="shared" si="23"/>
        <v>-2.4025071985261614E-2</v>
      </c>
      <c r="AG90" s="166">
        <f t="shared" si="24"/>
        <v>-1.7515192322715738E-2</v>
      </c>
      <c r="AH90" s="166">
        <f t="shared" si="25"/>
        <v>-2.0181125326126054E-2</v>
      </c>
    </row>
    <row r="91" spans="1:34" x14ac:dyDescent="0.2">
      <c r="A91" s="199" t="s">
        <v>48</v>
      </c>
      <c r="B91">
        <f>'American Bonds'!B92-'American Bonds'!B91</f>
        <v>9.9999999999999811E-3</v>
      </c>
      <c r="C91">
        <f>'American Bonds'!C92-'American Bonds'!C91</f>
        <v>2.0000000000000018E-2</v>
      </c>
      <c r="D91">
        <f>'American Bonds'!D92-'American Bonds'!D91</f>
        <v>0</v>
      </c>
      <c r="E91">
        <f>'American Bonds'!E92-'American Bonds'!E91</f>
        <v>-1.0000000000000009E-2</v>
      </c>
      <c r="F91">
        <f>'American Bonds'!F92-'American Bonds'!F91</f>
        <v>-1.0000000000000009E-2</v>
      </c>
      <c r="G91">
        <f>'American Bonds'!G92-'American Bonds'!G91</f>
        <v>-2.0000000000000018E-2</v>
      </c>
      <c r="H91">
        <f>'American Bonds'!H92-'American Bonds'!H91</f>
        <v>-1.0000000000000009E-2</v>
      </c>
      <c r="I91">
        <f>'American Bonds'!I92-'American Bonds'!I91</f>
        <v>-2.0000000000000018E-2</v>
      </c>
      <c r="J91">
        <f>'American Bonds'!J92-'American Bonds'!J91</f>
        <v>-3.0000000000000027E-2</v>
      </c>
      <c r="K91">
        <f>'American Bonds'!K92-'American Bonds'!K91</f>
        <v>-3.0000000000000249E-2</v>
      </c>
      <c r="L91">
        <f>'American Bonds'!L92-'American Bonds'!L91</f>
        <v>-2.9999999999999805E-2</v>
      </c>
      <c r="N91" s="129">
        <f t="shared" si="26"/>
        <v>2.0000000000000018E-2</v>
      </c>
      <c r="O91" s="25">
        <f>List1!X148</f>
        <v>6.6381701980585994</v>
      </c>
      <c r="U91" s="154" t="str">
        <f t="shared" si="14"/>
        <v>12.06.2017</v>
      </c>
      <c r="V91">
        <f t="shared" si="27"/>
        <v>3.4541832669322682E-2</v>
      </c>
      <c r="W91">
        <f t="shared" si="15"/>
        <v>3.113983370263709E-2</v>
      </c>
      <c r="X91">
        <f>LN(List1!W400/List1!W399)</f>
        <v>-1.3426330785174065E-3</v>
      </c>
      <c r="Y91" s="26">
        <f t="shared" si="16"/>
        <v>0.1069839186014378</v>
      </c>
      <c r="Z91" s="26">
        <f t="shared" si="17"/>
        <v>-6.9254805905002723E-3</v>
      </c>
      <c r="AA91" s="26">
        <f t="shared" si="18"/>
        <v>-7.6085677856281972E-3</v>
      </c>
      <c r="AB91" s="26">
        <f t="shared" si="19"/>
        <v>8.5762301077770969E-2</v>
      </c>
      <c r="AC91" s="26">
        <f t="shared" si="20"/>
        <v>-5.5517236541264732E-3</v>
      </c>
      <c r="AD91" s="26">
        <f t="shared" si="21"/>
        <v>-6.3940447011021449E-3</v>
      </c>
      <c r="AE91" s="166">
        <f t="shared" si="22"/>
        <v>-2.1900292557268729E-2</v>
      </c>
      <c r="AF91" s="166">
        <f t="shared" si="23"/>
        <v>-2.4060403934368844E-2</v>
      </c>
      <c r="AG91" s="166">
        <f t="shared" si="24"/>
        <v>-1.755609168687251E-2</v>
      </c>
      <c r="AH91" s="166">
        <f t="shared" si="25"/>
        <v>-2.0219744716413315E-2</v>
      </c>
    </row>
    <row r="92" spans="1:34" x14ac:dyDescent="0.2">
      <c r="A92" s="199" t="s">
        <v>49</v>
      </c>
      <c r="B92">
        <f>'American Bonds'!B93-'American Bonds'!B92</f>
        <v>-0.03</v>
      </c>
      <c r="C92">
        <f>'American Bonds'!C93-'American Bonds'!C92</f>
        <v>0</v>
      </c>
      <c r="D92">
        <f>'American Bonds'!D93-'American Bonds'!D92</f>
        <v>-1.0000000000000009E-2</v>
      </c>
      <c r="E92">
        <f>'American Bonds'!E93-'American Bonds'!E92</f>
        <v>-2.0000000000000018E-2</v>
      </c>
      <c r="F92">
        <f>'American Bonds'!F93-'American Bonds'!F92</f>
        <v>-4.0000000000000036E-2</v>
      </c>
      <c r="G92">
        <f>'American Bonds'!G93-'American Bonds'!G92</f>
        <v>-4.0000000000000036E-2</v>
      </c>
      <c r="H92">
        <f>'American Bonds'!H93-'American Bonds'!H92</f>
        <v>-5.0000000000000044E-2</v>
      </c>
      <c r="I92">
        <f>'American Bonds'!I93-'American Bonds'!I92</f>
        <v>-5.0000000000000044E-2</v>
      </c>
      <c r="J92">
        <f>'American Bonds'!J93-'American Bonds'!J92</f>
        <v>-4.0000000000000036E-2</v>
      </c>
      <c r="K92">
        <f>'American Bonds'!K93-'American Bonds'!K92</f>
        <v>-2.9999999999999805E-2</v>
      </c>
      <c r="L92">
        <f>'American Bonds'!L93-'American Bonds'!L92</f>
        <v>-4.0000000000000036E-2</v>
      </c>
      <c r="N92" s="129">
        <f t="shared" si="26"/>
        <v>0</v>
      </c>
      <c r="O92" s="25">
        <f>List1!X149</f>
        <v>6.6449593386822352</v>
      </c>
      <c r="U92" s="154">
        <f t="shared" si="14"/>
        <v>41437</v>
      </c>
      <c r="V92">
        <f t="shared" si="27"/>
        <v>3.4382470119521877E-2</v>
      </c>
      <c r="W92">
        <f t="shared" si="15"/>
        <v>3.1162752309032461E-2</v>
      </c>
      <c r="X92">
        <f>LN(List1!W401/List1!W400)</f>
        <v>-8.2183832572943756E-5</v>
      </c>
      <c r="Y92" s="26">
        <f t="shared" si="16"/>
        <v>0.10687787270290085</v>
      </c>
      <c r="Z92" s="26">
        <f t="shared" si="17"/>
        <v>-6.9186453015728563E-3</v>
      </c>
      <c r="AA92" s="26">
        <f t="shared" si="18"/>
        <v>-7.6022381538179929E-3</v>
      </c>
      <c r="AB92" s="26">
        <f t="shared" si="19"/>
        <v>8.5640636280824273E-2</v>
      </c>
      <c r="AC92" s="26">
        <f t="shared" si="20"/>
        <v>-5.5438714379646599E-3</v>
      </c>
      <c r="AD92" s="26">
        <f t="shared" si="21"/>
        <v>-6.3868160153408675E-3</v>
      </c>
      <c r="AE92" s="166">
        <f t="shared" si="22"/>
        <v>-2.1878677475792765E-2</v>
      </c>
      <c r="AF92" s="166">
        <f t="shared" si="23"/>
        <v>-2.4040387881098343E-2</v>
      </c>
      <c r="AG92" s="166">
        <f t="shared" si="24"/>
        <v>-1.7531260799121193E-2</v>
      </c>
      <c r="AH92" s="166">
        <f t="shared" si="25"/>
        <v>-2.0196885604918051E-2</v>
      </c>
    </row>
    <row r="93" spans="1:34" x14ac:dyDescent="0.2">
      <c r="A93" s="199" t="s">
        <v>50</v>
      </c>
      <c r="B93">
        <f>'American Bonds'!B94-'American Bonds'!B93</f>
        <v>5.0000000000000017E-2</v>
      </c>
      <c r="C93">
        <f>'American Bonds'!C94-'American Bonds'!C93</f>
        <v>1.0000000000000009E-2</v>
      </c>
      <c r="D93">
        <f>'American Bonds'!D94-'American Bonds'!D93</f>
        <v>-1.9999999999999962E-2</v>
      </c>
      <c r="E93">
        <f>'American Bonds'!E94-'American Bonds'!E93</f>
        <v>-1.9999999999999907E-2</v>
      </c>
      <c r="F93">
        <f>'American Bonds'!F94-'American Bonds'!F93</f>
        <v>0</v>
      </c>
      <c r="G93">
        <f>'American Bonds'!G94-'American Bonds'!G93</f>
        <v>-3.0000000000000027E-2</v>
      </c>
      <c r="H93">
        <f>'American Bonds'!H94-'American Bonds'!H93</f>
        <v>-3.0000000000000027E-2</v>
      </c>
      <c r="I93">
        <f>'American Bonds'!I94-'American Bonds'!I93</f>
        <v>-2.0000000000000018E-2</v>
      </c>
      <c r="J93">
        <f>'American Bonds'!J94-'American Bonds'!J93</f>
        <v>-1.9999999999999796E-2</v>
      </c>
      <c r="K93">
        <f>'American Bonds'!K94-'American Bonds'!K93</f>
        <v>-1.0000000000000231E-2</v>
      </c>
      <c r="L93">
        <f>'American Bonds'!L94-'American Bonds'!L93</f>
        <v>-9.9999999999997868E-3</v>
      </c>
      <c r="N93" s="129">
        <f t="shared" si="26"/>
        <v>5.0000000000000017E-2</v>
      </c>
      <c r="O93" s="25">
        <f>List1!X150</f>
        <v>6.6563000818830007</v>
      </c>
      <c r="U93" s="154">
        <f t="shared" si="14"/>
        <v>41438</v>
      </c>
      <c r="V93">
        <f t="shared" si="27"/>
        <v>3.4422310756972073E-2</v>
      </c>
      <c r="W93">
        <f t="shared" si="15"/>
        <v>3.1137837757928034E-2</v>
      </c>
      <c r="X93">
        <f>LN(List1!W402/List1!W401)</f>
        <v>-4.5360391800049513E-4</v>
      </c>
      <c r="Y93" s="26">
        <f t="shared" si="16"/>
        <v>0.10685975342735657</v>
      </c>
      <c r="Z93" s="26">
        <f t="shared" si="17"/>
        <v>-6.9153783330538031E-3</v>
      </c>
      <c r="AA93" s="26">
        <f t="shared" si="18"/>
        <v>-7.5982178849342873E-3</v>
      </c>
      <c r="AB93" s="26">
        <f t="shared" si="19"/>
        <v>8.5639496128526477E-2</v>
      </c>
      <c r="AC93" s="26">
        <f t="shared" si="20"/>
        <v>-5.5421194321158117E-3</v>
      </c>
      <c r="AD93" s="26">
        <f t="shared" si="21"/>
        <v>-6.3841351079456767E-3</v>
      </c>
      <c r="AE93" s="166">
        <f t="shared" si="22"/>
        <v>-2.1868346414228489E-2</v>
      </c>
      <c r="AF93" s="166">
        <f t="shared" si="23"/>
        <v>-2.4027674674619533E-2</v>
      </c>
      <c r="AG93" s="166">
        <f t="shared" si="24"/>
        <v>-1.7525720470164898E-2</v>
      </c>
      <c r="AH93" s="166">
        <f t="shared" si="25"/>
        <v>-2.0188407831353259E-2</v>
      </c>
    </row>
    <row r="94" spans="1:34" x14ac:dyDescent="0.2">
      <c r="A94" s="199">
        <v>41072</v>
      </c>
      <c r="B94">
        <f>'American Bonds'!B95-'American Bonds'!B94</f>
        <v>9.9999999999999811E-3</v>
      </c>
      <c r="C94">
        <f>'American Bonds'!C95-'American Bonds'!C94</f>
        <v>0</v>
      </c>
      <c r="D94">
        <f>'American Bonds'!D95-'American Bonds'!D94</f>
        <v>9.9999999999999534E-3</v>
      </c>
      <c r="E94">
        <f>'American Bonds'!E95-'American Bonds'!E94</f>
        <v>0</v>
      </c>
      <c r="F94">
        <f>'American Bonds'!F95-'American Bonds'!F94</f>
        <v>1.0000000000000009E-2</v>
      </c>
      <c r="G94">
        <f>'American Bonds'!G95-'American Bonds'!G94</f>
        <v>1.0000000000000009E-2</v>
      </c>
      <c r="H94">
        <f>'American Bonds'!H95-'American Bonds'!H94</f>
        <v>1.0000000000000009E-2</v>
      </c>
      <c r="I94">
        <f>'American Bonds'!I95-'American Bonds'!I94</f>
        <v>0</v>
      </c>
      <c r="J94">
        <f>'American Bonds'!J95-'American Bonds'!J94</f>
        <v>0</v>
      </c>
      <c r="K94">
        <f>'American Bonds'!K95-'American Bonds'!K94</f>
        <v>-9.9999999999997868E-3</v>
      </c>
      <c r="L94">
        <f>'American Bonds'!L95-'American Bonds'!L94</f>
        <v>0</v>
      </c>
      <c r="N94" s="129">
        <f t="shared" si="26"/>
        <v>1.0000000000000009E-2</v>
      </c>
      <c r="O94" s="25">
        <f>List1!X151</f>
        <v>6.6675658685351813</v>
      </c>
      <c r="U94" s="154">
        <f t="shared" si="14"/>
        <v>41439</v>
      </c>
      <c r="V94">
        <f t="shared" si="27"/>
        <v>3.4462151394422269E-2</v>
      </c>
      <c r="W94">
        <f t="shared" si="15"/>
        <v>3.1099992954227381E-2</v>
      </c>
      <c r="X94">
        <f>LN(List1!W403/List1!W402)</f>
        <v>3.6850672578046017E-3</v>
      </c>
      <c r="Y94" s="26">
        <f t="shared" si="16"/>
        <v>0.10681155388617426</v>
      </c>
      <c r="Z94" s="26">
        <f t="shared" si="17"/>
        <v>-6.938413243087597E-3</v>
      </c>
      <c r="AA94" s="26">
        <f t="shared" si="18"/>
        <v>-7.6230034146381031E-3</v>
      </c>
      <c r="AB94" s="26">
        <f t="shared" si="19"/>
        <v>8.561708760334838E-2</v>
      </c>
      <c r="AC94" s="26">
        <f t="shared" si="20"/>
        <v>-5.5616336702181144E-3</v>
      </c>
      <c r="AD94" s="26">
        <f t="shared" si="21"/>
        <v>-6.405808051120814E-3</v>
      </c>
      <c r="AE94" s="166">
        <f t="shared" si="22"/>
        <v>-2.1941189195632343E-2</v>
      </c>
      <c r="AF94" s="166">
        <f t="shared" si="23"/>
        <v>-2.4106053401497348E-2</v>
      </c>
      <c r="AG94" s="166">
        <f t="shared" si="24"/>
        <v>-1.7587429909371014E-2</v>
      </c>
      <c r="AH94" s="166">
        <f t="shared" si="25"/>
        <v>-2.0256943695386095E-2</v>
      </c>
    </row>
    <row r="95" spans="1:34" x14ac:dyDescent="0.2">
      <c r="A95" s="199">
        <v>41073</v>
      </c>
      <c r="B95">
        <f>'American Bonds'!B96-'American Bonds'!B95</f>
        <v>-9.9999999999999811E-3</v>
      </c>
      <c r="C95">
        <f>'American Bonds'!C96-'American Bonds'!C95</f>
        <v>-1.0000000000000009E-2</v>
      </c>
      <c r="D95">
        <f>'American Bonds'!D96-'American Bonds'!D95</f>
        <v>-3.999999999999998E-2</v>
      </c>
      <c r="E95">
        <f>'American Bonds'!E96-'American Bonds'!E95</f>
        <v>-3.0000000000000027E-2</v>
      </c>
      <c r="F95">
        <f>'American Bonds'!F96-'American Bonds'!F95</f>
        <v>-5.0000000000000044E-2</v>
      </c>
      <c r="G95">
        <f>'American Bonds'!G96-'American Bonds'!G95</f>
        <v>-3.9999999999999925E-2</v>
      </c>
      <c r="H95">
        <f>'American Bonds'!H96-'American Bonds'!H95</f>
        <v>-4.9999999999999822E-2</v>
      </c>
      <c r="I95">
        <f>'American Bonds'!I96-'American Bonds'!I95</f>
        <v>-4.0000000000000036E-2</v>
      </c>
      <c r="J95">
        <f>'American Bonds'!J96-'American Bonds'!J95</f>
        <v>-2.0000000000000018E-2</v>
      </c>
      <c r="K95">
        <f>'American Bonds'!K96-'American Bonds'!K95</f>
        <v>-1.0000000000000009E-2</v>
      </c>
      <c r="L95">
        <f>'American Bonds'!L96-'American Bonds'!L95</f>
        <v>0</v>
      </c>
      <c r="N95" s="129">
        <f t="shared" si="26"/>
        <v>0</v>
      </c>
      <c r="O95" s="25">
        <f>List1!X152</f>
        <v>6.6713175371240858</v>
      </c>
      <c r="U95" s="154">
        <f t="shared" si="14"/>
        <v>41440</v>
      </c>
      <c r="V95">
        <f t="shared" si="27"/>
        <v>3.4621513944223074E-2</v>
      </c>
      <c r="W95">
        <f t="shared" si="15"/>
        <v>3.1076617822710519E-2</v>
      </c>
      <c r="X95">
        <f>LN(List1!W404/List1!W403)</f>
        <v>-3.6453520873688669E-4</v>
      </c>
      <c r="Y95" s="26">
        <f t="shared" si="16"/>
        <v>0.10691653774846538</v>
      </c>
      <c r="Z95" s="26">
        <f t="shared" si="17"/>
        <v>-6.9476216802965016E-3</v>
      </c>
      <c r="AA95" s="26">
        <f t="shared" si="18"/>
        <v>-7.6319325871686159E-3</v>
      </c>
      <c r="AB95" s="26">
        <f t="shared" si="19"/>
        <v>8.5738001483293219E-2</v>
      </c>
      <c r="AC95" s="26">
        <f t="shared" si="20"/>
        <v>-5.5714037367354937E-3</v>
      </c>
      <c r="AD95" s="26">
        <f t="shared" si="21"/>
        <v>-6.4152337538176353E-3</v>
      </c>
      <c r="AE95" s="166">
        <f t="shared" si="22"/>
        <v>-2.1970308830903125E-2</v>
      </c>
      <c r="AF95" s="166">
        <f t="shared" si="23"/>
        <v>-2.4134289924314378E-2</v>
      </c>
      <c r="AG95" s="166">
        <f t="shared" si="24"/>
        <v>-1.7618325572457284E-2</v>
      </c>
      <c r="AH95" s="166">
        <f t="shared" si="25"/>
        <v>-2.028675038445564E-2</v>
      </c>
    </row>
    <row r="96" spans="1:34" x14ac:dyDescent="0.2">
      <c r="A96" s="199">
        <v>41074</v>
      </c>
      <c r="B96">
        <f>'American Bonds'!B97-'American Bonds'!B96</f>
        <v>0</v>
      </c>
      <c r="C96">
        <f>'American Bonds'!C97-'American Bonds'!C96</f>
        <v>1.0000000000000009E-2</v>
      </c>
      <c r="D96">
        <f>'American Bonds'!D97-'American Bonds'!D96</f>
        <v>-1.0000000000000009E-2</v>
      </c>
      <c r="E96">
        <f>'American Bonds'!E97-'American Bonds'!E96</f>
        <v>1.0000000000000009E-2</v>
      </c>
      <c r="F96">
        <f>'American Bonds'!F97-'American Bonds'!F96</f>
        <v>1.0000000000000009E-2</v>
      </c>
      <c r="G96">
        <f>'American Bonds'!G97-'American Bonds'!G96</f>
        <v>0</v>
      </c>
      <c r="H96">
        <f>'American Bonds'!H97-'American Bonds'!H96</f>
        <v>0</v>
      </c>
      <c r="I96">
        <f>'American Bonds'!I97-'American Bonds'!I96</f>
        <v>-9.9999999999997868E-3</v>
      </c>
      <c r="J96">
        <f>'American Bonds'!J97-'American Bonds'!J96</f>
        <v>-3.0000000000000027E-2</v>
      </c>
      <c r="K96">
        <f>'American Bonds'!K97-'American Bonds'!K96</f>
        <v>-3.0000000000000027E-2</v>
      </c>
      <c r="L96">
        <f>'American Bonds'!L97-'American Bonds'!L96</f>
        <v>-4.0000000000000036E-2</v>
      </c>
      <c r="N96" s="129">
        <f t="shared" si="26"/>
        <v>1.0000000000000009E-2</v>
      </c>
      <c r="O96" s="25">
        <f>List1!X153</f>
        <v>6.6746730266784491</v>
      </c>
      <c r="U96" s="154">
        <f t="shared" si="14"/>
        <v>41443</v>
      </c>
      <c r="V96">
        <f t="shared" si="27"/>
        <v>3.4541832669322675E-2</v>
      </c>
      <c r="W96">
        <f t="shared" si="15"/>
        <v>3.1062666386321269E-2</v>
      </c>
      <c r="X96">
        <f>LN(List1!W405/List1!W404)</f>
        <v>2.1136064652952101E-4</v>
      </c>
      <c r="Y96" s="26">
        <f t="shared" si="16"/>
        <v>0.10680440057918104</v>
      </c>
      <c r="Z96" s="26">
        <f t="shared" si="17"/>
        <v>-6.9399103171388747E-3</v>
      </c>
      <c r="AA96" s="26">
        <f t="shared" si="18"/>
        <v>-7.6238721755610165E-3</v>
      </c>
      <c r="AB96" s="26">
        <f t="shared" si="19"/>
        <v>8.563537213764677E-2</v>
      </c>
      <c r="AC96" s="26">
        <f t="shared" si="20"/>
        <v>-5.5643943450577882E-3</v>
      </c>
      <c r="AD96" s="26">
        <f t="shared" si="21"/>
        <v>-6.4077939473145273E-3</v>
      </c>
      <c r="AE96" s="166">
        <f t="shared" si="22"/>
        <v>-2.1945923359460318E-2</v>
      </c>
      <c r="AF96" s="166">
        <f t="shared" si="23"/>
        <v>-2.4108800664755903E-2</v>
      </c>
      <c r="AG96" s="166">
        <f t="shared" si="24"/>
        <v>-1.7596159929743505E-2</v>
      </c>
      <c r="AH96" s="166">
        <f t="shared" si="25"/>
        <v>-2.0263223650554888E-2</v>
      </c>
    </row>
    <row r="97" spans="1:34" x14ac:dyDescent="0.2">
      <c r="A97" s="199">
        <v>41075</v>
      </c>
      <c r="B97">
        <f>'American Bonds'!B98-'American Bonds'!B97</f>
        <v>-1.0000000000000009E-2</v>
      </c>
      <c r="C97">
        <f>'American Bonds'!C98-'American Bonds'!C97</f>
        <v>0</v>
      </c>
      <c r="D97">
        <f>'American Bonds'!D98-'American Bonds'!D97</f>
        <v>1.0000000000000009E-2</v>
      </c>
      <c r="E97">
        <f>'American Bonds'!E98-'American Bonds'!E97</f>
        <v>-2.0000000000000018E-2</v>
      </c>
      <c r="F97">
        <f>'American Bonds'!F98-'American Bonds'!F97</f>
        <v>0</v>
      </c>
      <c r="G97">
        <f>'American Bonds'!G98-'American Bonds'!G97</f>
        <v>1.9999999999999907E-2</v>
      </c>
      <c r="H97">
        <f>'American Bonds'!H98-'American Bonds'!H97</f>
        <v>2.9999999999999805E-2</v>
      </c>
      <c r="I97">
        <f>'American Bonds'!I98-'American Bonds'!I97</f>
        <v>3.9999999999999813E-2</v>
      </c>
      <c r="J97">
        <f>'American Bonds'!J98-'American Bonds'!J97</f>
        <v>5.0000000000000044E-2</v>
      </c>
      <c r="K97">
        <f>'American Bonds'!K98-'American Bonds'!K97</f>
        <v>3.0000000000000027E-2</v>
      </c>
      <c r="L97">
        <f>'American Bonds'!L98-'American Bonds'!L97</f>
        <v>4.0000000000000036E-2</v>
      </c>
      <c r="N97" s="129">
        <f t="shared" si="26"/>
        <v>5.0000000000000044E-2</v>
      </c>
      <c r="O97" s="25">
        <f>List1!X154</f>
        <v>6.6777131238576164</v>
      </c>
      <c r="U97" s="154">
        <f t="shared" si="14"/>
        <v>41444</v>
      </c>
      <c r="V97">
        <f t="shared" si="27"/>
        <v>3.4382470119521884E-2</v>
      </c>
      <c r="W97">
        <f t="shared" si="15"/>
        <v>3.1085641886152329E-2</v>
      </c>
      <c r="X97">
        <f>LN(List1!W406/List1!W405)</f>
        <v>-1.8270265011925437E-3</v>
      </c>
      <c r="Y97" s="26">
        <f t="shared" si="16"/>
        <v>0.10669848703456727</v>
      </c>
      <c r="Z97" s="26">
        <f t="shared" si="17"/>
        <v>-6.9283023545517099E-3</v>
      </c>
      <c r="AA97" s="26">
        <f t="shared" si="18"/>
        <v>-7.6123035340046651E-3</v>
      </c>
      <c r="AB97" s="26">
        <f t="shared" si="19"/>
        <v>8.5513800922074126E-2</v>
      </c>
      <c r="AC97" s="26">
        <f t="shared" si="20"/>
        <v>-5.5527073039295339E-3</v>
      </c>
      <c r="AD97" s="26">
        <f t="shared" si="21"/>
        <v>-6.396155393307801E-3</v>
      </c>
      <c r="AE97" s="166">
        <f t="shared" si="22"/>
        <v>-2.1909215758690856E-2</v>
      </c>
      <c r="AF97" s="166">
        <f t="shared" si="23"/>
        <v>-2.4072217408003759E-2</v>
      </c>
      <c r="AG97" s="166">
        <f t="shared" si="24"/>
        <v>-1.7559202260670159E-2</v>
      </c>
      <c r="AH97" s="166">
        <f t="shared" si="25"/>
        <v>-2.0226419311222755E-2</v>
      </c>
    </row>
    <row r="98" spans="1:34" x14ac:dyDescent="0.2">
      <c r="A98" s="199">
        <v>41076</v>
      </c>
      <c r="B98">
        <f>'American Bonds'!B99-'American Bonds'!B98</f>
        <v>1.0000000000000009E-2</v>
      </c>
      <c r="C98">
        <f>'American Bonds'!C99-'American Bonds'!C98</f>
        <v>1.0000000000000009E-2</v>
      </c>
      <c r="D98">
        <f>'American Bonds'!D99-'American Bonds'!D98</f>
        <v>3.999999999999998E-2</v>
      </c>
      <c r="E98">
        <f>'American Bonds'!E99-'American Bonds'!E98</f>
        <v>5.0000000000000044E-2</v>
      </c>
      <c r="F98">
        <f>'American Bonds'!F99-'American Bonds'!F98</f>
        <v>4.0000000000000036E-2</v>
      </c>
      <c r="G98">
        <f>'American Bonds'!G99-'American Bonds'!G98</f>
        <v>4.0000000000000036E-2</v>
      </c>
      <c r="H98">
        <f>'American Bonds'!H99-'American Bonds'!H98</f>
        <v>4.0000000000000036E-2</v>
      </c>
      <c r="I98">
        <f>'American Bonds'!I99-'American Bonds'!I98</f>
        <v>4.0000000000000036E-2</v>
      </c>
      <c r="J98">
        <f>'American Bonds'!J99-'American Bonds'!J98</f>
        <v>4.9999999999999822E-2</v>
      </c>
      <c r="K98">
        <f>'American Bonds'!K99-'American Bonds'!K98</f>
        <v>3.9999999999999813E-2</v>
      </c>
      <c r="L98">
        <f>'American Bonds'!L99-'American Bonds'!L98</f>
        <v>4.0000000000000036E-2</v>
      </c>
      <c r="N98" s="129">
        <f t="shared" si="26"/>
        <v>5.0000000000000044E-2</v>
      </c>
      <c r="O98" s="25">
        <f>List1!X155</f>
        <v>6.6900130429360356</v>
      </c>
      <c r="U98" s="154">
        <f t="shared" si="14"/>
        <v>41445</v>
      </c>
      <c r="V98">
        <f t="shared" si="27"/>
        <v>3.4183266932270889E-2</v>
      </c>
      <c r="W98">
        <f t="shared" si="15"/>
        <v>3.1145309099196085E-2</v>
      </c>
      <c r="X98">
        <f>LN(List1!W407/List1!W406)</f>
        <v>2.0101836582813097E-3</v>
      </c>
      <c r="Y98" s="26">
        <f t="shared" si="16"/>
        <v>0.10663809054153056</v>
      </c>
      <c r="Z98" s="26">
        <f t="shared" si="17"/>
        <v>-6.9389468274715363E-3</v>
      </c>
      <c r="AA98" s="26">
        <f t="shared" si="18"/>
        <v>-7.625702546838962E-3</v>
      </c>
      <c r="AB98" s="26">
        <f t="shared" si="19"/>
        <v>8.5412741566608247E-2</v>
      </c>
      <c r="AC98" s="26">
        <f t="shared" si="20"/>
        <v>-5.5578121205053224E-3</v>
      </c>
      <c r="AD98" s="26">
        <f t="shared" si="21"/>
        <v>-6.4046568581610577E-3</v>
      </c>
      <c r="AE98" s="166">
        <f t="shared" si="22"/>
        <v>-2.1942876537609488E-2</v>
      </c>
      <c r="AF98" s="166">
        <f t="shared" si="23"/>
        <v>-2.4114588806957965E-2</v>
      </c>
      <c r="AG98" s="166">
        <f t="shared" si="24"/>
        <v>-1.7575345108087032E-2</v>
      </c>
      <c r="AH98" s="166">
        <f t="shared" si="25"/>
        <v>-2.0253303303606914E-2</v>
      </c>
    </row>
    <row r="99" spans="1:34" x14ac:dyDescent="0.2">
      <c r="A99" s="199">
        <v>41079</v>
      </c>
      <c r="B99">
        <f>'American Bonds'!B100-'American Bonds'!B99</f>
        <v>1.999999999999999E-2</v>
      </c>
      <c r="C99">
        <f>'American Bonds'!C100-'American Bonds'!C99</f>
        <v>-1.0000000000000009E-2</v>
      </c>
      <c r="D99">
        <f>'American Bonds'!D100-'American Bonds'!D99</f>
        <v>0</v>
      </c>
      <c r="E99">
        <f>'American Bonds'!E100-'American Bonds'!E99</f>
        <v>9.9999999999998979E-3</v>
      </c>
      <c r="F99">
        <f>'American Bonds'!F100-'American Bonds'!F99</f>
        <v>2.0000000000000018E-2</v>
      </c>
      <c r="G99">
        <f>'American Bonds'!G100-'American Bonds'!G99</f>
        <v>2.0000000000000018E-2</v>
      </c>
      <c r="H99">
        <f>'American Bonds'!H100-'American Bonds'!H99</f>
        <v>5.0000000000000044E-2</v>
      </c>
      <c r="I99">
        <f>'American Bonds'!I100-'American Bonds'!I99</f>
        <v>4.0000000000000036E-2</v>
      </c>
      <c r="J99">
        <f>'American Bonds'!J100-'American Bonds'!J99</f>
        <v>4.0000000000000036E-2</v>
      </c>
      <c r="K99">
        <f>'American Bonds'!K100-'American Bonds'!K99</f>
        <v>4.0000000000000036E-2</v>
      </c>
      <c r="L99">
        <f>'American Bonds'!L100-'American Bonds'!L99</f>
        <v>2.9999999999999805E-2</v>
      </c>
      <c r="N99" s="129">
        <f t="shared" si="26"/>
        <v>5.0000000000000044E-2</v>
      </c>
      <c r="O99" s="25">
        <f>List1!X156</f>
        <v>6.6762768811759292</v>
      </c>
      <c r="U99" s="154">
        <f t="shared" si="14"/>
        <v>41446</v>
      </c>
      <c r="V99">
        <f t="shared" si="27"/>
        <v>3.4223107569721085E-2</v>
      </c>
      <c r="W99">
        <f t="shared" si="15"/>
        <v>3.1107780761481314E-2</v>
      </c>
      <c r="X99">
        <f>LN(List1!W408/List1!W407)</f>
        <v>7.7295185302869102E-5</v>
      </c>
      <c r="Y99" s="26">
        <f t="shared" si="16"/>
        <v>0.1065906272103217</v>
      </c>
      <c r="Z99" s="26">
        <f t="shared" si="17"/>
        <v>-6.9389515797033926E-3</v>
      </c>
      <c r="AA99" s="26">
        <f t="shared" si="18"/>
        <v>-7.6251857015508153E-3</v>
      </c>
      <c r="AB99" s="26">
        <f t="shared" si="19"/>
        <v>8.5390853581654824E-2</v>
      </c>
      <c r="AC99" s="26">
        <f t="shared" si="20"/>
        <v>-5.5588658577221317E-3</v>
      </c>
      <c r="AD99" s="26">
        <f t="shared" si="21"/>
        <v>-6.405067408721341E-3</v>
      </c>
      <c r="AE99" s="166">
        <f t="shared" si="22"/>
        <v>-2.1942891565486126E-2</v>
      </c>
      <c r="AF99" s="166">
        <f t="shared" si="23"/>
        <v>-2.4112954398649494E-2</v>
      </c>
      <c r="AG99" s="166">
        <f t="shared" si="24"/>
        <v>-1.7578677317747433E-2</v>
      </c>
      <c r="AH99" s="166">
        <f t="shared" si="25"/>
        <v>-2.0254601578472069E-2</v>
      </c>
    </row>
    <row r="100" spans="1:34" x14ac:dyDescent="0.2">
      <c r="A100" s="199">
        <v>41080</v>
      </c>
      <c r="B100">
        <f>'American Bonds'!B101-'American Bonds'!B100</f>
        <v>0</v>
      </c>
      <c r="C100">
        <f>'American Bonds'!C101-'American Bonds'!C100</f>
        <v>0</v>
      </c>
      <c r="D100">
        <f>'American Bonds'!D101-'American Bonds'!D100</f>
        <v>-9.9999999999999534E-3</v>
      </c>
      <c r="E100">
        <f>'American Bonds'!E101-'American Bonds'!E100</f>
        <v>-9.9999999999998979E-3</v>
      </c>
      <c r="F100">
        <f>'American Bonds'!F101-'American Bonds'!F100</f>
        <v>-1.0000000000000009E-2</v>
      </c>
      <c r="G100">
        <f>'American Bonds'!G101-'American Bonds'!G100</f>
        <v>-1.0000000000000009E-2</v>
      </c>
      <c r="H100">
        <f>'American Bonds'!H101-'American Bonds'!H100</f>
        <v>-2.0000000000000018E-2</v>
      </c>
      <c r="I100">
        <f>'American Bonds'!I101-'American Bonds'!I100</f>
        <v>0</v>
      </c>
      <c r="J100">
        <f>'American Bonds'!J101-'American Bonds'!J100</f>
        <v>-2.0000000000000018E-2</v>
      </c>
      <c r="K100">
        <f>'American Bonds'!K101-'American Bonds'!K100</f>
        <v>-9.9999999999997868E-3</v>
      </c>
      <c r="L100">
        <f>'American Bonds'!L101-'American Bonds'!L100</f>
        <v>0</v>
      </c>
      <c r="N100" s="129">
        <f t="shared" si="26"/>
        <v>0</v>
      </c>
      <c r="O100" s="25">
        <f>List1!X157</f>
        <v>6.6611958287164761</v>
      </c>
      <c r="U100" s="154">
        <f t="shared" si="14"/>
        <v>41447</v>
      </c>
      <c r="V100">
        <f t="shared" si="27"/>
        <v>3.4183266932270896E-2</v>
      </c>
      <c r="W100">
        <f t="shared" si="15"/>
        <v>3.1081027635592517E-2</v>
      </c>
      <c r="X100">
        <f>LN(List1!W409/List1!W408)</f>
        <v>8.3226162449772246E-4</v>
      </c>
      <c r="Y100" s="26">
        <f t="shared" si="16"/>
        <v>0.10648854949533618</v>
      </c>
      <c r="Z100" s="26">
        <f t="shared" si="17"/>
        <v>-6.9356883669896719E-3</v>
      </c>
      <c r="AA100" s="26">
        <f t="shared" si="18"/>
        <v>-7.6216668119564812E-3</v>
      </c>
      <c r="AB100" s="26">
        <f t="shared" si="19"/>
        <v>8.5307007968054169E-2</v>
      </c>
      <c r="AC100" s="26">
        <f t="shared" si="20"/>
        <v>-5.5561168368871549E-3</v>
      </c>
      <c r="AD100" s="26">
        <f t="shared" si="21"/>
        <v>-6.4020031103942674E-3</v>
      </c>
      <c r="AE100" s="166">
        <f t="shared" si="22"/>
        <v>-2.193257238082115E-2</v>
      </c>
      <c r="AF100" s="166">
        <f t="shared" si="23"/>
        <v>-2.4101826692696733E-2</v>
      </c>
      <c r="AG100" s="166">
        <f t="shared" si="24"/>
        <v>-1.7569984150573651E-2</v>
      </c>
      <c r="AH100" s="166">
        <f t="shared" si="25"/>
        <v>-2.0244911416328271E-2</v>
      </c>
    </row>
    <row r="101" spans="1:34" x14ac:dyDescent="0.2">
      <c r="A101" s="199">
        <v>41081</v>
      </c>
      <c r="B101">
        <f>'American Bonds'!B102-'American Bonds'!B101</f>
        <v>2.0000000000000018E-2</v>
      </c>
      <c r="C101">
        <f>'American Bonds'!C102-'American Bonds'!C101</f>
        <v>3.999999999999998E-2</v>
      </c>
      <c r="D101">
        <f>'American Bonds'!D102-'American Bonds'!D101</f>
        <v>2.9999999999999971E-2</v>
      </c>
      <c r="E101">
        <f>'American Bonds'!E102-'American Bonds'!E101</f>
        <v>1.9999999999999907E-2</v>
      </c>
      <c r="F101">
        <f>'American Bonds'!F102-'American Bonds'!F101</f>
        <v>3.0000000000000027E-2</v>
      </c>
      <c r="G101">
        <f>'American Bonds'!G102-'American Bonds'!G101</f>
        <v>4.0000000000000036E-2</v>
      </c>
      <c r="H101">
        <f>'American Bonds'!H102-'American Bonds'!H101</f>
        <v>5.0000000000000044E-2</v>
      </c>
      <c r="I101">
        <f>'American Bonds'!I102-'American Bonds'!I101</f>
        <v>5.0000000000000044E-2</v>
      </c>
      <c r="J101">
        <f>'American Bonds'!J102-'American Bonds'!J101</f>
        <v>5.0000000000000044E-2</v>
      </c>
      <c r="K101">
        <f>'American Bonds'!K102-'American Bonds'!K101</f>
        <v>6.0000000000000053E-2</v>
      </c>
      <c r="L101">
        <f>'American Bonds'!L102-'American Bonds'!L101</f>
        <v>4.9999999999999822E-2</v>
      </c>
      <c r="N101" s="129">
        <f t="shared" si="26"/>
        <v>6.0000000000000053E-2</v>
      </c>
      <c r="O101" s="25">
        <f>List1!X158</f>
        <v>6.6464246432018337</v>
      </c>
      <c r="U101" s="154">
        <f t="shared" si="14"/>
        <v>41450</v>
      </c>
      <c r="V101">
        <f t="shared" si="27"/>
        <v>3.4621513944223088E-2</v>
      </c>
      <c r="W101">
        <f t="shared" si="15"/>
        <v>3.0947636021169827E-2</v>
      </c>
      <c r="X101">
        <f>LN(List1!W410/List1!W409)</f>
        <v>-2.8926016586321217E-4</v>
      </c>
      <c r="Y101" s="26">
        <f t="shared" si="16"/>
        <v>0.10661648120866127</v>
      </c>
      <c r="Z101" s="26">
        <f t="shared" si="17"/>
        <v>-6.9410715977023616E-3</v>
      </c>
      <c r="AA101" s="26">
        <f t="shared" si="18"/>
        <v>-7.6238159240622216E-3</v>
      </c>
      <c r="AB101" s="26">
        <f t="shared" si="19"/>
        <v>8.5525845299218278E-2</v>
      </c>
      <c r="AC101" s="26">
        <f t="shared" si="20"/>
        <v>-5.5680042048476845E-3</v>
      </c>
      <c r="AD101" s="26">
        <f t="shared" si="21"/>
        <v>-6.4099024572200434E-3</v>
      </c>
      <c r="AE101" s="166">
        <f t="shared" si="22"/>
        <v>-2.1949595651043419E-2</v>
      </c>
      <c r="AF101" s="166">
        <f t="shared" si="23"/>
        <v>-2.4108622781897914E-2</v>
      </c>
      <c r="AG101" s="166">
        <f t="shared" si="24"/>
        <v>-1.7607575308713434E-2</v>
      </c>
      <c r="AH101" s="166">
        <f t="shared" si="25"/>
        <v>-2.0269891344325344E-2</v>
      </c>
    </row>
    <row r="102" spans="1:34" x14ac:dyDescent="0.2">
      <c r="A102" s="199">
        <v>41082</v>
      </c>
      <c r="B102">
        <f>'American Bonds'!B103-'American Bonds'!B102</f>
        <v>-3.0000000000000027E-2</v>
      </c>
      <c r="C102">
        <f>'American Bonds'!C103-'American Bonds'!C102</f>
        <v>-3.999999999999998E-2</v>
      </c>
      <c r="D102">
        <f>'American Bonds'!D103-'American Bonds'!D102</f>
        <v>-4.9999999999999989E-2</v>
      </c>
      <c r="E102">
        <f>'American Bonds'!E103-'American Bonds'!E102</f>
        <v>-9.9999999999999978E-2</v>
      </c>
      <c r="F102">
        <f>'American Bonds'!F103-'American Bonds'!F102</f>
        <v>-0.14000000000000001</v>
      </c>
      <c r="G102">
        <f>'American Bonds'!G103-'American Bonds'!G102</f>
        <v>-0.16000000000000003</v>
      </c>
      <c r="H102">
        <f>'American Bonds'!H103-'American Bonds'!H102</f>
        <v>-0.16999999999999993</v>
      </c>
      <c r="I102">
        <f>'American Bonds'!I103-'American Bonds'!I102</f>
        <v>-0.18999999999999995</v>
      </c>
      <c r="J102">
        <f>'American Bonds'!J103-'American Bonds'!J102</f>
        <v>-0.16999999999999993</v>
      </c>
      <c r="K102">
        <f>'American Bonds'!K103-'American Bonds'!K102</f>
        <v>-0.16000000000000014</v>
      </c>
      <c r="L102">
        <f>'American Bonds'!L103-'American Bonds'!L102</f>
        <v>-0.12999999999999989</v>
      </c>
      <c r="N102" s="129">
        <f t="shared" si="26"/>
        <v>-3.0000000000000027E-2</v>
      </c>
      <c r="O102" s="25">
        <f>List1!X159</f>
        <v>6.6508371277397167</v>
      </c>
      <c r="U102" s="154">
        <f t="shared" si="14"/>
        <v>41451</v>
      </c>
      <c r="V102">
        <f t="shared" si="27"/>
        <v>3.4741035856573683E-2</v>
      </c>
      <c r="W102">
        <f t="shared" si="15"/>
        <v>3.0871227207915023E-2</v>
      </c>
      <c r="X102">
        <f>LN(List1!W411/List1!W410)</f>
        <v>6.7417570842356553E-4</v>
      </c>
      <c r="Y102" s="26">
        <f t="shared" si="16"/>
        <v>0.10655824964073857</v>
      </c>
      <c r="Z102" s="26">
        <f t="shared" si="17"/>
        <v>-6.9443773451419132E-3</v>
      </c>
      <c r="AA102" s="26">
        <f t="shared" si="18"/>
        <v>-7.6261327156216738E-3</v>
      </c>
      <c r="AB102" s="26">
        <f t="shared" si="19"/>
        <v>8.5519685897955666E-2</v>
      </c>
      <c r="AC102" s="26">
        <f t="shared" si="20"/>
        <v>-5.5732988418605509E-3</v>
      </c>
      <c r="AD102" s="26">
        <f t="shared" si="21"/>
        <v>-6.4139776037223572E-3</v>
      </c>
      <c r="AE102" s="166">
        <f t="shared" si="22"/>
        <v>-2.1960049342321673E-2</v>
      </c>
      <c r="AF102" s="166">
        <f t="shared" si="23"/>
        <v>-2.4115949120089637E-2</v>
      </c>
      <c r="AG102" s="166">
        <f t="shared" si="24"/>
        <v>-1.7624318421057921E-2</v>
      </c>
      <c r="AH102" s="166">
        <f t="shared" si="25"/>
        <v>-2.0282778089071526E-2</v>
      </c>
    </row>
    <row r="103" spans="1:34" x14ac:dyDescent="0.2">
      <c r="A103" s="199">
        <v>41083</v>
      </c>
      <c r="B103">
        <f>'American Bonds'!B104-'American Bonds'!B103</f>
        <v>-1.999999999999999E-2</v>
      </c>
      <c r="C103">
        <f>'American Bonds'!C104-'American Bonds'!C103</f>
        <v>0</v>
      </c>
      <c r="D103">
        <f>'American Bonds'!D104-'American Bonds'!D103</f>
        <v>-3.0000000000000027E-2</v>
      </c>
      <c r="E103">
        <f>'American Bonds'!E104-'American Bonds'!E103</f>
        <v>-2.9999999999999971E-2</v>
      </c>
      <c r="F103">
        <f>'American Bonds'!F104-'American Bonds'!F103</f>
        <v>-3.0000000000000027E-2</v>
      </c>
      <c r="G103">
        <f>'American Bonds'!G104-'American Bonds'!G103</f>
        <v>-6.0000000000000053E-2</v>
      </c>
      <c r="H103">
        <f>'American Bonds'!H104-'American Bonds'!H103</f>
        <v>-8.0000000000000071E-2</v>
      </c>
      <c r="I103">
        <f>'American Bonds'!I104-'American Bonds'!I103</f>
        <v>-9.000000000000008E-2</v>
      </c>
      <c r="J103">
        <f>'American Bonds'!J104-'American Bonds'!J103</f>
        <v>-0.1100000000000001</v>
      </c>
      <c r="K103">
        <f>'American Bonds'!K104-'American Bonds'!K103</f>
        <v>-0.12999999999999989</v>
      </c>
      <c r="L103">
        <f>'American Bonds'!L104-'American Bonds'!L103</f>
        <v>-0.14000000000000012</v>
      </c>
      <c r="N103" s="129">
        <f t="shared" si="26"/>
        <v>0</v>
      </c>
      <c r="O103" s="25">
        <f>List1!X160</f>
        <v>6.6297797765396647</v>
      </c>
      <c r="U103" s="154">
        <f t="shared" si="14"/>
        <v>41452</v>
      </c>
      <c r="V103">
        <f t="shared" si="27"/>
        <v>3.4820717131474083E-2</v>
      </c>
      <c r="W103">
        <f t="shared" si="15"/>
        <v>3.0884749134219455E-2</v>
      </c>
      <c r="X103">
        <f>LN(List1!W412/List1!W411)</f>
        <v>-3.9771557062051504E-3</v>
      </c>
      <c r="Y103" s="26">
        <f t="shared" si="16"/>
        <v>0.10666938762015021</v>
      </c>
      <c r="Z103" s="26">
        <f t="shared" si="17"/>
        <v>-6.9277009734675533E-3</v>
      </c>
      <c r="AA103" s="26">
        <f t="shared" si="18"/>
        <v>-7.6074081414171657E-3</v>
      </c>
      <c r="AB103" s="26">
        <f t="shared" si="19"/>
        <v>8.5621608762381271E-2</v>
      </c>
      <c r="AC103" s="26">
        <f t="shared" si="20"/>
        <v>-5.560741611128895E-3</v>
      </c>
      <c r="AD103" s="26">
        <f t="shared" si="21"/>
        <v>-6.3988947157804397E-3</v>
      </c>
      <c r="AE103" s="166">
        <f t="shared" si="22"/>
        <v>-2.1907314024723179E-2</v>
      </c>
      <c r="AF103" s="166">
        <f t="shared" si="23"/>
        <v>-2.4056736817386556E-2</v>
      </c>
      <c r="AG103" s="166">
        <f t="shared" si="24"/>
        <v>-1.7584608970841627E-2</v>
      </c>
      <c r="AH103" s="166">
        <f t="shared" si="25"/>
        <v>-2.0235081809481976E-2</v>
      </c>
    </row>
    <row r="104" spans="1:34" x14ac:dyDescent="0.2">
      <c r="A104" s="199">
        <v>41086</v>
      </c>
      <c r="B104">
        <f>'American Bonds'!B105-'American Bonds'!B104</f>
        <v>0.03</v>
      </c>
      <c r="C104">
        <f>'American Bonds'!C105-'American Bonds'!C104</f>
        <v>-1.0000000000000009E-2</v>
      </c>
      <c r="D104">
        <f>'American Bonds'!D105-'American Bonds'!D104</f>
        <v>0</v>
      </c>
      <c r="E104">
        <f>'American Bonds'!E105-'American Bonds'!E104</f>
        <v>0</v>
      </c>
      <c r="F104">
        <f>'American Bonds'!F105-'American Bonds'!F104</f>
        <v>0</v>
      </c>
      <c r="G104">
        <f>'American Bonds'!G105-'American Bonds'!G104</f>
        <v>1.0000000000000009E-2</v>
      </c>
      <c r="H104">
        <f>'American Bonds'!H105-'American Bonds'!H104</f>
        <v>0</v>
      </c>
      <c r="I104">
        <f>'American Bonds'!I105-'American Bonds'!I104</f>
        <v>0</v>
      </c>
      <c r="J104">
        <f>'American Bonds'!J105-'American Bonds'!J104</f>
        <v>0</v>
      </c>
      <c r="K104">
        <f>'American Bonds'!K105-'American Bonds'!K104</f>
        <v>0</v>
      </c>
      <c r="L104">
        <f>'American Bonds'!L105-'American Bonds'!L104</f>
        <v>-9.9999999999997868E-3</v>
      </c>
      <c r="N104" s="129">
        <f t="shared" si="26"/>
        <v>0.03</v>
      </c>
      <c r="O104" s="25">
        <f>List1!X161</f>
        <v>6.6878319665981749</v>
      </c>
      <c r="U104" s="154">
        <f t="shared" si="14"/>
        <v>41453</v>
      </c>
      <c r="V104">
        <f t="shared" si="27"/>
        <v>3.4820717131474083E-2</v>
      </c>
      <c r="W104">
        <f t="shared" si="15"/>
        <v>3.0884749134219455E-2</v>
      </c>
      <c r="X104">
        <f>LN(List1!W413/List1!W412)</f>
        <v>-4.7859824799878015E-4</v>
      </c>
      <c r="Y104" s="26">
        <f t="shared" si="16"/>
        <v>0.10666938762015021</v>
      </c>
      <c r="Z104" s="26">
        <f t="shared" si="17"/>
        <v>-6.9165704722380121E-3</v>
      </c>
      <c r="AA104" s="26">
        <f t="shared" si="18"/>
        <v>-7.5951855778284708E-3</v>
      </c>
      <c r="AB104" s="26">
        <f t="shared" si="19"/>
        <v>8.5621608762381271E-2</v>
      </c>
      <c r="AC104" s="26">
        <f t="shared" si="20"/>
        <v>-5.5518073569546921E-3</v>
      </c>
      <c r="AD104" s="26">
        <f t="shared" si="21"/>
        <v>-6.3886138295564995E-3</v>
      </c>
      <c r="AE104" s="166">
        <f t="shared" si="22"/>
        <v>-2.1872116289338526E-2</v>
      </c>
      <c r="AF104" s="166">
        <f t="shared" si="23"/>
        <v>-2.4018085677600037E-2</v>
      </c>
      <c r="AG104" s="166">
        <f t="shared" si="24"/>
        <v>-1.7556356378456279E-2</v>
      </c>
      <c r="AH104" s="166">
        <f t="shared" si="25"/>
        <v>-2.0202570792649279E-2</v>
      </c>
    </row>
    <row r="105" spans="1:34" x14ac:dyDescent="0.2">
      <c r="A105" s="199">
        <v>41087</v>
      </c>
      <c r="B105">
        <f>'American Bonds'!B106-'American Bonds'!B105</f>
        <v>-7.0000000000000007E-2</v>
      </c>
      <c r="C105">
        <f>'American Bonds'!C106-'American Bonds'!C105</f>
        <v>0</v>
      </c>
      <c r="D105">
        <f>'American Bonds'!D106-'American Bonds'!D105</f>
        <v>0</v>
      </c>
      <c r="E105">
        <f>'American Bonds'!E106-'American Bonds'!E105</f>
        <v>1.0000000000000009E-2</v>
      </c>
      <c r="F105">
        <f>'American Bonds'!F106-'American Bonds'!F105</f>
        <v>1.0000000000000009E-2</v>
      </c>
      <c r="G105">
        <f>'American Bonds'!G106-'American Bonds'!G105</f>
        <v>3.0000000000000027E-2</v>
      </c>
      <c r="H105">
        <f>'American Bonds'!H106-'American Bonds'!H105</f>
        <v>3.0000000000000027E-2</v>
      </c>
      <c r="I105">
        <f>'American Bonds'!I106-'American Bonds'!I105</f>
        <v>4.0000000000000036E-2</v>
      </c>
      <c r="J105">
        <f>'American Bonds'!J106-'American Bonds'!J105</f>
        <v>4.0000000000000036E-2</v>
      </c>
      <c r="K105">
        <f>'American Bonds'!K106-'American Bonds'!K105</f>
        <v>3.0000000000000027E-2</v>
      </c>
      <c r="L105">
        <f>'American Bonds'!L106-'American Bonds'!L105</f>
        <v>2.9999999999999805E-2</v>
      </c>
      <c r="N105" s="129">
        <f t="shared" si="26"/>
        <v>4.0000000000000036E-2</v>
      </c>
      <c r="O105" s="25">
        <f>List1!X162</f>
        <v>6.7355965571054579</v>
      </c>
      <c r="U105" s="154">
        <f t="shared" si="14"/>
        <v>41454</v>
      </c>
      <c r="V105">
        <f t="shared" si="27"/>
        <v>3.5219123505976072E-2</v>
      </c>
      <c r="W105">
        <f t="shared" si="15"/>
        <v>3.1334514402311851E-2</v>
      </c>
      <c r="X105">
        <f>LN(List1!W414/List1!W413)</f>
        <v>-2.6539012042916918E-3</v>
      </c>
      <c r="Y105" s="26">
        <f t="shared" si="16"/>
        <v>0.10811410446989635</v>
      </c>
      <c r="Z105" s="26">
        <f t="shared" si="17"/>
        <v>-6.9935751013754429E-3</v>
      </c>
      <c r="AA105" s="26">
        <f t="shared" si="18"/>
        <v>-7.6804352135418389E-3</v>
      </c>
      <c r="AB105" s="26">
        <f t="shared" si="19"/>
        <v>8.6759813169381833E-2</v>
      </c>
      <c r="AC105" s="26">
        <f t="shared" si="20"/>
        <v>-5.6122304500087006E-3</v>
      </c>
      <c r="AD105" s="26">
        <f t="shared" si="21"/>
        <v>-6.4592039153764354E-3</v>
      </c>
      <c r="AE105" s="166">
        <f t="shared" si="22"/>
        <v>-2.2115626307789373E-2</v>
      </c>
      <c r="AF105" s="166">
        <f t="shared" si="23"/>
        <v>-2.4287668696153914E-2</v>
      </c>
      <c r="AG105" s="166">
        <f t="shared" si="24"/>
        <v>-1.7747430975779247E-2</v>
      </c>
      <c r="AH105" s="166">
        <f t="shared" si="25"/>
        <v>-2.042579624406703E-2</v>
      </c>
    </row>
    <row r="106" spans="1:34" x14ac:dyDescent="0.2">
      <c r="A106" s="199">
        <v>41088</v>
      </c>
      <c r="B106">
        <f>'American Bonds'!B107-'American Bonds'!B106</f>
        <v>2.0000000000000018E-2</v>
      </c>
      <c r="C106">
        <f>'American Bonds'!C107-'American Bonds'!C106</f>
        <v>0</v>
      </c>
      <c r="D106">
        <f>'American Bonds'!D107-'American Bonds'!D106</f>
        <v>1.0000000000000009E-2</v>
      </c>
      <c r="E106">
        <f>'American Bonds'!E107-'American Bonds'!E106</f>
        <v>-1.0000000000000009E-2</v>
      </c>
      <c r="F106">
        <f>'American Bonds'!F107-'American Bonds'!F106</f>
        <v>-4.0000000000000036E-2</v>
      </c>
      <c r="G106">
        <f>'American Bonds'!G107-'American Bonds'!G106</f>
        <v>-3.0000000000000027E-2</v>
      </c>
      <c r="H106">
        <f>'American Bonds'!H107-'American Bonds'!H106</f>
        <v>-2.0000000000000018E-2</v>
      </c>
      <c r="I106">
        <f>'American Bonds'!I107-'American Bonds'!I106</f>
        <v>-1.0000000000000009E-2</v>
      </c>
      <c r="J106">
        <f>'American Bonds'!J107-'American Bonds'!J106</f>
        <v>-1.0000000000000009E-2</v>
      </c>
      <c r="K106">
        <f>'American Bonds'!K107-'American Bonds'!K106</f>
        <v>0</v>
      </c>
      <c r="L106">
        <f>'American Bonds'!L107-'American Bonds'!L106</f>
        <v>0</v>
      </c>
      <c r="N106" s="129">
        <f t="shared" si="26"/>
        <v>2.0000000000000018E-2</v>
      </c>
      <c r="O106" s="25">
        <f>List1!X163</f>
        <v>6.7358409554979524</v>
      </c>
      <c r="U106" s="154" t="str">
        <f t="shared" si="14"/>
        <v>03.07.2017</v>
      </c>
      <c r="V106">
        <f t="shared" si="27"/>
        <v>3.5139442231075679E-2</v>
      </c>
      <c r="W106">
        <f t="shared" si="15"/>
        <v>3.1347734815894639E-2</v>
      </c>
      <c r="X106">
        <f>LN(List1!W415/List1!W414)</f>
        <v>-1.9579461260419754E-3</v>
      </c>
      <c r="Y106" s="26">
        <f t="shared" si="16"/>
        <v>0.10806517847602821</v>
      </c>
      <c r="Z106" s="26">
        <f t="shared" si="17"/>
        <v>-6.9807644482309779E-3</v>
      </c>
      <c r="AA106" s="26">
        <f t="shared" si="18"/>
        <v>-7.6669661852834794E-3</v>
      </c>
      <c r="AB106" s="26">
        <f t="shared" si="19"/>
        <v>8.6701877539712896E-2</v>
      </c>
      <c r="AC106" s="26">
        <f t="shared" si="20"/>
        <v>-5.6007438553239749E-3</v>
      </c>
      <c r="AD106" s="26">
        <f t="shared" si="21"/>
        <v>-6.4469054723373656E-3</v>
      </c>
      <c r="AE106" s="166">
        <f t="shared" si="22"/>
        <v>-2.2075115465538465E-2</v>
      </c>
      <c r="AF106" s="166">
        <f t="shared" si="23"/>
        <v>-2.4245075888988329E-2</v>
      </c>
      <c r="AG106" s="166">
        <f t="shared" si="24"/>
        <v>-1.7711107174016329E-2</v>
      </c>
      <c r="AH106" s="166">
        <f t="shared" si="25"/>
        <v>-2.0386905152389726E-2</v>
      </c>
    </row>
    <row r="107" spans="1:34" x14ac:dyDescent="0.2">
      <c r="A107" s="199">
        <v>41089</v>
      </c>
      <c r="B107">
        <f>'American Bonds'!B108-'American Bonds'!B107</f>
        <v>3.999999999999998E-2</v>
      </c>
      <c r="C107">
        <f>'American Bonds'!C108-'American Bonds'!C107</f>
        <v>2.0000000000000018E-2</v>
      </c>
      <c r="D107">
        <f>'American Bonds'!D108-'American Bonds'!D107</f>
        <v>1.0000000000000009E-2</v>
      </c>
      <c r="E107">
        <f>'American Bonds'!E108-'American Bonds'!E107</f>
        <v>0</v>
      </c>
      <c r="F107">
        <f>'American Bonds'!F108-'American Bonds'!F107</f>
        <v>1.0000000000000009E-2</v>
      </c>
      <c r="G107">
        <f>'American Bonds'!G108-'American Bonds'!G107</f>
        <v>0</v>
      </c>
      <c r="H107">
        <f>'American Bonds'!H108-'American Bonds'!H107</f>
        <v>-1.0000000000000009E-2</v>
      </c>
      <c r="I107">
        <f>'American Bonds'!I108-'American Bonds'!I107</f>
        <v>-2.0000000000000018E-2</v>
      </c>
      <c r="J107">
        <f>'American Bonds'!J108-'American Bonds'!J107</f>
        <v>-3.0000000000000027E-2</v>
      </c>
      <c r="K107">
        <f>'American Bonds'!K108-'American Bonds'!K107</f>
        <v>-5.0000000000000044E-2</v>
      </c>
      <c r="L107">
        <f>'American Bonds'!L108-'American Bonds'!L107</f>
        <v>-5.9999999999999609E-2</v>
      </c>
      <c r="N107" s="129">
        <f t="shared" si="26"/>
        <v>3.999999999999998E-2</v>
      </c>
      <c r="O107" s="25">
        <f>List1!X164</f>
        <v>6.7237266317885513</v>
      </c>
      <c r="U107" s="154" t="str">
        <f t="shared" si="14"/>
        <v>05.07.2017</v>
      </c>
      <c r="V107">
        <f t="shared" si="27"/>
        <v>3.5219123505976072E-2</v>
      </c>
      <c r="W107">
        <f t="shared" si="15"/>
        <v>3.1360034962172621E-2</v>
      </c>
      <c r="X107">
        <f>LN(List1!W416/List1!W415)</f>
        <v>-2.5852426196776297E-3</v>
      </c>
      <c r="Y107" s="26">
        <f t="shared" si="16"/>
        <v>0.10817347417007278</v>
      </c>
      <c r="Z107" s="26">
        <f t="shared" si="17"/>
        <v>-6.9728088187150693E-3</v>
      </c>
      <c r="AA107" s="26">
        <f t="shared" si="18"/>
        <v>-7.6578110057339234E-3</v>
      </c>
      <c r="AB107" s="26">
        <f t="shared" si="19"/>
        <v>8.680179075483066E-2</v>
      </c>
      <c r="AC107" s="26">
        <f t="shared" si="20"/>
        <v>-5.595200641369362E-3</v>
      </c>
      <c r="AD107" s="26">
        <f t="shared" si="21"/>
        <v>-6.439883082301796E-3</v>
      </c>
      <c r="AE107" s="166">
        <f t="shared" si="22"/>
        <v>-2.2049957556047731E-2</v>
      </c>
      <c r="AF107" s="166">
        <f t="shared" si="23"/>
        <v>-2.4216124669223935E-2</v>
      </c>
      <c r="AG107" s="166">
        <f t="shared" si="24"/>
        <v>-1.7693577992362122E-2</v>
      </c>
      <c r="AH107" s="166">
        <f t="shared" si="25"/>
        <v>-2.0364698405259254E-2</v>
      </c>
    </row>
    <row r="108" spans="1:34" x14ac:dyDescent="0.2">
      <c r="A108" s="199" t="s">
        <v>51</v>
      </c>
      <c r="B108">
        <f>'American Bonds'!B109-'American Bonds'!B108</f>
        <v>3.0000000000000027E-2</v>
      </c>
      <c r="C108">
        <f>'American Bonds'!C109-'American Bonds'!C108</f>
        <v>0</v>
      </c>
      <c r="D108">
        <f>'American Bonds'!D109-'American Bonds'!D108</f>
        <v>-2.0000000000000018E-2</v>
      </c>
      <c r="E108">
        <f>'American Bonds'!E109-'American Bonds'!E108</f>
        <v>-1.0000000000000009E-2</v>
      </c>
      <c r="F108">
        <f>'American Bonds'!F109-'American Bonds'!F108</f>
        <v>-2.9999999999999916E-2</v>
      </c>
      <c r="G108">
        <f>'American Bonds'!G109-'American Bonds'!G108</f>
        <v>-4.9999999999999933E-2</v>
      </c>
      <c r="H108">
        <f>'American Bonds'!H109-'American Bonds'!H108</f>
        <v>-6.0000000000000053E-2</v>
      </c>
      <c r="I108">
        <f>'American Bonds'!I109-'American Bonds'!I108</f>
        <v>-8.0000000000000071E-2</v>
      </c>
      <c r="J108">
        <f>'American Bonds'!J109-'American Bonds'!J108</f>
        <v>-8.9999999999999858E-2</v>
      </c>
      <c r="K108">
        <f>'American Bonds'!K109-'American Bonds'!K108</f>
        <v>-9.000000000000008E-2</v>
      </c>
      <c r="L108">
        <f>'American Bonds'!L109-'American Bonds'!L108</f>
        <v>-0.10000000000000009</v>
      </c>
      <c r="N108" s="129">
        <f t="shared" si="26"/>
        <v>3.0000000000000027E-2</v>
      </c>
      <c r="O108" s="25">
        <f>List1!X165</f>
        <v>6.7235956780571797</v>
      </c>
      <c r="U108" s="154" t="str">
        <f t="shared" si="14"/>
        <v>06.07.2017</v>
      </c>
      <c r="V108">
        <f t="shared" si="27"/>
        <v>3.5219123505976078E-2</v>
      </c>
      <c r="W108">
        <f t="shared" si="15"/>
        <v>3.1360034962172614E-2</v>
      </c>
      <c r="X108">
        <f>LN(List1!W417/List1!W416)</f>
        <v>1.0650056864922679E-3</v>
      </c>
      <c r="Y108" s="26">
        <f t="shared" si="16"/>
        <v>0.10817347417007278</v>
      </c>
      <c r="Z108" s="26">
        <f t="shared" si="17"/>
        <v>-6.9808192874734661E-3</v>
      </c>
      <c r="AA108" s="26">
        <f t="shared" si="18"/>
        <v>-7.6666084154168746E-3</v>
      </c>
      <c r="AB108" s="26">
        <f t="shared" si="19"/>
        <v>8.680179075483066E-2</v>
      </c>
      <c r="AC108" s="26">
        <f t="shared" si="20"/>
        <v>-5.6016284929138295E-3</v>
      </c>
      <c r="AD108" s="26">
        <f t="shared" si="21"/>
        <v>-6.447281317873671E-3</v>
      </c>
      <c r="AE108" s="166">
        <f t="shared" si="22"/>
        <v>-2.2075288882449886E-2</v>
      </c>
      <c r="AF108" s="166">
        <f t="shared" si="23"/>
        <v>-2.4243944521331683E-2</v>
      </c>
      <c r="AG108" s="166">
        <f t="shared" si="24"/>
        <v>-1.7713904643704072E-2</v>
      </c>
      <c r="AH108" s="166">
        <f t="shared" si="25"/>
        <v>-2.0388093680332859E-2</v>
      </c>
    </row>
    <row r="109" spans="1:34" x14ac:dyDescent="0.2">
      <c r="A109" s="199" t="s">
        <v>52</v>
      </c>
      <c r="B109">
        <f>'American Bonds'!B110-'American Bonds'!B109</f>
        <v>-1.0000000000000009E-2</v>
      </c>
      <c r="C109">
        <f>'American Bonds'!C110-'American Bonds'!C109</f>
        <v>-1.0000000000000009E-2</v>
      </c>
      <c r="D109">
        <f>'American Bonds'!D110-'American Bonds'!D109</f>
        <v>1.0000000000000009E-2</v>
      </c>
      <c r="E109">
        <f>'American Bonds'!E110-'American Bonds'!E109</f>
        <v>2.0000000000000018E-2</v>
      </c>
      <c r="F109">
        <f>'American Bonds'!F110-'American Bonds'!F109</f>
        <v>1.9999999999999907E-2</v>
      </c>
      <c r="G109">
        <f>'American Bonds'!G110-'American Bonds'!G109</f>
        <v>2.9999999999999916E-2</v>
      </c>
      <c r="H109">
        <f>'American Bonds'!H110-'American Bonds'!H109</f>
        <v>1.0000000000000009E-2</v>
      </c>
      <c r="I109">
        <f>'American Bonds'!I110-'American Bonds'!I109</f>
        <v>1.0000000000000009E-2</v>
      </c>
      <c r="J109">
        <f>'American Bonds'!J110-'American Bonds'!J109</f>
        <v>9.9999999999997868E-3</v>
      </c>
      <c r="K109">
        <f>'American Bonds'!K110-'American Bonds'!K109</f>
        <v>0</v>
      </c>
      <c r="L109">
        <f>'American Bonds'!L110-'American Bonds'!L109</f>
        <v>0</v>
      </c>
      <c r="N109" s="129">
        <f t="shared" si="26"/>
        <v>2.9999999999999916E-2</v>
      </c>
      <c r="O109" s="25">
        <f>List1!X166</f>
        <v>6.7417509450338446</v>
      </c>
      <c r="U109" s="154" t="str">
        <f t="shared" si="14"/>
        <v>07.07.2017</v>
      </c>
      <c r="V109">
        <f t="shared" si="27"/>
        <v>3.5179282868525868E-2</v>
      </c>
      <c r="W109">
        <f t="shared" si="15"/>
        <v>3.1385788648426054E-2</v>
      </c>
      <c r="X109">
        <f>LN(List1!W418/List1!W417)</f>
        <v>-2.2347039950723416E-3</v>
      </c>
      <c r="Y109" s="26">
        <f t="shared" si="16"/>
        <v>0.10819354556588698</v>
      </c>
      <c r="Z109" s="26">
        <f t="shared" si="17"/>
        <v>-6.9627451923390529E-3</v>
      </c>
      <c r="AA109" s="26">
        <f t="shared" si="18"/>
        <v>-7.6471934699272551E-3</v>
      </c>
      <c r="AB109" s="26">
        <f t="shared" si="19"/>
        <v>8.6804311161621794E-2</v>
      </c>
      <c r="AC109" s="26">
        <f t="shared" si="20"/>
        <v>-5.5862509824749582E-3</v>
      </c>
      <c r="AD109" s="26">
        <f t="shared" si="21"/>
        <v>-6.4302503926393093E-3</v>
      </c>
      <c r="AE109" s="166">
        <f t="shared" si="22"/>
        <v>-2.2018133575178574E-2</v>
      </c>
      <c r="AF109" s="166">
        <f t="shared" si="23"/>
        <v>-2.418254907293647E-2</v>
      </c>
      <c r="AG109" s="166">
        <f t="shared" si="24"/>
        <v>-1.7665276685974222E-2</v>
      </c>
      <c r="AH109" s="166">
        <f t="shared" si="25"/>
        <v>-2.0334237165932238E-2</v>
      </c>
    </row>
    <row r="110" spans="1:34" x14ac:dyDescent="0.2">
      <c r="A110" s="199" t="s">
        <v>53</v>
      </c>
      <c r="B110">
        <f>'American Bonds'!B111-'American Bonds'!B110</f>
        <v>1.0000000000000009E-2</v>
      </c>
      <c r="C110">
        <f>'American Bonds'!C111-'American Bonds'!C110</f>
        <v>1.9999999999999962E-2</v>
      </c>
      <c r="D110">
        <f>'American Bonds'!D111-'American Bonds'!D110</f>
        <v>1.0000000000000009E-2</v>
      </c>
      <c r="E110">
        <f>'American Bonds'!E111-'American Bonds'!E110</f>
        <v>9.9999999999999534E-3</v>
      </c>
      <c r="F110">
        <f>'American Bonds'!F111-'American Bonds'!F110</f>
        <v>0</v>
      </c>
      <c r="G110">
        <f>'American Bonds'!G111-'American Bonds'!G110</f>
        <v>0</v>
      </c>
      <c r="H110">
        <f>'American Bonds'!H111-'American Bonds'!H110</f>
        <v>2.0000000000000018E-2</v>
      </c>
      <c r="I110">
        <f>'American Bonds'!I111-'American Bonds'!I110</f>
        <v>1.0000000000000009E-2</v>
      </c>
      <c r="J110">
        <f>'American Bonds'!J111-'American Bonds'!J110</f>
        <v>2.0000000000000018E-2</v>
      </c>
      <c r="K110">
        <f>'American Bonds'!K111-'American Bonds'!K110</f>
        <v>0</v>
      </c>
      <c r="L110">
        <f>'American Bonds'!L111-'American Bonds'!L110</f>
        <v>0</v>
      </c>
      <c r="N110" s="129">
        <f t="shared" si="26"/>
        <v>2.0000000000000018E-2</v>
      </c>
      <c r="O110" s="25">
        <f>List1!X167</f>
        <v>6.7765876068088451</v>
      </c>
      <c r="U110" s="154" t="str">
        <f t="shared" si="14"/>
        <v>10.07.2017</v>
      </c>
      <c r="V110">
        <f t="shared" si="27"/>
        <v>3.5139442231075679E-2</v>
      </c>
      <c r="W110">
        <f t="shared" si="15"/>
        <v>3.139873370197678E-2</v>
      </c>
      <c r="X110">
        <f>LN(List1!W419/List1!W418)</f>
        <v>-1.1444016000479397E-3</v>
      </c>
      <c r="Y110" s="26">
        <f t="shared" si="16"/>
        <v>0.10818381962624386</v>
      </c>
      <c r="Z110" s="26">
        <f t="shared" si="17"/>
        <v>-6.9508627498687551E-3</v>
      </c>
      <c r="AA110" s="26">
        <f t="shared" si="18"/>
        <v>-7.6344862377503674E-3</v>
      </c>
      <c r="AB110" s="26">
        <f t="shared" si="19"/>
        <v>8.6785763242455599E-2</v>
      </c>
      <c r="AC110" s="26">
        <f t="shared" si="20"/>
        <v>-5.5760272749195584E-3</v>
      </c>
      <c r="AD110" s="26">
        <f t="shared" si="21"/>
        <v>-6.4190096293783635E-3</v>
      </c>
      <c r="AE110" s="166">
        <f t="shared" si="22"/>
        <v>-2.1980557992806515E-2</v>
      </c>
      <c r="AF110" s="166">
        <f t="shared" si="23"/>
        <v>-2.4142365276500925E-2</v>
      </c>
      <c r="AG110" s="166">
        <f t="shared" si="24"/>
        <v>-1.7632946483967685E-2</v>
      </c>
      <c r="AH110" s="166">
        <f t="shared" si="25"/>
        <v>-2.0298690751388907E-2</v>
      </c>
    </row>
    <row r="111" spans="1:34" x14ac:dyDescent="0.2">
      <c r="A111" s="199" t="s">
        <v>54</v>
      </c>
      <c r="B111">
        <f>'American Bonds'!B112-'American Bonds'!B111</f>
        <v>-1.0000000000000009E-2</v>
      </c>
      <c r="C111">
        <f>'American Bonds'!C112-'American Bonds'!C111</f>
        <v>-9.9999999999999534E-3</v>
      </c>
      <c r="D111">
        <f>'American Bonds'!D112-'American Bonds'!D111</f>
        <v>-1.0000000000000009E-2</v>
      </c>
      <c r="E111">
        <f>'American Bonds'!E112-'American Bonds'!E111</f>
        <v>1.0000000000000009E-2</v>
      </c>
      <c r="F111">
        <f>'American Bonds'!F112-'American Bonds'!F111</f>
        <v>3.0000000000000027E-2</v>
      </c>
      <c r="G111">
        <f>'American Bonds'!G112-'American Bonds'!G111</f>
        <v>2.0000000000000018E-2</v>
      </c>
      <c r="H111">
        <f>'American Bonds'!H112-'American Bonds'!H111</f>
        <v>-2.0000000000000018E-2</v>
      </c>
      <c r="I111">
        <f>'American Bonds'!I112-'American Bonds'!I111</f>
        <v>-2.0000000000000018E-2</v>
      </c>
      <c r="J111">
        <f>'American Bonds'!J112-'American Bonds'!J111</f>
        <v>-2.9999999999999805E-2</v>
      </c>
      <c r="K111">
        <f>'American Bonds'!K112-'American Bonds'!K111</f>
        <v>-3.0000000000000027E-2</v>
      </c>
      <c r="L111">
        <f>'American Bonds'!L112-'American Bonds'!L111</f>
        <v>-3.0000000000000249E-2</v>
      </c>
      <c r="N111" s="129">
        <f t="shared" si="26"/>
        <v>3.0000000000000027E-2</v>
      </c>
      <c r="O111" s="25">
        <f>List1!X168</f>
        <v>6.7766445406131472</v>
      </c>
      <c r="U111" s="154" t="str">
        <f t="shared" si="14"/>
        <v>11.07.2017</v>
      </c>
      <c r="V111">
        <f t="shared" si="27"/>
        <v>3.4860557768924286E-2</v>
      </c>
      <c r="W111">
        <f t="shared" si="15"/>
        <v>3.1309431136442772E-2</v>
      </c>
      <c r="X111">
        <f>LN(List1!W420/List1!W419)</f>
        <v>7.2484087468755929E-4</v>
      </c>
      <c r="Y111" s="26">
        <f t="shared" si="16"/>
        <v>0.10769718633061603</v>
      </c>
      <c r="Z111" s="26">
        <f t="shared" si="17"/>
        <v>-6.9233828465460057E-3</v>
      </c>
      <c r="AA111" s="26">
        <f t="shared" si="18"/>
        <v>-7.6054350362831516E-3</v>
      </c>
      <c r="AB111" s="26">
        <f t="shared" si="19"/>
        <v>8.6359989131489512E-2</v>
      </c>
      <c r="AC111" s="26">
        <f t="shared" si="20"/>
        <v>-5.5517074099352094E-3</v>
      </c>
      <c r="AD111" s="26">
        <f t="shared" si="21"/>
        <v>-6.3927521823289443E-3</v>
      </c>
      <c r="AE111" s="166">
        <f t="shared" si="22"/>
        <v>-2.1893658908425397E-2</v>
      </c>
      <c r="AF111" s="166">
        <f t="shared" si="23"/>
        <v>-2.4050497311100101E-2</v>
      </c>
      <c r="AG111" s="166">
        <f t="shared" si="24"/>
        <v>-1.7556040318229368E-2</v>
      </c>
      <c r="AH111" s="166">
        <f t="shared" si="25"/>
        <v>-2.0215657413171474E-2</v>
      </c>
    </row>
    <row r="112" spans="1:34" x14ac:dyDescent="0.2">
      <c r="A112" s="199" t="s">
        <v>55</v>
      </c>
      <c r="B112">
        <f>'American Bonds'!B113-'American Bonds'!B112</f>
        <v>2.0000000000000018E-2</v>
      </c>
      <c r="C112">
        <f>'American Bonds'!C113-'American Bonds'!C112</f>
        <v>2.9999999999999971E-2</v>
      </c>
      <c r="D112">
        <f>'American Bonds'!D113-'American Bonds'!D112</f>
        <v>4.0000000000000036E-2</v>
      </c>
      <c r="E112">
        <f>'American Bonds'!E113-'American Bonds'!E112</f>
        <v>2.0000000000000018E-2</v>
      </c>
      <c r="F112">
        <f>'American Bonds'!F113-'American Bonds'!F112</f>
        <v>5.0000000000000044E-2</v>
      </c>
      <c r="G112">
        <f>'American Bonds'!G113-'American Bonds'!G112</f>
        <v>6.0000000000000053E-2</v>
      </c>
      <c r="H112">
        <f>'American Bonds'!H113-'American Bonds'!H112</f>
        <v>8.0000000000000071E-2</v>
      </c>
      <c r="I112">
        <f>'American Bonds'!I113-'American Bonds'!I112</f>
        <v>8.0000000000000071E-2</v>
      </c>
      <c r="J112">
        <f>'American Bonds'!J113-'American Bonds'!J112</f>
        <v>5.9999999999999831E-2</v>
      </c>
      <c r="K112">
        <f>'American Bonds'!K113-'American Bonds'!K112</f>
        <v>4.0000000000000036E-2</v>
      </c>
      <c r="L112">
        <f>'American Bonds'!L113-'American Bonds'!L112</f>
        <v>3.0000000000000249E-2</v>
      </c>
      <c r="N112" s="129">
        <f t="shared" si="26"/>
        <v>8.0000000000000071E-2</v>
      </c>
      <c r="O112" s="25">
        <f>List1!X169</f>
        <v>6.7748843217357564</v>
      </c>
      <c r="U112" s="154" t="str">
        <f t="shared" si="14"/>
        <v>12.07.2017</v>
      </c>
      <c r="V112">
        <f t="shared" si="27"/>
        <v>3.4621513944223095E-2</v>
      </c>
      <c r="W112">
        <f t="shared" si="15"/>
        <v>3.1037979562123688E-2</v>
      </c>
      <c r="X112">
        <f>LN(List1!W421/List1!W420)</f>
        <v>7.9066082205459215E-4</v>
      </c>
      <c r="Y112" s="26">
        <f t="shared" si="16"/>
        <v>0.10682665171309261</v>
      </c>
      <c r="Z112" s="26">
        <f t="shared" si="17"/>
        <v>-6.8705156480230812E-3</v>
      </c>
      <c r="AA112" s="26">
        <f t="shared" si="18"/>
        <v>-7.5469592594955325E-3</v>
      </c>
      <c r="AB112" s="26">
        <f t="shared" si="19"/>
        <v>8.5674447200227891E-2</v>
      </c>
      <c r="AC112" s="26">
        <f t="shared" si="20"/>
        <v>-5.5101196254450343E-3</v>
      </c>
      <c r="AD112" s="26">
        <f t="shared" si="21"/>
        <v>-6.3442484088557282E-3</v>
      </c>
      <c r="AE112" s="166">
        <f t="shared" si="22"/>
        <v>-2.1726478147580667E-2</v>
      </c>
      <c r="AF112" s="166">
        <f t="shared" si="23"/>
        <v>-2.3865580668503618E-2</v>
      </c>
      <c r="AG112" s="166">
        <f t="shared" si="24"/>
        <v>-1.7424528196400189E-2</v>
      </c>
      <c r="AH112" s="166">
        <f t="shared" si="25"/>
        <v>-2.0062275013883257E-2</v>
      </c>
    </row>
    <row r="113" spans="1:34" x14ac:dyDescent="0.2">
      <c r="A113" s="199" t="s">
        <v>56</v>
      </c>
      <c r="B113">
        <f>'American Bonds'!B114-'American Bonds'!B113</f>
        <v>9.9999999999999534E-3</v>
      </c>
      <c r="C113">
        <f>'American Bonds'!C114-'American Bonds'!C113</f>
        <v>-2.0000000000000018E-2</v>
      </c>
      <c r="D113">
        <f>'American Bonds'!D114-'American Bonds'!D113</f>
        <v>0</v>
      </c>
      <c r="E113">
        <f>'American Bonds'!E114-'American Bonds'!E113</f>
        <v>2.0000000000000018E-2</v>
      </c>
      <c r="F113">
        <f>'American Bonds'!F114-'American Bonds'!F113</f>
        <v>2.9999999999999916E-2</v>
      </c>
      <c r="G113">
        <f>'American Bonds'!G114-'American Bonds'!G113</f>
        <v>4.0000000000000036E-2</v>
      </c>
      <c r="H113">
        <f>'American Bonds'!H114-'American Bonds'!H113</f>
        <v>7.0000000000000062E-2</v>
      </c>
      <c r="I113">
        <f>'American Bonds'!I114-'American Bonds'!I113</f>
        <v>8.0000000000000071E-2</v>
      </c>
      <c r="J113">
        <f>'American Bonds'!J114-'American Bonds'!J113</f>
        <v>0.10000000000000009</v>
      </c>
      <c r="K113">
        <f>'American Bonds'!K114-'American Bonds'!K113</f>
        <v>9.000000000000008E-2</v>
      </c>
      <c r="L113">
        <f>'American Bonds'!L114-'American Bonds'!L113</f>
        <v>0.10000000000000009</v>
      </c>
      <c r="N113" s="129">
        <f t="shared" si="26"/>
        <v>0.10000000000000009</v>
      </c>
      <c r="O113" s="25">
        <f>List1!X170</f>
        <v>6.7876719212046241</v>
      </c>
      <c r="U113" s="154">
        <f t="shared" si="14"/>
        <v>41467</v>
      </c>
      <c r="V113">
        <f t="shared" si="27"/>
        <v>3.4501992031872507E-2</v>
      </c>
      <c r="W113">
        <f t="shared" si="15"/>
        <v>3.1152062468092531E-2</v>
      </c>
      <c r="X113">
        <f>LN(List1!W422/List1!W421)</f>
        <v>2.4580071824510104E-3</v>
      </c>
      <c r="Y113" s="26">
        <f t="shared" si="16"/>
        <v>0.10697252632650703</v>
      </c>
      <c r="Z113" s="26">
        <f t="shared" si="17"/>
        <v>-6.8949766625124075E-3</v>
      </c>
      <c r="AA113" s="26">
        <f t="shared" si="18"/>
        <v>-7.5753946611536891E-3</v>
      </c>
      <c r="AB113" s="26">
        <f t="shared" si="19"/>
        <v>8.5742574969533317E-2</v>
      </c>
      <c r="AC113" s="26">
        <f t="shared" si="20"/>
        <v>-5.5265877482801795E-3</v>
      </c>
      <c r="AD113" s="26">
        <f t="shared" si="21"/>
        <v>-6.365617384737181E-3</v>
      </c>
      <c r="AE113" s="166">
        <f t="shared" si="22"/>
        <v>-2.1803830667245318E-2</v>
      </c>
      <c r="AF113" s="166">
        <f t="shared" si="23"/>
        <v>-2.3955501303925122E-2</v>
      </c>
      <c r="AG113" s="166">
        <f t="shared" si="24"/>
        <v>-1.7476604973346681E-2</v>
      </c>
      <c r="AH113" s="166">
        <f t="shared" si="25"/>
        <v>-2.0129849648933853E-2</v>
      </c>
    </row>
    <row r="114" spans="1:34" x14ac:dyDescent="0.2">
      <c r="A114" s="199" t="s">
        <v>57</v>
      </c>
      <c r="B114">
        <f>'American Bonds'!B115-'American Bonds'!B114</f>
        <v>0</v>
      </c>
      <c r="C114">
        <f>'American Bonds'!C115-'American Bonds'!C114</f>
        <v>2.0000000000000018E-2</v>
      </c>
      <c r="D114">
        <f>'American Bonds'!D115-'American Bonds'!D114</f>
        <v>0</v>
      </c>
      <c r="E114">
        <f>'American Bonds'!E115-'American Bonds'!E114</f>
        <v>-1.0000000000000009E-2</v>
      </c>
      <c r="F114">
        <f>'American Bonds'!F115-'American Bonds'!F114</f>
        <v>-9.9999999999998979E-3</v>
      </c>
      <c r="G114">
        <f>'American Bonds'!G115-'American Bonds'!G114</f>
        <v>-1.0000000000000009E-2</v>
      </c>
      <c r="H114">
        <f>'American Bonds'!H115-'American Bonds'!H114</f>
        <v>-3.0000000000000027E-2</v>
      </c>
      <c r="I114">
        <f>'American Bonds'!I115-'American Bonds'!I114</f>
        <v>-3.0000000000000027E-2</v>
      </c>
      <c r="J114">
        <f>'American Bonds'!J115-'American Bonds'!J114</f>
        <v>-5.0000000000000044E-2</v>
      </c>
      <c r="K114">
        <f>'American Bonds'!K115-'American Bonds'!K114</f>
        <v>-5.0000000000000044E-2</v>
      </c>
      <c r="L114">
        <f>'American Bonds'!L115-'American Bonds'!L114</f>
        <v>-6.0000000000000053E-2</v>
      </c>
      <c r="N114" s="129">
        <f t="shared" si="26"/>
        <v>2.0000000000000018E-2</v>
      </c>
      <c r="O114" s="25">
        <f>List1!X171</f>
        <v>6.7718845729189434</v>
      </c>
      <c r="U114" s="154">
        <f t="shared" si="14"/>
        <v>41468</v>
      </c>
      <c r="V114">
        <f t="shared" si="27"/>
        <v>3.4342629482071702E-2</v>
      </c>
      <c r="W114">
        <f t="shared" si="15"/>
        <v>3.1071950943868509E-2</v>
      </c>
      <c r="X114">
        <f>LN(List1!W423/List1!W422)</f>
        <v>-1.5869276070043375E-3</v>
      </c>
      <c r="Y114" s="26">
        <f t="shared" si="16"/>
        <v>0.10662679650264151</v>
      </c>
      <c r="Z114" s="26">
        <f t="shared" si="17"/>
        <v>-6.8595363404566397E-3</v>
      </c>
      <c r="AA114" s="26">
        <f t="shared" si="18"/>
        <v>-7.5369054110941891E-3</v>
      </c>
      <c r="AB114" s="26">
        <f t="shared" si="19"/>
        <v>8.5451440688552011E-2</v>
      </c>
      <c r="AC114" s="26">
        <f t="shared" si="20"/>
        <v>-5.4972791265746846E-3</v>
      </c>
      <c r="AD114" s="26">
        <f t="shared" si="21"/>
        <v>-6.3325491021178591E-3</v>
      </c>
      <c r="AE114" s="166">
        <f t="shared" si="22"/>
        <v>-2.169175852853919E-2</v>
      </c>
      <c r="AF114" s="166">
        <f t="shared" si="23"/>
        <v>-2.3833787608305332E-2</v>
      </c>
      <c r="AG114" s="166">
        <f t="shared" si="24"/>
        <v>-1.7383922973677066E-2</v>
      </c>
      <c r="AH114" s="166">
        <f t="shared" si="25"/>
        <v>-2.0025278557546638E-2</v>
      </c>
    </row>
    <row r="115" spans="1:34" x14ac:dyDescent="0.2">
      <c r="A115" s="199">
        <v>41102</v>
      </c>
      <c r="B115">
        <f>'American Bonds'!B116-'American Bonds'!B115</f>
        <v>0</v>
      </c>
      <c r="C115">
        <f>'American Bonds'!C116-'American Bonds'!C115</f>
        <v>1.0000000000000009E-2</v>
      </c>
      <c r="D115">
        <f>'American Bonds'!D116-'American Bonds'!D115</f>
        <v>9.9999999999999534E-3</v>
      </c>
      <c r="E115">
        <f>'American Bonds'!E116-'American Bonds'!E115</f>
        <v>2.0000000000000018E-2</v>
      </c>
      <c r="F115">
        <f>'American Bonds'!F116-'American Bonds'!F115</f>
        <v>0</v>
      </c>
      <c r="G115">
        <f>'American Bonds'!G116-'American Bonds'!G115</f>
        <v>1.9999999999999907E-2</v>
      </c>
      <c r="H115">
        <f>'American Bonds'!H116-'American Bonds'!H115</f>
        <v>3.0000000000000027E-2</v>
      </c>
      <c r="I115">
        <f>'American Bonds'!I116-'American Bonds'!I115</f>
        <v>4.0000000000000036E-2</v>
      </c>
      <c r="J115">
        <f>'American Bonds'!J116-'American Bonds'!J115</f>
        <v>5.0000000000000044E-2</v>
      </c>
      <c r="K115">
        <f>'American Bonds'!K116-'American Bonds'!K115</f>
        <v>7.0000000000000062E-2</v>
      </c>
      <c r="L115">
        <f>'American Bonds'!L116-'American Bonds'!L115</f>
        <v>6.999999999999984E-2</v>
      </c>
      <c r="N115" s="129">
        <f t="shared" si="26"/>
        <v>7.0000000000000062E-2</v>
      </c>
      <c r="O115" s="25">
        <f>List1!X172</f>
        <v>6.7359724607023921</v>
      </c>
      <c r="U115" s="154">
        <f t="shared" si="14"/>
        <v>41471</v>
      </c>
      <c r="V115">
        <f t="shared" si="27"/>
        <v>3.4103585657370504E-2</v>
      </c>
      <c r="W115">
        <f t="shared" si="15"/>
        <v>3.1027298095252138E-2</v>
      </c>
      <c r="X115">
        <f>LN(List1!W424/List1!W423)</f>
        <v>1.2225478226557294E-3</v>
      </c>
      <c r="Y115" s="26">
        <f t="shared" si="16"/>
        <v>0.10628387461849173</v>
      </c>
      <c r="Z115" s="26">
        <f t="shared" si="17"/>
        <v>-6.845040695374627E-3</v>
      </c>
      <c r="AA115" s="26">
        <f t="shared" si="18"/>
        <v>-7.5221847260730093E-3</v>
      </c>
      <c r="AB115" s="26">
        <f t="shared" si="19"/>
        <v>8.5138949463850463E-2</v>
      </c>
      <c r="AC115" s="26">
        <f t="shared" si="20"/>
        <v>-5.4832360594060017E-3</v>
      </c>
      <c r="AD115" s="26">
        <f t="shared" si="21"/>
        <v>-6.3182285361488419E-3</v>
      </c>
      <c r="AE115" s="166">
        <f t="shared" si="22"/>
        <v>-2.1645919273926614E-2</v>
      </c>
      <c r="AF115" s="166">
        <f t="shared" si="23"/>
        <v>-2.378723671492048E-2</v>
      </c>
      <c r="AG115" s="166">
        <f t="shared" si="24"/>
        <v>-1.7339514896089297E-2</v>
      </c>
      <c r="AH115" s="166">
        <f t="shared" si="25"/>
        <v>-1.9979992951701844E-2</v>
      </c>
    </row>
    <row r="116" spans="1:34" x14ac:dyDescent="0.2">
      <c r="A116" s="199">
        <v>41103</v>
      </c>
      <c r="B116">
        <f>'American Bonds'!B117-'American Bonds'!B116</f>
        <v>-1.9999999999999962E-2</v>
      </c>
      <c r="C116">
        <f>'American Bonds'!C117-'American Bonds'!C116</f>
        <v>0</v>
      </c>
      <c r="D116">
        <f>'American Bonds'!D117-'American Bonds'!D116</f>
        <v>1.0000000000000009E-2</v>
      </c>
      <c r="E116">
        <f>'American Bonds'!E117-'American Bonds'!E116</f>
        <v>-1.0000000000000009E-2</v>
      </c>
      <c r="F116">
        <f>'American Bonds'!F117-'American Bonds'!F116</f>
        <v>2.9999999999999916E-2</v>
      </c>
      <c r="G116">
        <f>'American Bonds'!G117-'American Bonds'!G116</f>
        <v>5.0000000000000044E-2</v>
      </c>
      <c r="H116">
        <f>'American Bonds'!H117-'American Bonds'!H116</f>
        <v>4.9999999999999822E-2</v>
      </c>
      <c r="I116">
        <f>'American Bonds'!I117-'American Bonds'!I116</f>
        <v>5.9999999999999831E-2</v>
      </c>
      <c r="J116">
        <f>'American Bonds'!J117-'American Bonds'!J116</f>
        <v>7.0000000000000062E-2</v>
      </c>
      <c r="K116">
        <f>'American Bonds'!K117-'American Bonds'!K116</f>
        <v>5.9999999999999831E-2</v>
      </c>
      <c r="L116">
        <f>'American Bonds'!L117-'American Bonds'!L116</f>
        <v>4.9999999999999822E-2</v>
      </c>
      <c r="N116" s="129">
        <f t="shared" si="26"/>
        <v>7.0000000000000062E-2</v>
      </c>
      <c r="O116" s="25">
        <f>List1!X173</f>
        <v>6.7557158747222745</v>
      </c>
      <c r="U116" s="154">
        <f t="shared" si="14"/>
        <v>41472</v>
      </c>
      <c r="V116">
        <f t="shared" si="27"/>
        <v>3.418326693227091E-2</v>
      </c>
      <c r="W116">
        <f t="shared" si="15"/>
        <v>3.1016612949909036E-2</v>
      </c>
      <c r="X116">
        <f>LN(List1!W425/List1!W424)</f>
        <v>1.0332088142359049E-3</v>
      </c>
      <c r="Y116" s="26">
        <f t="shared" si="16"/>
        <v>0.10633869852823941</v>
      </c>
      <c r="Z116" s="26">
        <f t="shared" si="17"/>
        <v>-6.8563994216181926E-3</v>
      </c>
      <c r="AA116" s="26">
        <f t="shared" si="18"/>
        <v>-7.5340839637514081E-3</v>
      </c>
      <c r="AB116" s="26">
        <f t="shared" si="19"/>
        <v>8.5201055238678769E-2</v>
      </c>
      <c r="AC116" s="26">
        <f t="shared" si="20"/>
        <v>-5.4935077628827976E-3</v>
      </c>
      <c r="AD116" s="26">
        <f t="shared" si="21"/>
        <v>-6.3291667492029503E-3</v>
      </c>
      <c r="AE116" s="166">
        <f t="shared" si="22"/>
        <v>-2.1681838720174609E-2</v>
      </c>
      <c r="AF116" s="166">
        <f t="shared" si="23"/>
        <v>-2.3824865408403912E-2</v>
      </c>
      <c r="AG116" s="166">
        <f t="shared" si="24"/>
        <v>-1.7371996874525841E-2</v>
      </c>
      <c r="AH116" s="166">
        <f t="shared" si="25"/>
        <v>-2.0014582618485016E-2</v>
      </c>
    </row>
    <row r="117" spans="1:34" x14ac:dyDescent="0.2">
      <c r="A117" s="199">
        <v>41104</v>
      </c>
      <c r="B117">
        <f>'American Bonds'!B118-'American Bonds'!B117</f>
        <v>-1.0000000000000009E-2</v>
      </c>
      <c r="C117">
        <f>'American Bonds'!C118-'American Bonds'!C117</f>
        <v>0</v>
      </c>
      <c r="D117">
        <f>'American Bonds'!D118-'American Bonds'!D117</f>
        <v>2.0000000000000018E-2</v>
      </c>
      <c r="E117">
        <f>'American Bonds'!E118-'American Bonds'!E117</f>
        <v>0</v>
      </c>
      <c r="F117">
        <f>'American Bonds'!F118-'American Bonds'!F117</f>
        <v>-2.9999999999999916E-2</v>
      </c>
      <c r="G117">
        <f>'American Bonds'!G118-'American Bonds'!G117</f>
        <v>-2.0000000000000018E-2</v>
      </c>
      <c r="H117">
        <f>'American Bonds'!H118-'American Bonds'!H117</f>
        <v>-1.0000000000000009E-2</v>
      </c>
      <c r="I117">
        <f>'American Bonds'!I118-'American Bonds'!I117</f>
        <v>-2.0000000000000018E-2</v>
      </c>
      <c r="J117">
        <f>'American Bonds'!J118-'American Bonds'!J117</f>
        <v>-1.0000000000000009E-2</v>
      </c>
      <c r="K117">
        <f>'American Bonds'!K118-'American Bonds'!K117</f>
        <v>0</v>
      </c>
      <c r="L117">
        <f>'American Bonds'!L118-'American Bonds'!L117</f>
        <v>0</v>
      </c>
      <c r="N117" s="129">
        <f t="shared" si="26"/>
        <v>2.0000000000000018E-2</v>
      </c>
      <c r="O117" s="25">
        <f>List1!X174</f>
        <v>6.7302825717608714</v>
      </c>
      <c r="U117" s="154">
        <f t="shared" si="14"/>
        <v>41473</v>
      </c>
      <c r="V117">
        <f t="shared" si="27"/>
        <v>3.4183266932270896E-2</v>
      </c>
      <c r="W117">
        <f t="shared" si="15"/>
        <v>3.1016612949909053E-2</v>
      </c>
      <c r="X117">
        <f>LN(List1!W426/List1!W425)</f>
        <v>2.3359274119562636E-3</v>
      </c>
      <c r="Y117" s="26">
        <f t="shared" si="16"/>
        <v>0.10633869852823943</v>
      </c>
      <c r="Z117" s="26">
        <f t="shared" si="17"/>
        <v>-6.871705248587154E-3</v>
      </c>
      <c r="AA117" s="26">
        <f t="shared" si="18"/>
        <v>-7.5509026142453126E-3</v>
      </c>
      <c r="AB117" s="26">
        <f t="shared" si="19"/>
        <v>8.5201055238678783E-2</v>
      </c>
      <c r="AC117" s="26">
        <f t="shared" si="20"/>
        <v>-5.5057711498445053E-3</v>
      </c>
      <c r="AD117" s="26">
        <f t="shared" si="21"/>
        <v>-6.3432956126433689E-3</v>
      </c>
      <c r="AE117" s="166">
        <f t="shared" si="22"/>
        <v>-2.1730239994868956E-2</v>
      </c>
      <c r="AF117" s="166">
        <f t="shared" si="23"/>
        <v>-2.3878050651134967E-2</v>
      </c>
      <c r="AG117" s="166">
        <f t="shared" si="24"/>
        <v>-1.7410777109152852E-2</v>
      </c>
      <c r="AH117" s="166">
        <f t="shared" si="25"/>
        <v>-2.0059262007706219E-2</v>
      </c>
    </row>
    <row r="118" spans="1:34" x14ac:dyDescent="0.2">
      <c r="A118" s="199">
        <v>41107</v>
      </c>
      <c r="B118">
        <f>'American Bonds'!B119-'American Bonds'!B118</f>
        <v>2.9999999999999971E-2</v>
      </c>
      <c r="C118">
        <f>'American Bonds'!C119-'American Bonds'!C118</f>
        <v>-1.0000000000000009E-2</v>
      </c>
      <c r="D118">
        <f>'American Bonds'!D119-'American Bonds'!D118</f>
        <v>0</v>
      </c>
      <c r="E118">
        <f>'American Bonds'!E119-'American Bonds'!E118</f>
        <v>4.0000000000000036E-2</v>
      </c>
      <c r="F118">
        <f>'American Bonds'!F119-'American Bonds'!F118</f>
        <v>1.9999999999999907E-2</v>
      </c>
      <c r="G118">
        <f>'American Bonds'!G119-'American Bonds'!G118</f>
        <v>-1.0000000000000009E-2</v>
      </c>
      <c r="H118">
        <f>'American Bonds'!H119-'American Bonds'!H118</f>
        <v>-1.9999999999999796E-2</v>
      </c>
      <c r="I118">
        <f>'American Bonds'!I119-'American Bonds'!I118</f>
        <v>-2.0000000000000018E-2</v>
      </c>
      <c r="J118">
        <f>'American Bonds'!J119-'American Bonds'!J118</f>
        <v>-3.0000000000000027E-2</v>
      </c>
      <c r="K118">
        <f>'American Bonds'!K119-'American Bonds'!K118</f>
        <v>-2.0000000000000018E-2</v>
      </c>
      <c r="L118">
        <f>'American Bonds'!L119-'American Bonds'!L118</f>
        <v>-2.9999999999999805E-2</v>
      </c>
      <c r="N118" s="129">
        <f t="shared" si="26"/>
        <v>4.0000000000000036E-2</v>
      </c>
      <c r="O118" s="25">
        <f>List1!X175</f>
        <v>6.7064817088472308</v>
      </c>
      <c r="U118" s="154">
        <f t="shared" si="14"/>
        <v>41474</v>
      </c>
      <c r="V118">
        <f t="shared" si="27"/>
        <v>3.410358565737049E-2</v>
      </c>
      <c r="W118">
        <f t="shared" si="15"/>
        <v>3.1053071137838163E-2</v>
      </c>
      <c r="X118">
        <f>LN(List1!W427/List1!W426)</f>
        <v>-2.2108083591781388E-4</v>
      </c>
      <c r="Y118" s="26">
        <f t="shared" si="16"/>
        <v>0.10634383168131928</v>
      </c>
      <c r="Z118" s="26">
        <f t="shared" si="17"/>
        <v>-6.8726701662401215E-3</v>
      </c>
      <c r="AA118" s="26">
        <f t="shared" si="18"/>
        <v>-7.5527285447882283E-3</v>
      </c>
      <c r="AB118" s="26">
        <f t="shared" si="19"/>
        <v>8.5181342346425659E-2</v>
      </c>
      <c r="AC118" s="26">
        <f t="shared" si="20"/>
        <v>-5.5050044841237688E-3</v>
      </c>
      <c r="AD118" s="26">
        <f t="shared" si="21"/>
        <v>-6.3435906697657659E-3</v>
      </c>
      <c r="AE118" s="166">
        <f t="shared" si="22"/>
        <v>-2.173329133240684E-2</v>
      </c>
      <c r="AF118" s="166">
        <f t="shared" si="23"/>
        <v>-2.3883824750499848E-2</v>
      </c>
      <c r="AG118" s="166">
        <f t="shared" si="24"/>
        <v>-1.7408352699271348E-2</v>
      </c>
      <c r="AH118" s="166">
        <f t="shared" si="25"/>
        <v>-2.0060195060252851E-2</v>
      </c>
    </row>
    <row r="119" spans="1:34" x14ac:dyDescent="0.2">
      <c r="A119" s="199">
        <v>41108</v>
      </c>
      <c r="B119">
        <f>'American Bonds'!B120-'American Bonds'!B119</f>
        <v>-9.9999999999999534E-3</v>
      </c>
      <c r="C119">
        <f>'American Bonds'!C120-'American Bonds'!C119</f>
        <v>1.0000000000000009E-2</v>
      </c>
      <c r="D119">
        <f>'American Bonds'!D120-'American Bonds'!D119</f>
        <v>0</v>
      </c>
      <c r="E119">
        <f>'American Bonds'!E120-'American Bonds'!E119</f>
        <v>0</v>
      </c>
      <c r="F119">
        <f>'American Bonds'!F120-'American Bonds'!F119</f>
        <v>3.0000000000000027E-2</v>
      </c>
      <c r="G119">
        <f>'American Bonds'!G120-'American Bonds'!G119</f>
        <v>2.0000000000000018E-2</v>
      </c>
      <c r="H119">
        <f>'American Bonds'!H120-'American Bonds'!H119</f>
        <v>2.9999999999999805E-2</v>
      </c>
      <c r="I119">
        <f>'American Bonds'!I120-'American Bonds'!I119</f>
        <v>3.0000000000000027E-2</v>
      </c>
      <c r="J119">
        <f>'American Bonds'!J120-'American Bonds'!J119</f>
        <v>3.0000000000000027E-2</v>
      </c>
      <c r="K119">
        <f>'American Bonds'!K120-'American Bonds'!K119</f>
        <v>3.0000000000000027E-2</v>
      </c>
      <c r="L119">
        <f>'American Bonds'!L120-'American Bonds'!L119</f>
        <v>2.9999999999999805E-2</v>
      </c>
      <c r="N119" s="129">
        <f t="shared" si="26"/>
        <v>3.0000000000000027E-2</v>
      </c>
      <c r="O119" s="25">
        <f>List1!X176</f>
        <v>6.7069385498802241</v>
      </c>
      <c r="U119" s="154">
        <f t="shared" si="14"/>
        <v>41475</v>
      </c>
      <c r="V119">
        <f t="shared" si="27"/>
        <v>3.4223107569721085E-2</v>
      </c>
      <c r="W119">
        <f t="shared" si="15"/>
        <v>3.0978928708145913E-2</v>
      </c>
      <c r="X119">
        <f>LN(List1!W428/List1!W427)</f>
        <v>4.2416841070167487E-4</v>
      </c>
      <c r="Y119" s="26">
        <f t="shared" si="16"/>
        <v>0.1062908725099791</v>
      </c>
      <c r="Z119" s="26">
        <f t="shared" si="17"/>
        <v>-6.8716907196759046E-3</v>
      </c>
      <c r="AA119" s="26">
        <f t="shared" si="18"/>
        <v>-7.5503666826131702E-3</v>
      </c>
      <c r="AB119" s="26">
        <f t="shared" si="19"/>
        <v>8.5178910814385944E-2</v>
      </c>
      <c r="AC119" s="26">
        <f t="shared" si="20"/>
        <v>-5.5068052141576361E-3</v>
      </c>
      <c r="AD119" s="26">
        <f t="shared" si="21"/>
        <v>-6.3436867305085324E-3</v>
      </c>
      <c r="AE119" s="166">
        <f t="shared" si="22"/>
        <v>-2.1730194050417487E-2</v>
      </c>
      <c r="AF119" s="166">
        <f t="shared" si="23"/>
        <v>-2.3876355886507265E-2</v>
      </c>
      <c r="AG119" s="166">
        <f t="shared" si="24"/>
        <v>-1.7414047107629442E-2</v>
      </c>
      <c r="AH119" s="166">
        <f t="shared" si="25"/>
        <v>-2.0060498830993718E-2</v>
      </c>
    </row>
    <row r="120" spans="1:34" x14ac:dyDescent="0.2">
      <c r="A120" s="199">
        <v>41109</v>
      </c>
      <c r="B120">
        <f>'American Bonds'!B121-'American Bonds'!B120</f>
        <v>0</v>
      </c>
      <c r="C120">
        <f>'American Bonds'!C121-'American Bonds'!C120</f>
        <v>0</v>
      </c>
      <c r="D120">
        <f>'American Bonds'!D121-'American Bonds'!D120</f>
        <v>0</v>
      </c>
      <c r="E120">
        <f>'American Bonds'!E121-'American Bonds'!E120</f>
        <v>-2.0000000000000018E-2</v>
      </c>
      <c r="F120">
        <f>'American Bonds'!F121-'American Bonds'!F120</f>
        <v>-3.0000000000000027E-2</v>
      </c>
      <c r="G120">
        <f>'American Bonds'!G121-'American Bonds'!G120</f>
        <v>-4.0000000000000036E-2</v>
      </c>
      <c r="H120">
        <f>'American Bonds'!H121-'American Bonds'!H120</f>
        <v>-3.9999999999999813E-2</v>
      </c>
      <c r="I120">
        <f>'American Bonds'!I121-'American Bonds'!I120</f>
        <v>-3.0000000000000027E-2</v>
      </c>
      <c r="J120">
        <f>'American Bonds'!J121-'American Bonds'!J120</f>
        <v>-2.0000000000000018E-2</v>
      </c>
      <c r="K120">
        <f>'American Bonds'!K121-'American Bonds'!K120</f>
        <v>-1.0000000000000009E-2</v>
      </c>
      <c r="L120">
        <f>'American Bonds'!L121-'American Bonds'!L120</f>
        <v>-9.9999999999997868E-3</v>
      </c>
      <c r="N120" s="129">
        <f t="shared" si="26"/>
        <v>0</v>
      </c>
      <c r="O120" s="25">
        <f>List1!X177</f>
        <v>6.7161921883513429</v>
      </c>
      <c r="U120" s="154">
        <f t="shared" si="14"/>
        <v>41478</v>
      </c>
      <c r="V120">
        <f t="shared" si="27"/>
        <v>3.4462151394422297E-2</v>
      </c>
      <c r="W120">
        <f t="shared" si="15"/>
        <v>3.1099992954227357E-2</v>
      </c>
      <c r="X120">
        <f>LN(List1!W429/List1!W428)</f>
        <v>1.5221717618296108E-3</v>
      </c>
      <c r="Y120" s="26">
        <f t="shared" si="16"/>
        <v>0.10681155388617423</v>
      </c>
      <c r="Z120" s="26">
        <f t="shared" si="17"/>
        <v>-6.9174377911988038E-3</v>
      </c>
      <c r="AA120" s="26">
        <f t="shared" si="18"/>
        <v>-7.5999583846334193E-3</v>
      </c>
      <c r="AB120" s="26">
        <f t="shared" si="19"/>
        <v>8.561708760334838E-2</v>
      </c>
      <c r="AC120" s="26">
        <f t="shared" si="20"/>
        <v>-5.5448203477212231E-3</v>
      </c>
      <c r="AD120" s="26">
        <f t="shared" si="21"/>
        <v>-6.3864427129840303E-3</v>
      </c>
      <c r="AE120" s="166">
        <f t="shared" si="22"/>
        <v>-2.1874858992712475E-2</v>
      </c>
      <c r="AF120" s="166">
        <f t="shared" si="23"/>
        <v>-2.4033178617935625E-2</v>
      </c>
      <c r="AG120" s="166">
        <f t="shared" si="24"/>
        <v>-1.753426151524589E-2</v>
      </c>
      <c r="AH120" s="166">
        <f t="shared" si="25"/>
        <v>-2.0195705119214539E-2</v>
      </c>
    </row>
    <row r="121" spans="1:34" x14ac:dyDescent="0.2">
      <c r="A121" s="199">
        <v>41110</v>
      </c>
      <c r="B121">
        <f>'American Bonds'!B122-'American Bonds'!B121</f>
        <v>9.9999999999999534E-3</v>
      </c>
      <c r="C121">
        <f>'American Bonds'!C122-'American Bonds'!C121</f>
        <v>1.0000000000000009E-2</v>
      </c>
      <c r="D121">
        <f>'American Bonds'!D122-'American Bonds'!D121</f>
        <v>0</v>
      </c>
      <c r="E121">
        <f>'American Bonds'!E122-'American Bonds'!E121</f>
        <v>1.0000000000000009E-2</v>
      </c>
      <c r="F121">
        <f>'American Bonds'!F122-'American Bonds'!F121</f>
        <v>1.0000000000000009E-2</v>
      </c>
      <c r="G121">
        <f>'American Bonds'!G122-'American Bonds'!G121</f>
        <v>2.0000000000000018E-2</v>
      </c>
      <c r="H121">
        <f>'American Bonds'!H122-'American Bonds'!H121</f>
        <v>1.9999999999999796E-2</v>
      </c>
      <c r="I121">
        <f>'American Bonds'!I122-'American Bonds'!I121</f>
        <v>2.0000000000000018E-2</v>
      </c>
      <c r="J121">
        <f>'American Bonds'!J122-'American Bonds'!J121</f>
        <v>0</v>
      </c>
      <c r="K121">
        <f>'American Bonds'!K122-'American Bonds'!K121</f>
        <v>0</v>
      </c>
      <c r="L121">
        <f>'American Bonds'!L122-'American Bonds'!L121</f>
        <v>0</v>
      </c>
      <c r="N121" s="129">
        <f t="shared" si="26"/>
        <v>2.0000000000000018E-2</v>
      </c>
      <c r="O121" s="25">
        <f>List1!X178</f>
        <v>6.7049140819893909</v>
      </c>
      <c r="U121" s="154">
        <f t="shared" si="14"/>
        <v>41479</v>
      </c>
      <c r="V121">
        <f t="shared" si="27"/>
        <v>3.4581673306772892E-2</v>
      </c>
      <c r="W121">
        <f t="shared" si="15"/>
        <v>3.1140396638271138E-2</v>
      </c>
      <c r="X121">
        <f>LN(List1!W430/List1!W429)</f>
        <v>-1.3377013640135207E-3</v>
      </c>
      <c r="Y121" s="26">
        <f t="shared" si="16"/>
        <v>0.1070250688230035</v>
      </c>
      <c r="Z121" s="26">
        <f t="shared" si="17"/>
        <v>-6.9241119091915208E-3</v>
      </c>
      <c r="AA121" s="26">
        <f t="shared" si="18"/>
        <v>-7.6068138581090027E-3</v>
      </c>
      <c r="AB121" s="26">
        <f t="shared" si="19"/>
        <v>8.5803067661940582E-2</v>
      </c>
      <c r="AC121" s="26">
        <f t="shared" si="20"/>
        <v>-5.5511297416284697E-3</v>
      </c>
      <c r="AD121" s="26">
        <f t="shared" si="21"/>
        <v>-6.392975737990342E-3</v>
      </c>
      <c r="AE121" s="166">
        <f t="shared" si="22"/>
        <v>-2.1895964406942175E-2</v>
      </c>
      <c r="AF121" s="166">
        <f t="shared" si="23"/>
        <v>-2.4054857528557339E-2</v>
      </c>
      <c r="AG121" s="166">
        <f t="shared" si="24"/>
        <v>-1.7554213570647979E-2</v>
      </c>
      <c r="AH121" s="166">
        <f t="shared" si="25"/>
        <v>-2.0216364358245319E-2</v>
      </c>
    </row>
    <row r="122" spans="1:34" x14ac:dyDescent="0.2">
      <c r="A122" s="199">
        <v>41111</v>
      </c>
      <c r="B122">
        <f>'American Bonds'!B123-'American Bonds'!B122</f>
        <v>-9.9999999999999534E-3</v>
      </c>
      <c r="C122">
        <f>'American Bonds'!C123-'American Bonds'!C122</f>
        <v>-1.0000000000000009E-2</v>
      </c>
      <c r="D122">
        <f>'American Bonds'!D123-'American Bonds'!D122</f>
        <v>0</v>
      </c>
      <c r="E122">
        <f>'American Bonds'!E123-'American Bonds'!E122</f>
        <v>0</v>
      </c>
      <c r="F122">
        <f>'American Bonds'!F123-'American Bonds'!F122</f>
        <v>1.0000000000000009E-2</v>
      </c>
      <c r="G122">
        <f>'American Bonds'!G123-'American Bonds'!G122</f>
        <v>3.0000000000000027E-2</v>
      </c>
      <c r="H122">
        <f>'American Bonds'!H123-'American Bonds'!H122</f>
        <v>2.0000000000000018E-2</v>
      </c>
      <c r="I122">
        <f>'American Bonds'!I123-'American Bonds'!I122</f>
        <v>1.0000000000000009E-2</v>
      </c>
      <c r="J122">
        <f>'American Bonds'!J123-'American Bonds'!J122</f>
        <v>1.0000000000000009E-2</v>
      </c>
      <c r="K122">
        <f>'American Bonds'!K123-'American Bonds'!K122</f>
        <v>0</v>
      </c>
      <c r="L122">
        <f>'American Bonds'!L123-'American Bonds'!L122</f>
        <v>0</v>
      </c>
      <c r="N122" s="129">
        <f t="shared" si="26"/>
        <v>3.0000000000000027E-2</v>
      </c>
      <c r="O122" s="25">
        <f>List1!X179</f>
        <v>6.7082485813935984</v>
      </c>
      <c r="U122" s="154">
        <f t="shared" si="14"/>
        <v>41480</v>
      </c>
      <c r="V122">
        <f t="shared" si="27"/>
        <v>3.4621513944223095E-2</v>
      </c>
      <c r="W122">
        <f t="shared" si="15"/>
        <v>3.1140908389107855E-2</v>
      </c>
      <c r="X122">
        <f>LN(List1!W431/List1!W430)</f>
        <v>-4.3240459582526902E-3</v>
      </c>
      <c r="Y122" s="26">
        <f t="shared" si="16"/>
        <v>0.10706609997092474</v>
      </c>
      <c r="Z122" s="26">
        <f t="shared" si="17"/>
        <v>-6.8966357754922216E-3</v>
      </c>
      <c r="AA122" s="26">
        <f t="shared" si="18"/>
        <v>-7.5763792145915583E-3</v>
      </c>
      <c r="AB122" s="26">
        <f t="shared" si="19"/>
        <v>8.584375005461066E-2</v>
      </c>
      <c r="AC122" s="26">
        <f t="shared" si="20"/>
        <v>-5.5296034682295794E-3</v>
      </c>
      <c r="AD122" s="26">
        <f t="shared" si="21"/>
        <v>-6.3678012991664765E-3</v>
      </c>
      <c r="AE122" s="166">
        <f t="shared" si="22"/>
        <v>-2.1809077243157081E-2</v>
      </c>
      <c r="AF122" s="166">
        <f t="shared" si="23"/>
        <v>-2.3958614735266937E-2</v>
      </c>
      <c r="AG122" s="166">
        <f t="shared" si="24"/>
        <v>-1.7486141517171989E-2</v>
      </c>
      <c r="AH122" s="166">
        <f t="shared" si="25"/>
        <v>-2.0136755792745334E-2</v>
      </c>
    </row>
    <row r="123" spans="1:34" x14ac:dyDescent="0.2">
      <c r="A123" s="199">
        <v>41114</v>
      </c>
      <c r="B123">
        <f>'American Bonds'!B124-'American Bonds'!B123</f>
        <v>-4.0000000000000036E-2</v>
      </c>
      <c r="C123">
        <f>'American Bonds'!C124-'American Bonds'!C123</f>
        <v>-1.0000000000000009E-2</v>
      </c>
      <c r="D123">
        <f>'American Bonds'!D124-'American Bonds'!D123</f>
        <v>-1.0000000000000009E-2</v>
      </c>
      <c r="E123">
        <f>'American Bonds'!E124-'American Bonds'!E123</f>
        <v>0</v>
      </c>
      <c r="F123">
        <f>'American Bonds'!F124-'American Bonds'!F123</f>
        <v>3.0000000000000027E-2</v>
      </c>
      <c r="G123">
        <f>'American Bonds'!G124-'American Bonds'!G123</f>
        <v>0</v>
      </c>
      <c r="H123">
        <f>'American Bonds'!H124-'American Bonds'!H123</f>
        <v>0</v>
      </c>
      <c r="I123">
        <f>'American Bonds'!I124-'American Bonds'!I123</f>
        <v>-1.0000000000000009E-2</v>
      </c>
      <c r="J123">
        <f>'American Bonds'!J124-'American Bonds'!J123</f>
        <v>-1.0000000000000009E-2</v>
      </c>
      <c r="K123">
        <f>'American Bonds'!K124-'American Bonds'!K123</f>
        <v>-1.0000000000000009E-2</v>
      </c>
      <c r="L123">
        <f>'American Bonds'!L124-'American Bonds'!L123</f>
        <v>-1.0000000000000231E-2</v>
      </c>
      <c r="N123" s="129">
        <f t="shared" si="26"/>
        <v>3.0000000000000027E-2</v>
      </c>
      <c r="O123" s="25">
        <f>List1!X180</f>
        <v>6.7091382279093814</v>
      </c>
      <c r="U123" s="154">
        <f t="shared" si="14"/>
        <v>41481</v>
      </c>
      <c r="V123">
        <f t="shared" si="27"/>
        <v>3.4581673306772892E-2</v>
      </c>
      <c r="W123">
        <f t="shared" si="15"/>
        <v>3.1178907979415322E-2</v>
      </c>
      <c r="X123">
        <f>LN(List1!W432/List1!W431)</f>
        <v>2.612189457146277E-3</v>
      </c>
      <c r="Y123" s="26">
        <f t="shared" si="16"/>
        <v>0.10711465959960073</v>
      </c>
      <c r="Z123" s="26">
        <f t="shared" si="17"/>
        <v>-6.9078534869767673E-3</v>
      </c>
      <c r="AA123" s="26">
        <f t="shared" si="18"/>
        <v>-7.589224331000499E-3</v>
      </c>
      <c r="AB123" s="26">
        <f t="shared" si="19"/>
        <v>8.5866413181100359E-2</v>
      </c>
      <c r="AC123" s="26">
        <f t="shared" si="20"/>
        <v>-5.5375483050077575E-3</v>
      </c>
      <c r="AD123" s="26">
        <f t="shared" si="21"/>
        <v>-6.3777529037914952E-3</v>
      </c>
      <c r="AE123" s="166">
        <f t="shared" si="22"/>
        <v>-2.1844550761582874E-2</v>
      </c>
      <c r="AF123" s="166">
        <f t="shared" si="23"/>
        <v>-2.3999234559929195E-2</v>
      </c>
      <c r="AG123" s="166">
        <f t="shared" si="24"/>
        <v>-1.7511265297029309E-2</v>
      </c>
      <c r="AH123" s="166">
        <f t="shared" si="25"/>
        <v>-2.0168225529733859E-2</v>
      </c>
    </row>
    <row r="124" spans="1:34" x14ac:dyDescent="0.2">
      <c r="A124" s="199">
        <v>41115</v>
      </c>
      <c r="B124">
        <f>'American Bonds'!B125-'American Bonds'!B124</f>
        <v>1.0000000000000009E-2</v>
      </c>
      <c r="C124">
        <f>'American Bonds'!C125-'American Bonds'!C124</f>
        <v>0</v>
      </c>
      <c r="D124">
        <f>'American Bonds'!D125-'American Bonds'!D124</f>
        <v>-2.9999999999999971E-2</v>
      </c>
      <c r="E124">
        <f>'American Bonds'!E125-'American Bonds'!E124</f>
        <v>-2.0000000000000018E-2</v>
      </c>
      <c r="F124">
        <f>'American Bonds'!F125-'American Bonds'!F124</f>
        <v>-2.0000000000000018E-2</v>
      </c>
      <c r="G124">
        <f>'American Bonds'!G125-'American Bonds'!G124</f>
        <v>-4.0000000000000036E-2</v>
      </c>
      <c r="H124">
        <f>'American Bonds'!H125-'American Bonds'!H124</f>
        <v>-4.9999999999999822E-2</v>
      </c>
      <c r="I124">
        <f>'American Bonds'!I125-'American Bonds'!I124</f>
        <v>-4.9999999999999822E-2</v>
      </c>
      <c r="J124">
        <f>'American Bonds'!J125-'American Bonds'!J124</f>
        <v>-5.0000000000000044E-2</v>
      </c>
      <c r="K124">
        <f>'American Bonds'!K125-'American Bonds'!K124</f>
        <v>-4.9999999999999822E-2</v>
      </c>
      <c r="L124">
        <f>'American Bonds'!L125-'American Bonds'!L124</f>
        <v>-4.9999999999999822E-2</v>
      </c>
      <c r="N124" s="129">
        <f t="shared" si="26"/>
        <v>1.0000000000000009E-2</v>
      </c>
      <c r="O124" s="25">
        <f>List1!X181</f>
        <v>6.7090895218074129</v>
      </c>
      <c r="U124" s="154">
        <f t="shared" si="14"/>
        <v>41482</v>
      </c>
      <c r="V124">
        <f t="shared" si="27"/>
        <v>3.4621513944223088E-2</v>
      </c>
      <c r="W124">
        <f t="shared" si="15"/>
        <v>3.1140908389107866E-2</v>
      </c>
      <c r="X124">
        <f>LN(List1!W433/List1!W432)</f>
        <v>-1.5562196552052702E-3</v>
      </c>
      <c r="Y124" s="26">
        <f t="shared" si="16"/>
        <v>0.10706609997092476</v>
      </c>
      <c r="Z124" s="26">
        <f t="shared" si="17"/>
        <v>-6.892792388712027E-3</v>
      </c>
      <c r="AA124" s="26">
        <f t="shared" si="18"/>
        <v>-7.5721570174706711E-3</v>
      </c>
      <c r="AB124" s="26">
        <f t="shared" si="19"/>
        <v>8.5843750054610674E-2</v>
      </c>
      <c r="AC124" s="26">
        <f t="shared" si="20"/>
        <v>-5.5265219070798613E-3</v>
      </c>
      <c r="AD124" s="26">
        <f t="shared" si="21"/>
        <v>-6.3642526235326135E-3</v>
      </c>
      <c r="AE124" s="166">
        <f t="shared" si="22"/>
        <v>-2.1796923387002683E-2</v>
      </c>
      <c r="AF124" s="166">
        <f t="shared" si="23"/>
        <v>-2.3945262975634728E-2</v>
      </c>
      <c r="AG124" s="166">
        <f t="shared" si="24"/>
        <v>-1.7476396765189795E-2</v>
      </c>
      <c r="AH124" s="166">
        <f t="shared" si="25"/>
        <v>-2.0125533895065183E-2</v>
      </c>
    </row>
    <row r="125" spans="1:34" x14ac:dyDescent="0.2">
      <c r="A125" s="199">
        <v>41116</v>
      </c>
      <c r="B125">
        <f>'American Bonds'!B126-'American Bonds'!B125</f>
        <v>-0.06</v>
      </c>
      <c r="C125">
        <f>'American Bonds'!C126-'American Bonds'!C125</f>
        <v>-0.06</v>
      </c>
      <c r="D125">
        <f>'American Bonds'!D126-'American Bonds'!D125</f>
        <v>-1.0000000000000009E-2</v>
      </c>
      <c r="E125">
        <f>'American Bonds'!E126-'American Bonds'!E125</f>
        <v>0</v>
      </c>
      <c r="F125">
        <f>'American Bonds'!F126-'American Bonds'!F125</f>
        <v>-1.0000000000000009E-2</v>
      </c>
      <c r="G125">
        <f>'American Bonds'!G126-'American Bonds'!G125</f>
        <v>-1.0000000000000009E-2</v>
      </c>
      <c r="H125">
        <f>'American Bonds'!H126-'American Bonds'!H125</f>
        <v>-1.0000000000000009E-2</v>
      </c>
      <c r="I125">
        <f>'American Bonds'!I126-'American Bonds'!I125</f>
        <v>0</v>
      </c>
      <c r="J125">
        <f>'American Bonds'!J126-'American Bonds'!J125</f>
        <v>0</v>
      </c>
      <c r="K125">
        <f>'American Bonds'!K126-'American Bonds'!K125</f>
        <v>-1.0000000000000009E-2</v>
      </c>
      <c r="L125">
        <f>'American Bonds'!L126-'American Bonds'!L125</f>
        <v>0</v>
      </c>
      <c r="N125" s="129">
        <f t="shared" si="26"/>
        <v>0</v>
      </c>
      <c r="O125" s="25">
        <f>List1!X182</f>
        <v>6.7132578828256744</v>
      </c>
      <c r="U125" s="154">
        <f t="shared" si="14"/>
        <v>41485</v>
      </c>
      <c r="V125">
        <f t="shared" si="27"/>
        <v>3.4581673306772885E-2</v>
      </c>
      <c r="W125">
        <f t="shared" si="15"/>
        <v>3.1153239041692739E-2</v>
      </c>
      <c r="X125">
        <f>LN(List1!W434/List1!W433)</f>
        <v>1.2732580347025312E-3</v>
      </c>
      <c r="Y125" s="26">
        <f t="shared" si="16"/>
        <v>0.10705494472090091</v>
      </c>
      <c r="Z125" s="26">
        <f t="shared" si="17"/>
        <v>-6.9028558618540216E-3</v>
      </c>
      <c r="AA125" s="26">
        <f t="shared" si="18"/>
        <v>-7.5835526807252942E-3</v>
      </c>
      <c r="AB125" s="26">
        <f t="shared" si="19"/>
        <v>8.5824191535787381E-2</v>
      </c>
      <c r="AC125" s="26">
        <f t="shared" si="20"/>
        <v>-5.5339062121436836E-3</v>
      </c>
      <c r="AD125" s="26">
        <f t="shared" si="21"/>
        <v>-6.3732796643678645E-3</v>
      </c>
      <c r="AE125" s="166">
        <f t="shared" si="22"/>
        <v>-2.1828746883303319E-2</v>
      </c>
      <c r="AF125" s="166">
        <f t="shared" si="23"/>
        <v>-2.3981299226967626E-2</v>
      </c>
      <c r="AG125" s="166">
        <f t="shared" si="24"/>
        <v>-1.7499747988128988E-2</v>
      </c>
      <c r="AH125" s="166">
        <f t="shared" si="25"/>
        <v>-2.0154079904635927E-2</v>
      </c>
    </row>
    <row r="126" spans="1:34" x14ac:dyDescent="0.2">
      <c r="A126" s="199">
        <v>41117</v>
      </c>
      <c r="B126">
        <f>'American Bonds'!B127-'American Bonds'!B126</f>
        <v>0</v>
      </c>
      <c r="C126">
        <f>'American Bonds'!C127-'American Bonds'!C126</f>
        <v>3.0000000000000027E-2</v>
      </c>
      <c r="D126">
        <f>'American Bonds'!D127-'American Bonds'!D126</f>
        <v>-1.0000000000000009E-2</v>
      </c>
      <c r="E126">
        <f>'American Bonds'!E127-'American Bonds'!E126</f>
        <v>-3.0000000000000027E-2</v>
      </c>
      <c r="F126">
        <f>'American Bonds'!F127-'American Bonds'!F126</f>
        <v>-4.9999999999999933E-2</v>
      </c>
      <c r="G126">
        <f>'American Bonds'!G127-'American Bonds'!G126</f>
        <v>-5.9999999999999942E-2</v>
      </c>
      <c r="H126">
        <f>'American Bonds'!H127-'American Bonds'!H126</f>
        <v>-6.0000000000000053E-2</v>
      </c>
      <c r="I126">
        <f>'American Bonds'!I127-'American Bonds'!I126</f>
        <v>-6.0000000000000053E-2</v>
      </c>
      <c r="J126">
        <f>'American Bonds'!J127-'American Bonds'!J126</f>
        <v>-6.0000000000000053E-2</v>
      </c>
      <c r="K126">
        <f>'American Bonds'!K127-'American Bonds'!K126</f>
        <v>-5.0000000000000044E-2</v>
      </c>
      <c r="L126">
        <f>'American Bonds'!L127-'American Bonds'!L126</f>
        <v>-4.9999999999999822E-2</v>
      </c>
      <c r="N126" s="129">
        <f t="shared" si="26"/>
        <v>3.0000000000000027E-2</v>
      </c>
      <c r="O126" s="25">
        <f>List1!X183</f>
        <v>6.7317563318856006</v>
      </c>
      <c r="U126" s="154" t="str">
        <f t="shared" si="14"/>
        <v>01.08.2017</v>
      </c>
      <c r="V126">
        <f t="shared" si="27"/>
        <v>3.4422310756972094E-2</v>
      </c>
      <c r="W126">
        <f t="shared" si="15"/>
        <v>3.1124988999822106E-2</v>
      </c>
      <c r="X126">
        <f>LN(List1!W435/List1!W434)</f>
        <v>-3.5360907116642042E-4</v>
      </c>
      <c r="Y126" s="26">
        <f t="shared" si="16"/>
        <v>0.10682986274625281</v>
      </c>
      <c r="Z126" s="26">
        <f t="shared" si="17"/>
        <v>-6.8856567581416653E-3</v>
      </c>
      <c r="AA126" s="26">
        <f t="shared" si="18"/>
        <v>-7.5654711368966622E-3</v>
      </c>
      <c r="AB126" s="26">
        <f t="shared" si="19"/>
        <v>8.5618361802154139E-2</v>
      </c>
      <c r="AC126" s="26">
        <f t="shared" si="20"/>
        <v>-5.5184817841086265E-3</v>
      </c>
      <c r="AD126" s="26">
        <f t="shared" si="21"/>
        <v>-6.3567670913815674E-3</v>
      </c>
      <c r="AE126" s="166">
        <f t="shared" si="22"/>
        <v>-2.1774358541858815E-2</v>
      </c>
      <c r="AF126" s="166">
        <f t="shared" si="23"/>
        <v>-2.3924120364856988E-2</v>
      </c>
      <c r="AG126" s="166">
        <f t="shared" si="24"/>
        <v>-1.7450971663932852E-2</v>
      </c>
      <c r="AH126" s="166">
        <f t="shared" si="25"/>
        <v>-2.010186256396946E-2</v>
      </c>
    </row>
    <row r="127" spans="1:34" x14ac:dyDescent="0.2">
      <c r="A127" s="199">
        <v>41118</v>
      </c>
      <c r="B127">
        <f>'American Bonds'!B128-'American Bonds'!B127</f>
        <v>1.0000000000000009E-2</v>
      </c>
      <c r="C127">
        <f>'American Bonds'!C128-'American Bonds'!C127</f>
        <v>9.9999999999999534E-3</v>
      </c>
      <c r="D127">
        <f>'American Bonds'!D128-'American Bonds'!D127</f>
        <v>2.0000000000000018E-2</v>
      </c>
      <c r="E127">
        <f>'American Bonds'!E128-'American Bonds'!E127</f>
        <v>0</v>
      </c>
      <c r="F127">
        <f>'American Bonds'!F128-'American Bonds'!F127</f>
        <v>0</v>
      </c>
      <c r="G127">
        <f>'American Bonds'!G128-'American Bonds'!G127</f>
        <v>2.0000000000000018E-2</v>
      </c>
      <c r="H127">
        <f>'American Bonds'!H128-'American Bonds'!H127</f>
        <v>3.0000000000000027E-2</v>
      </c>
      <c r="I127">
        <f>'American Bonds'!I128-'American Bonds'!I127</f>
        <v>4.0000000000000036E-2</v>
      </c>
      <c r="J127">
        <f>'American Bonds'!J128-'American Bonds'!J127</f>
        <v>5.0000000000000044E-2</v>
      </c>
      <c r="K127">
        <f>'American Bonds'!K128-'American Bonds'!K127</f>
        <v>6.0000000000000053E-2</v>
      </c>
      <c r="L127">
        <f>'American Bonds'!L128-'American Bonds'!L127</f>
        <v>6.0000000000000053E-2</v>
      </c>
      <c r="N127" s="129">
        <f t="shared" si="26"/>
        <v>6.0000000000000053E-2</v>
      </c>
      <c r="O127" s="25">
        <f>List1!X184</f>
        <v>6.7343180165561503</v>
      </c>
      <c r="U127" s="154" t="str">
        <f t="shared" si="14"/>
        <v>02.08.2017</v>
      </c>
      <c r="V127">
        <f t="shared" si="27"/>
        <v>3.4103585657370504E-2</v>
      </c>
      <c r="W127">
        <f t="shared" si="15"/>
        <v>3.1065949640911295E-2</v>
      </c>
      <c r="X127">
        <f>LN(List1!W436/List1!W435)</f>
        <v>2.4944609897982386E-3</v>
      </c>
      <c r="Y127" s="26">
        <f t="shared" si="16"/>
        <v>0.10637379155956431</v>
      </c>
      <c r="Z127" s="26">
        <f t="shared" si="17"/>
        <v>-6.8747269797325905E-3</v>
      </c>
      <c r="AA127" s="26">
        <f t="shared" si="18"/>
        <v>-7.5550793309806562E-3</v>
      </c>
      <c r="AB127" s="26">
        <f t="shared" si="19"/>
        <v>8.520252559891521E-2</v>
      </c>
      <c r="AC127" s="26">
        <f t="shared" si="20"/>
        <v>-5.5064700889996014E-3</v>
      </c>
      <c r="AD127" s="26">
        <f t="shared" si="21"/>
        <v>-6.3454187750576208E-3</v>
      </c>
      <c r="AE127" s="166">
        <f t="shared" si="22"/>
        <v>-2.1739795547765207E-2</v>
      </c>
      <c r="AF127" s="166">
        <f t="shared" si="23"/>
        <v>-2.3891258589159997E-2</v>
      </c>
      <c r="AG127" s="166">
        <f t="shared" si="24"/>
        <v>-1.7412987348828828E-2</v>
      </c>
      <c r="AH127" s="166">
        <f t="shared" si="25"/>
        <v>-2.0065976036777719E-2</v>
      </c>
    </row>
    <row r="128" spans="1:34" x14ac:dyDescent="0.2">
      <c r="A128" s="199" t="s">
        <v>58</v>
      </c>
      <c r="B128">
        <f>'American Bonds'!B129-'American Bonds'!B128</f>
        <v>8.0000000000000016E-2</v>
      </c>
      <c r="C128">
        <f>'American Bonds'!C129-'American Bonds'!C128</f>
        <v>0</v>
      </c>
      <c r="D128">
        <f>'American Bonds'!D129-'American Bonds'!D128</f>
        <v>9.9999999999999534E-3</v>
      </c>
      <c r="E128">
        <f>'American Bonds'!E129-'American Bonds'!E128</f>
        <v>0</v>
      </c>
      <c r="F128">
        <f>'American Bonds'!F129-'American Bonds'!F128</f>
        <v>0</v>
      </c>
      <c r="G128">
        <f>'American Bonds'!G129-'American Bonds'!G128</f>
        <v>1.0000000000000009E-2</v>
      </c>
      <c r="H128">
        <f>'American Bonds'!H129-'American Bonds'!H128</f>
        <v>1.0000000000000009E-2</v>
      </c>
      <c r="I128">
        <f>'American Bonds'!I129-'American Bonds'!I128</f>
        <v>3.0000000000000027E-2</v>
      </c>
      <c r="J128">
        <f>'American Bonds'!J129-'American Bonds'!J128</f>
        <v>4.0000000000000036E-2</v>
      </c>
      <c r="K128">
        <f>'American Bonds'!K129-'American Bonds'!K128</f>
        <v>3.9999999999999813E-2</v>
      </c>
      <c r="L128">
        <f>'American Bonds'!L129-'American Bonds'!L128</f>
        <v>4.9999999999999822E-2</v>
      </c>
      <c r="N128" s="129">
        <f t="shared" si="26"/>
        <v>8.0000000000000016E-2</v>
      </c>
      <c r="O128" s="25">
        <f>List1!X185</f>
        <v>6.7531856585770988</v>
      </c>
      <c r="U128" s="154" t="str">
        <f t="shared" si="14"/>
        <v>03.08.2017</v>
      </c>
      <c r="V128">
        <f t="shared" si="27"/>
        <v>3.4183266932270896E-2</v>
      </c>
      <c r="W128">
        <f t="shared" si="15"/>
        <v>3.108102763559251E-2</v>
      </c>
      <c r="X128">
        <f>LN(List1!W437/List1!W436)</f>
        <v>-4.3869343632514082E-4</v>
      </c>
      <c r="Y128" s="26">
        <f t="shared" si="16"/>
        <v>0.10648854949533615</v>
      </c>
      <c r="Z128" s="26">
        <f t="shared" si="17"/>
        <v>-6.8849504391730702E-3</v>
      </c>
      <c r="AA128" s="26">
        <f t="shared" si="18"/>
        <v>-7.5659106187590244E-3</v>
      </c>
      <c r="AB128" s="26">
        <f t="shared" si="19"/>
        <v>8.5307007968054155E-2</v>
      </c>
      <c r="AC128" s="26">
        <f t="shared" si="20"/>
        <v>-5.5154711446221581E-3</v>
      </c>
      <c r="AD128" s="26">
        <f t="shared" si="21"/>
        <v>-6.3551693493442704E-3</v>
      </c>
      <c r="AE128" s="166">
        <f t="shared" si="22"/>
        <v>-2.1772124965163474E-2</v>
      </c>
      <c r="AF128" s="166">
        <f t="shared" si="23"/>
        <v>-2.3925510128532383E-2</v>
      </c>
      <c r="AG128" s="166">
        <f t="shared" si="24"/>
        <v>-1.744145118594197E-2</v>
      </c>
      <c r="AH128" s="166">
        <f t="shared" si="25"/>
        <v>-2.0096810060018202E-2</v>
      </c>
    </row>
    <row r="129" spans="1:34" x14ac:dyDescent="0.2">
      <c r="A129" s="199" t="s">
        <v>59</v>
      </c>
      <c r="B129">
        <f>'American Bonds'!B130-'American Bonds'!B129</f>
        <v>-2.0000000000000018E-2</v>
      </c>
      <c r="C129">
        <f>'American Bonds'!C130-'American Bonds'!C129</f>
        <v>-9.9999999999999534E-3</v>
      </c>
      <c r="D129">
        <f>'American Bonds'!D130-'American Bonds'!D129</f>
        <v>1.0000000000000009E-2</v>
      </c>
      <c r="E129">
        <f>'American Bonds'!E130-'American Bonds'!E129</f>
        <v>3.0000000000000027E-2</v>
      </c>
      <c r="F129">
        <f>'American Bonds'!F130-'American Bonds'!F129</f>
        <v>0</v>
      </c>
      <c r="G129">
        <f>'American Bonds'!G130-'American Bonds'!G129</f>
        <v>-1.0000000000000009E-2</v>
      </c>
      <c r="H129">
        <f>'American Bonds'!H130-'American Bonds'!H129</f>
        <v>0</v>
      </c>
      <c r="I129">
        <f>'American Bonds'!I130-'American Bonds'!I129</f>
        <v>-1.0000000000000009E-2</v>
      </c>
      <c r="J129">
        <f>'American Bonds'!J130-'American Bonds'!J129</f>
        <v>0</v>
      </c>
      <c r="K129">
        <f>'American Bonds'!K130-'American Bonds'!K129</f>
        <v>0</v>
      </c>
      <c r="L129">
        <f>'American Bonds'!L130-'American Bonds'!L129</f>
        <v>0</v>
      </c>
      <c r="N129" s="129">
        <f t="shared" si="26"/>
        <v>3.0000000000000027E-2</v>
      </c>
      <c r="O129" s="25">
        <f>List1!X186</f>
        <v>6.7305490833011898</v>
      </c>
      <c r="U129" s="154" t="str">
        <f t="shared" si="14"/>
        <v>04.08.2017</v>
      </c>
      <c r="V129">
        <f t="shared" si="27"/>
        <v>3.4262948207171302E-2</v>
      </c>
      <c r="W129">
        <f t="shared" si="15"/>
        <v>3.0992815000791873E-2</v>
      </c>
      <c r="X129">
        <f>LN(List1!W438/List1!W437)</f>
        <v>2.1198251574428085E-3</v>
      </c>
      <c r="Y129" s="26">
        <f t="shared" si="16"/>
        <v>0.10636301749480456</v>
      </c>
      <c r="Z129" s="26">
        <f t="shared" si="17"/>
        <v>-6.8907320462063713E-3</v>
      </c>
      <c r="AA129" s="26">
        <f t="shared" si="18"/>
        <v>-7.571131845045851E-3</v>
      </c>
      <c r="AB129" s="26">
        <f t="shared" si="19"/>
        <v>8.5241592370659786E-2</v>
      </c>
      <c r="AC129" s="26">
        <f t="shared" si="20"/>
        <v>-5.5223797336029614E-3</v>
      </c>
      <c r="AD129" s="26">
        <f t="shared" si="21"/>
        <v>-6.3613869277184612E-3</v>
      </c>
      <c r="AE129" s="166">
        <f t="shared" si="22"/>
        <v>-2.1790408011924754E-2</v>
      </c>
      <c r="AF129" s="166">
        <f t="shared" si="23"/>
        <v>-2.39420210957779E-2</v>
      </c>
      <c r="AG129" s="166">
        <f t="shared" si="24"/>
        <v>-1.746329806253925E-2</v>
      </c>
      <c r="AH129" s="166">
        <f t="shared" si="25"/>
        <v>-2.0116471769211251E-2</v>
      </c>
    </row>
    <row r="130" spans="1:34" x14ac:dyDescent="0.2">
      <c r="A130" s="199" t="s">
        <v>60</v>
      </c>
      <c r="B130">
        <f>'American Bonds'!B131-'American Bonds'!B130</f>
        <v>-2.0000000000000018E-2</v>
      </c>
      <c r="C130">
        <f>'American Bonds'!C131-'American Bonds'!C130</f>
        <v>-2.0000000000000018E-2</v>
      </c>
      <c r="D130">
        <f>'American Bonds'!D131-'American Bonds'!D130</f>
        <v>-1.0000000000000009E-2</v>
      </c>
      <c r="E130">
        <f>'American Bonds'!E131-'American Bonds'!E130</f>
        <v>-2.0000000000000018E-2</v>
      </c>
      <c r="F130">
        <f>'American Bonds'!F131-'American Bonds'!F130</f>
        <v>-3.0000000000000027E-2</v>
      </c>
      <c r="G130">
        <f>'American Bonds'!G131-'American Bonds'!G130</f>
        <v>-2.0000000000000018E-2</v>
      </c>
      <c r="H130">
        <f>'American Bonds'!H131-'American Bonds'!H130</f>
        <v>-4.0000000000000036E-2</v>
      </c>
      <c r="I130">
        <f>'American Bonds'!I131-'American Bonds'!I130</f>
        <v>-4.0000000000000036E-2</v>
      </c>
      <c r="J130">
        <f>'American Bonds'!J131-'American Bonds'!J130</f>
        <v>-4.0000000000000036E-2</v>
      </c>
      <c r="K130">
        <f>'American Bonds'!K131-'American Bonds'!K130</f>
        <v>-3.9999999999999813E-2</v>
      </c>
      <c r="L130">
        <f>'American Bonds'!L131-'American Bonds'!L130</f>
        <v>-4.0000000000000036E-2</v>
      </c>
      <c r="N130" s="129">
        <f t="shared" si="26"/>
        <v>-1.0000000000000009E-2</v>
      </c>
      <c r="O130" s="25">
        <f>List1!X187</f>
        <v>6.7145263117690943</v>
      </c>
      <c r="U130" s="154" t="str">
        <f t="shared" si="14"/>
        <v>07.08.2017</v>
      </c>
      <c r="V130">
        <f t="shared" si="27"/>
        <v>3.4023904382470119E-2</v>
      </c>
      <c r="W130">
        <f t="shared" si="15"/>
        <v>3.0713896305985391E-2</v>
      </c>
      <c r="X130">
        <f>LN(List1!W439/List1!W438)</f>
        <v>-2.2324053130535065E-3</v>
      </c>
      <c r="Y130" s="26">
        <f t="shared" si="16"/>
        <v>0.10547511175741006</v>
      </c>
      <c r="Z130" s="26">
        <f t="shared" si="17"/>
        <v>-6.8161541130963375E-3</v>
      </c>
      <c r="AA130" s="26">
        <f t="shared" si="18"/>
        <v>-7.4887477600270157E-3</v>
      </c>
      <c r="AB130" s="26">
        <f t="shared" si="19"/>
        <v>8.45437681191816E-2</v>
      </c>
      <c r="AC130" s="26">
        <f t="shared" si="20"/>
        <v>-5.4635007557765191E-3</v>
      </c>
      <c r="AD130" s="26">
        <f t="shared" si="21"/>
        <v>-6.2928821128164988E-3</v>
      </c>
      <c r="AE130" s="166">
        <f t="shared" si="22"/>
        <v>-2.1554571880109362E-2</v>
      </c>
      <c r="AF130" s="166">
        <f t="shared" si="23"/>
        <v>-2.3681499744169426E-2</v>
      </c>
      <c r="AG130" s="166">
        <f t="shared" si="24"/>
        <v>-1.7277106386305145E-2</v>
      </c>
      <c r="AH130" s="166">
        <f t="shared" si="25"/>
        <v>-1.9899840523432806E-2</v>
      </c>
    </row>
    <row r="131" spans="1:34" x14ac:dyDescent="0.2">
      <c r="A131" s="199" t="s">
        <v>61</v>
      </c>
      <c r="B131">
        <f>'American Bonds'!B132-'American Bonds'!B131</f>
        <v>-9.9999999999999811E-3</v>
      </c>
      <c r="C131">
        <f>'American Bonds'!C132-'American Bonds'!C131</f>
        <v>2.0000000000000018E-2</v>
      </c>
      <c r="D131">
        <f>'American Bonds'!D132-'American Bonds'!D131</f>
        <v>4.0000000000000036E-2</v>
      </c>
      <c r="E131">
        <f>'American Bonds'!E132-'American Bonds'!E131</f>
        <v>5.0000000000000044E-2</v>
      </c>
      <c r="F131">
        <f>'American Bonds'!F132-'American Bonds'!F131</f>
        <v>7.999999999999996E-2</v>
      </c>
      <c r="G131">
        <f>'American Bonds'!G132-'American Bonds'!G131</f>
        <v>9.9999999999999978E-2</v>
      </c>
      <c r="H131">
        <f>'American Bonds'!H132-'American Bonds'!H131</f>
        <v>9.9999999999999867E-2</v>
      </c>
      <c r="I131">
        <f>'American Bonds'!I132-'American Bonds'!I131</f>
        <v>9.9999999999999867E-2</v>
      </c>
      <c r="J131">
        <f>'American Bonds'!J132-'American Bonds'!J131</f>
        <v>8.0000000000000071E-2</v>
      </c>
      <c r="K131">
        <f>'American Bonds'!K132-'American Bonds'!K131</f>
        <v>6.999999999999984E-2</v>
      </c>
      <c r="L131">
        <f>'American Bonds'!L132-'American Bonds'!L131</f>
        <v>6.999999999999984E-2</v>
      </c>
      <c r="N131" s="129">
        <f t="shared" si="26"/>
        <v>9.9999999999999978E-2</v>
      </c>
      <c r="O131" s="25">
        <f>List1!X188</f>
        <v>6.7146757269483244</v>
      </c>
      <c r="U131" s="154" t="str">
        <f t="shared" ref="U131:U164" si="28">A383</f>
        <v>08.08.2017</v>
      </c>
      <c r="V131">
        <f t="shared" si="27"/>
        <v>3.3904382470119523E-2</v>
      </c>
      <c r="W131">
        <f t="shared" ref="W131:W194" si="29">_xlfn.STDEV.S(N133:N383)</f>
        <v>3.0748899504163298E-2</v>
      </c>
      <c r="X131">
        <f>LN(List1!W440/List1!W439)</f>
        <v>5.0409597099533956E-4</v>
      </c>
      <c r="Y131" s="26">
        <f t="shared" ref="Y131:Y194" si="30">V131+W131*_xlfn.NORM.S.INV(99%)</f>
        <v>0.10543701946072527</v>
      </c>
      <c r="Z131" s="26">
        <f t="shared" ref="Z131:Z194" si="31">-Y131*O383/100</f>
        <v>-6.8177687565945753E-3</v>
      </c>
      <c r="AA131" s="26">
        <f t="shared" ref="AA131:AA194" si="32">-O383*(V131+W131*$R$3)/100</f>
        <v>-7.4915317652658542E-3</v>
      </c>
      <c r="AB131" s="26">
        <f t="shared" ref="AB131:AB194" si="33">V131+W131*_xlfn.NORM.S.INV(95%)</f>
        <v>8.448182134430883E-2</v>
      </c>
      <c r="AC131" s="26">
        <f t="shared" ref="AC131:AC194" si="34">-AB131*O383/100</f>
        <v>-5.4627636954018991E-3</v>
      </c>
      <c r="AD131" s="26">
        <f t="shared" ref="AD131:AD194" si="35">-O383*(V131+W131*$R$4)/100</f>
        <v>-6.2935870030635006E-3</v>
      </c>
      <c r="AE131" s="166">
        <f t="shared" ref="AE131:AE194" si="36">Z131*SQRT(10)</f>
        <v>-2.1559677831172977E-2</v>
      </c>
      <c r="AF131" s="166">
        <f t="shared" ref="AF131:AF194" si="37">AA131*SQRT(10)</f>
        <v>-2.3690303541741994E-2</v>
      </c>
      <c r="AG131" s="166">
        <f t="shared" ref="AG131:AG194" si="38">AC131*SQRT(10)</f>
        <v>-1.7274775596748289E-2</v>
      </c>
      <c r="AH131" s="166">
        <f t="shared" ref="AH131:AH194" si="39">AD131*SQRT(10)</f>
        <v>-1.9902069582113772E-2</v>
      </c>
    </row>
    <row r="132" spans="1:34" x14ac:dyDescent="0.2">
      <c r="A132" s="199" t="s">
        <v>62</v>
      </c>
      <c r="B132">
        <f>'American Bonds'!B133-'American Bonds'!B132</f>
        <v>4.0000000000000008E-2</v>
      </c>
      <c r="C132">
        <f>'American Bonds'!C133-'American Bonds'!C132</f>
        <v>2.9999999999999971E-2</v>
      </c>
      <c r="D132">
        <f>'American Bonds'!D133-'American Bonds'!D132</f>
        <v>0</v>
      </c>
      <c r="E132">
        <f>'American Bonds'!E133-'American Bonds'!E132</f>
        <v>9.9999999999998979E-3</v>
      </c>
      <c r="F132">
        <f>'American Bonds'!F133-'American Bonds'!F132</f>
        <v>2.0000000000000018E-2</v>
      </c>
      <c r="G132">
        <f>'American Bonds'!G133-'American Bonds'!G132</f>
        <v>0</v>
      </c>
      <c r="H132">
        <f>'American Bonds'!H133-'American Bonds'!H132</f>
        <v>2.0000000000000018E-2</v>
      </c>
      <c r="I132">
        <f>'American Bonds'!I133-'American Bonds'!I132</f>
        <v>1.0000000000000009E-2</v>
      </c>
      <c r="J132">
        <f>'American Bonds'!J133-'American Bonds'!J132</f>
        <v>0</v>
      </c>
      <c r="K132">
        <f>'American Bonds'!K133-'American Bonds'!K132</f>
        <v>0</v>
      </c>
      <c r="L132">
        <f>'American Bonds'!L133-'American Bonds'!L132</f>
        <v>-2.0000000000000018E-2</v>
      </c>
      <c r="N132" s="129">
        <f t="shared" ref="N132:N195" si="40">MAX(B132:L132)</f>
        <v>4.0000000000000008E-2</v>
      </c>
      <c r="O132" s="25">
        <f>List1!X189</f>
        <v>6.7296810830064517</v>
      </c>
      <c r="U132" s="154" t="str">
        <f t="shared" si="28"/>
        <v>09.08.2017</v>
      </c>
      <c r="V132">
        <f t="shared" ref="V132:V195" si="41">AVERAGE(N134:N384)</f>
        <v>3.394422310756972E-2</v>
      </c>
      <c r="W132">
        <f t="shared" si="29"/>
        <v>3.0711249998885203E-2</v>
      </c>
      <c r="X132">
        <f>LN(List1!W441/List1!W440)</f>
        <v>-1.765712411138479E-3</v>
      </c>
      <c r="Y132" s="26">
        <f t="shared" si="30"/>
        <v>0.1053892742516131</v>
      </c>
      <c r="Z132" s="26">
        <f t="shared" si="31"/>
        <v>-6.8033215419678484E-3</v>
      </c>
      <c r="AA132" s="26">
        <f t="shared" si="32"/>
        <v>-7.4751378112014868E-3</v>
      </c>
      <c r="AB132" s="26">
        <f t="shared" si="33"/>
        <v>8.4459734056449423E-2</v>
      </c>
      <c r="AC132" s="26">
        <f t="shared" si="34"/>
        <v>-5.4522315692512036E-3</v>
      </c>
      <c r="AD132" s="26">
        <f t="shared" si="35"/>
        <v>-6.2806543347667986E-3</v>
      </c>
      <c r="AE132" s="166">
        <f t="shared" si="36"/>
        <v>-2.1513991727107218E-2</v>
      </c>
      <c r="AF132" s="166">
        <f t="shared" si="37"/>
        <v>-2.3638461307042419E-2</v>
      </c>
      <c r="AG132" s="166">
        <f t="shared" si="38"/>
        <v>-1.7241470089507868E-2</v>
      </c>
      <c r="AH132" s="166">
        <f t="shared" si="39"/>
        <v>-1.9861172894072743E-2</v>
      </c>
    </row>
    <row r="133" spans="1:34" x14ac:dyDescent="0.2">
      <c r="A133" s="199" t="s">
        <v>63</v>
      </c>
      <c r="B133">
        <f>'American Bonds'!B134-'American Bonds'!B133</f>
        <v>0</v>
      </c>
      <c r="C133">
        <f>'American Bonds'!C134-'American Bonds'!C133</f>
        <v>-2.0000000000000018E-2</v>
      </c>
      <c r="D133">
        <f>'American Bonds'!D134-'American Bonds'!D133</f>
        <v>-1.0000000000000009E-2</v>
      </c>
      <c r="E133">
        <f>'American Bonds'!E134-'American Bonds'!E133</f>
        <v>-1.9999999999999907E-2</v>
      </c>
      <c r="F133">
        <f>'American Bonds'!F134-'American Bonds'!F133</f>
        <v>-3.0000000000000027E-2</v>
      </c>
      <c r="G133">
        <f>'American Bonds'!G134-'American Bonds'!G133</f>
        <v>-2.0000000000000018E-2</v>
      </c>
      <c r="H133">
        <f>'American Bonds'!H134-'American Bonds'!H133</f>
        <v>-3.9999999999999813E-2</v>
      </c>
      <c r="I133">
        <f>'American Bonds'!I134-'American Bonds'!I133</f>
        <v>-4.0000000000000036E-2</v>
      </c>
      <c r="J133">
        <f>'American Bonds'!J134-'American Bonds'!J133</f>
        <v>-4.0000000000000036E-2</v>
      </c>
      <c r="K133">
        <f>'American Bonds'!K134-'American Bonds'!K133</f>
        <v>-4.9999999999999822E-2</v>
      </c>
      <c r="L133">
        <f>'American Bonds'!L134-'American Bonds'!L133</f>
        <v>-4.9999999999999822E-2</v>
      </c>
      <c r="N133" s="129">
        <f t="shared" si="40"/>
        <v>0</v>
      </c>
      <c r="O133" s="25">
        <f>List1!X190</f>
        <v>6.7045583276940404</v>
      </c>
      <c r="U133" s="154" t="str">
        <f t="shared" si="28"/>
        <v>10.08.2017</v>
      </c>
      <c r="V133">
        <f t="shared" si="41"/>
        <v>3.394422310756972E-2</v>
      </c>
      <c r="W133">
        <f t="shared" si="29"/>
        <v>3.0711249998885203E-2</v>
      </c>
      <c r="X133">
        <f>LN(List1!W442/List1!W441)</f>
        <v>2.604509874116972E-3</v>
      </c>
      <c r="Y133" s="26">
        <f t="shared" si="30"/>
        <v>0.1053892742516131</v>
      </c>
      <c r="Z133" s="26">
        <f t="shared" si="31"/>
        <v>-6.819280353378916E-3</v>
      </c>
      <c r="AA133" s="26">
        <f t="shared" si="32"/>
        <v>-7.4926725277167676E-3</v>
      </c>
      <c r="AB133" s="26">
        <f t="shared" si="33"/>
        <v>8.4459734056449423E-2</v>
      </c>
      <c r="AC133" s="26">
        <f t="shared" si="34"/>
        <v>-5.465021077265252E-3</v>
      </c>
      <c r="AD133" s="26">
        <f t="shared" si="35"/>
        <v>-6.2953871057299738E-3</v>
      </c>
      <c r="AE133" s="166">
        <f t="shared" si="36"/>
        <v>-2.1564457919915278E-2</v>
      </c>
      <c r="AF133" s="166">
        <f t="shared" si="37"/>
        <v>-2.3693910949356078E-2</v>
      </c>
      <c r="AG133" s="166">
        <f t="shared" si="38"/>
        <v>-1.7281914064985238E-2</v>
      </c>
      <c r="AH133" s="166">
        <f t="shared" si="39"/>
        <v>-1.9907762006561969E-2</v>
      </c>
    </row>
    <row r="134" spans="1:34" x14ac:dyDescent="0.2">
      <c r="A134" s="199" t="s">
        <v>64</v>
      </c>
      <c r="B134">
        <f>'American Bonds'!B135-'American Bonds'!B134</f>
        <v>0</v>
      </c>
      <c r="C134">
        <f>'American Bonds'!C135-'American Bonds'!C134</f>
        <v>-9.9999999999999534E-3</v>
      </c>
      <c r="D134">
        <f>'American Bonds'!D135-'American Bonds'!D134</f>
        <v>-1.0000000000000009E-2</v>
      </c>
      <c r="E134">
        <f>'American Bonds'!E135-'American Bonds'!E134</f>
        <v>0</v>
      </c>
      <c r="F134">
        <f>'American Bonds'!F135-'American Bonds'!F134</f>
        <v>-2.0000000000000018E-2</v>
      </c>
      <c r="G134">
        <f>'American Bonds'!G135-'American Bonds'!G134</f>
        <v>-3.9999999999999925E-2</v>
      </c>
      <c r="H134">
        <f>'American Bonds'!H135-'American Bonds'!H134</f>
        <v>-4.0000000000000036E-2</v>
      </c>
      <c r="I134">
        <f>'American Bonds'!I135-'American Bonds'!I134</f>
        <v>-3.9999999999999813E-2</v>
      </c>
      <c r="J134">
        <f>'American Bonds'!J135-'American Bonds'!J134</f>
        <v>-5.0000000000000044E-2</v>
      </c>
      <c r="K134">
        <f>'American Bonds'!K135-'American Bonds'!K134</f>
        <v>-3.0000000000000027E-2</v>
      </c>
      <c r="L134">
        <f>'American Bonds'!L135-'American Bonds'!L134</f>
        <v>-2.0000000000000018E-2</v>
      </c>
      <c r="N134" s="129">
        <f t="shared" si="40"/>
        <v>0</v>
      </c>
      <c r="O134" s="25">
        <f>List1!X191</f>
        <v>6.7050161278290732</v>
      </c>
      <c r="U134" s="154" t="str">
        <f t="shared" si="28"/>
        <v>11.08.2017</v>
      </c>
      <c r="V134">
        <f t="shared" si="41"/>
        <v>3.3784860557768928E-2</v>
      </c>
      <c r="W134">
        <f t="shared" si="29"/>
        <v>3.0522410289498446E-2</v>
      </c>
      <c r="X134">
        <f>LN(List1!W443/List1!W442)</f>
        <v>2.1293272188082422E-3</v>
      </c>
      <c r="Y134" s="26">
        <f t="shared" si="30"/>
        <v>0.10479060484534591</v>
      </c>
      <c r="Z134" s="26">
        <f t="shared" si="31"/>
        <v>-6.7963016424086422E-3</v>
      </c>
      <c r="AA134" s="26">
        <f t="shared" si="32"/>
        <v>-7.467108610088616E-3</v>
      </c>
      <c r="AB134" s="26">
        <f t="shared" si="33"/>
        <v>8.3989757825751354E-2</v>
      </c>
      <c r="AC134" s="26">
        <f t="shared" si="34"/>
        <v>-5.447241476457706E-3</v>
      </c>
      <c r="AD134" s="26">
        <f t="shared" si="35"/>
        <v>-6.2744196630272163E-3</v>
      </c>
      <c r="AE134" s="166">
        <f t="shared" si="36"/>
        <v>-2.1491792855554515E-2</v>
      </c>
      <c r="AF134" s="166">
        <f t="shared" si="37"/>
        <v>-2.3613070743734189E-2</v>
      </c>
      <c r="AG134" s="166">
        <f t="shared" si="38"/>
        <v>-1.7225690030544822E-2</v>
      </c>
      <c r="AH134" s="166">
        <f t="shared" si="39"/>
        <v>-1.9841457130912177E-2</v>
      </c>
    </row>
    <row r="135" spans="1:34" x14ac:dyDescent="0.2">
      <c r="A135" s="199" t="s">
        <v>65</v>
      </c>
      <c r="B135">
        <f>'American Bonds'!B136-'American Bonds'!B135</f>
        <v>0</v>
      </c>
      <c r="C135">
        <f>'American Bonds'!C136-'American Bonds'!C135</f>
        <v>0</v>
      </c>
      <c r="D135">
        <f>'American Bonds'!D136-'American Bonds'!D135</f>
        <v>2.0000000000000018E-2</v>
      </c>
      <c r="E135">
        <f>'American Bonds'!E136-'American Bonds'!E135</f>
        <v>0</v>
      </c>
      <c r="F135">
        <f>'American Bonds'!F136-'American Bonds'!F135</f>
        <v>7.0000000000000062E-2</v>
      </c>
      <c r="G135">
        <f>'American Bonds'!G136-'American Bonds'!G135</f>
        <v>7.999999999999996E-2</v>
      </c>
      <c r="H135">
        <f>'American Bonds'!H136-'American Bonds'!H135</f>
        <v>8.9999999999999858E-2</v>
      </c>
      <c r="I135">
        <f>'American Bonds'!I136-'American Bonds'!I135</f>
        <v>7.9999999999999849E-2</v>
      </c>
      <c r="J135">
        <f>'American Bonds'!J136-'American Bonds'!J135</f>
        <v>7.0000000000000062E-2</v>
      </c>
      <c r="K135">
        <f>'American Bonds'!K136-'American Bonds'!K135</f>
        <v>5.9999999999999831E-2</v>
      </c>
      <c r="L135">
        <f>'American Bonds'!L136-'American Bonds'!L135</f>
        <v>4.9999999999999822E-2</v>
      </c>
      <c r="N135" s="129">
        <f t="shared" si="40"/>
        <v>8.9999999999999858E-2</v>
      </c>
      <c r="O135" s="25">
        <f>List1!X192</f>
        <v>6.722988597099075</v>
      </c>
      <c r="U135" s="154">
        <f t="shared" si="28"/>
        <v>41499</v>
      </c>
      <c r="V135">
        <f t="shared" si="41"/>
        <v>3.398406374501993E-2</v>
      </c>
      <c r="W135">
        <f t="shared" si="29"/>
        <v>3.0529719045872698E-2</v>
      </c>
      <c r="X135">
        <f>LN(List1!W444/List1!W443)</f>
        <v>1.160549649400991E-3</v>
      </c>
      <c r="Y135" s="26">
        <f t="shared" si="30"/>
        <v>0.10500681074245005</v>
      </c>
      <c r="Z135" s="26">
        <f t="shared" si="31"/>
        <v>-6.8093424768205279E-3</v>
      </c>
      <c r="AA135" s="26">
        <f t="shared" si="32"/>
        <v>-7.4802133813002434E-3</v>
      </c>
      <c r="AB135" s="26">
        <f t="shared" si="33"/>
        <v>8.4200982847433048E-2</v>
      </c>
      <c r="AC135" s="26">
        <f t="shared" si="34"/>
        <v>-5.460153727545586E-3</v>
      </c>
      <c r="AD135" s="26">
        <f t="shared" si="35"/>
        <v>-6.2874107551656733E-3</v>
      </c>
      <c r="AE135" s="166">
        <f t="shared" si="36"/>
        <v>-2.1533031594885177E-2</v>
      </c>
      <c r="AF135" s="166">
        <f t="shared" si="37"/>
        <v>-2.3654511668978338E-2</v>
      </c>
      <c r="AG135" s="166">
        <f t="shared" si="38"/>
        <v>-1.7266522153702512E-2</v>
      </c>
      <c r="AH135" s="166">
        <f t="shared" si="39"/>
        <v>-1.9882538571362809E-2</v>
      </c>
    </row>
    <row r="136" spans="1:34" x14ac:dyDescent="0.2">
      <c r="A136" s="199" t="s">
        <v>66</v>
      </c>
      <c r="B136">
        <f>'American Bonds'!B137-'American Bonds'!B136</f>
        <v>0</v>
      </c>
      <c r="C136">
        <f>'American Bonds'!C137-'American Bonds'!C136</f>
        <v>9.9999999999999534E-3</v>
      </c>
      <c r="D136">
        <f>'American Bonds'!D137-'American Bonds'!D136</f>
        <v>-2.0000000000000018E-2</v>
      </c>
      <c r="E136">
        <f>'American Bonds'!E137-'American Bonds'!E136</f>
        <v>1.0000000000000009E-2</v>
      </c>
      <c r="F136">
        <f>'American Bonds'!F137-'American Bonds'!F136</f>
        <v>-5.0000000000000044E-2</v>
      </c>
      <c r="G136">
        <f>'American Bonds'!G137-'American Bonds'!G136</f>
        <v>-6.0000000000000053E-2</v>
      </c>
      <c r="H136">
        <f>'American Bonds'!H137-'American Bonds'!H136</f>
        <v>-5.9999999999999831E-2</v>
      </c>
      <c r="I136">
        <f>'American Bonds'!I137-'American Bonds'!I136</f>
        <v>-5.9999999999999831E-2</v>
      </c>
      <c r="J136">
        <f>'American Bonds'!J137-'American Bonds'!J136</f>
        <v>-6.0000000000000053E-2</v>
      </c>
      <c r="K136">
        <f>'American Bonds'!K137-'American Bonds'!K136</f>
        <v>-3.9999999999999813E-2</v>
      </c>
      <c r="L136">
        <f>'American Bonds'!L137-'American Bonds'!L136</f>
        <v>-4.9999999999999822E-2</v>
      </c>
      <c r="N136" s="129">
        <f t="shared" si="40"/>
        <v>1.0000000000000009E-2</v>
      </c>
      <c r="O136" s="25">
        <f>List1!X193</f>
        <v>6.7358985955969999</v>
      </c>
      <c r="U136" s="154">
        <f t="shared" si="28"/>
        <v>41500</v>
      </c>
      <c r="V136">
        <f t="shared" si="41"/>
        <v>3.3824701195219131E-2</v>
      </c>
      <c r="W136">
        <f t="shared" si="29"/>
        <v>3.0550174261538356E-2</v>
      </c>
      <c r="X136">
        <f>LN(List1!W445/List1!W444)</f>
        <v>-1.8824985659910587E-3</v>
      </c>
      <c r="Y136" s="26">
        <f t="shared" si="30"/>
        <v>0.1048950341401261</v>
      </c>
      <c r="Z136" s="26">
        <f t="shared" si="31"/>
        <v>-6.7946389219844206E-3</v>
      </c>
      <c r="AA136" s="26">
        <f t="shared" si="32"/>
        <v>-7.465223537779315E-3</v>
      </c>
      <c r="AB136" s="26">
        <f t="shared" si="33"/>
        <v>8.4075266133309984E-2</v>
      </c>
      <c r="AC136" s="26">
        <f t="shared" si="34"/>
        <v>-5.4460259280001396E-3</v>
      </c>
      <c r="AD136" s="26">
        <f t="shared" si="35"/>
        <v>-6.2729299304333172E-3</v>
      </c>
      <c r="AE136" s="166">
        <f t="shared" si="36"/>
        <v>-2.1486534871901896E-2</v>
      </c>
      <c r="AF136" s="166">
        <f t="shared" si="37"/>
        <v>-2.3607109621682686E-2</v>
      </c>
      <c r="AG136" s="166">
        <f t="shared" si="38"/>
        <v>-1.7221846128812609E-2</v>
      </c>
      <c r="AH136" s="166">
        <f t="shared" si="39"/>
        <v>-1.9836746182810866E-2</v>
      </c>
    </row>
    <row r="137" spans="1:34" x14ac:dyDescent="0.2">
      <c r="A137" s="199" t="s">
        <v>67</v>
      </c>
      <c r="B137">
        <f>'American Bonds'!B138-'American Bonds'!B137</f>
        <v>-1.0000000000000009E-2</v>
      </c>
      <c r="C137">
        <f>'American Bonds'!C138-'American Bonds'!C137</f>
        <v>2.0000000000000018E-2</v>
      </c>
      <c r="D137">
        <f>'American Bonds'!D138-'American Bonds'!D137</f>
        <v>3.0000000000000027E-2</v>
      </c>
      <c r="E137">
        <f>'American Bonds'!E138-'American Bonds'!E137</f>
        <v>0</v>
      </c>
      <c r="F137">
        <f>'American Bonds'!F138-'American Bonds'!F137</f>
        <v>1.0000000000000009E-2</v>
      </c>
      <c r="G137">
        <f>'American Bonds'!G138-'American Bonds'!G137</f>
        <v>3.0000000000000027E-2</v>
      </c>
      <c r="H137">
        <f>'American Bonds'!H138-'American Bonds'!H137</f>
        <v>3.9999999999999813E-2</v>
      </c>
      <c r="I137">
        <f>'American Bonds'!I138-'American Bonds'!I137</f>
        <v>3.9999999999999813E-2</v>
      </c>
      <c r="J137">
        <f>'American Bonds'!J138-'American Bonds'!J137</f>
        <v>4.0000000000000036E-2</v>
      </c>
      <c r="K137">
        <f>'American Bonds'!K138-'American Bonds'!K137</f>
        <v>4.9999999999999822E-2</v>
      </c>
      <c r="L137">
        <f>'American Bonds'!L138-'American Bonds'!L137</f>
        <v>4.0000000000000036E-2</v>
      </c>
      <c r="N137" s="129">
        <f t="shared" si="40"/>
        <v>4.9999999999999822E-2</v>
      </c>
      <c r="O137" s="25">
        <f>List1!X194</f>
        <v>6.7136173408852686</v>
      </c>
      <c r="U137" s="154">
        <f t="shared" si="28"/>
        <v>41501</v>
      </c>
      <c r="V137">
        <f t="shared" si="41"/>
        <v>3.366533864541834E-2</v>
      </c>
      <c r="W137">
        <f t="shared" si="29"/>
        <v>3.0622076248759858E-2</v>
      </c>
      <c r="X137">
        <f>LN(List1!W446/List1!W445)</f>
        <v>-2.6727888869453619E-3</v>
      </c>
      <c r="Y137" s="26">
        <f t="shared" si="30"/>
        <v>0.10490294062543737</v>
      </c>
      <c r="Z137" s="26">
        <f t="shared" si="31"/>
        <v>-6.7821538255435502E-3</v>
      </c>
      <c r="AA137" s="26">
        <f t="shared" si="32"/>
        <v>-7.4530310478608842E-3</v>
      </c>
      <c r="AB137" s="26">
        <f t="shared" si="33"/>
        <v>8.4034171827975512E-2</v>
      </c>
      <c r="AC137" s="26">
        <f t="shared" si="34"/>
        <v>-5.432952370462798E-3</v>
      </c>
      <c r="AD137" s="26">
        <f t="shared" si="35"/>
        <v>-6.2602171886660422E-3</v>
      </c>
      <c r="AE137" s="166">
        <f t="shared" si="36"/>
        <v>-2.1447053530341882E-2</v>
      </c>
      <c r="AF137" s="166">
        <f t="shared" si="37"/>
        <v>-2.3568553583191803E-2</v>
      </c>
      <c r="AG137" s="166">
        <f t="shared" si="38"/>
        <v>-1.7180503909873347E-2</v>
      </c>
      <c r="AH137" s="166">
        <f t="shared" si="39"/>
        <v>-1.9796544963520724E-2</v>
      </c>
    </row>
    <row r="138" spans="1:34" x14ac:dyDescent="0.2">
      <c r="A138" s="199">
        <v>41135</v>
      </c>
      <c r="B138">
        <f>'American Bonds'!B139-'American Bonds'!B138</f>
        <v>1.0000000000000009E-2</v>
      </c>
      <c r="C138">
        <f>'American Bonds'!C139-'American Bonds'!C138</f>
        <v>-3.999999999999998E-2</v>
      </c>
      <c r="D138">
        <f>'American Bonds'!D139-'American Bonds'!D138</f>
        <v>-1.0000000000000009E-2</v>
      </c>
      <c r="E138">
        <f>'American Bonds'!E139-'American Bonds'!E138</f>
        <v>9.9999999999998979E-3</v>
      </c>
      <c r="F138">
        <f>'American Bonds'!F139-'American Bonds'!F138</f>
        <v>4.0000000000000036E-2</v>
      </c>
      <c r="G138">
        <f>'American Bonds'!G139-'American Bonds'!G138</f>
        <v>2.0000000000000018E-2</v>
      </c>
      <c r="H138">
        <f>'American Bonds'!H139-'American Bonds'!H138</f>
        <v>2.0000000000000018E-2</v>
      </c>
      <c r="I138">
        <f>'American Bonds'!I139-'American Bonds'!I138</f>
        <v>2.0000000000000018E-2</v>
      </c>
      <c r="J138">
        <f>'American Bonds'!J139-'American Bonds'!J138</f>
        <v>2.0000000000000018E-2</v>
      </c>
      <c r="K138">
        <f>'American Bonds'!K139-'American Bonds'!K138</f>
        <v>2.0000000000000018E-2</v>
      </c>
      <c r="L138">
        <f>'American Bonds'!L139-'American Bonds'!L138</f>
        <v>2.0000000000000018E-2</v>
      </c>
      <c r="N138" s="129">
        <f t="shared" si="40"/>
        <v>4.0000000000000036E-2</v>
      </c>
      <c r="O138" s="25">
        <f>List1!X195</f>
        <v>6.7299031028206855</v>
      </c>
      <c r="U138" s="154">
        <f t="shared" si="28"/>
        <v>41502</v>
      </c>
      <c r="V138">
        <f t="shared" si="41"/>
        <v>3.3625498007968144E-2</v>
      </c>
      <c r="W138">
        <f t="shared" si="29"/>
        <v>3.0633367220255059E-2</v>
      </c>
      <c r="X138">
        <f>LN(List1!W447/List1!W446)</f>
        <v>1.9519072681840959E-3</v>
      </c>
      <c r="Y138" s="26">
        <f t="shared" si="30"/>
        <v>0.10488936671552088</v>
      </c>
      <c r="Z138" s="26">
        <f t="shared" si="31"/>
        <v>-6.7908942848949761E-3</v>
      </c>
      <c r="AA138" s="26">
        <f t="shared" si="32"/>
        <v>-7.4629707440632444E-3</v>
      </c>
      <c r="AB138" s="26">
        <f t="shared" si="33"/>
        <v>8.4012903185940985E-2</v>
      </c>
      <c r="AC138" s="26">
        <f t="shared" si="34"/>
        <v>-5.4392810440948066E-3</v>
      </c>
      <c r="AD138" s="26">
        <f t="shared" si="35"/>
        <v>-6.2680246521905521E-3</v>
      </c>
      <c r="AE138" s="166">
        <f t="shared" si="36"/>
        <v>-2.1474693289688505E-2</v>
      </c>
      <c r="AF138" s="166">
        <f t="shared" si="37"/>
        <v>-2.3599985662441387E-2</v>
      </c>
      <c r="AG138" s="166">
        <f t="shared" si="38"/>
        <v>-1.7200516933118346E-2</v>
      </c>
      <c r="AH138" s="166">
        <f t="shared" si="39"/>
        <v>-1.9821234331006861E-2</v>
      </c>
    </row>
    <row r="139" spans="1:34" x14ac:dyDescent="0.2">
      <c r="A139" s="199">
        <v>41136</v>
      </c>
      <c r="B139">
        <f>'American Bonds'!B140-'American Bonds'!B139</f>
        <v>0</v>
      </c>
      <c r="C139">
        <f>'American Bonds'!C140-'American Bonds'!C139</f>
        <v>2.9999999999999971E-2</v>
      </c>
      <c r="D139">
        <f>'American Bonds'!D140-'American Bonds'!D139</f>
        <v>1.0000000000000009E-2</v>
      </c>
      <c r="E139">
        <f>'American Bonds'!E140-'American Bonds'!E139</f>
        <v>1.0000000000000009E-2</v>
      </c>
      <c r="F139">
        <f>'American Bonds'!F140-'American Bonds'!F139</f>
        <v>-2.0000000000000018E-2</v>
      </c>
      <c r="G139">
        <f>'American Bonds'!G140-'American Bonds'!G139</f>
        <v>-1.0000000000000009E-2</v>
      </c>
      <c r="H139">
        <f>'American Bonds'!H140-'American Bonds'!H139</f>
        <v>-1.0000000000000009E-2</v>
      </c>
      <c r="I139">
        <f>'American Bonds'!I140-'American Bonds'!I139</f>
        <v>-1.0000000000000009E-2</v>
      </c>
      <c r="J139">
        <f>'American Bonds'!J140-'American Bonds'!J139</f>
        <v>-1.0000000000000009E-2</v>
      </c>
      <c r="K139">
        <f>'American Bonds'!K140-'American Bonds'!K139</f>
        <v>-2.0000000000000018E-2</v>
      </c>
      <c r="L139">
        <f>'American Bonds'!L140-'American Bonds'!L139</f>
        <v>-2.0000000000000018E-2</v>
      </c>
      <c r="N139" s="129">
        <f t="shared" si="40"/>
        <v>2.9999999999999971E-2</v>
      </c>
      <c r="O139" s="25">
        <f>List1!X196</f>
        <v>6.711888735080926</v>
      </c>
      <c r="U139" s="154">
        <f t="shared" si="28"/>
        <v>41503</v>
      </c>
      <c r="V139">
        <f t="shared" si="41"/>
        <v>3.3585657370517948E-2</v>
      </c>
      <c r="W139">
        <f t="shared" si="29"/>
        <v>3.0683735650440882E-2</v>
      </c>
      <c r="X139">
        <f>LN(List1!W448/List1!W447)</f>
        <v>2.2945248142433069E-3</v>
      </c>
      <c r="Y139" s="26">
        <f t="shared" si="30"/>
        <v>0.10496670056855226</v>
      </c>
      <c r="Z139" s="26">
        <f t="shared" si="31"/>
        <v>-6.8110611212226294E-3</v>
      </c>
      <c r="AA139" s="26">
        <f t="shared" si="32"/>
        <v>-7.4857443334484727E-3</v>
      </c>
      <c r="AB139" s="26">
        <f t="shared" si="33"/>
        <v>8.4055911243565803E-2</v>
      </c>
      <c r="AC139" s="26">
        <f t="shared" si="34"/>
        <v>-5.4542054382865253E-3</v>
      </c>
      <c r="AD139" s="26">
        <f t="shared" si="35"/>
        <v>-6.286163457339353E-3</v>
      </c>
      <c r="AE139" s="166">
        <f t="shared" si="36"/>
        <v>-2.1538466425683717E-2</v>
      </c>
      <c r="AF139" s="166">
        <f t="shared" si="37"/>
        <v>-2.3672002075396142E-2</v>
      </c>
      <c r="AG139" s="166">
        <f t="shared" si="38"/>
        <v>-1.7247712011462364E-2</v>
      </c>
      <c r="AH139" s="166">
        <f t="shared" si="39"/>
        <v>-1.9878594269311059E-2</v>
      </c>
    </row>
    <row r="140" spans="1:34" x14ac:dyDescent="0.2">
      <c r="A140" s="199">
        <v>41137</v>
      </c>
      <c r="B140">
        <f>'American Bonds'!B141-'American Bonds'!B140</f>
        <v>0</v>
      </c>
      <c r="C140">
        <f>'American Bonds'!C141-'American Bonds'!C140</f>
        <v>0</v>
      </c>
      <c r="D140">
        <f>'American Bonds'!D141-'American Bonds'!D140</f>
        <v>-2.0000000000000018E-2</v>
      </c>
      <c r="E140">
        <f>'American Bonds'!E141-'American Bonds'!E140</f>
        <v>0</v>
      </c>
      <c r="F140">
        <f>'American Bonds'!F141-'American Bonds'!F140</f>
        <v>-3.0000000000000027E-2</v>
      </c>
      <c r="G140">
        <f>'American Bonds'!G141-'American Bonds'!G140</f>
        <v>-4.9999999999999933E-2</v>
      </c>
      <c r="H140">
        <f>'American Bonds'!H141-'American Bonds'!H140</f>
        <v>-2.9999999999999805E-2</v>
      </c>
      <c r="I140">
        <f>'American Bonds'!I141-'American Bonds'!I140</f>
        <v>-3.0000000000000027E-2</v>
      </c>
      <c r="J140">
        <f>'American Bonds'!J141-'American Bonds'!J140</f>
        <v>-3.0000000000000027E-2</v>
      </c>
      <c r="K140">
        <f>'American Bonds'!K141-'American Bonds'!K140</f>
        <v>-1.0000000000000009E-2</v>
      </c>
      <c r="L140">
        <f>'American Bonds'!L141-'American Bonds'!L140</f>
        <v>-1.0000000000000231E-2</v>
      </c>
      <c r="N140" s="129">
        <f t="shared" si="40"/>
        <v>0</v>
      </c>
      <c r="O140" s="25">
        <f>List1!X197</f>
        <v>6.7046979740098669</v>
      </c>
      <c r="U140" s="154">
        <f t="shared" si="28"/>
        <v>41506</v>
      </c>
      <c r="V140">
        <f t="shared" si="41"/>
        <v>3.3466135458167338E-2</v>
      </c>
      <c r="W140">
        <f t="shared" si="29"/>
        <v>3.0599638046970093E-2</v>
      </c>
      <c r="X140">
        <f>LN(List1!W449/List1!W448)</f>
        <v>-1.7678988574690611E-4</v>
      </c>
      <c r="Y140" s="26">
        <f t="shared" si="30"/>
        <v>0.10465153837515545</v>
      </c>
      <c r="Z140" s="26">
        <f t="shared" si="31"/>
        <v>-6.791029532636177E-3</v>
      </c>
      <c r="AA140" s="26">
        <f t="shared" si="32"/>
        <v>-7.4639050577249089E-3</v>
      </c>
      <c r="AB140" s="26">
        <f t="shared" si="33"/>
        <v>8.3798061083128345E-2</v>
      </c>
      <c r="AC140" s="26">
        <f t="shared" si="34"/>
        <v>-5.4378092900378696E-3</v>
      </c>
      <c r="AD140" s="26">
        <f t="shared" si="35"/>
        <v>-6.2675382336040012E-3</v>
      </c>
      <c r="AE140" s="166">
        <f t="shared" si="36"/>
        <v>-2.1475120980599095E-2</v>
      </c>
      <c r="AF140" s="166">
        <f t="shared" si="37"/>
        <v>-2.3602940221661258E-2</v>
      </c>
      <c r="AG140" s="166">
        <f t="shared" si="38"/>
        <v>-1.7195862838142832E-2</v>
      </c>
      <c r="AH140" s="166">
        <f t="shared" si="39"/>
        <v>-1.9819696140377121E-2</v>
      </c>
    </row>
    <row r="141" spans="1:34" x14ac:dyDescent="0.2">
      <c r="A141" s="199">
        <v>41138</v>
      </c>
      <c r="B141">
        <f>'American Bonds'!B142-'American Bonds'!B141</f>
        <v>0</v>
      </c>
      <c r="C141">
        <f>'American Bonds'!C142-'American Bonds'!C141</f>
        <v>0</v>
      </c>
      <c r="D141">
        <f>'American Bonds'!D142-'American Bonds'!D141</f>
        <v>0</v>
      </c>
      <c r="E141">
        <f>'American Bonds'!E142-'American Bonds'!E141</f>
        <v>1.0000000000000009E-2</v>
      </c>
      <c r="F141">
        <f>'American Bonds'!F142-'American Bonds'!F141</f>
        <v>5.0000000000000044E-2</v>
      </c>
      <c r="G141">
        <f>'American Bonds'!G142-'American Bonds'!G141</f>
        <v>6.9999999999999951E-2</v>
      </c>
      <c r="H141">
        <f>'American Bonds'!H142-'American Bonds'!H141</f>
        <v>4.9999999999999822E-2</v>
      </c>
      <c r="I141">
        <f>'American Bonds'!I142-'American Bonds'!I141</f>
        <v>5.0000000000000044E-2</v>
      </c>
      <c r="J141">
        <f>'American Bonds'!J142-'American Bonds'!J141</f>
        <v>5.0000000000000044E-2</v>
      </c>
      <c r="K141">
        <f>'American Bonds'!K142-'American Bonds'!K141</f>
        <v>4.0000000000000036E-2</v>
      </c>
      <c r="L141">
        <f>'American Bonds'!L142-'American Bonds'!L141</f>
        <v>3.0000000000000249E-2</v>
      </c>
      <c r="N141" s="129">
        <f t="shared" si="40"/>
        <v>6.9999999999999951E-2</v>
      </c>
      <c r="O141" s="25">
        <f>List1!X198</f>
        <v>6.7114407413388095</v>
      </c>
      <c r="U141" s="154">
        <f t="shared" si="28"/>
        <v>41507</v>
      </c>
      <c r="V141">
        <f t="shared" si="41"/>
        <v>3.3625498007968144E-2</v>
      </c>
      <c r="W141">
        <f t="shared" si="29"/>
        <v>3.0581091989185037E-2</v>
      </c>
      <c r="X141">
        <f>LN(List1!W450/List1!W449)</f>
        <v>8.5469577462957971E-4</v>
      </c>
      <c r="Y141" s="26">
        <f t="shared" si="30"/>
        <v>0.10476775634285614</v>
      </c>
      <c r="Z141" s="26">
        <f t="shared" si="31"/>
        <v>-6.8050429522264347E-3</v>
      </c>
      <c r="AA141" s="26">
        <f t="shared" si="32"/>
        <v>-7.4781508039453871E-3</v>
      </c>
      <c r="AB141" s="26">
        <f t="shared" si="33"/>
        <v>8.3926918082515733E-2</v>
      </c>
      <c r="AC141" s="26">
        <f t="shared" si="34"/>
        <v>-5.4513554774474528E-3</v>
      </c>
      <c r="AD141" s="26">
        <f t="shared" si="35"/>
        <v>-6.2813709050990769E-3</v>
      </c>
      <c r="AE141" s="166">
        <f t="shared" si="36"/>
        <v>-2.1519435304311933E-2</v>
      </c>
      <c r="AF141" s="166">
        <f t="shared" si="37"/>
        <v>-2.3647989226686705E-2</v>
      </c>
      <c r="AG141" s="166">
        <f t="shared" si="38"/>
        <v>-1.7238699643968611E-2</v>
      </c>
      <c r="AH141" s="166">
        <f t="shared" si="39"/>
        <v>-1.9863438888426444E-2</v>
      </c>
    </row>
    <row r="142" spans="1:34" x14ac:dyDescent="0.2">
      <c r="A142" s="199">
        <v>41139</v>
      </c>
      <c r="B142">
        <f>'American Bonds'!B143-'American Bonds'!B142</f>
        <v>-3.0000000000000027E-2</v>
      </c>
      <c r="C142">
        <f>'American Bonds'!C143-'American Bonds'!C142</f>
        <v>-1.0000000000000009E-2</v>
      </c>
      <c r="D142">
        <f>'American Bonds'!D143-'American Bonds'!D142</f>
        <v>1.0000000000000009E-2</v>
      </c>
      <c r="E142">
        <f>'American Bonds'!E143-'American Bonds'!E142</f>
        <v>-1.0000000000000009E-2</v>
      </c>
      <c r="F142">
        <f>'American Bonds'!F143-'American Bonds'!F142</f>
        <v>0</v>
      </c>
      <c r="G142">
        <f>'American Bonds'!G143-'American Bonds'!G142</f>
        <v>-2.0000000000000018E-2</v>
      </c>
      <c r="H142">
        <f>'American Bonds'!H143-'American Bonds'!H142</f>
        <v>-2.0000000000000018E-2</v>
      </c>
      <c r="I142">
        <f>'American Bonds'!I143-'American Bonds'!I142</f>
        <v>-3.0000000000000027E-2</v>
      </c>
      <c r="J142">
        <f>'American Bonds'!J143-'American Bonds'!J142</f>
        <v>-3.0000000000000027E-2</v>
      </c>
      <c r="K142">
        <f>'American Bonds'!K143-'American Bonds'!K142</f>
        <v>-5.0000000000000044E-2</v>
      </c>
      <c r="L142">
        <f>'American Bonds'!L143-'American Bonds'!L142</f>
        <v>-4.9999999999999822E-2</v>
      </c>
      <c r="N142" s="129">
        <f t="shared" si="40"/>
        <v>1.0000000000000009E-2</v>
      </c>
      <c r="O142" s="25">
        <f>List1!X199</f>
        <v>6.7160422257138697</v>
      </c>
      <c r="U142" s="154">
        <f t="shared" si="28"/>
        <v>41508</v>
      </c>
      <c r="V142">
        <f t="shared" si="41"/>
        <v>3.3545816733067738E-2</v>
      </c>
      <c r="W142">
        <f t="shared" si="29"/>
        <v>3.0590470614723805E-2</v>
      </c>
      <c r="X142">
        <f>LN(List1!W451/List1!W450)</f>
        <v>-2.1751737989470603E-3</v>
      </c>
      <c r="Y142" s="26">
        <f t="shared" si="30"/>
        <v>0.10470989301353927</v>
      </c>
      <c r="Z142" s="26">
        <f t="shared" si="31"/>
        <v>-6.7890238213002751E-3</v>
      </c>
      <c r="AA142" s="26">
        <f t="shared" si="32"/>
        <v>-7.4611243160860397E-3</v>
      </c>
      <c r="AB142" s="26">
        <f t="shared" si="33"/>
        <v>8.3862663273848601E-2</v>
      </c>
      <c r="AC142" s="26">
        <f t="shared" si="34"/>
        <v>-5.4373622424599742E-3</v>
      </c>
      <c r="AD142" s="26">
        <f t="shared" si="35"/>
        <v>-6.2661354890947464E-3</v>
      </c>
      <c r="AE142" s="166">
        <f t="shared" si="36"/>
        <v>-2.1468778364448826E-2</v>
      </c>
      <c r="AF142" s="166">
        <f t="shared" si="37"/>
        <v>-2.3594146744497963E-2</v>
      </c>
      <c r="AG142" s="166">
        <f t="shared" si="38"/>
        <v>-1.7194449149574222E-2</v>
      </c>
      <c r="AH142" s="166">
        <f t="shared" si="39"/>
        <v>-1.9815260272752579E-2</v>
      </c>
    </row>
    <row r="143" spans="1:34" x14ac:dyDescent="0.2">
      <c r="A143" s="199">
        <v>41142</v>
      </c>
      <c r="B143">
        <f>'American Bonds'!B144-'American Bonds'!B143</f>
        <v>4.0000000000000036E-2</v>
      </c>
      <c r="C143">
        <f>'American Bonds'!C144-'American Bonds'!C143</f>
        <v>1.0000000000000009E-2</v>
      </c>
      <c r="D143">
        <f>'American Bonds'!D144-'American Bonds'!D143</f>
        <v>0</v>
      </c>
      <c r="E143">
        <f>'American Bonds'!E144-'American Bonds'!E143</f>
        <v>0</v>
      </c>
      <c r="F143">
        <f>'American Bonds'!F144-'American Bonds'!F143</f>
        <v>-2.0000000000000018E-2</v>
      </c>
      <c r="G143">
        <f>'American Bonds'!G144-'American Bonds'!G143</f>
        <v>0</v>
      </c>
      <c r="H143">
        <f>'American Bonds'!H144-'American Bonds'!H143</f>
        <v>0</v>
      </c>
      <c r="I143">
        <f>'American Bonds'!I144-'American Bonds'!I143</f>
        <v>0</v>
      </c>
      <c r="J143">
        <f>'American Bonds'!J144-'American Bonds'!J143</f>
        <v>0</v>
      </c>
      <c r="K143">
        <f>'American Bonds'!K144-'American Bonds'!K143</f>
        <v>0</v>
      </c>
      <c r="L143">
        <f>'American Bonds'!L144-'American Bonds'!L143</f>
        <v>0</v>
      </c>
      <c r="N143" s="129">
        <f t="shared" si="40"/>
        <v>4.0000000000000036E-2</v>
      </c>
      <c r="O143" s="25">
        <f>List1!X200</f>
        <v>6.7012463701873992</v>
      </c>
      <c r="U143" s="154">
        <f t="shared" si="28"/>
        <v>41509</v>
      </c>
      <c r="V143">
        <f t="shared" si="41"/>
        <v>3.3545816733067751E-2</v>
      </c>
      <c r="W143">
        <f t="shared" si="29"/>
        <v>3.0590470614723791E-2</v>
      </c>
      <c r="X143">
        <f>LN(List1!W452/List1!W451)</f>
        <v>2.7170672970248193E-3</v>
      </c>
      <c r="Y143" s="26">
        <f t="shared" si="30"/>
        <v>0.10470989301353925</v>
      </c>
      <c r="Z143" s="26">
        <f t="shared" si="31"/>
        <v>-6.8050259412650096E-3</v>
      </c>
      <c r="AA143" s="26">
        <f t="shared" si="32"/>
        <v>-7.4787106156072184E-3</v>
      </c>
      <c r="AB143" s="26">
        <f t="shared" si="33"/>
        <v>8.3862663273848587E-2</v>
      </c>
      <c r="AC143" s="26">
        <f t="shared" si="34"/>
        <v>-5.4501784182734358E-3</v>
      </c>
      <c r="AD143" s="26">
        <f t="shared" si="35"/>
        <v>-6.2809051311598077E-3</v>
      </c>
      <c r="AE143" s="166">
        <f t="shared" si="36"/>
        <v>-2.151938151092864E-2</v>
      </c>
      <c r="AF143" s="166">
        <f t="shared" si="37"/>
        <v>-2.3649759506598814E-2</v>
      </c>
      <c r="AG143" s="166">
        <f t="shared" si="38"/>
        <v>-1.7234977456037921E-2</v>
      </c>
      <c r="AH143" s="166">
        <f t="shared" si="39"/>
        <v>-1.9861965981903606E-2</v>
      </c>
    </row>
    <row r="144" spans="1:34" x14ac:dyDescent="0.2">
      <c r="A144" s="199">
        <v>41143</v>
      </c>
      <c r="B144">
        <f>'American Bonds'!B145-'American Bonds'!B144</f>
        <v>0</v>
      </c>
      <c r="C144">
        <f>'American Bonds'!C145-'American Bonds'!C144</f>
        <v>1.0000000000000009E-2</v>
      </c>
      <c r="D144">
        <f>'American Bonds'!D145-'American Bonds'!D144</f>
        <v>1.0000000000000009E-2</v>
      </c>
      <c r="E144">
        <f>'American Bonds'!E145-'American Bonds'!E144</f>
        <v>1.0000000000000009E-2</v>
      </c>
      <c r="F144">
        <f>'American Bonds'!F145-'American Bonds'!F144</f>
        <v>2.0000000000000018E-2</v>
      </c>
      <c r="G144">
        <f>'American Bonds'!G145-'American Bonds'!G144</f>
        <v>1.0000000000000009E-2</v>
      </c>
      <c r="H144">
        <f>'American Bonds'!H145-'American Bonds'!H144</f>
        <v>-2.0000000000000018E-2</v>
      </c>
      <c r="I144">
        <f>'American Bonds'!I145-'American Bonds'!I144</f>
        <v>0</v>
      </c>
      <c r="J144">
        <f>'American Bonds'!J145-'American Bonds'!J144</f>
        <v>1.0000000000000009E-2</v>
      </c>
      <c r="K144">
        <f>'American Bonds'!K145-'American Bonds'!K144</f>
        <v>1.0000000000000009E-2</v>
      </c>
      <c r="L144">
        <f>'American Bonds'!L145-'American Bonds'!L144</f>
        <v>0</v>
      </c>
      <c r="N144" s="129">
        <f t="shared" si="40"/>
        <v>2.0000000000000018E-2</v>
      </c>
      <c r="O144" s="25">
        <f>List1!X201</f>
        <v>6.7185680269215453</v>
      </c>
      <c r="U144" s="154">
        <f t="shared" si="28"/>
        <v>41510</v>
      </c>
      <c r="V144">
        <f t="shared" si="41"/>
        <v>3.3466135458167345E-2</v>
      </c>
      <c r="W144">
        <f t="shared" si="29"/>
        <v>3.0625770987937253E-2</v>
      </c>
      <c r="X144">
        <f>LN(List1!W453/List1!W452)</f>
        <v>-1.2733023479115564E-3</v>
      </c>
      <c r="Y144" s="26">
        <f t="shared" si="30"/>
        <v>0.10471233268681683</v>
      </c>
      <c r="Z144" s="26">
        <f t="shared" si="31"/>
        <v>-6.7979096578729241E-3</v>
      </c>
      <c r="AA144" s="26">
        <f t="shared" si="32"/>
        <v>-7.4716507323743684E-3</v>
      </c>
      <c r="AB144" s="26">
        <f t="shared" si="33"/>
        <v>8.3841045945861087E-2</v>
      </c>
      <c r="AC144" s="26">
        <f t="shared" si="34"/>
        <v>-5.4429487084981347E-3</v>
      </c>
      <c r="AD144" s="26">
        <f t="shared" si="35"/>
        <v>-6.2737449689349743E-3</v>
      </c>
      <c r="AE144" s="166">
        <f t="shared" si="36"/>
        <v>-2.1496877846934419E-2</v>
      </c>
      <c r="AF144" s="166">
        <f t="shared" si="37"/>
        <v>-2.3627434195568175E-2</v>
      </c>
      <c r="AG144" s="166">
        <f t="shared" si="38"/>
        <v>-1.7212115106325986E-2</v>
      </c>
      <c r="AH144" s="166">
        <f t="shared" si="39"/>
        <v>-1.9839323560856832E-2</v>
      </c>
    </row>
    <row r="145" spans="1:34" x14ac:dyDescent="0.2">
      <c r="A145" s="199">
        <v>41144</v>
      </c>
      <c r="B145">
        <f>'American Bonds'!B146-'American Bonds'!B145</f>
        <v>0</v>
      </c>
      <c r="C145">
        <f>'American Bonds'!C146-'American Bonds'!C145</f>
        <v>2.0000000000000018E-2</v>
      </c>
      <c r="D145">
        <f>'American Bonds'!D146-'American Bonds'!D145</f>
        <v>0</v>
      </c>
      <c r="E145">
        <f>'American Bonds'!E146-'American Bonds'!E145</f>
        <v>1.0000000000000009E-2</v>
      </c>
      <c r="F145">
        <f>'American Bonds'!F146-'American Bonds'!F145</f>
        <v>2.0000000000000018E-2</v>
      </c>
      <c r="G145">
        <f>'American Bonds'!G146-'American Bonds'!G145</f>
        <v>2.0000000000000018E-2</v>
      </c>
      <c r="H145">
        <f>'American Bonds'!H146-'American Bonds'!H145</f>
        <v>3.0000000000000027E-2</v>
      </c>
      <c r="I145">
        <f>'American Bonds'!I146-'American Bonds'!I145</f>
        <v>3.0000000000000027E-2</v>
      </c>
      <c r="J145">
        <f>'American Bonds'!J146-'American Bonds'!J145</f>
        <v>2.0000000000000018E-2</v>
      </c>
      <c r="K145">
        <f>'American Bonds'!K146-'American Bonds'!K145</f>
        <v>2.0000000000000018E-2</v>
      </c>
      <c r="L145">
        <f>'American Bonds'!L146-'American Bonds'!L145</f>
        <v>2.9999999999999805E-2</v>
      </c>
      <c r="N145" s="129">
        <f t="shared" si="40"/>
        <v>3.0000000000000027E-2</v>
      </c>
      <c r="O145" s="25">
        <f>List1!X202</f>
        <v>6.7185294596430625</v>
      </c>
      <c r="U145" s="154">
        <f t="shared" si="28"/>
        <v>41513</v>
      </c>
      <c r="V145">
        <f t="shared" si="41"/>
        <v>3.3386454183266946E-2</v>
      </c>
      <c r="W145">
        <f t="shared" si="29"/>
        <v>3.0556276863794998E-2</v>
      </c>
      <c r="X145">
        <f>LN(List1!W454/List1!W453)</f>
        <v>9.715946841534767E-4</v>
      </c>
      <c r="Y145" s="26">
        <f t="shared" si="30"/>
        <v>0.10447098390395976</v>
      </c>
      <c r="Z145" s="26">
        <f t="shared" si="31"/>
        <v>-6.7902836078450445E-3</v>
      </c>
      <c r="AA145" s="26">
        <f t="shared" si="32"/>
        <v>-7.4632929694155139E-3</v>
      </c>
      <c r="AB145" s="26">
        <f t="shared" si="33"/>
        <v>8.3647057008813475E-2</v>
      </c>
      <c r="AC145" s="26">
        <f t="shared" si="34"/>
        <v>-5.4367942066437993E-3</v>
      </c>
      <c r="AD145" s="26">
        <f t="shared" si="35"/>
        <v>-6.2666881851955432E-3</v>
      </c>
      <c r="AE145" s="166">
        <f t="shared" si="36"/>
        <v>-2.147276215929593E-2</v>
      </c>
      <c r="AF145" s="166">
        <f t="shared" si="37"/>
        <v>-2.360100462847441E-2</v>
      </c>
      <c r="AG145" s="166">
        <f t="shared" si="38"/>
        <v>-1.7192652862602555E-2</v>
      </c>
      <c r="AH145" s="166">
        <f t="shared" si="39"/>
        <v>-1.9817008051284991E-2</v>
      </c>
    </row>
    <row r="146" spans="1:34" x14ac:dyDescent="0.2">
      <c r="A146" s="199">
        <v>41145</v>
      </c>
      <c r="B146">
        <f>'American Bonds'!B147-'American Bonds'!B146</f>
        <v>0</v>
      </c>
      <c r="C146">
        <f>'American Bonds'!C147-'American Bonds'!C146</f>
        <v>1.0000000000000009E-2</v>
      </c>
      <c r="D146">
        <f>'American Bonds'!D147-'American Bonds'!D146</f>
        <v>9.9999999999999534E-3</v>
      </c>
      <c r="E146">
        <f>'American Bonds'!E147-'American Bonds'!E146</f>
        <v>2.0000000000000018E-2</v>
      </c>
      <c r="F146">
        <f>'American Bonds'!F147-'American Bonds'!F146</f>
        <v>5.9999999999999942E-2</v>
      </c>
      <c r="G146">
        <f>'American Bonds'!G147-'American Bonds'!G146</f>
        <v>6.9999999999999951E-2</v>
      </c>
      <c r="H146">
        <f>'American Bonds'!H147-'American Bonds'!H146</f>
        <v>7.0000000000000062E-2</v>
      </c>
      <c r="I146">
        <f>'American Bonds'!I147-'American Bonds'!I146</f>
        <v>6.0000000000000053E-2</v>
      </c>
      <c r="J146">
        <f>'American Bonds'!J147-'American Bonds'!J146</f>
        <v>4.0000000000000036E-2</v>
      </c>
      <c r="K146">
        <f>'American Bonds'!K147-'American Bonds'!K146</f>
        <v>5.0000000000000044E-2</v>
      </c>
      <c r="L146">
        <f>'American Bonds'!L147-'American Bonds'!L146</f>
        <v>2.0000000000000018E-2</v>
      </c>
      <c r="N146" s="129">
        <f t="shared" si="40"/>
        <v>7.0000000000000062E-2</v>
      </c>
      <c r="O146" s="25">
        <f>List1!X203</f>
        <v>6.714514381642406</v>
      </c>
      <c r="U146" s="154">
        <f t="shared" si="28"/>
        <v>41514</v>
      </c>
      <c r="V146">
        <f t="shared" si="41"/>
        <v>3.3386454183266946E-2</v>
      </c>
      <c r="W146">
        <f t="shared" si="29"/>
        <v>3.0556276863794998E-2</v>
      </c>
      <c r="X146">
        <f>LN(List1!W455/List1!W454)</f>
        <v>6.1220457018689649E-4</v>
      </c>
      <c r="Y146" s="26">
        <f t="shared" si="30"/>
        <v>0.10447098390395976</v>
      </c>
      <c r="Z146" s="26">
        <f t="shared" si="31"/>
        <v>-6.7908546924909715E-3</v>
      </c>
      <c r="AA146" s="26">
        <f t="shared" si="32"/>
        <v>-7.4639206563088811E-3</v>
      </c>
      <c r="AB146" s="26">
        <f t="shared" si="33"/>
        <v>8.3647057008813475E-2</v>
      </c>
      <c r="AC146" s="26">
        <f t="shared" si="34"/>
        <v>-5.4372514584868446E-3</v>
      </c>
      <c r="AD146" s="26">
        <f t="shared" si="35"/>
        <v>-6.2672152337858635E-3</v>
      </c>
      <c r="AE146" s="166">
        <f t="shared" si="36"/>
        <v>-2.1474568087513808E-2</v>
      </c>
      <c r="AF146" s="166">
        <f t="shared" si="37"/>
        <v>-2.3602989548714884E-2</v>
      </c>
      <c r="AG146" s="166">
        <f t="shared" si="38"/>
        <v>-1.7194098819890889E-2</v>
      </c>
      <c r="AH146" s="166">
        <f t="shared" si="39"/>
        <v>-1.9818674725267982E-2</v>
      </c>
    </row>
    <row r="147" spans="1:34" x14ac:dyDescent="0.2">
      <c r="A147" s="199">
        <v>41146</v>
      </c>
      <c r="B147">
        <f>'American Bonds'!B148-'American Bonds'!B147</f>
        <v>-3.0000000000000027E-2</v>
      </c>
      <c r="C147">
        <f>'American Bonds'!C148-'American Bonds'!C147</f>
        <v>-1.0000000000000009E-2</v>
      </c>
      <c r="D147">
        <f>'American Bonds'!D148-'American Bonds'!D147</f>
        <v>2.0000000000000018E-2</v>
      </c>
      <c r="E147">
        <f>'American Bonds'!E148-'American Bonds'!E147</f>
        <v>0</v>
      </c>
      <c r="F147">
        <f>'American Bonds'!F148-'American Bonds'!F147</f>
        <v>-2.9999999999999916E-2</v>
      </c>
      <c r="G147">
        <f>'American Bonds'!G148-'American Bonds'!G147</f>
        <v>-3.9999999999999925E-2</v>
      </c>
      <c r="H147">
        <f>'American Bonds'!H148-'American Bonds'!H147</f>
        <v>-5.0000000000000044E-2</v>
      </c>
      <c r="I147">
        <f>'American Bonds'!I148-'American Bonds'!I147</f>
        <v>-6.0000000000000053E-2</v>
      </c>
      <c r="J147">
        <f>'American Bonds'!J148-'American Bonds'!J147</f>
        <v>-5.0000000000000044E-2</v>
      </c>
      <c r="K147">
        <f>'American Bonds'!K148-'American Bonds'!K147</f>
        <v>-6.0000000000000053E-2</v>
      </c>
      <c r="L147">
        <f>'American Bonds'!L148-'American Bonds'!L147</f>
        <v>-6.999999999999984E-2</v>
      </c>
      <c r="N147" s="129">
        <f t="shared" si="40"/>
        <v>2.0000000000000018E-2</v>
      </c>
      <c r="O147" s="25">
        <f>List1!X204</f>
        <v>6.7074108050263392</v>
      </c>
      <c r="U147" s="154">
        <f t="shared" si="28"/>
        <v>41515</v>
      </c>
      <c r="V147">
        <f t="shared" si="41"/>
        <v>3.3346613545816743E-2</v>
      </c>
      <c r="W147">
        <f t="shared" si="29"/>
        <v>3.0593387822960321E-2</v>
      </c>
      <c r="X147">
        <f>LN(List1!W456/List1!W455)</f>
        <v>1.9996067324162337E-3</v>
      </c>
      <c r="Y147" s="26">
        <f t="shared" si="30"/>
        <v>0.10451747626746744</v>
      </c>
      <c r="Z147" s="26">
        <f t="shared" si="31"/>
        <v>-6.8047216834833165E-3</v>
      </c>
      <c r="AA147" s="26">
        <f t="shared" si="32"/>
        <v>-7.4796807955711184E-3</v>
      </c>
      <c r="AB147" s="26">
        <f t="shared" si="33"/>
        <v>8.3668258467146012E-2</v>
      </c>
      <c r="AC147" s="26">
        <f t="shared" si="34"/>
        <v>-5.4473111382224411E-3</v>
      </c>
      <c r="AD147" s="26">
        <f t="shared" si="35"/>
        <v>-6.27960937191001E-3</v>
      </c>
      <c r="AE147" s="166">
        <f t="shared" si="36"/>
        <v>-2.1518419363342658E-2</v>
      </c>
      <c r="AF147" s="166">
        <f t="shared" si="37"/>
        <v>-2.3652827485025001E-2</v>
      </c>
      <c r="AG147" s="166">
        <f t="shared" si="38"/>
        <v>-1.7225910320387214E-2</v>
      </c>
      <c r="AH147" s="166">
        <f t="shared" si="39"/>
        <v>-1.9857868431375013E-2</v>
      </c>
    </row>
    <row r="148" spans="1:34" x14ac:dyDescent="0.2">
      <c r="A148" s="199">
        <v>41149</v>
      </c>
      <c r="B148">
        <f>'American Bonds'!B149-'American Bonds'!B148</f>
        <v>-1.999999999999999E-2</v>
      </c>
      <c r="C148">
        <f>'American Bonds'!C149-'American Bonds'!C148</f>
        <v>0</v>
      </c>
      <c r="D148">
        <f>'American Bonds'!D149-'American Bonds'!D148</f>
        <v>-2.0000000000000018E-2</v>
      </c>
      <c r="E148">
        <f>'American Bonds'!E149-'American Bonds'!E148</f>
        <v>-1.0000000000000009E-2</v>
      </c>
      <c r="F148">
        <f>'American Bonds'!F149-'American Bonds'!F148</f>
        <v>-1.0000000000000009E-2</v>
      </c>
      <c r="G148">
        <f>'American Bonds'!G149-'American Bonds'!G148</f>
        <v>0</v>
      </c>
      <c r="H148">
        <f>'American Bonds'!H149-'American Bonds'!H148</f>
        <v>0</v>
      </c>
      <c r="I148">
        <f>'American Bonds'!I149-'American Bonds'!I148</f>
        <v>1.0000000000000009E-2</v>
      </c>
      <c r="J148">
        <f>'American Bonds'!J149-'American Bonds'!J148</f>
        <v>0</v>
      </c>
      <c r="K148">
        <f>'American Bonds'!K149-'American Bonds'!K148</f>
        <v>1.0000000000000009E-2</v>
      </c>
      <c r="L148">
        <f>'American Bonds'!L149-'American Bonds'!L148</f>
        <v>9.9999999999997868E-3</v>
      </c>
      <c r="N148" s="129">
        <f t="shared" si="40"/>
        <v>1.0000000000000009E-2</v>
      </c>
      <c r="O148" s="25">
        <f>List1!X205</f>
        <v>6.6912041886060836</v>
      </c>
      <c r="U148" s="154">
        <f t="shared" si="28"/>
        <v>41516</v>
      </c>
      <c r="V148">
        <f t="shared" si="41"/>
        <v>3.3386454183266939E-2</v>
      </c>
      <c r="W148">
        <f t="shared" si="29"/>
        <v>3.0595523459762769E-2</v>
      </c>
      <c r="X148">
        <f>LN(List1!W457/List1!W456)</f>
        <v>-9.4842061182744076E-4</v>
      </c>
      <c r="Y148" s="26">
        <f t="shared" si="30"/>
        <v>0.10456228513905273</v>
      </c>
      <c r="Z148" s="26">
        <f t="shared" si="31"/>
        <v>-6.8029286734272443E-3</v>
      </c>
      <c r="AA148" s="26">
        <f t="shared" si="32"/>
        <v>-7.4774678523850564E-3</v>
      </c>
      <c r="AB148" s="26">
        <f t="shared" si="33"/>
        <v>8.3711611914536563E-2</v>
      </c>
      <c r="AC148" s="26">
        <f t="shared" si="34"/>
        <v>-5.4463626558551477E-3</v>
      </c>
      <c r="AD148" s="26">
        <f t="shared" si="35"/>
        <v>-6.2781430661722369E-3</v>
      </c>
      <c r="AE148" s="166">
        <f t="shared" si="36"/>
        <v>-2.1512749367697884E-2</v>
      </c>
      <c r="AF148" s="166">
        <f t="shared" si="37"/>
        <v>-2.3645829544224495E-2</v>
      </c>
      <c r="AG148" s="166">
        <f t="shared" si="38"/>
        <v>-1.7222910955786059E-2</v>
      </c>
      <c r="AH148" s="166">
        <f t="shared" si="39"/>
        <v>-1.9853231565497478E-2</v>
      </c>
    </row>
    <row r="149" spans="1:34" x14ac:dyDescent="0.2">
      <c r="A149" s="199">
        <v>41150</v>
      </c>
      <c r="B149">
        <f>'American Bonds'!B150-'American Bonds'!B149</f>
        <v>0.03</v>
      </c>
      <c r="C149">
        <f>'American Bonds'!C150-'American Bonds'!C149</f>
        <v>0</v>
      </c>
      <c r="D149">
        <f>'American Bonds'!D150-'American Bonds'!D149</f>
        <v>0</v>
      </c>
      <c r="E149">
        <f>'American Bonds'!E150-'American Bonds'!E149</f>
        <v>0</v>
      </c>
      <c r="F149">
        <f>'American Bonds'!F150-'American Bonds'!F149</f>
        <v>0</v>
      </c>
      <c r="G149">
        <f>'American Bonds'!G150-'American Bonds'!G149</f>
        <v>0</v>
      </c>
      <c r="H149">
        <f>'American Bonds'!H150-'American Bonds'!H149</f>
        <v>1.0000000000000009E-2</v>
      </c>
      <c r="I149">
        <f>'American Bonds'!I150-'American Bonds'!I149</f>
        <v>1.0000000000000009E-2</v>
      </c>
      <c r="J149">
        <f>'American Bonds'!J150-'American Bonds'!J149</f>
        <v>1.0000000000000009E-2</v>
      </c>
      <c r="K149">
        <f>'American Bonds'!K150-'American Bonds'!K149</f>
        <v>-1.0000000000000009E-2</v>
      </c>
      <c r="L149">
        <f>'American Bonds'!L150-'American Bonds'!L149</f>
        <v>0</v>
      </c>
      <c r="N149" s="129">
        <f t="shared" si="40"/>
        <v>0.03</v>
      </c>
      <c r="O149" s="25">
        <f>List1!X206</f>
        <v>6.7128461841885132</v>
      </c>
      <c r="U149" s="154">
        <f t="shared" si="28"/>
        <v>41517</v>
      </c>
      <c r="V149">
        <f t="shared" si="41"/>
        <v>3.4701195219123522E-2</v>
      </c>
      <c r="W149">
        <f t="shared" si="29"/>
        <v>3.616919073694818E-2</v>
      </c>
      <c r="X149">
        <f>LN(List1!W458/List1!W457)</f>
        <v>1.3329731988253166E-3</v>
      </c>
      <c r="Y149" s="26">
        <f t="shared" si="30"/>
        <v>0.1188433151958006</v>
      </c>
      <c r="Z149" s="26">
        <f t="shared" si="31"/>
        <v>-7.7423788870036635E-3</v>
      </c>
      <c r="AA149" s="26">
        <f t="shared" si="32"/>
        <v>-8.5408641298672979E-3</v>
      </c>
      <c r="AB149" s="26">
        <f t="shared" si="33"/>
        <v>9.4194219786692304E-2</v>
      </c>
      <c r="AC149" s="26">
        <f t="shared" si="34"/>
        <v>-6.1365448898217786E-3</v>
      </c>
      <c r="AD149" s="26">
        <f t="shared" si="35"/>
        <v>-7.121164321368236E-3</v>
      </c>
      <c r="AE149" s="166">
        <f t="shared" si="36"/>
        <v>-2.4483551790931007E-2</v>
      </c>
      <c r="AF149" s="166">
        <f t="shared" si="37"/>
        <v>-2.7008583836412803E-2</v>
      </c>
      <c r="AG149" s="166">
        <f t="shared" si="38"/>
        <v>-1.9405458815703842E-2</v>
      </c>
      <c r="AH149" s="166">
        <f t="shared" si="39"/>
        <v>-2.2519098847850891E-2</v>
      </c>
    </row>
    <row r="150" spans="1:34" x14ac:dyDescent="0.2">
      <c r="A150" s="199">
        <v>41151</v>
      </c>
      <c r="B150">
        <f>'American Bonds'!B151-'American Bonds'!B150</f>
        <v>1.0000000000000009E-2</v>
      </c>
      <c r="C150">
        <f>'American Bonds'!C151-'American Bonds'!C150</f>
        <v>0</v>
      </c>
      <c r="D150">
        <f>'American Bonds'!D151-'American Bonds'!D150</f>
        <v>0</v>
      </c>
      <c r="E150">
        <f>'American Bonds'!E151-'American Bonds'!E150</f>
        <v>-1.0000000000000009E-2</v>
      </c>
      <c r="F150">
        <f>'American Bonds'!F151-'American Bonds'!F150</f>
        <v>-2.0000000000000018E-2</v>
      </c>
      <c r="G150">
        <f>'American Bonds'!G151-'American Bonds'!G150</f>
        <v>-1.0000000000000009E-2</v>
      </c>
      <c r="H150">
        <f>'American Bonds'!H151-'American Bonds'!H150</f>
        <v>-1.0000000000000009E-2</v>
      </c>
      <c r="I150">
        <f>'American Bonds'!I151-'American Bonds'!I150</f>
        <v>-1.0000000000000009E-2</v>
      </c>
      <c r="J150">
        <f>'American Bonds'!J151-'American Bonds'!J150</f>
        <v>-1.0000000000000009E-2</v>
      </c>
      <c r="K150">
        <f>'American Bonds'!K151-'American Bonds'!K150</f>
        <v>0</v>
      </c>
      <c r="L150">
        <f>'American Bonds'!L151-'American Bonds'!L150</f>
        <v>0</v>
      </c>
      <c r="N150" s="129">
        <f t="shared" si="40"/>
        <v>1.0000000000000009E-2</v>
      </c>
      <c r="O150" s="25">
        <f>List1!X207</f>
        <v>6.7096986338066644</v>
      </c>
      <c r="U150" s="154" t="str">
        <f t="shared" si="28"/>
        <v>05.09.2017</v>
      </c>
      <c r="V150">
        <f t="shared" si="41"/>
        <v>3.4661354581673319E-2</v>
      </c>
      <c r="W150">
        <f t="shared" si="29"/>
        <v>3.6157777317719221E-2</v>
      </c>
      <c r="X150">
        <f>LN(List1!W459/List1!W458)</f>
        <v>-2.2888932244549071E-3</v>
      </c>
      <c r="Y150" s="26">
        <f t="shared" si="30"/>
        <v>0.11877692297479156</v>
      </c>
      <c r="Z150" s="26">
        <f t="shared" si="31"/>
        <v>-7.7206421868349561E-3</v>
      </c>
      <c r="AA150" s="26">
        <f t="shared" si="32"/>
        <v>-8.5170793579272368E-3</v>
      </c>
      <c r="AB150" s="26">
        <f t="shared" si="33"/>
        <v>9.4135605745227433E-2</v>
      </c>
      <c r="AC150" s="26">
        <f t="shared" si="34"/>
        <v>-6.118927067626719E-3</v>
      </c>
      <c r="AD150" s="26">
        <f t="shared" si="35"/>
        <v>-7.1010210032027713E-3</v>
      </c>
      <c r="AE150" s="166">
        <f t="shared" si="36"/>
        <v>-2.4414814309581725E-2</v>
      </c>
      <c r="AF150" s="166">
        <f t="shared" si="37"/>
        <v>-2.6933369783454546E-2</v>
      </c>
      <c r="AG150" s="166">
        <f t="shared" si="38"/>
        <v>-1.9349746370155584E-2</v>
      </c>
      <c r="AH150" s="166">
        <f t="shared" si="39"/>
        <v>-2.2455400082814578E-2</v>
      </c>
    </row>
    <row r="151" spans="1:34" x14ac:dyDescent="0.2">
      <c r="A151" s="199" t="s">
        <v>68</v>
      </c>
      <c r="B151">
        <f>'American Bonds'!B152-'American Bonds'!B151</f>
        <v>-2.0000000000000018E-2</v>
      </c>
      <c r="C151">
        <f>'American Bonds'!C152-'American Bonds'!C151</f>
        <v>0</v>
      </c>
      <c r="D151">
        <f>'American Bonds'!D152-'American Bonds'!D151</f>
        <v>-1.9999999999999962E-2</v>
      </c>
      <c r="E151">
        <f>'American Bonds'!E152-'American Bonds'!E151</f>
        <v>-1.0000000000000009E-2</v>
      </c>
      <c r="F151">
        <f>'American Bonds'!F152-'American Bonds'!F151</f>
        <v>2.0000000000000018E-2</v>
      </c>
      <c r="G151">
        <f>'American Bonds'!G152-'American Bonds'!G151</f>
        <v>1.0000000000000009E-2</v>
      </c>
      <c r="H151">
        <f>'American Bonds'!H152-'American Bonds'!H151</f>
        <v>2.0000000000000018E-2</v>
      </c>
      <c r="I151">
        <f>'American Bonds'!I152-'American Bonds'!I151</f>
        <v>3.0000000000000027E-2</v>
      </c>
      <c r="J151">
        <f>'American Bonds'!J152-'American Bonds'!J151</f>
        <v>3.0000000000000027E-2</v>
      </c>
      <c r="K151">
        <f>'American Bonds'!K152-'American Bonds'!K151</f>
        <v>5.0000000000000044E-2</v>
      </c>
      <c r="L151">
        <f>'American Bonds'!L152-'American Bonds'!L151</f>
        <v>4.9999999999999822E-2</v>
      </c>
      <c r="N151" s="129">
        <f t="shared" si="40"/>
        <v>5.0000000000000044E-2</v>
      </c>
      <c r="O151" s="25">
        <f>List1!X208</f>
        <v>6.7117050506618368</v>
      </c>
      <c r="U151" s="154" t="str">
        <f t="shared" si="28"/>
        <v>06.09.2017</v>
      </c>
      <c r="V151">
        <f t="shared" si="41"/>
        <v>3.458167330677292E-2</v>
      </c>
      <c r="W151">
        <f t="shared" si="29"/>
        <v>3.6256369134110025E-2</v>
      </c>
      <c r="X151">
        <f>LN(List1!W460/List1!W459)</f>
        <v>5.1579909094374285E-3</v>
      </c>
      <c r="Y151" s="26">
        <f t="shared" si="30"/>
        <v>0.11892660056234973</v>
      </c>
      <c r="Z151" s="26">
        <f t="shared" si="31"/>
        <v>-7.7658519647904704E-3</v>
      </c>
      <c r="AA151" s="26">
        <f t="shared" si="32"/>
        <v>-8.5681262135093566E-3</v>
      </c>
      <c r="AB151" s="26">
        <f t="shared" si="33"/>
        <v>9.4218093577105172E-2</v>
      </c>
      <c r="AC151" s="26">
        <f t="shared" si="34"/>
        <v>-6.152397896389666E-3</v>
      </c>
      <c r="AD151" s="26">
        <f t="shared" si="35"/>
        <v>-7.1416895855948128E-3</v>
      </c>
      <c r="AE151" s="166">
        <f t="shared" si="36"/>
        <v>-2.4557780180431622E-2</v>
      </c>
      <c r="AF151" s="166">
        <f t="shared" si="37"/>
        <v>-2.7094794114483726E-2</v>
      </c>
      <c r="AG151" s="166">
        <f t="shared" si="38"/>
        <v>-1.9455590424219973E-2</v>
      </c>
      <c r="AH151" s="166">
        <f t="shared" si="39"/>
        <v>-2.2584005432383647E-2</v>
      </c>
    </row>
    <row r="152" spans="1:34" x14ac:dyDescent="0.2">
      <c r="A152" s="199" t="s">
        <v>69</v>
      </c>
      <c r="B152">
        <f>'American Bonds'!B153-'American Bonds'!B152</f>
        <v>-1.0000000000000009E-2</v>
      </c>
      <c r="C152">
        <f>'American Bonds'!C153-'American Bonds'!C152</f>
        <v>-1.0000000000000009E-2</v>
      </c>
      <c r="D152">
        <f>'American Bonds'!D153-'American Bonds'!D152</f>
        <v>0</v>
      </c>
      <c r="E152">
        <f>'American Bonds'!E153-'American Bonds'!E152</f>
        <v>-2.9999999999999916E-2</v>
      </c>
      <c r="F152">
        <f>'American Bonds'!F153-'American Bonds'!F152</f>
        <v>-6.0000000000000053E-2</v>
      </c>
      <c r="G152">
        <f>'American Bonds'!G153-'American Bonds'!G152</f>
        <v>-6.0000000000000053E-2</v>
      </c>
      <c r="H152">
        <f>'American Bonds'!H153-'American Bonds'!H152</f>
        <v>-7.0000000000000062E-2</v>
      </c>
      <c r="I152">
        <f>'American Bonds'!I153-'American Bonds'!I152</f>
        <v>-7.0000000000000062E-2</v>
      </c>
      <c r="J152">
        <f>'American Bonds'!J153-'American Bonds'!J152</f>
        <v>-5.0000000000000044E-2</v>
      </c>
      <c r="K152">
        <f>'American Bonds'!K153-'American Bonds'!K152</f>
        <v>-5.0000000000000044E-2</v>
      </c>
      <c r="L152">
        <f>'American Bonds'!L153-'American Bonds'!L152</f>
        <v>-3.9999999999999591E-2</v>
      </c>
      <c r="N152" s="129">
        <f t="shared" si="40"/>
        <v>0</v>
      </c>
      <c r="O152" s="25">
        <f>List1!X209</f>
        <v>6.7122706557558534</v>
      </c>
      <c r="U152" s="154" t="str">
        <f t="shared" si="28"/>
        <v>07.09.2017</v>
      </c>
      <c r="V152">
        <f t="shared" si="41"/>
        <v>3.4462151394422325E-2</v>
      </c>
      <c r="W152">
        <f t="shared" si="29"/>
        <v>3.6287870724981769E-2</v>
      </c>
      <c r="X152">
        <f>LN(List1!W461/List1!W460)</f>
        <v>-1.9368725776359817E-3</v>
      </c>
      <c r="Y152" s="26">
        <f t="shared" si="30"/>
        <v>0.11888036230895252</v>
      </c>
      <c r="Z152" s="26">
        <f t="shared" si="31"/>
        <v>-7.7501757109493877E-3</v>
      </c>
      <c r="AA152" s="26">
        <f t="shared" si="32"/>
        <v>-8.5518378157805816E-3</v>
      </c>
      <c r="AB152" s="26">
        <f t="shared" si="33"/>
        <v>9.4150387170754718E-2</v>
      </c>
      <c r="AC152" s="26">
        <f t="shared" si="34"/>
        <v>-6.1379527253704706E-3</v>
      </c>
      <c r="AD152" s="26">
        <f t="shared" si="35"/>
        <v>-7.1264895743677233E-3</v>
      </c>
      <c r="AE152" s="166">
        <f t="shared" si="36"/>
        <v>-2.4508207513114836E-2</v>
      </c>
      <c r="AF152" s="166">
        <f t="shared" si="37"/>
        <v>-2.7043285678226083E-2</v>
      </c>
      <c r="AG152" s="166">
        <f t="shared" si="38"/>
        <v>-1.9409910782608661E-2</v>
      </c>
      <c r="AH152" s="166">
        <f t="shared" si="39"/>
        <v>-2.2535938776445916E-2</v>
      </c>
    </row>
    <row r="153" spans="1:34" x14ac:dyDescent="0.2">
      <c r="A153" s="199" t="s">
        <v>70</v>
      </c>
      <c r="B153">
        <f>'American Bonds'!B154-'American Bonds'!B153</f>
        <v>1.0000000000000009E-2</v>
      </c>
      <c r="C153">
        <f>'American Bonds'!C154-'American Bonds'!C153</f>
        <v>2.0000000000000018E-2</v>
      </c>
      <c r="D153">
        <f>'American Bonds'!D154-'American Bonds'!D153</f>
        <v>3.999999999999998E-2</v>
      </c>
      <c r="E153">
        <f>'American Bonds'!E154-'American Bonds'!E153</f>
        <v>9.9999999999998979E-3</v>
      </c>
      <c r="F153">
        <f>'American Bonds'!F154-'American Bonds'!F153</f>
        <v>0</v>
      </c>
      <c r="G153">
        <f>'American Bonds'!G154-'American Bonds'!G153</f>
        <v>0</v>
      </c>
      <c r="H153">
        <f>'American Bonds'!H154-'American Bonds'!H153</f>
        <v>-9.9999999999997868E-3</v>
      </c>
      <c r="I153">
        <f>'American Bonds'!I154-'American Bonds'!I153</f>
        <v>-1.0000000000000009E-2</v>
      </c>
      <c r="J153">
        <f>'American Bonds'!J154-'American Bonds'!J153</f>
        <v>-1.0000000000000009E-2</v>
      </c>
      <c r="K153">
        <f>'American Bonds'!K154-'American Bonds'!K153</f>
        <v>-1.0000000000000009E-2</v>
      </c>
      <c r="L153">
        <f>'American Bonds'!L154-'American Bonds'!L153</f>
        <v>-1.0000000000000231E-2</v>
      </c>
      <c r="N153" s="129">
        <f t="shared" si="40"/>
        <v>3.999999999999998E-2</v>
      </c>
      <c r="O153" s="25">
        <f>List1!X210</f>
        <v>6.6945305060007758</v>
      </c>
      <c r="U153" s="154" t="str">
        <f t="shared" si="28"/>
        <v>08.09.2017</v>
      </c>
      <c r="V153">
        <f t="shared" si="41"/>
        <v>3.4422310756972115E-2</v>
      </c>
      <c r="W153">
        <f t="shared" si="29"/>
        <v>3.6232098203651503E-2</v>
      </c>
      <c r="X153">
        <f>LN(List1!W462/List1!W461)</f>
        <v>3.4567349600574991E-3</v>
      </c>
      <c r="Y153" s="26">
        <f t="shared" si="30"/>
        <v>0.11871077538507574</v>
      </c>
      <c r="Z153" s="26">
        <f t="shared" si="31"/>
        <v>-7.7632171113144622E-3</v>
      </c>
      <c r="AA153" s="26">
        <f t="shared" si="32"/>
        <v>-8.5661394026201165E-3</v>
      </c>
      <c r="AB153" s="26">
        <f t="shared" si="33"/>
        <v>9.4018808899310191E-2</v>
      </c>
      <c r="AC153" s="26">
        <f t="shared" si="34"/>
        <v>-6.1484597642034325E-3</v>
      </c>
      <c r="AD153" s="26">
        <f t="shared" si="35"/>
        <v>-7.1385505606295372E-3</v>
      </c>
      <c r="AE153" s="166">
        <f t="shared" si="36"/>
        <v>-2.4549448042146624E-2</v>
      </c>
      <c r="AF153" s="166">
        <f t="shared" si="37"/>
        <v>-2.7088511266793701E-2</v>
      </c>
      <c r="AG153" s="166">
        <f t="shared" si="38"/>
        <v>-1.9443136956784658E-2</v>
      </c>
      <c r="AH153" s="166">
        <f t="shared" si="39"/>
        <v>-2.2574078963861245E-2</v>
      </c>
    </row>
    <row r="154" spans="1:34" x14ac:dyDescent="0.2">
      <c r="A154" s="199" t="s">
        <v>71</v>
      </c>
      <c r="B154">
        <f>'American Bonds'!B155-'American Bonds'!B154</f>
        <v>1.0000000000000009E-2</v>
      </c>
      <c r="C154">
        <f>'American Bonds'!C155-'American Bonds'!C154</f>
        <v>9.9999999999999534E-3</v>
      </c>
      <c r="D154">
        <f>'American Bonds'!D155-'American Bonds'!D154</f>
        <v>1.0000000000000009E-2</v>
      </c>
      <c r="E154">
        <f>'American Bonds'!E155-'American Bonds'!E154</f>
        <v>0</v>
      </c>
      <c r="F154">
        <f>'American Bonds'!F155-'American Bonds'!F154</f>
        <v>4.0000000000000036E-2</v>
      </c>
      <c r="G154">
        <f>'American Bonds'!G155-'American Bonds'!G154</f>
        <v>5.0000000000000044E-2</v>
      </c>
      <c r="H154">
        <f>'American Bonds'!H155-'American Bonds'!H154</f>
        <v>6.999999999999984E-2</v>
      </c>
      <c r="I154">
        <f>'American Bonds'!I155-'American Bonds'!I154</f>
        <v>7.0000000000000062E-2</v>
      </c>
      <c r="J154">
        <f>'American Bonds'!J155-'American Bonds'!J154</f>
        <v>7.0000000000000062E-2</v>
      </c>
      <c r="K154">
        <f>'American Bonds'!K155-'American Bonds'!K154</f>
        <v>9.000000000000008E-2</v>
      </c>
      <c r="L154">
        <f>'American Bonds'!L155-'American Bonds'!L154</f>
        <v>8.9999999999999858E-2</v>
      </c>
      <c r="N154" s="129">
        <f t="shared" si="40"/>
        <v>9.000000000000008E-2</v>
      </c>
      <c r="O154" s="25">
        <f>List1!X211</f>
        <v>6.7120017508759036</v>
      </c>
      <c r="U154" s="154" t="str">
        <f t="shared" si="28"/>
        <v>11.09.2017</v>
      </c>
      <c r="V154">
        <f t="shared" si="41"/>
        <v>3.4302788844621512E-2</v>
      </c>
      <c r="W154">
        <f t="shared" si="29"/>
        <v>3.6163682779706462E-2</v>
      </c>
      <c r="X154">
        <f>LN(List1!W463/List1!W462)</f>
        <v>-6.4960335861952016E-4</v>
      </c>
      <c r="Y154" s="26">
        <f t="shared" si="30"/>
        <v>0.118432095396679</v>
      </c>
      <c r="Z154" s="26">
        <f t="shared" si="31"/>
        <v>-7.7409040381808212E-3</v>
      </c>
      <c r="AA154" s="26">
        <f t="shared" si="32"/>
        <v>-8.5418871539874562E-3</v>
      </c>
      <c r="AB154" s="26">
        <f t="shared" si="33"/>
        <v>9.3786753628744168E-2</v>
      </c>
      <c r="AC154" s="26">
        <f t="shared" si="34"/>
        <v>-6.1300465677057792E-3</v>
      </c>
      <c r="AD154" s="26">
        <f t="shared" si="35"/>
        <v>-7.117746149147541E-3</v>
      </c>
      <c r="AE154" s="166">
        <f t="shared" si="36"/>
        <v>-2.4478887909446408E-2</v>
      </c>
      <c r="AF154" s="166">
        <f t="shared" si="37"/>
        <v>-2.7011818922733792E-2</v>
      </c>
      <c r="AG154" s="166">
        <f t="shared" si="38"/>
        <v>-1.9384909316847838E-2</v>
      </c>
      <c r="AH154" s="166">
        <f t="shared" si="39"/>
        <v>-2.2508289638198779E-2</v>
      </c>
    </row>
    <row r="155" spans="1:34" x14ac:dyDescent="0.2">
      <c r="A155" s="199" t="s">
        <v>72</v>
      </c>
      <c r="B155">
        <f>'American Bonds'!B156-'American Bonds'!B155</f>
        <v>-2.0000000000000018E-2</v>
      </c>
      <c r="C155">
        <f>'American Bonds'!C156-'American Bonds'!C155</f>
        <v>0</v>
      </c>
      <c r="D155">
        <f>'American Bonds'!D156-'American Bonds'!D155</f>
        <v>1.0000000000000009E-2</v>
      </c>
      <c r="E155">
        <f>'American Bonds'!E156-'American Bonds'!E155</f>
        <v>1.0000000000000009E-2</v>
      </c>
      <c r="F155">
        <f>'American Bonds'!F156-'American Bonds'!F155</f>
        <v>1.0000000000000009E-2</v>
      </c>
      <c r="G155">
        <f>'American Bonds'!G156-'American Bonds'!G155</f>
        <v>2.0000000000000018E-2</v>
      </c>
      <c r="H155">
        <f>'American Bonds'!H156-'American Bonds'!H155</f>
        <v>4.0000000000000036E-2</v>
      </c>
      <c r="I155">
        <f>'American Bonds'!I156-'American Bonds'!I155</f>
        <v>5.0000000000000044E-2</v>
      </c>
      <c r="J155">
        <f>'American Bonds'!J156-'American Bonds'!J155</f>
        <v>5.9999999999999831E-2</v>
      </c>
      <c r="K155">
        <f>'American Bonds'!K156-'American Bonds'!K155</f>
        <v>6.999999999999984E-2</v>
      </c>
      <c r="L155">
        <f>'American Bonds'!L156-'American Bonds'!L155</f>
        <v>7.0000000000000284E-2</v>
      </c>
      <c r="N155" s="129">
        <f t="shared" si="40"/>
        <v>7.0000000000000284E-2</v>
      </c>
      <c r="O155" s="25">
        <f>List1!X212</f>
        <v>6.7160612107925699</v>
      </c>
      <c r="U155" s="154" t="str">
        <f t="shared" si="28"/>
        <v>12.09.2017</v>
      </c>
      <c r="V155">
        <f t="shared" si="41"/>
        <v>3.4342629482071715E-2</v>
      </c>
      <c r="W155">
        <f t="shared" si="29"/>
        <v>3.6153369627991386E-2</v>
      </c>
      <c r="X155">
        <f>LN(List1!W464/List1!W463)</f>
        <v>-4.7400681202846712E-3</v>
      </c>
      <c r="Y155" s="26">
        <f t="shared" si="30"/>
        <v>0.11844794405556218</v>
      </c>
      <c r="Z155" s="26">
        <f t="shared" si="31"/>
        <v>-7.7076412112461294E-3</v>
      </c>
      <c r="AA155" s="26">
        <f t="shared" si="32"/>
        <v>-8.5048483603818326E-3</v>
      </c>
      <c r="AB155" s="26">
        <f t="shared" si="33"/>
        <v>9.3809630641190522E-2</v>
      </c>
      <c r="AC155" s="26">
        <f t="shared" si="34"/>
        <v>-6.1043775888811134E-3</v>
      </c>
      <c r="AD155" s="26">
        <f t="shared" si="35"/>
        <v>-7.0874209914012273E-3</v>
      </c>
      <c r="AE155" s="166">
        <f t="shared" si="36"/>
        <v>-2.4373701614916785E-2</v>
      </c>
      <c r="AF155" s="166">
        <f t="shared" si="37"/>
        <v>-2.6894691973155142E-2</v>
      </c>
      <c r="AG155" s="166">
        <f t="shared" si="38"/>
        <v>-1.9303736878551261E-2</v>
      </c>
      <c r="AH155" s="166">
        <f t="shared" si="39"/>
        <v>-2.2412393069316531E-2</v>
      </c>
    </row>
    <row r="156" spans="1:34" x14ac:dyDescent="0.2">
      <c r="A156" s="199" t="s">
        <v>73</v>
      </c>
      <c r="B156">
        <f>'American Bonds'!B157-'American Bonds'!B156</f>
        <v>0</v>
      </c>
      <c r="C156">
        <f>'American Bonds'!C157-'American Bonds'!C156</f>
        <v>2.0000000000000018E-2</v>
      </c>
      <c r="D156">
        <f>'American Bonds'!D157-'American Bonds'!D156</f>
        <v>2.0000000000000018E-2</v>
      </c>
      <c r="E156">
        <f>'American Bonds'!E157-'American Bonds'!E156</f>
        <v>-1.0000000000000009E-2</v>
      </c>
      <c r="F156">
        <f>'American Bonds'!F157-'American Bonds'!F156</f>
        <v>0</v>
      </c>
      <c r="G156">
        <f>'American Bonds'!G157-'American Bonds'!G156</f>
        <v>-1.0000000000000009E-2</v>
      </c>
      <c r="H156">
        <f>'American Bonds'!H157-'American Bonds'!H156</f>
        <v>-2.0000000000000018E-2</v>
      </c>
      <c r="I156">
        <f>'American Bonds'!I157-'American Bonds'!I156</f>
        <v>-1.0000000000000009E-2</v>
      </c>
      <c r="J156">
        <f>'American Bonds'!J157-'American Bonds'!J156</f>
        <v>1.0000000000000009E-2</v>
      </c>
      <c r="K156">
        <f>'American Bonds'!K157-'American Bonds'!K156</f>
        <v>0</v>
      </c>
      <c r="L156">
        <f>'American Bonds'!L157-'American Bonds'!L156</f>
        <v>9.9999999999997868E-3</v>
      </c>
      <c r="N156" s="129">
        <f t="shared" si="40"/>
        <v>2.0000000000000018E-2</v>
      </c>
      <c r="O156" s="25">
        <f>List1!X213</f>
        <v>6.6839320113304925</v>
      </c>
      <c r="U156" s="154">
        <f t="shared" si="28"/>
        <v>41529</v>
      </c>
      <c r="V156">
        <f t="shared" si="41"/>
        <v>3.4143426294820721E-2</v>
      </c>
      <c r="W156">
        <f t="shared" si="29"/>
        <v>3.609381313485107E-2</v>
      </c>
      <c r="X156">
        <f>LN(List1!W465/List1!W464)</f>
        <v>-1.9770864175537349E-3</v>
      </c>
      <c r="Y156" s="26">
        <f t="shared" si="30"/>
        <v>0.11811019174710888</v>
      </c>
      <c r="Z156" s="26">
        <f t="shared" si="31"/>
        <v>-7.6734423934627129E-3</v>
      </c>
      <c r="AA156" s="26">
        <f t="shared" si="32"/>
        <v>-8.4680707669364582E-3</v>
      </c>
      <c r="AB156" s="26">
        <f t="shared" si="33"/>
        <v>9.3512465740189163E-2</v>
      </c>
      <c r="AC156" s="26">
        <f t="shared" si="34"/>
        <v>-6.0753649478819151E-3</v>
      </c>
      <c r="AD156" s="26">
        <f t="shared" si="35"/>
        <v>-7.0552284386265051E-3</v>
      </c>
      <c r="AE156" s="166">
        <f t="shared" si="36"/>
        <v>-2.4265555457436118E-2</v>
      </c>
      <c r="AF156" s="166">
        <f t="shared" si="37"/>
        <v>-2.6778391011008078E-2</v>
      </c>
      <c r="AG156" s="166">
        <f t="shared" si="38"/>
        <v>-1.921199085205701E-2</v>
      </c>
      <c r="AH156" s="166">
        <f t="shared" si="39"/>
        <v>-2.2310591278853233E-2</v>
      </c>
    </row>
    <row r="157" spans="1:34" x14ac:dyDescent="0.2">
      <c r="A157" s="199" t="s">
        <v>74</v>
      </c>
      <c r="B157">
        <f>'American Bonds'!B158-'American Bonds'!B157</f>
        <v>1.0000000000000009E-2</v>
      </c>
      <c r="C157">
        <f>'American Bonds'!C158-'American Bonds'!C157</f>
        <v>-1.0000000000000009E-2</v>
      </c>
      <c r="D157">
        <f>'American Bonds'!D158-'American Bonds'!D157</f>
        <v>1.0000000000000009E-2</v>
      </c>
      <c r="E157">
        <f>'American Bonds'!E158-'American Bonds'!E157</f>
        <v>6.0000000000000053E-2</v>
      </c>
      <c r="F157">
        <f>'American Bonds'!F158-'American Bonds'!F157</f>
        <v>1.0000000000000009E-2</v>
      </c>
      <c r="G157">
        <f>'American Bonds'!G158-'American Bonds'!G157</f>
        <v>2.9999999999999916E-2</v>
      </c>
      <c r="H157">
        <f>'American Bonds'!H158-'American Bonds'!H157</f>
        <v>5.0000000000000044E-2</v>
      </c>
      <c r="I157">
        <f>'American Bonds'!I158-'American Bonds'!I157</f>
        <v>6.0000000000000053E-2</v>
      </c>
      <c r="J157">
        <f>'American Bonds'!J158-'American Bonds'!J157</f>
        <v>5.0000000000000044E-2</v>
      </c>
      <c r="K157">
        <f>'American Bonds'!K158-'American Bonds'!K157</f>
        <v>7.0000000000000284E-2</v>
      </c>
      <c r="L157">
        <f>'American Bonds'!L158-'American Bonds'!L157</f>
        <v>7.0000000000000284E-2</v>
      </c>
      <c r="N157" s="129">
        <f t="shared" si="40"/>
        <v>7.0000000000000284E-2</v>
      </c>
      <c r="O157" s="25">
        <f>List1!X214</f>
        <v>6.6578941996077248</v>
      </c>
      <c r="U157" s="154">
        <f t="shared" si="28"/>
        <v>41530</v>
      </c>
      <c r="V157">
        <f t="shared" si="41"/>
        <v>3.4302788844621526E-2</v>
      </c>
      <c r="W157">
        <f t="shared" si="29"/>
        <v>3.5986274497247367E-2</v>
      </c>
      <c r="X157">
        <f>LN(List1!W466/List1!W465)</f>
        <v>-1.3728102970854818E-3</v>
      </c>
      <c r="Y157" s="26">
        <f t="shared" si="30"/>
        <v>0.11801938201594306</v>
      </c>
      <c r="Z157" s="26">
        <f t="shared" si="31"/>
        <v>-7.6613798297053169E-3</v>
      </c>
      <c r="AA157" s="26">
        <f t="shared" si="32"/>
        <v>-8.4530038912454877E-3</v>
      </c>
      <c r="AB157" s="26">
        <f t="shared" si="33"/>
        <v>9.3494942971890094E-2</v>
      </c>
      <c r="AC157" s="26">
        <f t="shared" si="34"/>
        <v>-6.0693443570779227E-3</v>
      </c>
      <c r="AD157" s="26">
        <f t="shared" si="35"/>
        <v>-7.0455032033914953E-3</v>
      </c>
      <c r="AE157" s="166">
        <f t="shared" si="36"/>
        <v>-2.4227410281541746E-2</v>
      </c>
      <c r="AF157" s="166">
        <f t="shared" si="37"/>
        <v>-2.6730745366601989E-2</v>
      </c>
      <c r="AG157" s="166">
        <f t="shared" si="38"/>
        <v>-1.919295207225653E-2</v>
      </c>
      <c r="AH157" s="166">
        <f t="shared" si="39"/>
        <v>-2.2279837384729679E-2</v>
      </c>
    </row>
    <row r="158" spans="1:34" x14ac:dyDescent="0.2">
      <c r="A158" s="199">
        <v>41164</v>
      </c>
      <c r="B158">
        <f>'American Bonds'!B159-'American Bonds'!B158</f>
        <v>-1.0000000000000009E-2</v>
      </c>
      <c r="C158">
        <f>'American Bonds'!C159-'American Bonds'!C158</f>
        <v>-2.9999999999999971E-2</v>
      </c>
      <c r="D158">
        <f>'American Bonds'!D159-'American Bonds'!D158</f>
        <v>-2.0000000000000018E-2</v>
      </c>
      <c r="E158">
        <f>'American Bonds'!E159-'American Bonds'!E158</f>
        <v>-1.0000000000000009E-2</v>
      </c>
      <c r="F158">
        <f>'American Bonds'!F159-'American Bonds'!F158</f>
        <v>-3.0000000000000027E-2</v>
      </c>
      <c r="G158">
        <f>'American Bonds'!G159-'American Bonds'!G158</f>
        <v>-4.9999999999999933E-2</v>
      </c>
      <c r="H158">
        <f>'American Bonds'!H159-'American Bonds'!H158</f>
        <v>-5.0000000000000044E-2</v>
      </c>
      <c r="I158">
        <f>'American Bonds'!I159-'American Bonds'!I158</f>
        <v>-4.0000000000000036E-2</v>
      </c>
      <c r="J158">
        <f>'American Bonds'!J159-'American Bonds'!J158</f>
        <v>-3.0000000000000027E-2</v>
      </c>
      <c r="K158">
        <f>'American Bonds'!K159-'American Bonds'!K158</f>
        <v>-2.0000000000000018E-2</v>
      </c>
      <c r="L158">
        <f>'American Bonds'!L159-'American Bonds'!L158</f>
        <v>-3.0000000000000249E-2</v>
      </c>
      <c r="N158" s="129">
        <f t="shared" si="40"/>
        <v>-1.0000000000000009E-2</v>
      </c>
      <c r="O158" s="25">
        <f>List1!X215</f>
        <v>6.6561405151220381</v>
      </c>
      <c r="U158" s="154">
        <f t="shared" si="28"/>
        <v>41531</v>
      </c>
      <c r="V158">
        <f t="shared" si="41"/>
        <v>3.4302788844621512E-2</v>
      </c>
      <c r="W158">
        <f t="shared" si="29"/>
        <v>3.5986274497247381E-2</v>
      </c>
      <c r="X158">
        <f>LN(List1!W467/List1!W466)</f>
        <v>-6.5532745319669353E-5</v>
      </c>
      <c r="Y158" s="26">
        <f t="shared" si="30"/>
        <v>0.11801938201594309</v>
      </c>
      <c r="Z158" s="26">
        <f t="shared" si="31"/>
        <v>-7.6655718027451303E-3</v>
      </c>
      <c r="AA158" s="26">
        <f t="shared" si="32"/>
        <v>-8.4576290064603925E-3</v>
      </c>
      <c r="AB158" s="26">
        <f t="shared" si="33"/>
        <v>9.3494942971890108E-2</v>
      </c>
      <c r="AC158" s="26">
        <f t="shared" si="34"/>
        <v>-6.0726652377129696E-3</v>
      </c>
      <c r="AD158" s="26">
        <f t="shared" si="35"/>
        <v>-7.0493581955909431E-3</v>
      </c>
      <c r="AE158" s="166">
        <f t="shared" si="36"/>
        <v>-2.4240666464237576E-2</v>
      </c>
      <c r="AF158" s="166">
        <f t="shared" si="37"/>
        <v>-2.6745371265121786E-2</v>
      </c>
      <c r="AG158" s="166">
        <f t="shared" si="38"/>
        <v>-1.9203453618900825E-2</v>
      </c>
      <c r="AH158" s="166">
        <f t="shared" si="39"/>
        <v>-2.2292027940442119E-2</v>
      </c>
    </row>
    <row r="159" spans="1:34" x14ac:dyDescent="0.2">
      <c r="A159" s="199">
        <v>41165</v>
      </c>
      <c r="B159">
        <f>'American Bonds'!B160-'American Bonds'!B159</f>
        <v>-3.999999999999998E-2</v>
      </c>
      <c r="C159">
        <f>'American Bonds'!C160-'American Bonds'!C159</f>
        <v>-4.0000000000000036E-2</v>
      </c>
      <c r="D159">
        <f>'American Bonds'!D160-'American Bonds'!D159</f>
        <v>-3.0000000000000027E-2</v>
      </c>
      <c r="E159">
        <f>'American Bonds'!E160-'American Bonds'!E159</f>
        <v>-2.0000000000000018E-2</v>
      </c>
      <c r="F159">
        <f>'American Bonds'!F160-'American Bonds'!F159</f>
        <v>-3.0000000000000027E-2</v>
      </c>
      <c r="G159">
        <f>'American Bonds'!G160-'American Bonds'!G159</f>
        <v>-3.0000000000000027E-2</v>
      </c>
      <c r="H159">
        <f>'American Bonds'!H160-'American Bonds'!H159</f>
        <v>-1.0000000000000009E-2</v>
      </c>
      <c r="I159">
        <f>'American Bonds'!I160-'American Bonds'!I159</f>
        <v>-1.0000000000000009E-2</v>
      </c>
      <c r="J159">
        <f>'American Bonds'!J160-'American Bonds'!J159</f>
        <v>1.0000000000000009E-2</v>
      </c>
      <c r="K159">
        <f>'American Bonds'!K160-'American Bonds'!K159</f>
        <v>2.9999999999999805E-2</v>
      </c>
      <c r="L159">
        <f>'American Bonds'!L160-'American Bonds'!L159</f>
        <v>4.0000000000000036E-2</v>
      </c>
      <c r="N159" s="129">
        <f t="shared" si="40"/>
        <v>4.0000000000000036E-2</v>
      </c>
      <c r="O159" s="25">
        <f>List1!X216</f>
        <v>6.632321036852967</v>
      </c>
      <c r="U159" s="154">
        <f t="shared" si="28"/>
        <v>41534</v>
      </c>
      <c r="V159">
        <f t="shared" si="41"/>
        <v>3.4183266932270931E-2</v>
      </c>
      <c r="W159">
        <f t="shared" si="29"/>
        <v>3.601708315347682E-2</v>
      </c>
      <c r="X159">
        <f>LN(List1!W468/List1!W467)</f>
        <v>-5.4413879096017019E-4</v>
      </c>
      <c r="Y159" s="26">
        <f t="shared" si="30"/>
        <v>0.11797153175551391</v>
      </c>
      <c r="Z159" s="26">
        <f t="shared" si="31"/>
        <v>-7.6638189961181803E-3</v>
      </c>
      <c r="AA159" s="26">
        <f t="shared" si="32"/>
        <v>-8.4566944979007422E-3</v>
      </c>
      <c r="AB159" s="26">
        <f t="shared" si="33"/>
        <v>9.3426096789480023E-2</v>
      </c>
      <c r="AC159" s="26">
        <f t="shared" si="34"/>
        <v>-6.0692667515095423E-3</v>
      </c>
      <c r="AD159" s="26">
        <f t="shared" si="35"/>
        <v>-7.0469687601934792E-3</v>
      </c>
      <c r="AE159" s="166">
        <f t="shared" si="36"/>
        <v>-2.4235123602998579E-2</v>
      </c>
      <c r="AF159" s="166">
        <f t="shared" si="37"/>
        <v>-2.6742416089580369E-2</v>
      </c>
      <c r="AG159" s="166">
        <f t="shared" si="38"/>
        <v>-1.9192706661901336E-2</v>
      </c>
      <c r="AH159" s="166">
        <f t="shared" si="39"/>
        <v>-2.22844718822643E-2</v>
      </c>
    </row>
    <row r="160" spans="1:34" x14ac:dyDescent="0.2">
      <c r="A160" s="199">
        <v>41166</v>
      </c>
      <c r="B160">
        <f>'American Bonds'!B161-'American Bonds'!B160</f>
        <v>0</v>
      </c>
      <c r="C160">
        <f>'American Bonds'!C161-'American Bonds'!C160</f>
        <v>1.0000000000000009E-2</v>
      </c>
      <c r="D160">
        <f>'American Bonds'!D161-'American Bonds'!D160</f>
        <v>1.0000000000000009E-2</v>
      </c>
      <c r="E160">
        <f>'American Bonds'!E161-'American Bonds'!E160</f>
        <v>1.0000000000000009E-2</v>
      </c>
      <c r="F160">
        <f>'American Bonds'!F161-'American Bonds'!F160</f>
        <v>3.0000000000000027E-2</v>
      </c>
      <c r="G160">
        <f>'American Bonds'!G161-'American Bonds'!G160</f>
        <v>4.0000000000000036E-2</v>
      </c>
      <c r="H160">
        <f>'American Bonds'!H161-'American Bonds'!H160</f>
        <v>1.0000000000000009E-2</v>
      </c>
      <c r="I160">
        <f>'American Bonds'!I161-'American Bonds'!I160</f>
        <v>0</v>
      </c>
      <c r="J160">
        <f>'American Bonds'!J161-'American Bonds'!J160</f>
        <v>-1.0000000000000009E-2</v>
      </c>
      <c r="K160">
        <f>'American Bonds'!K161-'American Bonds'!K160</f>
        <v>-2.9999999999999805E-2</v>
      </c>
      <c r="L160">
        <f>'American Bonds'!L161-'American Bonds'!L160</f>
        <v>-4.0000000000000036E-2</v>
      </c>
      <c r="N160" s="129">
        <f t="shared" si="40"/>
        <v>4.0000000000000036E-2</v>
      </c>
      <c r="O160" s="25">
        <f>List1!X217</f>
        <v>6.6393936910738418</v>
      </c>
      <c r="U160" s="154">
        <f t="shared" si="28"/>
        <v>41535</v>
      </c>
      <c r="V160">
        <f t="shared" si="41"/>
        <v>3.4302788844621533E-2</v>
      </c>
      <c r="W160">
        <f t="shared" si="29"/>
        <v>3.6019605108763154E-2</v>
      </c>
      <c r="X160">
        <f>LN(List1!W469/List1!W468)</f>
        <v>-1.8114347902065155E-3</v>
      </c>
      <c r="Y160" s="26">
        <f t="shared" si="30"/>
        <v>0.1180969206131833</v>
      </c>
      <c r="Z160" s="26">
        <f t="shared" si="31"/>
        <v>-7.6554898796433075E-3</v>
      </c>
      <c r="AA160" s="26">
        <f t="shared" si="32"/>
        <v>-8.4467181580715773E-3</v>
      </c>
      <c r="AB160" s="26">
        <f t="shared" si="33"/>
        <v>9.3549766949130364E-2</v>
      </c>
      <c r="AC160" s="26">
        <f t="shared" si="34"/>
        <v>-6.0642503665934763E-3</v>
      </c>
      <c r="AD160" s="26">
        <f t="shared" si="35"/>
        <v>-7.0399211691440141E-3</v>
      </c>
      <c r="AE160" s="166">
        <f t="shared" si="36"/>
        <v>-2.4208784624041149E-2</v>
      </c>
      <c r="AF160" s="166">
        <f t="shared" si="37"/>
        <v>-2.6710868133008353E-2</v>
      </c>
      <c r="AG160" s="166">
        <f t="shared" si="38"/>
        <v>-1.9176843459946455E-2</v>
      </c>
      <c r="AH160" s="166">
        <f t="shared" si="39"/>
        <v>-2.2262185442530575E-2</v>
      </c>
    </row>
    <row r="161" spans="1:34" x14ac:dyDescent="0.2">
      <c r="A161" s="199">
        <v>41167</v>
      </c>
      <c r="B161">
        <f>'American Bonds'!B162-'American Bonds'!B161</f>
        <v>-4.0000000000000008E-2</v>
      </c>
      <c r="C161">
        <f>'American Bonds'!C162-'American Bonds'!C161</f>
        <v>0</v>
      </c>
      <c r="D161">
        <f>'American Bonds'!D162-'American Bonds'!D161</f>
        <v>-2.0000000000000018E-2</v>
      </c>
      <c r="E161">
        <f>'American Bonds'!E162-'American Bonds'!E161</f>
        <v>-1.0000000000000009E-2</v>
      </c>
      <c r="F161">
        <f>'American Bonds'!F162-'American Bonds'!F161</f>
        <v>2.0000000000000018E-2</v>
      </c>
      <c r="G161">
        <f>'American Bonds'!G162-'American Bonds'!G161</f>
        <v>1.0000000000000009E-2</v>
      </c>
      <c r="H161">
        <f>'American Bonds'!H162-'American Bonds'!H161</f>
        <v>1.0000000000000009E-2</v>
      </c>
      <c r="I161">
        <f>'American Bonds'!I162-'American Bonds'!I161</f>
        <v>1.0000000000000009E-2</v>
      </c>
      <c r="J161">
        <f>'American Bonds'!J162-'American Bonds'!J161</f>
        <v>0</v>
      </c>
      <c r="K161">
        <f>'American Bonds'!K162-'American Bonds'!K161</f>
        <v>0</v>
      </c>
      <c r="L161">
        <f>'American Bonds'!L162-'American Bonds'!L161</f>
        <v>1.0000000000000231E-2</v>
      </c>
      <c r="N161" s="129">
        <f t="shared" si="40"/>
        <v>2.0000000000000018E-2</v>
      </c>
      <c r="O161" s="25">
        <f>List1!X218</f>
        <v>6.6284788295126713</v>
      </c>
      <c r="U161" s="154">
        <f t="shared" si="28"/>
        <v>41536</v>
      </c>
      <c r="V161">
        <f t="shared" si="41"/>
        <v>3.4302788844621526E-2</v>
      </c>
      <c r="W161">
        <f t="shared" si="29"/>
        <v>3.6019605108763154E-2</v>
      </c>
      <c r="X161">
        <f>LN(List1!W470/List1!W469)</f>
        <v>-6.438465659463473E-4</v>
      </c>
      <c r="Y161" s="26">
        <f t="shared" si="30"/>
        <v>0.1180969206131833</v>
      </c>
      <c r="Z161" s="26">
        <f t="shared" si="31"/>
        <v>-7.6514576141056626E-3</v>
      </c>
      <c r="AA161" s="26">
        <f t="shared" si="32"/>
        <v>-8.4422691402986499E-3</v>
      </c>
      <c r="AB161" s="26">
        <f t="shared" si="33"/>
        <v>9.3549766949130364E-2</v>
      </c>
      <c r="AC161" s="26">
        <f t="shared" si="34"/>
        <v>-6.0610562316459667E-3</v>
      </c>
      <c r="AD161" s="26">
        <f t="shared" si="35"/>
        <v>-7.0362131332162839E-3</v>
      </c>
      <c r="AE161" s="166">
        <f t="shared" si="36"/>
        <v>-2.4196033480811587E-2</v>
      </c>
      <c r="AF161" s="166">
        <f t="shared" si="37"/>
        <v>-2.6696799103495331E-2</v>
      </c>
      <c r="AG161" s="166">
        <f t="shared" si="38"/>
        <v>-1.9166742718358384E-2</v>
      </c>
      <c r="AH161" s="166">
        <f t="shared" si="39"/>
        <v>-2.2250459603353211E-2</v>
      </c>
    </row>
    <row r="162" spans="1:34" x14ac:dyDescent="0.2">
      <c r="A162" s="199">
        <v>41170</v>
      </c>
      <c r="B162">
        <f>'American Bonds'!B163-'American Bonds'!B162</f>
        <v>1.0000000000000009E-2</v>
      </c>
      <c r="C162">
        <f>'American Bonds'!C163-'American Bonds'!C162</f>
        <v>0</v>
      </c>
      <c r="D162">
        <f>'American Bonds'!D163-'American Bonds'!D162</f>
        <v>1.0000000000000009E-2</v>
      </c>
      <c r="E162">
        <f>'American Bonds'!E163-'American Bonds'!E162</f>
        <v>1.0000000000000009E-2</v>
      </c>
      <c r="F162">
        <f>'American Bonds'!F163-'American Bonds'!F162</f>
        <v>0</v>
      </c>
      <c r="G162">
        <f>'American Bonds'!G163-'American Bonds'!G162</f>
        <v>1.0000000000000009E-2</v>
      </c>
      <c r="H162">
        <f>'American Bonds'!H163-'American Bonds'!H162</f>
        <v>-2.0000000000000018E-2</v>
      </c>
      <c r="I162">
        <f>'American Bonds'!I163-'American Bonds'!I162</f>
        <v>-2.0000000000000018E-2</v>
      </c>
      <c r="J162">
        <f>'American Bonds'!J163-'American Bonds'!J162</f>
        <v>-1.0000000000000009E-2</v>
      </c>
      <c r="K162">
        <f>'American Bonds'!K163-'American Bonds'!K162</f>
        <v>-1.0000000000000231E-2</v>
      </c>
      <c r="L162">
        <f>'American Bonds'!L163-'American Bonds'!L162</f>
        <v>-2.0000000000000018E-2</v>
      </c>
      <c r="N162" s="129">
        <f t="shared" si="40"/>
        <v>1.0000000000000009E-2</v>
      </c>
      <c r="O162" s="25">
        <f>List1!X219</f>
        <v>6.6395533942467058</v>
      </c>
      <c r="U162" s="154">
        <f t="shared" si="28"/>
        <v>41537</v>
      </c>
      <c r="V162">
        <f t="shared" si="41"/>
        <v>3.4342629482071722E-2</v>
      </c>
      <c r="W162">
        <f t="shared" si="29"/>
        <v>3.5987027321774841E-2</v>
      </c>
      <c r="X162">
        <f>LN(List1!W471/List1!W470)</f>
        <v>-2.3191911673854397E-3</v>
      </c>
      <c r="Y162" s="26">
        <f t="shared" si="30"/>
        <v>0.11806097398513227</v>
      </c>
      <c r="Z162" s="26">
        <f t="shared" si="31"/>
        <v>-7.639635446865781E-3</v>
      </c>
      <c r="AA162" s="26">
        <f t="shared" si="32"/>
        <v>-8.4287511522683784E-3</v>
      </c>
      <c r="AB162" s="26">
        <f t="shared" si="33"/>
        <v>9.3536021895494773E-2</v>
      </c>
      <c r="AC162" s="26">
        <f t="shared" si="34"/>
        <v>-6.0526445302884323E-3</v>
      </c>
      <c r="AD162" s="26">
        <f t="shared" si="35"/>
        <v>-7.0257102997839053E-3</v>
      </c>
      <c r="AE162" s="166">
        <f t="shared" si="36"/>
        <v>-2.4158648505454135E-2</v>
      </c>
      <c r="AF162" s="166">
        <f t="shared" si="37"/>
        <v>-2.6654051471936779E-2</v>
      </c>
      <c r="AG162" s="166">
        <f t="shared" si="38"/>
        <v>-1.9140142583071444E-2</v>
      </c>
      <c r="AH162" s="166">
        <f t="shared" si="39"/>
        <v>-2.2217246727821532E-2</v>
      </c>
    </row>
    <row r="163" spans="1:34" x14ac:dyDescent="0.2">
      <c r="A163" s="199">
        <v>41171</v>
      </c>
      <c r="B163">
        <f>'American Bonds'!B164-'American Bonds'!B163</f>
        <v>-5.0000000000000017E-2</v>
      </c>
      <c r="C163">
        <f>'American Bonds'!C164-'American Bonds'!C163</f>
        <v>-7.9999999999999988E-2</v>
      </c>
      <c r="D163">
        <f>'American Bonds'!D164-'American Bonds'!D163</f>
        <v>-4.9999999999999989E-2</v>
      </c>
      <c r="E163">
        <f>'American Bonds'!E164-'American Bonds'!E163</f>
        <v>0</v>
      </c>
      <c r="F163">
        <f>'American Bonds'!F164-'American Bonds'!F163</f>
        <v>0</v>
      </c>
      <c r="G163">
        <f>'American Bonds'!G164-'American Bonds'!G163</f>
        <v>-1.0000000000000009E-2</v>
      </c>
      <c r="H163">
        <f>'American Bonds'!H164-'American Bonds'!H163</f>
        <v>0</v>
      </c>
      <c r="I163">
        <f>'American Bonds'!I164-'American Bonds'!I163</f>
        <v>-2.0000000000000018E-2</v>
      </c>
      <c r="J163">
        <f>'American Bonds'!J164-'American Bonds'!J163</f>
        <v>-3.0000000000000027E-2</v>
      </c>
      <c r="K163">
        <f>'American Bonds'!K164-'American Bonds'!K163</f>
        <v>-2.9999999999999805E-2</v>
      </c>
      <c r="L163">
        <f>'American Bonds'!L164-'American Bonds'!L163</f>
        <v>-4.0000000000000036E-2</v>
      </c>
      <c r="N163" s="129">
        <f t="shared" si="40"/>
        <v>0</v>
      </c>
      <c r="O163" s="25">
        <f>List1!X220</f>
        <v>6.639837567201595</v>
      </c>
      <c r="U163" s="154">
        <f t="shared" si="28"/>
        <v>41538</v>
      </c>
      <c r="V163">
        <f t="shared" si="41"/>
        <v>3.4422310756972122E-2</v>
      </c>
      <c r="W163">
        <f t="shared" si="29"/>
        <v>3.5932783641669699E-2</v>
      </c>
      <c r="X163">
        <f>LN(List1!W472/List1!W471)</f>
        <v>7.4417796144541368E-4</v>
      </c>
      <c r="Y163" s="26">
        <f t="shared" si="30"/>
        <v>0.11801446559013992</v>
      </c>
      <c r="Z163" s="26">
        <f t="shared" si="31"/>
        <v>-7.6440913805489088E-3</v>
      </c>
      <c r="AA163" s="26">
        <f t="shared" si="32"/>
        <v>-8.4327879077923055E-3</v>
      </c>
      <c r="AB163" s="26">
        <f t="shared" si="33"/>
        <v>9.3526480256435035E-2</v>
      </c>
      <c r="AC163" s="26">
        <f t="shared" si="34"/>
        <v>-6.0579434733382762E-3</v>
      </c>
      <c r="AD163" s="26">
        <f t="shared" si="35"/>
        <v>-7.0304923504246322E-3</v>
      </c>
      <c r="AE163" s="166">
        <f t="shared" si="36"/>
        <v>-2.417273940499548E-2</v>
      </c>
      <c r="AF163" s="166">
        <f t="shared" si="37"/>
        <v>-2.6666816813749657E-2</v>
      </c>
      <c r="AG163" s="166">
        <f t="shared" si="38"/>
        <v>-1.9156899312300472E-2</v>
      </c>
      <c r="AH163" s="166">
        <f t="shared" si="39"/>
        <v>-2.2232368899732496E-2</v>
      </c>
    </row>
    <row r="164" spans="1:34" x14ac:dyDescent="0.2">
      <c r="A164" s="199">
        <v>41172</v>
      </c>
      <c r="B164">
        <f>'American Bonds'!B165-'American Bonds'!B164</f>
        <v>-1.999999999999999E-2</v>
      </c>
      <c r="C164">
        <f>'American Bonds'!C165-'American Bonds'!C164</f>
        <v>-4.0000000000000008E-2</v>
      </c>
      <c r="D164">
        <f>'American Bonds'!D165-'American Bonds'!D164</f>
        <v>-4.9999999999999989E-2</v>
      </c>
      <c r="E164">
        <f>'American Bonds'!E165-'American Bonds'!E164</f>
        <v>-1.0000000000000009E-2</v>
      </c>
      <c r="F164">
        <f>'American Bonds'!F165-'American Bonds'!F164</f>
        <v>0</v>
      </c>
      <c r="G164">
        <f>'American Bonds'!G165-'American Bonds'!G164</f>
        <v>-1.0000000000000009E-2</v>
      </c>
      <c r="H164">
        <f>'American Bonds'!H165-'American Bonds'!H164</f>
        <v>-2.0000000000000018E-2</v>
      </c>
      <c r="I164">
        <f>'American Bonds'!I165-'American Bonds'!I164</f>
        <v>-2.0000000000000018E-2</v>
      </c>
      <c r="J164">
        <f>'American Bonds'!J165-'American Bonds'!J164</f>
        <v>-3.0000000000000027E-2</v>
      </c>
      <c r="K164">
        <f>'American Bonds'!K165-'American Bonds'!K164</f>
        <v>-4.0000000000000036E-2</v>
      </c>
      <c r="L164">
        <f>'American Bonds'!L165-'American Bonds'!L164</f>
        <v>-5.0000000000000266E-2</v>
      </c>
      <c r="N164" s="129">
        <f t="shared" si="40"/>
        <v>0</v>
      </c>
      <c r="O164" s="25">
        <f>List1!X221</f>
        <v>6.6439521179011356</v>
      </c>
      <c r="U164" s="154">
        <f t="shared" si="28"/>
        <v>41541</v>
      </c>
      <c r="V164">
        <f t="shared" si="41"/>
        <v>3.4462151394422311E-2</v>
      </c>
      <c r="W164">
        <f t="shared" si="29"/>
        <v>3.5911134230945559E-2</v>
      </c>
      <c r="X164">
        <f>LN(List1!W473/List1!W472)</f>
        <v>4.344364906812322E-4</v>
      </c>
      <c r="Y164" s="26">
        <f t="shared" si="30"/>
        <v>0.11800394216697778</v>
      </c>
      <c r="Z164" s="26">
        <f t="shared" si="31"/>
        <v>-7.6441933245447987E-3</v>
      </c>
      <c r="AA164" s="26">
        <f t="shared" si="32"/>
        <v>-8.432495469495347E-3</v>
      </c>
      <c r="AB164" s="26">
        <f t="shared" si="33"/>
        <v>9.3530710782134263E-2</v>
      </c>
      <c r="AC164" s="26">
        <f t="shared" si="34"/>
        <v>-6.0588385597239594E-3</v>
      </c>
      <c r="AD164" s="26">
        <f t="shared" si="35"/>
        <v>-7.030901120410024E-3</v>
      </c>
      <c r="AE164" s="166">
        <f t="shared" si="36"/>
        <v>-2.4173061780216273E-2</v>
      </c>
      <c r="AF164" s="166">
        <f t="shared" si="37"/>
        <v>-2.6665892042656208E-2</v>
      </c>
      <c r="AG164" s="166">
        <f t="shared" si="38"/>
        <v>-1.9159729823981838E-2</v>
      </c>
      <c r="AH164" s="166">
        <f t="shared" si="39"/>
        <v>-2.2233661543925448E-2</v>
      </c>
    </row>
    <row r="165" spans="1:34" x14ac:dyDescent="0.2">
      <c r="A165" s="199">
        <v>41173</v>
      </c>
      <c r="B165">
        <f>'American Bonds'!B166-'American Bonds'!B165</f>
        <v>-1.0000000000000009E-2</v>
      </c>
      <c r="C165">
        <f>'American Bonds'!C166-'American Bonds'!C165</f>
        <v>0</v>
      </c>
      <c r="D165">
        <f>'American Bonds'!D166-'American Bonds'!D165</f>
        <v>1.0000000000000009E-2</v>
      </c>
      <c r="E165">
        <f>'American Bonds'!E166-'American Bonds'!E165</f>
        <v>0</v>
      </c>
      <c r="F165">
        <f>'American Bonds'!F166-'American Bonds'!F165</f>
        <v>-2.0000000000000018E-2</v>
      </c>
      <c r="G165">
        <f>'American Bonds'!G166-'American Bonds'!G165</f>
        <v>-1.0000000000000009E-2</v>
      </c>
      <c r="H165">
        <f>'American Bonds'!H166-'American Bonds'!H165</f>
        <v>-2.0000000000000018E-2</v>
      </c>
      <c r="I165">
        <f>'American Bonds'!I166-'American Bonds'!I165</f>
        <v>-2.0000000000000018E-2</v>
      </c>
      <c r="J165">
        <f>'American Bonds'!J166-'American Bonds'!J165</f>
        <v>-9.9999999999997868E-3</v>
      </c>
      <c r="K165">
        <f>'American Bonds'!K166-'American Bonds'!K165</f>
        <v>0</v>
      </c>
      <c r="L165">
        <f>'American Bonds'!L166-'American Bonds'!L165</f>
        <v>0</v>
      </c>
      <c r="N165" s="129">
        <f t="shared" si="40"/>
        <v>1.0000000000000009E-2</v>
      </c>
      <c r="O165" s="25">
        <f>List1!X222</f>
        <v>6.6558219181778107</v>
      </c>
      <c r="U165" s="154">
        <f>A417</f>
        <v>41542</v>
      </c>
      <c r="V165">
        <f t="shared" si="41"/>
        <v>3.4501992031872528E-2</v>
      </c>
      <c r="W165">
        <f t="shared" si="29"/>
        <v>3.5956237233836591E-2</v>
      </c>
      <c r="X165">
        <f>LN(List1!W474/List1!W473)</f>
        <v>2.231502648474984E-3</v>
      </c>
      <c r="Y165" s="26">
        <f t="shared" si="30"/>
        <v>0.11814870807931641</v>
      </c>
      <c r="Z165" s="26">
        <f t="shared" si="31"/>
        <v>-7.6709288670651563E-3</v>
      </c>
      <c r="AA165" s="26">
        <f t="shared" si="32"/>
        <v>-8.4620111454223115E-3</v>
      </c>
      <c r="AB165" s="26">
        <f t="shared" si="33"/>
        <v>9.3644739257476184E-2</v>
      </c>
      <c r="AC165" s="26">
        <f t="shared" si="34"/>
        <v>-6.0799829748178144E-3</v>
      </c>
      <c r="AD165" s="26">
        <f t="shared" si="35"/>
        <v>-7.0554737433498015E-3</v>
      </c>
      <c r="AE165" s="166">
        <f t="shared" si="36"/>
        <v>-2.4257606989060879E-2</v>
      </c>
      <c r="AF165" s="166">
        <f t="shared" si="37"/>
        <v>-2.6759228805264816E-2</v>
      </c>
      <c r="AG165" s="166">
        <f t="shared" si="38"/>
        <v>-1.922659433547046E-2</v>
      </c>
      <c r="AH165" s="166">
        <f t="shared" si="39"/>
        <v>-2.2311367000499648E-2</v>
      </c>
    </row>
    <row r="166" spans="1:34" x14ac:dyDescent="0.2">
      <c r="A166" s="199">
        <v>41174</v>
      </c>
      <c r="B166">
        <f>'American Bonds'!B167-'American Bonds'!B166</f>
        <v>0.03</v>
      </c>
      <c r="C166">
        <f>'American Bonds'!C167-'American Bonds'!C166</f>
        <v>7.0000000000000007E-2</v>
      </c>
      <c r="D166">
        <f>'American Bonds'!D167-'American Bonds'!D166</f>
        <v>1.9999999999999962E-2</v>
      </c>
      <c r="E166">
        <f>'American Bonds'!E167-'American Bonds'!E166</f>
        <v>-2.0000000000000018E-2</v>
      </c>
      <c r="F166">
        <f>'American Bonds'!F167-'American Bonds'!F166</f>
        <v>-1.0000000000000009E-2</v>
      </c>
      <c r="G166">
        <f>'American Bonds'!G167-'American Bonds'!G166</f>
        <v>-3.0000000000000027E-2</v>
      </c>
      <c r="H166">
        <f>'American Bonds'!H167-'American Bonds'!H166</f>
        <v>-3.0000000000000027E-2</v>
      </c>
      <c r="I166">
        <f>'American Bonds'!I167-'American Bonds'!I166</f>
        <v>-3.0000000000000027E-2</v>
      </c>
      <c r="J166">
        <f>'American Bonds'!J167-'American Bonds'!J166</f>
        <v>-3.0000000000000027E-2</v>
      </c>
      <c r="K166">
        <f>'American Bonds'!K167-'American Bonds'!K166</f>
        <v>-2.0000000000000018E-2</v>
      </c>
      <c r="L166">
        <f>'American Bonds'!L167-'American Bonds'!L166</f>
        <v>-2.0000000000000018E-2</v>
      </c>
      <c r="N166" s="129">
        <f t="shared" si="40"/>
        <v>7.0000000000000007E-2</v>
      </c>
      <c r="O166" s="25">
        <f>List1!X223</f>
        <v>6.6701978761474576</v>
      </c>
      <c r="U166" s="154">
        <f t="shared" ref="U166:U229" si="42">A418</f>
        <v>41543</v>
      </c>
      <c r="V166">
        <f t="shared" si="41"/>
        <v>3.4382470119521918E-2</v>
      </c>
      <c r="W166">
        <f t="shared" si="29"/>
        <v>3.5987735848120608E-2</v>
      </c>
      <c r="X166">
        <f>LN(List1!W475/List1!W474)</f>
        <v>-9.7121112568599203E-4</v>
      </c>
      <c r="Y166" s="26">
        <f t="shared" si="30"/>
        <v>0.11810246290134065</v>
      </c>
      <c r="Z166" s="26">
        <f t="shared" si="31"/>
        <v>-7.6627772172109332E-3</v>
      </c>
      <c r="AA166" s="26">
        <f t="shared" si="32"/>
        <v>-8.4540208149973973E-3</v>
      </c>
      <c r="AB166" s="26">
        <f t="shared" si="33"/>
        <v>9.3577027955074582E-2</v>
      </c>
      <c r="AC166" s="26">
        <f t="shared" si="34"/>
        <v>-6.071506895393596E-3</v>
      </c>
      <c r="AD166" s="26">
        <f t="shared" si="35"/>
        <v>-7.0471965883843659E-3</v>
      </c>
      <c r="AE166" s="166">
        <f t="shared" si="36"/>
        <v>-2.4231829208833357E-2</v>
      </c>
      <c r="AF166" s="166">
        <f t="shared" si="37"/>
        <v>-2.6733961161864748E-2</v>
      </c>
      <c r="AG166" s="166">
        <f t="shared" si="38"/>
        <v>-1.9199790618861443E-2</v>
      </c>
      <c r="AH166" s="166">
        <f t="shared" si="39"/>
        <v>-2.2285192338262698E-2</v>
      </c>
    </row>
    <row r="167" spans="1:34" x14ac:dyDescent="0.2">
      <c r="A167" s="199">
        <v>41177</v>
      </c>
      <c r="B167">
        <f>'American Bonds'!B168-'American Bonds'!B167</f>
        <v>4.0000000000000008E-2</v>
      </c>
      <c r="C167">
        <f>'American Bonds'!C168-'American Bonds'!C167</f>
        <v>1.0000000000000009E-2</v>
      </c>
      <c r="D167">
        <f>'American Bonds'!D168-'American Bonds'!D167</f>
        <v>0</v>
      </c>
      <c r="E167">
        <f>'American Bonds'!E168-'American Bonds'!E167</f>
        <v>0</v>
      </c>
      <c r="F167">
        <f>'American Bonds'!F168-'American Bonds'!F167</f>
        <v>-1.0000000000000009E-2</v>
      </c>
      <c r="G167">
        <f>'American Bonds'!G168-'American Bonds'!G167</f>
        <v>-1.0000000000000009E-2</v>
      </c>
      <c r="H167">
        <f>'American Bonds'!H168-'American Bonds'!H167</f>
        <v>-9.9999999999997868E-3</v>
      </c>
      <c r="I167">
        <f>'American Bonds'!I168-'American Bonds'!I167</f>
        <v>-2.0000000000000018E-2</v>
      </c>
      <c r="J167">
        <f>'American Bonds'!J168-'American Bonds'!J167</f>
        <v>-3.0000000000000027E-2</v>
      </c>
      <c r="K167">
        <f>'American Bonds'!K168-'American Bonds'!K167</f>
        <v>-4.0000000000000036E-2</v>
      </c>
      <c r="L167">
        <f>'American Bonds'!L168-'American Bonds'!L167</f>
        <v>-4.0000000000000036E-2</v>
      </c>
      <c r="N167" s="129">
        <f t="shared" si="40"/>
        <v>4.0000000000000008E-2</v>
      </c>
      <c r="O167" s="25">
        <f>List1!X224</f>
        <v>6.6707676417338488</v>
      </c>
      <c r="U167" s="154">
        <f t="shared" si="42"/>
        <v>41544</v>
      </c>
      <c r="V167">
        <f t="shared" si="41"/>
        <v>3.4422310756972115E-2</v>
      </c>
      <c r="W167">
        <f t="shared" si="29"/>
        <v>3.5977283669546896E-2</v>
      </c>
      <c r="X167">
        <f>LN(List1!W476/List1!W475)</f>
        <v>-3.9938259518108032E-3</v>
      </c>
      <c r="Y167" s="26">
        <f t="shared" si="30"/>
        <v>0.11811798813538679</v>
      </c>
      <c r="Z167" s="26">
        <f t="shared" si="31"/>
        <v>-7.6300747433722628E-3</v>
      </c>
      <c r="AA167" s="26">
        <f t="shared" si="32"/>
        <v>-8.4176091950791346E-3</v>
      </c>
      <c r="AB167" s="26">
        <f t="shared" si="33"/>
        <v>9.3599676288688274E-2</v>
      </c>
      <c r="AC167" s="26">
        <f t="shared" si="34"/>
        <v>-6.0462638867464944E-3</v>
      </c>
      <c r="AD167" s="26">
        <f t="shared" si="35"/>
        <v>-7.017379797895895E-3</v>
      </c>
      <c r="AE167" s="166">
        <f t="shared" si="36"/>
        <v>-2.4128414906381089E-2</v>
      </c>
      <c r="AF167" s="166">
        <f t="shared" si="37"/>
        <v>-2.6618817509626684E-2</v>
      </c>
      <c r="AG167" s="166">
        <f t="shared" si="38"/>
        <v>-1.9119965216541277E-2</v>
      </c>
      <c r="AH167" s="166">
        <f t="shared" si="39"/>
        <v>-2.2190903367803088E-2</v>
      </c>
    </row>
    <row r="168" spans="1:34" x14ac:dyDescent="0.2">
      <c r="A168" s="199">
        <v>41178</v>
      </c>
      <c r="B168">
        <f>'American Bonds'!B169-'American Bonds'!B168</f>
        <v>-1.999999999999999E-2</v>
      </c>
      <c r="C168">
        <f>'American Bonds'!C169-'American Bonds'!C168</f>
        <v>1.0000000000000009E-2</v>
      </c>
      <c r="D168">
        <f>'American Bonds'!D169-'American Bonds'!D168</f>
        <v>2.0000000000000018E-2</v>
      </c>
      <c r="E168">
        <f>'American Bonds'!E169-'American Bonds'!E168</f>
        <v>2.0000000000000018E-2</v>
      </c>
      <c r="F168">
        <f>'American Bonds'!F169-'American Bonds'!F168</f>
        <v>0</v>
      </c>
      <c r="G168">
        <f>'American Bonds'!G169-'American Bonds'!G168</f>
        <v>1.0000000000000009E-2</v>
      </c>
      <c r="H168">
        <f>'American Bonds'!H169-'American Bonds'!H168</f>
        <v>9.9999999999997868E-3</v>
      </c>
      <c r="I168">
        <f>'American Bonds'!I169-'American Bonds'!I168</f>
        <v>2.0000000000000018E-2</v>
      </c>
      <c r="J168">
        <f>'American Bonds'!J169-'American Bonds'!J168</f>
        <v>1.0000000000000009E-2</v>
      </c>
      <c r="K168">
        <f>'American Bonds'!K169-'American Bonds'!K168</f>
        <v>0</v>
      </c>
      <c r="L168">
        <f>'American Bonds'!L169-'American Bonds'!L168</f>
        <v>1.0000000000000231E-2</v>
      </c>
      <c r="N168" s="129">
        <f t="shared" si="40"/>
        <v>2.0000000000000018E-2</v>
      </c>
      <c r="O168" s="25">
        <f>List1!X225</f>
        <v>6.6785718156451184</v>
      </c>
      <c r="U168" s="154">
        <f t="shared" si="42"/>
        <v>41545</v>
      </c>
      <c r="V168">
        <f t="shared" si="41"/>
        <v>3.4541832669322717E-2</v>
      </c>
      <c r="W168">
        <f t="shared" si="29"/>
        <v>3.5878813289013468E-2</v>
      </c>
      <c r="X168">
        <f>LN(List1!W477/List1!W476)</f>
        <v>1.5159508051272894E-4</v>
      </c>
      <c r="Y168" s="26">
        <f t="shared" si="30"/>
        <v>0.11800843368732747</v>
      </c>
      <c r="Z168" s="26">
        <f t="shared" si="31"/>
        <v>-7.6188625329177669E-3</v>
      </c>
      <c r="AA168" s="26">
        <f t="shared" si="32"/>
        <v>-8.4038154391929513E-3</v>
      </c>
      <c r="AB168" s="26">
        <f t="shared" si="33"/>
        <v>9.3557228838471174E-2</v>
      </c>
      <c r="AC168" s="26">
        <f t="shared" si="34"/>
        <v>-6.0402434233612478E-3</v>
      </c>
      <c r="AD168" s="26">
        <f t="shared" si="35"/>
        <v>-7.0081760073068232E-3</v>
      </c>
      <c r="AE168" s="166">
        <f t="shared" si="36"/>
        <v>-2.409295878373973E-2</v>
      </c>
      <c r="AF168" s="166">
        <f t="shared" si="37"/>
        <v>-2.657519782353799E-2</v>
      </c>
      <c r="AG168" s="166">
        <f t="shared" si="38"/>
        <v>-1.9100926839674251E-2</v>
      </c>
      <c r="AH168" s="166">
        <f t="shared" si="39"/>
        <v>-2.2161798426434398E-2</v>
      </c>
    </row>
    <row r="169" spans="1:34" x14ac:dyDescent="0.2">
      <c r="A169" s="199">
        <v>41179</v>
      </c>
      <c r="B169">
        <f>'American Bonds'!B170-'American Bonds'!B169</f>
        <v>-2.0000000000000018E-2</v>
      </c>
      <c r="C169">
        <f>'American Bonds'!C170-'American Bonds'!C169</f>
        <v>-1.0000000000000009E-2</v>
      </c>
      <c r="D169">
        <f>'American Bonds'!D170-'American Bonds'!D169</f>
        <v>-1.0000000000000009E-2</v>
      </c>
      <c r="E169">
        <f>'American Bonds'!E170-'American Bonds'!E169</f>
        <v>-1.0000000000000009E-2</v>
      </c>
      <c r="F169">
        <f>'American Bonds'!F170-'American Bonds'!F169</f>
        <v>-2.0000000000000018E-2</v>
      </c>
      <c r="G169">
        <f>'American Bonds'!G170-'American Bonds'!G169</f>
        <v>-2.0000000000000018E-2</v>
      </c>
      <c r="H169">
        <f>'American Bonds'!H170-'American Bonds'!H169</f>
        <v>-9.9999999999997868E-3</v>
      </c>
      <c r="I169">
        <f>'American Bonds'!I170-'American Bonds'!I169</f>
        <v>-2.0000000000000018E-2</v>
      </c>
      <c r="J169">
        <f>'American Bonds'!J170-'American Bonds'!J169</f>
        <v>-1.0000000000000009E-2</v>
      </c>
      <c r="K169">
        <f>'American Bonds'!K170-'American Bonds'!K169</f>
        <v>-1.0000000000000009E-2</v>
      </c>
      <c r="L169">
        <f>'American Bonds'!L170-'American Bonds'!L169</f>
        <v>-1.0000000000000231E-2</v>
      </c>
      <c r="N169" s="129">
        <f t="shared" si="40"/>
        <v>-9.9999999999997868E-3</v>
      </c>
      <c r="O169" s="25">
        <f>List1!X226</f>
        <v>6.6932805272606908</v>
      </c>
      <c r="U169" s="154" t="str">
        <f t="shared" si="42"/>
        <v>02.10.2017</v>
      </c>
      <c r="V169">
        <f t="shared" si="41"/>
        <v>3.4462151394422311E-2</v>
      </c>
      <c r="W169">
        <f t="shared" si="29"/>
        <v>3.5799574882294204E-2</v>
      </c>
      <c r="X169">
        <f>LN(List1!W478/List1!W477)</f>
        <v>-1.0407007199533637E-3</v>
      </c>
      <c r="Y169" s="26">
        <f t="shared" si="30"/>
        <v>0.11774441631341331</v>
      </c>
      <c r="Z169" s="26">
        <f t="shared" si="31"/>
        <v>-7.6004472658802958E-3</v>
      </c>
      <c r="AA169" s="26">
        <f t="shared" si="32"/>
        <v>-8.3835254741874941E-3</v>
      </c>
      <c r="AB169" s="26">
        <f t="shared" si="33"/>
        <v>9.3347211982884731E-2</v>
      </c>
      <c r="AC169" s="26">
        <f t="shared" si="34"/>
        <v>-6.0255983621708385E-3</v>
      </c>
      <c r="AD169" s="26">
        <f t="shared" si="35"/>
        <v>-6.9912192389633317E-3</v>
      </c>
      <c r="AE169" s="166">
        <f t="shared" si="36"/>
        <v>-2.4034724596181098E-2</v>
      </c>
      <c r="AF169" s="166">
        <f t="shared" si="37"/>
        <v>-2.6511035320475634E-2</v>
      </c>
      <c r="AG169" s="166">
        <f t="shared" si="38"/>
        <v>-1.9054615089840018E-2</v>
      </c>
      <c r="AH169" s="166">
        <f t="shared" si="39"/>
        <v>-2.2108176416713123E-2</v>
      </c>
    </row>
    <row r="170" spans="1:34" x14ac:dyDescent="0.2">
      <c r="A170" s="199">
        <v>41180</v>
      </c>
      <c r="B170">
        <f>'American Bonds'!B171-'American Bonds'!B170</f>
        <v>8.0000000000000016E-2</v>
      </c>
      <c r="C170">
        <f>'American Bonds'!C171-'American Bonds'!C170</f>
        <v>2.9999999999999971E-2</v>
      </c>
      <c r="D170">
        <f>'American Bonds'!D171-'American Bonds'!D170</f>
        <v>2.0000000000000018E-2</v>
      </c>
      <c r="E170">
        <f>'American Bonds'!E171-'American Bonds'!E170</f>
        <v>0</v>
      </c>
      <c r="F170">
        <f>'American Bonds'!F171-'American Bonds'!F170</f>
        <v>4.0000000000000036E-2</v>
      </c>
      <c r="G170">
        <f>'American Bonds'!G171-'American Bonds'!G170</f>
        <v>3.0000000000000027E-2</v>
      </c>
      <c r="H170">
        <f>'American Bonds'!H171-'American Bonds'!H170</f>
        <v>1.9999999999999796E-2</v>
      </c>
      <c r="I170">
        <f>'American Bonds'!I171-'American Bonds'!I170</f>
        <v>3.0000000000000027E-2</v>
      </c>
      <c r="J170">
        <f>'American Bonds'!J171-'American Bonds'!J170</f>
        <v>4.0000000000000036E-2</v>
      </c>
      <c r="K170">
        <f>'American Bonds'!K171-'American Bonds'!K170</f>
        <v>4.0000000000000036E-2</v>
      </c>
      <c r="L170">
        <f>'American Bonds'!L171-'American Bonds'!L170</f>
        <v>4.0000000000000036E-2</v>
      </c>
      <c r="N170" s="129">
        <f t="shared" si="40"/>
        <v>8.0000000000000016E-2</v>
      </c>
      <c r="O170" s="25">
        <f>List1!X227</f>
        <v>6.6927494268809591</v>
      </c>
      <c r="U170" s="154" t="str">
        <f t="shared" si="42"/>
        <v>03.10.2017</v>
      </c>
      <c r="V170">
        <f t="shared" si="41"/>
        <v>3.4302788844621512E-2</v>
      </c>
      <c r="W170">
        <f t="shared" si="29"/>
        <v>3.5819156218303588E-2</v>
      </c>
      <c r="X170">
        <f>LN(List1!W479/List1!W478)</f>
        <v>-7.3152560302904436E-4</v>
      </c>
      <c r="Y170" s="26">
        <f t="shared" si="30"/>
        <v>0.11763060676300882</v>
      </c>
      <c r="Z170" s="26">
        <f t="shared" si="31"/>
        <v>-7.589177182269472E-3</v>
      </c>
      <c r="AA170" s="26">
        <f t="shared" si="32"/>
        <v>-8.3722788452583689E-3</v>
      </c>
      <c r="AB170" s="26">
        <f t="shared" si="33"/>
        <v>9.3220057864639522E-2</v>
      </c>
      <c r="AC170" s="26">
        <f t="shared" si="34"/>
        <v>-6.0142811088400973E-3</v>
      </c>
      <c r="AD170" s="26">
        <f t="shared" si="35"/>
        <v>-6.9799309078143936E-3</v>
      </c>
      <c r="AE170" s="166">
        <f t="shared" si="36"/>
        <v>-2.3999085462550362E-2</v>
      </c>
      <c r="AF170" s="166">
        <f t="shared" si="37"/>
        <v>-2.6475470357060858E-2</v>
      </c>
      <c r="AG170" s="166">
        <f t="shared" si="38"/>
        <v>-1.9018826792457751E-2</v>
      </c>
      <c r="AH170" s="166">
        <f t="shared" si="39"/>
        <v>-2.2072479579300253E-2</v>
      </c>
    </row>
    <row r="171" spans="1:34" x14ac:dyDescent="0.2">
      <c r="A171" s="199">
        <v>41181</v>
      </c>
      <c r="B171">
        <f>'American Bonds'!B172-'American Bonds'!B171</f>
        <v>4.9999999999999989E-2</v>
      </c>
      <c r="C171">
        <f>'American Bonds'!C172-'American Bonds'!C171</f>
        <v>3.0000000000000027E-2</v>
      </c>
      <c r="D171">
        <f>'American Bonds'!D172-'American Bonds'!D171</f>
        <v>2.9999999999999971E-2</v>
      </c>
      <c r="E171">
        <f>'American Bonds'!E172-'American Bonds'!E171</f>
        <v>4.0000000000000036E-2</v>
      </c>
      <c r="F171">
        <f>'American Bonds'!F172-'American Bonds'!F171</f>
        <v>3.0000000000000027E-2</v>
      </c>
      <c r="G171">
        <f>'American Bonds'!G172-'American Bonds'!G171</f>
        <v>3.0000000000000027E-2</v>
      </c>
      <c r="H171">
        <f>'American Bonds'!H172-'American Bonds'!H171</f>
        <v>4.0000000000000036E-2</v>
      </c>
      <c r="I171">
        <f>'American Bonds'!I172-'American Bonds'!I171</f>
        <v>4.0000000000000036E-2</v>
      </c>
      <c r="J171">
        <f>'American Bonds'!J172-'American Bonds'!J171</f>
        <v>2.9999999999999805E-2</v>
      </c>
      <c r="K171">
        <f>'American Bonds'!K172-'American Bonds'!K171</f>
        <v>1.9999999999999796E-2</v>
      </c>
      <c r="L171">
        <f>'American Bonds'!L172-'American Bonds'!L171</f>
        <v>2.0000000000000018E-2</v>
      </c>
      <c r="N171" s="129">
        <f t="shared" si="40"/>
        <v>4.9999999999999989E-2</v>
      </c>
      <c r="O171" s="25">
        <f>List1!X228</f>
        <v>6.6960644681491441</v>
      </c>
      <c r="U171" s="154" t="str">
        <f t="shared" si="42"/>
        <v>04.10.2017</v>
      </c>
      <c r="V171">
        <f t="shared" si="41"/>
        <v>3.4103585657370525E-2</v>
      </c>
      <c r="W171">
        <f t="shared" si="29"/>
        <v>3.575882026985279E-2</v>
      </c>
      <c r="X171">
        <f>LN(List1!W480/List1!W479)</f>
        <v>7.3599486486864763E-4</v>
      </c>
      <c r="Y171" s="26">
        <f t="shared" si="30"/>
        <v>0.11729104117035108</v>
      </c>
      <c r="Z171" s="26">
        <f t="shared" si="31"/>
        <v>-7.5713705289949E-3</v>
      </c>
      <c r="AA171" s="26">
        <f t="shared" si="32"/>
        <v>-8.3535767782330957E-3</v>
      </c>
      <c r="AB171" s="26">
        <f t="shared" si="33"/>
        <v>9.2921610873743676E-2</v>
      </c>
      <c r="AC171" s="26">
        <f t="shared" si="34"/>
        <v>-5.9982752225243045E-3</v>
      </c>
      <c r="AD171" s="26">
        <f t="shared" si="35"/>
        <v>-6.96282087864049E-3</v>
      </c>
      <c r="AE171" s="166">
        <f t="shared" si="36"/>
        <v>-2.394277588069782E-2</v>
      </c>
      <c r="AF171" s="166">
        <f t="shared" si="37"/>
        <v>-2.6416329228307864E-2</v>
      </c>
      <c r="AG171" s="166">
        <f t="shared" si="38"/>
        <v>-1.8968211735730125E-2</v>
      </c>
      <c r="AH171" s="166">
        <f t="shared" si="39"/>
        <v>-2.201837291627879E-2</v>
      </c>
    </row>
    <row r="172" spans="1:34" x14ac:dyDescent="0.2">
      <c r="A172" s="199">
        <v>41184</v>
      </c>
      <c r="B172">
        <f>'American Bonds'!B173-'American Bonds'!B172</f>
        <v>3.0000000000000027E-2</v>
      </c>
      <c r="C172">
        <f>'American Bonds'!C173-'American Bonds'!C172</f>
        <v>1.0000000000000009E-2</v>
      </c>
      <c r="D172">
        <f>'American Bonds'!D173-'American Bonds'!D172</f>
        <v>0</v>
      </c>
      <c r="E172">
        <f>'American Bonds'!E173-'American Bonds'!E172</f>
        <v>1.0000000000000009E-2</v>
      </c>
      <c r="F172">
        <f>'American Bonds'!F173-'American Bonds'!F172</f>
        <v>1.9999999999999907E-2</v>
      </c>
      <c r="G172">
        <f>'American Bonds'!G173-'American Bonds'!G172</f>
        <v>3.9999999999999925E-2</v>
      </c>
      <c r="H172">
        <f>'American Bonds'!H173-'American Bonds'!H172</f>
        <v>4.0000000000000036E-2</v>
      </c>
      <c r="I172">
        <f>'American Bonds'!I173-'American Bonds'!I172</f>
        <v>5.0000000000000044E-2</v>
      </c>
      <c r="J172">
        <f>'American Bonds'!J173-'American Bonds'!J172</f>
        <v>6.0000000000000053E-2</v>
      </c>
      <c r="K172">
        <f>'American Bonds'!K173-'American Bonds'!K172</f>
        <v>7.0000000000000284E-2</v>
      </c>
      <c r="L172">
        <f>'American Bonds'!L173-'American Bonds'!L172</f>
        <v>6.0000000000000053E-2</v>
      </c>
      <c r="N172" s="129">
        <f t="shared" si="40"/>
        <v>7.0000000000000284E-2</v>
      </c>
      <c r="O172" s="25">
        <f>List1!X229</f>
        <v>6.6809068791681003</v>
      </c>
      <c r="U172" s="154" t="str">
        <f t="shared" si="42"/>
        <v>05.10.2017</v>
      </c>
      <c r="V172">
        <f t="shared" si="41"/>
        <v>3.4143426294820721E-2</v>
      </c>
      <c r="W172">
        <f t="shared" si="29"/>
        <v>3.577098470287822E-2</v>
      </c>
      <c r="X172">
        <f>LN(List1!W481/List1!W480)</f>
        <v>-2.2469187816846973E-4</v>
      </c>
      <c r="Y172" s="26">
        <f t="shared" si="30"/>
        <v>0.1173591805107089</v>
      </c>
      <c r="Z172" s="26">
        <f t="shared" si="31"/>
        <v>-7.5726819969536598E-3</v>
      </c>
      <c r="AA172" s="26">
        <f t="shared" si="32"/>
        <v>-8.3548354861497781E-3</v>
      </c>
      <c r="AB172" s="26">
        <f t="shared" si="33"/>
        <v>9.298146022297557E-2</v>
      </c>
      <c r="AC172" s="26">
        <f t="shared" si="34"/>
        <v>-5.9996927962251726E-3</v>
      </c>
      <c r="AD172" s="26">
        <f t="shared" si="35"/>
        <v>-6.9641733934525428E-3</v>
      </c>
      <c r="AE172" s="166">
        <f t="shared" si="36"/>
        <v>-2.3946923106525832E-2</v>
      </c>
      <c r="AF172" s="166">
        <f t="shared" si="37"/>
        <v>-2.6420309612233465E-2</v>
      </c>
      <c r="AG172" s="166">
        <f t="shared" si="38"/>
        <v>-1.8972694497376021E-2</v>
      </c>
      <c r="AH172" s="166">
        <f t="shared" si="39"/>
        <v>-2.202264994365399E-2</v>
      </c>
    </row>
    <row r="173" spans="1:34" x14ac:dyDescent="0.2">
      <c r="A173" s="199" t="s">
        <v>75</v>
      </c>
      <c r="B173">
        <f>'American Bonds'!B174-'American Bonds'!B173</f>
        <v>-2.0000000000000018E-2</v>
      </c>
      <c r="C173">
        <f>'American Bonds'!C174-'American Bonds'!C173</f>
        <v>-1.0000000000000009E-2</v>
      </c>
      <c r="D173">
        <f>'American Bonds'!D174-'American Bonds'!D173</f>
        <v>0</v>
      </c>
      <c r="E173">
        <f>'American Bonds'!E174-'American Bonds'!E173</f>
        <v>1.0000000000000009E-2</v>
      </c>
      <c r="F173">
        <f>'American Bonds'!F174-'American Bonds'!F173</f>
        <v>3.0000000000000027E-2</v>
      </c>
      <c r="G173">
        <f>'American Bonds'!G174-'American Bonds'!G173</f>
        <v>3.0000000000000027E-2</v>
      </c>
      <c r="H173">
        <f>'American Bonds'!H174-'American Bonds'!H173</f>
        <v>4.0000000000000036E-2</v>
      </c>
      <c r="I173">
        <f>'American Bonds'!I174-'American Bonds'!I173</f>
        <v>3.0000000000000027E-2</v>
      </c>
      <c r="J173">
        <f>'American Bonds'!J174-'American Bonds'!J173</f>
        <v>3.0000000000000027E-2</v>
      </c>
      <c r="K173">
        <f>'American Bonds'!K174-'American Bonds'!K173</f>
        <v>2.9999999999999805E-2</v>
      </c>
      <c r="L173">
        <f>'American Bonds'!L174-'American Bonds'!L173</f>
        <v>4.0000000000000036E-2</v>
      </c>
      <c r="N173" s="129">
        <f t="shared" si="40"/>
        <v>4.0000000000000036E-2</v>
      </c>
      <c r="O173" s="25">
        <f>List1!X230</f>
        <v>6.6735015230045232</v>
      </c>
      <c r="U173" s="154" t="str">
        <f t="shared" si="42"/>
        <v>06.10.2017</v>
      </c>
      <c r="V173">
        <f t="shared" si="41"/>
        <v>3.4262948207171323E-2</v>
      </c>
      <c r="W173">
        <f t="shared" si="29"/>
        <v>3.5840683331562026E-2</v>
      </c>
      <c r="X173">
        <f>LN(List1!W482/List1!W481)</f>
        <v>-1.0182720282074186E-3</v>
      </c>
      <c r="Y173" s="26">
        <f t="shared" si="30"/>
        <v>0.11764084567972163</v>
      </c>
      <c r="Z173" s="26">
        <f t="shared" si="31"/>
        <v>-7.5858699249759746E-3</v>
      </c>
      <c r="AA173" s="26">
        <f t="shared" si="32"/>
        <v>-8.3690325890475366E-3</v>
      </c>
      <c r="AB173" s="26">
        <f t="shared" si="33"/>
        <v>9.321562617751028E-2</v>
      </c>
      <c r="AC173" s="26">
        <f t="shared" si="34"/>
        <v>-6.0108511722444091E-3</v>
      </c>
      <c r="AD173" s="26">
        <f t="shared" si="35"/>
        <v>-6.9765761922097914E-3</v>
      </c>
      <c r="AE173" s="166">
        <f t="shared" si="36"/>
        <v>-2.3988626996694705E-2</v>
      </c>
      <c r="AF173" s="166">
        <f t="shared" si="37"/>
        <v>-2.646520479356616E-2</v>
      </c>
      <c r="AG173" s="166">
        <f t="shared" si="38"/>
        <v>-1.9007980380585411E-2</v>
      </c>
      <c r="AH173" s="166">
        <f t="shared" si="39"/>
        <v>-2.2061871037087601E-2</v>
      </c>
    </row>
    <row r="174" spans="1:34" x14ac:dyDescent="0.2">
      <c r="A174" s="199" t="s">
        <v>76</v>
      </c>
      <c r="B174">
        <f>'American Bonds'!B175-'American Bonds'!B174</f>
        <v>0</v>
      </c>
      <c r="C174">
        <f>'American Bonds'!C175-'American Bonds'!C174</f>
        <v>1.0000000000000009E-2</v>
      </c>
      <c r="D174">
        <f>'American Bonds'!D175-'American Bonds'!D174</f>
        <v>-1.9999999999999962E-2</v>
      </c>
      <c r="E174">
        <f>'American Bonds'!E175-'American Bonds'!E174</f>
        <v>0</v>
      </c>
      <c r="F174">
        <f>'American Bonds'!F175-'American Bonds'!F174</f>
        <v>1.0000000000000009E-2</v>
      </c>
      <c r="G174">
        <f>'American Bonds'!G175-'American Bonds'!G174</f>
        <v>2.0000000000000018E-2</v>
      </c>
      <c r="H174">
        <f>'American Bonds'!H175-'American Bonds'!H174</f>
        <v>2.0000000000000018E-2</v>
      </c>
      <c r="I174">
        <f>'American Bonds'!I175-'American Bonds'!I174</f>
        <v>4.0000000000000036E-2</v>
      </c>
      <c r="J174">
        <f>'American Bonds'!J175-'American Bonds'!J174</f>
        <v>3.0000000000000027E-2</v>
      </c>
      <c r="K174">
        <f>'American Bonds'!K175-'American Bonds'!K174</f>
        <v>3.0000000000000249E-2</v>
      </c>
      <c r="L174">
        <f>'American Bonds'!L175-'American Bonds'!L174</f>
        <v>2.0000000000000018E-2</v>
      </c>
      <c r="N174" s="129">
        <f t="shared" si="40"/>
        <v>4.0000000000000036E-2</v>
      </c>
      <c r="O174" s="25">
        <f>List1!X231</f>
        <v>6.6480374872826227</v>
      </c>
      <c r="U174" s="154" t="str">
        <f t="shared" si="42"/>
        <v>10.10.2017</v>
      </c>
      <c r="V174">
        <f t="shared" si="41"/>
        <v>3.4302788844621512E-2</v>
      </c>
      <c r="W174">
        <f t="shared" si="29"/>
        <v>3.5819156218303588E-2</v>
      </c>
      <c r="X174">
        <f>LN(List1!W483/List1!W482)</f>
        <v>-1.6591760400566286E-3</v>
      </c>
      <c r="Y174" s="26">
        <f t="shared" si="30"/>
        <v>0.11763060676300882</v>
      </c>
      <c r="Z174" s="26">
        <f t="shared" si="31"/>
        <v>-7.5742318211155964E-3</v>
      </c>
      <c r="AA174" s="26">
        <f t="shared" si="32"/>
        <v>-8.3557913225641225E-3</v>
      </c>
      <c r="AB174" s="26">
        <f t="shared" si="33"/>
        <v>9.3220057864639522E-2</v>
      </c>
      <c r="AC174" s="26">
        <f t="shared" si="34"/>
        <v>-6.002437189388257E-3</v>
      </c>
      <c r="AD174" s="26">
        <f t="shared" si="35"/>
        <v>-6.9661853349095868E-3</v>
      </c>
      <c r="AE174" s="166">
        <f t="shared" si="36"/>
        <v>-2.3951824080850313E-2</v>
      </c>
      <c r="AF174" s="166">
        <f t="shared" si="37"/>
        <v>-2.6423332232373323E-2</v>
      </c>
      <c r="AG174" s="166">
        <f t="shared" si="38"/>
        <v>-1.8981373030566361E-2</v>
      </c>
      <c r="AH174" s="166">
        <f t="shared" si="39"/>
        <v>-2.2029012261177167E-2</v>
      </c>
    </row>
    <row r="175" spans="1:34" x14ac:dyDescent="0.2">
      <c r="A175" s="199" t="s">
        <v>77</v>
      </c>
      <c r="B175">
        <f>'American Bonds'!B176-'American Bonds'!B175</f>
        <v>0</v>
      </c>
      <c r="C175">
        <f>'American Bonds'!C176-'American Bonds'!C175</f>
        <v>0</v>
      </c>
      <c r="D175">
        <f>'American Bonds'!D176-'American Bonds'!D175</f>
        <v>0</v>
      </c>
      <c r="E175">
        <f>'American Bonds'!E176-'American Bonds'!E175</f>
        <v>1.0000000000000009E-2</v>
      </c>
      <c r="F175">
        <f>'American Bonds'!F176-'American Bonds'!F175</f>
        <v>-3.0000000000000027E-2</v>
      </c>
      <c r="G175">
        <f>'American Bonds'!G176-'American Bonds'!G175</f>
        <v>-1.0000000000000009E-2</v>
      </c>
      <c r="H175">
        <f>'American Bonds'!H176-'American Bonds'!H175</f>
        <v>-2.0000000000000018E-2</v>
      </c>
      <c r="I175">
        <f>'American Bonds'!I176-'American Bonds'!I175</f>
        <v>-3.0000000000000027E-2</v>
      </c>
      <c r="J175">
        <f>'American Bonds'!J176-'American Bonds'!J175</f>
        <v>-2.0000000000000018E-2</v>
      </c>
      <c r="K175">
        <f>'American Bonds'!K176-'American Bonds'!K175</f>
        <v>0</v>
      </c>
      <c r="L175">
        <f>'American Bonds'!L176-'American Bonds'!L175</f>
        <v>0</v>
      </c>
      <c r="N175" s="129">
        <f t="shared" si="40"/>
        <v>1.0000000000000009E-2</v>
      </c>
      <c r="O175" s="25">
        <f>List1!X232</f>
        <v>6.6374505395468679</v>
      </c>
      <c r="U175" s="154" t="str">
        <f t="shared" si="42"/>
        <v>11.10.2017</v>
      </c>
      <c r="V175">
        <f t="shared" si="41"/>
        <v>3.4223107569721113E-2</v>
      </c>
      <c r="W175">
        <f t="shared" si="29"/>
        <v>3.5828675999880093E-2</v>
      </c>
      <c r="X175">
        <f>LN(List1!W484/List1!W483)</f>
        <v>1.2991952124201036E-3</v>
      </c>
      <c r="Y175" s="26">
        <f t="shared" si="30"/>
        <v>0.11757307181174026</v>
      </c>
      <c r="Z175" s="26">
        <f t="shared" si="31"/>
        <v>-7.5829113760359293E-3</v>
      </c>
      <c r="AA175" s="26">
        <f t="shared" si="32"/>
        <v>-8.3659574473311567E-3</v>
      </c>
      <c r="AB175" s="26">
        <f t="shared" si="33"/>
        <v>9.3156035236993034E-2</v>
      </c>
      <c r="AC175" s="26">
        <f t="shared" si="34"/>
        <v>-6.0081271030843417E-3</v>
      </c>
      <c r="AD175" s="26">
        <f t="shared" si="35"/>
        <v>-6.9737083514344279E-3</v>
      </c>
      <c r="AE175" s="166">
        <f t="shared" si="36"/>
        <v>-2.3979271243475087E-2</v>
      </c>
      <c r="AF175" s="166">
        <f t="shared" si="37"/>
        <v>-2.6455480341614601E-2</v>
      </c>
      <c r="AG175" s="166">
        <f t="shared" si="38"/>
        <v>-1.8999366117535776E-2</v>
      </c>
      <c r="AH175" s="166">
        <f t="shared" si="39"/>
        <v>-2.2052802128270751E-2</v>
      </c>
    </row>
    <row r="176" spans="1:34" x14ac:dyDescent="0.2">
      <c r="A176" s="199" t="s">
        <v>78</v>
      </c>
      <c r="B176">
        <f>'American Bonds'!B177-'American Bonds'!B176</f>
        <v>1.0000000000000009E-2</v>
      </c>
      <c r="C176">
        <f>'American Bonds'!C177-'American Bonds'!C176</f>
        <v>1.9999999999999962E-2</v>
      </c>
      <c r="D176">
        <f>'American Bonds'!D177-'American Bonds'!D176</f>
        <v>1.9999999999999962E-2</v>
      </c>
      <c r="E176">
        <f>'American Bonds'!E177-'American Bonds'!E176</f>
        <v>2.9999999999999916E-2</v>
      </c>
      <c r="F176">
        <f>'American Bonds'!F177-'American Bonds'!F176</f>
        <v>4.0000000000000036E-2</v>
      </c>
      <c r="G176">
        <f>'American Bonds'!G177-'American Bonds'!G176</f>
        <v>4.0000000000000036E-2</v>
      </c>
      <c r="H176">
        <f>'American Bonds'!H177-'American Bonds'!H176</f>
        <v>4.0000000000000036E-2</v>
      </c>
      <c r="I176">
        <f>'American Bonds'!I177-'American Bonds'!I176</f>
        <v>3.0000000000000027E-2</v>
      </c>
      <c r="J176">
        <f>'American Bonds'!J177-'American Bonds'!J176</f>
        <v>4.0000000000000036E-2</v>
      </c>
      <c r="K176">
        <f>'American Bonds'!K177-'American Bonds'!K176</f>
        <v>2.9999999999999805E-2</v>
      </c>
      <c r="L176">
        <f>'American Bonds'!L177-'American Bonds'!L176</f>
        <v>4.0000000000000036E-2</v>
      </c>
      <c r="N176" s="129">
        <f t="shared" si="40"/>
        <v>4.0000000000000036E-2</v>
      </c>
      <c r="O176" s="25">
        <f>List1!X233</f>
        <v>6.6261270647611665</v>
      </c>
      <c r="U176" s="154" t="str">
        <f t="shared" si="42"/>
        <v>12.10.2017</v>
      </c>
      <c r="V176">
        <f t="shared" si="41"/>
        <v>3.4143426294820721E-2</v>
      </c>
      <c r="W176">
        <f t="shared" si="29"/>
        <v>3.5882632938700962E-2</v>
      </c>
      <c r="X176">
        <f>LN(List1!W485/List1!W484)</f>
        <v>1.3425192790201794E-4</v>
      </c>
      <c r="Y176" s="26">
        <f t="shared" si="30"/>
        <v>0.11761891314675554</v>
      </c>
      <c r="Z176" s="26">
        <f t="shared" si="31"/>
        <v>-7.5894166488555351E-3</v>
      </c>
      <c r="AA176" s="26">
        <f t="shared" si="32"/>
        <v>-8.3740088307100186E-3</v>
      </c>
      <c r="AB176" s="26">
        <f t="shared" si="33"/>
        <v>9.3165105228611336E-2</v>
      </c>
      <c r="AC176" s="26">
        <f t="shared" si="34"/>
        <v>-6.0115229923284226E-3</v>
      </c>
      <c r="AD176" s="26">
        <f t="shared" si="35"/>
        <v>-6.9790107637026609E-3</v>
      </c>
      <c r="AE176" s="166">
        <f t="shared" si="36"/>
        <v>-2.3999842722385825E-2</v>
      </c>
      <c r="AF176" s="166">
        <f t="shared" si="37"/>
        <v>-2.6480941051407025E-2</v>
      </c>
      <c r="AG176" s="166">
        <f t="shared" si="38"/>
        <v>-1.901010486222874E-2</v>
      </c>
      <c r="AH176" s="166">
        <f t="shared" si="39"/>
        <v>-2.2069569828131585E-2</v>
      </c>
    </row>
    <row r="177" spans="1:34" x14ac:dyDescent="0.2">
      <c r="A177" s="199" t="s">
        <v>79</v>
      </c>
      <c r="B177">
        <f>'American Bonds'!B178-'American Bonds'!B177</f>
        <v>-1.0000000000000009E-2</v>
      </c>
      <c r="C177">
        <f>'American Bonds'!C178-'American Bonds'!C177</f>
        <v>2.0000000000000018E-2</v>
      </c>
      <c r="D177">
        <f>'American Bonds'!D178-'American Bonds'!D177</f>
        <v>1.0000000000000009E-2</v>
      </c>
      <c r="E177">
        <f>'American Bonds'!E178-'American Bonds'!E177</f>
        <v>-9.9999999999998979E-3</v>
      </c>
      <c r="F177">
        <f>'American Bonds'!F178-'American Bonds'!F177</f>
        <v>0</v>
      </c>
      <c r="G177">
        <f>'American Bonds'!G178-'American Bonds'!G177</f>
        <v>-4.0000000000000036E-2</v>
      </c>
      <c r="H177">
        <f>'American Bonds'!H178-'American Bonds'!H177</f>
        <v>1.0000000000000009E-2</v>
      </c>
      <c r="I177">
        <f>'American Bonds'!I178-'American Bonds'!I177</f>
        <v>2.0000000000000018E-2</v>
      </c>
      <c r="J177">
        <f>'American Bonds'!J178-'American Bonds'!J177</f>
        <v>2.0000000000000018E-2</v>
      </c>
      <c r="K177">
        <f>'American Bonds'!K178-'American Bonds'!K177</f>
        <v>2.0000000000000018E-2</v>
      </c>
      <c r="L177">
        <f>'American Bonds'!L178-'American Bonds'!L177</f>
        <v>9.9999999999997868E-3</v>
      </c>
      <c r="N177" s="129">
        <f t="shared" si="40"/>
        <v>2.0000000000000018E-2</v>
      </c>
      <c r="O177" s="25">
        <f>List1!X234</f>
        <v>6.627954506716252</v>
      </c>
      <c r="U177" s="154">
        <f t="shared" si="42"/>
        <v>41559</v>
      </c>
      <c r="V177">
        <f t="shared" si="41"/>
        <v>3.4262948207171309E-2</v>
      </c>
      <c r="W177">
        <f t="shared" si="29"/>
        <v>3.5851842095955253E-2</v>
      </c>
      <c r="X177">
        <f>LN(List1!W486/List1!W485)</f>
        <v>8.4577709146257127E-4</v>
      </c>
      <c r="Y177" s="26">
        <f t="shared" si="30"/>
        <v>0.11766680484754473</v>
      </c>
      <c r="Z177" s="26">
        <f t="shared" si="31"/>
        <v>-7.6017657652873803E-3</v>
      </c>
      <c r="AA177" s="26">
        <f t="shared" si="32"/>
        <v>-8.3866406600445267E-3</v>
      </c>
      <c r="AB177" s="26">
        <f t="shared" si="33"/>
        <v>9.3233980711594749E-2</v>
      </c>
      <c r="AC177" s="26">
        <f t="shared" si="34"/>
        <v>-6.023303544726564E-3</v>
      </c>
      <c r="AD177" s="26">
        <f t="shared" si="35"/>
        <v>-6.991139931958136E-3</v>
      </c>
      <c r="AE177" s="166">
        <f t="shared" si="36"/>
        <v>-2.4038894057401068E-2</v>
      </c>
      <c r="AF177" s="166">
        <f t="shared" si="37"/>
        <v>-2.6520886403118601E-2</v>
      </c>
      <c r="AG177" s="166">
        <f t="shared" si="38"/>
        <v>-1.9047358239901824E-2</v>
      </c>
      <c r="AH177" s="166">
        <f t="shared" si="39"/>
        <v>-2.2107925625942298E-2</v>
      </c>
    </row>
    <row r="178" spans="1:34" x14ac:dyDescent="0.2">
      <c r="A178" s="199" t="s">
        <v>80</v>
      </c>
      <c r="B178">
        <f>'American Bonds'!B179-'American Bonds'!B178</f>
        <v>0</v>
      </c>
      <c r="C178">
        <f>'American Bonds'!C179-'American Bonds'!C178</f>
        <v>-7.0000000000000007E-2</v>
      </c>
      <c r="D178">
        <f>'American Bonds'!D179-'American Bonds'!D178</f>
        <v>-3.999999999999998E-2</v>
      </c>
      <c r="E178">
        <f>'American Bonds'!E179-'American Bonds'!E178</f>
        <v>-2.0000000000000018E-2</v>
      </c>
      <c r="F178">
        <f>'American Bonds'!F179-'American Bonds'!F178</f>
        <v>-2.0000000000000018E-2</v>
      </c>
      <c r="G178">
        <f>'American Bonds'!G179-'American Bonds'!G178</f>
        <v>1.0000000000000009E-2</v>
      </c>
      <c r="H178">
        <f>'American Bonds'!H179-'American Bonds'!H178</f>
        <v>-4.0000000000000036E-2</v>
      </c>
      <c r="I178">
        <f>'American Bonds'!I179-'American Bonds'!I178</f>
        <v>-4.0000000000000036E-2</v>
      </c>
      <c r="J178">
        <f>'American Bonds'!J179-'American Bonds'!J178</f>
        <v>-4.0000000000000036E-2</v>
      </c>
      <c r="K178">
        <f>'American Bonds'!K179-'American Bonds'!K178</f>
        <v>-4.0000000000000036E-2</v>
      </c>
      <c r="L178">
        <f>'American Bonds'!L179-'American Bonds'!L178</f>
        <v>-2.9999999999999805E-2</v>
      </c>
      <c r="N178" s="129">
        <f t="shared" si="40"/>
        <v>1.0000000000000009E-2</v>
      </c>
      <c r="O178" s="25">
        <f>List1!X235</f>
        <v>6.6168025407345681</v>
      </c>
      <c r="U178" s="154">
        <f t="shared" si="42"/>
        <v>41562</v>
      </c>
      <c r="V178">
        <f t="shared" si="41"/>
        <v>3.4063745019920322E-2</v>
      </c>
      <c r="W178">
        <f t="shared" si="29"/>
        <v>3.5791338621497887E-2</v>
      </c>
      <c r="X178">
        <f>LN(List1!W487/List1!W486)</f>
        <v>2.6067095083846855E-3</v>
      </c>
      <c r="Y178" s="26">
        <f t="shared" si="30"/>
        <v>0.11732684953111777</v>
      </c>
      <c r="Z178" s="26">
        <f t="shared" si="31"/>
        <v>-7.5979193018124282E-3</v>
      </c>
      <c r="AA178" s="26">
        <f t="shared" si="32"/>
        <v>-8.3833423638535846E-3</v>
      </c>
      <c r="AB178" s="26">
        <f t="shared" si="33"/>
        <v>9.2935258164939402E-2</v>
      </c>
      <c r="AC178" s="26">
        <f t="shared" si="34"/>
        <v>-6.0183546618034463E-3</v>
      </c>
      <c r="AD178" s="26">
        <f t="shared" si="35"/>
        <v>-6.9868669991097346E-3</v>
      </c>
      <c r="AE178" s="166">
        <f t="shared" si="36"/>
        <v>-2.4026730471883573E-2</v>
      </c>
      <c r="AF178" s="166">
        <f t="shared" si="37"/>
        <v>-2.6510456274757364E-2</v>
      </c>
      <c r="AG178" s="166">
        <f t="shared" si="38"/>
        <v>-1.9031708497991261E-2</v>
      </c>
      <c r="AH178" s="166">
        <f t="shared" si="39"/>
        <v>-2.2094413425852399E-2</v>
      </c>
    </row>
    <row r="179" spans="1:34" x14ac:dyDescent="0.2">
      <c r="A179" s="199">
        <v>41194</v>
      </c>
      <c r="B179">
        <f>'American Bonds'!B180-'American Bonds'!B179</f>
        <v>0</v>
      </c>
      <c r="C179">
        <f>'American Bonds'!C180-'American Bonds'!C179</f>
        <v>2.0000000000000018E-2</v>
      </c>
      <c r="D179">
        <f>'American Bonds'!D180-'American Bonds'!D179</f>
        <v>1.0000000000000009E-2</v>
      </c>
      <c r="E179">
        <f>'American Bonds'!E180-'American Bonds'!E179</f>
        <v>0</v>
      </c>
      <c r="F179">
        <f>'American Bonds'!F180-'American Bonds'!F179</f>
        <v>-1.0000000000000009E-2</v>
      </c>
      <c r="G179">
        <f>'American Bonds'!G180-'American Bonds'!G179</f>
        <v>0</v>
      </c>
      <c r="H179">
        <f>'American Bonds'!H180-'American Bonds'!H179</f>
        <v>1.0000000000000009E-2</v>
      </c>
      <c r="I179">
        <f>'American Bonds'!I180-'American Bonds'!I179</f>
        <v>2.0000000000000018E-2</v>
      </c>
      <c r="J179">
        <f>'American Bonds'!J180-'American Bonds'!J179</f>
        <v>5.0000000000000044E-2</v>
      </c>
      <c r="K179">
        <f>'American Bonds'!K180-'American Bonds'!K179</f>
        <v>7.0000000000000284E-2</v>
      </c>
      <c r="L179">
        <f>'American Bonds'!L180-'American Bonds'!L179</f>
        <v>6.999999999999984E-2</v>
      </c>
      <c r="N179" s="129">
        <f t="shared" si="40"/>
        <v>7.0000000000000284E-2</v>
      </c>
      <c r="O179" s="25">
        <f>List1!X236</f>
        <v>6.6078518557294181</v>
      </c>
      <c r="U179" s="154">
        <f t="shared" si="42"/>
        <v>41563</v>
      </c>
      <c r="V179">
        <f t="shared" si="41"/>
        <v>3.418326693227091E-2</v>
      </c>
      <c r="W179">
        <f t="shared" si="29"/>
        <v>3.5794277180639704E-2</v>
      </c>
      <c r="X179">
        <f>LN(List1!W488/List1!W487)</f>
        <v>-1.2824541893336596E-3</v>
      </c>
      <c r="Y179" s="26">
        <f t="shared" si="30"/>
        <v>0.11745320755428065</v>
      </c>
      <c r="Z179" s="26">
        <f t="shared" si="31"/>
        <v>-7.605634779194217E-3</v>
      </c>
      <c r="AA179" s="26">
        <f t="shared" si="32"/>
        <v>-8.3910740693035821E-3</v>
      </c>
      <c r="AB179" s="26">
        <f t="shared" si="33"/>
        <v>9.3059613576952416E-2</v>
      </c>
      <c r="AC179" s="26">
        <f t="shared" si="34"/>
        <v>-6.0260375029106495E-3</v>
      </c>
      <c r="AD179" s="26">
        <f t="shared" si="35"/>
        <v>-6.9945698511957744E-3</v>
      </c>
      <c r="AE179" s="166">
        <f t="shared" si="36"/>
        <v>-2.4051128953645539E-2</v>
      </c>
      <c r="AF179" s="166">
        <f t="shared" si="37"/>
        <v>-2.6534906074176894E-2</v>
      </c>
      <c r="AG179" s="166">
        <f t="shared" si="38"/>
        <v>-1.9056003774791191E-2</v>
      </c>
      <c r="AH179" s="166">
        <f t="shared" si="39"/>
        <v>-2.2118771982923665E-2</v>
      </c>
    </row>
    <row r="180" spans="1:34" x14ac:dyDescent="0.2">
      <c r="A180" s="199">
        <v>41195</v>
      </c>
      <c r="B180">
        <f>'American Bonds'!B181-'American Bonds'!B180</f>
        <v>-2.0000000000000018E-2</v>
      </c>
      <c r="C180">
        <f>'American Bonds'!C181-'American Bonds'!C180</f>
        <v>2.0000000000000018E-2</v>
      </c>
      <c r="D180">
        <f>'American Bonds'!D181-'American Bonds'!D180</f>
        <v>9.9999999999999534E-3</v>
      </c>
      <c r="E180">
        <f>'American Bonds'!E181-'American Bonds'!E180</f>
        <v>-1.0000000000000009E-2</v>
      </c>
      <c r="F180">
        <f>'American Bonds'!F181-'American Bonds'!F180</f>
        <v>-2.9999999999999916E-2</v>
      </c>
      <c r="G180">
        <f>'American Bonds'!G181-'American Bonds'!G180</f>
        <v>-2.0000000000000018E-2</v>
      </c>
      <c r="H180">
        <f>'American Bonds'!H181-'American Bonds'!H180</f>
        <v>-2.0000000000000018E-2</v>
      </c>
      <c r="I180">
        <f>'American Bonds'!I181-'American Bonds'!I180</f>
        <v>-2.0000000000000018E-2</v>
      </c>
      <c r="J180">
        <f>'American Bonds'!J181-'American Bonds'!J180</f>
        <v>-3.0000000000000027E-2</v>
      </c>
      <c r="K180">
        <f>'American Bonds'!K181-'American Bonds'!K180</f>
        <v>-3.0000000000000249E-2</v>
      </c>
      <c r="L180">
        <f>'American Bonds'!L181-'American Bonds'!L180</f>
        <v>-2.9999999999999805E-2</v>
      </c>
      <c r="N180" s="129">
        <f t="shared" si="40"/>
        <v>2.0000000000000018E-2</v>
      </c>
      <c r="O180" s="25">
        <f>List1!X237</f>
        <v>6.6232579537324847</v>
      </c>
      <c r="U180" s="154">
        <f t="shared" si="42"/>
        <v>41564</v>
      </c>
      <c r="V180">
        <f t="shared" si="41"/>
        <v>3.4143426294820714E-2</v>
      </c>
      <c r="W180">
        <f t="shared" si="29"/>
        <v>3.5815685762156609E-2</v>
      </c>
      <c r="X180">
        <f>LN(List1!W489/List1!W488)</f>
        <v>-2.5413324883889461E-4</v>
      </c>
      <c r="Y180" s="26">
        <f t="shared" si="30"/>
        <v>0.11746317072492855</v>
      </c>
      <c r="Z180" s="26">
        <f t="shared" si="31"/>
        <v>-7.6067562296579386E-3</v>
      </c>
      <c r="AA180" s="26">
        <f t="shared" si="32"/>
        <v>-8.3927145035277324E-3</v>
      </c>
      <c r="AB180" s="26">
        <f t="shared" si="33"/>
        <v>9.3054986922458199E-2</v>
      </c>
      <c r="AC180" s="26">
        <f t="shared" si="34"/>
        <v>-6.026115224922364E-3</v>
      </c>
      <c r="AD180" s="26">
        <f t="shared" si="35"/>
        <v>-6.9952875368132572E-3</v>
      </c>
      <c r="AE180" s="166">
        <f t="shared" si="36"/>
        <v>-2.4054675291393952E-2</v>
      </c>
      <c r="AF180" s="166">
        <f t="shared" si="37"/>
        <v>-2.65400935826769E-2</v>
      </c>
      <c r="AG180" s="166">
        <f t="shared" si="38"/>
        <v>-1.9056249553372543E-2</v>
      </c>
      <c r="AH180" s="166">
        <f t="shared" si="39"/>
        <v>-2.2121041504118855E-2</v>
      </c>
    </row>
    <row r="181" spans="1:34" x14ac:dyDescent="0.2">
      <c r="A181" s="199">
        <v>41198</v>
      </c>
      <c r="B181">
        <f>'American Bonds'!B182-'American Bonds'!B181</f>
        <v>2.0000000000000018E-2</v>
      </c>
      <c r="C181">
        <f>'American Bonds'!C182-'American Bonds'!C181</f>
        <v>0</v>
      </c>
      <c r="D181">
        <f>'American Bonds'!D182-'American Bonds'!D181</f>
        <v>0</v>
      </c>
      <c r="E181">
        <f>'American Bonds'!E182-'American Bonds'!E181</f>
        <v>1.0000000000000009E-2</v>
      </c>
      <c r="F181">
        <f>'American Bonds'!F182-'American Bonds'!F181</f>
        <v>9.9999999999998979E-3</v>
      </c>
      <c r="G181">
        <f>'American Bonds'!G182-'American Bonds'!G181</f>
        <v>-2.0000000000000018E-2</v>
      </c>
      <c r="H181">
        <f>'American Bonds'!H182-'American Bonds'!H181</f>
        <v>-2.0000000000000018E-2</v>
      </c>
      <c r="I181">
        <f>'American Bonds'!I182-'American Bonds'!I181</f>
        <v>-2.0000000000000018E-2</v>
      </c>
      <c r="J181">
        <f>'American Bonds'!J182-'American Bonds'!J181</f>
        <v>-2.0000000000000018E-2</v>
      </c>
      <c r="K181">
        <f>'American Bonds'!K182-'American Bonds'!K181</f>
        <v>-9.9999999999997868E-3</v>
      </c>
      <c r="L181">
        <f>'American Bonds'!L182-'American Bonds'!L181</f>
        <v>-1.0000000000000231E-2</v>
      </c>
      <c r="N181" s="129">
        <f t="shared" si="40"/>
        <v>2.0000000000000018E-2</v>
      </c>
      <c r="O181" s="25">
        <f>List1!X238</f>
        <v>6.5977042996304638</v>
      </c>
      <c r="U181" s="154">
        <f t="shared" si="42"/>
        <v>41565</v>
      </c>
      <c r="V181">
        <f t="shared" si="41"/>
        <v>3.4382470119521918E-2</v>
      </c>
      <c r="W181">
        <f t="shared" si="29"/>
        <v>3.5854108990101878E-2</v>
      </c>
      <c r="X181">
        <f>LN(List1!W490/List1!W489)</f>
        <v>-2.112428958848125E-3</v>
      </c>
      <c r="Y181" s="26">
        <f t="shared" si="30"/>
        <v>0.11779160034427402</v>
      </c>
      <c r="Z181" s="26">
        <f t="shared" si="31"/>
        <v>-7.6104762378349467E-3</v>
      </c>
      <c r="AA181" s="26">
        <f t="shared" si="32"/>
        <v>-8.3954676154248745E-3</v>
      </c>
      <c r="AB181" s="26">
        <f t="shared" si="33"/>
        <v>9.3357231333004359E-2</v>
      </c>
      <c r="AC181" s="26">
        <f t="shared" si="34"/>
        <v>-6.0317797586016721E-3</v>
      </c>
      <c r="AD181" s="26">
        <f t="shared" si="35"/>
        <v>-6.9997597818761441E-3</v>
      </c>
      <c r="AE181" s="166">
        <f t="shared" si="36"/>
        <v>-2.4066438990147748E-2</v>
      </c>
      <c r="AF181" s="166">
        <f t="shared" si="37"/>
        <v>-2.6548799686925178E-2</v>
      </c>
      <c r="AG181" s="166">
        <f t="shared" si="38"/>
        <v>-1.907416238168189E-2</v>
      </c>
      <c r="AH181" s="166">
        <f t="shared" si="39"/>
        <v>-2.213518398477202E-2</v>
      </c>
    </row>
    <row r="182" spans="1:34" x14ac:dyDescent="0.2">
      <c r="A182" s="199">
        <v>41199</v>
      </c>
      <c r="B182">
        <f>'American Bonds'!B183-'American Bonds'!B182</f>
        <v>-1.0000000000000009E-2</v>
      </c>
      <c r="C182">
        <f>'American Bonds'!C183-'American Bonds'!C182</f>
        <v>9.9999999999999534E-3</v>
      </c>
      <c r="D182">
        <f>'American Bonds'!D183-'American Bonds'!D182</f>
        <v>1.0000000000000009E-2</v>
      </c>
      <c r="E182">
        <f>'American Bonds'!E183-'American Bonds'!E182</f>
        <v>-1.0000000000000009E-2</v>
      </c>
      <c r="F182">
        <f>'American Bonds'!F183-'American Bonds'!F182</f>
        <v>-9.9999999999998979E-3</v>
      </c>
      <c r="G182">
        <f>'American Bonds'!G183-'American Bonds'!G182</f>
        <v>0</v>
      </c>
      <c r="H182">
        <f>'American Bonds'!H183-'American Bonds'!H182</f>
        <v>0</v>
      </c>
      <c r="I182">
        <f>'American Bonds'!I183-'American Bonds'!I182</f>
        <v>0</v>
      </c>
      <c r="J182">
        <f>'American Bonds'!J183-'American Bonds'!J182</f>
        <v>1.0000000000000009E-2</v>
      </c>
      <c r="K182">
        <f>'American Bonds'!K183-'American Bonds'!K182</f>
        <v>0</v>
      </c>
      <c r="L182">
        <f>'American Bonds'!L183-'American Bonds'!L182</f>
        <v>0</v>
      </c>
      <c r="N182" s="129">
        <f t="shared" si="40"/>
        <v>1.0000000000000009E-2</v>
      </c>
      <c r="O182" s="25">
        <f>List1!X239</f>
        <v>6.6087160328875134</v>
      </c>
      <c r="U182" s="154">
        <f t="shared" si="42"/>
        <v>41566</v>
      </c>
      <c r="V182">
        <f t="shared" si="41"/>
        <v>3.4302788844621512E-2</v>
      </c>
      <c r="W182">
        <f t="shared" si="29"/>
        <v>3.5886096920551794E-2</v>
      </c>
      <c r="X182">
        <f>LN(List1!W491/List1!W490)</f>
        <v>8.5059292932728706E-4</v>
      </c>
      <c r="Y182" s="26">
        <f t="shared" si="30"/>
        <v>0.11778633412337074</v>
      </c>
      <c r="Z182" s="26">
        <f t="shared" si="31"/>
        <v>-7.6173848610990606E-3</v>
      </c>
      <c r="AA182" s="26">
        <f t="shared" si="32"/>
        <v>-8.403824977613536E-3</v>
      </c>
      <c r="AB182" s="26">
        <f t="shared" si="33"/>
        <v>9.3330165521523165E-2</v>
      </c>
      <c r="AC182" s="26">
        <f t="shared" si="34"/>
        <v>-6.0357748224244938E-3</v>
      </c>
      <c r="AD182" s="26">
        <f t="shared" si="35"/>
        <v>-7.0055412988727665E-3</v>
      </c>
      <c r="AE182" s="166">
        <f t="shared" si="36"/>
        <v>-2.4088285975158375E-2</v>
      </c>
      <c r="AF182" s="166">
        <f t="shared" si="37"/>
        <v>-2.6575227986672317E-2</v>
      </c>
      <c r="AG182" s="166">
        <f t="shared" si="38"/>
        <v>-1.9086795882759744E-2</v>
      </c>
      <c r="AH182" s="166">
        <f t="shared" si="39"/>
        <v>-2.2153466746812324E-2</v>
      </c>
    </row>
    <row r="183" spans="1:34" x14ac:dyDescent="0.2">
      <c r="A183" s="199">
        <v>41200</v>
      </c>
      <c r="B183">
        <f>'American Bonds'!B184-'American Bonds'!B183</f>
        <v>0</v>
      </c>
      <c r="C183">
        <f>'American Bonds'!C184-'American Bonds'!C183</f>
        <v>0</v>
      </c>
      <c r="D183">
        <f>'American Bonds'!D184-'American Bonds'!D183</f>
        <v>0</v>
      </c>
      <c r="E183">
        <f>'American Bonds'!E184-'American Bonds'!E183</f>
        <v>1.0000000000000009E-2</v>
      </c>
      <c r="F183">
        <f>'American Bonds'!F184-'American Bonds'!F183</f>
        <v>2.9999999999999916E-2</v>
      </c>
      <c r="G183">
        <f>'American Bonds'!G184-'American Bonds'!G183</f>
        <v>2.0000000000000018E-2</v>
      </c>
      <c r="H183">
        <f>'American Bonds'!H184-'American Bonds'!H183</f>
        <v>2.0000000000000018E-2</v>
      </c>
      <c r="I183">
        <f>'American Bonds'!I184-'American Bonds'!I183</f>
        <v>1.0000000000000009E-2</v>
      </c>
      <c r="J183">
        <f>'American Bonds'!J184-'American Bonds'!J183</f>
        <v>0</v>
      </c>
      <c r="K183">
        <f>'American Bonds'!K184-'American Bonds'!K183</f>
        <v>-1.0000000000000231E-2</v>
      </c>
      <c r="L183">
        <f>'American Bonds'!L184-'American Bonds'!L183</f>
        <v>-9.9999999999997868E-3</v>
      </c>
      <c r="N183" s="129">
        <f t="shared" si="40"/>
        <v>2.9999999999999916E-2</v>
      </c>
      <c r="O183" s="25">
        <f>List1!X240</f>
        <v>6.613216547544523</v>
      </c>
      <c r="U183" s="154">
        <f t="shared" si="42"/>
        <v>41569</v>
      </c>
      <c r="V183">
        <f t="shared" si="41"/>
        <v>3.4462151394422304E-2</v>
      </c>
      <c r="W183">
        <f t="shared" si="29"/>
        <v>3.5821914546168385E-2</v>
      </c>
      <c r="X183">
        <f>LN(List1!W492/List1!W491)</f>
        <v>-3.6613935010505255E-3</v>
      </c>
      <c r="Y183" s="26">
        <f t="shared" si="30"/>
        <v>0.1177963861429738</v>
      </c>
      <c r="Z183" s="26">
        <f t="shared" si="31"/>
        <v>-7.5892342313503567E-3</v>
      </c>
      <c r="AA183" s="26">
        <f t="shared" si="32"/>
        <v>-8.3712999036400209E-3</v>
      </c>
      <c r="AB183" s="26">
        <f t="shared" si="33"/>
        <v>9.3383957460033057E-2</v>
      </c>
      <c r="AC183" s="26">
        <f t="shared" si="34"/>
        <v>-6.0164216392382163E-3</v>
      </c>
      <c r="AD183" s="26">
        <f t="shared" si="35"/>
        <v>-6.980793948637742E-3</v>
      </c>
      <c r="AE183" s="166">
        <f t="shared" si="36"/>
        <v>-2.3999265867584375E-2</v>
      </c>
      <c r="AF183" s="166">
        <f t="shared" si="37"/>
        <v>-2.6472374671850547E-2</v>
      </c>
      <c r="AG183" s="166">
        <f t="shared" si="38"/>
        <v>-1.9025595743916632E-2</v>
      </c>
      <c r="AH183" s="166">
        <f t="shared" si="39"/>
        <v>-2.2075208754015741E-2</v>
      </c>
    </row>
    <row r="184" spans="1:34" x14ac:dyDescent="0.2">
      <c r="A184" s="199">
        <v>41201</v>
      </c>
      <c r="B184">
        <f>'American Bonds'!B185-'American Bonds'!B184</f>
        <v>0</v>
      </c>
      <c r="C184">
        <f>'American Bonds'!C185-'American Bonds'!C184</f>
        <v>-9.9999999999999534E-3</v>
      </c>
      <c r="D184">
        <f>'American Bonds'!D185-'American Bonds'!D184</f>
        <v>-1.0000000000000009E-2</v>
      </c>
      <c r="E184">
        <f>'American Bonds'!E185-'American Bonds'!E184</f>
        <v>0</v>
      </c>
      <c r="F184">
        <f>'American Bonds'!F185-'American Bonds'!F184</f>
        <v>0</v>
      </c>
      <c r="G184">
        <f>'American Bonds'!G185-'American Bonds'!G184</f>
        <v>0</v>
      </c>
      <c r="H184">
        <f>'American Bonds'!H185-'American Bonds'!H184</f>
        <v>-1.0000000000000009E-2</v>
      </c>
      <c r="I184">
        <f>'American Bonds'!I185-'American Bonds'!I184</f>
        <v>-2.0000000000000018E-2</v>
      </c>
      <c r="J184">
        <f>'American Bonds'!J185-'American Bonds'!J184</f>
        <v>-2.0000000000000018E-2</v>
      </c>
      <c r="K184">
        <f>'American Bonds'!K185-'American Bonds'!K184</f>
        <v>-2.0000000000000018E-2</v>
      </c>
      <c r="L184">
        <f>'American Bonds'!L185-'American Bonds'!L184</f>
        <v>-2.0000000000000018E-2</v>
      </c>
      <c r="N184" s="129">
        <f t="shared" si="40"/>
        <v>0</v>
      </c>
      <c r="O184" s="25">
        <f>List1!X241</f>
        <v>6.6119709318358444</v>
      </c>
      <c r="U184" s="154">
        <f t="shared" si="42"/>
        <v>41570</v>
      </c>
      <c r="V184">
        <f t="shared" si="41"/>
        <v>3.4422310756972115E-2</v>
      </c>
      <c r="W184">
        <f t="shared" si="29"/>
        <v>3.5821291716506339E-2</v>
      </c>
      <c r="X184">
        <f>LN(List1!W493/List1!W492)</f>
        <v>8.4765262628081666E-4</v>
      </c>
      <c r="Y184" s="26">
        <f t="shared" si="30"/>
        <v>0.1177550965870634</v>
      </c>
      <c r="Z184" s="26">
        <f t="shared" si="31"/>
        <v>-7.590135878385312E-3</v>
      </c>
      <c r="AA184" s="26">
        <f t="shared" si="32"/>
        <v>-8.3725551162697216E-3</v>
      </c>
      <c r="AB184" s="26">
        <f t="shared" si="33"/>
        <v>9.3343092358954272E-2</v>
      </c>
      <c r="AC184" s="26">
        <f t="shared" si="34"/>
        <v>-6.0166122303615625E-3</v>
      </c>
      <c r="AD184" s="26">
        <f t="shared" si="35"/>
        <v>-6.9814205247188824E-3</v>
      </c>
      <c r="AE184" s="166">
        <f t="shared" si="36"/>
        <v>-2.4002117125860374E-2</v>
      </c>
      <c r="AF184" s="166">
        <f t="shared" si="37"/>
        <v>-2.6476344002708211E-2</v>
      </c>
      <c r="AG184" s="166">
        <f t="shared" si="38"/>
        <v>-1.9026198445968218E-2</v>
      </c>
      <c r="AH184" s="166">
        <f t="shared" si="39"/>
        <v>-2.2077190161559526E-2</v>
      </c>
    </row>
    <row r="185" spans="1:34" x14ac:dyDescent="0.2">
      <c r="A185" s="199">
        <v>41202</v>
      </c>
      <c r="B185">
        <f>'American Bonds'!B186-'American Bonds'!B185</f>
        <v>-1.999999999999999E-2</v>
      </c>
      <c r="C185">
        <f>'American Bonds'!C186-'American Bonds'!C185</f>
        <v>-1.0000000000000009E-2</v>
      </c>
      <c r="D185">
        <f>'American Bonds'!D186-'American Bonds'!D185</f>
        <v>-9.9999999999999534E-3</v>
      </c>
      <c r="E185">
        <f>'American Bonds'!E186-'American Bonds'!E185</f>
        <v>0</v>
      </c>
      <c r="F185">
        <f>'American Bonds'!F186-'American Bonds'!F185</f>
        <v>0</v>
      </c>
      <c r="G185">
        <f>'American Bonds'!G186-'American Bonds'!G185</f>
        <v>2.0000000000000018E-2</v>
      </c>
      <c r="H185">
        <f>'American Bonds'!H186-'American Bonds'!H185</f>
        <v>2.0000000000000018E-2</v>
      </c>
      <c r="I185">
        <f>'American Bonds'!I186-'American Bonds'!I185</f>
        <v>3.0000000000000027E-2</v>
      </c>
      <c r="J185">
        <f>'American Bonds'!J186-'American Bonds'!J185</f>
        <v>3.0000000000000027E-2</v>
      </c>
      <c r="K185">
        <f>'American Bonds'!K186-'American Bonds'!K185</f>
        <v>3.0000000000000249E-2</v>
      </c>
      <c r="L185">
        <f>'American Bonds'!L186-'American Bonds'!L185</f>
        <v>4.0000000000000036E-2</v>
      </c>
      <c r="N185" s="129">
        <f t="shared" si="40"/>
        <v>4.0000000000000036E-2</v>
      </c>
      <c r="O185" s="25">
        <f>List1!X242</f>
        <v>6.6157764560486578</v>
      </c>
      <c r="U185" s="154">
        <f t="shared" si="42"/>
        <v>41571</v>
      </c>
      <c r="V185">
        <f t="shared" si="41"/>
        <v>3.4382470119521912E-2</v>
      </c>
      <c r="W185">
        <f t="shared" si="29"/>
        <v>3.5831789398160195E-2</v>
      </c>
      <c r="X185">
        <f>LN(List1!W494/List1!W493)</f>
        <v>-2.4322180965252222E-3</v>
      </c>
      <c r="Y185" s="26">
        <f t="shared" si="30"/>
        <v>0.11773967720901102</v>
      </c>
      <c r="Z185" s="26">
        <f t="shared" si="31"/>
        <v>-7.5725278572597362E-3</v>
      </c>
      <c r="AA185" s="26">
        <f t="shared" si="32"/>
        <v>-8.3534630159701456E-3</v>
      </c>
      <c r="AB185" s="26">
        <f t="shared" si="33"/>
        <v>9.3320518871246996E-2</v>
      </c>
      <c r="AC185" s="26">
        <f t="shared" si="34"/>
        <v>-6.0019888414673418E-3</v>
      </c>
      <c r="AD185" s="26">
        <f t="shared" si="35"/>
        <v>-6.9649671042671226E-3</v>
      </c>
      <c r="AE185" s="166">
        <f t="shared" si="36"/>
        <v>-2.3946435674015193E-2</v>
      </c>
      <c r="AF185" s="166">
        <f t="shared" si="37"/>
        <v>-2.6415969480445167E-2</v>
      </c>
      <c r="AG185" s="166">
        <f t="shared" si="38"/>
        <v>-1.8979955229952068E-2</v>
      </c>
      <c r="AH185" s="166">
        <f t="shared" si="39"/>
        <v>-2.2025159877631571E-2</v>
      </c>
    </row>
    <row r="186" spans="1:34" x14ac:dyDescent="0.2">
      <c r="A186" s="199">
        <v>41205</v>
      </c>
      <c r="B186">
        <f>'American Bonds'!B187-'American Bonds'!B186</f>
        <v>-1.0000000000000009E-2</v>
      </c>
      <c r="C186">
        <f>'American Bonds'!C187-'American Bonds'!C186</f>
        <v>1.0000000000000009E-2</v>
      </c>
      <c r="D186">
        <f>'American Bonds'!D187-'American Bonds'!D186</f>
        <v>2.9999999999999971E-2</v>
      </c>
      <c r="E186">
        <f>'American Bonds'!E187-'American Bonds'!E186</f>
        <v>0</v>
      </c>
      <c r="F186">
        <f>'American Bonds'!F187-'American Bonds'!F186</f>
        <v>2.0000000000000018E-2</v>
      </c>
      <c r="G186">
        <f>'American Bonds'!G187-'American Bonds'!G186</f>
        <v>0</v>
      </c>
      <c r="H186">
        <f>'American Bonds'!H187-'American Bonds'!H186</f>
        <v>2.0000000000000018E-2</v>
      </c>
      <c r="I186">
        <f>'American Bonds'!I187-'American Bonds'!I186</f>
        <v>0</v>
      </c>
      <c r="J186">
        <f>'American Bonds'!J187-'American Bonds'!J186</f>
        <v>0</v>
      </c>
      <c r="K186">
        <f>'American Bonds'!K187-'American Bonds'!K186</f>
        <v>-1.0000000000000231E-2</v>
      </c>
      <c r="L186">
        <f>'American Bonds'!L187-'American Bonds'!L186</f>
        <v>-2.0000000000000018E-2</v>
      </c>
      <c r="N186" s="129">
        <f t="shared" si="40"/>
        <v>2.9999999999999971E-2</v>
      </c>
      <c r="O186" s="25">
        <f>List1!X243</f>
        <v>6.6236606038506176</v>
      </c>
      <c r="U186" s="154">
        <f t="shared" si="42"/>
        <v>41572</v>
      </c>
      <c r="V186">
        <f t="shared" si="41"/>
        <v>3.4223107569721106E-2</v>
      </c>
      <c r="W186">
        <f t="shared" si="29"/>
        <v>3.5940145017854121E-2</v>
      </c>
      <c r="X186">
        <f>LN(List1!W495/List1!W494)</f>
        <v>-1.0645646930669253E-3</v>
      </c>
      <c r="Y186" s="26">
        <f t="shared" si="30"/>
        <v>0.11783238752472555</v>
      </c>
      <c r="Z186" s="26">
        <f t="shared" si="31"/>
        <v>-7.569823196462354E-3</v>
      </c>
      <c r="AA186" s="26">
        <f t="shared" si="32"/>
        <v>-8.3522240648996326E-3</v>
      </c>
      <c r="AB186" s="26">
        <f t="shared" si="33"/>
        <v>9.3339385455500315E-2</v>
      </c>
      <c r="AC186" s="26">
        <f t="shared" si="34"/>
        <v>-5.9963364912412088E-3</v>
      </c>
      <c r="AD186" s="26">
        <f t="shared" si="35"/>
        <v>-6.961122134065828E-3</v>
      </c>
      <c r="AE186" s="166">
        <f t="shared" si="36"/>
        <v>-2.3937882785597296E-2</v>
      </c>
      <c r="AF186" s="166">
        <f t="shared" si="37"/>
        <v>-2.6412051573152844E-2</v>
      </c>
      <c r="AG186" s="166">
        <f t="shared" si="38"/>
        <v>-1.8962080929104522E-2</v>
      </c>
      <c r="AH186" s="166">
        <f t="shared" si="39"/>
        <v>-2.2013001014260004E-2</v>
      </c>
    </row>
    <row r="187" spans="1:34" x14ac:dyDescent="0.2">
      <c r="A187" s="199">
        <v>41206</v>
      </c>
      <c r="B187">
        <f>'American Bonds'!B188-'American Bonds'!B187</f>
        <v>0.03</v>
      </c>
      <c r="C187">
        <f>'American Bonds'!C188-'American Bonds'!C187</f>
        <v>-1.0000000000000009E-2</v>
      </c>
      <c r="D187">
        <f>'American Bonds'!D188-'American Bonds'!D187</f>
        <v>0</v>
      </c>
      <c r="E187">
        <f>'American Bonds'!E188-'American Bonds'!E187</f>
        <v>1.0000000000000009E-2</v>
      </c>
      <c r="F187">
        <f>'American Bonds'!F188-'American Bonds'!F187</f>
        <v>0</v>
      </c>
      <c r="G187">
        <f>'American Bonds'!G188-'American Bonds'!G187</f>
        <v>1.0000000000000009E-2</v>
      </c>
      <c r="H187">
        <f>'American Bonds'!H188-'American Bonds'!H187</f>
        <v>1.0000000000000009E-2</v>
      </c>
      <c r="I187">
        <f>'American Bonds'!I188-'American Bonds'!I187</f>
        <v>3.0000000000000027E-2</v>
      </c>
      <c r="J187">
        <f>'American Bonds'!J188-'American Bonds'!J187</f>
        <v>2.0000000000000018E-2</v>
      </c>
      <c r="K187">
        <f>'American Bonds'!K188-'American Bonds'!K187</f>
        <v>3.0000000000000249E-2</v>
      </c>
      <c r="L187">
        <f>'American Bonds'!L188-'American Bonds'!L187</f>
        <v>2.9999999999999805E-2</v>
      </c>
      <c r="N187" s="129">
        <f t="shared" si="40"/>
        <v>3.0000000000000249E-2</v>
      </c>
      <c r="O187" s="25">
        <f>List1!X244</f>
        <v>6.6123968290920727</v>
      </c>
      <c r="U187" s="154">
        <f t="shared" si="42"/>
        <v>41573</v>
      </c>
      <c r="V187">
        <f t="shared" si="41"/>
        <v>3.4023904382470126E-2</v>
      </c>
      <c r="W187">
        <f t="shared" si="29"/>
        <v>3.587956836829035E-2</v>
      </c>
      <c r="X187">
        <f>LN(List1!W496/List1!W495)</f>
        <v>-1.1365885845389448E-3</v>
      </c>
      <c r="Y187" s="26">
        <f t="shared" si="30"/>
        <v>0.11749226197754539</v>
      </c>
      <c r="Z187" s="26">
        <f t="shared" si="31"/>
        <v>-7.5396371538039263E-3</v>
      </c>
      <c r="AA187" s="26">
        <f t="shared" si="32"/>
        <v>-8.3198567083949924E-3</v>
      </c>
      <c r="AB187" s="26">
        <f t="shared" si="33"/>
        <v>9.3040542546505789E-2</v>
      </c>
      <c r="AC187" s="26">
        <f t="shared" si="34"/>
        <v>-5.9705372897474393E-3</v>
      </c>
      <c r="AD187" s="26">
        <f t="shared" si="35"/>
        <v>-6.9326331345845879E-3</v>
      </c>
      <c r="AE187" s="166">
        <f t="shared" si="36"/>
        <v>-2.3842426137249659E-2</v>
      </c>
      <c r="AF187" s="166">
        <f t="shared" si="37"/>
        <v>-2.6309697004759512E-2</v>
      </c>
      <c r="AG187" s="166">
        <f t="shared" si="38"/>
        <v>-1.888049669057059E-2</v>
      </c>
      <c r="AH187" s="166">
        <f t="shared" si="39"/>
        <v>-2.1922910887639931E-2</v>
      </c>
    </row>
    <row r="188" spans="1:34" x14ac:dyDescent="0.2">
      <c r="A188" s="199">
        <v>41207</v>
      </c>
      <c r="B188">
        <f>'American Bonds'!B189-'American Bonds'!B188</f>
        <v>-0.06</v>
      </c>
      <c r="C188">
        <f>'American Bonds'!C189-'American Bonds'!C188</f>
        <v>-3.0000000000000027E-2</v>
      </c>
      <c r="D188">
        <f>'American Bonds'!D189-'American Bonds'!D188</f>
        <v>0</v>
      </c>
      <c r="E188">
        <f>'American Bonds'!E189-'American Bonds'!E188</f>
        <v>1.0000000000000009E-2</v>
      </c>
      <c r="F188">
        <f>'American Bonds'!F189-'American Bonds'!F188</f>
        <v>1.0000000000000009E-2</v>
      </c>
      <c r="G188">
        <f>'American Bonds'!G189-'American Bonds'!G188</f>
        <v>3.0000000000000027E-2</v>
      </c>
      <c r="H188">
        <f>'American Bonds'!H189-'American Bonds'!H188</f>
        <v>3.0000000000000027E-2</v>
      </c>
      <c r="I188">
        <f>'American Bonds'!I189-'American Bonds'!I188</f>
        <v>4.9999999999999822E-2</v>
      </c>
      <c r="J188">
        <f>'American Bonds'!J189-'American Bonds'!J188</f>
        <v>6.0000000000000053E-2</v>
      </c>
      <c r="K188">
        <f>'American Bonds'!K189-'American Bonds'!K188</f>
        <v>5.9999999999999609E-2</v>
      </c>
      <c r="L188">
        <f>'American Bonds'!L189-'American Bonds'!L188</f>
        <v>7.0000000000000284E-2</v>
      </c>
      <c r="N188" s="129">
        <f t="shared" si="40"/>
        <v>7.0000000000000284E-2</v>
      </c>
      <c r="O188" s="25">
        <f>List1!X245</f>
        <v>6.6156275570106642</v>
      </c>
      <c r="U188" s="154">
        <f t="shared" si="42"/>
        <v>41576</v>
      </c>
      <c r="V188">
        <f t="shared" si="41"/>
        <v>3.4103585657370525E-2</v>
      </c>
      <c r="W188">
        <f t="shared" si="29"/>
        <v>3.5870506367928982E-2</v>
      </c>
      <c r="X188">
        <f>LN(List1!W497/List1!W496)</f>
        <v>2.233395495736281E-3</v>
      </c>
      <c r="Y188" s="26">
        <f t="shared" si="30"/>
        <v>0.11755086188717055</v>
      </c>
      <c r="Z188" s="26">
        <f t="shared" si="31"/>
        <v>-7.5566787623962406E-3</v>
      </c>
      <c r="AA188" s="26">
        <f t="shared" si="32"/>
        <v>-8.3380745944198458E-3</v>
      </c>
      <c r="AB188" s="26">
        <f t="shared" si="33"/>
        <v>9.3105318157244377E-2</v>
      </c>
      <c r="AC188" s="26">
        <f t="shared" si="34"/>
        <v>-5.9852132863160287E-3</v>
      </c>
      <c r="AD188" s="26">
        <f t="shared" si="35"/>
        <v>-6.9487596095775652E-3</v>
      </c>
      <c r="AE188" s="166">
        <f t="shared" si="36"/>
        <v>-2.3896316435394471E-2</v>
      </c>
      <c r="AF188" s="166">
        <f t="shared" si="37"/>
        <v>-2.6367307018751399E-2</v>
      </c>
      <c r="AG188" s="166">
        <f t="shared" si="38"/>
        <v>-1.8926906266660149E-2</v>
      </c>
      <c r="AH188" s="166">
        <f t="shared" si="39"/>
        <v>-2.1973907279247484E-2</v>
      </c>
    </row>
    <row r="189" spans="1:34" x14ac:dyDescent="0.2">
      <c r="A189" s="199">
        <v>41208</v>
      </c>
      <c r="B189">
        <f>'American Bonds'!B190-'American Bonds'!B189</f>
        <v>-1.0000000000000009E-2</v>
      </c>
      <c r="C189">
        <f>'American Bonds'!C190-'American Bonds'!C189</f>
        <v>0</v>
      </c>
      <c r="D189">
        <f>'American Bonds'!D190-'American Bonds'!D189</f>
        <v>0</v>
      </c>
      <c r="E189">
        <f>'American Bonds'!E190-'American Bonds'!E189</f>
        <v>-2.0000000000000018E-2</v>
      </c>
      <c r="F189">
        <f>'American Bonds'!F190-'American Bonds'!F189</f>
        <v>-1.0000000000000009E-2</v>
      </c>
      <c r="G189">
        <f>'American Bonds'!G190-'American Bonds'!G189</f>
        <v>-2.0000000000000018E-2</v>
      </c>
      <c r="H189">
        <f>'American Bonds'!H190-'American Bonds'!H189</f>
        <v>0</v>
      </c>
      <c r="I189">
        <f>'American Bonds'!I190-'American Bonds'!I189</f>
        <v>-1.0000000000000009E-2</v>
      </c>
      <c r="J189">
        <f>'American Bonds'!J190-'American Bonds'!J189</f>
        <v>1.0000000000000009E-2</v>
      </c>
      <c r="K189">
        <f>'American Bonds'!K190-'American Bonds'!K189</f>
        <v>1.0000000000000231E-2</v>
      </c>
      <c r="L189">
        <f>'American Bonds'!L190-'American Bonds'!L189</f>
        <v>2.0000000000000018E-2</v>
      </c>
      <c r="N189" s="129">
        <f t="shared" si="40"/>
        <v>2.0000000000000018E-2</v>
      </c>
      <c r="O189" s="25">
        <f>List1!X246</f>
        <v>6.6052050132591065</v>
      </c>
      <c r="U189" s="154">
        <f t="shared" si="42"/>
        <v>41577</v>
      </c>
      <c r="V189">
        <f t="shared" si="41"/>
        <v>3.4223107569721127E-2</v>
      </c>
      <c r="W189">
        <f t="shared" si="29"/>
        <v>3.59401450178541E-2</v>
      </c>
      <c r="X189">
        <f>LN(List1!W498/List1!W497)</f>
        <v>2.6514180044002389E-3</v>
      </c>
      <c r="Y189" s="26">
        <f t="shared" si="30"/>
        <v>0.11783238752472552</v>
      </c>
      <c r="Z189" s="26">
        <f t="shared" si="31"/>
        <v>-7.5965184412492013E-3</v>
      </c>
      <c r="AA189" s="26">
        <f t="shared" si="32"/>
        <v>-8.3816784735615529E-3</v>
      </c>
      <c r="AB189" s="26">
        <f t="shared" si="33"/>
        <v>9.3339385455500301E-2</v>
      </c>
      <c r="AC189" s="26">
        <f t="shared" si="34"/>
        <v>-6.0174827804349643E-3</v>
      </c>
      <c r="AD189" s="26">
        <f t="shared" si="35"/>
        <v>-6.9856707733850229E-3</v>
      </c>
      <c r="AE189" s="166">
        <f t="shared" si="36"/>
        <v>-2.4022300561819469E-2</v>
      </c>
      <c r="AF189" s="166">
        <f t="shared" si="37"/>
        <v>-2.6505194591657903E-2</v>
      </c>
      <c r="AG189" s="166">
        <f t="shared" si="38"/>
        <v>-1.9028951367017394E-2</v>
      </c>
      <c r="AH189" s="166">
        <f t="shared" si="39"/>
        <v>-2.2090630627966623E-2</v>
      </c>
    </row>
    <row r="190" spans="1:34" x14ac:dyDescent="0.2">
      <c r="A190" s="199">
        <v>41209</v>
      </c>
      <c r="B190">
        <f>'American Bonds'!B191-'American Bonds'!B190</f>
        <v>2.0000000000000018E-2</v>
      </c>
      <c r="C190">
        <f>'American Bonds'!C191-'American Bonds'!C190</f>
        <v>4.0000000000000036E-2</v>
      </c>
      <c r="D190">
        <f>'American Bonds'!D191-'American Bonds'!D190</f>
        <v>2.0000000000000018E-2</v>
      </c>
      <c r="E190">
        <f>'American Bonds'!E191-'American Bonds'!E190</f>
        <v>0</v>
      </c>
      <c r="F190">
        <f>'American Bonds'!F191-'American Bonds'!F190</f>
        <v>0</v>
      </c>
      <c r="G190">
        <f>'American Bonds'!G191-'American Bonds'!G190</f>
        <v>-2.0000000000000018E-2</v>
      </c>
      <c r="H190">
        <f>'American Bonds'!H191-'American Bonds'!H190</f>
        <v>-2.0000000000000018E-2</v>
      </c>
      <c r="I190">
        <f>'American Bonds'!I191-'American Bonds'!I190</f>
        <v>-9.9999999999997868E-3</v>
      </c>
      <c r="J190">
        <f>'American Bonds'!J191-'American Bonds'!J190</f>
        <v>-2.0000000000000018E-2</v>
      </c>
      <c r="K190">
        <f>'American Bonds'!K191-'American Bonds'!K190</f>
        <v>-2.0000000000000018E-2</v>
      </c>
      <c r="L190">
        <f>'American Bonds'!L191-'American Bonds'!L190</f>
        <v>-4.0000000000000036E-2</v>
      </c>
      <c r="N190" s="129">
        <f t="shared" si="40"/>
        <v>4.0000000000000036E-2</v>
      </c>
      <c r="O190" s="25">
        <f>List1!X247</f>
        <v>6.5825658841732464</v>
      </c>
      <c r="U190" s="154" t="str">
        <f t="shared" si="42"/>
        <v>01.11.2017</v>
      </c>
      <c r="V190">
        <f t="shared" si="41"/>
        <v>3.4063745019920336E-2</v>
      </c>
      <c r="W190">
        <f t="shared" si="29"/>
        <v>3.600305431930359E-2</v>
      </c>
      <c r="X190">
        <f>LN(List1!W499/List1!W498)</f>
        <v>-5.1542270270422421E-4</v>
      </c>
      <c r="Y190" s="26">
        <f t="shared" si="30"/>
        <v>0.11781937389460916</v>
      </c>
      <c r="Z190" s="26">
        <f t="shared" si="31"/>
        <v>-7.5952322125439984E-3</v>
      </c>
      <c r="AA190" s="26">
        <f t="shared" si="32"/>
        <v>-8.381720268449527E-3</v>
      </c>
      <c r="AB190" s="26">
        <f t="shared" si="33"/>
        <v>9.328349949835768E-2</v>
      </c>
      <c r="AC190" s="26">
        <f t="shared" si="34"/>
        <v>-6.0135257629405558E-3</v>
      </c>
      <c r="AD190" s="26">
        <f t="shared" si="35"/>
        <v>-6.9833513538889273E-3</v>
      </c>
      <c r="AE190" s="166">
        <f t="shared" si="36"/>
        <v>-2.401823314951914E-2</v>
      </c>
      <c r="AF190" s="166">
        <f t="shared" si="37"/>
        <v>-2.650532675869845E-2</v>
      </c>
      <c r="AG190" s="166">
        <f t="shared" si="38"/>
        <v>-1.9016438178993931E-2</v>
      </c>
      <c r="AH190" s="166">
        <f t="shared" si="39"/>
        <v>-2.2083295979509563E-2</v>
      </c>
    </row>
    <row r="191" spans="1:34" x14ac:dyDescent="0.2">
      <c r="A191" s="199">
        <v>41212</v>
      </c>
      <c r="B191">
        <f>'American Bonds'!B192-'American Bonds'!B191</f>
        <v>3.999999999999998E-2</v>
      </c>
      <c r="C191">
        <f>'American Bonds'!C192-'American Bonds'!C191</f>
        <v>9.9999999999999534E-3</v>
      </c>
      <c r="D191">
        <f>'American Bonds'!D192-'American Bonds'!D191</f>
        <v>-1.0000000000000009E-2</v>
      </c>
      <c r="E191">
        <f>'American Bonds'!E192-'American Bonds'!E191</f>
        <v>-1.0000000000000009E-2</v>
      </c>
      <c r="F191">
        <f>'American Bonds'!F192-'American Bonds'!F191</f>
        <v>-3.0000000000000027E-2</v>
      </c>
      <c r="G191">
        <f>'American Bonds'!G192-'American Bonds'!G191</f>
        <v>-1.0000000000000009E-2</v>
      </c>
      <c r="H191">
        <f>'American Bonds'!H192-'American Bonds'!H191</f>
        <v>-1.0000000000000009E-2</v>
      </c>
      <c r="I191">
        <f>'American Bonds'!I192-'American Bonds'!I191</f>
        <v>-1.0000000000000009E-2</v>
      </c>
      <c r="J191">
        <f>'American Bonds'!J192-'American Bonds'!J191</f>
        <v>-1.0000000000000009E-2</v>
      </c>
      <c r="K191">
        <f>'American Bonds'!K192-'American Bonds'!K191</f>
        <v>-9.9999999999997868E-3</v>
      </c>
      <c r="L191">
        <f>'American Bonds'!L192-'American Bonds'!L191</f>
        <v>0</v>
      </c>
      <c r="N191" s="129">
        <f t="shared" si="40"/>
        <v>3.999999999999998E-2</v>
      </c>
      <c r="O191" s="25">
        <f>List1!X248</f>
        <v>6.5779249675168483</v>
      </c>
      <c r="U191" s="154" t="str">
        <f t="shared" si="42"/>
        <v>02.11.2017</v>
      </c>
      <c r="V191">
        <f t="shared" si="41"/>
        <v>3.4103585657370532E-2</v>
      </c>
      <c r="W191">
        <f t="shared" si="29"/>
        <v>3.5992960799184522E-2</v>
      </c>
      <c r="X191">
        <f>LN(List1!W500/List1!W499)</f>
        <v>7.1408799977874967E-4</v>
      </c>
      <c r="Y191" s="26">
        <f t="shared" si="30"/>
        <v>0.11783573349298876</v>
      </c>
      <c r="Z191" s="26">
        <f t="shared" si="31"/>
        <v>-7.6080807381690308E-3</v>
      </c>
      <c r="AA191" s="26">
        <f t="shared" si="32"/>
        <v>-8.3955690502800287E-3</v>
      </c>
      <c r="AB191" s="26">
        <f t="shared" si="33"/>
        <v>9.3306737772631321E-2</v>
      </c>
      <c r="AC191" s="26">
        <f t="shared" si="34"/>
        <v>-6.0243626729033209E-3</v>
      </c>
      <c r="AD191" s="26">
        <f t="shared" si="35"/>
        <v>-6.9954216888964658E-3</v>
      </c>
      <c r="AE191" s="166">
        <f t="shared" si="36"/>
        <v>-2.4058863755069281E-2</v>
      </c>
      <c r="AF191" s="166">
        <f t="shared" si="37"/>
        <v>-2.6549120452101595E-2</v>
      </c>
      <c r="AG191" s="166">
        <f t="shared" si="38"/>
        <v>-1.9050707497274437E-2</v>
      </c>
      <c r="AH191" s="166">
        <f t="shared" si="39"/>
        <v>-2.2121465730254648E-2</v>
      </c>
    </row>
    <row r="192" spans="1:34" x14ac:dyDescent="0.2">
      <c r="A192" s="199" t="s">
        <v>81</v>
      </c>
      <c r="B192">
        <f>'American Bonds'!B193-'American Bonds'!B192</f>
        <v>0</v>
      </c>
      <c r="C192">
        <f>'American Bonds'!C193-'American Bonds'!C192</f>
        <v>2.0000000000000018E-2</v>
      </c>
      <c r="D192">
        <f>'American Bonds'!D193-'American Bonds'!D192</f>
        <v>1.0000000000000009E-2</v>
      </c>
      <c r="E192">
        <f>'American Bonds'!E193-'American Bonds'!E192</f>
        <v>-1.0000000000000009E-2</v>
      </c>
      <c r="F192">
        <f>'American Bonds'!F193-'American Bonds'!F192</f>
        <v>-1.9999999999999907E-2</v>
      </c>
      <c r="G192">
        <f>'American Bonds'!G193-'American Bonds'!G192</f>
        <v>-1.0000000000000009E-2</v>
      </c>
      <c r="H192">
        <f>'American Bonds'!H193-'American Bonds'!H192</f>
        <v>-4.0000000000000036E-2</v>
      </c>
      <c r="I192">
        <f>'American Bonds'!I193-'American Bonds'!I192</f>
        <v>-4.0000000000000036E-2</v>
      </c>
      <c r="J192">
        <f>'American Bonds'!J193-'American Bonds'!J192</f>
        <v>-2.0000000000000018E-2</v>
      </c>
      <c r="K192">
        <f>'American Bonds'!K193-'American Bonds'!K192</f>
        <v>-2.0000000000000018E-2</v>
      </c>
      <c r="L192">
        <f>'American Bonds'!L193-'American Bonds'!L192</f>
        <v>-2.0000000000000018E-2</v>
      </c>
      <c r="N192" s="129">
        <f t="shared" si="40"/>
        <v>2.0000000000000018E-2</v>
      </c>
      <c r="O192" s="25">
        <f>List1!X249</f>
        <v>6.5850761266613098</v>
      </c>
      <c r="U192" s="154" t="str">
        <f t="shared" si="42"/>
        <v>03.11.2017</v>
      </c>
      <c r="V192">
        <f t="shared" si="41"/>
        <v>3.3984063745019923E-2</v>
      </c>
      <c r="W192">
        <f t="shared" si="29"/>
        <v>3.6023100158369507E-2</v>
      </c>
      <c r="X192">
        <f>LN(List1!W501/List1!W500)</f>
        <v>1.0412462975591139E-3</v>
      </c>
      <c r="Y192" s="26">
        <f t="shared" si="30"/>
        <v>0.11778632621480309</v>
      </c>
      <c r="Z192" s="26">
        <f t="shared" si="31"/>
        <v>-7.6135926921467936E-3</v>
      </c>
      <c r="AA192" s="26">
        <f t="shared" si="32"/>
        <v>-8.4026422646601359E-3</v>
      </c>
      <c r="AB192" s="26">
        <f t="shared" si="33"/>
        <v>9.3236790694550126E-2</v>
      </c>
      <c r="AC192" s="26">
        <f t="shared" si="34"/>
        <v>-6.0267347754499601E-3</v>
      </c>
      <c r="AD192" s="26">
        <f t="shared" si="35"/>
        <v>-6.9997189958768621E-3</v>
      </c>
      <c r="AE192" s="166">
        <f t="shared" si="36"/>
        <v>-2.4076294083997037E-2</v>
      </c>
      <c r="AF192" s="166">
        <f t="shared" si="37"/>
        <v>-2.6571487919921387E-2</v>
      </c>
      <c r="AG192" s="166">
        <f t="shared" si="38"/>
        <v>-1.9058208744165302E-2</v>
      </c>
      <c r="AH192" s="166">
        <f t="shared" si="39"/>
        <v>-2.2135055008117643E-2</v>
      </c>
    </row>
    <row r="193" spans="1:34" x14ac:dyDescent="0.2">
      <c r="A193" s="199" t="s">
        <v>82</v>
      </c>
      <c r="B193">
        <f>'American Bonds'!B194-'American Bonds'!B193</f>
        <v>0</v>
      </c>
      <c r="C193">
        <f>'American Bonds'!C194-'American Bonds'!C193</f>
        <v>1.0000000000000009E-2</v>
      </c>
      <c r="D193">
        <f>'American Bonds'!D194-'American Bonds'!D193</f>
        <v>1.0000000000000009E-2</v>
      </c>
      <c r="E193">
        <f>'American Bonds'!E194-'American Bonds'!E193</f>
        <v>0</v>
      </c>
      <c r="F193">
        <f>'American Bonds'!F194-'American Bonds'!F193</f>
        <v>0</v>
      </c>
      <c r="G193">
        <f>'American Bonds'!G194-'American Bonds'!G193</f>
        <v>0</v>
      </c>
      <c r="H193">
        <f>'American Bonds'!H194-'American Bonds'!H193</f>
        <v>0</v>
      </c>
      <c r="I193">
        <f>'American Bonds'!I194-'American Bonds'!I193</f>
        <v>1.0000000000000009E-2</v>
      </c>
      <c r="J193">
        <f>'American Bonds'!J194-'American Bonds'!J193</f>
        <v>1.0000000000000009E-2</v>
      </c>
      <c r="K193">
        <f>'American Bonds'!K194-'American Bonds'!K193</f>
        <v>2.9999999999999805E-2</v>
      </c>
      <c r="L193">
        <f>'American Bonds'!L194-'American Bonds'!L193</f>
        <v>4.0000000000000036E-2</v>
      </c>
      <c r="N193" s="129">
        <f t="shared" si="40"/>
        <v>4.0000000000000036E-2</v>
      </c>
      <c r="O193" s="25">
        <f>List1!X250</f>
        <v>6.5884996989535543</v>
      </c>
      <c r="U193" s="154" t="str">
        <f t="shared" si="42"/>
        <v>06.11.2017</v>
      </c>
      <c r="V193">
        <f t="shared" si="41"/>
        <v>3.4063745019920315E-2</v>
      </c>
      <c r="W193">
        <f t="shared" si="29"/>
        <v>3.5991942436033188E-2</v>
      </c>
      <c r="X193">
        <f>LN(List1!W502/List1!W501)</f>
        <v>6.399326663190278E-4</v>
      </c>
      <c r="Y193" s="26">
        <f t="shared" si="30"/>
        <v>0.11779352378858643</v>
      </c>
      <c r="Z193" s="26">
        <f t="shared" si="31"/>
        <v>-7.622544265846706E-3</v>
      </c>
      <c r="AA193" s="26">
        <f t="shared" si="32"/>
        <v>-8.41179004293135E-3</v>
      </c>
      <c r="AB193" s="26">
        <f t="shared" si="33"/>
        <v>9.3265222076858084E-2</v>
      </c>
      <c r="AC193" s="26">
        <f t="shared" si="34"/>
        <v>-6.0352917620566026E-3</v>
      </c>
      <c r="AD193" s="26">
        <f t="shared" si="35"/>
        <v>-7.0085179241288764E-3</v>
      </c>
      <c r="AE193" s="166">
        <f t="shared" si="36"/>
        <v>-2.4104601445531618E-2</v>
      </c>
      <c r="AF193" s="166">
        <f t="shared" si="37"/>
        <v>-2.6600415734788621E-2</v>
      </c>
      <c r="AG193" s="166">
        <f t="shared" si="38"/>
        <v>-1.9085268311749851E-2</v>
      </c>
      <c r="AH193" s="166">
        <f t="shared" si="39"/>
        <v>-2.2162879662362411E-2</v>
      </c>
    </row>
    <row r="194" spans="1:34" x14ac:dyDescent="0.2">
      <c r="A194" s="199" t="s">
        <v>83</v>
      </c>
      <c r="B194">
        <f>'American Bonds'!B195-'American Bonds'!B194</f>
        <v>1.0000000000000009E-2</v>
      </c>
      <c r="C194">
        <f>'American Bonds'!C195-'American Bonds'!C194</f>
        <v>0</v>
      </c>
      <c r="D194">
        <f>'American Bonds'!D195-'American Bonds'!D194</f>
        <v>0</v>
      </c>
      <c r="E194">
        <f>'American Bonds'!E195-'American Bonds'!E194</f>
        <v>-2.0000000000000018E-2</v>
      </c>
      <c r="F194">
        <f>'American Bonds'!F195-'American Bonds'!F194</f>
        <v>-1.0000000000000009E-2</v>
      </c>
      <c r="G194">
        <f>'American Bonds'!G195-'American Bonds'!G194</f>
        <v>-3.0000000000000027E-2</v>
      </c>
      <c r="H194">
        <f>'American Bonds'!H195-'American Bonds'!H194</f>
        <v>-2.0000000000000018E-2</v>
      </c>
      <c r="I194">
        <f>'American Bonds'!I195-'American Bonds'!I194</f>
        <v>-3.0000000000000027E-2</v>
      </c>
      <c r="J194">
        <f>'American Bonds'!J195-'American Bonds'!J194</f>
        <v>-3.0000000000000027E-2</v>
      </c>
      <c r="K194">
        <f>'American Bonds'!K195-'American Bonds'!K194</f>
        <v>-2.9999999999999805E-2</v>
      </c>
      <c r="L194">
        <f>'American Bonds'!L195-'American Bonds'!L194</f>
        <v>-4.0000000000000036E-2</v>
      </c>
      <c r="N194" s="129">
        <f t="shared" si="40"/>
        <v>1.0000000000000009E-2</v>
      </c>
      <c r="O194" s="25">
        <f>List1!X251</f>
        <v>6.5955489371212472</v>
      </c>
      <c r="U194" s="154" t="str">
        <f t="shared" si="42"/>
        <v>07.11.2017</v>
      </c>
      <c r="V194">
        <f t="shared" si="41"/>
        <v>3.4023904382470119E-2</v>
      </c>
      <c r="W194">
        <f t="shared" si="29"/>
        <v>3.5979764122278816E-2</v>
      </c>
      <c r="X194">
        <f>LN(List1!W503/List1!W502)</f>
        <v>7.4842009965875864E-4</v>
      </c>
      <c r="Y194" s="26">
        <f t="shared" si="30"/>
        <v>0.11772535215682436</v>
      </c>
      <c r="Z194" s="26">
        <f t="shared" si="31"/>
        <v>-7.6239048878909612E-3</v>
      </c>
      <c r="AA194" s="26">
        <f t="shared" si="32"/>
        <v>-8.4134814047273111E-3</v>
      </c>
      <c r="AB194" s="26">
        <f t="shared" si="33"/>
        <v>9.3205349895858852E-2</v>
      </c>
      <c r="AC194" s="26">
        <f t="shared" si="34"/>
        <v>-6.0359872332514733E-3</v>
      </c>
      <c r="AD194" s="26">
        <f t="shared" si="35"/>
        <v>-7.0096212335264254E-3</v>
      </c>
      <c r="AE194" s="166">
        <f t="shared" si="36"/>
        <v>-2.41089041102261E-2</v>
      </c>
      <c r="AF194" s="166">
        <f t="shared" si="37"/>
        <v>-2.6605764290411251E-2</v>
      </c>
      <c r="AG194" s="166">
        <f t="shared" si="38"/>
        <v>-1.9087467584772679E-2</v>
      </c>
      <c r="AH194" s="166">
        <f t="shared" si="39"/>
        <v>-2.2166368633022536E-2</v>
      </c>
    </row>
    <row r="195" spans="1:34" x14ac:dyDescent="0.2">
      <c r="A195" s="199" t="s">
        <v>84</v>
      </c>
      <c r="B195">
        <f>'American Bonds'!B196-'American Bonds'!B195</f>
        <v>3.0000000000000027E-2</v>
      </c>
      <c r="C195">
        <f>'American Bonds'!C196-'American Bonds'!C195</f>
        <v>2.9999999999999971E-2</v>
      </c>
      <c r="D195">
        <f>'American Bonds'!D196-'American Bonds'!D195</f>
        <v>2.0000000000000018E-2</v>
      </c>
      <c r="E195">
        <f>'American Bonds'!E196-'American Bonds'!E195</f>
        <v>1.0000000000000009E-2</v>
      </c>
      <c r="F195">
        <f>'American Bonds'!F196-'American Bonds'!F195</f>
        <v>1.9999999999999907E-2</v>
      </c>
      <c r="G195">
        <f>'American Bonds'!G196-'American Bonds'!G195</f>
        <v>4.0000000000000036E-2</v>
      </c>
      <c r="H195">
        <f>'American Bonds'!H196-'American Bonds'!H195</f>
        <v>5.0000000000000044E-2</v>
      </c>
      <c r="I195">
        <f>'American Bonds'!I196-'American Bonds'!I195</f>
        <v>5.0000000000000044E-2</v>
      </c>
      <c r="J195">
        <f>'American Bonds'!J196-'American Bonds'!J195</f>
        <v>4.0000000000000036E-2</v>
      </c>
      <c r="K195">
        <f>'American Bonds'!K196-'American Bonds'!K195</f>
        <v>3.9999999999999591E-2</v>
      </c>
      <c r="L195">
        <f>'American Bonds'!L196-'American Bonds'!L195</f>
        <v>4.0000000000000036E-2</v>
      </c>
      <c r="N195" s="129">
        <f t="shared" si="40"/>
        <v>5.0000000000000044E-2</v>
      </c>
      <c r="O195" s="25">
        <f>List1!X252</f>
        <v>6.5858551042924862</v>
      </c>
      <c r="U195" s="154" t="str">
        <f t="shared" si="42"/>
        <v>08.11.2017</v>
      </c>
      <c r="V195">
        <f t="shared" si="41"/>
        <v>3.3784860557768928E-2</v>
      </c>
      <c r="W195">
        <f t="shared" ref="W195:W252" si="43">_xlfn.STDEV.S(N197:N447)</f>
        <v>3.58722389861642E-2</v>
      </c>
      <c r="X195">
        <f>LN(List1!W504/List1!W503)</f>
        <v>2.8686573251151767E-4</v>
      </c>
      <c r="Y195" s="26">
        <f t="shared" ref="Y195:Y252" si="44">V195+W195*_xlfn.NORM.S.INV(99%)</f>
        <v>0.11723616746031698</v>
      </c>
      <c r="Z195" s="26">
        <f t="shared" ref="Z195:Z252" si="45">-Y195*O447/100</f>
        <v>-7.5991977301857905E-3</v>
      </c>
      <c r="AA195" s="26">
        <f t="shared" ref="AA195:AA252" si="46">-O447*(V195+W195*$R$3)/100</f>
        <v>-8.3871375643035425E-3</v>
      </c>
      <c r="AB195" s="26">
        <f t="shared" ref="AB195:AB252" si="47">V195+W195*_xlfn.NORM.S.INV(95%)</f>
        <v>9.2789442961031088E-2</v>
      </c>
      <c r="AC195" s="26">
        <f t="shared" ref="AC195:AC252" si="48">-AB195*O447/100</f>
        <v>-6.0145716088283738E-3</v>
      </c>
      <c r="AD195" s="26">
        <f t="shared" ref="AD195:AD252" si="49">-O447*(V195+W195*$R$4)/100</f>
        <v>-6.9861874007238825E-3</v>
      </c>
      <c r="AE195" s="166">
        <f t="shared" ref="AE195:AE252" si="50">Z195*SQRT(10)</f>
        <v>-2.4030773217368781E-2</v>
      </c>
      <c r="AF195" s="166">
        <f t="shared" ref="AF195:AF252" si="51">AA195*SQRT(10)</f>
        <v>-2.6522457752356128E-2</v>
      </c>
      <c r="AG195" s="166">
        <f t="shared" ref="AG195:AG252" si="52">AC195*SQRT(10)</f>
        <v>-1.9019745434080956E-2</v>
      </c>
      <c r="AH195" s="166">
        <f t="shared" ref="AH195:AH252" si="53">AD195*SQRT(10)</f>
        <v>-2.2092264347058934E-2</v>
      </c>
    </row>
    <row r="196" spans="1:34" x14ac:dyDescent="0.2">
      <c r="A196" s="199" t="s">
        <v>85</v>
      </c>
      <c r="B196">
        <f>'American Bonds'!B197-'American Bonds'!B196</f>
        <v>0</v>
      </c>
      <c r="C196">
        <f>'American Bonds'!C197-'American Bonds'!C196</f>
        <v>2.0000000000000018E-2</v>
      </c>
      <c r="D196">
        <f>'American Bonds'!D197-'American Bonds'!D196</f>
        <v>2.0000000000000018E-2</v>
      </c>
      <c r="E196">
        <f>'American Bonds'!E197-'American Bonds'!E196</f>
        <v>7.999999999999996E-2</v>
      </c>
      <c r="F196">
        <f>'American Bonds'!F197-'American Bonds'!F196</f>
        <v>5.0000000000000044E-2</v>
      </c>
      <c r="G196">
        <f>'American Bonds'!G197-'American Bonds'!G196</f>
        <v>5.0000000000000044E-2</v>
      </c>
      <c r="H196">
        <f>'American Bonds'!H197-'American Bonds'!H196</f>
        <v>5.0000000000000044E-2</v>
      </c>
      <c r="I196">
        <f>'American Bonds'!I197-'American Bonds'!I196</f>
        <v>4.9999999999999822E-2</v>
      </c>
      <c r="J196">
        <f>'American Bonds'!J197-'American Bonds'!J196</f>
        <v>4.9999999999999822E-2</v>
      </c>
      <c r="K196">
        <f>'American Bonds'!K197-'American Bonds'!K196</f>
        <v>3.0000000000000249E-2</v>
      </c>
      <c r="L196">
        <f>'American Bonds'!L197-'American Bonds'!L196</f>
        <v>2.9999999999999805E-2</v>
      </c>
      <c r="N196" s="129">
        <f t="shared" ref="N196:N259" si="54">MAX(B196:L196)</f>
        <v>7.999999999999996E-2</v>
      </c>
      <c r="O196" s="25">
        <f>List1!X253</f>
        <v>6.5965549697139609</v>
      </c>
      <c r="U196" s="154" t="str">
        <f t="shared" si="42"/>
        <v>09.11.2017</v>
      </c>
      <c r="V196">
        <f t="shared" ref="V196:V252" si="55">AVERAGE(N198:N448)</f>
        <v>3.3107569721115539E-2</v>
      </c>
      <c r="W196">
        <f t="shared" si="43"/>
        <v>3.3285197648055508E-2</v>
      </c>
      <c r="X196">
        <f>LN(List1!W505/List1!W504)</f>
        <v>-6.9820027027119817E-4</v>
      </c>
      <c r="Y196" s="26">
        <f t="shared" si="44"/>
        <v>0.11054051850669866</v>
      </c>
      <c r="Z196" s="26">
        <f t="shared" si="45"/>
        <v>-7.1634260620325411E-3</v>
      </c>
      <c r="AA196" s="26">
        <f t="shared" si="46"/>
        <v>-7.8943612427775645E-3</v>
      </c>
      <c r="AB196" s="26">
        <f t="shared" si="47"/>
        <v>8.7856847796316223E-2</v>
      </c>
      <c r="AC196" s="26">
        <f t="shared" si="48"/>
        <v>-5.6934420222935662E-3</v>
      </c>
      <c r="AD196" s="26">
        <f t="shared" si="49"/>
        <v>-6.5947648564907415E-3</v>
      </c>
      <c r="AE196" s="166">
        <f t="shared" si="50"/>
        <v>-2.2652742206233454E-2</v>
      </c>
      <c r="AF196" s="166">
        <f t="shared" si="51"/>
        <v>-2.4964162199334578E-2</v>
      </c>
      <c r="AG196" s="166">
        <f t="shared" si="52"/>
        <v>-1.8004244516562826E-2</v>
      </c>
      <c r="AH196" s="166">
        <f t="shared" si="53"/>
        <v>-2.08544775797442E-2</v>
      </c>
    </row>
    <row r="197" spans="1:34" x14ac:dyDescent="0.2">
      <c r="A197" s="199" t="s">
        <v>86</v>
      </c>
      <c r="B197">
        <f>'American Bonds'!B198-'American Bonds'!B197</f>
        <v>1.9999999999999962E-2</v>
      </c>
      <c r="C197">
        <f>'American Bonds'!C198-'American Bonds'!C197</f>
        <v>2.0000000000000018E-2</v>
      </c>
      <c r="D197">
        <f>'American Bonds'!D198-'American Bonds'!D197</f>
        <v>0</v>
      </c>
      <c r="E197">
        <f>'American Bonds'!E198-'American Bonds'!E197</f>
        <v>1.0000000000000009E-2</v>
      </c>
      <c r="F197">
        <f>'American Bonds'!F198-'American Bonds'!F197</f>
        <v>3.0000000000000027E-2</v>
      </c>
      <c r="G197">
        <f>'American Bonds'!G198-'American Bonds'!G197</f>
        <v>8.0000000000000071E-2</v>
      </c>
      <c r="H197">
        <f>'American Bonds'!H198-'American Bonds'!H197</f>
        <v>0.14999999999999991</v>
      </c>
      <c r="I197">
        <f>'American Bonds'!I198-'American Bonds'!I197</f>
        <v>0.19000000000000017</v>
      </c>
      <c r="J197">
        <f>'American Bonds'!J198-'American Bonds'!J197</f>
        <v>0.18999999999999995</v>
      </c>
      <c r="K197">
        <f>'American Bonds'!K198-'American Bonds'!K197</f>
        <v>0.22999999999999998</v>
      </c>
      <c r="L197">
        <f>'American Bonds'!L198-'American Bonds'!L197</f>
        <v>0.25</v>
      </c>
      <c r="N197" s="129">
        <f t="shared" si="54"/>
        <v>0.25</v>
      </c>
      <c r="O197" s="25">
        <f>List1!X254</f>
        <v>6.5824363490223234</v>
      </c>
      <c r="U197" s="154" t="str">
        <f t="shared" si="42"/>
        <v>10.11.2017</v>
      </c>
      <c r="V197">
        <f t="shared" si="55"/>
        <v>3.2908366533864537E-2</v>
      </c>
      <c r="W197">
        <f t="shared" si="43"/>
        <v>3.3152791280993479E-2</v>
      </c>
      <c r="X197">
        <f>LN(List1!W506/List1!W505)</f>
        <v>-5.0856850915374991E-4</v>
      </c>
      <c r="Y197" s="26">
        <f t="shared" si="44"/>
        <v>0.11003329204892345</v>
      </c>
      <c r="Z197" s="26">
        <f t="shared" si="45"/>
        <v>-7.1226332136331075E-3</v>
      </c>
      <c r="AA197" s="26">
        <f t="shared" si="46"/>
        <v>-7.8498518724796941E-3</v>
      </c>
      <c r="AB197" s="26">
        <f t="shared" si="47"/>
        <v>8.7439855515971776E-2</v>
      </c>
      <c r="AC197" s="26">
        <f t="shared" si="48"/>
        <v>-5.6601234725979829E-3</v>
      </c>
      <c r="AD197" s="26">
        <f t="shared" si="49"/>
        <v>-6.5568634297643391E-3</v>
      </c>
      <c r="AE197" s="166">
        <f t="shared" si="50"/>
        <v>-2.2523743893045289E-2</v>
      </c>
      <c r="AF197" s="166">
        <f t="shared" si="51"/>
        <v>-2.482341121197346E-2</v>
      </c>
      <c r="AG197" s="166">
        <f t="shared" si="52"/>
        <v>-1.7898882011191272E-2</v>
      </c>
      <c r="AH197" s="166">
        <f t="shared" si="53"/>
        <v>-2.0734622744718791E-2</v>
      </c>
    </row>
    <row r="198" spans="1:34" x14ac:dyDescent="0.2">
      <c r="A198" s="199" t="s">
        <v>87</v>
      </c>
      <c r="B198">
        <f>'American Bonds'!B199-'American Bonds'!B198</f>
        <v>0</v>
      </c>
      <c r="C198">
        <f>'American Bonds'!C199-'American Bonds'!C198</f>
        <v>2.9999999999999971E-2</v>
      </c>
      <c r="D198">
        <f>'American Bonds'!D199-'American Bonds'!D198</f>
        <v>2.9999999999999916E-2</v>
      </c>
      <c r="E198">
        <f>'American Bonds'!E199-'American Bonds'!E198</f>
        <v>0</v>
      </c>
      <c r="F198">
        <f>'American Bonds'!F199-'American Bonds'!F198</f>
        <v>2.0000000000000018E-2</v>
      </c>
      <c r="G198">
        <f>'American Bonds'!G199-'American Bonds'!G198</f>
        <v>4.9999999999999822E-2</v>
      </c>
      <c r="H198">
        <f>'American Bonds'!H199-'American Bonds'!H198</f>
        <v>7.0000000000000062E-2</v>
      </c>
      <c r="I198">
        <f>'American Bonds'!I199-'American Bonds'!I198</f>
        <v>7.9999999999999849E-2</v>
      </c>
      <c r="J198">
        <f>'American Bonds'!J199-'American Bonds'!J198</f>
        <v>8.0000000000000071E-2</v>
      </c>
      <c r="K198">
        <f>'American Bonds'!K199-'American Bonds'!K198</f>
        <v>6.0000000000000053E-2</v>
      </c>
      <c r="L198">
        <f>'American Bonds'!L199-'American Bonds'!L198</f>
        <v>6.0000000000000053E-2</v>
      </c>
      <c r="N198" s="129">
        <f t="shared" si="54"/>
        <v>8.0000000000000071E-2</v>
      </c>
      <c r="O198" s="25">
        <f>List1!X255</f>
        <v>6.5711991872247868</v>
      </c>
      <c r="U198" s="154">
        <f t="shared" si="42"/>
        <v>41590</v>
      </c>
      <c r="V198">
        <f t="shared" si="55"/>
        <v>3.2629482071713144E-2</v>
      </c>
      <c r="W198">
        <f t="shared" si="43"/>
        <v>3.2879449011969139E-2</v>
      </c>
      <c r="X198">
        <f>LN(List1!W507/List1!W506)</f>
        <v>-4.1676077605486807E-3</v>
      </c>
      <c r="Y198" s="26">
        <f t="shared" si="44"/>
        <v>0.10911851838034178</v>
      </c>
      <c r="Z198" s="26">
        <f t="shared" si="45"/>
        <v>-7.0326148374572359E-3</v>
      </c>
      <c r="AA198" s="26">
        <f t="shared" si="46"/>
        <v>-7.7506923778048985E-3</v>
      </c>
      <c r="AB198" s="26">
        <f t="shared" si="47"/>
        <v>8.6711363031216557E-2</v>
      </c>
      <c r="AC198" s="26">
        <f t="shared" si="48"/>
        <v>-5.5884888035588843E-3</v>
      </c>
      <c r="AD198" s="26">
        <f t="shared" si="49"/>
        <v>-6.4739567641785914E-3</v>
      </c>
      <c r="AE198" s="166">
        <f t="shared" si="50"/>
        <v>-2.2239080793059696E-2</v>
      </c>
      <c r="AF198" s="166">
        <f t="shared" si="51"/>
        <v>-2.4509841357169767E-2</v>
      </c>
      <c r="AG198" s="166">
        <f t="shared" si="52"/>
        <v>-1.7672353297595377E-2</v>
      </c>
      <c r="AH198" s="166">
        <f t="shared" si="53"/>
        <v>-2.047244884825793E-2</v>
      </c>
    </row>
    <row r="199" spans="1:34" x14ac:dyDescent="0.2">
      <c r="A199" s="199" t="s">
        <v>88</v>
      </c>
      <c r="B199">
        <f>'American Bonds'!B200-'American Bonds'!B199</f>
        <v>2.0000000000000018E-2</v>
      </c>
      <c r="C199">
        <f>'American Bonds'!C200-'American Bonds'!C199</f>
        <v>7.0000000000000062E-2</v>
      </c>
      <c r="D199">
        <f>'American Bonds'!D200-'American Bonds'!D199</f>
        <v>6.0000000000000053E-2</v>
      </c>
      <c r="E199">
        <f>'American Bonds'!E200-'American Bonds'!E199</f>
        <v>5.0000000000000044E-2</v>
      </c>
      <c r="F199">
        <f>'American Bonds'!F200-'American Bonds'!F199</f>
        <v>7.999999999999996E-2</v>
      </c>
      <c r="G199">
        <f>'American Bonds'!G200-'American Bonds'!G199</f>
        <v>0.10000000000000009</v>
      </c>
      <c r="H199">
        <f>'American Bonds'!H200-'American Bonds'!H199</f>
        <v>9.9999999999999867E-2</v>
      </c>
      <c r="I199">
        <f>'American Bonds'!I200-'American Bonds'!I199</f>
        <v>8.9999999999999858E-2</v>
      </c>
      <c r="J199">
        <f>'American Bonds'!J200-'American Bonds'!J199</f>
        <v>8.0000000000000071E-2</v>
      </c>
      <c r="K199">
        <f>'American Bonds'!K200-'American Bonds'!K199</f>
        <v>6.999999999999984E-2</v>
      </c>
      <c r="L199">
        <f>'American Bonds'!L200-'American Bonds'!L199</f>
        <v>5.0000000000000266E-2</v>
      </c>
      <c r="N199" s="129">
        <f t="shared" si="54"/>
        <v>0.10000000000000009</v>
      </c>
      <c r="O199" s="25">
        <f>List1!X256</f>
        <v>6.4894288625822032</v>
      </c>
      <c r="U199" s="154">
        <f t="shared" si="42"/>
        <v>41591</v>
      </c>
      <c r="V199">
        <f t="shared" si="55"/>
        <v>3.2629482071713144E-2</v>
      </c>
      <c r="W199">
        <f t="shared" si="43"/>
        <v>3.2879449011969132E-2</v>
      </c>
      <c r="X199">
        <f>LN(List1!W508/List1!W507)</f>
        <v>-4.4911199211081432E-4</v>
      </c>
      <c r="Y199" s="26">
        <f t="shared" si="44"/>
        <v>0.10911851838034176</v>
      </c>
      <c r="Z199" s="26">
        <f t="shared" si="45"/>
        <v>-7.0338758164061469E-3</v>
      </c>
      <c r="AA199" s="26">
        <f t="shared" si="46"/>
        <v>-7.752082111233188E-3</v>
      </c>
      <c r="AB199" s="26">
        <f t="shared" si="47"/>
        <v>8.6711363031216543E-2</v>
      </c>
      <c r="AC199" s="26">
        <f t="shared" si="48"/>
        <v>-5.5894908443218719E-3</v>
      </c>
      <c r="AD199" s="26">
        <f t="shared" si="49"/>
        <v>-6.4751175732637566E-3</v>
      </c>
      <c r="AE199" s="166">
        <f t="shared" si="50"/>
        <v>-2.2243068358619781E-2</v>
      </c>
      <c r="AF199" s="166">
        <f t="shared" si="51"/>
        <v>-2.4514236080143637E-2</v>
      </c>
      <c r="AG199" s="166">
        <f t="shared" si="52"/>
        <v>-1.7675522028714748E-2</v>
      </c>
      <c r="AH199" s="166">
        <f t="shared" si="53"/>
        <v>-2.0476119648895667E-2</v>
      </c>
    </row>
    <row r="200" spans="1:34" x14ac:dyDescent="0.2">
      <c r="A200" s="199">
        <v>41226</v>
      </c>
      <c r="B200">
        <f>'American Bonds'!B201-'American Bonds'!B200</f>
        <v>-2.0000000000000018E-2</v>
      </c>
      <c r="C200">
        <f>'American Bonds'!C201-'American Bonds'!C200</f>
        <v>-4.0000000000000036E-2</v>
      </c>
      <c r="D200">
        <f>'American Bonds'!D201-'American Bonds'!D200</f>
        <v>-4.0000000000000036E-2</v>
      </c>
      <c r="E200">
        <f>'American Bonds'!E201-'American Bonds'!E200</f>
        <v>1.0000000000000009E-2</v>
      </c>
      <c r="F200">
        <f>'American Bonds'!F201-'American Bonds'!F200</f>
        <v>2.0000000000000018E-2</v>
      </c>
      <c r="G200">
        <f>'American Bonds'!G201-'American Bonds'!G200</f>
        <v>1.0000000000000009E-2</v>
      </c>
      <c r="H200">
        <f>'American Bonds'!H201-'American Bonds'!H200</f>
        <v>2.0000000000000018E-2</v>
      </c>
      <c r="I200">
        <f>'American Bonds'!I201-'American Bonds'!I200</f>
        <v>2.0000000000000018E-2</v>
      </c>
      <c r="J200">
        <f>'American Bonds'!J201-'American Bonds'!J200</f>
        <v>0</v>
      </c>
      <c r="K200">
        <f>'American Bonds'!K201-'American Bonds'!K200</f>
        <v>-9.9999999999997868E-3</v>
      </c>
      <c r="L200">
        <f>'American Bonds'!L201-'American Bonds'!L200</f>
        <v>-2.0000000000000018E-2</v>
      </c>
      <c r="N200" s="129">
        <f t="shared" si="54"/>
        <v>2.0000000000000018E-2</v>
      </c>
      <c r="O200" s="25">
        <f>List1!X257</f>
        <v>6.4659691634362577</v>
      </c>
      <c r="U200" s="154">
        <f t="shared" si="42"/>
        <v>41592</v>
      </c>
      <c r="V200">
        <f t="shared" si="55"/>
        <v>3.2709163346613536E-2</v>
      </c>
      <c r="W200">
        <f t="shared" si="43"/>
        <v>3.2872953559076698E-2</v>
      </c>
      <c r="X200">
        <f>LN(List1!W509/List1!W508)</f>
        <v>1.3545935957313623E-3</v>
      </c>
      <c r="Y200" s="26">
        <f t="shared" si="44"/>
        <v>0.1091830889722149</v>
      </c>
      <c r="Z200" s="26">
        <f t="shared" si="45"/>
        <v>-7.0488969843694686E-3</v>
      </c>
      <c r="AA200" s="26">
        <f t="shared" si="46"/>
        <v>-7.7680692865268299E-3</v>
      </c>
      <c r="AB200" s="26">
        <f t="shared" si="47"/>
        <v>8.6780360236868137E-2</v>
      </c>
      <c r="AC200" s="26">
        <f t="shared" si="48"/>
        <v>-5.6025692745496859E-3</v>
      </c>
      <c r="AD200" s="26">
        <f t="shared" si="49"/>
        <v>-6.4893871959362049E-3</v>
      </c>
      <c r="AE200" s="166">
        <f t="shared" si="50"/>
        <v>-2.229056946249983E-2</v>
      </c>
      <c r="AF200" s="166">
        <f t="shared" si="51"/>
        <v>-2.4564791967423918E-2</v>
      </c>
      <c r="AG200" s="166">
        <f t="shared" si="52"/>
        <v>-1.7716879656454236E-2</v>
      </c>
      <c r="AH200" s="166">
        <f t="shared" si="53"/>
        <v>-2.0521244157891784E-2</v>
      </c>
    </row>
    <row r="201" spans="1:34" x14ac:dyDescent="0.2">
      <c r="A201" s="199">
        <v>41227</v>
      </c>
      <c r="B201">
        <f>'American Bonds'!B202-'American Bonds'!B201</f>
        <v>2.0000000000000018E-2</v>
      </c>
      <c r="C201">
        <f>'American Bonds'!C202-'American Bonds'!C201</f>
        <v>-4.0000000000000036E-2</v>
      </c>
      <c r="D201">
        <f>'American Bonds'!D202-'American Bonds'!D201</f>
        <v>1.0000000000000009E-2</v>
      </c>
      <c r="E201">
        <f>'American Bonds'!E202-'American Bonds'!E201</f>
        <v>-2.0000000000000018E-2</v>
      </c>
      <c r="F201">
        <f>'American Bonds'!F202-'American Bonds'!F201</f>
        <v>-2.0000000000000018E-2</v>
      </c>
      <c r="G201">
        <f>'American Bonds'!G202-'American Bonds'!G201</f>
        <v>0</v>
      </c>
      <c r="H201">
        <f>'American Bonds'!H202-'American Bonds'!H201</f>
        <v>0</v>
      </c>
      <c r="I201">
        <f>'American Bonds'!I202-'American Bonds'!I201</f>
        <v>0</v>
      </c>
      <c r="J201">
        <f>'American Bonds'!J202-'American Bonds'!J201</f>
        <v>-9.9999999999997868E-3</v>
      </c>
      <c r="K201">
        <f>'American Bonds'!K202-'American Bonds'!K201</f>
        <v>-3.0000000000000249E-2</v>
      </c>
      <c r="L201">
        <f>'American Bonds'!L202-'American Bonds'!L201</f>
        <v>-5.0000000000000266E-2</v>
      </c>
      <c r="N201" s="129">
        <f t="shared" si="54"/>
        <v>2.0000000000000018E-2</v>
      </c>
      <c r="O201" s="25">
        <f>List1!X258</f>
        <v>6.4421249163176766</v>
      </c>
      <c r="U201" s="154">
        <f t="shared" si="42"/>
        <v>41593</v>
      </c>
      <c r="V201">
        <f t="shared" si="55"/>
        <v>3.2430278884462156E-2</v>
      </c>
      <c r="W201">
        <f t="shared" si="43"/>
        <v>3.268134207039107E-2</v>
      </c>
      <c r="X201">
        <f>LN(List1!W510/List1!W509)</f>
        <v>2.7908594435485656E-3</v>
      </c>
      <c r="Y201" s="26">
        <f t="shared" si="44"/>
        <v>0.1084584495307179</v>
      </c>
      <c r="Z201" s="26">
        <f t="shared" si="45"/>
        <v>-7.025502920270532E-3</v>
      </c>
      <c r="AA201" s="26">
        <f t="shared" si="46"/>
        <v>-7.742871497948286E-3</v>
      </c>
      <c r="AB201" s="26">
        <f t="shared" si="47"/>
        <v>8.6186302922586625E-2</v>
      </c>
      <c r="AC201" s="26">
        <f t="shared" si="48"/>
        <v>-5.5828026814864354E-3</v>
      </c>
      <c r="AD201" s="26">
        <f t="shared" si="49"/>
        <v>-6.4673964137753415E-3</v>
      </c>
      <c r="AE201" s="166">
        <f t="shared" si="50"/>
        <v>-2.2216590936219215E-2</v>
      </c>
      <c r="AF201" s="166">
        <f t="shared" si="51"/>
        <v>-2.4485109563516343E-2</v>
      </c>
      <c r="AG201" s="166">
        <f t="shared" si="52"/>
        <v>-1.7654372200792679E-2</v>
      </c>
      <c r="AH201" s="166">
        <f t="shared" si="53"/>
        <v>-2.0451703198734857E-2</v>
      </c>
    </row>
    <row r="202" spans="1:34" x14ac:dyDescent="0.2">
      <c r="A202" s="199">
        <v>41228</v>
      </c>
      <c r="B202">
        <f>'American Bonds'!B203-'American Bonds'!B202</f>
        <v>-2.0000000000000018E-2</v>
      </c>
      <c r="C202">
        <f>'American Bonds'!C203-'American Bonds'!C202</f>
        <v>-2.9999999999999971E-2</v>
      </c>
      <c r="D202">
        <f>'American Bonds'!D203-'American Bonds'!D202</f>
        <v>-1.0000000000000009E-2</v>
      </c>
      <c r="E202">
        <f>'American Bonds'!E203-'American Bonds'!E202</f>
        <v>1.0000000000000009E-2</v>
      </c>
      <c r="F202">
        <f>'American Bonds'!F203-'American Bonds'!F202</f>
        <v>4.0000000000000036E-2</v>
      </c>
      <c r="G202">
        <f>'American Bonds'!G203-'American Bonds'!G202</f>
        <v>3.0000000000000027E-2</v>
      </c>
      <c r="H202">
        <f>'American Bonds'!H203-'American Bonds'!H202</f>
        <v>5.0000000000000044E-2</v>
      </c>
      <c r="I202">
        <f>'American Bonds'!I203-'American Bonds'!I202</f>
        <v>5.0000000000000266E-2</v>
      </c>
      <c r="J202">
        <f>'American Bonds'!J203-'American Bonds'!J202</f>
        <v>6.999999999999984E-2</v>
      </c>
      <c r="K202">
        <f>'American Bonds'!K203-'American Bonds'!K202</f>
        <v>8.0000000000000071E-2</v>
      </c>
      <c r="L202">
        <f>'American Bonds'!L203-'American Bonds'!L202</f>
        <v>8.9999999999999858E-2</v>
      </c>
      <c r="N202" s="129">
        <f t="shared" si="54"/>
        <v>8.9999999999999858E-2</v>
      </c>
      <c r="O202" s="25">
        <f>List1!X259</f>
        <v>6.4454355320868748</v>
      </c>
      <c r="U202" s="154">
        <f t="shared" si="42"/>
        <v>41594</v>
      </c>
      <c r="V202">
        <f t="shared" si="55"/>
        <v>3.2310756972111554E-2</v>
      </c>
      <c r="W202">
        <f t="shared" si="43"/>
        <v>3.2598144791148809E-2</v>
      </c>
      <c r="X202">
        <f>LN(List1!W511/List1!W510)</f>
        <v>-2.4849231490420261E-3</v>
      </c>
      <c r="Y202" s="26">
        <f t="shared" si="44"/>
        <v>0.10814538180467609</v>
      </c>
      <c r="Z202" s="26">
        <f t="shared" si="45"/>
        <v>-6.9903671319702654E-3</v>
      </c>
      <c r="AA202" s="26">
        <f t="shared" si="46"/>
        <v>-7.7043919901093319E-3</v>
      </c>
      <c r="AB202" s="26">
        <f t="shared" si="47"/>
        <v>8.5929933663721897E-2</v>
      </c>
      <c r="AC202" s="26">
        <f t="shared" si="48"/>
        <v>-5.5543914489124676E-3</v>
      </c>
      <c r="AD202" s="26">
        <f t="shared" si="49"/>
        <v>-6.4348620101586321E-3</v>
      </c>
      <c r="AE202" s="166">
        <f t="shared" si="50"/>
        <v>-2.2105481817804876E-2</v>
      </c>
      <c r="AF202" s="166">
        <f t="shared" si="51"/>
        <v>-2.4363426675502942E-2</v>
      </c>
      <c r="AG202" s="166">
        <f t="shared" si="52"/>
        <v>-1.7564527994726173E-2</v>
      </c>
      <c r="AH202" s="166">
        <f t="shared" si="53"/>
        <v>-2.0348820380990836E-2</v>
      </c>
    </row>
    <row r="203" spans="1:34" x14ac:dyDescent="0.2">
      <c r="A203" s="199">
        <v>41229</v>
      </c>
      <c r="B203">
        <f>'American Bonds'!B204-'American Bonds'!B203</f>
        <v>-1.9999999999999962E-2</v>
      </c>
      <c r="C203">
        <f>'American Bonds'!C204-'American Bonds'!C203</f>
        <v>0</v>
      </c>
      <c r="D203">
        <f>'American Bonds'!D204-'American Bonds'!D203</f>
        <v>-1.0000000000000009E-2</v>
      </c>
      <c r="E203">
        <f>'American Bonds'!E204-'American Bonds'!E203</f>
        <v>0</v>
      </c>
      <c r="F203">
        <f>'American Bonds'!F204-'American Bonds'!F203</f>
        <v>3.0000000000000027E-2</v>
      </c>
      <c r="G203">
        <f>'American Bonds'!G204-'American Bonds'!G203</f>
        <v>5.0000000000000044E-2</v>
      </c>
      <c r="H203">
        <f>'American Bonds'!H204-'American Bonds'!H203</f>
        <v>7.0000000000000062E-2</v>
      </c>
      <c r="I203">
        <f>'American Bonds'!I204-'American Bonds'!I203</f>
        <v>6.0000000000000053E-2</v>
      </c>
      <c r="J203">
        <f>'American Bonds'!J204-'American Bonds'!J203</f>
        <v>4.9999999999999822E-2</v>
      </c>
      <c r="K203">
        <f>'American Bonds'!K204-'American Bonds'!K203</f>
        <v>1.0000000000000231E-2</v>
      </c>
      <c r="L203">
        <f>'American Bonds'!L204-'American Bonds'!L203</f>
        <v>0</v>
      </c>
      <c r="N203" s="129">
        <f t="shared" si="54"/>
        <v>7.0000000000000062E-2</v>
      </c>
      <c r="O203" s="25">
        <f>List1!X260</f>
        <v>6.4544601753383146</v>
      </c>
      <c r="U203" s="154">
        <f t="shared" si="42"/>
        <v>41597</v>
      </c>
      <c r="V203">
        <f t="shared" si="55"/>
        <v>3.2470119521912352E-2</v>
      </c>
      <c r="W203">
        <f t="shared" si="43"/>
        <v>3.2635473086591808E-2</v>
      </c>
      <c r="X203">
        <f>LN(List1!W512/List1!W511)</f>
        <v>1.1794953080534023E-3</v>
      </c>
      <c r="Y203" s="26">
        <f t="shared" si="44"/>
        <v>0.10839158295522228</v>
      </c>
      <c r="Z203" s="26">
        <f t="shared" si="45"/>
        <v>-7.0177621743319337E-3</v>
      </c>
      <c r="AA203" s="26">
        <f t="shared" si="46"/>
        <v>-7.7337760526406292E-3</v>
      </c>
      <c r="AB203" s="26">
        <f t="shared" si="47"/>
        <v>8.6150695795670029E-2</v>
      </c>
      <c r="AC203" s="26">
        <f t="shared" si="48"/>
        <v>-5.5777863720007752E-3</v>
      </c>
      <c r="AD203" s="26">
        <f t="shared" si="49"/>
        <v>-6.4607096121489715E-3</v>
      </c>
      <c r="AE203" s="166">
        <f t="shared" si="50"/>
        <v>-2.2192112548264548E-2</v>
      </c>
      <c r="AF203" s="166">
        <f t="shared" si="51"/>
        <v>-2.4456347240010654E-2</v>
      </c>
      <c r="AG203" s="166">
        <f t="shared" si="52"/>
        <v>-1.7638509237369687E-2</v>
      </c>
      <c r="AH203" s="166">
        <f t="shared" si="53"/>
        <v>-2.0430557675333808E-2</v>
      </c>
    </row>
    <row r="204" spans="1:34" x14ac:dyDescent="0.2">
      <c r="A204" s="199">
        <v>41230</v>
      </c>
      <c r="B204">
        <f>'American Bonds'!B205-'American Bonds'!B204</f>
        <v>0</v>
      </c>
      <c r="C204">
        <f>'American Bonds'!C205-'American Bonds'!C204</f>
        <v>2.0000000000000018E-2</v>
      </c>
      <c r="D204">
        <f>'American Bonds'!D205-'American Bonds'!D204</f>
        <v>0</v>
      </c>
      <c r="E204">
        <f>'American Bonds'!E205-'American Bonds'!E204</f>
        <v>1.0000000000000009E-2</v>
      </c>
      <c r="F204">
        <f>'American Bonds'!F205-'American Bonds'!F204</f>
        <v>1.0000000000000009E-2</v>
      </c>
      <c r="G204">
        <f>'American Bonds'!G205-'American Bonds'!G204</f>
        <v>0</v>
      </c>
      <c r="H204">
        <f>'American Bonds'!H205-'American Bonds'!H204</f>
        <v>-1.0000000000000009E-2</v>
      </c>
      <c r="I204">
        <f>'American Bonds'!I205-'American Bonds'!I204</f>
        <v>-1.0000000000000231E-2</v>
      </c>
      <c r="J204">
        <f>'American Bonds'!J205-'American Bonds'!J204</f>
        <v>-9.9999999999997868E-3</v>
      </c>
      <c r="K204">
        <f>'American Bonds'!K205-'American Bonds'!K204</f>
        <v>-1.0000000000000231E-2</v>
      </c>
      <c r="L204">
        <f>'American Bonds'!L205-'American Bonds'!L204</f>
        <v>-9.9999999999997868E-3</v>
      </c>
      <c r="N204" s="129">
        <f t="shared" si="54"/>
        <v>2.0000000000000018E-2</v>
      </c>
      <c r="O204" s="25">
        <f>List1!X261</f>
        <v>6.4263192194560945</v>
      </c>
      <c r="U204" s="154">
        <f t="shared" si="42"/>
        <v>41598</v>
      </c>
      <c r="V204">
        <f t="shared" si="55"/>
        <v>3.2270916334661358E-2</v>
      </c>
      <c r="W204">
        <f t="shared" si="43"/>
        <v>3.2619354848877263E-2</v>
      </c>
      <c r="X204">
        <f>LN(List1!W513/List1!W512)</f>
        <v>-1.2959884442148928E-3</v>
      </c>
      <c r="Y204" s="26">
        <f t="shared" si="44"/>
        <v>0.10815488313993077</v>
      </c>
      <c r="Z204" s="26">
        <f t="shared" si="45"/>
        <v>-6.9984898203172075E-3</v>
      </c>
      <c r="AA204" s="26">
        <f t="shared" si="46"/>
        <v>-7.7137466446495009E-3</v>
      </c>
      <c r="AB204" s="26">
        <f t="shared" si="47"/>
        <v>8.5924980466654199E-2</v>
      </c>
      <c r="AC204" s="26">
        <f t="shared" si="48"/>
        <v>-5.5600365295463737E-3</v>
      </c>
      <c r="AD204" s="26">
        <f t="shared" si="49"/>
        <v>-6.4420262395353638E-3</v>
      </c>
      <c r="AE204" s="166">
        <f t="shared" si="50"/>
        <v>-2.2131168013704922E-2</v>
      </c>
      <c r="AF204" s="166">
        <f t="shared" si="51"/>
        <v>-2.4393008690573911E-2</v>
      </c>
      <c r="AG204" s="166">
        <f t="shared" si="52"/>
        <v>-1.7582379307104625E-2</v>
      </c>
      <c r="AH204" s="166">
        <f t="shared" si="53"/>
        <v>-2.0371475663501195E-2</v>
      </c>
    </row>
    <row r="205" spans="1:34" x14ac:dyDescent="0.2">
      <c r="A205" s="199">
        <v>41233</v>
      </c>
      <c r="B205">
        <f>'American Bonds'!B206-'American Bonds'!B205</f>
        <v>0.06</v>
      </c>
      <c r="C205">
        <f>'American Bonds'!C206-'American Bonds'!C205</f>
        <v>2.9999999999999971E-2</v>
      </c>
      <c r="D205">
        <f>'American Bonds'!D206-'American Bonds'!D205</f>
        <v>1.0000000000000009E-2</v>
      </c>
      <c r="E205">
        <f>'American Bonds'!E206-'American Bonds'!E205</f>
        <v>0</v>
      </c>
      <c r="F205">
        <f>'American Bonds'!F206-'American Bonds'!F205</f>
        <v>-1.0000000000000009E-2</v>
      </c>
      <c r="G205">
        <f>'American Bonds'!G206-'American Bonds'!G205</f>
        <v>-1.0000000000000009E-2</v>
      </c>
      <c r="H205">
        <f>'American Bonds'!H206-'American Bonds'!H205</f>
        <v>-2.0000000000000018E-2</v>
      </c>
      <c r="I205">
        <f>'American Bonds'!I206-'American Bonds'!I205</f>
        <v>-9.9999999999997868E-3</v>
      </c>
      <c r="J205">
        <f>'American Bonds'!J206-'American Bonds'!J205</f>
        <v>-2.0000000000000018E-2</v>
      </c>
      <c r="K205">
        <f>'American Bonds'!K206-'American Bonds'!K205</f>
        <v>0</v>
      </c>
      <c r="L205">
        <f>'American Bonds'!L206-'American Bonds'!L205</f>
        <v>0</v>
      </c>
      <c r="N205" s="129">
        <f t="shared" si="54"/>
        <v>0.06</v>
      </c>
      <c r="O205" s="25">
        <f>List1!X262</f>
        <v>6.4200230316028737</v>
      </c>
      <c r="U205" s="154">
        <f t="shared" si="42"/>
        <v>41599</v>
      </c>
      <c r="V205">
        <f t="shared" si="55"/>
        <v>3.211155378486056E-2</v>
      </c>
      <c r="W205">
        <f t="shared" si="43"/>
        <v>3.2581029848304299E-2</v>
      </c>
      <c r="X205">
        <f>LN(List1!W514/List1!W513)</f>
        <v>2.5844069721829408E-4</v>
      </c>
      <c r="Y205" s="26">
        <f t="shared" si="44"/>
        <v>0.10790636330652445</v>
      </c>
      <c r="Z205" s="26">
        <f t="shared" si="45"/>
        <v>-6.9903670590659543E-3</v>
      </c>
      <c r="AA205" s="26">
        <f t="shared" si="46"/>
        <v>-7.7055978003506588E-3</v>
      </c>
      <c r="AB205" s="26">
        <f t="shared" si="47"/>
        <v>8.5702578900658036E-2</v>
      </c>
      <c r="AC205" s="26">
        <f t="shared" si="48"/>
        <v>-5.5519662239227486E-3</v>
      </c>
      <c r="AD205" s="26">
        <f t="shared" si="49"/>
        <v>-6.4339237706679975E-3</v>
      </c>
      <c r="AE205" s="166">
        <f t="shared" si="50"/>
        <v>-2.2105481587261201E-2</v>
      </c>
      <c r="AF205" s="166">
        <f t="shared" si="51"/>
        <v>-2.4367239782291494E-2</v>
      </c>
      <c r="AG205" s="166">
        <f t="shared" si="52"/>
        <v>-1.7556858759920302E-2</v>
      </c>
      <c r="AH205" s="166">
        <f t="shared" si="53"/>
        <v>-2.0345853407209714E-2</v>
      </c>
    </row>
    <row r="206" spans="1:34" x14ac:dyDescent="0.2">
      <c r="A206" s="199">
        <v>41234</v>
      </c>
      <c r="B206">
        <f>'American Bonds'!B207-'American Bonds'!B206</f>
        <v>9.9999999999999534E-3</v>
      </c>
      <c r="C206">
        <f>'American Bonds'!C207-'American Bonds'!C206</f>
        <v>2.0000000000000018E-2</v>
      </c>
      <c r="D206">
        <f>'American Bonds'!D207-'American Bonds'!D206</f>
        <v>2.0000000000000018E-2</v>
      </c>
      <c r="E206">
        <f>'American Bonds'!E207-'American Bonds'!E206</f>
        <v>2.0000000000000018E-2</v>
      </c>
      <c r="F206">
        <f>'American Bonds'!F207-'American Bonds'!F206</f>
        <v>5.0000000000000044E-2</v>
      </c>
      <c r="G206">
        <f>'American Bonds'!G207-'American Bonds'!G206</f>
        <v>4.9999999999999822E-2</v>
      </c>
      <c r="H206">
        <f>'American Bonds'!H207-'American Bonds'!H206</f>
        <v>6.0000000000000053E-2</v>
      </c>
      <c r="I206">
        <f>'American Bonds'!I207-'American Bonds'!I206</f>
        <v>4.9999999999999822E-2</v>
      </c>
      <c r="J206">
        <f>'American Bonds'!J207-'American Bonds'!J206</f>
        <v>4.9999999999999822E-2</v>
      </c>
      <c r="K206">
        <f>'American Bonds'!K207-'American Bonds'!K206</f>
        <v>2.0000000000000018E-2</v>
      </c>
      <c r="L206">
        <f>'American Bonds'!L207-'American Bonds'!L206</f>
        <v>2.0000000000000018E-2</v>
      </c>
      <c r="N206" s="129">
        <f t="shared" si="54"/>
        <v>6.0000000000000053E-2</v>
      </c>
      <c r="O206" s="25">
        <f>List1!X263</f>
        <v>6.4238798835355766</v>
      </c>
      <c r="U206" s="154">
        <f t="shared" si="42"/>
        <v>41601</v>
      </c>
      <c r="V206">
        <f t="shared" si="55"/>
        <v>3.211155378486056E-2</v>
      </c>
      <c r="W206">
        <f t="shared" si="43"/>
        <v>3.2581029848304299E-2</v>
      </c>
      <c r="X206">
        <f>LN(List1!W515/List1!W514)</f>
        <v>2.1372334708712171E-3</v>
      </c>
      <c r="Y206" s="26">
        <f t="shared" si="44"/>
        <v>0.10790636330652445</v>
      </c>
      <c r="Z206" s="26">
        <f t="shared" si="45"/>
        <v>-6.996192586435899E-3</v>
      </c>
      <c r="AA206" s="26">
        <f t="shared" si="46"/>
        <v>-7.712019376000182E-3</v>
      </c>
      <c r="AB206" s="26">
        <f t="shared" si="47"/>
        <v>8.5702578900658036E-2</v>
      </c>
      <c r="AC206" s="26">
        <f t="shared" si="48"/>
        <v>-5.5565930383548352E-3</v>
      </c>
      <c r="AD206" s="26">
        <f t="shared" si="49"/>
        <v>-6.4392855776668955E-3</v>
      </c>
      <c r="AE206" s="166">
        <f t="shared" si="50"/>
        <v>-2.2123903522321877E-2</v>
      </c>
      <c r="AF206" s="166">
        <f t="shared" si="51"/>
        <v>-2.4387546587511064E-2</v>
      </c>
      <c r="AG206" s="166">
        <f t="shared" si="52"/>
        <v>-1.7571490031836636E-2</v>
      </c>
      <c r="AH206" s="166">
        <f t="shared" si="53"/>
        <v>-2.0362808929700462E-2</v>
      </c>
    </row>
    <row r="207" spans="1:34" x14ac:dyDescent="0.2">
      <c r="A207" s="199">
        <v>41235</v>
      </c>
      <c r="B207">
        <f>'American Bonds'!B208-'American Bonds'!B207</f>
        <v>-9.9999999999999534E-3</v>
      </c>
      <c r="C207">
        <f>'American Bonds'!C208-'American Bonds'!C207</f>
        <v>-2.0000000000000018E-2</v>
      </c>
      <c r="D207">
        <f>'American Bonds'!D208-'American Bonds'!D207</f>
        <v>-1.0000000000000009E-2</v>
      </c>
      <c r="E207">
        <f>'American Bonds'!E208-'American Bonds'!E207</f>
        <v>1.0000000000000009E-2</v>
      </c>
      <c r="F207">
        <f>'American Bonds'!F208-'American Bonds'!F207</f>
        <v>0</v>
      </c>
      <c r="G207">
        <f>'American Bonds'!G208-'American Bonds'!G207</f>
        <v>1.0000000000000009E-2</v>
      </c>
      <c r="H207">
        <f>'American Bonds'!H208-'American Bonds'!H207</f>
        <v>0</v>
      </c>
      <c r="I207">
        <f>'American Bonds'!I208-'American Bonds'!I207</f>
        <v>1.0000000000000231E-2</v>
      </c>
      <c r="J207">
        <f>'American Bonds'!J208-'American Bonds'!J207</f>
        <v>0</v>
      </c>
      <c r="K207">
        <f>'American Bonds'!K208-'American Bonds'!K207</f>
        <v>0</v>
      </c>
      <c r="L207">
        <f>'American Bonds'!L208-'American Bonds'!L207</f>
        <v>-1.0000000000000231E-2</v>
      </c>
      <c r="N207" s="129">
        <f t="shared" si="54"/>
        <v>1.0000000000000231E-2</v>
      </c>
      <c r="O207" s="25">
        <f>List1!X264</f>
        <v>6.4255995710464093</v>
      </c>
      <c r="U207" s="154">
        <f t="shared" si="42"/>
        <v>41604</v>
      </c>
      <c r="V207">
        <f t="shared" si="55"/>
        <v>3.2350597609561757E-2</v>
      </c>
      <c r="W207">
        <f t="shared" si="43"/>
        <v>3.2490807771451836E-2</v>
      </c>
      <c r="X207">
        <f>LN(List1!W516/List1!W515)</f>
        <v>-9.4762423141723476E-4</v>
      </c>
      <c r="Y207" s="26">
        <f t="shared" si="44"/>
        <v>0.10793551919454836</v>
      </c>
      <c r="Z207" s="26">
        <f t="shared" si="45"/>
        <v>-6.9932500664572298E-3</v>
      </c>
      <c r="AA207" s="26">
        <f t="shared" si="46"/>
        <v>-7.7066016374084138E-3</v>
      </c>
      <c r="AB207" s="26">
        <f t="shared" si="47"/>
        <v>8.5793220615017374E-2</v>
      </c>
      <c r="AC207" s="26">
        <f t="shared" si="48"/>
        <v>-5.5586284315372403E-3</v>
      </c>
      <c r="AD207" s="26">
        <f t="shared" si="49"/>
        <v>-6.4382687562146955E-3</v>
      </c>
      <c r="AE207" s="166">
        <f t="shared" si="50"/>
        <v>-2.2114598457128733E-2</v>
      </c>
      <c r="AF207" s="166">
        <f t="shared" si="51"/>
        <v>-2.4370414193793682E-2</v>
      </c>
      <c r="AG207" s="166">
        <f t="shared" si="52"/>
        <v>-1.7577926510227014E-2</v>
      </c>
      <c r="AH207" s="166">
        <f t="shared" si="53"/>
        <v>-2.0359593457937791E-2</v>
      </c>
    </row>
    <row r="208" spans="1:34" x14ac:dyDescent="0.2">
      <c r="A208" s="199">
        <v>41237</v>
      </c>
      <c r="B208">
        <f>'American Bonds'!B209-'American Bonds'!B208</f>
        <v>-2.0000000000000018E-2</v>
      </c>
      <c r="C208">
        <f>'American Bonds'!C209-'American Bonds'!C208</f>
        <v>-1.0000000000000009E-2</v>
      </c>
      <c r="D208">
        <f>'American Bonds'!D209-'American Bonds'!D208</f>
        <v>-2.0000000000000018E-2</v>
      </c>
      <c r="E208">
        <f>'American Bonds'!E209-'American Bonds'!E208</f>
        <v>-2.0000000000000018E-2</v>
      </c>
      <c r="F208">
        <f>'American Bonds'!F209-'American Bonds'!F208</f>
        <v>-1.0000000000000009E-2</v>
      </c>
      <c r="G208">
        <f>'American Bonds'!G209-'American Bonds'!G208</f>
        <v>-3.0000000000000027E-2</v>
      </c>
      <c r="H208">
        <f>'American Bonds'!H209-'American Bonds'!H208</f>
        <v>-3.0000000000000027E-2</v>
      </c>
      <c r="I208">
        <f>'American Bonds'!I209-'American Bonds'!I208</f>
        <v>-5.0000000000000266E-2</v>
      </c>
      <c r="J208">
        <f>'American Bonds'!J209-'American Bonds'!J208</f>
        <v>-4.0000000000000036E-2</v>
      </c>
      <c r="K208">
        <f>'American Bonds'!K209-'American Bonds'!K208</f>
        <v>-2.9999999999999805E-2</v>
      </c>
      <c r="L208">
        <f>'American Bonds'!L209-'American Bonds'!L208</f>
        <v>-1.9999999999999574E-2</v>
      </c>
      <c r="N208" s="129">
        <f t="shared" si="54"/>
        <v>-1.0000000000000009E-2</v>
      </c>
      <c r="O208" s="25">
        <f>List1!X265</f>
        <v>6.4167685827519465</v>
      </c>
      <c r="U208" s="154">
        <f t="shared" si="42"/>
        <v>41605</v>
      </c>
      <c r="V208">
        <f t="shared" si="55"/>
        <v>3.2430278884462156E-2</v>
      </c>
      <c r="W208">
        <f t="shared" si="43"/>
        <v>3.2484921417819577E-2</v>
      </c>
      <c r="X208">
        <f>LN(List1!W517/List1!W516)</f>
        <v>8.4877727589732018E-4</v>
      </c>
      <c r="Y208" s="26">
        <f t="shared" si="44"/>
        <v>0.10800150676319051</v>
      </c>
      <c r="Z208" s="26">
        <f t="shared" si="45"/>
        <v>-7.0026928099914199E-3</v>
      </c>
      <c r="AA208" s="26">
        <f t="shared" si="46"/>
        <v>-7.7164418242806343E-3</v>
      </c>
      <c r="AB208" s="26">
        <f t="shared" si="47"/>
        <v>8.5863219699796225E-2</v>
      </c>
      <c r="AC208" s="26">
        <f t="shared" si="48"/>
        <v>-5.567271876612421E-3</v>
      </c>
      <c r="AD208" s="26">
        <f t="shared" si="49"/>
        <v>-6.4474022922928857E-3</v>
      </c>
      <c r="AE208" s="166">
        <f t="shared" si="50"/>
        <v>-2.2144459034057602E-2</v>
      </c>
      <c r="AF208" s="166">
        <f t="shared" si="51"/>
        <v>-2.4401531596911587E-2</v>
      </c>
      <c r="AG208" s="166">
        <f t="shared" si="52"/>
        <v>-1.7605259483495152E-2</v>
      </c>
      <c r="AH208" s="166">
        <f t="shared" si="53"/>
        <v>-2.0388476235036194E-2</v>
      </c>
    </row>
    <row r="209" spans="1:34" x14ac:dyDescent="0.2">
      <c r="A209" s="199">
        <v>41240</v>
      </c>
      <c r="B209">
        <f>'American Bonds'!B210-'American Bonds'!B209</f>
        <v>2.0000000000000018E-2</v>
      </c>
      <c r="C209">
        <f>'American Bonds'!C210-'American Bonds'!C209</f>
        <v>0</v>
      </c>
      <c r="D209">
        <f>'American Bonds'!D210-'American Bonds'!D209</f>
        <v>0</v>
      </c>
      <c r="E209">
        <f>'American Bonds'!E210-'American Bonds'!E209</f>
        <v>-1.0000000000000009E-2</v>
      </c>
      <c r="F209">
        <f>'American Bonds'!F210-'American Bonds'!F209</f>
        <v>-2.0000000000000018E-2</v>
      </c>
      <c r="G209">
        <f>'American Bonds'!G210-'American Bonds'!G209</f>
        <v>-9.9999999999997868E-3</v>
      </c>
      <c r="H209">
        <f>'American Bonds'!H210-'American Bonds'!H209</f>
        <v>-2.0000000000000018E-2</v>
      </c>
      <c r="I209">
        <f>'American Bonds'!I210-'American Bonds'!I209</f>
        <v>-9.9999999999997868E-3</v>
      </c>
      <c r="J209">
        <f>'American Bonds'!J210-'American Bonds'!J209</f>
        <v>-2.0000000000000018E-2</v>
      </c>
      <c r="K209">
        <f>'American Bonds'!K210-'American Bonds'!K209</f>
        <v>-2.0000000000000018E-2</v>
      </c>
      <c r="L209">
        <f>'American Bonds'!L210-'American Bonds'!L209</f>
        <v>-4.0000000000000036E-2</v>
      </c>
      <c r="N209" s="129">
        <f t="shared" si="54"/>
        <v>2.0000000000000018E-2</v>
      </c>
      <c r="O209" s="25">
        <f>List1!X266</f>
        <v>6.4170743211315591</v>
      </c>
      <c r="U209" s="154">
        <f t="shared" si="42"/>
        <v>41606</v>
      </c>
      <c r="V209">
        <f t="shared" si="55"/>
        <v>3.2350597609561757E-2</v>
      </c>
      <c r="W209">
        <f t="shared" si="43"/>
        <v>3.2416856566321102E-2</v>
      </c>
      <c r="X209">
        <f>LN(List1!W518/List1!W517)</f>
        <v>-8.7491449486199759E-4</v>
      </c>
      <c r="Y209" s="26">
        <f t="shared" si="44"/>
        <v>0.10776348296570973</v>
      </c>
      <c r="Z209" s="26">
        <f t="shared" si="45"/>
        <v>-6.9820588972267341E-3</v>
      </c>
      <c r="AA209" s="26">
        <f t="shared" si="46"/>
        <v>-7.6937822696165779E-3</v>
      </c>
      <c r="AB209" s="26">
        <f t="shared" si="47"/>
        <v>8.5671581707040645E-2</v>
      </c>
      <c r="AC209" s="26">
        <f t="shared" si="48"/>
        <v>-5.5507117330966891E-3</v>
      </c>
      <c r="AD209" s="26">
        <f t="shared" si="49"/>
        <v>-6.4283443112863568E-3</v>
      </c>
      <c r="AE209" s="166">
        <f t="shared" si="50"/>
        <v>-2.2079208872679973E-2</v>
      </c>
      <c r="AF209" s="166">
        <f t="shared" si="51"/>
        <v>-2.4329875793408076E-2</v>
      </c>
      <c r="AG209" s="166">
        <f t="shared" si="52"/>
        <v>-1.7552891711606167E-2</v>
      </c>
      <c r="AH209" s="166">
        <f t="shared" si="53"/>
        <v>-2.0328209607451332E-2</v>
      </c>
    </row>
    <row r="210" spans="1:34" x14ac:dyDescent="0.2">
      <c r="A210" s="199">
        <v>41241</v>
      </c>
      <c r="B210">
        <f>'American Bonds'!B211-'American Bonds'!B210</f>
        <v>3.999999999999998E-2</v>
      </c>
      <c r="C210">
        <f>'American Bonds'!C211-'American Bonds'!C210</f>
        <v>0</v>
      </c>
      <c r="D210">
        <f>'American Bonds'!D211-'American Bonds'!D210</f>
        <v>2.0000000000000018E-2</v>
      </c>
      <c r="E210">
        <f>'American Bonds'!E211-'American Bonds'!E210</f>
        <v>2.0000000000000018E-2</v>
      </c>
      <c r="F210">
        <f>'American Bonds'!F211-'American Bonds'!F210</f>
        <v>2.0000000000000018E-2</v>
      </c>
      <c r="G210">
        <f>'American Bonds'!G211-'American Bonds'!G210</f>
        <v>2.9999999999999805E-2</v>
      </c>
      <c r="H210">
        <f>'American Bonds'!H211-'American Bonds'!H210</f>
        <v>5.0000000000000044E-2</v>
      </c>
      <c r="I210">
        <f>'American Bonds'!I211-'American Bonds'!I210</f>
        <v>6.0000000000000053E-2</v>
      </c>
      <c r="J210">
        <f>'American Bonds'!J211-'American Bonds'!J210</f>
        <v>7.0000000000000284E-2</v>
      </c>
      <c r="K210">
        <f>'American Bonds'!K211-'American Bonds'!K210</f>
        <v>6.999999999999984E-2</v>
      </c>
      <c r="L210">
        <f>'American Bonds'!L211-'American Bonds'!L210</f>
        <v>6.999999999999984E-2</v>
      </c>
      <c r="N210" s="129">
        <f t="shared" si="54"/>
        <v>7.0000000000000284E-2</v>
      </c>
      <c r="O210" s="25">
        <f>List1!X267</f>
        <v>6.428479698390456</v>
      </c>
      <c r="U210" s="154">
        <f t="shared" si="42"/>
        <v>41607</v>
      </c>
      <c r="V210">
        <f t="shared" si="55"/>
        <v>3.203187250996016E-2</v>
      </c>
      <c r="W210">
        <f t="shared" si="43"/>
        <v>3.2240579710664047E-2</v>
      </c>
      <c r="X210">
        <f>LN(List1!W519/List1!W518)</f>
        <v>-1.8403635311104267E-3</v>
      </c>
      <c r="Y210" s="26">
        <f t="shared" si="44"/>
        <v>0.10703467657770772</v>
      </c>
      <c r="Z210" s="26">
        <f t="shared" si="45"/>
        <v>-6.9199144920903989E-3</v>
      </c>
      <c r="AA210" s="26">
        <f t="shared" si="46"/>
        <v>-7.6262442589603383E-3</v>
      </c>
      <c r="AB210" s="26">
        <f t="shared" si="47"/>
        <v>8.5062906982063952E-2</v>
      </c>
      <c r="AC210" s="26">
        <f t="shared" si="48"/>
        <v>-5.4994144102184948E-3</v>
      </c>
      <c r="AD210" s="26">
        <f t="shared" si="49"/>
        <v>-6.3703960842762964E-3</v>
      </c>
      <c r="AE210" s="166">
        <f t="shared" si="50"/>
        <v>-2.1882691008612887E-2</v>
      </c>
      <c r="AF210" s="166">
        <f t="shared" si="51"/>
        <v>-2.4116301851097637E-2</v>
      </c>
      <c r="AG210" s="166">
        <f t="shared" si="52"/>
        <v>-1.7390675333442011E-2</v>
      </c>
      <c r="AH210" s="166">
        <f t="shared" si="53"/>
        <v>-2.0144961223731054E-2</v>
      </c>
    </row>
    <row r="211" spans="1:34" x14ac:dyDescent="0.2">
      <c r="A211" s="199">
        <v>41242</v>
      </c>
      <c r="B211">
        <f>'American Bonds'!B212-'American Bonds'!B211</f>
        <v>-0.06</v>
      </c>
      <c r="C211">
        <f>'American Bonds'!C212-'American Bonds'!C211</f>
        <v>0</v>
      </c>
      <c r="D211">
        <f>'American Bonds'!D212-'American Bonds'!D211</f>
        <v>-2.0000000000000018E-2</v>
      </c>
      <c r="E211">
        <f>'American Bonds'!E212-'American Bonds'!E211</f>
        <v>1.9999999999999907E-2</v>
      </c>
      <c r="F211">
        <f>'American Bonds'!F212-'American Bonds'!F211</f>
        <v>2.9999999999999805E-2</v>
      </c>
      <c r="G211">
        <f>'American Bonds'!G212-'American Bonds'!G211</f>
        <v>5.0000000000000044E-2</v>
      </c>
      <c r="H211">
        <f>'American Bonds'!H212-'American Bonds'!H211</f>
        <v>6.999999999999984E-2</v>
      </c>
      <c r="I211">
        <f>'American Bonds'!I212-'American Bonds'!I211</f>
        <v>6.999999999999984E-2</v>
      </c>
      <c r="J211">
        <f>'American Bonds'!J212-'American Bonds'!J211</f>
        <v>8.0000000000000071E-2</v>
      </c>
      <c r="K211">
        <f>'American Bonds'!K212-'American Bonds'!K211</f>
        <v>8.9999999999999858E-2</v>
      </c>
      <c r="L211">
        <f>'American Bonds'!L212-'American Bonds'!L211</f>
        <v>8.0000000000000071E-2</v>
      </c>
      <c r="N211" s="129">
        <f t="shared" si="54"/>
        <v>8.9999999999999858E-2</v>
      </c>
      <c r="O211" s="25">
        <f>List1!X268</f>
        <v>6.4355052685300986</v>
      </c>
      <c r="U211" s="154" t="str">
        <f t="shared" si="42"/>
        <v>01.12.2017</v>
      </c>
      <c r="V211">
        <f t="shared" si="55"/>
        <v>3.2111553784860553E-2</v>
      </c>
      <c r="W211">
        <f t="shared" si="43"/>
        <v>3.2235438665792912E-2</v>
      </c>
      <c r="X211">
        <f>LN(List1!W520/List1!W519)</f>
        <v>-2.6174381846137025E-3</v>
      </c>
      <c r="Y211" s="26">
        <f t="shared" si="44"/>
        <v>0.10710239799380181</v>
      </c>
      <c r="Z211" s="26">
        <f t="shared" si="45"/>
        <v>-6.9112416144167356E-3</v>
      </c>
      <c r="AA211" s="26">
        <f t="shared" si="46"/>
        <v>-7.6161276484583342E-3</v>
      </c>
      <c r="AB211" s="26">
        <f t="shared" si="47"/>
        <v>8.5134131990661721E-2</v>
      </c>
      <c r="AC211" s="26">
        <f t="shared" si="48"/>
        <v>-5.4936450242240057E-3</v>
      </c>
      <c r="AD211" s="26">
        <f t="shared" si="49"/>
        <v>-6.3628464181708722E-3</v>
      </c>
      <c r="AE211" s="166">
        <f t="shared" si="50"/>
        <v>-2.1855264961296087E-2</v>
      </c>
      <c r="AF211" s="166">
        <f t="shared" si="51"/>
        <v>-2.4084310319710523E-2</v>
      </c>
      <c r="AG211" s="166">
        <f t="shared" si="52"/>
        <v>-1.7372430932998749E-2</v>
      </c>
      <c r="AH211" s="166">
        <f t="shared" si="53"/>
        <v>-2.0121087083264141E-2</v>
      </c>
    </row>
    <row r="212" spans="1:34" x14ac:dyDescent="0.2">
      <c r="A212" s="199" t="s">
        <v>89</v>
      </c>
      <c r="B212">
        <f>'American Bonds'!B213-'American Bonds'!B212</f>
        <v>2.0000000000000018E-2</v>
      </c>
      <c r="C212">
        <f>'American Bonds'!C213-'American Bonds'!C212</f>
        <v>1.0000000000000009E-2</v>
      </c>
      <c r="D212">
        <f>'American Bonds'!D213-'American Bonds'!D212</f>
        <v>1.0000000000000009E-2</v>
      </c>
      <c r="E212">
        <f>'American Bonds'!E213-'American Bonds'!E212</f>
        <v>-1.9999999999999907E-2</v>
      </c>
      <c r="F212">
        <f>'American Bonds'!F213-'American Bonds'!F212</f>
        <v>-2.9999999999999805E-2</v>
      </c>
      <c r="G212">
        <f>'American Bonds'!G213-'American Bonds'!G212</f>
        <v>-5.0000000000000044E-2</v>
      </c>
      <c r="H212">
        <f>'American Bonds'!H213-'American Bonds'!H212</f>
        <v>-5.9999999999999831E-2</v>
      </c>
      <c r="I212">
        <f>'American Bonds'!I213-'American Bonds'!I212</f>
        <v>-4.9999999999999822E-2</v>
      </c>
      <c r="J212">
        <f>'American Bonds'!J213-'American Bonds'!J212</f>
        <v>-5.0000000000000266E-2</v>
      </c>
      <c r="K212">
        <f>'American Bonds'!K213-'American Bonds'!K212</f>
        <v>-4.0000000000000036E-2</v>
      </c>
      <c r="L212">
        <f>'American Bonds'!L213-'American Bonds'!L212</f>
        <v>-2.0000000000000018E-2</v>
      </c>
      <c r="N212" s="129">
        <f t="shared" si="54"/>
        <v>2.0000000000000018E-2</v>
      </c>
      <c r="O212" s="25">
        <f>List1!X269</f>
        <v>6.410188152540222</v>
      </c>
      <c r="U212" s="154" t="str">
        <f t="shared" si="42"/>
        <v>04.12.2017</v>
      </c>
      <c r="V212">
        <f t="shared" si="55"/>
        <v>3.2231075697211155E-2</v>
      </c>
      <c r="W212">
        <f t="shared" si="43"/>
        <v>3.2245967041449511E-2</v>
      </c>
      <c r="X212">
        <f>LN(List1!W521/List1!W520)</f>
        <v>2.7024231467955551E-3</v>
      </c>
      <c r="Y212" s="26">
        <f t="shared" si="44"/>
        <v>0.10724641257047823</v>
      </c>
      <c r="Z212" s="26">
        <f t="shared" si="45"/>
        <v>-6.9472265631259867E-3</v>
      </c>
      <c r="AA212" s="26">
        <f t="shared" si="46"/>
        <v>-7.6550623799367242E-3</v>
      </c>
      <c r="AB212" s="26">
        <f t="shared" si="47"/>
        <v>8.5270971539896989E-2</v>
      </c>
      <c r="AC212" s="26">
        <f t="shared" si="48"/>
        <v>-5.5236976636046627E-3</v>
      </c>
      <c r="AD212" s="26">
        <f t="shared" si="49"/>
        <v>-6.3965364615728229E-3</v>
      </c>
      <c r="AE212" s="166">
        <f t="shared" si="50"/>
        <v>-2.1969059360701659E-2</v>
      </c>
      <c r="AF212" s="166">
        <f t="shared" si="51"/>
        <v>-2.4207432751269291E-2</v>
      </c>
      <c r="AG212" s="166">
        <f t="shared" si="52"/>
        <v>-1.7467465723141298E-2</v>
      </c>
      <c r="AH212" s="166">
        <f t="shared" si="53"/>
        <v>-2.0227624354884233E-2</v>
      </c>
    </row>
    <row r="213" spans="1:34" x14ac:dyDescent="0.2">
      <c r="A213" s="199" t="s">
        <v>90</v>
      </c>
      <c r="B213">
        <f>'American Bonds'!B214-'American Bonds'!B213</f>
        <v>0</v>
      </c>
      <c r="C213">
        <f>'American Bonds'!C214-'American Bonds'!C213</f>
        <v>0</v>
      </c>
      <c r="D213">
        <f>'American Bonds'!D214-'American Bonds'!D213</f>
        <v>2.0000000000000018E-2</v>
      </c>
      <c r="E213">
        <f>'American Bonds'!E214-'American Bonds'!E213</f>
        <v>1.9999999999999907E-2</v>
      </c>
      <c r="F213">
        <f>'American Bonds'!F214-'American Bonds'!F213</f>
        <v>1.9999999999999796E-2</v>
      </c>
      <c r="G213">
        <f>'American Bonds'!G214-'American Bonds'!G213</f>
        <v>2.0000000000000018E-2</v>
      </c>
      <c r="H213">
        <f>'American Bonds'!H214-'American Bonds'!H213</f>
        <v>0</v>
      </c>
      <c r="I213">
        <f>'American Bonds'!I214-'American Bonds'!I213</f>
        <v>-1.0000000000000231E-2</v>
      </c>
      <c r="J213">
        <f>'American Bonds'!J214-'American Bonds'!J213</f>
        <v>-9.9999999999997868E-3</v>
      </c>
      <c r="K213">
        <f>'American Bonds'!K214-'American Bonds'!K213</f>
        <v>-2.0000000000000018E-2</v>
      </c>
      <c r="L213">
        <f>'American Bonds'!L214-'American Bonds'!L213</f>
        <v>-3.0000000000000249E-2</v>
      </c>
      <c r="N213" s="129">
        <f t="shared" si="54"/>
        <v>2.0000000000000018E-2</v>
      </c>
      <c r="O213" s="25">
        <f>List1!X270</f>
        <v>6.3792589817641989</v>
      </c>
      <c r="U213" s="154" t="str">
        <f t="shared" si="42"/>
        <v>05.12.2017</v>
      </c>
      <c r="V213">
        <f t="shared" si="55"/>
        <v>3.2270916334661358E-2</v>
      </c>
      <c r="W213">
        <f t="shared" si="43"/>
        <v>3.2249376904941479E-2</v>
      </c>
      <c r="X213">
        <f>LN(List1!W522/List1!W521)</f>
        <v>-5.3454543074926426E-4</v>
      </c>
      <c r="Y213" s="26">
        <f t="shared" si="44"/>
        <v>0.10729418573661376</v>
      </c>
      <c r="Z213" s="26">
        <f t="shared" si="45"/>
        <v>-6.9518917846591475E-3</v>
      </c>
      <c r="AA213" s="26">
        <f t="shared" si="46"/>
        <v>-7.6599624183482096E-3</v>
      </c>
      <c r="AB213" s="26">
        <f t="shared" si="47"/>
        <v>8.5316420903679371E-2</v>
      </c>
      <c r="AC213" s="26">
        <f t="shared" si="48"/>
        <v>-5.5278906448181734E-3</v>
      </c>
      <c r="AD213" s="26">
        <f t="shared" si="49"/>
        <v>-6.4010189976194598E-3</v>
      </c>
      <c r="AE213" s="166">
        <f t="shared" si="50"/>
        <v>-2.1983812086535708E-2</v>
      </c>
      <c r="AF213" s="166">
        <f t="shared" si="51"/>
        <v>-2.4222928033271897E-2</v>
      </c>
      <c r="AG213" s="166">
        <f t="shared" si="52"/>
        <v>-1.7480725093962288E-2</v>
      </c>
      <c r="AH213" s="166">
        <f t="shared" si="53"/>
        <v>-2.0241799378485411E-2</v>
      </c>
    </row>
    <row r="214" spans="1:34" x14ac:dyDescent="0.2">
      <c r="A214" s="199" t="s">
        <v>91</v>
      </c>
      <c r="B214">
        <f>'American Bonds'!B215-'American Bonds'!B214</f>
        <v>9.9999999999999534E-3</v>
      </c>
      <c r="C214">
        <f>'American Bonds'!C215-'American Bonds'!C214</f>
        <v>0</v>
      </c>
      <c r="D214">
        <f>'American Bonds'!D215-'American Bonds'!D214</f>
        <v>0</v>
      </c>
      <c r="E214">
        <f>'American Bonds'!E215-'American Bonds'!E214</f>
        <v>1.0000000000000009E-2</v>
      </c>
      <c r="F214">
        <f>'American Bonds'!F215-'American Bonds'!F214</f>
        <v>-9.9999999999997868E-3</v>
      </c>
      <c r="G214">
        <f>'American Bonds'!G215-'American Bonds'!G214</f>
        <v>-1.0000000000000009E-2</v>
      </c>
      <c r="H214">
        <f>'American Bonds'!H215-'American Bonds'!H214</f>
        <v>0</v>
      </c>
      <c r="I214">
        <f>'American Bonds'!I215-'American Bonds'!I214</f>
        <v>-9.9999999999997868E-3</v>
      </c>
      <c r="J214">
        <f>'American Bonds'!J215-'American Bonds'!J214</f>
        <v>0</v>
      </c>
      <c r="K214">
        <f>'American Bonds'!K215-'American Bonds'!K214</f>
        <v>1.0000000000000231E-2</v>
      </c>
      <c r="L214">
        <f>'American Bonds'!L215-'American Bonds'!L214</f>
        <v>3.0000000000000249E-2</v>
      </c>
      <c r="N214" s="129">
        <f t="shared" si="54"/>
        <v>3.0000000000000249E-2</v>
      </c>
      <c r="O214" s="25">
        <f>List1!X271</f>
        <v>6.3934560226095591</v>
      </c>
      <c r="U214" s="154" t="str">
        <f t="shared" si="42"/>
        <v>06.12.2017</v>
      </c>
      <c r="V214">
        <f t="shared" si="55"/>
        <v>3.2350597609561757E-2</v>
      </c>
      <c r="W214">
        <f t="shared" si="43"/>
        <v>3.2268445727078883E-2</v>
      </c>
      <c r="X214">
        <f>LN(List1!W523/List1!W522)</f>
        <v>8.2632313184042498E-4</v>
      </c>
      <c r="Y214" s="26">
        <f t="shared" si="44"/>
        <v>0.10741822772535396</v>
      </c>
      <c r="Z214" s="26">
        <f t="shared" si="45"/>
        <v>-6.9702137090058491E-3</v>
      </c>
      <c r="AA214" s="26">
        <f t="shared" si="46"/>
        <v>-7.6797499755960853E-3</v>
      </c>
      <c r="AB214" s="26">
        <f t="shared" si="47"/>
        <v>8.5427467599834161E-2</v>
      </c>
      <c r="AC214" s="26">
        <f t="shared" si="48"/>
        <v>-5.5432650342403045E-3</v>
      </c>
      <c r="AD214" s="26">
        <f t="shared" si="49"/>
        <v>-6.4182006723319685E-3</v>
      </c>
      <c r="AE214" s="166">
        <f t="shared" si="50"/>
        <v>-2.204175109858858E-2</v>
      </c>
      <c r="AF214" s="166">
        <f t="shared" si="51"/>
        <v>-2.4285501783506157E-2</v>
      </c>
      <c r="AG214" s="166">
        <f t="shared" si="52"/>
        <v>-1.7529343182170622E-2</v>
      </c>
      <c r="AH214" s="166">
        <f t="shared" si="53"/>
        <v>-2.0296132604593058E-2</v>
      </c>
    </row>
    <row r="215" spans="1:34" x14ac:dyDescent="0.2">
      <c r="A215" s="199" t="s">
        <v>92</v>
      </c>
      <c r="B215">
        <f>'American Bonds'!B216-'American Bonds'!B215</f>
        <v>3.0000000000000027E-2</v>
      </c>
      <c r="C215">
        <f>'American Bonds'!C216-'American Bonds'!C215</f>
        <v>3.0000000000000027E-2</v>
      </c>
      <c r="D215">
        <f>'American Bonds'!D216-'American Bonds'!D215</f>
        <v>0</v>
      </c>
      <c r="E215">
        <f>'American Bonds'!E216-'American Bonds'!E215</f>
        <v>2.0000000000000018E-2</v>
      </c>
      <c r="F215">
        <f>'American Bonds'!F216-'American Bonds'!F215</f>
        <v>-2.0000000000000018E-2</v>
      </c>
      <c r="G215">
        <f>'American Bonds'!G216-'American Bonds'!G215</f>
        <v>-2.0000000000000018E-2</v>
      </c>
      <c r="H215">
        <f>'American Bonds'!H216-'American Bonds'!H215</f>
        <v>-4.0000000000000036E-2</v>
      </c>
      <c r="I215">
        <f>'American Bonds'!I216-'American Bonds'!I215</f>
        <v>-4.0000000000000036E-2</v>
      </c>
      <c r="J215">
        <f>'American Bonds'!J216-'American Bonds'!J215</f>
        <v>-5.0000000000000266E-2</v>
      </c>
      <c r="K215">
        <f>'American Bonds'!K216-'American Bonds'!K215</f>
        <v>-4.0000000000000036E-2</v>
      </c>
      <c r="L215">
        <f>'American Bonds'!L216-'American Bonds'!L215</f>
        <v>-6.0000000000000053E-2</v>
      </c>
      <c r="N215" s="129">
        <f t="shared" si="54"/>
        <v>3.0000000000000027E-2</v>
      </c>
      <c r="O215" s="25">
        <f>List1!X272</f>
        <v>6.40071533488518</v>
      </c>
      <c r="U215" s="154" t="str">
        <f t="shared" si="42"/>
        <v>07.12.2017</v>
      </c>
      <c r="V215">
        <f t="shared" si="55"/>
        <v>3.2071713147410356E-2</v>
      </c>
      <c r="W215">
        <f t="shared" si="43"/>
        <v>3.2157282793379607E-2</v>
      </c>
      <c r="X215">
        <f>LN(List1!W524/List1!W523)</f>
        <v>1.6307003584732657E-3</v>
      </c>
      <c r="Y215" s="26">
        <f t="shared" si="44"/>
        <v>0.10688073960871911</v>
      </c>
      <c r="Z215" s="26">
        <f t="shared" si="45"/>
        <v>-6.944255628911533E-3</v>
      </c>
      <c r="AA215" s="26">
        <f t="shared" si="46"/>
        <v>-7.6522568945251021E-3</v>
      </c>
      <c r="AB215" s="26">
        <f t="shared" si="47"/>
        <v>8.4965736383004947E-2</v>
      </c>
      <c r="AC215" s="26">
        <f t="shared" si="48"/>
        <v>-5.5203939952354394E-3</v>
      </c>
      <c r="AD215" s="26">
        <f t="shared" si="49"/>
        <v>-6.3934368096305151E-3</v>
      </c>
      <c r="AE215" s="166">
        <f t="shared" si="50"/>
        <v>-2.1959664441805461E-2</v>
      </c>
      <c r="AF215" s="166">
        <f t="shared" si="51"/>
        <v>-2.419856102742619E-2</v>
      </c>
      <c r="AG215" s="166">
        <f t="shared" si="52"/>
        <v>-1.7457018606460699E-2</v>
      </c>
      <c r="AH215" s="166">
        <f t="shared" si="53"/>
        <v>-2.0217822394792775E-2</v>
      </c>
    </row>
    <row r="216" spans="1:34" x14ac:dyDescent="0.2">
      <c r="A216" s="199" t="s">
        <v>93</v>
      </c>
      <c r="B216">
        <f>'American Bonds'!B217-'American Bonds'!B216</f>
        <v>1.0000000000000009E-2</v>
      </c>
      <c r="C216">
        <f>'American Bonds'!C217-'American Bonds'!C216</f>
        <v>-1.0000000000000009E-2</v>
      </c>
      <c r="D216">
        <f>'American Bonds'!D217-'American Bonds'!D216</f>
        <v>-1.0000000000000009E-2</v>
      </c>
      <c r="E216">
        <f>'American Bonds'!E217-'American Bonds'!E216</f>
        <v>-1.0000000000000009E-2</v>
      </c>
      <c r="F216">
        <f>'American Bonds'!F217-'American Bonds'!F216</f>
        <v>2.0000000000000018E-2</v>
      </c>
      <c r="G216">
        <f>'American Bonds'!G217-'American Bonds'!G216</f>
        <v>1.0000000000000009E-2</v>
      </c>
      <c r="H216">
        <f>'American Bonds'!H217-'American Bonds'!H216</f>
        <v>3.0000000000000027E-2</v>
      </c>
      <c r="I216">
        <f>'American Bonds'!I217-'American Bonds'!I216</f>
        <v>6.0000000000000053E-2</v>
      </c>
      <c r="J216">
        <f>'American Bonds'!J217-'American Bonds'!J216</f>
        <v>6.0000000000000053E-2</v>
      </c>
      <c r="K216">
        <f>'American Bonds'!K217-'American Bonds'!K216</f>
        <v>8.0000000000000071E-2</v>
      </c>
      <c r="L216">
        <f>'American Bonds'!L217-'American Bonds'!L216</f>
        <v>8.0000000000000071E-2</v>
      </c>
      <c r="N216" s="129">
        <f t="shared" si="54"/>
        <v>8.0000000000000071E-2</v>
      </c>
      <c r="O216" s="25">
        <f>List1!X273</f>
        <v>6.3979378553583919</v>
      </c>
      <c r="U216" s="154" t="str">
        <f t="shared" si="42"/>
        <v>08.12.2017</v>
      </c>
      <c r="V216">
        <f t="shared" si="55"/>
        <v>3.1992031872509957E-2</v>
      </c>
      <c r="W216">
        <f t="shared" si="43"/>
        <v>3.2087629022023147E-2</v>
      </c>
      <c r="X216">
        <f>LN(List1!W525/List1!W524)</f>
        <v>-2.306853164674493E-3</v>
      </c>
      <c r="Y216" s="26">
        <f t="shared" si="44"/>
        <v>0.10663901943090469</v>
      </c>
      <c r="Z216" s="26">
        <f t="shared" si="45"/>
        <v>-6.909165435660997E-3</v>
      </c>
      <c r="AA216" s="26">
        <f t="shared" si="46"/>
        <v>-7.6136565450839232E-3</v>
      </c>
      <c r="AB216" s="26">
        <f t="shared" si="47"/>
        <v>8.4771484849658033E-2</v>
      </c>
      <c r="AC216" s="26">
        <f t="shared" si="48"/>
        <v>-5.4923630785297462E-3</v>
      </c>
      <c r="AD216" s="26">
        <f t="shared" si="49"/>
        <v>-6.3610774873294031E-3</v>
      </c>
      <c r="AE216" s="166">
        <f t="shared" si="50"/>
        <v>-2.1848699507598299E-2</v>
      </c>
      <c r="AF216" s="166">
        <f t="shared" si="51"/>
        <v>-2.4076496004713656E-2</v>
      </c>
      <c r="AG216" s="166">
        <f t="shared" si="52"/>
        <v>-1.7368377064768244E-2</v>
      </c>
      <c r="AH216" s="166">
        <f t="shared" si="53"/>
        <v>-2.0115493232781778E-2</v>
      </c>
    </row>
    <row r="217" spans="1:34" x14ac:dyDescent="0.2">
      <c r="A217" s="199" t="s">
        <v>94</v>
      </c>
      <c r="B217">
        <f>'American Bonds'!B218-'American Bonds'!B217</f>
        <v>1.9999999999999962E-2</v>
      </c>
      <c r="C217">
        <f>'American Bonds'!C218-'American Bonds'!C217</f>
        <v>3.0000000000000027E-2</v>
      </c>
      <c r="D217">
        <f>'American Bonds'!D218-'American Bonds'!D217</f>
        <v>2.0000000000000018E-2</v>
      </c>
      <c r="E217">
        <f>'American Bonds'!E218-'American Bonds'!E217</f>
        <v>1.0000000000000009E-2</v>
      </c>
      <c r="F217">
        <f>'American Bonds'!F218-'American Bonds'!F217</f>
        <v>2.9999999999999805E-2</v>
      </c>
      <c r="G217">
        <f>'American Bonds'!G218-'American Bonds'!G217</f>
        <v>3.0000000000000027E-2</v>
      </c>
      <c r="H217">
        <f>'American Bonds'!H218-'American Bonds'!H217</f>
        <v>5.9999999999999831E-2</v>
      </c>
      <c r="I217">
        <f>'American Bonds'!I218-'American Bonds'!I217</f>
        <v>5.9999999999999609E-2</v>
      </c>
      <c r="J217">
        <f>'American Bonds'!J218-'American Bonds'!J217</f>
        <v>7.0000000000000284E-2</v>
      </c>
      <c r="K217">
        <f>'American Bonds'!K218-'American Bonds'!K217</f>
        <v>6.0000000000000053E-2</v>
      </c>
      <c r="L217">
        <f>'American Bonds'!L218-'American Bonds'!L217</f>
        <v>6.0000000000000053E-2</v>
      </c>
      <c r="N217" s="129">
        <f t="shared" si="54"/>
        <v>7.0000000000000284E-2</v>
      </c>
      <c r="O217" s="25">
        <f>List1!X274</f>
        <v>6.413597785217962</v>
      </c>
      <c r="U217" s="154" t="str">
        <f t="shared" si="42"/>
        <v>11.12.2017</v>
      </c>
      <c r="V217">
        <f t="shared" si="55"/>
        <v>3.2231075697211148E-2</v>
      </c>
      <c r="W217">
        <f t="shared" si="43"/>
        <v>3.2221148186218455E-2</v>
      </c>
      <c r="X217">
        <f>LN(List1!W526/List1!W525)</f>
        <v>-3.7996500574126137E-4</v>
      </c>
      <c r="Y217" s="26">
        <f t="shared" si="44"/>
        <v>0.10718867527937534</v>
      </c>
      <c r="Z217" s="26">
        <f t="shared" si="45"/>
        <v>-6.9403597198555243E-3</v>
      </c>
      <c r="AA217" s="26">
        <f t="shared" si="46"/>
        <v>-7.6473322336402718E-3</v>
      </c>
      <c r="AB217" s="26">
        <f t="shared" si="47"/>
        <v>8.5230148155853405E-2</v>
      </c>
      <c r="AC217" s="26">
        <f t="shared" si="48"/>
        <v>-5.5185670094014313E-3</v>
      </c>
      <c r="AD217" s="26">
        <f t="shared" si="49"/>
        <v>-6.3903412605388257E-3</v>
      </c>
      <c r="AE217" s="166">
        <f t="shared" si="50"/>
        <v>-2.1947344495631599E-2</v>
      </c>
      <c r="AF217" s="166">
        <f t="shared" si="51"/>
        <v>-2.4182987882326187E-2</v>
      </c>
      <c r="AG217" s="166">
        <f t="shared" si="52"/>
        <v>-1.7451241169972369E-2</v>
      </c>
      <c r="AH217" s="166">
        <f t="shared" si="53"/>
        <v>-2.0208033409054169E-2</v>
      </c>
    </row>
    <row r="218" spans="1:34" x14ac:dyDescent="0.2">
      <c r="A218" s="199" t="s">
        <v>95</v>
      </c>
      <c r="B218">
        <f>'American Bonds'!B219-'American Bonds'!B218</f>
        <v>1.0000000000000009E-2</v>
      </c>
      <c r="C218">
        <f>'American Bonds'!C219-'American Bonds'!C218</f>
        <v>-3.0000000000000027E-2</v>
      </c>
      <c r="D218">
        <f>'American Bonds'!D219-'American Bonds'!D218</f>
        <v>0</v>
      </c>
      <c r="E218">
        <f>'American Bonds'!E219-'American Bonds'!E218</f>
        <v>0</v>
      </c>
      <c r="F218">
        <f>'American Bonds'!F219-'American Bonds'!F218</f>
        <v>0</v>
      </c>
      <c r="G218">
        <f>'American Bonds'!G219-'American Bonds'!G218</f>
        <v>1.0000000000000009E-2</v>
      </c>
      <c r="H218">
        <f>'American Bonds'!H219-'American Bonds'!H218</f>
        <v>1.0000000000000009E-2</v>
      </c>
      <c r="I218">
        <f>'American Bonds'!I219-'American Bonds'!I218</f>
        <v>0</v>
      </c>
      <c r="J218">
        <f>'American Bonds'!J219-'American Bonds'!J218</f>
        <v>2.0000000000000018E-2</v>
      </c>
      <c r="K218">
        <f>'American Bonds'!K219-'American Bonds'!K218</f>
        <v>-1.0000000000000231E-2</v>
      </c>
      <c r="L218">
        <f>'American Bonds'!L219-'American Bonds'!L218</f>
        <v>0</v>
      </c>
      <c r="N218" s="129">
        <f t="shared" si="54"/>
        <v>2.0000000000000018E-2</v>
      </c>
      <c r="O218" s="25">
        <f>List1!X275</f>
        <v>6.3857738146109311</v>
      </c>
      <c r="U218" s="154" t="str">
        <f t="shared" si="42"/>
        <v>12.12.2017</v>
      </c>
      <c r="V218">
        <f t="shared" si="55"/>
        <v>3.1952191235059761E-2</v>
      </c>
      <c r="W218">
        <f t="shared" si="43"/>
        <v>3.2369332788602302E-2</v>
      </c>
      <c r="X218">
        <f>LN(List1!W527/List1!W526)</f>
        <v>-7.5204455184446444E-4</v>
      </c>
      <c r="Y218" s="26">
        <f t="shared" si="44"/>
        <v>0.10725451975194519</v>
      </c>
      <c r="Z218" s="26">
        <f t="shared" si="45"/>
        <v>-6.9450170365523154E-3</v>
      </c>
      <c r="AA218" s="26">
        <f t="shared" si="46"/>
        <v>-7.6552811962769685E-3</v>
      </c>
      <c r="AB218" s="26">
        <f t="shared" si="47"/>
        <v>8.519500567439145E-2</v>
      </c>
      <c r="AC218" s="26">
        <f t="shared" si="48"/>
        <v>-5.5166044956076439E-3</v>
      </c>
      <c r="AD218" s="26">
        <f t="shared" si="49"/>
        <v>-6.3924377053584478E-3</v>
      </c>
      <c r="AE218" s="166">
        <f t="shared" si="50"/>
        <v>-2.1962072224178189E-2</v>
      </c>
      <c r="AF218" s="166">
        <f t="shared" si="51"/>
        <v>-2.4208124709293725E-2</v>
      </c>
      <c r="AG218" s="166">
        <f t="shared" si="52"/>
        <v>-1.7445035156444504E-2</v>
      </c>
      <c r="AH218" s="166">
        <f t="shared" si="53"/>
        <v>-2.0214662949673036E-2</v>
      </c>
    </row>
    <row r="219" spans="1:34" x14ac:dyDescent="0.2">
      <c r="A219" s="199" t="s">
        <v>96</v>
      </c>
      <c r="B219">
        <f>'American Bonds'!B220-'American Bonds'!B219</f>
        <v>4.9999999999999989E-2</v>
      </c>
      <c r="C219">
        <f>'American Bonds'!C220-'American Bonds'!C219</f>
        <v>3.0000000000000027E-2</v>
      </c>
      <c r="D219">
        <f>'American Bonds'!D220-'American Bonds'!D219</f>
        <v>2.0000000000000018E-2</v>
      </c>
      <c r="E219">
        <f>'American Bonds'!E220-'American Bonds'!E219</f>
        <v>3.0000000000000027E-2</v>
      </c>
      <c r="F219">
        <f>'American Bonds'!F220-'American Bonds'!F219</f>
        <v>2.0000000000000018E-2</v>
      </c>
      <c r="G219">
        <f>'American Bonds'!G220-'American Bonds'!G219</f>
        <v>2.0000000000000018E-2</v>
      </c>
      <c r="H219">
        <f>'American Bonds'!H220-'American Bonds'!H219</f>
        <v>2.0000000000000018E-2</v>
      </c>
      <c r="I219">
        <f>'American Bonds'!I220-'American Bonds'!I219</f>
        <v>0</v>
      </c>
      <c r="J219">
        <f>'American Bonds'!J220-'American Bonds'!J219</f>
        <v>-1.0000000000000231E-2</v>
      </c>
      <c r="K219">
        <f>'American Bonds'!K220-'American Bonds'!K219</f>
        <v>-9.9999999999997868E-3</v>
      </c>
      <c r="L219">
        <f>'American Bonds'!L220-'American Bonds'!L219</f>
        <v>-2.0000000000000018E-2</v>
      </c>
      <c r="N219" s="129">
        <f t="shared" si="54"/>
        <v>4.9999999999999989E-2</v>
      </c>
      <c r="O219" s="25">
        <f>List1!X276</f>
        <v>6.3634626639338263</v>
      </c>
      <c r="U219" s="154">
        <f t="shared" si="42"/>
        <v>41620</v>
      </c>
      <c r="V219">
        <f t="shared" si="55"/>
        <v>3.1633466135458158E-2</v>
      </c>
      <c r="W219">
        <f t="shared" si="43"/>
        <v>3.19893906715625E-2</v>
      </c>
      <c r="X219">
        <f>LN(List1!W528/List1!W527)</f>
        <v>-7.0766750450030778E-4</v>
      </c>
      <c r="Y219" s="26">
        <f t="shared" si="44"/>
        <v>0.10605191711610948</v>
      </c>
      <c r="Z219" s="26">
        <f t="shared" si="45"/>
        <v>-6.8633956497872036E-3</v>
      </c>
      <c r="AA219" s="26">
        <f t="shared" si="46"/>
        <v>-7.5649396572113684E-3</v>
      </c>
      <c r="AB219" s="26">
        <f t="shared" si="47"/>
        <v>8.4251331405545304E-2</v>
      </c>
      <c r="AC219" s="26">
        <f t="shared" si="48"/>
        <v>-5.4525202106861523E-3</v>
      </c>
      <c r="AD219" s="26">
        <f t="shared" si="49"/>
        <v>-6.3176005211469056E-3</v>
      </c>
      <c r="AE219" s="166">
        <f t="shared" si="50"/>
        <v>-2.1703962736218912E-2</v>
      </c>
      <c r="AF219" s="166">
        <f t="shared" si="51"/>
        <v>-2.392243967852135E-2</v>
      </c>
      <c r="AG219" s="166">
        <f t="shared" si="52"/>
        <v>-1.7242382853869406E-2</v>
      </c>
      <c r="AH219" s="166">
        <f t="shared" si="53"/>
        <v>-1.9978006993890973E-2</v>
      </c>
    </row>
    <row r="220" spans="1:34" x14ac:dyDescent="0.2">
      <c r="A220" s="199">
        <v>41255</v>
      </c>
      <c r="B220">
        <f>'American Bonds'!B221-'American Bonds'!B220</f>
        <v>2.0000000000000018E-2</v>
      </c>
      <c r="C220">
        <f>'American Bonds'!C221-'American Bonds'!C220</f>
        <v>1.0000000000000009E-2</v>
      </c>
      <c r="D220">
        <f>'American Bonds'!D221-'American Bonds'!D220</f>
        <v>0</v>
      </c>
      <c r="E220">
        <f>'American Bonds'!E221-'American Bonds'!E220</f>
        <v>4.0000000000000036E-2</v>
      </c>
      <c r="F220">
        <f>'American Bonds'!F221-'American Bonds'!F220</f>
        <v>0.10000000000000009</v>
      </c>
      <c r="G220">
        <f>'American Bonds'!G221-'American Bonds'!G220</f>
        <v>0.1100000000000001</v>
      </c>
      <c r="H220">
        <f>'American Bonds'!H221-'American Bonds'!H220</f>
        <v>0.10000000000000009</v>
      </c>
      <c r="I220">
        <f>'American Bonds'!I221-'American Bonds'!I220</f>
        <v>8.0000000000000071E-2</v>
      </c>
      <c r="J220">
        <f>'American Bonds'!J221-'American Bonds'!J220</f>
        <v>6.0000000000000053E-2</v>
      </c>
      <c r="K220">
        <f>'American Bonds'!K221-'American Bonds'!K220</f>
        <v>9.9999999999997868E-3</v>
      </c>
      <c r="L220">
        <f>'American Bonds'!L221-'American Bonds'!L220</f>
        <v>0</v>
      </c>
      <c r="N220" s="129">
        <f t="shared" si="54"/>
        <v>0.1100000000000001</v>
      </c>
      <c r="O220" s="25">
        <f>List1!X277</f>
        <v>6.3642738778514163</v>
      </c>
      <c r="U220" s="154">
        <f t="shared" si="42"/>
        <v>41621</v>
      </c>
      <c r="V220">
        <f t="shared" si="55"/>
        <v>3.1434262948207156E-2</v>
      </c>
      <c r="W220">
        <f t="shared" si="43"/>
        <v>3.1842340701565629E-2</v>
      </c>
      <c r="X220">
        <f>LN(List1!W529/List1!W528)</f>
        <v>2.8750840249562532E-3</v>
      </c>
      <c r="Y220" s="26">
        <f t="shared" si="44"/>
        <v>0.10551062454377849</v>
      </c>
      <c r="Z220" s="26">
        <f t="shared" si="45"/>
        <v>-6.8425423803657494E-3</v>
      </c>
      <c r="AA220" s="26">
        <f t="shared" si="46"/>
        <v>-7.5423114253817128E-3</v>
      </c>
      <c r="AB220" s="26">
        <f t="shared" si="47"/>
        <v>8.3810252541801855E-2</v>
      </c>
      <c r="AC220" s="26">
        <f t="shared" si="48"/>
        <v>-5.4352365688868521E-3</v>
      </c>
      <c r="AD220" s="26">
        <f t="shared" si="49"/>
        <v>-6.2981281570224281E-3</v>
      </c>
      <c r="AE220" s="166">
        <f t="shared" si="50"/>
        <v>-2.1638018908185976E-2</v>
      </c>
      <c r="AF220" s="166">
        <f t="shared" si="51"/>
        <v>-2.3850882926517318E-2</v>
      </c>
      <c r="AG220" s="166">
        <f t="shared" si="52"/>
        <v>-1.7187727179521127E-2</v>
      </c>
      <c r="AH220" s="166">
        <f t="shared" si="53"/>
        <v>-1.9916429971829474E-2</v>
      </c>
    </row>
    <row r="221" spans="1:34" x14ac:dyDescent="0.2">
      <c r="A221" s="199">
        <v>41256</v>
      </c>
      <c r="B221">
        <f>'American Bonds'!B222-'American Bonds'!B221</f>
        <v>-1.0000000000000009E-2</v>
      </c>
      <c r="C221">
        <f>'American Bonds'!C222-'American Bonds'!C221</f>
        <v>-4.0000000000000036E-2</v>
      </c>
      <c r="D221">
        <f>'American Bonds'!D222-'American Bonds'!D221</f>
        <v>-1.0000000000000009E-2</v>
      </c>
      <c r="E221">
        <f>'American Bonds'!E222-'American Bonds'!E221</f>
        <v>-1.0000000000000009E-2</v>
      </c>
      <c r="F221">
        <f>'American Bonds'!F222-'American Bonds'!F221</f>
        <v>2.0000000000000018E-2</v>
      </c>
      <c r="G221">
        <f>'American Bonds'!G222-'American Bonds'!G221</f>
        <v>4.0000000000000036E-2</v>
      </c>
      <c r="H221">
        <f>'American Bonds'!H222-'American Bonds'!H221</f>
        <v>8.0000000000000071E-2</v>
      </c>
      <c r="I221">
        <f>'American Bonds'!I222-'American Bonds'!I221</f>
        <v>8.0000000000000071E-2</v>
      </c>
      <c r="J221">
        <f>'American Bonds'!J222-'American Bonds'!J221</f>
        <v>6.0000000000000053E-2</v>
      </c>
      <c r="K221">
        <f>'American Bonds'!K222-'American Bonds'!K221</f>
        <v>3.0000000000000249E-2</v>
      </c>
      <c r="L221">
        <f>'American Bonds'!L222-'American Bonds'!L221</f>
        <v>2.0000000000000018E-2</v>
      </c>
      <c r="N221" s="129">
        <f t="shared" si="54"/>
        <v>8.0000000000000071E-2</v>
      </c>
      <c r="O221" s="25">
        <f>List1!X278</f>
        <v>6.3691596181691859</v>
      </c>
      <c r="U221" s="154">
        <f t="shared" si="42"/>
        <v>41622</v>
      </c>
      <c r="V221">
        <f t="shared" si="55"/>
        <v>3.1593625498007961E-2</v>
      </c>
      <c r="W221">
        <f t="shared" si="43"/>
        <v>3.1935093536784712E-2</v>
      </c>
      <c r="X221">
        <f>LN(List1!W530/List1!W529)</f>
        <v>4.1407056827164729E-4</v>
      </c>
      <c r="Y221" s="26">
        <f t="shared" si="44"/>
        <v>0.10588576245460246</v>
      </c>
      <c r="Z221" s="26">
        <f t="shared" si="45"/>
        <v>-6.8780075152199563E-3</v>
      </c>
      <c r="AA221" s="26">
        <f t="shared" si="46"/>
        <v>-7.5809531047819848E-3</v>
      </c>
      <c r="AB221" s="26">
        <f t="shared" si="47"/>
        <v>8.4122179929022795E-2</v>
      </c>
      <c r="AC221" s="26">
        <f t="shared" si="48"/>
        <v>-5.4643133537105194E-3</v>
      </c>
      <c r="AD221" s="26">
        <f t="shared" si="49"/>
        <v>-6.3311219678815565E-3</v>
      </c>
      <c r="AE221" s="166">
        <f t="shared" si="50"/>
        <v>-2.1750169511850295E-2</v>
      </c>
      <c r="AF221" s="166">
        <f t="shared" si="51"/>
        <v>-2.3973078646036188E-2</v>
      </c>
      <c r="AG221" s="166">
        <f t="shared" si="52"/>
        <v>-1.7279676046598531E-2</v>
      </c>
      <c r="AH221" s="166">
        <f t="shared" si="53"/>
        <v>-2.0020765562833116E-2</v>
      </c>
    </row>
    <row r="222" spans="1:34" x14ac:dyDescent="0.2">
      <c r="A222" s="199">
        <v>41257</v>
      </c>
      <c r="B222">
        <f>'American Bonds'!B223-'American Bonds'!B222</f>
        <v>-1.9999999999999962E-2</v>
      </c>
      <c r="C222">
        <f>'American Bonds'!C223-'American Bonds'!C222</f>
        <v>0</v>
      </c>
      <c r="D222">
        <f>'American Bonds'!D223-'American Bonds'!D222</f>
        <v>0</v>
      </c>
      <c r="E222">
        <f>'American Bonds'!E223-'American Bonds'!E222</f>
        <v>0</v>
      </c>
      <c r="F222">
        <f>'American Bonds'!F223-'American Bonds'!F222</f>
        <v>-1.0000000000000009E-2</v>
      </c>
      <c r="G222">
        <f>'American Bonds'!G223-'American Bonds'!G222</f>
        <v>-2.0000000000000018E-2</v>
      </c>
      <c r="H222">
        <f>'American Bonds'!H223-'American Bonds'!H222</f>
        <v>-3.0000000000000249E-2</v>
      </c>
      <c r="I222">
        <f>'American Bonds'!I223-'American Bonds'!I222</f>
        <v>-9.9999999999997868E-3</v>
      </c>
      <c r="J222">
        <f>'American Bonds'!J223-'American Bonds'!J222</f>
        <v>0</v>
      </c>
      <c r="K222">
        <f>'American Bonds'!K223-'American Bonds'!K222</f>
        <v>2.0000000000000018E-2</v>
      </c>
      <c r="L222">
        <f>'American Bonds'!L223-'American Bonds'!L222</f>
        <v>2.9999999999999805E-2</v>
      </c>
      <c r="N222" s="129">
        <f t="shared" si="54"/>
        <v>2.9999999999999805E-2</v>
      </c>
      <c r="O222" s="25">
        <f>List1!X279</f>
        <v>6.3640506124166745</v>
      </c>
      <c r="U222" s="154">
        <f t="shared" si="42"/>
        <v>41625</v>
      </c>
      <c r="V222">
        <f t="shared" si="55"/>
        <v>3.1912350597609551E-2</v>
      </c>
      <c r="W222">
        <f t="shared" si="43"/>
        <v>3.2117414074806692E-2</v>
      </c>
      <c r="X222">
        <f>LN(List1!W531/List1!W530)</f>
        <v>-2.6006931446193612E-4</v>
      </c>
      <c r="Y222" s="26">
        <f t="shared" si="44"/>
        <v>0.10662862855022548</v>
      </c>
      <c r="Z222" s="26">
        <f t="shared" si="45"/>
        <v>-6.9304468375739666E-3</v>
      </c>
      <c r="AA222" s="26">
        <f t="shared" si="46"/>
        <v>-7.6378327784411455E-3</v>
      </c>
      <c r="AB222" s="26">
        <f t="shared" si="47"/>
        <v>8.4740795626857573E-2</v>
      </c>
      <c r="AC222" s="26">
        <f t="shared" si="48"/>
        <v>-5.5078226837459877E-3</v>
      </c>
      <c r="AD222" s="26">
        <f t="shared" si="49"/>
        <v>-6.3801067355873133E-3</v>
      </c>
      <c r="AE222" s="166">
        <f t="shared" si="50"/>
        <v>-2.1915997209444749E-2</v>
      </c>
      <c r="AF222" s="166">
        <f t="shared" si="51"/>
        <v>-2.4152947967366219E-2</v>
      </c>
      <c r="AG222" s="166">
        <f t="shared" si="52"/>
        <v>-1.7417264628978586E-2</v>
      </c>
      <c r="AH222" s="166">
        <f t="shared" si="53"/>
        <v>-2.0175668999437568E-2</v>
      </c>
    </row>
    <row r="223" spans="1:34" x14ac:dyDescent="0.2">
      <c r="A223" s="199">
        <v>41258</v>
      </c>
      <c r="B223">
        <f>'American Bonds'!B224-'American Bonds'!B223</f>
        <v>-1.0000000000000009E-2</v>
      </c>
      <c r="C223">
        <f>'American Bonds'!C224-'American Bonds'!C223</f>
        <v>1.0000000000000009E-2</v>
      </c>
      <c r="D223">
        <f>'American Bonds'!D224-'American Bonds'!D223</f>
        <v>0</v>
      </c>
      <c r="E223">
        <f>'American Bonds'!E224-'American Bonds'!E223</f>
        <v>-1.0000000000000009E-2</v>
      </c>
      <c r="F223">
        <f>'American Bonds'!F224-'American Bonds'!F223</f>
        <v>-4.0000000000000036E-2</v>
      </c>
      <c r="G223">
        <f>'American Bonds'!G224-'American Bonds'!G223</f>
        <v>-4.0000000000000036E-2</v>
      </c>
      <c r="H223">
        <f>'American Bonds'!H224-'American Bonds'!H223</f>
        <v>-4.0000000000000036E-2</v>
      </c>
      <c r="I223">
        <f>'American Bonds'!I224-'American Bonds'!I223</f>
        <v>-6.0000000000000053E-2</v>
      </c>
      <c r="J223">
        <f>'American Bonds'!J224-'American Bonds'!J223</f>
        <v>-6.0000000000000053E-2</v>
      </c>
      <c r="K223">
        <f>'American Bonds'!K224-'American Bonds'!K223</f>
        <v>-6.0000000000000053E-2</v>
      </c>
      <c r="L223">
        <f>'American Bonds'!L224-'American Bonds'!L223</f>
        <v>-6.999999999999984E-2</v>
      </c>
      <c r="N223" s="129">
        <f t="shared" si="54"/>
        <v>1.0000000000000009E-2</v>
      </c>
      <c r="O223" s="25">
        <f>List1!X280</f>
        <v>6.3510020533162841</v>
      </c>
      <c r="U223" s="154">
        <f t="shared" si="42"/>
        <v>41626</v>
      </c>
      <c r="V223">
        <f t="shared" si="55"/>
        <v>3.2031872509960153E-2</v>
      </c>
      <c r="W223">
        <f t="shared" si="43"/>
        <v>3.2166053225095595E-2</v>
      </c>
      <c r="X223">
        <f>LN(List1!W532/List1!W531)</f>
        <v>-1.9729641718446399E-3</v>
      </c>
      <c r="Y223" s="26">
        <f t="shared" si="44"/>
        <v>0.10686130204644581</v>
      </c>
      <c r="Z223" s="26">
        <f t="shared" si="45"/>
        <v>-6.9255972102063431E-3</v>
      </c>
      <c r="AA223" s="26">
        <f t="shared" si="46"/>
        <v>-7.6320172068898426E-3</v>
      </c>
      <c r="AB223" s="26">
        <f t="shared" si="47"/>
        <v>8.4940321821972725E-2</v>
      </c>
      <c r="AC223" s="26">
        <f t="shared" si="48"/>
        <v>-5.5049156671196373E-3</v>
      </c>
      <c r="AD223" s="26">
        <f t="shared" si="49"/>
        <v>-6.3760086043830252E-3</v>
      </c>
      <c r="AE223" s="166">
        <f t="shared" si="50"/>
        <v>-2.190066134115997E-2</v>
      </c>
      <c r="AF223" s="166">
        <f t="shared" si="51"/>
        <v>-2.4134557515368422E-2</v>
      </c>
      <c r="AG223" s="166">
        <f t="shared" si="52"/>
        <v>-1.740807183524334E-2</v>
      </c>
      <c r="AH223" s="166">
        <f t="shared" si="53"/>
        <v>-2.0162709570681808E-2</v>
      </c>
    </row>
    <row r="224" spans="1:34" x14ac:dyDescent="0.2">
      <c r="A224" s="199">
        <v>41261</v>
      </c>
      <c r="B224">
        <f>'American Bonds'!B225-'American Bonds'!B224</f>
        <v>2.9999999999999971E-2</v>
      </c>
      <c r="C224">
        <f>'American Bonds'!C225-'American Bonds'!C224</f>
        <v>0</v>
      </c>
      <c r="D224">
        <f>'American Bonds'!D225-'American Bonds'!D224</f>
        <v>1.0000000000000009E-2</v>
      </c>
      <c r="E224">
        <f>'American Bonds'!E225-'American Bonds'!E224</f>
        <v>0</v>
      </c>
      <c r="F224">
        <f>'American Bonds'!F225-'American Bonds'!F224</f>
        <v>1.0000000000000009E-2</v>
      </c>
      <c r="G224">
        <f>'American Bonds'!G225-'American Bonds'!G224</f>
        <v>1.0000000000000009E-2</v>
      </c>
      <c r="H224">
        <f>'American Bonds'!H225-'American Bonds'!H224</f>
        <v>3.0000000000000249E-2</v>
      </c>
      <c r="I224">
        <f>'American Bonds'!I225-'American Bonds'!I224</f>
        <v>2.9999999999999805E-2</v>
      </c>
      <c r="J224">
        <f>'American Bonds'!J225-'American Bonds'!J224</f>
        <v>2.9999999999999805E-2</v>
      </c>
      <c r="K224">
        <f>'American Bonds'!K225-'American Bonds'!K224</f>
        <v>2.9999999999999805E-2</v>
      </c>
      <c r="L224">
        <f>'American Bonds'!L225-'American Bonds'!L224</f>
        <v>2.9999999999999805E-2</v>
      </c>
      <c r="N224" s="129">
        <f t="shared" si="54"/>
        <v>3.0000000000000249E-2</v>
      </c>
      <c r="O224" s="25">
        <f>List1!X281</f>
        <v>6.3448519887634891</v>
      </c>
      <c r="U224" s="154">
        <f t="shared" si="42"/>
        <v>41627</v>
      </c>
      <c r="V224">
        <f t="shared" si="55"/>
        <v>3.2151394422310749E-2</v>
      </c>
      <c r="W224">
        <f t="shared" si="43"/>
        <v>3.210222715089734E-2</v>
      </c>
      <c r="X224">
        <f>LN(List1!W533/List1!W532)</f>
        <v>-4.4095009483330018E-3</v>
      </c>
      <c r="Y224" s="26">
        <f t="shared" si="44"/>
        <v>0.10683234230677693</v>
      </c>
      <c r="Z224" s="26">
        <f t="shared" si="45"/>
        <v>-6.8903458582341868E-3</v>
      </c>
      <c r="AA224" s="26">
        <f t="shared" si="46"/>
        <v>-7.5919657200386763E-3</v>
      </c>
      <c r="AB224" s="26">
        <f t="shared" si="47"/>
        <v>8.4954859184684234E-2</v>
      </c>
      <c r="AC224" s="26">
        <f t="shared" si="48"/>
        <v>-5.4793178683579672E-3</v>
      </c>
      <c r="AD224" s="26">
        <f t="shared" si="49"/>
        <v>-6.3444917155465455E-3</v>
      </c>
      <c r="AE224" s="166">
        <f t="shared" si="50"/>
        <v>-2.1789186778327689E-2</v>
      </c>
      <c r="AF224" s="166">
        <f t="shared" si="51"/>
        <v>-2.4007903593242452E-2</v>
      </c>
      <c r="AG224" s="166">
        <f t="shared" si="52"/>
        <v>-1.7327124488069827E-2</v>
      </c>
      <c r="AH224" s="166">
        <f t="shared" si="53"/>
        <v>-2.0063044417196196E-2</v>
      </c>
    </row>
    <row r="225" spans="1:34" x14ac:dyDescent="0.2">
      <c r="A225" s="199">
        <v>41262</v>
      </c>
      <c r="B225">
        <f>'American Bonds'!B226-'American Bonds'!B225</f>
        <v>-1.9999999999999962E-2</v>
      </c>
      <c r="C225">
        <f>'American Bonds'!C226-'American Bonds'!C225</f>
        <v>0</v>
      </c>
      <c r="D225">
        <f>'American Bonds'!D226-'American Bonds'!D225</f>
        <v>-1.0000000000000009E-2</v>
      </c>
      <c r="E225">
        <f>'American Bonds'!E226-'American Bonds'!E225</f>
        <v>-2.0000000000000018E-2</v>
      </c>
      <c r="F225">
        <f>'American Bonds'!F226-'American Bonds'!F225</f>
        <v>-4.0000000000000036E-2</v>
      </c>
      <c r="G225">
        <f>'American Bonds'!G226-'American Bonds'!G225</f>
        <v>-2.0000000000000018E-2</v>
      </c>
      <c r="H225">
        <f>'American Bonds'!H226-'American Bonds'!H225</f>
        <v>-2.0000000000000018E-2</v>
      </c>
      <c r="I225">
        <f>'American Bonds'!I226-'American Bonds'!I225</f>
        <v>-2.9999999999999805E-2</v>
      </c>
      <c r="J225">
        <f>'American Bonds'!J226-'American Bonds'!J225</f>
        <v>-2.0000000000000018E-2</v>
      </c>
      <c r="K225">
        <f>'American Bonds'!K226-'American Bonds'!K225</f>
        <v>-2.0000000000000018E-2</v>
      </c>
      <c r="L225">
        <f>'American Bonds'!L226-'American Bonds'!L225</f>
        <v>-2.9999999999999805E-2</v>
      </c>
      <c r="N225" s="129">
        <f t="shared" si="54"/>
        <v>0</v>
      </c>
      <c r="O225" s="25">
        <f>List1!X282</f>
        <v>6.366064097325463</v>
      </c>
      <c r="U225" s="154">
        <f t="shared" si="42"/>
        <v>41628</v>
      </c>
      <c r="V225">
        <f t="shared" si="55"/>
        <v>3.2191235059760945E-2</v>
      </c>
      <c r="W225">
        <f t="shared" si="43"/>
        <v>3.2080824223646873E-2</v>
      </c>
      <c r="X225">
        <f>LN(List1!W534/List1!W533)</f>
        <v>-1.9374339077418096E-3</v>
      </c>
      <c r="Y225" s="26">
        <f t="shared" si="44"/>
        <v>0.10682239228991976</v>
      </c>
      <c r="Z225" s="26">
        <f t="shared" si="45"/>
        <v>-6.8718644939363494E-3</v>
      </c>
      <c r="AA225" s="26">
        <f t="shared" si="46"/>
        <v>-7.5712010734529942E-3</v>
      </c>
      <c r="AB225" s="26">
        <f t="shared" si="47"/>
        <v>8.4959495139619132E-2</v>
      </c>
      <c r="AC225" s="26">
        <f t="shared" si="48"/>
        <v>-5.4654284139992945E-3</v>
      </c>
      <c r="AD225" s="26">
        <f t="shared" si="49"/>
        <v>-6.3277867249855336E-3</v>
      </c>
      <c r="AE225" s="166">
        <f t="shared" si="50"/>
        <v>-2.1730743572879203E-2</v>
      </c>
      <c r="AF225" s="166">
        <f t="shared" si="51"/>
        <v>-2.3942240015223257E-2</v>
      </c>
      <c r="AG225" s="166">
        <f t="shared" si="52"/>
        <v>-1.7283202176839468E-2</v>
      </c>
      <c r="AH225" s="166">
        <f t="shared" si="53"/>
        <v>-2.0010218598731786E-2</v>
      </c>
    </row>
    <row r="226" spans="1:34" x14ac:dyDescent="0.2">
      <c r="A226" s="199">
        <v>41263</v>
      </c>
      <c r="B226">
        <f>'American Bonds'!B227-'American Bonds'!B226</f>
        <v>-4.0000000000000036E-2</v>
      </c>
      <c r="C226">
        <f>'American Bonds'!C227-'American Bonds'!C226</f>
        <v>-1.0000000000000009E-2</v>
      </c>
      <c r="D226">
        <f>'American Bonds'!D227-'American Bonds'!D226</f>
        <v>0</v>
      </c>
      <c r="E226">
        <f>'American Bonds'!E227-'American Bonds'!E226</f>
        <v>-1.0000000000000009E-2</v>
      </c>
      <c r="F226">
        <f>'American Bonds'!F227-'American Bonds'!F226</f>
        <v>1.0000000000000009E-2</v>
      </c>
      <c r="G226">
        <f>'American Bonds'!G227-'American Bonds'!G226</f>
        <v>0</v>
      </c>
      <c r="H226">
        <f>'American Bonds'!H227-'American Bonds'!H226</f>
        <v>0</v>
      </c>
      <c r="I226">
        <f>'American Bonds'!I227-'American Bonds'!I226</f>
        <v>9.9999999999997868E-3</v>
      </c>
      <c r="J226">
        <f>'American Bonds'!J227-'American Bonds'!J226</f>
        <v>0</v>
      </c>
      <c r="K226">
        <f>'American Bonds'!K227-'American Bonds'!K226</f>
        <v>0</v>
      </c>
      <c r="L226">
        <f>'American Bonds'!L227-'American Bonds'!L226</f>
        <v>0</v>
      </c>
      <c r="N226" s="129">
        <f t="shared" si="54"/>
        <v>1.0000000000000009E-2</v>
      </c>
      <c r="O226" s="25">
        <f>List1!X283</f>
        <v>6.3552737972598692</v>
      </c>
      <c r="U226" s="154">
        <f t="shared" si="42"/>
        <v>41629</v>
      </c>
      <c r="V226">
        <f t="shared" si="55"/>
        <v>3.2709163346613536E-2</v>
      </c>
      <c r="W226">
        <f t="shared" si="43"/>
        <v>3.2763258014080546E-2</v>
      </c>
      <c r="X226">
        <f>LN(List1!W535/List1!W534)</f>
        <v>4.0668507260980738E-4</v>
      </c>
      <c r="Y226" s="26">
        <f t="shared" si="44"/>
        <v>0.10892789897432134</v>
      </c>
      <c r="Z226" s="26">
        <f t="shared" si="45"/>
        <v>-7.0187823504983381E-3</v>
      </c>
      <c r="AA226" s="26">
        <f t="shared" si="46"/>
        <v>-7.7341646171955221E-3</v>
      </c>
      <c r="AB226" s="26">
        <f t="shared" si="47"/>
        <v>8.6599927121820797E-2</v>
      </c>
      <c r="AC226" s="26">
        <f t="shared" si="48"/>
        <v>-5.5800767825363732E-3</v>
      </c>
      <c r="AD226" s="26">
        <f t="shared" si="49"/>
        <v>-6.4622211766489756E-3</v>
      </c>
      <c r="AE226" s="166">
        <f t="shared" si="50"/>
        <v>-2.2195338628565004E-2</v>
      </c>
      <c r="AF226" s="166">
        <f t="shared" si="51"/>
        <v>-2.4457575989022127E-2</v>
      </c>
      <c r="AG226" s="166">
        <f t="shared" si="52"/>
        <v>-1.7645752151439022E-2</v>
      </c>
      <c r="AH226" s="166">
        <f t="shared" si="53"/>
        <v>-2.0435337661984077E-2</v>
      </c>
    </row>
    <row r="227" spans="1:34" x14ac:dyDescent="0.2">
      <c r="A227" s="199">
        <v>41264</v>
      </c>
      <c r="B227">
        <f>'American Bonds'!B228-'American Bonds'!B227</f>
        <v>0</v>
      </c>
      <c r="C227">
        <f>'American Bonds'!C228-'American Bonds'!C227</f>
        <v>1.0000000000000009E-2</v>
      </c>
      <c r="D227">
        <f>'American Bonds'!D228-'American Bonds'!D227</f>
        <v>0</v>
      </c>
      <c r="E227">
        <f>'American Bonds'!E228-'American Bonds'!E227</f>
        <v>0</v>
      </c>
      <c r="F227">
        <f>'American Bonds'!F228-'American Bonds'!F227</f>
        <v>0</v>
      </c>
      <c r="G227">
        <f>'American Bonds'!G228-'American Bonds'!G227</f>
        <v>0</v>
      </c>
      <c r="H227">
        <f>'American Bonds'!H228-'American Bonds'!H227</f>
        <v>0</v>
      </c>
      <c r="I227">
        <f>'American Bonds'!I228-'American Bonds'!I227</f>
        <v>-9.9999999999997868E-3</v>
      </c>
      <c r="J227">
        <f>'American Bonds'!J228-'American Bonds'!J227</f>
        <v>0</v>
      </c>
      <c r="K227">
        <f>'American Bonds'!K228-'American Bonds'!K227</f>
        <v>0</v>
      </c>
      <c r="L227">
        <f>'American Bonds'!L228-'American Bonds'!L227</f>
        <v>0</v>
      </c>
      <c r="N227" s="129">
        <f t="shared" si="54"/>
        <v>1.0000000000000009E-2</v>
      </c>
      <c r="O227" s="25">
        <f>List1!X284</f>
        <v>6.3619056185284686</v>
      </c>
      <c r="U227" s="154">
        <f t="shared" si="42"/>
        <v>41633</v>
      </c>
      <c r="V227">
        <f t="shared" si="55"/>
        <v>3.2430278884462156E-2</v>
      </c>
      <c r="W227">
        <f t="shared" si="43"/>
        <v>3.2656854097140357E-2</v>
      </c>
      <c r="X227">
        <f>LN(List1!W536/List1!W535)</f>
        <v>-3.4535344928546589E-5</v>
      </c>
      <c r="Y227" s="26">
        <f t="shared" si="44"/>
        <v>0.10840148198620655</v>
      </c>
      <c r="Z227" s="26">
        <f t="shared" si="45"/>
        <v>-6.9848577363221106E-3</v>
      </c>
      <c r="AA227" s="26">
        <f t="shared" si="46"/>
        <v>-7.6979161874195009E-3</v>
      </c>
      <c r="AB227" s="26">
        <f t="shared" si="47"/>
        <v>8.6146023790968501E-2</v>
      </c>
      <c r="AC227" s="26">
        <f t="shared" si="48"/>
        <v>-5.5508255948594877E-3</v>
      </c>
      <c r="AD227" s="26">
        <f t="shared" si="49"/>
        <v>-6.4301044707733021E-3</v>
      </c>
      <c r="AE227" s="166">
        <f t="shared" si="50"/>
        <v>-2.2088059579025689E-2</v>
      </c>
      <c r="AF227" s="166">
        <f t="shared" si="51"/>
        <v>-2.4342948389325231E-2</v>
      </c>
      <c r="AG227" s="166">
        <f t="shared" si="52"/>
        <v>-1.7553251774115014E-2</v>
      </c>
      <c r="AH227" s="166">
        <f t="shared" si="53"/>
        <v>-2.0333775720475233E-2</v>
      </c>
    </row>
    <row r="228" spans="1:34" x14ac:dyDescent="0.2">
      <c r="A228" s="199">
        <v>41265</v>
      </c>
      <c r="B228">
        <f>'American Bonds'!B229-'American Bonds'!B228</f>
        <v>8.0000000000000016E-2</v>
      </c>
      <c r="C228">
        <f>'American Bonds'!C229-'American Bonds'!C228</f>
        <v>-1.0000000000000009E-2</v>
      </c>
      <c r="D228">
        <f>'American Bonds'!D229-'American Bonds'!D228</f>
        <v>1.0000000000000009E-2</v>
      </c>
      <c r="E228">
        <f>'American Bonds'!E229-'American Bonds'!E228</f>
        <v>2.0000000000000018E-2</v>
      </c>
      <c r="F228">
        <f>'American Bonds'!F229-'American Bonds'!F228</f>
        <v>6.0000000000000053E-2</v>
      </c>
      <c r="G228">
        <f>'American Bonds'!G229-'American Bonds'!G228</f>
        <v>4.0000000000000036E-2</v>
      </c>
      <c r="H228">
        <f>'American Bonds'!H229-'American Bonds'!H228</f>
        <v>2.9999999999999805E-2</v>
      </c>
      <c r="I228">
        <f>'American Bonds'!I229-'American Bonds'!I228</f>
        <v>2.0000000000000018E-2</v>
      </c>
      <c r="J228">
        <f>'American Bonds'!J229-'American Bonds'!J228</f>
        <v>2.0000000000000018E-2</v>
      </c>
      <c r="K228">
        <f>'American Bonds'!K229-'American Bonds'!K228</f>
        <v>2.0000000000000018E-2</v>
      </c>
      <c r="L228">
        <f>'American Bonds'!L229-'American Bonds'!L228</f>
        <v>2.0000000000000018E-2</v>
      </c>
      <c r="N228" s="129">
        <f t="shared" si="54"/>
        <v>8.0000000000000016E-2</v>
      </c>
      <c r="O228" s="25">
        <f>List1!X285</f>
        <v>6.361761683633234</v>
      </c>
      <c r="U228" s="154">
        <f t="shared" si="42"/>
        <v>41634</v>
      </c>
      <c r="V228">
        <f t="shared" si="55"/>
        <v>3.2430278884462149E-2</v>
      </c>
      <c r="W228">
        <f t="shared" si="43"/>
        <v>3.2656854097140364E-2</v>
      </c>
      <c r="X228">
        <f>LN(List1!W537/List1!W536)</f>
        <v>6.6221704020416453E-4</v>
      </c>
      <c r="Y228" s="26">
        <f t="shared" si="44"/>
        <v>0.10840148198620655</v>
      </c>
      <c r="Z228" s="26">
        <f t="shared" si="45"/>
        <v>-6.9925033006550353E-3</v>
      </c>
      <c r="AA228" s="26">
        <f t="shared" si="46"/>
        <v>-7.7063422593113195E-3</v>
      </c>
      <c r="AB228" s="26">
        <f t="shared" si="47"/>
        <v>8.6146023790968501E-2</v>
      </c>
      <c r="AC228" s="26">
        <f t="shared" si="48"/>
        <v>-5.5569014801227831E-3</v>
      </c>
      <c r="AD228" s="26">
        <f t="shared" si="49"/>
        <v>-6.4371428070221677E-3</v>
      </c>
      <c r="AE228" s="166">
        <f t="shared" si="50"/>
        <v>-2.2112236976315074E-2</v>
      </c>
      <c r="AF228" s="166">
        <f t="shared" si="51"/>
        <v>-2.4369593968231702E-2</v>
      </c>
      <c r="AG228" s="166">
        <f t="shared" si="52"/>
        <v>-1.7572465410348879E-2</v>
      </c>
      <c r="AH228" s="166">
        <f t="shared" si="53"/>
        <v>-2.0356032893959774E-2</v>
      </c>
    </row>
    <row r="229" spans="1:34" x14ac:dyDescent="0.2">
      <c r="A229" s="199">
        <v>41269</v>
      </c>
      <c r="B229">
        <f>'American Bonds'!B230-'American Bonds'!B229</f>
        <v>-2.0000000000000018E-2</v>
      </c>
      <c r="C229">
        <f>'American Bonds'!C230-'American Bonds'!C229</f>
        <v>2.0000000000000018E-2</v>
      </c>
      <c r="D229">
        <f>'American Bonds'!D230-'American Bonds'!D229</f>
        <v>-4.0000000000000036E-2</v>
      </c>
      <c r="E229">
        <f>'American Bonds'!E230-'American Bonds'!E229</f>
        <v>1.0000000000000009E-2</v>
      </c>
      <c r="F229">
        <f>'American Bonds'!F230-'American Bonds'!F229</f>
        <v>-2.0000000000000018E-2</v>
      </c>
      <c r="G229">
        <f>'American Bonds'!G230-'American Bonds'!G229</f>
        <v>-3.0000000000000027E-2</v>
      </c>
      <c r="H229">
        <f>'American Bonds'!H230-'American Bonds'!H229</f>
        <v>-4.9999999999999822E-2</v>
      </c>
      <c r="I229">
        <f>'American Bonds'!I230-'American Bonds'!I229</f>
        <v>-5.0000000000000266E-2</v>
      </c>
      <c r="J229">
        <f>'American Bonds'!J230-'American Bonds'!J229</f>
        <v>-6.0000000000000053E-2</v>
      </c>
      <c r="K229">
        <f>'American Bonds'!K230-'American Bonds'!K229</f>
        <v>-4.9999999999999822E-2</v>
      </c>
      <c r="L229">
        <f>'American Bonds'!L230-'American Bonds'!L229</f>
        <v>-5.0000000000000266E-2</v>
      </c>
      <c r="N229" s="129">
        <f t="shared" si="54"/>
        <v>2.0000000000000018E-2</v>
      </c>
      <c r="O229" s="25">
        <f>List1!X286</f>
        <v>6.3618061167185553</v>
      </c>
      <c r="U229" s="154">
        <f t="shared" si="42"/>
        <v>41635</v>
      </c>
      <c r="V229">
        <f t="shared" si="55"/>
        <v>3.2788844621513942E-2</v>
      </c>
      <c r="W229">
        <f t="shared" si="43"/>
        <v>3.2793158357495272E-2</v>
      </c>
      <c r="X229">
        <f>LN(List1!W538/List1!W537)</f>
        <v>3.1539062137589642E-3</v>
      </c>
      <c r="Y229" s="26">
        <f t="shared" si="44"/>
        <v>0.10907713884955769</v>
      </c>
      <c r="Z229" s="26">
        <f t="shared" si="45"/>
        <v>-7.0621680004068913E-3</v>
      </c>
      <c r="AA229" s="26">
        <f t="shared" si="46"/>
        <v>-7.7816434733390671E-3</v>
      </c>
      <c r="AB229" s="26">
        <f t="shared" si="47"/>
        <v>8.6728790085034008E-2</v>
      </c>
      <c r="AC229" s="26">
        <f t="shared" si="48"/>
        <v>-5.6152305837183893E-3</v>
      </c>
      <c r="AD229" s="26">
        <f t="shared" si="49"/>
        <v>-6.5024223477508749E-3</v>
      </c>
      <c r="AE229" s="166">
        <f t="shared" si="50"/>
        <v>-2.2332536100042707E-2</v>
      </c>
      <c r="AF229" s="166">
        <f t="shared" si="51"/>
        <v>-2.4607717315135207E-2</v>
      </c>
      <c r="AG229" s="166">
        <f t="shared" si="52"/>
        <v>-1.7756918231586913E-2</v>
      </c>
      <c r="AH229" s="166">
        <f t="shared" si="53"/>
        <v>-2.0562464927272216E-2</v>
      </c>
    </row>
    <row r="230" spans="1:34" x14ac:dyDescent="0.2">
      <c r="A230" s="199">
        <v>41270</v>
      </c>
      <c r="B230">
        <f>'American Bonds'!B231-'American Bonds'!B230</f>
        <v>-8.9999999999999969E-2</v>
      </c>
      <c r="C230">
        <f>'American Bonds'!C231-'American Bonds'!C230</f>
        <v>-6.0000000000000053E-2</v>
      </c>
      <c r="D230">
        <f>'American Bonds'!D231-'American Bonds'!D230</f>
        <v>0</v>
      </c>
      <c r="E230">
        <f>'American Bonds'!E231-'American Bonds'!E230</f>
        <v>-5.0000000000000044E-2</v>
      </c>
      <c r="F230">
        <f>'American Bonds'!F231-'American Bonds'!F230</f>
        <v>-4.0000000000000036E-2</v>
      </c>
      <c r="G230">
        <f>'American Bonds'!G231-'American Bonds'!G230</f>
        <v>-6.0000000000000053E-2</v>
      </c>
      <c r="H230">
        <f>'American Bonds'!H231-'American Bonds'!H230</f>
        <v>-6.0000000000000053E-2</v>
      </c>
      <c r="I230">
        <f>'American Bonds'!I231-'American Bonds'!I230</f>
        <v>-2.0000000000000018E-2</v>
      </c>
      <c r="J230">
        <f>'American Bonds'!J231-'American Bonds'!J230</f>
        <v>-1.9999999999999574E-2</v>
      </c>
      <c r="K230">
        <f>'American Bonds'!K231-'American Bonds'!K230</f>
        <v>-1.0000000000000231E-2</v>
      </c>
      <c r="L230">
        <f>'American Bonds'!L231-'American Bonds'!L230</f>
        <v>-9.9999999999997868E-3</v>
      </c>
      <c r="N230" s="129">
        <f t="shared" si="54"/>
        <v>0</v>
      </c>
      <c r="O230" s="25">
        <f>List1!X287</f>
        <v>6.3558465161188211</v>
      </c>
      <c r="U230" s="154">
        <f t="shared" ref="U230:U252" si="56">A482</f>
        <v>41636</v>
      </c>
      <c r="V230">
        <f t="shared" si="55"/>
        <v>3.2908366533864544E-2</v>
      </c>
      <c r="W230">
        <f t="shared" si="43"/>
        <v>3.2910599656054827E-2</v>
      </c>
      <c r="X230">
        <f>LN(List1!W539/List1!W538)</f>
        <v>-6.7754916853418666E-4</v>
      </c>
      <c r="Y230" s="26">
        <f t="shared" si="44"/>
        <v>0.10946987007713692</v>
      </c>
      <c r="Z230" s="26">
        <f t="shared" si="45"/>
        <v>-7.0838381245992288E-3</v>
      </c>
      <c r="AA230" s="26">
        <f t="shared" si="46"/>
        <v>-7.8055074755785216E-3</v>
      </c>
      <c r="AB230" s="26">
        <f t="shared" si="47"/>
        <v>8.704148574327418E-2</v>
      </c>
      <c r="AC230" s="26">
        <f t="shared" si="48"/>
        <v>-5.6324885988765037E-3</v>
      </c>
      <c r="AD230" s="26">
        <f t="shared" si="49"/>
        <v>-6.5223856539271263E-3</v>
      </c>
      <c r="AE230" s="166">
        <f t="shared" si="50"/>
        <v>-2.2401063049669212E-2</v>
      </c>
      <c r="AF230" s="166">
        <f t="shared" si="51"/>
        <v>-2.4683181916299243E-2</v>
      </c>
      <c r="AG230" s="166">
        <f t="shared" si="52"/>
        <v>-1.7811492867380263E-2</v>
      </c>
      <c r="AH230" s="166">
        <f t="shared" si="53"/>
        <v>-2.062559444441648E-2</v>
      </c>
    </row>
    <row r="231" spans="1:34" x14ac:dyDescent="0.2">
      <c r="A231" s="199">
        <v>41271</v>
      </c>
      <c r="B231">
        <f>'American Bonds'!B232-'American Bonds'!B231</f>
        <v>4.9999999999999989E-2</v>
      </c>
      <c r="C231">
        <f>'American Bonds'!C232-'American Bonds'!C231</f>
        <v>4.0000000000000036E-2</v>
      </c>
      <c r="D231">
        <f>'American Bonds'!D232-'American Bonds'!D231</f>
        <v>0</v>
      </c>
      <c r="E231">
        <f>'American Bonds'!E232-'American Bonds'!E231</f>
        <v>0</v>
      </c>
      <c r="F231">
        <f>'American Bonds'!F232-'American Bonds'!F231</f>
        <v>-2.0000000000000018E-2</v>
      </c>
      <c r="G231">
        <f>'American Bonds'!G232-'American Bonds'!G231</f>
        <v>-2.0000000000000018E-2</v>
      </c>
      <c r="H231">
        <f>'American Bonds'!H232-'American Bonds'!H231</f>
        <v>-3.0000000000000027E-2</v>
      </c>
      <c r="I231">
        <f>'American Bonds'!I232-'American Bonds'!I231</f>
        <v>-4.9999999999999822E-2</v>
      </c>
      <c r="J231">
        <f>'American Bonds'!J232-'American Bonds'!J231</f>
        <v>-4.0000000000000036E-2</v>
      </c>
      <c r="K231">
        <f>'American Bonds'!K232-'American Bonds'!K231</f>
        <v>-2.9999999999999805E-2</v>
      </c>
      <c r="L231">
        <f>'American Bonds'!L232-'American Bonds'!L231</f>
        <v>-2.0000000000000018E-2</v>
      </c>
      <c r="N231" s="129">
        <f t="shared" si="54"/>
        <v>4.9999999999999989E-2</v>
      </c>
      <c r="O231" s="25">
        <f>List1!X288</f>
        <v>6.3747540271734664</v>
      </c>
      <c r="U231" s="154" t="str">
        <f t="shared" si="56"/>
        <v>02.01.2018</v>
      </c>
      <c r="V231">
        <f t="shared" si="55"/>
        <v>3.2669322709163347E-2</v>
      </c>
      <c r="W231">
        <f t="shared" si="43"/>
        <v>3.2784847340493174E-2</v>
      </c>
      <c r="X231">
        <f>LN(List1!W540/List1!W539)</f>
        <v>1.597430338103449E-3</v>
      </c>
      <c r="Y231" s="26">
        <f t="shared" si="44"/>
        <v>0.10893828262047314</v>
      </c>
      <c r="Z231" s="26">
        <f t="shared" si="45"/>
        <v>-7.0582083010306907E-3</v>
      </c>
      <c r="AA231" s="26">
        <f t="shared" si="46"/>
        <v>-7.7780144501824423E-3</v>
      </c>
      <c r="AB231" s="26">
        <f t="shared" si="47"/>
        <v>8.6595597766223859E-2</v>
      </c>
      <c r="AC231" s="26">
        <f t="shared" si="48"/>
        <v>-5.6106058612623031E-3</v>
      </c>
      <c r="AD231" s="26">
        <f t="shared" si="49"/>
        <v>-6.4982053851554153E-3</v>
      </c>
      <c r="AE231" s="166">
        <f t="shared" si="50"/>
        <v>-2.2320014431164367E-2</v>
      </c>
      <c r="AF231" s="166">
        <f t="shared" si="51"/>
        <v>-2.4596241336278777E-2</v>
      </c>
      <c r="AG231" s="166">
        <f t="shared" si="52"/>
        <v>-1.7742293575079553E-2</v>
      </c>
      <c r="AH231" s="166">
        <f t="shared" si="53"/>
        <v>-2.0549129720662831E-2</v>
      </c>
    </row>
    <row r="232" spans="1:34" x14ac:dyDescent="0.2">
      <c r="A232" s="199">
        <v>41272</v>
      </c>
      <c r="B232">
        <f>'American Bonds'!B233-'American Bonds'!B232</f>
        <v>8.0000000000000016E-2</v>
      </c>
      <c r="C232">
        <f>'American Bonds'!C233-'American Bonds'!C232</f>
        <v>2.0000000000000018E-2</v>
      </c>
      <c r="D232">
        <f>'American Bonds'!D233-'American Bonds'!D232</f>
        <v>3.0000000000000027E-2</v>
      </c>
      <c r="E232">
        <f>'American Bonds'!E233-'American Bonds'!E232</f>
        <v>4.0000000000000036E-2</v>
      </c>
      <c r="F232">
        <f>'American Bonds'!F233-'American Bonds'!F232</f>
        <v>2.0000000000000018E-2</v>
      </c>
      <c r="G232">
        <f>'American Bonds'!G233-'American Bonds'!G232</f>
        <v>3.0000000000000027E-2</v>
      </c>
      <c r="H232">
        <f>'American Bonds'!H233-'American Bonds'!H232</f>
        <v>1.0000000000000009E-2</v>
      </c>
      <c r="I232">
        <f>'American Bonds'!I233-'American Bonds'!I232</f>
        <v>9.9999999999997868E-3</v>
      </c>
      <c r="J232">
        <f>'American Bonds'!J233-'American Bonds'!J232</f>
        <v>0</v>
      </c>
      <c r="K232">
        <f>'American Bonds'!K233-'American Bonds'!K232</f>
        <v>-1.0000000000000231E-2</v>
      </c>
      <c r="L232">
        <f>'American Bonds'!L233-'American Bonds'!L232</f>
        <v>-2.0000000000000018E-2</v>
      </c>
      <c r="N232" s="129">
        <f t="shared" si="54"/>
        <v>8.0000000000000016E-2</v>
      </c>
      <c r="O232" s="25">
        <f>List1!X289</f>
        <v>6.3768673832628542</v>
      </c>
      <c r="U232" s="154" t="str">
        <f t="shared" si="56"/>
        <v>03.01.2018</v>
      </c>
      <c r="V232">
        <f t="shared" si="55"/>
        <v>3.2709163346613536E-2</v>
      </c>
      <c r="W232">
        <f t="shared" si="43"/>
        <v>3.2775464538236702E-2</v>
      </c>
      <c r="X232">
        <f>LN(List1!W541/List1!W540)</f>
        <v>-3.5542442248347075E-3</v>
      </c>
      <c r="Y232" s="26">
        <f t="shared" si="44"/>
        <v>0.10895629559584147</v>
      </c>
      <c r="Z232" s="26">
        <f t="shared" si="45"/>
        <v>-7.0363116190115841E-3</v>
      </c>
      <c r="AA232" s="26">
        <f t="shared" si="46"/>
        <v>-7.753560751376256E-3</v>
      </c>
      <c r="AB232" s="26">
        <f t="shared" si="47"/>
        <v>8.6620005067351513E-2</v>
      </c>
      <c r="AC232" s="26">
        <f t="shared" si="48"/>
        <v>-5.5938515967452725E-3</v>
      </c>
      <c r="AD232" s="26">
        <f t="shared" si="49"/>
        <v>-6.478298039929822E-3</v>
      </c>
      <c r="AE232" s="166">
        <f t="shared" si="50"/>
        <v>-2.2250771042783536E-2</v>
      </c>
      <c r="AF232" s="166">
        <f t="shared" si="51"/>
        <v>-2.4518911950835491E-2</v>
      </c>
      <c r="AG232" s="166">
        <f t="shared" si="52"/>
        <v>-1.7689311938684792E-2</v>
      </c>
      <c r="AH232" s="166">
        <f t="shared" si="53"/>
        <v>-2.0486177167582678E-2</v>
      </c>
    </row>
    <row r="233" spans="1:34" x14ac:dyDescent="0.2">
      <c r="A233" s="199" t="s">
        <v>97</v>
      </c>
      <c r="B233">
        <f>'American Bonds'!B234-'American Bonds'!B233</f>
        <v>-3.0000000000000027E-2</v>
      </c>
      <c r="C233">
        <f>'American Bonds'!C234-'American Bonds'!C233</f>
        <v>0</v>
      </c>
      <c r="D233">
        <f>'American Bonds'!D234-'American Bonds'!D233</f>
        <v>-2.0000000000000018E-2</v>
      </c>
      <c r="E233">
        <f>'American Bonds'!E234-'American Bonds'!E233</f>
        <v>-2.0000000000000018E-2</v>
      </c>
      <c r="F233">
        <f>'American Bonds'!F234-'American Bonds'!F233</f>
        <v>2.0000000000000018E-2</v>
      </c>
      <c r="G233">
        <f>'American Bonds'!G234-'American Bonds'!G233</f>
        <v>0</v>
      </c>
      <c r="H233">
        <f>'American Bonds'!H234-'American Bonds'!H233</f>
        <v>0</v>
      </c>
      <c r="I233">
        <f>'American Bonds'!I234-'American Bonds'!I233</f>
        <v>0</v>
      </c>
      <c r="J233">
        <f>'American Bonds'!J234-'American Bonds'!J233</f>
        <v>9.9999999999997868E-3</v>
      </c>
      <c r="K233">
        <f>'American Bonds'!K234-'American Bonds'!K233</f>
        <v>0</v>
      </c>
      <c r="L233">
        <f>'American Bonds'!L234-'American Bonds'!L233</f>
        <v>9.9999999999997868E-3</v>
      </c>
      <c r="N233" s="129">
        <f t="shared" si="54"/>
        <v>2.0000000000000018E-2</v>
      </c>
      <c r="O233" s="25">
        <f>List1!X290</f>
        <v>6.3886398586173829</v>
      </c>
      <c r="U233" s="154" t="str">
        <f t="shared" si="56"/>
        <v>04.01.2018</v>
      </c>
      <c r="V233">
        <f t="shared" si="55"/>
        <v>3.2709163346613536E-2</v>
      </c>
      <c r="W233">
        <f t="shared" si="43"/>
        <v>3.2775464538236702E-2</v>
      </c>
      <c r="X233">
        <f>LN(List1!W542/List1!W541)</f>
        <v>8.3616143651389901E-4</v>
      </c>
      <c r="Y233" s="26">
        <f t="shared" si="44"/>
        <v>0.10895629559584147</v>
      </c>
      <c r="Z233" s="26">
        <f t="shared" si="45"/>
        <v>-7.0448306285599326E-3</v>
      </c>
      <c r="AA233" s="26">
        <f t="shared" si="46"/>
        <v>-7.7629481494409184E-3</v>
      </c>
      <c r="AB233" s="26">
        <f t="shared" si="47"/>
        <v>8.6620005067351513E-2</v>
      </c>
      <c r="AC233" s="26">
        <f t="shared" si="48"/>
        <v>-5.600624189794727E-3</v>
      </c>
      <c r="AD233" s="26">
        <f t="shared" si="49"/>
        <v>-6.4861414507745166E-3</v>
      </c>
      <c r="AE233" s="166">
        <f t="shared" si="50"/>
        <v>-2.2277710516365037E-2</v>
      </c>
      <c r="AF233" s="166">
        <f t="shared" si="51"/>
        <v>-2.4548597510022478E-2</v>
      </c>
      <c r="AG233" s="166">
        <f t="shared" si="52"/>
        <v>-1.7710728758386494E-2</v>
      </c>
      <c r="AH233" s="166">
        <f t="shared" si="53"/>
        <v>-2.0510980210476377E-2</v>
      </c>
    </row>
    <row r="234" spans="1:34" x14ac:dyDescent="0.2">
      <c r="A234" s="199" t="s">
        <v>98</v>
      </c>
      <c r="B234">
        <f>'American Bonds'!B235-'American Bonds'!B234</f>
        <v>2.0000000000000018E-2</v>
      </c>
      <c r="C234">
        <f>'American Bonds'!C235-'American Bonds'!C234</f>
        <v>-1.0000000000000009E-2</v>
      </c>
      <c r="D234">
        <f>'American Bonds'!D235-'American Bonds'!D234</f>
        <v>-1.0000000000000009E-2</v>
      </c>
      <c r="E234">
        <f>'American Bonds'!E235-'American Bonds'!E234</f>
        <v>-4.0000000000000036E-2</v>
      </c>
      <c r="F234">
        <f>'American Bonds'!F235-'American Bonds'!F234</f>
        <v>-7.0000000000000062E-2</v>
      </c>
      <c r="G234">
        <f>'American Bonds'!G235-'American Bonds'!G234</f>
        <v>-7.0000000000000062E-2</v>
      </c>
      <c r="H234">
        <f>'American Bonds'!H235-'American Bonds'!H234</f>
        <v>-7.9999999999999849E-2</v>
      </c>
      <c r="I234">
        <f>'American Bonds'!I235-'American Bonds'!I234</f>
        <v>-7.9999999999999627E-2</v>
      </c>
      <c r="J234">
        <f>'American Bonds'!J235-'American Bonds'!J234</f>
        <v>-8.9999999999999858E-2</v>
      </c>
      <c r="K234">
        <f>'American Bonds'!K235-'American Bonds'!K234</f>
        <v>-8.9999999999999858E-2</v>
      </c>
      <c r="L234">
        <f>'American Bonds'!L235-'American Bonds'!L234</f>
        <v>-8.9999999999999858E-2</v>
      </c>
      <c r="N234" s="129">
        <f t="shared" si="54"/>
        <v>2.0000000000000018E-2</v>
      </c>
      <c r="O234" s="25">
        <f>List1!X291</f>
        <v>6.3926239382755154</v>
      </c>
      <c r="U234" s="154" t="str">
        <f t="shared" si="56"/>
        <v>05.01.2018</v>
      </c>
      <c r="V234">
        <f t="shared" si="55"/>
        <v>3.266932270916334E-2</v>
      </c>
      <c r="W234">
        <f t="shared" si="43"/>
        <v>3.2736007929181639E-2</v>
      </c>
      <c r="X234">
        <f>LN(List1!W543/List1!W542)</f>
        <v>-9.0268100900619489E-4</v>
      </c>
      <c r="Y234" s="26">
        <f t="shared" si="44"/>
        <v>0.10882466515979915</v>
      </c>
      <c r="Z234" s="26">
        <f t="shared" si="45"/>
        <v>-7.0351389059400892E-3</v>
      </c>
      <c r="AA234" s="26">
        <f t="shared" si="46"/>
        <v>-7.7522715539775459E-3</v>
      </c>
      <c r="AB234" s="26">
        <f t="shared" si="47"/>
        <v>8.6515264083389887E-2</v>
      </c>
      <c r="AC234" s="26">
        <f t="shared" si="48"/>
        <v>-5.5929131453516965E-3</v>
      </c>
      <c r="AD234" s="26">
        <f t="shared" si="49"/>
        <v>-6.4772159506505432E-3</v>
      </c>
      <c r="AE234" s="166">
        <f t="shared" si="50"/>
        <v>-2.2247062598435757E-2</v>
      </c>
      <c r="AF234" s="166">
        <f t="shared" si="51"/>
        <v>-2.4514835150702002E-2</v>
      </c>
      <c r="AG234" s="166">
        <f t="shared" si="52"/>
        <v>-1.7686344294807733E-2</v>
      </c>
      <c r="AH234" s="166">
        <f t="shared" si="53"/>
        <v>-2.0482755300828506E-2</v>
      </c>
    </row>
    <row r="235" spans="1:34" x14ac:dyDescent="0.2">
      <c r="A235" s="199" t="s">
        <v>99</v>
      </c>
      <c r="B235">
        <f>'American Bonds'!B236-'American Bonds'!B235</f>
        <v>-1.0000000000000009E-2</v>
      </c>
      <c r="C235">
        <f>'American Bonds'!C236-'American Bonds'!C235</f>
        <v>1.0000000000000009E-2</v>
      </c>
      <c r="D235">
        <f>'American Bonds'!D236-'American Bonds'!D235</f>
        <v>-1.0000000000000009E-2</v>
      </c>
      <c r="E235">
        <f>'American Bonds'!E236-'American Bonds'!E235</f>
        <v>2.0000000000000018E-2</v>
      </c>
      <c r="F235">
        <f>'American Bonds'!F236-'American Bonds'!F235</f>
        <v>5.0000000000000044E-2</v>
      </c>
      <c r="G235">
        <f>'American Bonds'!G236-'American Bonds'!G235</f>
        <v>7.0000000000000062E-2</v>
      </c>
      <c r="H235">
        <f>'American Bonds'!H236-'American Bonds'!H235</f>
        <v>5.9999999999999831E-2</v>
      </c>
      <c r="I235">
        <f>'American Bonds'!I236-'American Bonds'!I235</f>
        <v>4.9999999999999822E-2</v>
      </c>
      <c r="J235">
        <f>'American Bonds'!J236-'American Bonds'!J235</f>
        <v>4.9999999999999822E-2</v>
      </c>
      <c r="K235">
        <f>'American Bonds'!K236-'American Bonds'!K235</f>
        <v>4.0000000000000036E-2</v>
      </c>
      <c r="L235">
        <f>'American Bonds'!L236-'American Bonds'!L235</f>
        <v>4.0000000000000036E-2</v>
      </c>
      <c r="N235" s="129">
        <f t="shared" si="54"/>
        <v>7.0000000000000062E-2</v>
      </c>
      <c r="O235" s="25">
        <f>List1!X292</f>
        <v>6.3913237984744784</v>
      </c>
      <c r="U235" s="154" t="str">
        <f t="shared" si="56"/>
        <v>08.01.2018</v>
      </c>
      <c r="V235">
        <f t="shared" si="55"/>
        <v>3.2948207171314733E-2</v>
      </c>
      <c r="W235">
        <f t="shared" si="43"/>
        <v>3.2754744797859579E-2</v>
      </c>
      <c r="X235">
        <f>LN(List1!W544/List1!W543)</f>
        <v>-9.1075845780297078E-4</v>
      </c>
      <c r="Y235" s="26">
        <f t="shared" si="44"/>
        <v>0.10914713809656565</v>
      </c>
      <c r="Z235" s="26">
        <f t="shared" si="45"/>
        <v>-7.0489350221377752E-3</v>
      </c>
      <c r="AA235" s="26">
        <f t="shared" si="46"/>
        <v>-7.765761130036861E-3</v>
      </c>
      <c r="AB235" s="26">
        <f t="shared" si="47"/>
        <v>8.6824967951943915E-2</v>
      </c>
      <c r="AC235" s="26">
        <f t="shared" si="48"/>
        <v>-5.6073257445465249E-3</v>
      </c>
      <c r="AD235" s="26">
        <f t="shared" si="49"/>
        <v>-6.4912505524064891E-3</v>
      </c>
      <c r="AE235" s="166">
        <f t="shared" si="50"/>
        <v>-2.2290689748484787E-2</v>
      </c>
      <c r="AF235" s="166">
        <f t="shared" si="51"/>
        <v>-2.4557492935719516E-2</v>
      </c>
      <c r="AG235" s="166">
        <f t="shared" si="52"/>
        <v>-1.7731920935266501E-2</v>
      </c>
      <c r="AH235" s="166">
        <f t="shared" si="53"/>
        <v>-2.0527136608430693E-2</v>
      </c>
    </row>
    <row r="236" spans="1:34" x14ac:dyDescent="0.2">
      <c r="A236" s="199" t="s">
        <v>100</v>
      </c>
      <c r="B236">
        <f>'American Bonds'!B237-'American Bonds'!B236</f>
        <v>0</v>
      </c>
      <c r="C236">
        <f>'American Bonds'!C237-'American Bonds'!C236</f>
        <v>-3.0000000000000027E-2</v>
      </c>
      <c r="D236">
        <f>'American Bonds'!D237-'American Bonds'!D236</f>
        <v>-1.0000000000000009E-2</v>
      </c>
      <c r="E236">
        <f>'American Bonds'!E237-'American Bonds'!E236</f>
        <v>-3.0000000000000027E-2</v>
      </c>
      <c r="F236">
        <f>'American Bonds'!F237-'American Bonds'!F236</f>
        <v>-1.0000000000000009E-2</v>
      </c>
      <c r="G236">
        <f>'American Bonds'!G237-'American Bonds'!G236</f>
        <v>-3.0000000000000027E-2</v>
      </c>
      <c r="H236">
        <f>'American Bonds'!H237-'American Bonds'!H236</f>
        <v>-3.0000000000000027E-2</v>
      </c>
      <c r="I236">
        <f>'American Bonds'!I237-'American Bonds'!I236</f>
        <v>-4.9999999999999822E-2</v>
      </c>
      <c r="J236">
        <f>'American Bonds'!J237-'American Bonds'!J236</f>
        <v>-4.0000000000000036E-2</v>
      </c>
      <c r="K236">
        <f>'American Bonds'!K237-'American Bonds'!K236</f>
        <v>-4.0000000000000036E-2</v>
      </c>
      <c r="L236">
        <f>'American Bonds'!L237-'American Bonds'!L236</f>
        <v>-2.9999999999999805E-2</v>
      </c>
      <c r="N236" s="129">
        <f t="shared" si="54"/>
        <v>0</v>
      </c>
      <c r="O236" s="25">
        <f>List1!X293</f>
        <v>6.4226207687120045</v>
      </c>
      <c r="U236" s="154" t="str">
        <f t="shared" si="56"/>
        <v>09.01.2018</v>
      </c>
      <c r="V236">
        <f t="shared" si="55"/>
        <v>3.3027888446215133E-2</v>
      </c>
      <c r="W236">
        <f t="shared" si="43"/>
        <v>3.2747445993901676E-2</v>
      </c>
      <c r="X236">
        <f>LN(List1!W545/List1!W544)</f>
        <v>-7.1070937851856514E-4</v>
      </c>
      <c r="Y236" s="26">
        <f t="shared" si="44"/>
        <v>0.10920983981439555</v>
      </c>
      <c r="Z236" s="26">
        <f t="shared" si="45"/>
        <v>-7.0476419871360781E-3</v>
      </c>
      <c r="AA236" s="26">
        <f t="shared" si="46"/>
        <v>-7.7637655089627042E-3</v>
      </c>
      <c r="AB236" s="26">
        <f t="shared" si="47"/>
        <v>8.6892643762681743E-2</v>
      </c>
      <c r="AC236" s="26">
        <f t="shared" si="48"/>
        <v>-5.6074456806813437E-3</v>
      </c>
      <c r="AD236" s="26">
        <f t="shared" si="49"/>
        <v>-6.490504123250954E-3</v>
      </c>
      <c r="AE236" s="166">
        <f t="shared" si="50"/>
        <v>-2.2286600812785107E-2</v>
      </c>
      <c r="AF236" s="166">
        <f t="shared" si="51"/>
        <v>-2.4551182227778547E-2</v>
      </c>
      <c r="AG236" s="166">
        <f t="shared" si="52"/>
        <v>-1.7732300206626285E-2</v>
      </c>
      <c r="AH236" s="166">
        <f t="shared" si="53"/>
        <v>-2.0524776192187247E-2</v>
      </c>
    </row>
    <row r="237" spans="1:34" x14ac:dyDescent="0.2">
      <c r="A237" s="199" t="s">
        <v>101</v>
      </c>
      <c r="B237">
        <f>'American Bonds'!B238-'American Bonds'!B237</f>
        <v>1.0000000000000009E-2</v>
      </c>
      <c r="C237">
        <f>'American Bonds'!C238-'American Bonds'!C237</f>
        <v>2.0000000000000018E-2</v>
      </c>
      <c r="D237">
        <f>'American Bonds'!D238-'American Bonds'!D237</f>
        <v>0</v>
      </c>
      <c r="E237">
        <f>'American Bonds'!E238-'American Bonds'!E237</f>
        <v>0</v>
      </c>
      <c r="F237">
        <f>'American Bonds'!F238-'American Bonds'!F237</f>
        <v>-2.0000000000000018E-2</v>
      </c>
      <c r="G237">
        <f>'American Bonds'!G238-'American Bonds'!G237</f>
        <v>0</v>
      </c>
      <c r="H237">
        <f>'American Bonds'!H238-'American Bonds'!H237</f>
        <v>0</v>
      </c>
      <c r="I237">
        <f>'American Bonds'!I238-'American Bonds'!I237</f>
        <v>0</v>
      </c>
      <c r="J237">
        <f>'American Bonds'!J238-'American Bonds'!J237</f>
        <v>0</v>
      </c>
      <c r="K237">
        <f>'American Bonds'!K238-'American Bonds'!K237</f>
        <v>0</v>
      </c>
      <c r="L237">
        <f>'American Bonds'!L238-'American Bonds'!L237</f>
        <v>0</v>
      </c>
      <c r="N237" s="129">
        <f t="shared" si="54"/>
        <v>2.0000000000000018E-2</v>
      </c>
      <c r="O237" s="25">
        <f>List1!X294</f>
        <v>6.4088202000189938</v>
      </c>
      <c r="U237" s="154" t="str">
        <f t="shared" si="56"/>
        <v>10.01.2018</v>
      </c>
      <c r="V237">
        <f t="shared" si="55"/>
        <v>3.3107569721115532E-2</v>
      </c>
      <c r="W237">
        <f t="shared" si="43"/>
        <v>3.2715506758571246E-2</v>
      </c>
      <c r="X237">
        <f>LN(List1!W546/List1!W545)</f>
        <v>-3.3886189328282976E-3</v>
      </c>
      <c r="Y237" s="26">
        <f t="shared" si="44"/>
        <v>0.10921521931708651</v>
      </c>
      <c r="Z237" s="26">
        <f t="shared" si="45"/>
        <v>-7.0205065001140397E-3</v>
      </c>
      <c r="AA237" s="26">
        <f t="shared" si="46"/>
        <v>-7.7331418729554343E-3</v>
      </c>
      <c r="AB237" s="26">
        <f t="shared" si="47"/>
        <v>8.6919789670506828E-2</v>
      </c>
      <c r="AC237" s="26">
        <f t="shared" si="48"/>
        <v>-5.5873252115043867E-3</v>
      </c>
      <c r="AD237" s="26">
        <f t="shared" si="49"/>
        <v>-6.4660823857641755E-3</v>
      </c>
      <c r="AE237" s="166">
        <f t="shared" si="50"/>
        <v>-2.2200790868377524E-2</v>
      </c>
      <c r="AF237" s="166">
        <f t="shared" si="51"/>
        <v>-2.4454341787759629E-2</v>
      </c>
      <c r="AG237" s="166">
        <f t="shared" si="52"/>
        <v>-1.7668673696435887E-2</v>
      </c>
      <c r="AH237" s="166">
        <f t="shared" si="53"/>
        <v>-2.0447547877310311E-2</v>
      </c>
    </row>
    <row r="238" spans="1:34" x14ac:dyDescent="0.2">
      <c r="A238" s="199" t="s">
        <v>102</v>
      </c>
      <c r="B238">
        <f>'American Bonds'!B239-'American Bonds'!B238</f>
        <v>0</v>
      </c>
      <c r="C238">
        <f>'American Bonds'!C239-'American Bonds'!C238</f>
        <v>0</v>
      </c>
      <c r="D238">
        <f>'American Bonds'!D239-'American Bonds'!D238</f>
        <v>0</v>
      </c>
      <c r="E238">
        <f>'American Bonds'!E239-'American Bonds'!E238</f>
        <v>0</v>
      </c>
      <c r="F238">
        <f>'American Bonds'!F239-'American Bonds'!F238</f>
        <v>1.0000000000000009E-2</v>
      </c>
      <c r="G238">
        <f>'American Bonds'!G239-'American Bonds'!G238</f>
        <v>0</v>
      </c>
      <c r="H238">
        <f>'American Bonds'!H239-'American Bonds'!H238</f>
        <v>0</v>
      </c>
      <c r="I238">
        <f>'American Bonds'!I239-'American Bonds'!I238</f>
        <v>0</v>
      </c>
      <c r="J238">
        <f>'American Bonds'!J239-'American Bonds'!J238</f>
        <v>0</v>
      </c>
      <c r="K238">
        <f>'American Bonds'!K239-'American Bonds'!K238</f>
        <v>-9.9999999999997868E-3</v>
      </c>
      <c r="L238">
        <f>'American Bonds'!L239-'American Bonds'!L238</f>
        <v>-1.0000000000000231E-2</v>
      </c>
      <c r="N238" s="129">
        <f t="shared" si="54"/>
        <v>1.0000000000000009E-2</v>
      </c>
      <c r="O238" s="25">
        <f>List1!X295</f>
        <v>6.4228233966594432</v>
      </c>
      <c r="U238" s="154" t="str">
        <f t="shared" si="56"/>
        <v>11.01.2018</v>
      </c>
      <c r="V238">
        <f t="shared" si="55"/>
        <v>3.3027888446215153E-2</v>
      </c>
      <c r="W238">
        <f t="shared" si="43"/>
        <v>3.2698550719007492E-2</v>
      </c>
      <c r="X238">
        <f>LN(List1!W547/List1!W546)</f>
        <v>-5.6020958743034787E-5</v>
      </c>
      <c r="Y238" s="26">
        <f t="shared" si="44"/>
        <v>0.10909609239559484</v>
      </c>
      <c r="Z238" s="26">
        <f t="shared" si="45"/>
        <v>-7.0093983635475168E-3</v>
      </c>
      <c r="AA238" s="26">
        <f t="shared" si="46"/>
        <v>-7.7213139341634849E-3</v>
      </c>
      <c r="AB238" s="26">
        <f t="shared" si="47"/>
        <v>8.6812218192431276E-2</v>
      </c>
      <c r="AC238" s="26">
        <f t="shared" si="48"/>
        <v>-5.5776646694866254E-3</v>
      </c>
      <c r="AD238" s="26">
        <f t="shared" si="49"/>
        <v>-6.4555342490609036E-3</v>
      </c>
      <c r="AE238" s="166">
        <f t="shared" si="50"/>
        <v>-2.2165663856267111E-2</v>
      </c>
      <c r="AF238" s="166">
        <f t="shared" si="51"/>
        <v>-2.4416938561152009E-2</v>
      </c>
      <c r="AG238" s="166">
        <f t="shared" si="52"/>
        <v>-1.7638124380228003E-2</v>
      </c>
      <c r="AH238" s="166">
        <f t="shared" si="53"/>
        <v>-2.0414191740257152E-2</v>
      </c>
    </row>
    <row r="239" spans="1:34" x14ac:dyDescent="0.2">
      <c r="A239" s="199" t="s">
        <v>103</v>
      </c>
      <c r="B239">
        <f>'American Bonds'!B240-'American Bonds'!B239</f>
        <v>1.0000000000000009E-2</v>
      </c>
      <c r="C239">
        <f>'American Bonds'!C240-'American Bonds'!C239</f>
        <v>0</v>
      </c>
      <c r="D239">
        <f>'American Bonds'!D240-'American Bonds'!D239</f>
        <v>-1.0000000000000009E-2</v>
      </c>
      <c r="E239">
        <f>'American Bonds'!E240-'American Bonds'!E239</f>
        <v>-9.9999999999998979E-3</v>
      </c>
      <c r="F239">
        <f>'American Bonds'!F240-'American Bonds'!F239</f>
        <v>-2.0000000000000018E-2</v>
      </c>
      <c r="G239">
        <f>'American Bonds'!G240-'American Bonds'!G239</f>
        <v>-2.0000000000000018E-2</v>
      </c>
      <c r="H239">
        <f>'American Bonds'!H240-'American Bonds'!H239</f>
        <v>-1.9999999999999796E-2</v>
      </c>
      <c r="I239">
        <f>'American Bonds'!I240-'American Bonds'!I239</f>
        <v>-1.0000000000000231E-2</v>
      </c>
      <c r="J239">
        <f>'American Bonds'!J240-'American Bonds'!J239</f>
        <v>-2.0000000000000018E-2</v>
      </c>
      <c r="K239">
        <f>'American Bonds'!K240-'American Bonds'!K239</f>
        <v>0</v>
      </c>
      <c r="L239">
        <f>'American Bonds'!L240-'American Bonds'!L239</f>
        <v>4.9999999999999822E-2</v>
      </c>
      <c r="N239" s="129">
        <f t="shared" si="54"/>
        <v>4.9999999999999822E-2</v>
      </c>
      <c r="O239" s="25">
        <f>List1!X296</f>
        <v>6.4227857292926727</v>
      </c>
      <c r="U239" s="154" t="str">
        <f t="shared" si="56"/>
        <v>12.01.2018</v>
      </c>
      <c r="V239">
        <f t="shared" si="55"/>
        <v>3.3027888446215133E-2</v>
      </c>
      <c r="W239">
        <f t="shared" si="43"/>
        <v>3.2698550719007513E-2</v>
      </c>
      <c r="X239">
        <f>LN(List1!W548/List1!W547)</f>
        <v>3.967066949064118E-4</v>
      </c>
      <c r="Y239" s="26">
        <f t="shared" si="44"/>
        <v>0.10909609239559487</v>
      </c>
      <c r="Z239" s="26">
        <f t="shared" si="45"/>
        <v>-7.0137577667751163E-3</v>
      </c>
      <c r="AA239" s="26">
        <f t="shared" si="46"/>
        <v>-7.7261161039275782E-3</v>
      </c>
      <c r="AB239" s="26">
        <f t="shared" si="47"/>
        <v>8.681221819243129E-2</v>
      </c>
      <c r="AC239" s="26">
        <f t="shared" si="48"/>
        <v>-5.5811336247523257E-3</v>
      </c>
      <c r="AD239" s="26">
        <f t="shared" si="49"/>
        <v>-6.4595491837787797E-3</v>
      </c>
      <c r="AE239" s="166">
        <f t="shared" si="50"/>
        <v>-2.2179449499705413E-2</v>
      </c>
      <c r="AF239" s="166">
        <f t="shared" si="51"/>
        <v>-2.4432124355317338E-2</v>
      </c>
      <c r="AG239" s="166">
        <f t="shared" si="52"/>
        <v>-1.7649094179968849E-2</v>
      </c>
      <c r="AH239" s="166">
        <f t="shared" si="53"/>
        <v>-2.0426888078622526E-2</v>
      </c>
    </row>
    <row r="240" spans="1:34" x14ac:dyDescent="0.2">
      <c r="A240" s="199" t="s">
        <v>104</v>
      </c>
      <c r="B240">
        <f>'American Bonds'!B241-'American Bonds'!B240</f>
        <v>0</v>
      </c>
      <c r="C240">
        <f>'American Bonds'!C241-'American Bonds'!C240</f>
        <v>1.0000000000000009E-2</v>
      </c>
      <c r="D240">
        <f>'American Bonds'!D241-'American Bonds'!D240</f>
        <v>2.0000000000000018E-2</v>
      </c>
      <c r="E240">
        <f>'American Bonds'!E241-'American Bonds'!E240</f>
        <v>9.9999999999998979E-3</v>
      </c>
      <c r="F240">
        <f>'American Bonds'!F241-'American Bonds'!F240</f>
        <v>3.0000000000000027E-2</v>
      </c>
      <c r="G240">
        <f>'American Bonds'!G241-'American Bonds'!G240</f>
        <v>3.0000000000000027E-2</v>
      </c>
      <c r="H240">
        <f>'American Bonds'!H241-'American Bonds'!H240</f>
        <v>2.9999999999999805E-2</v>
      </c>
      <c r="I240">
        <f>'American Bonds'!I241-'American Bonds'!I240</f>
        <v>3.0000000000000249E-2</v>
      </c>
      <c r="J240">
        <f>'American Bonds'!J241-'American Bonds'!J240</f>
        <v>4.0000000000000036E-2</v>
      </c>
      <c r="K240">
        <f>'American Bonds'!K241-'American Bonds'!K240</f>
        <v>2.9999999999999805E-2</v>
      </c>
      <c r="L240">
        <f>'American Bonds'!L241-'American Bonds'!L240</f>
        <v>-1.9999999999999574E-2</v>
      </c>
      <c r="N240" s="129">
        <f t="shared" si="54"/>
        <v>4.0000000000000036E-2</v>
      </c>
      <c r="O240" s="25">
        <f>List1!X297</f>
        <v>6.4255311708941374</v>
      </c>
      <c r="U240" s="154">
        <f t="shared" si="56"/>
        <v>41654</v>
      </c>
      <c r="V240">
        <f t="shared" si="55"/>
        <v>3.3067729083665343E-2</v>
      </c>
      <c r="W240">
        <f t="shared" si="43"/>
        <v>3.268870438580139E-2</v>
      </c>
      <c r="X240">
        <f>LN(List1!W549/List1!W548)</f>
        <v>-6.0795135769950047E-4</v>
      </c>
      <c r="Y240" s="26">
        <f t="shared" si="44"/>
        <v>0.10911302703672392</v>
      </c>
      <c r="Z240" s="26">
        <f t="shared" si="45"/>
        <v>-7.0179326164330593E-3</v>
      </c>
      <c r="AA240" s="26">
        <f t="shared" si="46"/>
        <v>-7.7303897471163938E-3</v>
      </c>
      <c r="AB240" s="26">
        <f t="shared" si="47"/>
        <v>8.6835863052995232E-2</v>
      </c>
      <c r="AC240" s="26">
        <f t="shared" si="48"/>
        <v>-5.5851097907000822E-3</v>
      </c>
      <c r="AD240" s="26">
        <f t="shared" si="49"/>
        <v>-6.4636471729300083E-3</v>
      </c>
      <c r="AE240" s="166">
        <f t="shared" si="50"/>
        <v>-2.219265153351329E-2</v>
      </c>
      <c r="AF240" s="166">
        <f t="shared" si="51"/>
        <v>-2.4445638801700861E-2</v>
      </c>
      <c r="AG240" s="166">
        <f t="shared" si="52"/>
        <v>-1.7661667920718563E-2</v>
      </c>
      <c r="AH240" s="166">
        <f t="shared" si="53"/>
        <v>-2.0439847058167069E-2</v>
      </c>
    </row>
    <row r="241" spans="1:34" x14ac:dyDescent="0.2">
      <c r="A241" s="199">
        <v>41286</v>
      </c>
      <c r="B241">
        <f>'American Bonds'!B242-'American Bonds'!B241</f>
        <v>0</v>
      </c>
      <c r="C241">
        <f>'American Bonds'!C242-'American Bonds'!C241</f>
        <v>2.0000000000000018E-2</v>
      </c>
      <c r="D241">
        <f>'American Bonds'!D242-'American Bonds'!D241</f>
        <v>1.0000000000000009E-2</v>
      </c>
      <c r="E241">
        <f>'American Bonds'!E242-'American Bonds'!E241</f>
        <v>-1.9999999999999907E-2</v>
      </c>
      <c r="F241">
        <f>'American Bonds'!F242-'American Bonds'!F241</f>
        <v>-4.0000000000000036E-2</v>
      </c>
      <c r="G241">
        <f>'American Bonds'!G242-'American Bonds'!G241</f>
        <v>-6.0000000000000053E-2</v>
      </c>
      <c r="H241">
        <f>'American Bonds'!H242-'American Bonds'!H241</f>
        <v>-5.9999999999999831E-2</v>
      </c>
      <c r="I241">
        <f>'American Bonds'!I242-'American Bonds'!I241</f>
        <v>-6.0000000000000053E-2</v>
      </c>
      <c r="J241">
        <f>'American Bonds'!J242-'American Bonds'!J241</f>
        <v>-6.999999999999984E-2</v>
      </c>
      <c r="K241">
        <f>'American Bonds'!K242-'American Bonds'!K241</f>
        <v>-4.9999999999999822E-2</v>
      </c>
      <c r="L241">
        <f>'American Bonds'!L242-'American Bonds'!L241</f>
        <v>-6.0000000000000053E-2</v>
      </c>
      <c r="N241" s="129">
        <f t="shared" si="54"/>
        <v>2.0000000000000018E-2</v>
      </c>
      <c r="O241" s="25">
        <f>List1!X298</f>
        <v>6.4268740324184126</v>
      </c>
      <c r="U241" s="154">
        <f t="shared" si="56"/>
        <v>41655</v>
      </c>
      <c r="V241">
        <f t="shared" si="55"/>
        <v>3.2908366533864558E-2</v>
      </c>
      <c r="W241">
        <f t="shared" si="43"/>
        <v>3.2457781343171239E-2</v>
      </c>
      <c r="X241">
        <f>LN(List1!W550/List1!W549)</f>
        <v>4.8044036892013733E-4</v>
      </c>
      <c r="Y241" s="26">
        <f t="shared" si="44"/>
        <v>0.10841645715763344</v>
      </c>
      <c r="Z241" s="26">
        <f t="shared" si="45"/>
        <v>-6.9806661695717073E-3</v>
      </c>
      <c r="AA241" s="26">
        <f t="shared" si="46"/>
        <v>-7.6888547649842246E-3</v>
      </c>
      <c r="AB241" s="26">
        <f t="shared" si="47"/>
        <v>8.6296665898977581E-2</v>
      </c>
      <c r="AC241" s="26">
        <f t="shared" si="48"/>
        <v>-5.5564277968606409E-3</v>
      </c>
      <c r="AD241" s="26">
        <f t="shared" si="49"/>
        <v>-6.4297016093383987E-3</v>
      </c>
      <c r="AE241" s="166">
        <f t="shared" si="50"/>
        <v>-2.2074804681129784E-2</v>
      </c>
      <c r="AF241" s="166">
        <f t="shared" si="51"/>
        <v>-2.431429365558881E-2</v>
      </c>
      <c r="AG241" s="166">
        <f t="shared" si="52"/>
        <v>-1.757096749235101E-2</v>
      </c>
      <c r="AH241" s="166">
        <f t="shared" si="53"/>
        <v>-2.0332501760759496E-2</v>
      </c>
    </row>
    <row r="242" spans="1:34" x14ac:dyDescent="0.2">
      <c r="A242" s="199">
        <v>41290</v>
      </c>
      <c r="B242">
        <f>'American Bonds'!B243-'American Bonds'!B242</f>
        <v>-4.0000000000000036E-2</v>
      </c>
      <c r="C242">
        <f>'American Bonds'!C243-'American Bonds'!C242</f>
        <v>-2.0000000000000018E-2</v>
      </c>
      <c r="D242">
        <f>'American Bonds'!D243-'American Bonds'!D242</f>
        <v>1.0000000000000009E-2</v>
      </c>
      <c r="E242">
        <f>'American Bonds'!E243-'American Bonds'!E242</f>
        <v>1.9999999999999907E-2</v>
      </c>
      <c r="F242">
        <f>'American Bonds'!F243-'American Bonds'!F242</f>
        <v>6.0000000000000053E-2</v>
      </c>
      <c r="G242">
        <f>'American Bonds'!G243-'American Bonds'!G242</f>
        <v>9.000000000000008E-2</v>
      </c>
      <c r="H242">
        <f>'American Bonds'!H243-'American Bonds'!H242</f>
        <v>8.9999999999999858E-2</v>
      </c>
      <c r="I242">
        <f>'American Bonds'!I243-'American Bonds'!I242</f>
        <v>0.10000000000000009</v>
      </c>
      <c r="J242">
        <f>'American Bonds'!J243-'American Bonds'!J242</f>
        <v>8.9999999999999858E-2</v>
      </c>
      <c r="K242">
        <f>'American Bonds'!K243-'American Bonds'!K242</f>
        <v>8.0000000000000071E-2</v>
      </c>
      <c r="L242">
        <f>'American Bonds'!L243-'American Bonds'!L242</f>
        <v>6.999999999999984E-2</v>
      </c>
      <c r="N242" s="129">
        <f t="shared" si="54"/>
        <v>0.10000000000000009</v>
      </c>
      <c r="O242" s="25">
        <f>List1!X299</f>
        <v>6.4154655986368248</v>
      </c>
      <c r="U242" s="154">
        <f t="shared" si="56"/>
        <v>41656</v>
      </c>
      <c r="V242">
        <f t="shared" si="55"/>
        <v>3.2828685258964152E-2</v>
      </c>
      <c r="W242">
        <f t="shared" si="43"/>
        <v>3.2440199349950703E-2</v>
      </c>
      <c r="X242">
        <f>LN(List1!W551/List1!W550)</f>
        <v>-1.6564868350650019E-3</v>
      </c>
      <c r="Y242" s="26">
        <f t="shared" si="44"/>
        <v>0.10829587405018304</v>
      </c>
      <c r="Z242" s="26">
        <f t="shared" si="45"/>
        <v>-6.9644843397170053E-3</v>
      </c>
      <c r="AA242" s="26">
        <f t="shared" si="46"/>
        <v>-7.6714348459082319E-3</v>
      </c>
      <c r="AB242" s="26">
        <f t="shared" si="47"/>
        <v>8.6188064818759333E-2</v>
      </c>
      <c r="AC242" s="26">
        <f t="shared" si="48"/>
        <v>-5.5427358887432058E-3</v>
      </c>
      <c r="AD242" s="26">
        <f t="shared" si="49"/>
        <v>-6.4144830021164202E-3</v>
      </c>
      <c r="AE242" s="166">
        <f t="shared" si="50"/>
        <v>-2.2023633242079614E-2</v>
      </c>
      <c r="AF242" s="166">
        <f t="shared" si="51"/>
        <v>-2.4259207034652858E-2</v>
      </c>
      <c r="AG242" s="166">
        <f t="shared" si="52"/>
        <v>-1.7527669877186167E-2</v>
      </c>
      <c r="AH242" s="166">
        <f t="shared" si="53"/>
        <v>-2.0284376299122556E-2</v>
      </c>
    </row>
    <row r="243" spans="1:34" x14ac:dyDescent="0.2">
      <c r="A243" s="199">
        <v>41291</v>
      </c>
      <c r="B243">
        <f>'American Bonds'!B244-'American Bonds'!B243</f>
        <v>-1.0000000000000009E-2</v>
      </c>
      <c r="C243">
        <f>'American Bonds'!C244-'American Bonds'!C243</f>
        <v>-1.0000000000000009E-2</v>
      </c>
      <c r="D243">
        <f>'American Bonds'!D244-'American Bonds'!D243</f>
        <v>-1.0000000000000009E-2</v>
      </c>
      <c r="E243">
        <f>'American Bonds'!E244-'American Bonds'!E243</f>
        <v>1.0000000000000009E-2</v>
      </c>
      <c r="F243">
        <f>'American Bonds'!F244-'American Bonds'!F243</f>
        <v>2.0000000000000018E-2</v>
      </c>
      <c r="G243">
        <f>'American Bonds'!G244-'American Bonds'!G243</f>
        <v>2.0000000000000018E-2</v>
      </c>
      <c r="H243">
        <f>'American Bonds'!H244-'American Bonds'!H243</f>
        <v>4.0000000000000036E-2</v>
      </c>
      <c r="I243">
        <f>'American Bonds'!I244-'American Bonds'!I243</f>
        <v>3.9999999999999591E-2</v>
      </c>
      <c r="J243">
        <f>'American Bonds'!J244-'American Bonds'!J243</f>
        <v>5.0000000000000266E-2</v>
      </c>
      <c r="K243">
        <f>'American Bonds'!K244-'American Bonds'!K243</f>
        <v>2.9999999999999805E-2</v>
      </c>
      <c r="L243">
        <f>'American Bonds'!L244-'American Bonds'!L243</f>
        <v>4.0000000000000036E-2</v>
      </c>
      <c r="N243" s="129">
        <f t="shared" si="54"/>
        <v>5.0000000000000266E-2</v>
      </c>
      <c r="O243" s="25">
        <f>List1!X300</f>
        <v>6.4345084284829257</v>
      </c>
      <c r="U243" s="154">
        <f t="shared" si="56"/>
        <v>41657</v>
      </c>
      <c r="V243">
        <f t="shared" si="55"/>
        <v>3.2868525896414334E-2</v>
      </c>
      <c r="W243">
        <f t="shared" si="43"/>
        <v>3.2430520276713538E-2</v>
      </c>
      <c r="X243">
        <f>LN(List1!W552/List1!W551)</f>
        <v>-2.9441924946800209E-3</v>
      </c>
      <c r="Y243" s="26">
        <f t="shared" si="44"/>
        <v>0.10831319779618526</v>
      </c>
      <c r="Z243" s="26">
        <f t="shared" si="45"/>
        <v>-6.9427351441699635E-3</v>
      </c>
      <c r="AA243" s="26">
        <f t="shared" si="46"/>
        <v>-7.6471549786411748E-3</v>
      </c>
      <c r="AB243" s="26">
        <f t="shared" si="47"/>
        <v>8.6211984797489843E-2</v>
      </c>
      <c r="AC243" s="26">
        <f t="shared" si="48"/>
        <v>-5.526076128123141E-3</v>
      </c>
      <c r="AD243" s="26">
        <f t="shared" si="49"/>
        <v>-6.3947026471301328E-3</v>
      </c>
      <c r="AE243" s="166">
        <f t="shared" si="50"/>
        <v>-2.1954856246874568E-2</v>
      </c>
      <c r="AF243" s="166">
        <f t="shared" si="51"/>
        <v>-2.4182427352802387E-2</v>
      </c>
      <c r="AG243" s="166">
        <f t="shared" si="52"/>
        <v>-1.7474987088353586E-2</v>
      </c>
      <c r="AH243" s="166">
        <f t="shared" si="53"/>
        <v>-2.0221825324439221E-2</v>
      </c>
    </row>
    <row r="244" spans="1:34" x14ac:dyDescent="0.2">
      <c r="A244" s="199">
        <v>41292</v>
      </c>
      <c r="B244">
        <f>'American Bonds'!B245-'American Bonds'!B244</f>
        <v>-9.9999999999999534E-3</v>
      </c>
      <c r="C244">
        <f>'American Bonds'!C245-'American Bonds'!C244</f>
        <v>-2.0000000000000018E-2</v>
      </c>
      <c r="D244">
        <f>'American Bonds'!D245-'American Bonds'!D244</f>
        <v>0</v>
      </c>
      <c r="E244">
        <f>'American Bonds'!E245-'American Bonds'!E244</f>
        <v>-1.0000000000000009E-2</v>
      </c>
      <c r="F244">
        <f>'American Bonds'!F245-'American Bonds'!F244</f>
        <v>-5.0000000000000044E-2</v>
      </c>
      <c r="G244">
        <f>'American Bonds'!G245-'American Bonds'!G244</f>
        <v>-3.0000000000000027E-2</v>
      </c>
      <c r="H244">
        <f>'American Bonds'!H245-'American Bonds'!H244</f>
        <v>-2.0000000000000018E-2</v>
      </c>
      <c r="I244">
        <f>'American Bonds'!I245-'American Bonds'!I244</f>
        <v>0</v>
      </c>
      <c r="J244">
        <f>'American Bonds'!J245-'American Bonds'!J244</f>
        <v>9.9999999999997868E-3</v>
      </c>
      <c r="K244">
        <f>'American Bonds'!K245-'American Bonds'!K244</f>
        <v>2.0000000000000018E-2</v>
      </c>
      <c r="L244">
        <f>'American Bonds'!L245-'American Bonds'!L244</f>
        <v>9.9999999999997868E-3</v>
      </c>
      <c r="N244" s="129">
        <f t="shared" si="54"/>
        <v>2.0000000000000018E-2</v>
      </c>
      <c r="O244" s="25">
        <f>List1!X301</f>
        <v>6.4060997503690009</v>
      </c>
      <c r="U244" s="154">
        <f t="shared" si="56"/>
        <v>41660</v>
      </c>
      <c r="V244">
        <f t="shared" si="55"/>
        <v>3.2828685258964145E-2</v>
      </c>
      <c r="W244">
        <f t="shared" si="43"/>
        <v>3.246485074452897E-2</v>
      </c>
      <c r="X244">
        <f>LN(List1!W553/List1!W552)</f>
        <v>-1.1009292394979946E-3</v>
      </c>
      <c r="Y244" s="26">
        <f t="shared" si="44"/>
        <v>0.10835322176955231</v>
      </c>
      <c r="Z244" s="26">
        <f t="shared" si="45"/>
        <v>-6.940942037097669E-3</v>
      </c>
      <c r="AA244" s="26">
        <f t="shared" si="46"/>
        <v>-7.6456650263990976E-3</v>
      </c>
      <c r="AB244" s="26">
        <f t="shared" si="47"/>
        <v>8.6228612754540801E-2</v>
      </c>
      <c r="AC244" s="26">
        <f t="shared" si="48"/>
        <v>-5.5236733462483119E-3</v>
      </c>
      <c r="AD244" s="26">
        <f t="shared" si="49"/>
        <v>-6.3926736882398442E-3</v>
      </c>
      <c r="AE244" s="166">
        <f t="shared" si="50"/>
        <v>-2.1949185944437562E-2</v>
      </c>
      <c r="AF244" s="166">
        <f t="shared" si="51"/>
        <v>-2.4177715710112551E-2</v>
      </c>
      <c r="AG244" s="166">
        <f t="shared" si="52"/>
        <v>-1.7467388824908555E-2</v>
      </c>
      <c r="AH244" s="166">
        <f t="shared" si="53"/>
        <v>-2.0215409193067059E-2</v>
      </c>
    </row>
    <row r="245" spans="1:34" x14ac:dyDescent="0.2">
      <c r="A245" s="199">
        <v>41293</v>
      </c>
      <c r="B245">
        <f>'American Bonds'!B246-'American Bonds'!B245</f>
        <v>0</v>
      </c>
      <c r="C245">
        <f>'American Bonds'!C246-'American Bonds'!C245</f>
        <v>1.0000000000000009E-2</v>
      </c>
      <c r="D245">
        <f>'American Bonds'!D246-'American Bonds'!D245</f>
        <v>-3.0000000000000027E-2</v>
      </c>
      <c r="E245">
        <f>'American Bonds'!E246-'American Bonds'!E245</f>
        <v>-2.9999999999999916E-2</v>
      </c>
      <c r="F245">
        <f>'American Bonds'!F246-'American Bonds'!F245</f>
        <v>-4.0000000000000036E-2</v>
      </c>
      <c r="G245">
        <f>'American Bonds'!G246-'American Bonds'!G245</f>
        <v>-7.0000000000000062E-2</v>
      </c>
      <c r="H245">
        <f>'American Bonds'!H246-'American Bonds'!H245</f>
        <v>-7.0000000000000062E-2</v>
      </c>
      <c r="I245">
        <f>'American Bonds'!I246-'American Bonds'!I245</f>
        <v>-8.9999999999999858E-2</v>
      </c>
      <c r="J245">
        <f>'American Bonds'!J246-'American Bonds'!J245</f>
        <v>-6.999999999999984E-2</v>
      </c>
      <c r="K245">
        <f>'American Bonds'!K246-'American Bonds'!K245</f>
        <v>-6.999999999999984E-2</v>
      </c>
      <c r="L245">
        <f>'American Bonds'!L246-'American Bonds'!L245</f>
        <v>-5.9999999999999609E-2</v>
      </c>
      <c r="N245" s="129">
        <f t="shared" si="54"/>
        <v>1.0000000000000009E-2</v>
      </c>
      <c r="O245" s="25">
        <f>List1!X302</f>
        <v>6.3934814532880617</v>
      </c>
      <c r="U245" s="154">
        <f t="shared" si="56"/>
        <v>41661</v>
      </c>
      <c r="V245">
        <f t="shared" si="55"/>
        <v>3.2629482071713137E-2</v>
      </c>
      <c r="W245">
        <f t="shared" si="43"/>
        <v>3.2327359424033975E-2</v>
      </c>
      <c r="X245">
        <f>LN(List1!W554/List1!W553)</f>
        <v>-8.6255487354289185E-4</v>
      </c>
      <c r="Y245" s="26">
        <f t="shared" si="44"/>
        <v>0.10783416594116871</v>
      </c>
      <c r="Z245" s="26">
        <f t="shared" si="45"/>
        <v>-6.9027331590833215E-3</v>
      </c>
      <c r="AA245" s="26">
        <f t="shared" si="46"/>
        <v>-7.6039678183508867E-3</v>
      </c>
      <c r="AB245" s="26">
        <f t="shared" si="47"/>
        <v>8.5803256470099259E-2</v>
      </c>
      <c r="AC245" s="26">
        <f t="shared" si="48"/>
        <v>-5.4924798501860203E-3</v>
      </c>
      <c r="AD245" s="26">
        <f t="shared" si="49"/>
        <v>-6.3571787006150137E-3</v>
      </c>
      <c r="AE245" s="166">
        <f t="shared" si="50"/>
        <v>-2.1828358863072692E-2</v>
      </c>
      <c r="AF245" s="166">
        <f t="shared" si="51"/>
        <v>-2.4045857560610298E-2</v>
      </c>
      <c r="AG245" s="166">
        <f t="shared" si="52"/>
        <v>-1.7368746329168221E-2</v>
      </c>
      <c r="AH245" s="166">
        <f t="shared" si="53"/>
        <v>-2.0103164186653106E-2</v>
      </c>
    </row>
    <row r="246" spans="1:34" x14ac:dyDescent="0.2">
      <c r="A246" s="199">
        <v>41296</v>
      </c>
      <c r="B246">
        <f>'American Bonds'!B247-'American Bonds'!B246</f>
        <v>3.999999999999998E-2</v>
      </c>
      <c r="C246">
        <f>'American Bonds'!C247-'American Bonds'!C246</f>
        <v>0</v>
      </c>
      <c r="D246">
        <f>'American Bonds'!D247-'American Bonds'!D246</f>
        <v>3.0000000000000027E-2</v>
      </c>
      <c r="E246">
        <f>'American Bonds'!E247-'American Bonds'!E246</f>
        <v>2.0000000000000018E-2</v>
      </c>
      <c r="F246">
        <f>'American Bonds'!F247-'American Bonds'!F246</f>
        <v>5.0000000000000044E-2</v>
      </c>
      <c r="G246">
        <f>'American Bonds'!G247-'American Bonds'!G246</f>
        <v>6.0000000000000053E-2</v>
      </c>
      <c r="H246">
        <f>'American Bonds'!H247-'American Bonds'!H246</f>
        <v>6.0000000000000053E-2</v>
      </c>
      <c r="I246">
        <f>'American Bonds'!I247-'American Bonds'!I246</f>
        <v>8.0000000000000071E-2</v>
      </c>
      <c r="J246">
        <f>'American Bonds'!J247-'American Bonds'!J246</f>
        <v>6.0000000000000053E-2</v>
      </c>
      <c r="K246">
        <f>'American Bonds'!K247-'American Bonds'!K246</f>
        <v>5.9999999999999609E-2</v>
      </c>
      <c r="L246">
        <f>'American Bonds'!L247-'American Bonds'!L246</f>
        <v>5.9999999999999609E-2</v>
      </c>
      <c r="N246" s="129">
        <f t="shared" si="54"/>
        <v>8.0000000000000071E-2</v>
      </c>
      <c r="O246" s="25">
        <f>List1!X303</f>
        <v>6.3858136339926599</v>
      </c>
      <c r="U246" s="154">
        <f t="shared" si="56"/>
        <v>41662</v>
      </c>
      <c r="V246">
        <f t="shared" si="55"/>
        <v>3.2430278884462149E-2</v>
      </c>
      <c r="W246">
        <f t="shared" si="43"/>
        <v>3.2312073896949324E-2</v>
      </c>
      <c r="X246">
        <f>LN(List1!W555/List1!W554)</f>
        <v>1.6974883990834046E-3</v>
      </c>
      <c r="Y246" s="26">
        <f t="shared" si="44"/>
        <v>0.10759940330048075</v>
      </c>
      <c r="Z246" s="26">
        <f t="shared" si="45"/>
        <v>-6.8959467467091693E-3</v>
      </c>
      <c r="AA246" s="26">
        <f t="shared" si="46"/>
        <v>-7.5976884869915946E-3</v>
      </c>
      <c r="AB246" s="26">
        <f t="shared" si="47"/>
        <v>8.5578910828183211E-2</v>
      </c>
      <c r="AC246" s="26">
        <f t="shared" si="48"/>
        <v>-5.4846736469763247E-3</v>
      </c>
      <c r="AD246" s="26">
        <f t="shared" si="49"/>
        <v>-6.3499977836270274E-3</v>
      </c>
      <c r="AE246" s="166">
        <f t="shared" si="50"/>
        <v>-2.1806898342829222E-2</v>
      </c>
      <c r="AF246" s="166">
        <f t="shared" si="51"/>
        <v>-2.4026000571332015E-2</v>
      </c>
      <c r="AG246" s="166">
        <f t="shared" si="52"/>
        <v>-1.7344060947147466E-2</v>
      </c>
      <c r="AH246" s="166">
        <f t="shared" si="53"/>
        <v>-2.0080456133282472E-2</v>
      </c>
    </row>
    <row r="247" spans="1:34" x14ac:dyDescent="0.2">
      <c r="A247" s="199">
        <v>41297</v>
      </c>
      <c r="B247">
        <f>'American Bonds'!B248-'American Bonds'!B247</f>
        <v>-2.0000000000000018E-2</v>
      </c>
      <c r="C247">
        <f>'American Bonds'!C248-'American Bonds'!C247</f>
        <v>-1.0000000000000009E-2</v>
      </c>
      <c r="D247">
        <f>'American Bonds'!D248-'American Bonds'!D247</f>
        <v>-1.0000000000000009E-2</v>
      </c>
      <c r="E247">
        <f>'American Bonds'!E248-'American Bonds'!E247</f>
        <v>9.9999999999998979E-3</v>
      </c>
      <c r="F247">
        <f>'American Bonds'!F248-'American Bonds'!F247</f>
        <v>2.0000000000000018E-2</v>
      </c>
      <c r="G247">
        <f>'American Bonds'!G248-'American Bonds'!G247</f>
        <v>3.0000000000000027E-2</v>
      </c>
      <c r="H247">
        <f>'American Bonds'!H248-'American Bonds'!H247</f>
        <v>5.0000000000000044E-2</v>
      </c>
      <c r="I247">
        <f>'American Bonds'!I248-'American Bonds'!I247</f>
        <v>6.0000000000000053E-2</v>
      </c>
      <c r="J247">
        <f>'American Bonds'!J248-'American Bonds'!J247</f>
        <v>5.9999999999999609E-2</v>
      </c>
      <c r="K247">
        <f>'American Bonds'!K248-'American Bonds'!K247</f>
        <v>6.0000000000000053E-2</v>
      </c>
      <c r="L247">
        <f>'American Bonds'!L248-'American Bonds'!L247</f>
        <v>5.0000000000000266E-2</v>
      </c>
      <c r="N247" s="129">
        <f t="shared" si="54"/>
        <v>6.0000000000000053E-2</v>
      </c>
      <c r="O247" s="25">
        <f>List1!X304</f>
        <v>6.4098120101680474</v>
      </c>
      <c r="U247" s="154">
        <f t="shared" si="56"/>
        <v>41663</v>
      </c>
      <c r="V247">
        <f t="shared" si="55"/>
        <v>3.2629482071713137E-2</v>
      </c>
      <c r="W247">
        <f t="shared" si="43"/>
        <v>3.2327359424033988E-2</v>
      </c>
      <c r="X247">
        <f>LN(List1!W556/List1!W555)</f>
        <v>-1.2533282824524991E-3</v>
      </c>
      <c r="Y247" s="26">
        <f t="shared" si="44"/>
        <v>0.10783416594116875</v>
      </c>
      <c r="Z247" s="26">
        <f t="shared" si="45"/>
        <v>-6.9003625304864258E-3</v>
      </c>
      <c r="AA247" s="26">
        <f t="shared" si="46"/>
        <v>-7.6013563624037096E-3</v>
      </c>
      <c r="AB247" s="26">
        <f t="shared" si="47"/>
        <v>8.5803256470099273E-2</v>
      </c>
      <c r="AC247" s="26">
        <f t="shared" si="48"/>
        <v>-5.4905935495713713E-3</v>
      </c>
      <c r="AD247" s="26">
        <f t="shared" si="49"/>
        <v>-6.3549954335994797E-3</v>
      </c>
      <c r="AE247" s="166">
        <f t="shared" si="50"/>
        <v>-2.1820862277220174E-2</v>
      </c>
      <c r="AF247" s="166">
        <f t="shared" si="51"/>
        <v>-2.4037599411808028E-2</v>
      </c>
      <c r="AG247" s="166">
        <f t="shared" si="52"/>
        <v>-1.7362781322874152E-2</v>
      </c>
      <c r="AH247" s="166">
        <f t="shared" si="53"/>
        <v>-2.0096260090143699E-2</v>
      </c>
    </row>
    <row r="248" spans="1:34" x14ac:dyDescent="0.2">
      <c r="A248" s="199">
        <v>41298</v>
      </c>
      <c r="B248">
        <f>'American Bonds'!B249-'American Bonds'!B248</f>
        <v>1.0000000000000009E-2</v>
      </c>
      <c r="C248">
        <f>'American Bonds'!C249-'American Bonds'!C248</f>
        <v>1.0000000000000009E-2</v>
      </c>
      <c r="D248">
        <f>'American Bonds'!D249-'American Bonds'!D248</f>
        <v>1.0000000000000009E-2</v>
      </c>
      <c r="E248">
        <f>'American Bonds'!E249-'American Bonds'!E248</f>
        <v>0</v>
      </c>
      <c r="F248">
        <f>'American Bonds'!F249-'American Bonds'!F248</f>
        <v>-2.0000000000000018E-2</v>
      </c>
      <c r="G248">
        <f>'American Bonds'!G249-'American Bonds'!G248</f>
        <v>-3.0000000000000027E-2</v>
      </c>
      <c r="H248">
        <f>'American Bonds'!H249-'American Bonds'!H248</f>
        <v>-4.0000000000000036E-2</v>
      </c>
      <c r="I248">
        <f>'American Bonds'!I249-'American Bonds'!I248</f>
        <v>-3.0000000000000249E-2</v>
      </c>
      <c r="J248">
        <f>'American Bonds'!J249-'American Bonds'!J248</f>
        <v>-2.0000000000000018E-2</v>
      </c>
      <c r="K248">
        <f>'American Bonds'!K249-'American Bonds'!K248</f>
        <v>-2.0000000000000018E-2</v>
      </c>
      <c r="L248">
        <f>'American Bonds'!L249-'American Bonds'!L248</f>
        <v>-2.0000000000000018E-2</v>
      </c>
      <c r="N248" s="129">
        <f t="shared" si="54"/>
        <v>1.0000000000000009E-2</v>
      </c>
      <c r="O248" s="25">
        <f>List1!X305</f>
        <v>6.389184109129272</v>
      </c>
      <c r="U248" s="154">
        <f t="shared" si="56"/>
        <v>41664</v>
      </c>
      <c r="V248">
        <f t="shared" si="55"/>
        <v>3.2749003984063739E-2</v>
      </c>
      <c r="W248">
        <f t="shared" si="43"/>
        <v>3.229880414201098E-2</v>
      </c>
      <c r="X248">
        <f>LN(List1!W557/List1!W556)</f>
        <v>1.4702555101613979E-3</v>
      </c>
      <c r="Y248" s="26">
        <f t="shared" si="44"/>
        <v>0.10788725833389248</v>
      </c>
      <c r="Z248" s="26">
        <f t="shared" si="45"/>
        <v>-6.9178493421135764E-3</v>
      </c>
      <c r="AA248" s="26">
        <f t="shared" si="46"/>
        <v>-7.6196533205810813E-3</v>
      </c>
      <c r="AB248" s="26">
        <f t="shared" si="47"/>
        <v>8.5875809123245717E-2</v>
      </c>
      <c r="AC248" s="26">
        <f t="shared" si="48"/>
        <v>-5.5064510751413652E-3</v>
      </c>
      <c r="AD248" s="26">
        <f t="shared" si="49"/>
        <v>-6.3718519582654188E-3</v>
      </c>
      <c r="AE248" s="166">
        <f t="shared" si="50"/>
        <v>-2.1876160430976285E-2</v>
      </c>
      <c r="AF248" s="166">
        <f t="shared" si="51"/>
        <v>-2.4095459473901366E-2</v>
      </c>
      <c r="AG248" s="166">
        <f t="shared" si="52"/>
        <v>-1.7412927221729695E-2</v>
      </c>
      <c r="AH248" s="166">
        <f t="shared" si="53"/>
        <v>-2.0149565101522875E-2</v>
      </c>
    </row>
    <row r="249" spans="1:34" x14ac:dyDescent="0.2">
      <c r="A249" s="199">
        <v>41299</v>
      </c>
      <c r="B249">
        <f>'American Bonds'!B250-'American Bonds'!B249</f>
        <v>0</v>
      </c>
      <c r="C249">
        <f>'American Bonds'!C250-'American Bonds'!C249</f>
        <v>1.0000000000000009E-2</v>
      </c>
      <c r="D249">
        <f>'American Bonds'!D250-'American Bonds'!D249</f>
        <v>1.0000000000000009E-2</v>
      </c>
      <c r="E249">
        <f>'American Bonds'!E250-'American Bonds'!E249</f>
        <v>0</v>
      </c>
      <c r="F249">
        <f>'American Bonds'!F250-'American Bonds'!F249</f>
        <v>1.0000000000000009E-2</v>
      </c>
      <c r="G249">
        <f>'American Bonds'!G250-'American Bonds'!G249</f>
        <v>-1.0000000000000009E-2</v>
      </c>
      <c r="H249">
        <f>'American Bonds'!H250-'American Bonds'!H249</f>
        <v>-1.0000000000000009E-2</v>
      </c>
      <c r="I249">
        <f>'American Bonds'!I250-'American Bonds'!I249</f>
        <v>-2.0000000000000018E-2</v>
      </c>
      <c r="J249">
        <f>'American Bonds'!J250-'American Bonds'!J249</f>
        <v>-1.9999999999999574E-2</v>
      </c>
      <c r="K249">
        <f>'American Bonds'!K250-'American Bonds'!K249</f>
        <v>-2.0000000000000018E-2</v>
      </c>
      <c r="L249">
        <f>'American Bonds'!L250-'American Bonds'!L249</f>
        <v>-2.0000000000000018E-2</v>
      </c>
      <c r="N249" s="129">
        <f t="shared" si="54"/>
        <v>1.0000000000000009E-2</v>
      </c>
      <c r="O249" s="25">
        <f>List1!X306</f>
        <v>6.3677356384247608</v>
      </c>
      <c r="U249" s="154">
        <f t="shared" si="56"/>
        <v>41667</v>
      </c>
      <c r="V249">
        <f t="shared" si="55"/>
        <v>3.3505976095617528E-2</v>
      </c>
      <c r="W249">
        <f t="shared" si="43"/>
        <v>3.4171025213525968E-2</v>
      </c>
      <c r="X249">
        <f>LN(List1!W558/List1!W557)</f>
        <v>-2.2952101608779622E-3</v>
      </c>
      <c r="Y249" s="26">
        <f t="shared" si="44"/>
        <v>0.11299966795489963</v>
      </c>
      <c r="Z249" s="26">
        <f t="shared" si="45"/>
        <v>-7.2345158529748717E-3</v>
      </c>
      <c r="AA249" s="26">
        <f t="shared" si="46"/>
        <v>-7.9758581071881305E-3</v>
      </c>
      <c r="AB249" s="26">
        <f t="shared" si="47"/>
        <v>8.9712310854735897E-2</v>
      </c>
      <c r="AC249" s="26">
        <f t="shared" si="48"/>
        <v>-5.7436021435446627E-3</v>
      </c>
      <c r="AD249" s="26">
        <f t="shared" si="49"/>
        <v>-6.6577580349009239E-3</v>
      </c>
      <c r="AE249" s="166">
        <f t="shared" si="50"/>
        <v>-2.2877547863996425E-2</v>
      </c>
      <c r="AF249" s="166">
        <f t="shared" si="51"/>
        <v>-2.5221877913033881E-2</v>
      </c>
      <c r="AG249" s="166">
        <f t="shared" si="52"/>
        <v>-1.8162864747426503E-2</v>
      </c>
      <c r="AH249" s="166">
        <f t="shared" si="53"/>
        <v>-2.1053679500573724E-2</v>
      </c>
    </row>
    <row r="250" spans="1:34" x14ac:dyDescent="0.2">
      <c r="A250" s="199">
        <v>41300</v>
      </c>
      <c r="B250">
        <f>'American Bonds'!B251-'American Bonds'!B250</f>
        <v>0</v>
      </c>
      <c r="C250">
        <f>'American Bonds'!C251-'American Bonds'!C250</f>
        <v>-1.0000000000000009E-2</v>
      </c>
      <c r="D250">
        <f>'American Bonds'!D251-'American Bonds'!D250</f>
        <v>0</v>
      </c>
      <c r="E250">
        <f>'American Bonds'!E251-'American Bonds'!E250</f>
        <v>-9.9999999999998979E-3</v>
      </c>
      <c r="F250">
        <f>'American Bonds'!F251-'American Bonds'!F250</f>
        <v>0</v>
      </c>
      <c r="G250">
        <f>'American Bonds'!G251-'American Bonds'!G250</f>
        <v>0</v>
      </c>
      <c r="H250">
        <f>'American Bonds'!H251-'American Bonds'!H250</f>
        <v>0</v>
      </c>
      <c r="I250">
        <f>'American Bonds'!I251-'American Bonds'!I250</f>
        <v>0</v>
      </c>
      <c r="J250">
        <f>'American Bonds'!J251-'American Bonds'!J250</f>
        <v>0</v>
      </c>
      <c r="K250">
        <f>'American Bonds'!K251-'American Bonds'!K250</f>
        <v>2.0000000000000018E-2</v>
      </c>
      <c r="L250">
        <f>'American Bonds'!L251-'American Bonds'!L250</f>
        <v>2.0000000000000018E-2</v>
      </c>
      <c r="N250" s="129">
        <f t="shared" si="54"/>
        <v>2.0000000000000018E-2</v>
      </c>
      <c r="O250" s="25">
        <f>List1!X307</f>
        <v>6.3741572402056752</v>
      </c>
      <c r="U250" s="154">
        <f t="shared" si="56"/>
        <v>41668</v>
      </c>
      <c r="V250">
        <f t="shared" si="55"/>
        <v>3.3466135458167325E-2</v>
      </c>
      <c r="W250">
        <f t="shared" si="43"/>
        <v>3.4180957397439572E-2</v>
      </c>
      <c r="X250">
        <f>LN(List1!W559/List1!W558)</f>
        <v>-1.8720908159563978E-3</v>
      </c>
      <c r="Y250" s="26">
        <f t="shared" si="44"/>
        <v>0.11298293303238141</v>
      </c>
      <c r="Z250" s="26">
        <f t="shared" si="45"/>
        <v>-7.2198979343476707E-3</v>
      </c>
      <c r="AA250" s="26">
        <f t="shared" si="46"/>
        <v>-7.9600669079216407E-3</v>
      </c>
      <c r="AB250" s="26">
        <f t="shared" si="47"/>
        <v>8.9688807206019544E-2</v>
      </c>
      <c r="AC250" s="26">
        <f t="shared" si="48"/>
        <v>-5.7313438100890686E-3</v>
      </c>
      <c r="AD250" s="26">
        <f t="shared" si="49"/>
        <v>-6.644052918394012E-3</v>
      </c>
      <c r="AE250" s="166">
        <f t="shared" si="50"/>
        <v>-2.283132194648347E-2</v>
      </c>
      <c r="AF250" s="166">
        <f t="shared" si="51"/>
        <v>-2.5171941756366195E-2</v>
      </c>
      <c r="AG250" s="166">
        <f t="shared" si="52"/>
        <v>-1.8124100493388987E-2</v>
      </c>
      <c r="AH250" s="166">
        <f t="shared" si="53"/>
        <v>-2.1010340116813908E-2</v>
      </c>
    </row>
    <row r="251" spans="1:34" x14ac:dyDescent="0.2">
      <c r="A251" s="199">
        <v>41303</v>
      </c>
      <c r="B251">
        <f>'American Bonds'!B252-'American Bonds'!B251</f>
        <v>1.0000000000000009E-2</v>
      </c>
      <c r="C251">
        <f>'American Bonds'!C252-'American Bonds'!C251</f>
        <v>1.0000000000000009E-2</v>
      </c>
      <c r="D251">
        <f>'American Bonds'!D252-'American Bonds'!D251</f>
        <v>1.0000000000000009E-2</v>
      </c>
      <c r="E251">
        <f>'American Bonds'!E252-'American Bonds'!E251</f>
        <v>2.9999999999999916E-2</v>
      </c>
      <c r="F251">
        <f>'American Bonds'!F252-'American Bonds'!F251</f>
        <v>-3.0000000000000027E-2</v>
      </c>
      <c r="G251">
        <f>'American Bonds'!G252-'American Bonds'!G251</f>
        <v>-2.0000000000000018E-2</v>
      </c>
      <c r="H251">
        <f>'American Bonds'!H252-'American Bonds'!H251</f>
        <v>-4.0000000000000036E-2</v>
      </c>
      <c r="I251">
        <f>'American Bonds'!I252-'American Bonds'!I251</f>
        <v>-3.9999999999999591E-2</v>
      </c>
      <c r="J251">
        <f>'American Bonds'!J252-'American Bonds'!J251</f>
        <v>-4.0000000000000036E-2</v>
      </c>
      <c r="K251">
        <f>'American Bonds'!K252-'American Bonds'!K251</f>
        <v>-4.0000000000000036E-2</v>
      </c>
      <c r="L251">
        <f>'American Bonds'!L252-'American Bonds'!L251</f>
        <v>-3.0000000000000249E-2</v>
      </c>
      <c r="N251" s="129">
        <f t="shared" si="54"/>
        <v>2.9999999999999916E-2</v>
      </c>
      <c r="O251" s="25">
        <f>List1!X308</f>
        <v>6.3814662499496029</v>
      </c>
      <c r="U251" s="154">
        <f t="shared" si="56"/>
        <v>41669</v>
      </c>
      <c r="V251">
        <f t="shared" si="55"/>
        <v>3.362549800796813E-2</v>
      </c>
      <c r="W251">
        <f t="shared" si="43"/>
        <v>3.4257892335212287E-2</v>
      </c>
      <c r="X251">
        <f>LN(List1!W560/List1!W559)</f>
        <v>-1.9534700402119983E-3</v>
      </c>
      <c r="Y251" s="26">
        <f t="shared" si="44"/>
        <v>0.11332127301110925</v>
      </c>
      <c r="Z251" s="26">
        <f t="shared" si="45"/>
        <v>-7.2270766165653446E-3</v>
      </c>
      <c r="AA251" s="26">
        <f t="shared" si="46"/>
        <v>-7.9674320951108341E-3</v>
      </c>
      <c r="AB251" s="26">
        <f t="shared" si="47"/>
        <v>8.9974716467255078E-2</v>
      </c>
      <c r="AC251" s="26">
        <f t="shared" si="48"/>
        <v>-5.7381474120825442E-3</v>
      </c>
      <c r="AD251" s="26">
        <f t="shared" si="49"/>
        <v>-6.6510865013679503E-3</v>
      </c>
      <c r="AE251" s="166">
        <f t="shared" si="50"/>
        <v>-2.2854022932889868E-2</v>
      </c>
      <c r="AF251" s="166">
        <f t="shared" si="51"/>
        <v>-2.5195232523277537E-2</v>
      </c>
      <c r="AG251" s="166">
        <f t="shared" si="52"/>
        <v>-1.814561537198163E-2</v>
      </c>
      <c r="AH251" s="166">
        <f t="shared" si="53"/>
        <v>-2.1032582259123335E-2</v>
      </c>
    </row>
    <row r="252" spans="1:34" x14ac:dyDescent="0.2">
      <c r="A252" s="199">
        <v>41304</v>
      </c>
      <c r="B252">
        <f>'American Bonds'!B253-'American Bonds'!B252</f>
        <v>0</v>
      </c>
      <c r="C252">
        <f>'American Bonds'!C253-'American Bonds'!C252</f>
        <v>-1.0000000000000009E-2</v>
      </c>
      <c r="D252">
        <f>'American Bonds'!D253-'American Bonds'!D252</f>
        <v>1.0000000000000009E-2</v>
      </c>
      <c r="E252">
        <f>'American Bonds'!E253-'American Bonds'!E252</f>
        <v>-1.0000000000000009E-2</v>
      </c>
      <c r="F252">
        <f>'American Bonds'!F253-'American Bonds'!F252</f>
        <v>3.0000000000000027E-2</v>
      </c>
      <c r="G252">
        <f>'American Bonds'!G253-'American Bonds'!G252</f>
        <v>3.0000000000000027E-2</v>
      </c>
      <c r="H252">
        <f>'American Bonds'!H253-'American Bonds'!H252</f>
        <v>3.0000000000000027E-2</v>
      </c>
      <c r="I252">
        <f>'American Bonds'!I253-'American Bonds'!I252</f>
        <v>2.9999999999999805E-2</v>
      </c>
      <c r="J252">
        <f>'American Bonds'!J253-'American Bonds'!J252</f>
        <v>2.9999999999999805E-2</v>
      </c>
      <c r="K252">
        <f>'American Bonds'!K253-'American Bonds'!K252</f>
        <v>2.0000000000000018E-2</v>
      </c>
      <c r="L252">
        <f>'American Bonds'!L253-'American Bonds'!L252</f>
        <v>3.0000000000000249E-2</v>
      </c>
      <c r="N252" s="129">
        <f t="shared" si="54"/>
        <v>3.0000000000000249E-2</v>
      </c>
      <c r="O252" s="25">
        <f>List1!X309</f>
        <v>6.3759811365005241</v>
      </c>
      <c r="U252" s="155" t="str">
        <f t="shared" si="56"/>
        <v>01.02.2018</v>
      </c>
      <c r="V252">
        <f t="shared" si="55"/>
        <v>2.7968127490039837E-2</v>
      </c>
      <c r="W252">
        <f>_xlfn.STDEV.S(N254:N504)</f>
        <v>9.7341948717290835E-2</v>
      </c>
      <c r="X252">
        <f>LN(List1!W561/List1!W560)</f>
        <v>4.9563257787713305E-4</v>
      </c>
      <c r="Y252" s="26">
        <f>V252+W252*_xlfn.NORM.S.INV(99%)</f>
        <v>0.25441936294350193</v>
      </c>
      <c r="Z252" s="26">
        <f>-Y252*O504/100</f>
        <v>-1.6251211850476524E-2</v>
      </c>
      <c r="AA252" s="26">
        <f t="shared" si="46"/>
        <v>-1.8358209578479459E-2</v>
      </c>
      <c r="AB252" s="26">
        <f t="shared" si="47"/>
        <v>0.18808138489219983</v>
      </c>
      <c r="AC252" s="26">
        <f t="shared" si="48"/>
        <v>-1.201382786141522E-2</v>
      </c>
      <c r="AD252" s="26">
        <f t="shared" si="49"/>
        <v>-1.4611985966098211E-2</v>
      </c>
      <c r="AE252" s="166">
        <f t="shared" si="50"/>
        <v>-5.1390844185425541E-2</v>
      </c>
      <c r="AF252" s="166">
        <f t="shared" si="51"/>
        <v>-5.8053756030714755E-2</v>
      </c>
      <c r="AG252" s="166">
        <f t="shared" si="52"/>
        <v>-3.799105945926181E-2</v>
      </c>
      <c r="AH252" s="166">
        <f t="shared" si="53"/>
        <v>-4.6207156791286251E-2</v>
      </c>
    </row>
    <row r="253" spans="1:34" x14ac:dyDescent="0.2">
      <c r="A253" s="154" t="s">
        <v>105</v>
      </c>
      <c r="B253">
        <f>'American Bonds'!B254-'American Bonds'!B253</f>
        <v>0</v>
      </c>
      <c r="C253">
        <f>'American Bonds'!C254-'American Bonds'!C253</f>
        <v>1.0000000000000009E-2</v>
      </c>
      <c r="D253">
        <f>'American Bonds'!D254-'American Bonds'!D253</f>
        <v>-1.0000000000000009E-2</v>
      </c>
      <c r="E253">
        <f>'American Bonds'!E254-'American Bonds'!E253</f>
        <v>1.0000000000000009E-2</v>
      </c>
      <c r="F253">
        <f>'American Bonds'!F254-'American Bonds'!F253</f>
        <v>-1.0000000000000009E-2</v>
      </c>
      <c r="G253">
        <f>'American Bonds'!G254-'American Bonds'!G253</f>
        <v>-1.0000000000000009E-2</v>
      </c>
      <c r="H253">
        <f>'American Bonds'!H254-'American Bonds'!H253</f>
        <v>-1.0000000000000009E-2</v>
      </c>
      <c r="I253">
        <f>'American Bonds'!I254-'American Bonds'!I253</f>
        <v>0</v>
      </c>
      <c r="J253">
        <f>'American Bonds'!J254-'American Bonds'!J253</f>
        <v>0</v>
      </c>
      <c r="K253">
        <f>'American Bonds'!K254-'American Bonds'!K253</f>
        <v>0</v>
      </c>
      <c r="L253">
        <f>'American Bonds'!L254-'American Bonds'!L253</f>
        <v>9.9999999999997868E-3</v>
      </c>
      <c r="N253" s="129">
        <f t="shared" si="54"/>
        <v>1.0000000000000009E-2</v>
      </c>
      <c r="O253" s="25">
        <f>List1!X310</f>
        <v>6.3905940888177044</v>
      </c>
      <c r="U253" s="12"/>
    </row>
    <row r="254" spans="1:34" x14ac:dyDescent="0.2">
      <c r="A254" s="154" t="s">
        <v>106</v>
      </c>
      <c r="B254">
        <f>'American Bonds'!B255-'American Bonds'!B254</f>
        <v>-1.0000000000000009E-2</v>
      </c>
      <c r="C254">
        <f>'American Bonds'!C255-'American Bonds'!C254</f>
        <v>-1.0000000000000009E-2</v>
      </c>
      <c r="D254">
        <f>'American Bonds'!D255-'American Bonds'!D254</f>
        <v>-1.0000000000000009E-2</v>
      </c>
      <c r="E254">
        <f>'American Bonds'!E255-'American Bonds'!E254</f>
        <v>-2.0000000000000018E-2</v>
      </c>
      <c r="F254">
        <f>'American Bonds'!F255-'American Bonds'!F254</f>
        <v>0</v>
      </c>
      <c r="G254">
        <f>'American Bonds'!G255-'American Bonds'!G254</f>
        <v>1.0000000000000009E-2</v>
      </c>
      <c r="H254">
        <f>'American Bonds'!H255-'American Bonds'!H254</f>
        <v>1.0000000000000009E-2</v>
      </c>
      <c r="I254">
        <f>'American Bonds'!I255-'American Bonds'!I254</f>
        <v>0</v>
      </c>
      <c r="J254">
        <f>'American Bonds'!J255-'American Bonds'!J254</f>
        <v>1.0000000000000231E-2</v>
      </c>
      <c r="K254">
        <f>'American Bonds'!K255-'American Bonds'!K254</f>
        <v>2.0000000000000018E-2</v>
      </c>
      <c r="L254">
        <f>'American Bonds'!L255-'American Bonds'!L254</f>
        <v>2.0000000000000018E-2</v>
      </c>
      <c r="N254" s="129">
        <f t="shared" si="54"/>
        <v>2.0000000000000018E-2</v>
      </c>
      <c r="O254" s="25">
        <f>List1!X311</f>
        <v>6.382820459522681</v>
      </c>
      <c r="U254" s="12"/>
    </row>
    <row r="255" spans="1:34" x14ac:dyDescent="0.2">
      <c r="A255" s="154" t="s">
        <v>107</v>
      </c>
      <c r="B255">
        <f>'American Bonds'!B256-'American Bonds'!B255</f>
        <v>-1.0000000000000009E-2</v>
      </c>
      <c r="C255">
        <f>'American Bonds'!C256-'American Bonds'!C255</f>
        <v>2.0000000000000018E-2</v>
      </c>
      <c r="D255">
        <f>'American Bonds'!D256-'American Bonds'!D255</f>
        <v>-1.0000000000000009E-2</v>
      </c>
      <c r="E255">
        <f>'American Bonds'!E256-'American Bonds'!E255</f>
        <v>-2.9999999999999916E-2</v>
      </c>
      <c r="F255">
        <f>'American Bonds'!F256-'American Bonds'!F255</f>
        <v>-5.0000000000000044E-2</v>
      </c>
      <c r="G255">
        <f>'American Bonds'!G256-'American Bonds'!G255</f>
        <v>-6.0000000000000053E-2</v>
      </c>
      <c r="H255">
        <f>'American Bonds'!H256-'American Bonds'!H255</f>
        <v>-6.999999999999984E-2</v>
      </c>
      <c r="I255">
        <f>'American Bonds'!I256-'American Bonds'!I255</f>
        <v>-8.0000000000000071E-2</v>
      </c>
      <c r="J255">
        <f>'American Bonds'!J256-'American Bonds'!J255</f>
        <v>-7.0000000000000284E-2</v>
      </c>
      <c r="K255">
        <f>'American Bonds'!K256-'American Bonds'!K255</f>
        <v>-6.0000000000000053E-2</v>
      </c>
      <c r="L255">
        <f>'American Bonds'!L256-'American Bonds'!L255</f>
        <v>-6.0000000000000053E-2</v>
      </c>
      <c r="N255" s="129">
        <f t="shared" si="54"/>
        <v>2.0000000000000018E-2</v>
      </c>
      <c r="O255" s="25">
        <f>List1!X312</f>
        <v>6.3825536614273082</v>
      </c>
      <c r="U255" s="12"/>
    </row>
    <row r="256" spans="1:34" x14ac:dyDescent="0.2">
      <c r="A256" s="154" t="s">
        <v>108</v>
      </c>
      <c r="B256">
        <f>'American Bonds'!B257-'American Bonds'!B256</f>
        <v>3.0000000000000027E-2</v>
      </c>
      <c r="C256">
        <f>'American Bonds'!C257-'American Bonds'!C256</f>
        <v>0</v>
      </c>
      <c r="D256">
        <f>'American Bonds'!D257-'American Bonds'!D256</f>
        <v>1.0000000000000009E-2</v>
      </c>
      <c r="E256">
        <f>'American Bonds'!E257-'American Bonds'!E256</f>
        <v>1.0000000000000009E-2</v>
      </c>
      <c r="F256">
        <f>'American Bonds'!F257-'American Bonds'!F256</f>
        <v>0</v>
      </c>
      <c r="G256">
        <f>'American Bonds'!G257-'American Bonds'!G256</f>
        <v>0</v>
      </c>
      <c r="H256">
        <f>'American Bonds'!H257-'American Bonds'!H256</f>
        <v>-1.0000000000000009E-2</v>
      </c>
      <c r="I256">
        <f>'American Bonds'!I257-'American Bonds'!I256</f>
        <v>-2.0000000000000018E-2</v>
      </c>
      <c r="J256">
        <f>'American Bonds'!J257-'American Bonds'!J256</f>
        <v>-2.0000000000000018E-2</v>
      </c>
      <c r="K256">
        <f>'American Bonds'!K257-'American Bonds'!K256</f>
        <v>-1.9999999999999574E-2</v>
      </c>
      <c r="L256">
        <f>'American Bonds'!L257-'American Bonds'!L256</f>
        <v>-2.9999999999999805E-2</v>
      </c>
      <c r="N256" s="129">
        <f t="shared" si="54"/>
        <v>3.0000000000000027E-2</v>
      </c>
      <c r="O256" s="25">
        <f>List1!X313</f>
        <v>6.3762171772834719</v>
      </c>
      <c r="U256" s="12"/>
    </row>
    <row r="257" spans="1:21" x14ac:dyDescent="0.2">
      <c r="A257" s="154" t="s">
        <v>109</v>
      </c>
      <c r="B257">
        <f>'American Bonds'!B258-'American Bonds'!B257</f>
        <v>1.0000000000000009E-2</v>
      </c>
      <c r="C257">
        <f>'American Bonds'!C258-'American Bonds'!C257</f>
        <v>1.0000000000000009E-2</v>
      </c>
      <c r="D257">
        <f>'American Bonds'!D258-'American Bonds'!D257</f>
        <v>0</v>
      </c>
      <c r="E257">
        <f>'American Bonds'!E258-'American Bonds'!E257</f>
        <v>-1.0000000000000009E-2</v>
      </c>
      <c r="F257">
        <f>'American Bonds'!F258-'American Bonds'!F257</f>
        <v>-1.0000000000000009E-2</v>
      </c>
      <c r="G257">
        <f>'American Bonds'!G258-'American Bonds'!G257</f>
        <v>-3.0000000000000027E-2</v>
      </c>
      <c r="H257">
        <f>'American Bonds'!H258-'American Bonds'!H257</f>
        <v>-4.0000000000000036E-2</v>
      </c>
      <c r="I257">
        <f>'American Bonds'!I258-'American Bonds'!I257</f>
        <v>-2.9999999999999805E-2</v>
      </c>
      <c r="J257">
        <f>'American Bonds'!J258-'American Bonds'!J257</f>
        <v>-6.0000000000000053E-2</v>
      </c>
      <c r="K257">
        <f>'American Bonds'!K258-'American Bonds'!K257</f>
        <v>-6.0000000000000053E-2</v>
      </c>
      <c r="L257">
        <f>'American Bonds'!L258-'American Bonds'!L257</f>
        <v>-6.0000000000000053E-2</v>
      </c>
      <c r="N257" s="129">
        <f t="shared" si="54"/>
        <v>1.0000000000000009E-2</v>
      </c>
      <c r="O257" s="25">
        <f>List1!X314</f>
        <v>6.3976154899062774</v>
      </c>
      <c r="U257" s="12"/>
    </row>
    <row r="258" spans="1:21" x14ac:dyDescent="0.2">
      <c r="A258" s="154" t="s">
        <v>110</v>
      </c>
      <c r="B258">
        <f>'American Bonds'!B259-'American Bonds'!B258</f>
        <v>-1.0000000000000009E-2</v>
      </c>
      <c r="C258">
        <f>'American Bonds'!C259-'American Bonds'!C258</f>
        <v>0</v>
      </c>
      <c r="D258">
        <f>'American Bonds'!D259-'American Bonds'!D258</f>
        <v>1.0000000000000009E-2</v>
      </c>
      <c r="E258">
        <f>'American Bonds'!E259-'American Bonds'!E258</f>
        <v>1.0000000000000009E-2</v>
      </c>
      <c r="F258">
        <f>'American Bonds'!F259-'American Bonds'!F258</f>
        <v>5.0000000000000044E-2</v>
      </c>
      <c r="G258">
        <f>'American Bonds'!G259-'American Bonds'!G258</f>
        <v>6.0000000000000053E-2</v>
      </c>
      <c r="H258">
        <f>'American Bonds'!H259-'American Bonds'!H258</f>
        <v>6.999999999999984E-2</v>
      </c>
      <c r="I258">
        <f>'American Bonds'!I259-'American Bonds'!I258</f>
        <v>6.0000000000000053E-2</v>
      </c>
      <c r="J258">
        <f>'American Bonds'!J259-'American Bonds'!J258</f>
        <v>6.0000000000000053E-2</v>
      </c>
      <c r="K258">
        <f>'American Bonds'!K259-'American Bonds'!K258</f>
        <v>6.0000000000000053E-2</v>
      </c>
      <c r="L258">
        <f>'American Bonds'!L259-'American Bonds'!L258</f>
        <v>6.0000000000000053E-2</v>
      </c>
      <c r="N258" s="129">
        <f t="shared" si="54"/>
        <v>6.999999999999984E-2</v>
      </c>
      <c r="O258" s="25">
        <f>List1!X315</f>
        <v>6.4052840628087129</v>
      </c>
      <c r="U258" s="12"/>
    </row>
    <row r="259" spans="1:21" x14ac:dyDescent="0.2">
      <c r="A259" s="154" t="s">
        <v>111</v>
      </c>
      <c r="B259">
        <f>'American Bonds'!B260-'American Bonds'!B259</f>
        <v>0</v>
      </c>
      <c r="C259">
        <f>'American Bonds'!C260-'American Bonds'!C259</f>
        <v>1.0000000000000009E-2</v>
      </c>
      <c r="D259">
        <f>'American Bonds'!D260-'American Bonds'!D259</f>
        <v>0</v>
      </c>
      <c r="E259">
        <f>'American Bonds'!E260-'American Bonds'!E259</f>
        <v>1.0000000000000009E-2</v>
      </c>
      <c r="F259">
        <f>'American Bonds'!F260-'American Bonds'!F259</f>
        <v>0</v>
      </c>
      <c r="G259">
        <f>'American Bonds'!G260-'American Bonds'!G259</f>
        <v>1.0000000000000009E-2</v>
      </c>
      <c r="H259">
        <f>'American Bonds'!H260-'American Bonds'!H259</f>
        <v>1.0000000000000009E-2</v>
      </c>
      <c r="I259">
        <f>'American Bonds'!I260-'American Bonds'!I259</f>
        <v>2.0000000000000018E-2</v>
      </c>
      <c r="J259">
        <f>'American Bonds'!J260-'American Bonds'!J259</f>
        <v>1.0000000000000231E-2</v>
      </c>
      <c r="K259">
        <f>'American Bonds'!K260-'American Bonds'!K259</f>
        <v>9.9999999999997868E-3</v>
      </c>
      <c r="L259">
        <f>'American Bonds'!L260-'American Bonds'!L259</f>
        <v>-1.0000000000000231E-2</v>
      </c>
      <c r="N259" s="129">
        <f t="shared" si="54"/>
        <v>2.0000000000000018E-2</v>
      </c>
      <c r="O259" s="25">
        <f>List1!X316</f>
        <v>6.4269095527124493</v>
      </c>
      <c r="U259" s="12"/>
    </row>
    <row r="260" spans="1:21" x14ac:dyDescent="0.2">
      <c r="A260" s="154" t="s">
        <v>112</v>
      </c>
      <c r="B260">
        <f>'American Bonds'!B261-'American Bonds'!B260</f>
        <v>-1.0000000000000009E-2</v>
      </c>
      <c r="C260">
        <f>'American Bonds'!C261-'American Bonds'!C260</f>
        <v>-3.0000000000000027E-2</v>
      </c>
      <c r="D260">
        <f>'American Bonds'!D261-'American Bonds'!D260</f>
        <v>-1.0000000000000009E-2</v>
      </c>
      <c r="E260">
        <f>'American Bonds'!E261-'American Bonds'!E260</f>
        <v>9.9999999999998979E-3</v>
      </c>
      <c r="F260">
        <f>'American Bonds'!F261-'American Bonds'!F260</f>
        <v>0</v>
      </c>
      <c r="G260">
        <f>'American Bonds'!G261-'American Bonds'!G260</f>
        <v>1.0000000000000009E-2</v>
      </c>
      <c r="H260">
        <f>'American Bonds'!H261-'American Bonds'!H260</f>
        <v>3.0000000000000027E-2</v>
      </c>
      <c r="I260">
        <f>'American Bonds'!I261-'American Bonds'!I260</f>
        <v>2.0000000000000018E-2</v>
      </c>
      <c r="J260">
        <f>'American Bonds'!J261-'American Bonds'!J260</f>
        <v>2.0000000000000018E-2</v>
      </c>
      <c r="K260">
        <f>'American Bonds'!K261-'American Bonds'!K260</f>
        <v>2.0000000000000018E-2</v>
      </c>
      <c r="L260">
        <f>'American Bonds'!L261-'American Bonds'!L260</f>
        <v>2.0000000000000018E-2</v>
      </c>
      <c r="N260" s="129">
        <f t="shared" ref="N260:N323" si="57">MAX(B260:L260)</f>
        <v>3.0000000000000027E-2</v>
      </c>
      <c r="O260" s="25">
        <f>List1!X317</f>
        <v>6.4063369932184404</v>
      </c>
      <c r="U260" s="12"/>
    </row>
    <row r="261" spans="1:21" x14ac:dyDescent="0.2">
      <c r="A261" s="154">
        <v>41317</v>
      </c>
      <c r="B261">
        <f>'American Bonds'!B262-'American Bonds'!B261</f>
        <v>1.0000000000000009E-2</v>
      </c>
      <c r="C261">
        <f>'American Bonds'!C262-'American Bonds'!C261</f>
        <v>2.0000000000000018E-2</v>
      </c>
      <c r="D261">
        <f>'American Bonds'!D262-'American Bonds'!D261</f>
        <v>3.0000000000000027E-2</v>
      </c>
      <c r="E261">
        <f>'American Bonds'!E262-'American Bonds'!E261</f>
        <v>2.0000000000000018E-2</v>
      </c>
      <c r="F261">
        <f>'American Bonds'!F262-'American Bonds'!F261</f>
        <v>5.0000000000000044E-2</v>
      </c>
      <c r="G261">
        <f>'American Bonds'!G262-'American Bonds'!G261</f>
        <v>5.0000000000000044E-2</v>
      </c>
      <c r="H261">
        <f>'American Bonds'!H262-'American Bonds'!H261</f>
        <v>6.0000000000000053E-2</v>
      </c>
      <c r="I261">
        <f>'American Bonds'!I262-'American Bonds'!I261</f>
        <v>4.9999999999999822E-2</v>
      </c>
      <c r="J261">
        <f>'American Bonds'!J262-'American Bonds'!J261</f>
        <v>4.0000000000000036E-2</v>
      </c>
      <c r="K261">
        <f>'American Bonds'!K262-'American Bonds'!K261</f>
        <v>4.0000000000000036E-2</v>
      </c>
      <c r="L261">
        <f>'American Bonds'!L262-'American Bonds'!L261</f>
        <v>4.0000000000000036E-2</v>
      </c>
      <c r="N261" s="129">
        <f t="shared" si="57"/>
        <v>6.0000000000000053E-2</v>
      </c>
      <c r="O261" s="25">
        <f>List1!X318</f>
        <v>6.4029326497299364</v>
      </c>
      <c r="U261" s="12"/>
    </row>
    <row r="262" spans="1:21" x14ac:dyDescent="0.2">
      <c r="A262" s="154">
        <v>41318</v>
      </c>
      <c r="B262">
        <f>'American Bonds'!B263-'American Bonds'!B262</f>
        <v>2.0000000000000018E-2</v>
      </c>
      <c r="C262">
        <f>'American Bonds'!C263-'American Bonds'!C262</f>
        <v>0</v>
      </c>
      <c r="D262">
        <f>'American Bonds'!D263-'American Bonds'!D262</f>
        <v>1.0000000000000009E-2</v>
      </c>
      <c r="E262">
        <f>'American Bonds'!E263-'American Bonds'!E262</f>
        <v>2.0000000000000018E-2</v>
      </c>
      <c r="F262">
        <f>'American Bonds'!F263-'American Bonds'!F262</f>
        <v>2.0000000000000018E-2</v>
      </c>
      <c r="G262">
        <f>'American Bonds'!G263-'American Bonds'!G262</f>
        <v>4.0000000000000036E-2</v>
      </c>
      <c r="H262">
        <f>'American Bonds'!H263-'American Bonds'!H262</f>
        <v>2.9999999999999805E-2</v>
      </c>
      <c r="I262">
        <f>'American Bonds'!I263-'American Bonds'!I262</f>
        <v>4.0000000000000036E-2</v>
      </c>
      <c r="J262">
        <f>'American Bonds'!J263-'American Bonds'!J262</f>
        <v>3.9999999999999591E-2</v>
      </c>
      <c r="K262">
        <f>'American Bonds'!K263-'American Bonds'!K262</f>
        <v>2.9999999999999805E-2</v>
      </c>
      <c r="L262">
        <f>'American Bonds'!L263-'American Bonds'!L262</f>
        <v>2.0000000000000018E-2</v>
      </c>
      <c r="N262" s="129">
        <f t="shared" si="57"/>
        <v>4.0000000000000036E-2</v>
      </c>
      <c r="O262" s="25">
        <f>List1!X319</f>
        <v>6.3960085693684592</v>
      </c>
      <c r="U262" s="12"/>
    </row>
    <row r="263" spans="1:21" x14ac:dyDescent="0.2">
      <c r="A263" s="154">
        <v>41319</v>
      </c>
      <c r="B263">
        <f>'American Bonds'!B264-'American Bonds'!B263</f>
        <v>-2.0000000000000018E-2</v>
      </c>
      <c r="C263">
        <f>'American Bonds'!C264-'American Bonds'!C263</f>
        <v>-1.0000000000000009E-2</v>
      </c>
      <c r="D263">
        <f>'American Bonds'!D264-'American Bonds'!D263</f>
        <v>-1.0000000000000009E-2</v>
      </c>
      <c r="E263">
        <f>'American Bonds'!E264-'American Bonds'!E263</f>
        <v>-4.0000000000000036E-2</v>
      </c>
      <c r="F263">
        <f>'American Bonds'!F264-'American Bonds'!F263</f>
        <v>-5.0000000000000044E-2</v>
      </c>
      <c r="G263">
        <f>'American Bonds'!G264-'American Bonds'!G263</f>
        <v>-7.0000000000000062E-2</v>
      </c>
      <c r="H263">
        <f>'American Bonds'!H264-'American Bonds'!H263</f>
        <v>-5.9999999999999831E-2</v>
      </c>
      <c r="I263">
        <f>'American Bonds'!I264-'American Bonds'!I263</f>
        <v>-7.0000000000000284E-2</v>
      </c>
      <c r="J263">
        <f>'American Bonds'!J264-'American Bonds'!J263</f>
        <v>-5.9999999999999609E-2</v>
      </c>
      <c r="K263">
        <f>'American Bonds'!K264-'American Bonds'!K263</f>
        <v>-4.0000000000000036E-2</v>
      </c>
      <c r="L263">
        <f>'American Bonds'!L264-'American Bonds'!L263</f>
        <v>-4.0000000000000036E-2</v>
      </c>
      <c r="N263" s="129">
        <f t="shared" si="57"/>
        <v>-1.0000000000000009E-2</v>
      </c>
      <c r="O263" s="25">
        <f>List1!X320</f>
        <v>6.3829245347428936</v>
      </c>
      <c r="U263" s="12"/>
    </row>
    <row r="264" spans="1:21" x14ac:dyDescent="0.2">
      <c r="A264" s="154">
        <v>41320</v>
      </c>
      <c r="B264">
        <f>'American Bonds'!B265-'American Bonds'!B264</f>
        <v>-1.0000000000000009E-2</v>
      </c>
      <c r="C264">
        <f>'American Bonds'!C265-'American Bonds'!C264</f>
        <v>0</v>
      </c>
      <c r="D264">
        <f>'American Bonds'!D265-'American Bonds'!D264</f>
        <v>0</v>
      </c>
      <c r="E264">
        <f>'American Bonds'!E265-'American Bonds'!E264</f>
        <v>0</v>
      </c>
      <c r="F264">
        <f>'American Bonds'!F265-'American Bonds'!F264</f>
        <v>-1.0000000000000009E-2</v>
      </c>
      <c r="G264">
        <f>'American Bonds'!G265-'American Bonds'!G264</f>
        <v>-2.0000000000000018E-2</v>
      </c>
      <c r="H264">
        <f>'American Bonds'!H265-'American Bonds'!H264</f>
        <v>-3.0000000000000027E-2</v>
      </c>
      <c r="I264">
        <f>'American Bonds'!I265-'American Bonds'!I264</f>
        <v>-2.9999999999999805E-2</v>
      </c>
      <c r="J264">
        <f>'American Bonds'!J265-'American Bonds'!J264</f>
        <v>-3.0000000000000249E-2</v>
      </c>
      <c r="K264">
        <f>'American Bonds'!K265-'American Bonds'!K264</f>
        <v>-2.0000000000000018E-2</v>
      </c>
      <c r="L264">
        <f>'American Bonds'!L265-'American Bonds'!L264</f>
        <v>-2.0000000000000018E-2</v>
      </c>
      <c r="N264" s="129">
        <f t="shared" si="57"/>
        <v>0</v>
      </c>
      <c r="O264" s="25">
        <f>List1!X321</f>
        <v>6.3718988329242192</v>
      </c>
      <c r="U264" s="12"/>
    </row>
    <row r="265" spans="1:21" x14ac:dyDescent="0.2">
      <c r="A265" s="154">
        <v>41321</v>
      </c>
      <c r="B265">
        <f>'American Bonds'!B266-'American Bonds'!B265</f>
        <v>-1.0000000000000009E-2</v>
      </c>
      <c r="C265">
        <f>'American Bonds'!C266-'American Bonds'!C265</f>
        <v>0</v>
      </c>
      <c r="D265">
        <f>'American Bonds'!D266-'American Bonds'!D265</f>
        <v>2.9999999999999916E-2</v>
      </c>
      <c r="E265">
        <f>'American Bonds'!E266-'American Bonds'!E265</f>
        <v>1.0000000000000009E-2</v>
      </c>
      <c r="F265">
        <f>'American Bonds'!F266-'American Bonds'!F265</f>
        <v>1.0000000000000009E-2</v>
      </c>
      <c r="G265">
        <f>'American Bonds'!G266-'American Bonds'!G265</f>
        <v>2.0000000000000018E-2</v>
      </c>
      <c r="H265">
        <f>'American Bonds'!H266-'American Bonds'!H265</f>
        <v>1.0000000000000009E-2</v>
      </c>
      <c r="I265">
        <f>'American Bonds'!I266-'American Bonds'!I265</f>
        <v>1.0000000000000231E-2</v>
      </c>
      <c r="J265">
        <f>'American Bonds'!J266-'American Bonds'!J265</f>
        <v>1.0000000000000231E-2</v>
      </c>
      <c r="K265">
        <f>'American Bonds'!K266-'American Bonds'!K265</f>
        <v>0</v>
      </c>
      <c r="L265">
        <f>'American Bonds'!L266-'American Bonds'!L265</f>
        <v>1.0000000000000231E-2</v>
      </c>
      <c r="N265" s="129">
        <f t="shared" si="57"/>
        <v>2.9999999999999916E-2</v>
      </c>
      <c r="O265" s="25">
        <f>List1!X322</f>
        <v>6.3865549761824854</v>
      </c>
      <c r="U265" s="12"/>
    </row>
    <row r="266" spans="1:21" x14ac:dyDescent="0.2">
      <c r="A266" s="154">
        <v>41325</v>
      </c>
      <c r="B266">
        <f>'American Bonds'!B267-'American Bonds'!B266</f>
        <v>-2.0000000000000018E-2</v>
      </c>
      <c r="C266">
        <f>'American Bonds'!C267-'American Bonds'!C266</f>
        <v>-1.0000000000000009E-2</v>
      </c>
      <c r="D266">
        <f>'American Bonds'!D267-'American Bonds'!D266</f>
        <v>-9.9999999999998979E-3</v>
      </c>
      <c r="E266">
        <f>'American Bonds'!E267-'American Bonds'!E266</f>
        <v>-1.0000000000000009E-2</v>
      </c>
      <c r="F266">
        <f>'American Bonds'!F267-'American Bonds'!F266</f>
        <v>0</v>
      </c>
      <c r="G266">
        <f>'American Bonds'!G267-'American Bonds'!G266</f>
        <v>-1.0000000000000009E-2</v>
      </c>
      <c r="H266">
        <f>'American Bonds'!H267-'American Bonds'!H266</f>
        <v>-1.0000000000000009E-2</v>
      </c>
      <c r="I266">
        <f>'American Bonds'!I267-'American Bonds'!I266</f>
        <v>-1.0000000000000231E-2</v>
      </c>
      <c r="J266">
        <f>'American Bonds'!J267-'American Bonds'!J266</f>
        <v>-1.0000000000000231E-2</v>
      </c>
      <c r="K266">
        <f>'American Bonds'!K267-'American Bonds'!K266</f>
        <v>0</v>
      </c>
      <c r="L266">
        <f>'American Bonds'!L267-'American Bonds'!L266</f>
        <v>0</v>
      </c>
      <c r="N266" s="129">
        <f t="shared" si="57"/>
        <v>0</v>
      </c>
      <c r="O266" s="25">
        <f>List1!X323</f>
        <v>6.3944817964389555</v>
      </c>
      <c r="U266" s="12"/>
    </row>
    <row r="267" spans="1:21" x14ac:dyDescent="0.2">
      <c r="A267" s="154">
        <v>41326</v>
      </c>
      <c r="B267">
        <f>'American Bonds'!B268-'American Bonds'!B267</f>
        <v>-7.999999999999996E-2</v>
      </c>
      <c r="C267">
        <f>'American Bonds'!C268-'American Bonds'!C267</f>
        <v>-1.0000000000000009E-2</v>
      </c>
      <c r="D267">
        <f>'American Bonds'!D268-'American Bonds'!D267</f>
        <v>-2.0000000000000018E-2</v>
      </c>
      <c r="E267">
        <f>'American Bonds'!E268-'American Bonds'!E267</f>
        <v>-9.9999999999998979E-3</v>
      </c>
      <c r="F267">
        <f>'American Bonds'!F268-'American Bonds'!F267</f>
        <v>-4.0000000000000036E-2</v>
      </c>
      <c r="G267">
        <f>'American Bonds'!G268-'American Bonds'!G267</f>
        <v>-5.0000000000000044E-2</v>
      </c>
      <c r="H267">
        <f>'American Bonds'!H268-'American Bonds'!H267</f>
        <v>-4.9999999999999822E-2</v>
      </c>
      <c r="I267">
        <f>'American Bonds'!I268-'American Bonds'!I267</f>
        <v>-2.9999999999999805E-2</v>
      </c>
      <c r="J267">
        <f>'American Bonds'!J268-'American Bonds'!J267</f>
        <v>-4.0000000000000036E-2</v>
      </c>
      <c r="K267">
        <f>'American Bonds'!K268-'American Bonds'!K267</f>
        <v>-2.9999999999999805E-2</v>
      </c>
      <c r="L267">
        <f>'American Bonds'!L268-'American Bonds'!L267</f>
        <v>-2.0000000000000018E-2</v>
      </c>
      <c r="N267" s="129">
        <f t="shared" si="57"/>
        <v>-9.9999999999998979E-3</v>
      </c>
      <c r="O267" s="25">
        <f>List1!X324</f>
        <v>6.3940685585784491</v>
      </c>
      <c r="U267" s="12"/>
    </row>
    <row r="268" spans="1:21" x14ac:dyDescent="0.2">
      <c r="A268" s="154">
        <v>41327</v>
      </c>
      <c r="B268">
        <f>'American Bonds'!B269-'American Bonds'!B268</f>
        <v>1.0000000000000009E-2</v>
      </c>
      <c r="C268">
        <f>'American Bonds'!C269-'American Bonds'!C268</f>
        <v>1.0000000000000009E-2</v>
      </c>
      <c r="D268">
        <f>'American Bonds'!D269-'American Bonds'!D268</f>
        <v>-1.0000000000000009E-2</v>
      </c>
      <c r="E268">
        <f>'American Bonds'!E269-'American Bonds'!E268</f>
        <v>-1.0000000000000009E-2</v>
      </c>
      <c r="F268">
        <f>'American Bonds'!F269-'American Bonds'!F268</f>
        <v>-5.9999999999999831E-2</v>
      </c>
      <c r="G268">
        <f>'American Bonds'!G269-'American Bonds'!G268</f>
        <v>-6.0000000000000053E-2</v>
      </c>
      <c r="H268">
        <f>'American Bonds'!H269-'American Bonds'!H268</f>
        <v>-7.0000000000000062E-2</v>
      </c>
      <c r="I268">
        <f>'American Bonds'!I269-'American Bonds'!I268</f>
        <v>-8.0000000000000071E-2</v>
      </c>
      <c r="J268">
        <f>'American Bonds'!J269-'American Bonds'!J268</f>
        <v>-6.999999999999984E-2</v>
      </c>
      <c r="K268">
        <f>'American Bonds'!K269-'American Bonds'!K268</f>
        <v>-6.0000000000000053E-2</v>
      </c>
      <c r="L268">
        <f>'American Bonds'!L269-'American Bonds'!L268</f>
        <v>-6.999999999999984E-2</v>
      </c>
      <c r="N268" s="129">
        <f t="shared" si="57"/>
        <v>1.0000000000000009E-2</v>
      </c>
      <c r="O268" s="25">
        <f>List1!X325</f>
        <v>6.3947301238164025</v>
      </c>
      <c r="U268" s="12"/>
    </row>
    <row r="269" spans="1:21" x14ac:dyDescent="0.2">
      <c r="A269" s="154">
        <v>41328</v>
      </c>
      <c r="B269">
        <f>'American Bonds'!B270-'American Bonds'!B269</f>
        <v>3.999999999999998E-2</v>
      </c>
      <c r="C269">
        <f>'American Bonds'!C270-'American Bonds'!C269</f>
        <v>-2.0000000000000018E-2</v>
      </c>
      <c r="D269">
        <f>'American Bonds'!D270-'American Bonds'!D269</f>
        <v>3.0000000000000027E-2</v>
      </c>
      <c r="E269">
        <f>'American Bonds'!E270-'American Bonds'!E269</f>
        <v>1.0000000000000009E-2</v>
      </c>
      <c r="F269">
        <f>'American Bonds'!F270-'American Bonds'!F269</f>
        <v>7.9999999999999849E-2</v>
      </c>
      <c r="G269">
        <f>'American Bonds'!G270-'American Bonds'!G269</f>
        <v>8.0000000000000071E-2</v>
      </c>
      <c r="H269">
        <f>'American Bonds'!H270-'American Bonds'!H269</f>
        <v>7.0000000000000062E-2</v>
      </c>
      <c r="I269">
        <f>'American Bonds'!I270-'American Bonds'!I269</f>
        <v>6.0000000000000053E-2</v>
      </c>
      <c r="J269">
        <f>'American Bonds'!J270-'American Bonds'!J269</f>
        <v>4.9999999999999822E-2</v>
      </c>
      <c r="K269">
        <f>'American Bonds'!K270-'American Bonds'!K269</f>
        <v>3.0000000000000249E-2</v>
      </c>
      <c r="L269">
        <f>'American Bonds'!L270-'American Bonds'!L269</f>
        <v>2.9999999999999805E-2</v>
      </c>
      <c r="N269" s="129">
        <f t="shared" si="57"/>
        <v>8.0000000000000071E-2</v>
      </c>
      <c r="O269" s="25">
        <f>List1!X326</f>
        <v>6.4053246573966849</v>
      </c>
      <c r="U269" s="12"/>
    </row>
    <row r="270" spans="1:21" x14ac:dyDescent="0.2">
      <c r="A270" s="154">
        <v>41331</v>
      </c>
      <c r="B270">
        <f>'American Bonds'!B271-'American Bonds'!B270</f>
        <v>-3.999999999999998E-2</v>
      </c>
      <c r="C270">
        <f>'American Bonds'!C271-'American Bonds'!C270</f>
        <v>3.0000000000000027E-2</v>
      </c>
      <c r="D270">
        <f>'American Bonds'!D271-'American Bonds'!D270</f>
        <v>9.9999999999998979E-3</v>
      </c>
      <c r="E270">
        <f>'American Bonds'!E271-'American Bonds'!E270</f>
        <v>6.9999999999999951E-2</v>
      </c>
      <c r="F270">
        <f>'American Bonds'!F271-'American Bonds'!F270</f>
        <v>2.0000000000000018E-2</v>
      </c>
      <c r="G270">
        <f>'American Bonds'!G271-'American Bonds'!G270</f>
        <v>3.0000000000000027E-2</v>
      </c>
      <c r="H270">
        <f>'American Bonds'!H271-'American Bonds'!H270</f>
        <v>1.9999999999999796E-2</v>
      </c>
      <c r="I270">
        <f>'American Bonds'!I271-'American Bonds'!I270</f>
        <v>9.9999999999997868E-3</v>
      </c>
      <c r="J270">
        <f>'American Bonds'!J271-'American Bonds'!J270</f>
        <v>0</v>
      </c>
      <c r="K270">
        <f>'American Bonds'!K271-'American Bonds'!K270</f>
        <v>-2.0000000000000018E-2</v>
      </c>
      <c r="L270">
        <f>'American Bonds'!L271-'American Bonds'!L270</f>
        <v>-9.9999999999997868E-3</v>
      </c>
      <c r="N270" s="129">
        <f t="shared" si="57"/>
        <v>6.9999999999999951E-2</v>
      </c>
      <c r="O270" s="25">
        <f>List1!X327</f>
        <v>6.4270474478921988</v>
      </c>
      <c r="U270" s="12"/>
    </row>
    <row r="271" spans="1:21" x14ac:dyDescent="0.2">
      <c r="A271" s="154">
        <v>41332</v>
      </c>
      <c r="B271">
        <f>'American Bonds'!B272-'American Bonds'!B271</f>
        <v>0.06</v>
      </c>
      <c r="C271">
        <f>'American Bonds'!C272-'American Bonds'!C271</f>
        <v>9.9999999999999978E-2</v>
      </c>
      <c r="D271">
        <f>'American Bonds'!D272-'American Bonds'!D271</f>
        <v>0.10000000000000009</v>
      </c>
      <c r="E271">
        <f>'American Bonds'!E272-'American Bonds'!E271</f>
        <v>4.0000000000000036E-2</v>
      </c>
      <c r="F271">
        <f>'American Bonds'!F272-'American Bonds'!F271</f>
        <v>7.0000000000000062E-2</v>
      </c>
      <c r="G271">
        <f>'American Bonds'!G272-'American Bonds'!G271</f>
        <v>8.0000000000000071E-2</v>
      </c>
      <c r="H271">
        <f>'American Bonds'!H272-'American Bonds'!H271</f>
        <v>0.10000000000000009</v>
      </c>
      <c r="I271">
        <f>'American Bonds'!I272-'American Bonds'!I271</f>
        <v>0.10000000000000009</v>
      </c>
      <c r="J271">
        <f>'American Bonds'!J272-'American Bonds'!J271</f>
        <v>0.10000000000000009</v>
      </c>
      <c r="K271">
        <f>'American Bonds'!K272-'American Bonds'!K271</f>
        <v>0.10999999999999988</v>
      </c>
      <c r="L271">
        <f>'American Bonds'!L272-'American Bonds'!L271</f>
        <v>8.9999999999999858E-2</v>
      </c>
      <c r="N271" s="129">
        <f t="shared" si="57"/>
        <v>0.10999999999999988</v>
      </c>
      <c r="O271" s="25">
        <f>List1!X328</f>
        <v>6.4162287345892981</v>
      </c>
      <c r="U271" s="12"/>
    </row>
    <row r="272" spans="1:21" x14ac:dyDescent="0.2">
      <c r="A272" s="154" t="s">
        <v>113</v>
      </c>
      <c r="B272">
        <f>'American Bonds'!B273-'American Bonds'!B272</f>
        <v>0.06</v>
      </c>
      <c r="C272">
        <f>'American Bonds'!C273-'American Bonds'!C272</f>
        <v>4.0000000000000036E-2</v>
      </c>
      <c r="D272">
        <f>'American Bonds'!D273-'American Bonds'!D272</f>
        <v>4.9999999999999933E-2</v>
      </c>
      <c r="E272">
        <f>'American Bonds'!E273-'American Bonds'!E272</f>
        <v>5.9999999999999942E-2</v>
      </c>
      <c r="F272">
        <f>'American Bonds'!F273-'American Bonds'!F272</f>
        <v>3.0000000000000027E-2</v>
      </c>
      <c r="G272">
        <f>'American Bonds'!G273-'American Bonds'!G272</f>
        <v>3.0000000000000027E-2</v>
      </c>
      <c r="H272">
        <f>'American Bonds'!H273-'American Bonds'!H272</f>
        <v>3.9999999999999813E-2</v>
      </c>
      <c r="I272">
        <f>'American Bonds'!I273-'American Bonds'!I272</f>
        <v>2.9999999999999805E-2</v>
      </c>
      <c r="J272">
        <f>'American Bonds'!J273-'American Bonds'!J272</f>
        <v>3.0000000000000249E-2</v>
      </c>
      <c r="K272">
        <f>'American Bonds'!K273-'American Bonds'!K272</f>
        <v>2.9999999999999805E-2</v>
      </c>
      <c r="L272">
        <f>'American Bonds'!L273-'American Bonds'!L272</f>
        <v>2.9999999999999805E-2</v>
      </c>
      <c r="N272" s="129">
        <f t="shared" si="57"/>
        <v>0.06</v>
      </c>
      <c r="O272" s="25">
        <f>List1!X329</f>
        <v>6.4234533369085547</v>
      </c>
      <c r="U272" s="12"/>
    </row>
    <row r="273" spans="1:21" x14ac:dyDescent="0.2">
      <c r="A273" s="154" t="s">
        <v>114</v>
      </c>
      <c r="B273">
        <f>'American Bonds'!B274-'American Bonds'!B273</f>
        <v>4.0000000000000036E-2</v>
      </c>
      <c r="C273">
        <f>'American Bonds'!C274-'American Bonds'!C273</f>
        <v>3.9999999999999925E-2</v>
      </c>
      <c r="D273">
        <f>'American Bonds'!D274-'American Bonds'!D273</f>
        <v>0</v>
      </c>
      <c r="E273">
        <f>'American Bonds'!E274-'American Bonds'!E273</f>
        <v>0</v>
      </c>
      <c r="F273">
        <f>'American Bonds'!F274-'American Bonds'!F273</f>
        <v>0</v>
      </c>
      <c r="G273">
        <f>'American Bonds'!G274-'American Bonds'!G273</f>
        <v>-1.0000000000000009E-2</v>
      </c>
      <c r="H273">
        <f>'American Bonds'!H274-'American Bonds'!H273</f>
        <v>-9.9999999999997868E-3</v>
      </c>
      <c r="I273">
        <f>'American Bonds'!I274-'American Bonds'!I273</f>
        <v>0</v>
      </c>
      <c r="J273">
        <f>'American Bonds'!J274-'American Bonds'!J273</f>
        <v>0</v>
      </c>
      <c r="K273">
        <f>'American Bonds'!K274-'American Bonds'!K273</f>
        <v>-9.9999999999997868E-3</v>
      </c>
      <c r="L273">
        <f>'American Bonds'!L274-'American Bonds'!L273</f>
        <v>-9.9999999999997868E-3</v>
      </c>
      <c r="N273" s="129">
        <f t="shared" si="57"/>
        <v>4.0000000000000036E-2</v>
      </c>
      <c r="O273" s="25">
        <f>List1!X330</f>
        <v>6.3861028261308803</v>
      </c>
      <c r="U273" s="12"/>
    </row>
    <row r="274" spans="1:21" x14ac:dyDescent="0.2">
      <c r="A274" s="154" t="s">
        <v>115</v>
      </c>
      <c r="B274">
        <f>'American Bonds'!B275-'American Bonds'!B274</f>
        <v>0</v>
      </c>
      <c r="C274">
        <f>'American Bonds'!C275-'American Bonds'!C274</f>
        <v>3.0000000000000027E-2</v>
      </c>
      <c r="D274">
        <f>'American Bonds'!D275-'American Bonds'!D274</f>
        <v>-1.0000000000000009E-2</v>
      </c>
      <c r="E274">
        <f>'American Bonds'!E275-'American Bonds'!E274</f>
        <v>-1.0000000000000009E-2</v>
      </c>
      <c r="F274">
        <f>'American Bonds'!F275-'American Bonds'!F274</f>
        <v>-1.0000000000000009E-2</v>
      </c>
      <c r="G274">
        <f>'American Bonds'!G275-'American Bonds'!G274</f>
        <v>1.0000000000000009E-2</v>
      </c>
      <c r="H274">
        <f>'American Bonds'!H275-'American Bonds'!H274</f>
        <v>0</v>
      </c>
      <c r="I274">
        <f>'American Bonds'!I275-'American Bonds'!I274</f>
        <v>0</v>
      </c>
      <c r="J274">
        <f>'American Bonds'!J275-'American Bonds'!J274</f>
        <v>0</v>
      </c>
      <c r="K274">
        <f>'American Bonds'!K275-'American Bonds'!K274</f>
        <v>9.9999999999997868E-3</v>
      </c>
      <c r="L274">
        <f>'American Bonds'!L275-'American Bonds'!L274</f>
        <v>2.0000000000000018E-2</v>
      </c>
      <c r="N274" s="129">
        <f t="shared" si="57"/>
        <v>3.0000000000000027E-2</v>
      </c>
      <c r="O274" s="25">
        <f>List1!X331</f>
        <v>6.3766198814410613</v>
      </c>
      <c r="U274" s="12"/>
    </row>
    <row r="275" spans="1:21" x14ac:dyDescent="0.2">
      <c r="A275" s="154" t="s">
        <v>116</v>
      </c>
      <c r="B275">
        <f>'American Bonds'!B276-'American Bonds'!B275</f>
        <v>-1.0000000000000009E-2</v>
      </c>
      <c r="C275">
        <f>'American Bonds'!C276-'American Bonds'!C275</f>
        <v>2.0000000000000018E-2</v>
      </c>
      <c r="D275">
        <f>'American Bonds'!D276-'American Bonds'!D275</f>
        <v>4.0000000000000036E-2</v>
      </c>
      <c r="E275">
        <f>'American Bonds'!E276-'American Bonds'!E275</f>
        <v>5.0000000000000044E-2</v>
      </c>
      <c r="F275">
        <f>'American Bonds'!F276-'American Bonds'!F275</f>
        <v>1.0000000000000009E-2</v>
      </c>
      <c r="G275">
        <f>'American Bonds'!G276-'American Bonds'!G275</f>
        <v>2.0000000000000018E-2</v>
      </c>
      <c r="H275">
        <f>'American Bonds'!H276-'American Bonds'!H275</f>
        <v>2.9999999999999805E-2</v>
      </c>
      <c r="I275">
        <f>'American Bonds'!I276-'American Bonds'!I275</f>
        <v>2.0000000000000018E-2</v>
      </c>
      <c r="J275">
        <f>'American Bonds'!J276-'American Bonds'!J275</f>
        <v>2.9999999999999805E-2</v>
      </c>
      <c r="K275">
        <f>'American Bonds'!K276-'American Bonds'!K275</f>
        <v>1.0000000000000231E-2</v>
      </c>
      <c r="L275">
        <f>'American Bonds'!L276-'American Bonds'!L275</f>
        <v>9.9999999999997868E-3</v>
      </c>
      <c r="N275" s="129">
        <f t="shared" si="57"/>
        <v>5.0000000000000044E-2</v>
      </c>
      <c r="O275" s="25">
        <f>List1!X332</f>
        <v>6.3789321998475845</v>
      </c>
      <c r="U275" s="12"/>
    </row>
    <row r="276" spans="1:21" x14ac:dyDescent="0.2">
      <c r="A276" s="154" t="s">
        <v>117</v>
      </c>
      <c r="B276">
        <f>'American Bonds'!B277-'American Bonds'!B276</f>
        <v>-1.0000000000000009E-2</v>
      </c>
      <c r="C276">
        <f>'American Bonds'!C277-'American Bonds'!C276</f>
        <v>-3.0000000000000027E-2</v>
      </c>
      <c r="D276">
        <f>'American Bonds'!D277-'American Bonds'!D276</f>
        <v>-1.0000000000000009E-2</v>
      </c>
      <c r="E276">
        <f>'American Bonds'!E277-'American Bonds'!E276</f>
        <v>1.0000000000000009E-2</v>
      </c>
      <c r="F276">
        <f>'American Bonds'!F277-'American Bonds'!F276</f>
        <v>4.0000000000000036E-2</v>
      </c>
      <c r="G276">
        <f>'American Bonds'!G277-'American Bonds'!G276</f>
        <v>2.9999999999999805E-2</v>
      </c>
      <c r="H276">
        <f>'American Bonds'!H277-'American Bonds'!H276</f>
        <v>3.0000000000000249E-2</v>
      </c>
      <c r="I276">
        <f>'American Bonds'!I277-'American Bonds'!I276</f>
        <v>4.0000000000000036E-2</v>
      </c>
      <c r="J276">
        <f>'American Bonds'!J277-'American Bonds'!J276</f>
        <v>4.9999999999999822E-2</v>
      </c>
      <c r="K276">
        <f>'American Bonds'!K277-'American Bonds'!K276</f>
        <v>4.0000000000000036E-2</v>
      </c>
      <c r="L276">
        <f>'American Bonds'!L277-'American Bonds'!L276</f>
        <v>4.0000000000000036E-2</v>
      </c>
      <c r="N276" s="129">
        <f t="shared" si="57"/>
        <v>4.9999999999999822E-2</v>
      </c>
      <c r="O276" s="25">
        <f>List1!X333</f>
        <v>6.3763465954904497</v>
      </c>
      <c r="U276" s="12"/>
    </row>
    <row r="277" spans="1:21" x14ac:dyDescent="0.2">
      <c r="A277" s="154" t="s">
        <v>118</v>
      </c>
      <c r="B277">
        <f>'American Bonds'!B278-'American Bonds'!B277</f>
        <v>-4.0000000000000036E-2</v>
      </c>
      <c r="C277">
        <f>'American Bonds'!C278-'American Bonds'!C277</f>
        <v>0</v>
      </c>
      <c r="D277">
        <f>'American Bonds'!D278-'American Bonds'!D277</f>
        <v>2.0000000000000018E-2</v>
      </c>
      <c r="E277">
        <f>'American Bonds'!E278-'American Bonds'!E277</f>
        <v>1.0000000000000009E-2</v>
      </c>
      <c r="F277">
        <f>'American Bonds'!F278-'American Bonds'!F277</f>
        <v>1.0000000000000009E-2</v>
      </c>
      <c r="G277">
        <f>'American Bonds'!G278-'American Bonds'!G277</f>
        <v>2.0000000000000018E-2</v>
      </c>
      <c r="H277">
        <f>'American Bonds'!H278-'American Bonds'!H277</f>
        <v>4.9999999999999822E-2</v>
      </c>
      <c r="I277">
        <f>'American Bonds'!I278-'American Bonds'!I277</f>
        <v>5.0000000000000266E-2</v>
      </c>
      <c r="J277">
        <f>'American Bonds'!J278-'American Bonds'!J277</f>
        <v>3.0000000000000249E-2</v>
      </c>
      <c r="K277">
        <f>'American Bonds'!K278-'American Bonds'!K277</f>
        <v>4.9999999999999822E-2</v>
      </c>
      <c r="L277">
        <f>'American Bonds'!L278-'American Bonds'!L277</f>
        <v>4.0000000000000036E-2</v>
      </c>
      <c r="N277" s="129">
        <f t="shared" si="57"/>
        <v>5.0000000000000266E-2</v>
      </c>
      <c r="O277" s="25">
        <f>List1!X334</f>
        <v>6.3717502405666302</v>
      </c>
      <c r="U277" s="12"/>
    </row>
    <row r="278" spans="1:21" x14ac:dyDescent="0.2">
      <c r="A278" s="154" t="s">
        <v>119</v>
      </c>
      <c r="B278">
        <f>'American Bonds'!B279-'American Bonds'!B278</f>
        <v>9.9999999999999978E-2</v>
      </c>
      <c r="C278">
        <f>'American Bonds'!C279-'American Bonds'!C278</f>
        <v>2.0000000000000018E-2</v>
      </c>
      <c r="D278">
        <f>'American Bonds'!D279-'American Bonds'!D278</f>
        <v>1.0000000000000009E-2</v>
      </c>
      <c r="E278">
        <f>'American Bonds'!E279-'American Bonds'!E278</f>
        <v>-1.0000000000000009E-2</v>
      </c>
      <c r="F278">
        <f>'American Bonds'!F279-'American Bonds'!F278</f>
        <v>-1.0000000000000009E-2</v>
      </c>
      <c r="G278">
        <f>'American Bonds'!G279-'American Bonds'!G278</f>
        <v>-1.0000000000000009E-2</v>
      </c>
      <c r="H278">
        <f>'American Bonds'!H279-'American Bonds'!H278</f>
        <v>-2.0000000000000018E-2</v>
      </c>
      <c r="I278">
        <f>'American Bonds'!I279-'American Bonds'!I278</f>
        <v>-3.0000000000000249E-2</v>
      </c>
      <c r="J278">
        <f>'American Bonds'!J279-'American Bonds'!J278</f>
        <v>-2.0000000000000018E-2</v>
      </c>
      <c r="K278">
        <f>'American Bonds'!K279-'American Bonds'!K278</f>
        <v>0</v>
      </c>
      <c r="L278">
        <f>'American Bonds'!L279-'American Bonds'!L278</f>
        <v>-2.9999999999999805E-2</v>
      </c>
      <c r="N278" s="129">
        <f t="shared" si="57"/>
        <v>9.9999999999999978E-2</v>
      </c>
      <c r="O278" s="25">
        <f>List1!X335</f>
        <v>6.3566730911361056</v>
      </c>
      <c r="U278" s="12"/>
    </row>
    <row r="279" spans="1:21" x14ac:dyDescent="0.2">
      <c r="A279" s="154" t="s">
        <v>120</v>
      </c>
      <c r="B279">
        <f>'American Bonds'!B280-'American Bonds'!B279</f>
        <v>8.9999999999999969E-2</v>
      </c>
      <c r="C279">
        <f>'American Bonds'!C280-'American Bonds'!C279</f>
        <v>4.0000000000000036E-2</v>
      </c>
      <c r="D279">
        <f>'American Bonds'!D280-'American Bonds'!D279</f>
        <v>4.0000000000000036E-2</v>
      </c>
      <c r="E279">
        <f>'American Bonds'!E280-'American Bonds'!E279</f>
        <v>3.0000000000000027E-2</v>
      </c>
      <c r="F279">
        <f>'American Bonds'!F280-'American Bonds'!F279</f>
        <v>3.9999999999999813E-2</v>
      </c>
      <c r="G279">
        <f>'American Bonds'!G280-'American Bonds'!G279</f>
        <v>3.0000000000000027E-2</v>
      </c>
      <c r="H279">
        <f>'American Bonds'!H280-'American Bonds'!H279</f>
        <v>3.0000000000000249E-2</v>
      </c>
      <c r="I279">
        <f>'American Bonds'!I280-'American Bonds'!I279</f>
        <v>3.0000000000000249E-2</v>
      </c>
      <c r="J279">
        <f>'American Bonds'!J280-'American Bonds'!J279</f>
        <v>4.0000000000000036E-2</v>
      </c>
      <c r="K279">
        <f>'American Bonds'!K280-'American Bonds'!K279</f>
        <v>3.0000000000000249E-2</v>
      </c>
      <c r="L279">
        <f>'American Bonds'!L280-'American Bonds'!L279</f>
        <v>4.0000000000000036E-2</v>
      </c>
      <c r="N279" s="129">
        <f t="shared" si="57"/>
        <v>8.9999999999999969E-2</v>
      </c>
      <c r="O279" s="25">
        <f>List1!X336</f>
        <v>6.3411314603739255</v>
      </c>
      <c r="U279" s="12"/>
    </row>
    <row r="280" spans="1:21" x14ac:dyDescent="0.2">
      <c r="A280" s="154">
        <v>41345</v>
      </c>
      <c r="B280">
        <f>'American Bonds'!B281-'American Bonds'!B280</f>
        <v>8.0000000000000071E-2</v>
      </c>
      <c r="C280">
        <f>'American Bonds'!C281-'American Bonds'!C280</f>
        <v>-1.0000000000000009E-2</v>
      </c>
      <c r="D280">
        <f>'American Bonds'!D281-'American Bonds'!D280</f>
        <v>0</v>
      </c>
      <c r="E280">
        <f>'American Bonds'!E281-'American Bonds'!E280</f>
        <v>0</v>
      </c>
      <c r="F280">
        <f>'American Bonds'!F281-'American Bonds'!F280</f>
        <v>0</v>
      </c>
      <c r="G280">
        <f>'American Bonds'!G281-'American Bonds'!G280</f>
        <v>-1.0000000000000009E-2</v>
      </c>
      <c r="H280">
        <f>'American Bonds'!H281-'American Bonds'!H280</f>
        <v>-1.0000000000000231E-2</v>
      </c>
      <c r="I280">
        <f>'American Bonds'!I281-'American Bonds'!I280</f>
        <v>-1.0000000000000231E-2</v>
      </c>
      <c r="J280">
        <f>'American Bonds'!J281-'American Bonds'!J280</f>
        <v>-2.0000000000000018E-2</v>
      </c>
      <c r="K280">
        <f>'American Bonds'!K281-'American Bonds'!K280</f>
        <v>-3.0000000000000249E-2</v>
      </c>
      <c r="L280">
        <f>'American Bonds'!L281-'American Bonds'!L280</f>
        <v>-3.0000000000000249E-2</v>
      </c>
      <c r="N280" s="129">
        <f t="shared" si="57"/>
        <v>8.0000000000000071E-2</v>
      </c>
      <c r="O280" s="25">
        <f>List1!X337</f>
        <v>6.3428433931760395</v>
      </c>
      <c r="U280" s="12"/>
    </row>
    <row r="281" spans="1:21" x14ac:dyDescent="0.2">
      <c r="A281" s="154">
        <v>41346</v>
      </c>
      <c r="B281">
        <f>'American Bonds'!B282-'American Bonds'!B281</f>
        <v>-6.0000000000000053E-2</v>
      </c>
      <c r="C281">
        <f>'American Bonds'!C282-'American Bonds'!C281</f>
        <v>-5.0000000000000044E-2</v>
      </c>
      <c r="D281">
        <f>'American Bonds'!D282-'American Bonds'!D281</f>
        <v>-4.0000000000000036E-2</v>
      </c>
      <c r="E281">
        <f>'American Bonds'!E282-'American Bonds'!E281</f>
        <v>-4.0000000000000036E-2</v>
      </c>
      <c r="F281">
        <f>'American Bonds'!F282-'American Bonds'!F281</f>
        <v>-6.999999999999984E-2</v>
      </c>
      <c r="G281">
        <f>'American Bonds'!G282-'American Bonds'!G281</f>
        <v>-8.9999999999999858E-2</v>
      </c>
      <c r="H281">
        <f>'American Bonds'!H282-'American Bonds'!H281</f>
        <v>-0.10999999999999988</v>
      </c>
      <c r="I281">
        <f>'American Bonds'!I282-'American Bonds'!I281</f>
        <v>-0.10999999999999988</v>
      </c>
      <c r="J281">
        <f>'American Bonds'!J282-'American Bonds'!J281</f>
        <v>-9.0000000000000302E-2</v>
      </c>
      <c r="K281">
        <f>'American Bonds'!K282-'American Bonds'!K281</f>
        <v>-6.999999999999984E-2</v>
      </c>
      <c r="L281">
        <f>'American Bonds'!L282-'American Bonds'!L281</f>
        <v>-6.0000000000000053E-2</v>
      </c>
      <c r="N281" s="129">
        <f t="shared" si="57"/>
        <v>-4.0000000000000036E-2</v>
      </c>
      <c r="O281" s="25">
        <f>List1!X338</f>
        <v>6.3318824106727796</v>
      </c>
      <c r="U281" s="12"/>
    </row>
    <row r="282" spans="1:21" x14ac:dyDescent="0.2">
      <c r="A282" s="154">
        <v>41347</v>
      </c>
      <c r="B282">
        <f>'American Bonds'!B283-'American Bonds'!B282</f>
        <v>-2.9999999999999916E-2</v>
      </c>
      <c r="C282">
        <f>'American Bonds'!C283-'American Bonds'!C282</f>
        <v>0</v>
      </c>
      <c r="D282">
        <f>'American Bonds'!D283-'American Bonds'!D282</f>
        <v>0</v>
      </c>
      <c r="E282">
        <f>'American Bonds'!E283-'American Bonds'!E282</f>
        <v>-1.0000000000000009E-2</v>
      </c>
      <c r="F282">
        <f>'American Bonds'!F283-'American Bonds'!F282</f>
        <v>2.0000000000000018E-2</v>
      </c>
      <c r="G282">
        <f>'American Bonds'!G283-'American Bonds'!G282</f>
        <v>3.9999999999999813E-2</v>
      </c>
      <c r="H282">
        <f>'American Bonds'!H283-'American Bonds'!H282</f>
        <v>2.9999999999999805E-2</v>
      </c>
      <c r="I282">
        <f>'American Bonds'!I283-'American Bonds'!I282</f>
        <v>2.9999999999999805E-2</v>
      </c>
      <c r="J282">
        <f>'American Bonds'!J283-'American Bonds'!J282</f>
        <v>2.0000000000000018E-2</v>
      </c>
      <c r="K282">
        <f>'American Bonds'!K283-'American Bonds'!K282</f>
        <v>2.0000000000000018E-2</v>
      </c>
      <c r="L282">
        <f>'American Bonds'!L283-'American Bonds'!L282</f>
        <v>3.0000000000000249E-2</v>
      </c>
      <c r="N282" s="129">
        <f t="shared" si="57"/>
        <v>3.9999999999999813E-2</v>
      </c>
      <c r="O282" s="25">
        <f>List1!X339</f>
        <v>6.3416960375626612</v>
      </c>
      <c r="U282" s="12"/>
    </row>
    <row r="283" spans="1:21" x14ac:dyDescent="0.2">
      <c r="A283" s="154">
        <v>41348</v>
      </c>
      <c r="B283">
        <f>'American Bonds'!B284-'American Bonds'!B283</f>
        <v>2.9999999999999916E-2</v>
      </c>
      <c r="C283">
        <f>'American Bonds'!C284-'American Bonds'!C283</f>
        <v>0</v>
      </c>
      <c r="D283">
        <f>'American Bonds'!D284-'American Bonds'!D283</f>
        <v>-2.0000000000000018E-2</v>
      </c>
      <c r="E283">
        <f>'American Bonds'!E284-'American Bonds'!E283</f>
        <v>-1.0000000000000009E-2</v>
      </c>
      <c r="F283">
        <f>'American Bonds'!F284-'American Bonds'!F283</f>
        <v>-2.0000000000000018E-2</v>
      </c>
      <c r="G283">
        <f>'American Bonds'!G284-'American Bonds'!G283</f>
        <v>-2.9999999999999805E-2</v>
      </c>
      <c r="H283">
        <f>'American Bonds'!H284-'American Bonds'!H283</f>
        <v>-2.0000000000000018E-2</v>
      </c>
      <c r="I283">
        <f>'American Bonds'!I284-'American Bonds'!I283</f>
        <v>-2.9999999999999805E-2</v>
      </c>
      <c r="J283">
        <f>'American Bonds'!J284-'American Bonds'!J283</f>
        <v>-2.9999999999999805E-2</v>
      </c>
      <c r="K283">
        <f>'American Bonds'!K284-'American Bonds'!K283</f>
        <v>-3.0000000000000249E-2</v>
      </c>
      <c r="L283">
        <f>'American Bonds'!L284-'American Bonds'!L283</f>
        <v>-3.0000000000000249E-2</v>
      </c>
      <c r="N283" s="129">
        <f t="shared" si="57"/>
        <v>2.9999999999999916E-2</v>
      </c>
      <c r="O283" s="25">
        <f>List1!X340</f>
        <v>6.3665746799229694</v>
      </c>
      <c r="U283" s="12"/>
    </row>
    <row r="284" spans="1:21" x14ac:dyDescent="0.2">
      <c r="A284" s="154">
        <v>41349</v>
      </c>
      <c r="B284">
        <f>'American Bonds'!B285-'American Bonds'!B284</f>
        <v>-1.0000000000000009E-2</v>
      </c>
      <c r="C284">
        <f>'American Bonds'!C285-'American Bonds'!C284</f>
        <v>3.0000000000000027E-2</v>
      </c>
      <c r="D284">
        <f>'American Bonds'!D285-'American Bonds'!D284</f>
        <v>2.0000000000000018E-2</v>
      </c>
      <c r="E284">
        <f>'American Bonds'!E285-'American Bonds'!E284</f>
        <v>1.0000000000000009E-2</v>
      </c>
      <c r="F284">
        <f>'American Bonds'!F285-'American Bonds'!F284</f>
        <v>-3.0000000000000027E-2</v>
      </c>
      <c r="G284">
        <f>'American Bonds'!G285-'American Bonds'!G284</f>
        <v>-3.0000000000000027E-2</v>
      </c>
      <c r="H284">
        <f>'American Bonds'!H285-'American Bonds'!H284</f>
        <v>-2.9999999999999805E-2</v>
      </c>
      <c r="I284">
        <f>'American Bonds'!I285-'American Bonds'!I284</f>
        <v>-3.0000000000000249E-2</v>
      </c>
      <c r="J284">
        <f>'American Bonds'!J285-'American Bonds'!J284</f>
        <v>-2.9999999999999805E-2</v>
      </c>
      <c r="K284">
        <f>'American Bonds'!K285-'American Bonds'!K284</f>
        <v>-2.9999999999999805E-2</v>
      </c>
      <c r="L284">
        <f>'American Bonds'!L285-'American Bonds'!L284</f>
        <v>-2.9999999999999805E-2</v>
      </c>
      <c r="N284" s="129">
        <f t="shared" si="57"/>
        <v>3.0000000000000027E-2</v>
      </c>
      <c r="O284" s="25">
        <f>List1!X341</f>
        <v>6.3601471997182495</v>
      </c>
      <c r="U284" s="12"/>
    </row>
    <row r="285" spans="1:21" x14ac:dyDescent="0.2">
      <c r="A285" s="154">
        <v>41352</v>
      </c>
      <c r="B285">
        <f>'American Bonds'!B286-'American Bonds'!B285</f>
        <v>6.0000000000000053E-2</v>
      </c>
      <c r="C285">
        <f>'American Bonds'!C286-'American Bonds'!C285</f>
        <v>1.0000000000000009E-2</v>
      </c>
      <c r="D285">
        <f>'American Bonds'!D286-'American Bonds'!D285</f>
        <v>2.0000000000000018E-2</v>
      </c>
      <c r="E285">
        <f>'American Bonds'!E286-'American Bonds'!E285</f>
        <v>-1.0000000000000009E-2</v>
      </c>
      <c r="F285">
        <f>'American Bonds'!F286-'American Bonds'!F285</f>
        <v>-3.0000000000000027E-2</v>
      </c>
      <c r="G285">
        <f>'American Bonds'!G286-'American Bonds'!G285</f>
        <v>-3.0000000000000027E-2</v>
      </c>
      <c r="H285">
        <f>'American Bonds'!H286-'American Bonds'!H285</f>
        <v>-4.0000000000000036E-2</v>
      </c>
      <c r="I285">
        <f>'American Bonds'!I286-'American Bonds'!I285</f>
        <v>-3.9999999999999591E-2</v>
      </c>
      <c r="J285">
        <f>'American Bonds'!J286-'American Bonds'!J285</f>
        <v>-4.0000000000000036E-2</v>
      </c>
      <c r="K285">
        <f>'American Bonds'!K286-'American Bonds'!K285</f>
        <v>-4.0000000000000036E-2</v>
      </c>
      <c r="L285">
        <f>'American Bonds'!L286-'American Bonds'!L285</f>
        <v>-4.0000000000000036E-2</v>
      </c>
      <c r="N285" s="129">
        <f t="shared" si="57"/>
        <v>6.0000000000000053E-2</v>
      </c>
      <c r="O285" s="25">
        <f>List1!X342</f>
        <v>6.3704721592224596</v>
      </c>
      <c r="U285" s="12"/>
    </row>
    <row r="286" spans="1:21" x14ac:dyDescent="0.2">
      <c r="A286" s="154">
        <v>41353</v>
      </c>
      <c r="B286">
        <f>'American Bonds'!B287-'American Bonds'!B286</f>
        <v>-2.0000000000000018E-2</v>
      </c>
      <c r="C286">
        <f>'American Bonds'!C287-'American Bonds'!C286</f>
        <v>0</v>
      </c>
      <c r="D286">
        <f>'American Bonds'!D287-'American Bonds'!D286</f>
        <v>-1.0000000000000009E-2</v>
      </c>
      <c r="E286">
        <f>'American Bonds'!E287-'American Bonds'!E286</f>
        <v>-1.0000000000000009E-2</v>
      </c>
      <c r="F286">
        <f>'American Bonds'!F287-'American Bonds'!F286</f>
        <v>0</v>
      </c>
      <c r="G286">
        <f>'American Bonds'!G287-'American Bonds'!G286</f>
        <v>-2.0000000000000018E-2</v>
      </c>
      <c r="H286">
        <f>'American Bonds'!H287-'American Bonds'!H286</f>
        <v>-1.0000000000000009E-2</v>
      </c>
      <c r="I286">
        <f>'American Bonds'!I287-'American Bonds'!I286</f>
        <v>-2.0000000000000018E-2</v>
      </c>
      <c r="J286">
        <f>'American Bonds'!J287-'American Bonds'!J286</f>
        <v>-3.0000000000000249E-2</v>
      </c>
      <c r="K286">
        <f>'American Bonds'!K287-'American Bonds'!K286</f>
        <v>-3.0000000000000249E-2</v>
      </c>
      <c r="L286">
        <f>'American Bonds'!L287-'American Bonds'!L286</f>
        <v>-2.0000000000000018E-2</v>
      </c>
      <c r="N286" s="129">
        <f t="shared" si="57"/>
        <v>0</v>
      </c>
      <c r="O286" s="25">
        <f>List1!X343</f>
        <v>6.3809021508872377</v>
      </c>
      <c r="U286" s="12"/>
    </row>
    <row r="287" spans="1:21" x14ac:dyDescent="0.2">
      <c r="A287" s="154">
        <v>41354</v>
      </c>
      <c r="B287">
        <f>'American Bonds'!B288-'American Bonds'!B287</f>
        <v>-1.0000000000000009E-2</v>
      </c>
      <c r="C287">
        <f>'American Bonds'!C288-'American Bonds'!C287</f>
        <v>-1.0000000000000009E-2</v>
      </c>
      <c r="D287">
        <f>'American Bonds'!D288-'American Bonds'!D287</f>
        <v>0</v>
      </c>
      <c r="E287">
        <f>'American Bonds'!E288-'American Bonds'!E287</f>
        <v>0</v>
      </c>
      <c r="F287">
        <f>'American Bonds'!F288-'American Bonds'!F287</f>
        <v>-1.0000000000000009E-2</v>
      </c>
      <c r="G287">
        <f>'American Bonds'!G288-'American Bonds'!G287</f>
        <v>0</v>
      </c>
      <c r="H287">
        <f>'American Bonds'!H288-'American Bonds'!H287</f>
        <v>0</v>
      </c>
      <c r="I287">
        <f>'American Bonds'!I288-'American Bonds'!I287</f>
        <v>9.9999999999997868E-3</v>
      </c>
      <c r="J287">
        <f>'American Bonds'!J288-'American Bonds'!J287</f>
        <v>1.0000000000000231E-2</v>
      </c>
      <c r="K287">
        <f>'American Bonds'!K288-'American Bonds'!K287</f>
        <v>0</v>
      </c>
      <c r="L287">
        <f>'American Bonds'!L288-'American Bonds'!L287</f>
        <v>0</v>
      </c>
      <c r="N287" s="129">
        <f t="shared" si="57"/>
        <v>1.0000000000000231E-2</v>
      </c>
      <c r="O287" s="25">
        <f>List1!X344</f>
        <v>6.394815484108042</v>
      </c>
      <c r="U287" s="12"/>
    </row>
    <row r="288" spans="1:21" x14ac:dyDescent="0.2">
      <c r="A288" s="154">
        <v>41355</v>
      </c>
      <c r="B288">
        <f>'American Bonds'!B289-'American Bonds'!B288</f>
        <v>0</v>
      </c>
      <c r="C288">
        <f>'American Bonds'!C289-'American Bonds'!C288</f>
        <v>2.0000000000000018E-2</v>
      </c>
      <c r="D288">
        <f>'American Bonds'!D289-'American Bonds'!D288</f>
        <v>-1.0000000000000009E-2</v>
      </c>
      <c r="E288">
        <f>'American Bonds'!E289-'American Bonds'!E288</f>
        <v>1.0000000000000009E-2</v>
      </c>
      <c r="F288">
        <f>'American Bonds'!F289-'American Bonds'!F288</f>
        <v>0</v>
      </c>
      <c r="G288">
        <f>'American Bonds'!G289-'American Bonds'!G288</f>
        <v>0</v>
      </c>
      <c r="H288">
        <f>'American Bonds'!H289-'American Bonds'!H288</f>
        <v>-2.0000000000000018E-2</v>
      </c>
      <c r="I288">
        <f>'American Bonds'!I289-'American Bonds'!I288</f>
        <v>-9.9999999999997868E-3</v>
      </c>
      <c r="J288">
        <f>'American Bonds'!J289-'American Bonds'!J288</f>
        <v>-1.0000000000000231E-2</v>
      </c>
      <c r="K288">
        <f>'American Bonds'!K289-'American Bonds'!K288</f>
        <v>-1.9999999999999574E-2</v>
      </c>
      <c r="L288">
        <f>'American Bonds'!L289-'American Bonds'!L288</f>
        <v>-2.0000000000000018E-2</v>
      </c>
      <c r="N288" s="129">
        <f t="shared" si="57"/>
        <v>2.0000000000000018E-2</v>
      </c>
      <c r="O288" s="25">
        <f>List1!X345</f>
        <v>6.4055819199916586</v>
      </c>
      <c r="U288" s="12"/>
    </row>
    <row r="289" spans="1:21" x14ac:dyDescent="0.2">
      <c r="A289" s="154">
        <v>41356</v>
      </c>
      <c r="B289">
        <f>'American Bonds'!B290-'American Bonds'!B289</f>
        <v>0</v>
      </c>
      <c r="C289">
        <f>'American Bonds'!C290-'American Bonds'!C289</f>
        <v>0</v>
      </c>
      <c r="D289">
        <f>'American Bonds'!D290-'American Bonds'!D289</f>
        <v>2.0000000000000018E-2</v>
      </c>
      <c r="E289">
        <f>'American Bonds'!E290-'American Bonds'!E289</f>
        <v>0</v>
      </c>
      <c r="F289">
        <f>'American Bonds'!F290-'American Bonds'!F289</f>
        <v>1.0000000000000009E-2</v>
      </c>
      <c r="G289">
        <f>'American Bonds'!G290-'American Bonds'!G289</f>
        <v>-1.0000000000000009E-2</v>
      </c>
      <c r="H289">
        <f>'American Bonds'!H290-'American Bonds'!H289</f>
        <v>0</v>
      </c>
      <c r="I289">
        <f>'American Bonds'!I290-'American Bonds'!I289</f>
        <v>-2.0000000000000018E-2</v>
      </c>
      <c r="J289">
        <f>'American Bonds'!J290-'American Bonds'!J289</f>
        <v>-2.0000000000000018E-2</v>
      </c>
      <c r="K289">
        <f>'American Bonds'!K290-'American Bonds'!K289</f>
        <v>-1.0000000000000231E-2</v>
      </c>
      <c r="L289">
        <f>'American Bonds'!L290-'American Bonds'!L289</f>
        <v>-2.0000000000000018E-2</v>
      </c>
      <c r="N289" s="129">
        <f t="shared" si="57"/>
        <v>2.0000000000000018E-2</v>
      </c>
      <c r="O289" s="25">
        <f>List1!X346</f>
        <v>6.4044153340412056</v>
      </c>
      <c r="U289" s="12"/>
    </row>
    <row r="290" spans="1:21" x14ac:dyDescent="0.2">
      <c r="A290" s="154">
        <v>41359</v>
      </c>
      <c r="B290">
        <f>'American Bonds'!B291-'American Bonds'!B290</f>
        <v>2.0000000000000018E-2</v>
      </c>
      <c r="C290">
        <f>'American Bonds'!C291-'American Bonds'!C290</f>
        <v>0</v>
      </c>
      <c r="D290">
        <f>'American Bonds'!D291-'American Bonds'!D290</f>
        <v>1.0000000000000009E-2</v>
      </c>
      <c r="E290">
        <f>'American Bonds'!E291-'American Bonds'!E290</f>
        <v>3.0000000000000027E-2</v>
      </c>
      <c r="F290">
        <f>'American Bonds'!F291-'American Bonds'!F290</f>
        <v>3.0000000000000027E-2</v>
      </c>
      <c r="G290">
        <f>'American Bonds'!G291-'American Bonds'!G290</f>
        <v>5.0000000000000044E-2</v>
      </c>
      <c r="H290">
        <f>'American Bonds'!H291-'American Bonds'!H290</f>
        <v>4.0000000000000036E-2</v>
      </c>
      <c r="I290">
        <f>'American Bonds'!I291-'American Bonds'!I290</f>
        <v>4.9999999999999822E-2</v>
      </c>
      <c r="J290">
        <f>'American Bonds'!J291-'American Bonds'!J290</f>
        <v>4.0000000000000036E-2</v>
      </c>
      <c r="K290">
        <f>'American Bonds'!K291-'American Bonds'!K290</f>
        <v>4.0000000000000036E-2</v>
      </c>
      <c r="L290">
        <f>'American Bonds'!L291-'American Bonds'!L290</f>
        <v>4.0000000000000036E-2</v>
      </c>
      <c r="N290" s="129">
        <f t="shared" si="57"/>
        <v>5.0000000000000044E-2</v>
      </c>
      <c r="O290" s="25">
        <f>List1!X347</f>
        <v>6.4108086397898374</v>
      </c>
      <c r="U290" s="12"/>
    </row>
    <row r="291" spans="1:21" x14ac:dyDescent="0.2">
      <c r="A291" s="154">
        <v>41360</v>
      </c>
      <c r="B291">
        <f>'American Bonds'!B292-'American Bonds'!B291</f>
        <v>1.0000000000000009E-2</v>
      </c>
      <c r="C291">
        <f>'American Bonds'!C292-'American Bonds'!C291</f>
        <v>0</v>
      </c>
      <c r="D291">
        <f>'American Bonds'!D292-'American Bonds'!D291</f>
        <v>0</v>
      </c>
      <c r="E291">
        <f>'American Bonds'!E292-'American Bonds'!E291</f>
        <v>1.0000000000000009E-2</v>
      </c>
      <c r="F291">
        <f>'American Bonds'!F292-'American Bonds'!F291</f>
        <v>-4.0000000000000036E-2</v>
      </c>
      <c r="G291">
        <f>'American Bonds'!G292-'American Bonds'!G291</f>
        <v>-3.0000000000000027E-2</v>
      </c>
      <c r="H291">
        <f>'American Bonds'!H292-'American Bonds'!H291</f>
        <v>-4.0000000000000036E-2</v>
      </c>
      <c r="I291">
        <f>'American Bonds'!I292-'American Bonds'!I291</f>
        <v>-4.0000000000000036E-2</v>
      </c>
      <c r="J291">
        <f>'American Bonds'!J292-'American Bonds'!J291</f>
        <v>-2.9999999999999805E-2</v>
      </c>
      <c r="K291">
        <f>'American Bonds'!K292-'American Bonds'!K291</f>
        <v>-2.9999999999999805E-2</v>
      </c>
      <c r="L291">
        <f>'American Bonds'!L292-'American Bonds'!L291</f>
        <v>-2.9999999999999805E-2</v>
      </c>
      <c r="N291" s="129">
        <f t="shared" si="57"/>
        <v>1.0000000000000009E-2</v>
      </c>
      <c r="O291" s="25">
        <f>List1!X348</f>
        <v>6.4155988099723649</v>
      </c>
      <c r="U291" s="12"/>
    </row>
    <row r="292" spans="1:21" x14ac:dyDescent="0.2">
      <c r="A292" s="154">
        <v>41361</v>
      </c>
      <c r="B292">
        <f>'American Bonds'!B293-'American Bonds'!B292</f>
        <v>-1.0000000000000009E-2</v>
      </c>
      <c r="C292">
        <f>'American Bonds'!C293-'American Bonds'!C292</f>
        <v>0</v>
      </c>
      <c r="D292">
        <f>'American Bonds'!D293-'American Bonds'!D292</f>
        <v>-1.0000000000000009E-2</v>
      </c>
      <c r="E292">
        <f>'American Bonds'!E293-'American Bonds'!E292</f>
        <v>-1.0000000000000009E-2</v>
      </c>
      <c r="F292">
        <f>'American Bonds'!F293-'American Bonds'!F292</f>
        <v>2.0000000000000018E-2</v>
      </c>
      <c r="G292">
        <f>'American Bonds'!G293-'American Bonds'!G292</f>
        <v>2.0000000000000018E-2</v>
      </c>
      <c r="H292">
        <f>'American Bonds'!H293-'American Bonds'!H292</f>
        <v>3.0000000000000027E-2</v>
      </c>
      <c r="I292">
        <f>'American Bonds'!I293-'American Bonds'!I292</f>
        <v>4.0000000000000036E-2</v>
      </c>
      <c r="J292">
        <f>'American Bonds'!J293-'American Bonds'!J292</f>
        <v>2.9999999999999805E-2</v>
      </c>
      <c r="K292">
        <f>'American Bonds'!K293-'American Bonds'!K292</f>
        <v>3.9999999999999591E-2</v>
      </c>
      <c r="L292">
        <f>'American Bonds'!L293-'American Bonds'!L292</f>
        <v>3.9999999999999591E-2</v>
      </c>
      <c r="N292" s="129">
        <f t="shared" si="57"/>
        <v>4.0000000000000036E-2</v>
      </c>
      <c r="O292" s="25">
        <f>List1!X349</f>
        <v>6.4022718936572209</v>
      </c>
      <c r="U292" s="12"/>
    </row>
    <row r="293" spans="1:21" x14ac:dyDescent="0.2">
      <c r="A293" s="154">
        <v>41362</v>
      </c>
      <c r="B293">
        <f>'American Bonds'!B294-'American Bonds'!B293</f>
        <v>-1.0000000000000009E-2</v>
      </c>
      <c r="C293">
        <f>'American Bonds'!C294-'American Bonds'!C293</f>
        <v>-2.0000000000000018E-2</v>
      </c>
      <c r="D293">
        <f>'American Bonds'!D294-'American Bonds'!D293</f>
        <v>0</v>
      </c>
      <c r="E293">
        <f>'American Bonds'!E294-'American Bonds'!E293</f>
        <v>0</v>
      </c>
      <c r="F293">
        <f>'American Bonds'!F294-'American Bonds'!F293</f>
        <v>-1.0000000000000009E-2</v>
      </c>
      <c r="G293">
        <f>'American Bonds'!G294-'American Bonds'!G293</f>
        <v>-5.0000000000000044E-2</v>
      </c>
      <c r="H293">
        <f>'American Bonds'!H294-'American Bonds'!H293</f>
        <v>-3.0000000000000027E-2</v>
      </c>
      <c r="I293">
        <f>'American Bonds'!I294-'American Bonds'!I293</f>
        <v>-2.9999999999999805E-2</v>
      </c>
      <c r="J293">
        <f>'American Bonds'!J294-'American Bonds'!J293</f>
        <v>-2.0000000000000018E-2</v>
      </c>
      <c r="K293">
        <f>'American Bonds'!K294-'American Bonds'!K293</f>
        <v>-2.0000000000000018E-2</v>
      </c>
      <c r="L293">
        <f>'American Bonds'!L294-'American Bonds'!L293</f>
        <v>-9.9999999999997868E-3</v>
      </c>
      <c r="N293" s="129">
        <f t="shared" si="57"/>
        <v>0</v>
      </c>
      <c r="O293" s="25">
        <f>List1!X350</f>
        <v>6.4126591521716314</v>
      </c>
      <c r="U293" s="12"/>
    </row>
    <row r="294" spans="1:21" x14ac:dyDescent="0.2">
      <c r="A294" s="154">
        <v>41363</v>
      </c>
      <c r="B294">
        <f>'American Bonds'!B295-'American Bonds'!B294</f>
        <v>-1.0000000000000009E-2</v>
      </c>
      <c r="C294">
        <f>'American Bonds'!C295-'American Bonds'!C294</f>
        <v>3.0000000000000027E-2</v>
      </c>
      <c r="D294">
        <f>'American Bonds'!D295-'American Bonds'!D294</f>
        <v>1.0000000000000009E-2</v>
      </c>
      <c r="E294">
        <f>'American Bonds'!E295-'American Bonds'!E294</f>
        <v>-1.0000000000000009E-2</v>
      </c>
      <c r="F294">
        <f>'American Bonds'!F295-'American Bonds'!F294</f>
        <v>-3.0000000000000027E-2</v>
      </c>
      <c r="G294">
        <f>'American Bonds'!G295-'American Bonds'!G294</f>
        <v>-3.0000000000000027E-2</v>
      </c>
      <c r="H294">
        <f>'American Bonds'!H295-'American Bonds'!H294</f>
        <v>-5.0000000000000044E-2</v>
      </c>
      <c r="I294">
        <f>'American Bonds'!I295-'American Bonds'!I294</f>
        <v>-6.0000000000000053E-2</v>
      </c>
      <c r="J294">
        <f>'American Bonds'!J295-'American Bonds'!J294</f>
        <v>-4.9999999999999822E-2</v>
      </c>
      <c r="K294">
        <f>'American Bonds'!K295-'American Bonds'!K294</f>
        <v>-4.9999999999999822E-2</v>
      </c>
      <c r="L294">
        <f>'American Bonds'!L295-'American Bonds'!L294</f>
        <v>-4.0000000000000036E-2</v>
      </c>
      <c r="N294" s="129">
        <f t="shared" si="57"/>
        <v>3.0000000000000027E-2</v>
      </c>
      <c r="O294" s="25">
        <f>List1!X351</f>
        <v>6.3991705996272259</v>
      </c>
      <c r="U294" s="12"/>
    </row>
    <row r="295" spans="1:21" x14ac:dyDescent="0.2">
      <c r="A295" s="154" t="s">
        <v>121</v>
      </c>
      <c r="B295">
        <f>'American Bonds'!B296-'American Bonds'!B295</f>
        <v>4.0000000000000036E-2</v>
      </c>
      <c r="C295">
        <f>'American Bonds'!C296-'American Bonds'!C295</f>
        <v>0</v>
      </c>
      <c r="D295">
        <f>'American Bonds'!D296-'American Bonds'!D295</f>
        <v>0</v>
      </c>
      <c r="E295">
        <f>'American Bonds'!E296-'American Bonds'!E295</f>
        <v>1.0000000000000009E-2</v>
      </c>
      <c r="F295">
        <f>'American Bonds'!F296-'American Bonds'!F295</f>
        <v>1.0000000000000009E-2</v>
      </c>
      <c r="G295">
        <f>'American Bonds'!G296-'American Bonds'!G295</f>
        <v>0</v>
      </c>
      <c r="H295">
        <f>'American Bonds'!H296-'American Bonds'!H295</f>
        <v>0</v>
      </c>
      <c r="I295">
        <f>'American Bonds'!I296-'American Bonds'!I295</f>
        <v>0</v>
      </c>
      <c r="J295">
        <f>'American Bonds'!J296-'American Bonds'!J295</f>
        <v>9.9999999999997868E-3</v>
      </c>
      <c r="K295">
        <f>'American Bonds'!K296-'American Bonds'!K295</f>
        <v>1.0000000000000231E-2</v>
      </c>
      <c r="L295">
        <f>'American Bonds'!L296-'American Bonds'!L295</f>
        <v>1.0000000000000231E-2</v>
      </c>
      <c r="N295" s="129">
        <f t="shared" si="57"/>
        <v>4.0000000000000036E-2</v>
      </c>
      <c r="O295" s="25">
        <f>List1!X352</f>
        <v>6.4053165839936508</v>
      </c>
      <c r="U295" s="12"/>
    </row>
    <row r="296" spans="1:21" x14ac:dyDescent="0.2">
      <c r="A296" s="154" t="s">
        <v>122</v>
      </c>
      <c r="B296">
        <f>'American Bonds'!B297-'American Bonds'!B296</f>
        <v>0</v>
      </c>
      <c r="C296">
        <f>'American Bonds'!C297-'American Bonds'!C296</f>
        <v>1.0000000000000009E-2</v>
      </c>
      <c r="D296">
        <f>'American Bonds'!D297-'American Bonds'!D296</f>
        <v>1.0000000000000009E-2</v>
      </c>
      <c r="E296">
        <f>'American Bonds'!E297-'American Bonds'!E296</f>
        <v>0</v>
      </c>
      <c r="F296">
        <f>'American Bonds'!F297-'American Bonds'!F296</f>
        <v>-1.0000000000000009E-2</v>
      </c>
      <c r="G296">
        <f>'American Bonds'!G297-'American Bonds'!G296</f>
        <v>-3.0000000000000027E-2</v>
      </c>
      <c r="H296">
        <f>'American Bonds'!H297-'American Bonds'!H296</f>
        <v>-2.9999999999999805E-2</v>
      </c>
      <c r="I296">
        <f>'American Bonds'!I297-'American Bonds'!I296</f>
        <v>-2.0000000000000018E-2</v>
      </c>
      <c r="J296">
        <f>'American Bonds'!J297-'American Bonds'!J296</f>
        <v>-2.0000000000000018E-2</v>
      </c>
      <c r="K296">
        <f>'American Bonds'!K297-'American Bonds'!K296</f>
        <v>-1.0000000000000231E-2</v>
      </c>
      <c r="L296">
        <f>'American Bonds'!L297-'American Bonds'!L296</f>
        <v>-1.0000000000000231E-2</v>
      </c>
      <c r="N296" s="129">
        <f t="shared" si="57"/>
        <v>1.0000000000000009E-2</v>
      </c>
      <c r="O296" s="25">
        <f>List1!X353</f>
        <v>6.4230622778914519</v>
      </c>
      <c r="U296" s="12"/>
    </row>
    <row r="297" spans="1:21" x14ac:dyDescent="0.2">
      <c r="A297" s="154" t="s">
        <v>123</v>
      </c>
      <c r="B297">
        <f>'American Bonds'!B298-'American Bonds'!B297</f>
        <v>1.0000000000000009E-2</v>
      </c>
      <c r="C297">
        <f>'American Bonds'!C298-'American Bonds'!C297</f>
        <v>-1.0000000000000009E-2</v>
      </c>
      <c r="D297">
        <f>'American Bonds'!D298-'American Bonds'!D297</f>
        <v>9.9999999999998979E-3</v>
      </c>
      <c r="E297">
        <f>'American Bonds'!E298-'American Bonds'!E297</f>
        <v>2.0000000000000018E-2</v>
      </c>
      <c r="F297">
        <f>'American Bonds'!F298-'American Bonds'!F297</f>
        <v>0</v>
      </c>
      <c r="G297">
        <f>'American Bonds'!G298-'American Bonds'!G297</f>
        <v>1.0000000000000009E-2</v>
      </c>
      <c r="H297">
        <f>'American Bonds'!H298-'American Bonds'!H297</f>
        <v>2.0000000000000018E-2</v>
      </c>
      <c r="I297">
        <f>'American Bonds'!I298-'American Bonds'!I297</f>
        <v>9.9999999999997868E-3</v>
      </c>
      <c r="J297">
        <f>'American Bonds'!J298-'American Bonds'!J297</f>
        <v>0</v>
      </c>
      <c r="K297">
        <f>'American Bonds'!K298-'American Bonds'!K297</f>
        <v>1.0000000000000231E-2</v>
      </c>
      <c r="L297">
        <f>'American Bonds'!L298-'American Bonds'!L297</f>
        <v>1.0000000000000231E-2</v>
      </c>
      <c r="N297" s="129">
        <f t="shared" si="57"/>
        <v>2.0000000000000018E-2</v>
      </c>
      <c r="O297" s="25">
        <f>List1!X354</f>
        <v>6.4193830156824561</v>
      </c>
      <c r="U297" s="12"/>
    </row>
    <row r="298" spans="1:21" x14ac:dyDescent="0.2">
      <c r="A298" s="154" t="s">
        <v>124</v>
      </c>
      <c r="B298">
        <f>'American Bonds'!B299-'American Bonds'!B298</f>
        <v>-1.0000000000000009E-2</v>
      </c>
      <c r="C298">
        <f>'American Bonds'!C299-'American Bonds'!C298</f>
        <v>2.9999999999999916E-2</v>
      </c>
      <c r="D298">
        <f>'American Bonds'!D299-'American Bonds'!D298</f>
        <v>1.0000000000000009E-2</v>
      </c>
      <c r="E298">
        <f>'American Bonds'!E299-'American Bonds'!E298</f>
        <v>3.0000000000000027E-2</v>
      </c>
      <c r="F298">
        <f>'American Bonds'!F299-'American Bonds'!F298</f>
        <v>5.0000000000000044E-2</v>
      </c>
      <c r="G298">
        <f>'American Bonds'!G299-'American Bonds'!G298</f>
        <v>7.0000000000000062E-2</v>
      </c>
      <c r="H298">
        <f>'American Bonds'!H299-'American Bonds'!H298</f>
        <v>4.9999999999999822E-2</v>
      </c>
      <c r="I298">
        <f>'American Bonds'!I299-'American Bonds'!I298</f>
        <v>5.0000000000000266E-2</v>
      </c>
      <c r="J298">
        <f>'American Bonds'!J299-'American Bonds'!J298</f>
        <v>4.0000000000000036E-2</v>
      </c>
      <c r="K298">
        <f>'American Bonds'!K299-'American Bonds'!K298</f>
        <v>2.0000000000000018E-2</v>
      </c>
      <c r="L298">
        <f>'American Bonds'!L299-'American Bonds'!L298</f>
        <v>9.9999999999997868E-3</v>
      </c>
      <c r="N298" s="129">
        <f t="shared" si="57"/>
        <v>7.0000000000000062E-2</v>
      </c>
      <c r="O298" s="25">
        <f>List1!X355</f>
        <v>6.4232558584028867</v>
      </c>
      <c r="U298" s="12"/>
    </row>
    <row r="299" spans="1:21" x14ac:dyDescent="0.2">
      <c r="A299" s="154" t="s">
        <v>125</v>
      </c>
      <c r="B299">
        <f>'American Bonds'!B300-'American Bonds'!B299</f>
        <v>0</v>
      </c>
      <c r="C299">
        <f>'American Bonds'!C300-'American Bonds'!C299</f>
        <v>0</v>
      </c>
      <c r="D299">
        <f>'American Bonds'!D300-'American Bonds'!D299</f>
        <v>2.0000000000000018E-2</v>
      </c>
      <c r="E299">
        <f>'American Bonds'!E300-'American Bonds'!E299</f>
        <v>-1.0000000000000009E-2</v>
      </c>
      <c r="F299">
        <f>'American Bonds'!F300-'American Bonds'!F299</f>
        <v>0</v>
      </c>
      <c r="G299">
        <f>'American Bonds'!G300-'American Bonds'!G299</f>
        <v>0</v>
      </c>
      <c r="H299">
        <f>'American Bonds'!H300-'American Bonds'!H299</f>
        <v>-1.0000000000000009E-2</v>
      </c>
      <c r="I299">
        <f>'American Bonds'!I300-'American Bonds'!I299</f>
        <v>-2.0000000000000018E-2</v>
      </c>
      <c r="J299">
        <f>'American Bonds'!J300-'American Bonds'!J299</f>
        <v>-9.9999999999997868E-3</v>
      </c>
      <c r="K299">
        <f>'American Bonds'!K300-'American Bonds'!K299</f>
        <v>-2.0000000000000018E-2</v>
      </c>
      <c r="L299">
        <f>'American Bonds'!L300-'American Bonds'!L299</f>
        <v>-9.9999999999997868E-3</v>
      </c>
      <c r="N299" s="129">
        <f t="shared" si="57"/>
        <v>2.0000000000000018E-2</v>
      </c>
      <c r="O299" s="25">
        <f>List1!X356</f>
        <v>6.4212520383682232</v>
      </c>
      <c r="U299" s="12"/>
    </row>
    <row r="300" spans="1:21" x14ac:dyDescent="0.2">
      <c r="A300" s="154" t="s">
        <v>126</v>
      </c>
      <c r="B300">
        <f>'American Bonds'!B301-'American Bonds'!B300</f>
        <v>-3.0000000000000027E-2</v>
      </c>
      <c r="C300">
        <f>'American Bonds'!C301-'American Bonds'!C300</f>
        <v>0</v>
      </c>
      <c r="D300">
        <f>'American Bonds'!D301-'American Bonds'!D300</f>
        <v>-3.0000000000000027E-2</v>
      </c>
      <c r="E300">
        <f>'American Bonds'!E301-'American Bonds'!E300</f>
        <v>-2.0000000000000018E-2</v>
      </c>
      <c r="F300">
        <f>'American Bonds'!F301-'American Bonds'!F300</f>
        <v>-5.0000000000000044E-2</v>
      </c>
      <c r="G300">
        <f>'American Bonds'!G301-'American Bonds'!G300</f>
        <v>-7.0000000000000062E-2</v>
      </c>
      <c r="H300">
        <f>'American Bonds'!H301-'American Bonds'!H300</f>
        <v>-6.999999999999984E-2</v>
      </c>
      <c r="I300">
        <f>'American Bonds'!I301-'American Bonds'!I300</f>
        <v>-7.0000000000000284E-2</v>
      </c>
      <c r="J300">
        <f>'American Bonds'!J301-'American Bonds'!J300</f>
        <v>-5.0000000000000266E-2</v>
      </c>
      <c r="K300">
        <f>'American Bonds'!K301-'American Bonds'!K300</f>
        <v>-5.0000000000000266E-2</v>
      </c>
      <c r="L300">
        <f>'American Bonds'!L301-'American Bonds'!L300</f>
        <v>-6.0000000000000053E-2</v>
      </c>
      <c r="N300" s="129">
        <f t="shared" si="57"/>
        <v>0</v>
      </c>
      <c r="O300" s="25">
        <f>List1!X357</f>
        <v>6.4139661279812437</v>
      </c>
      <c r="U300" s="12"/>
    </row>
    <row r="301" spans="1:21" x14ac:dyDescent="0.2">
      <c r="A301" s="154" t="s">
        <v>127</v>
      </c>
      <c r="B301">
        <f>'American Bonds'!B302-'American Bonds'!B301</f>
        <v>3.0000000000000027E-2</v>
      </c>
      <c r="C301">
        <f>'American Bonds'!C302-'American Bonds'!C301</f>
        <v>-9.9999999999998979E-3</v>
      </c>
      <c r="D301">
        <f>'American Bonds'!D302-'American Bonds'!D301</f>
        <v>1.0000000000000009E-2</v>
      </c>
      <c r="E301">
        <f>'American Bonds'!E302-'American Bonds'!E301</f>
        <v>-1.0000000000000009E-2</v>
      </c>
      <c r="F301">
        <f>'American Bonds'!F302-'American Bonds'!F301</f>
        <v>0</v>
      </c>
      <c r="G301">
        <f>'American Bonds'!G302-'American Bonds'!G301</f>
        <v>-1.0000000000000009E-2</v>
      </c>
      <c r="H301">
        <f>'American Bonds'!H302-'American Bonds'!H301</f>
        <v>-3.0000000000000027E-2</v>
      </c>
      <c r="I301">
        <f>'American Bonds'!I302-'American Bonds'!I301</f>
        <v>-2.0000000000000018E-2</v>
      </c>
      <c r="J301">
        <f>'American Bonds'!J302-'American Bonds'!J301</f>
        <v>-4.0000000000000036E-2</v>
      </c>
      <c r="K301">
        <f>'American Bonds'!K302-'American Bonds'!K301</f>
        <v>-2.0000000000000018E-2</v>
      </c>
      <c r="L301">
        <f>'American Bonds'!L302-'American Bonds'!L301</f>
        <v>-1.0000000000000231E-2</v>
      </c>
      <c r="N301" s="129">
        <f t="shared" si="57"/>
        <v>3.0000000000000027E-2</v>
      </c>
      <c r="O301" s="25">
        <f>List1!X358</f>
        <v>6.4203163971805459</v>
      </c>
      <c r="U301" s="12"/>
    </row>
    <row r="302" spans="1:21" x14ac:dyDescent="0.2">
      <c r="A302" s="154" t="s">
        <v>128</v>
      </c>
      <c r="B302">
        <f>'American Bonds'!B303-'American Bonds'!B302</f>
        <v>-1.0000000000000009E-2</v>
      </c>
      <c r="C302">
        <f>'American Bonds'!C303-'American Bonds'!C302</f>
        <v>0</v>
      </c>
      <c r="D302">
        <f>'American Bonds'!D303-'American Bonds'!D302</f>
        <v>-1.0000000000000009E-2</v>
      </c>
      <c r="E302">
        <f>'American Bonds'!E303-'American Bonds'!E302</f>
        <v>-1.0000000000000009E-2</v>
      </c>
      <c r="F302">
        <f>'American Bonds'!F303-'American Bonds'!F302</f>
        <v>-3.0000000000000027E-2</v>
      </c>
      <c r="G302">
        <f>'American Bonds'!G303-'American Bonds'!G302</f>
        <v>-4.0000000000000036E-2</v>
      </c>
      <c r="H302">
        <f>'American Bonds'!H303-'American Bonds'!H302</f>
        <v>-4.0000000000000036E-2</v>
      </c>
      <c r="I302">
        <f>'American Bonds'!I303-'American Bonds'!I302</f>
        <v>-4.0000000000000036E-2</v>
      </c>
      <c r="J302">
        <f>'American Bonds'!J303-'American Bonds'!J302</f>
        <v>-3.9999999999999591E-2</v>
      </c>
      <c r="K302">
        <f>'American Bonds'!K303-'American Bonds'!K302</f>
        <v>-2.9999999999999805E-2</v>
      </c>
      <c r="L302">
        <f>'American Bonds'!L303-'American Bonds'!L302</f>
        <v>-2.9999999999999805E-2</v>
      </c>
      <c r="N302" s="129">
        <f t="shared" si="57"/>
        <v>0</v>
      </c>
      <c r="O302" s="25">
        <f>List1!X359</f>
        <v>6.4367966280628099</v>
      </c>
      <c r="U302" s="12"/>
    </row>
    <row r="303" spans="1:21" x14ac:dyDescent="0.2">
      <c r="A303" s="154">
        <v>41376</v>
      </c>
      <c r="B303">
        <f>'American Bonds'!B304-'American Bonds'!B303</f>
        <v>0</v>
      </c>
      <c r="C303">
        <f>'American Bonds'!C304-'American Bonds'!C303</f>
        <v>1.9999999999999907E-2</v>
      </c>
      <c r="D303">
        <f>'American Bonds'!D304-'American Bonds'!D303</f>
        <v>0</v>
      </c>
      <c r="E303">
        <f>'American Bonds'!E304-'American Bonds'!E303</f>
        <v>1.0000000000000009E-2</v>
      </c>
      <c r="F303">
        <f>'American Bonds'!F304-'American Bonds'!F303</f>
        <v>0</v>
      </c>
      <c r="G303">
        <f>'American Bonds'!G304-'American Bonds'!G303</f>
        <v>2.0000000000000018E-2</v>
      </c>
      <c r="H303">
        <f>'American Bonds'!H304-'American Bonds'!H303</f>
        <v>2.0000000000000018E-2</v>
      </c>
      <c r="I303">
        <f>'American Bonds'!I304-'American Bonds'!I303</f>
        <v>2.0000000000000018E-2</v>
      </c>
      <c r="J303">
        <f>'American Bonds'!J304-'American Bonds'!J303</f>
        <v>1.9999999999999574E-2</v>
      </c>
      <c r="K303">
        <f>'American Bonds'!K304-'American Bonds'!K303</f>
        <v>2.9999999999999805E-2</v>
      </c>
      <c r="L303">
        <f>'American Bonds'!L304-'American Bonds'!L303</f>
        <v>2.9999999999999805E-2</v>
      </c>
      <c r="N303" s="129">
        <f t="shared" si="57"/>
        <v>2.9999999999999805E-2</v>
      </c>
      <c r="O303" s="25">
        <f>List1!X360</f>
        <v>6.4459800784194625</v>
      </c>
    </row>
    <row r="304" spans="1:21" x14ac:dyDescent="0.2">
      <c r="A304" s="154">
        <v>41380</v>
      </c>
      <c r="B304">
        <f>'American Bonds'!B305-'American Bonds'!B304</f>
        <v>0</v>
      </c>
      <c r="C304">
        <f>'American Bonds'!C305-'American Bonds'!C304</f>
        <v>-1.0000000000000009E-2</v>
      </c>
      <c r="D304">
        <f>'American Bonds'!D305-'American Bonds'!D304</f>
        <v>0</v>
      </c>
      <c r="E304">
        <f>'American Bonds'!E305-'American Bonds'!E304</f>
        <v>-2.0000000000000018E-2</v>
      </c>
      <c r="F304">
        <f>'American Bonds'!F305-'American Bonds'!F304</f>
        <v>-3.0000000000000027E-2</v>
      </c>
      <c r="G304">
        <f>'American Bonds'!G305-'American Bonds'!G304</f>
        <v>-6.999999999999984E-2</v>
      </c>
      <c r="H304">
        <f>'American Bonds'!H305-'American Bonds'!H304</f>
        <v>-8.0000000000000071E-2</v>
      </c>
      <c r="I304">
        <f>'American Bonds'!I305-'American Bonds'!I304</f>
        <v>-8.9999999999999858E-2</v>
      </c>
      <c r="J304">
        <f>'American Bonds'!J305-'American Bonds'!J304</f>
        <v>-7.9999999999999627E-2</v>
      </c>
      <c r="K304">
        <f>'American Bonds'!K305-'American Bonds'!K304</f>
        <v>-8.9999999999999858E-2</v>
      </c>
      <c r="L304">
        <f>'American Bonds'!L305-'American Bonds'!L304</f>
        <v>-8.0000000000000071E-2</v>
      </c>
      <c r="N304" s="129">
        <f t="shared" si="57"/>
        <v>0</v>
      </c>
      <c r="O304" s="25">
        <f>List1!X361</f>
        <v>6.4571006632666315</v>
      </c>
    </row>
    <row r="305" spans="1:15" x14ac:dyDescent="0.2">
      <c r="A305" s="154">
        <v>41381</v>
      </c>
      <c r="B305">
        <f>'American Bonds'!B306-'American Bonds'!B305</f>
        <v>-1.0000000000000009E-2</v>
      </c>
      <c r="C305">
        <f>'American Bonds'!C306-'American Bonds'!C305</f>
        <v>-9.9999999999998979E-3</v>
      </c>
      <c r="D305">
        <f>'American Bonds'!D306-'American Bonds'!D305</f>
        <v>0</v>
      </c>
      <c r="E305">
        <f>'American Bonds'!E306-'American Bonds'!E305</f>
        <v>0</v>
      </c>
      <c r="F305">
        <f>'American Bonds'!F306-'American Bonds'!F305</f>
        <v>1.0000000000000009E-2</v>
      </c>
      <c r="G305">
        <f>'American Bonds'!G306-'American Bonds'!G305</f>
        <v>2.9999999999999805E-2</v>
      </c>
      <c r="H305">
        <f>'American Bonds'!H306-'American Bonds'!H305</f>
        <v>3.0000000000000027E-2</v>
      </c>
      <c r="I305">
        <f>'American Bonds'!I306-'American Bonds'!I305</f>
        <v>4.0000000000000036E-2</v>
      </c>
      <c r="J305">
        <f>'American Bonds'!J306-'American Bonds'!J305</f>
        <v>2.9999999999999805E-2</v>
      </c>
      <c r="K305">
        <f>'American Bonds'!K306-'American Bonds'!K305</f>
        <v>2.9999999999999805E-2</v>
      </c>
      <c r="L305">
        <f>'American Bonds'!L306-'American Bonds'!L305</f>
        <v>3.0000000000000249E-2</v>
      </c>
      <c r="N305" s="129">
        <f t="shared" si="57"/>
        <v>4.0000000000000036E-2</v>
      </c>
      <c r="O305" s="25">
        <f>List1!X362</f>
        <v>6.447470821105644</v>
      </c>
    </row>
    <row r="306" spans="1:15" x14ac:dyDescent="0.2">
      <c r="A306" s="154">
        <v>41382</v>
      </c>
      <c r="B306">
        <f>'American Bonds'!B307-'American Bonds'!B306</f>
        <v>-2.0000000000000018E-2</v>
      </c>
      <c r="C306">
        <f>'American Bonds'!C307-'American Bonds'!C306</f>
        <v>-2.0000000000000018E-2</v>
      </c>
      <c r="D306">
        <f>'American Bonds'!D307-'American Bonds'!D306</f>
        <v>-9.9999999999998979E-3</v>
      </c>
      <c r="E306">
        <f>'American Bonds'!E307-'American Bonds'!E306</f>
        <v>-1.0000000000000009E-2</v>
      </c>
      <c r="F306">
        <f>'American Bonds'!F307-'American Bonds'!F306</f>
        <v>2.0000000000000018E-2</v>
      </c>
      <c r="G306">
        <f>'American Bonds'!G307-'American Bonds'!G306</f>
        <v>3.0000000000000027E-2</v>
      </c>
      <c r="H306">
        <f>'American Bonds'!H307-'American Bonds'!H306</f>
        <v>4.0000000000000036E-2</v>
      </c>
      <c r="I306">
        <f>'American Bonds'!I307-'American Bonds'!I306</f>
        <v>4.0000000000000036E-2</v>
      </c>
      <c r="J306">
        <f>'American Bonds'!J307-'American Bonds'!J306</f>
        <v>3.0000000000000249E-2</v>
      </c>
      <c r="K306">
        <f>'American Bonds'!K307-'American Bonds'!K306</f>
        <v>2.0000000000000018E-2</v>
      </c>
      <c r="L306">
        <f>'American Bonds'!L307-'American Bonds'!L306</f>
        <v>2.0000000000000018E-2</v>
      </c>
      <c r="N306" s="129">
        <f t="shared" si="57"/>
        <v>4.0000000000000036E-2</v>
      </c>
      <c r="O306" s="25">
        <f>List1!X363</f>
        <v>6.4783115923086934</v>
      </c>
    </row>
    <row r="307" spans="1:15" x14ac:dyDescent="0.2">
      <c r="A307" s="154">
        <v>41383</v>
      </c>
      <c r="B307">
        <f>'American Bonds'!B308-'American Bonds'!B307</f>
        <v>-1.0000000000000009E-2</v>
      </c>
      <c r="C307">
        <f>'American Bonds'!C308-'American Bonds'!C307</f>
        <v>0</v>
      </c>
      <c r="D307">
        <f>'American Bonds'!D308-'American Bonds'!D307</f>
        <v>-1.0000000000000009E-2</v>
      </c>
      <c r="E307">
        <f>'American Bonds'!E308-'American Bonds'!E307</f>
        <v>-2.0000000000000018E-2</v>
      </c>
      <c r="F307">
        <f>'American Bonds'!F308-'American Bonds'!F307</f>
        <v>-1.0000000000000009E-2</v>
      </c>
      <c r="G307">
        <f>'American Bonds'!G308-'American Bonds'!G307</f>
        <v>-1.0000000000000009E-2</v>
      </c>
      <c r="H307">
        <f>'American Bonds'!H308-'American Bonds'!H307</f>
        <v>-1.0000000000000009E-2</v>
      </c>
      <c r="I307">
        <f>'American Bonds'!I308-'American Bonds'!I307</f>
        <v>-1.0000000000000231E-2</v>
      </c>
      <c r="J307">
        <f>'American Bonds'!J308-'American Bonds'!J307</f>
        <v>0</v>
      </c>
      <c r="K307">
        <f>'American Bonds'!K308-'American Bonds'!K307</f>
        <v>0</v>
      </c>
      <c r="L307">
        <f>'American Bonds'!L308-'American Bonds'!L307</f>
        <v>0</v>
      </c>
      <c r="N307" s="129">
        <f t="shared" si="57"/>
        <v>0</v>
      </c>
      <c r="O307" s="25">
        <f>List1!X364</f>
        <v>6.4677216969833893</v>
      </c>
    </row>
    <row r="308" spans="1:15" x14ac:dyDescent="0.2">
      <c r="A308" s="154">
        <v>41384</v>
      </c>
      <c r="B308">
        <f>'American Bonds'!B309-'American Bonds'!B308</f>
        <v>2.0000000000000018E-2</v>
      </c>
      <c r="C308">
        <f>'American Bonds'!C309-'American Bonds'!C308</f>
        <v>2.0000000000000018E-2</v>
      </c>
      <c r="D308">
        <f>'American Bonds'!D309-'American Bonds'!D308</f>
        <v>3.9999999999999925E-2</v>
      </c>
      <c r="E308">
        <f>'American Bonds'!E309-'American Bonds'!E308</f>
        <v>4.0000000000000036E-2</v>
      </c>
      <c r="F308">
        <f>'American Bonds'!F309-'American Bonds'!F308</f>
        <v>5.0000000000000044E-2</v>
      </c>
      <c r="G308">
        <f>'American Bonds'!G309-'American Bonds'!G308</f>
        <v>4.0000000000000036E-2</v>
      </c>
      <c r="H308">
        <f>'American Bonds'!H309-'American Bonds'!H308</f>
        <v>4.0000000000000036E-2</v>
      </c>
      <c r="I308">
        <f>'American Bonds'!I309-'American Bonds'!I308</f>
        <v>4.0000000000000036E-2</v>
      </c>
      <c r="J308">
        <f>'American Bonds'!J309-'American Bonds'!J308</f>
        <v>3.9999999999999591E-2</v>
      </c>
      <c r="K308">
        <f>'American Bonds'!K309-'American Bonds'!K308</f>
        <v>4.0000000000000036E-2</v>
      </c>
      <c r="L308">
        <f>'American Bonds'!L309-'American Bonds'!L308</f>
        <v>4.0000000000000036E-2</v>
      </c>
      <c r="N308" s="129">
        <f t="shared" si="57"/>
        <v>5.0000000000000044E-2</v>
      </c>
      <c r="O308" s="25">
        <f>List1!X365</f>
        <v>6.4599401665283729</v>
      </c>
    </row>
    <row r="309" spans="1:15" x14ac:dyDescent="0.2">
      <c r="A309" s="154">
        <v>41387</v>
      </c>
      <c r="B309">
        <f>'American Bonds'!B310-'American Bonds'!B309</f>
        <v>-1.0000000000000009E-2</v>
      </c>
      <c r="C309">
        <f>'American Bonds'!C310-'American Bonds'!C309</f>
        <v>9.9999999999998979E-3</v>
      </c>
      <c r="D309">
        <f>'American Bonds'!D310-'American Bonds'!D309</f>
        <v>2.0000000000000018E-2</v>
      </c>
      <c r="E309">
        <f>'American Bonds'!E310-'American Bonds'!E309</f>
        <v>6.0000000000000053E-2</v>
      </c>
      <c r="F309">
        <f>'American Bonds'!F310-'American Bonds'!F309</f>
        <v>4.0000000000000036E-2</v>
      </c>
      <c r="G309">
        <f>'American Bonds'!G310-'American Bonds'!G309</f>
        <v>5.0000000000000044E-2</v>
      </c>
      <c r="H309">
        <f>'American Bonds'!H310-'American Bonds'!H309</f>
        <v>6.0000000000000053E-2</v>
      </c>
      <c r="I309">
        <f>'American Bonds'!I310-'American Bonds'!I309</f>
        <v>6.0000000000000053E-2</v>
      </c>
      <c r="J309">
        <f>'American Bonds'!J310-'American Bonds'!J309</f>
        <v>7.0000000000000284E-2</v>
      </c>
      <c r="K309">
        <f>'American Bonds'!K310-'American Bonds'!K309</f>
        <v>6.0000000000000053E-2</v>
      </c>
      <c r="L309">
        <f>'American Bonds'!L310-'American Bonds'!L309</f>
        <v>6.0000000000000053E-2</v>
      </c>
      <c r="N309" s="129">
        <f t="shared" si="57"/>
        <v>7.0000000000000284E-2</v>
      </c>
      <c r="O309" s="25">
        <f>List1!X366</f>
        <v>6.459349823757818</v>
      </c>
    </row>
    <row r="310" spans="1:15" x14ac:dyDescent="0.2">
      <c r="A310" s="154">
        <v>41388</v>
      </c>
      <c r="B310">
        <f>'American Bonds'!B311-'American Bonds'!B310</f>
        <v>1.0000000000000009E-2</v>
      </c>
      <c r="C310">
        <f>'American Bonds'!C311-'American Bonds'!C310</f>
        <v>1.0000000000000009E-2</v>
      </c>
      <c r="D310">
        <f>'American Bonds'!D311-'American Bonds'!D310</f>
        <v>1.0000000000000009E-2</v>
      </c>
      <c r="E310">
        <f>'American Bonds'!E311-'American Bonds'!E310</f>
        <v>-2.0000000000000018E-2</v>
      </c>
      <c r="F310">
        <f>'American Bonds'!F311-'American Bonds'!F310</f>
        <v>-1.0000000000000009E-2</v>
      </c>
      <c r="G310">
        <f>'American Bonds'!G311-'American Bonds'!G310</f>
        <v>-3.0000000000000027E-2</v>
      </c>
      <c r="H310">
        <f>'American Bonds'!H311-'American Bonds'!H310</f>
        <v>-3.0000000000000027E-2</v>
      </c>
      <c r="I310">
        <f>'American Bonds'!I311-'American Bonds'!I310</f>
        <v>-2.9999999999999805E-2</v>
      </c>
      <c r="J310">
        <f>'American Bonds'!J311-'American Bonds'!J310</f>
        <v>-3.0000000000000249E-2</v>
      </c>
      <c r="K310">
        <f>'American Bonds'!K311-'American Bonds'!K310</f>
        <v>-2.0000000000000018E-2</v>
      </c>
      <c r="L310">
        <f>'American Bonds'!L311-'American Bonds'!L310</f>
        <v>-2.0000000000000018E-2</v>
      </c>
      <c r="N310" s="129">
        <f t="shared" si="57"/>
        <v>1.0000000000000009E-2</v>
      </c>
      <c r="O310" s="25">
        <f>List1!X367</f>
        <v>6.4458806066394594</v>
      </c>
    </row>
    <row r="311" spans="1:15" x14ac:dyDescent="0.2">
      <c r="A311" s="154">
        <v>41389</v>
      </c>
      <c r="B311">
        <f>'American Bonds'!B312-'American Bonds'!B311</f>
        <v>-4.0000000000000036E-2</v>
      </c>
      <c r="C311">
        <f>'American Bonds'!C312-'American Bonds'!C311</f>
        <v>-1.9999999999999907E-2</v>
      </c>
      <c r="D311">
        <f>'American Bonds'!D312-'American Bonds'!D311</f>
        <v>-1.0000000000000009E-2</v>
      </c>
      <c r="E311">
        <f>'American Bonds'!E312-'American Bonds'!E311</f>
        <v>-1.0000000000000009E-2</v>
      </c>
      <c r="F311">
        <f>'American Bonds'!F312-'American Bonds'!F311</f>
        <v>-3.0000000000000027E-2</v>
      </c>
      <c r="G311">
        <f>'American Bonds'!G312-'American Bonds'!G311</f>
        <v>-2.0000000000000018E-2</v>
      </c>
      <c r="H311">
        <f>'American Bonds'!H312-'American Bonds'!H311</f>
        <v>-3.0000000000000027E-2</v>
      </c>
      <c r="I311">
        <f>'American Bonds'!I312-'American Bonds'!I311</f>
        <v>-2.0000000000000018E-2</v>
      </c>
      <c r="J311">
        <f>'American Bonds'!J312-'American Bonds'!J311</f>
        <v>-2.0000000000000018E-2</v>
      </c>
      <c r="K311">
        <f>'American Bonds'!K312-'American Bonds'!K311</f>
        <v>-9.9999999999997868E-3</v>
      </c>
      <c r="L311">
        <f>'American Bonds'!L312-'American Bonds'!L311</f>
        <v>-1.0000000000000231E-2</v>
      </c>
      <c r="N311" s="129">
        <f t="shared" si="57"/>
        <v>-9.9999999999997868E-3</v>
      </c>
      <c r="O311" s="25">
        <f>List1!X368</f>
        <v>6.4243481722887363</v>
      </c>
    </row>
    <row r="312" spans="1:15" x14ac:dyDescent="0.2">
      <c r="A312" s="154">
        <v>41390</v>
      </c>
      <c r="B312">
        <f>'American Bonds'!B313-'American Bonds'!B312</f>
        <v>-1.9999999999999907E-2</v>
      </c>
      <c r="C312">
        <f>'American Bonds'!C313-'American Bonds'!C312</f>
        <v>-1.0000000000000009E-2</v>
      </c>
      <c r="D312">
        <f>'American Bonds'!D313-'American Bonds'!D312</f>
        <v>1.0000000000000009E-2</v>
      </c>
      <c r="E312">
        <f>'American Bonds'!E313-'American Bonds'!E312</f>
        <v>1.0000000000000009E-2</v>
      </c>
      <c r="F312">
        <f>'American Bonds'!F313-'American Bonds'!F312</f>
        <v>3.0000000000000027E-2</v>
      </c>
      <c r="G312">
        <f>'American Bonds'!G313-'American Bonds'!G312</f>
        <v>1.0000000000000009E-2</v>
      </c>
      <c r="H312">
        <f>'American Bonds'!H313-'American Bonds'!H312</f>
        <v>0</v>
      </c>
      <c r="I312">
        <f>'American Bonds'!I313-'American Bonds'!I312</f>
        <v>0</v>
      </c>
      <c r="J312">
        <f>'American Bonds'!J313-'American Bonds'!J312</f>
        <v>-9.9999999999997868E-3</v>
      </c>
      <c r="K312">
        <f>'American Bonds'!K313-'American Bonds'!K312</f>
        <v>-1.0000000000000231E-2</v>
      </c>
      <c r="L312">
        <f>'American Bonds'!L313-'American Bonds'!L312</f>
        <v>0</v>
      </c>
      <c r="N312" s="129">
        <f t="shared" si="57"/>
        <v>3.0000000000000027E-2</v>
      </c>
      <c r="O312" s="25">
        <f>List1!X369</f>
        <v>6.43185132361711</v>
      </c>
    </row>
    <row r="313" spans="1:15" x14ac:dyDescent="0.2">
      <c r="A313" s="154">
        <v>41391</v>
      </c>
      <c r="B313">
        <f>'American Bonds'!B314-'American Bonds'!B313</f>
        <v>-1.0000000000000009E-2</v>
      </c>
      <c r="C313">
        <f>'American Bonds'!C314-'American Bonds'!C313</f>
        <v>2.9999999999999916E-2</v>
      </c>
      <c r="D313">
        <f>'American Bonds'!D314-'American Bonds'!D313</f>
        <v>-1.0000000000000009E-2</v>
      </c>
      <c r="E313">
        <f>'American Bonds'!E314-'American Bonds'!E313</f>
        <v>2.0000000000000018E-2</v>
      </c>
      <c r="F313">
        <f>'American Bonds'!F314-'American Bonds'!F313</f>
        <v>0</v>
      </c>
      <c r="G313">
        <f>'American Bonds'!G314-'American Bonds'!G313</f>
        <v>3.0000000000000027E-2</v>
      </c>
      <c r="H313">
        <f>'American Bonds'!H314-'American Bonds'!H313</f>
        <v>3.0000000000000027E-2</v>
      </c>
      <c r="I313">
        <f>'American Bonds'!I314-'American Bonds'!I313</f>
        <v>2.9999999999999805E-2</v>
      </c>
      <c r="J313">
        <f>'American Bonds'!J314-'American Bonds'!J313</f>
        <v>4.0000000000000036E-2</v>
      </c>
      <c r="K313">
        <f>'American Bonds'!K314-'American Bonds'!K313</f>
        <v>4.0000000000000036E-2</v>
      </c>
      <c r="L313">
        <f>'American Bonds'!L314-'American Bonds'!L313</f>
        <v>4.0000000000000036E-2</v>
      </c>
      <c r="N313" s="129">
        <f t="shared" si="57"/>
        <v>4.0000000000000036E-2</v>
      </c>
      <c r="O313" s="25">
        <f>List1!X370</f>
        <v>6.4358041052184012</v>
      </c>
    </row>
    <row r="314" spans="1:15" x14ac:dyDescent="0.2">
      <c r="A314" s="154" t="s">
        <v>129</v>
      </c>
      <c r="B314">
        <f>'American Bonds'!B315-'American Bonds'!B314</f>
        <v>4.9999999999999933E-2</v>
      </c>
      <c r="C314">
        <f>'American Bonds'!C315-'American Bonds'!C314</f>
        <v>-1.0000000000000009E-2</v>
      </c>
      <c r="D314">
        <f>'American Bonds'!D315-'American Bonds'!D314</f>
        <v>1.0000000000000009E-2</v>
      </c>
      <c r="E314">
        <f>'American Bonds'!E315-'American Bonds'!E314</f>
        <v>-1.0000000000000009E-2</v>
      </c>
      <c r="F314">
        <f>'American Bonds'!F315-'American Bonds'!F314</f>
        <v>-1.0000000000000009E-2</v>
      </c>
      <c r="G314">
        <f>'American Bonds'!G315-'American Bonds'!G314</f>
        <v>-3.0000000000000027E-2</v>
      </c>
      <c r="H314">
        <f>'American Bonds'!H315-'American Bonds'!H314</f>
        <v>-3.0000000000000027E-2</v>
      </c>
      <c r="I314">
        <f>'American Bonds'!I315-'American Bonds'!I314</f>
        <v>-4.0000000000000036E-2</v>
      </c>
      <c r="J314">
        <f>'American Bonds'!J315-'American Bonds'!J314</f>
        <v>-4.0000000000000036E-2</v>
      </c>
      <c r="K314">
        <f>'American Bonds'!K315-'American Bonds'!K314</f>
        <v>-2.9999999999999805E-2</v>
      </c>
      <c r="L314">
        <f>'American Bonds'!L315-'American Bonds'!L314</f>
        <v>-2.9999999999999805E-2</v>
      </c>
      <c r="N314" s="129">
        <f t="shared" si="57"/>
        <v>4.9999999999999933E-2</v>
      </c>
      <c r="O314" s="25">
        <f>List1!X371</f>
        <v>6.4400382729235979</v>
      </c>
    </row>
    <row r="315" spans="1:15" x14ac:dyDescent="0.2">
      <c r="A315" s="154" t="s">
        <v>130</v>
      </c>
      <c r="B315">
        <f>'American Bonds'!B316-'American Bonds'!B315</f>
        <v>1.0000000000000009E-2</v>
      </c>
      <c r="C315">
        <f>'American Bonds'!C316-'American Bonds'!C315</f>
        <v>3.0000000000000027E-2</v>
      </c>
      <c r="D315">
        <f>'American Bonds'!D316-'American Bonds'!D315</f>
        <v>1.0000000000000009E-2</v>
      </c>
      <c r="E315">
        <f>'American Bonds'!E316-'American Bonds'!E315</f>
        <v>2.0000000000000018E-2</v>
      </c>
      <c r="F315">
        <f>'American Bonds'!F316-'American Bonds'!F315</f>
        <v>3.0000000000000027E-2</v>
      </c>
      <c r="G315">
        <f>'American Bonds'!G316-'American Bonds'!G315</f>
        <v>5.0000000000000044E-2</v>
      </c>
      <c r="H315">
        <f>'American Bonds'!H316-'American Bonds'!H315</f>
        <v>5.0000000000000044E-2</v>
      </c>
      <c r="I315">
        <f>'American Bonds'!I316-'American Bonds'!I315</f>
        <v>5.0000000000000266E-2</v>
      </c>
      <c r="J315">
        <f>'American Bonds'!J316-'American Bonds'!J315</f>
        <v>4.0000000000000036E-2</v>
      </c>
      <c r="K315">
        <f>'American Bonds'!K316-'American Bonds'!K315</f>
        <v>2.0000000000000018E-2</v>
      </c>
      <c r="L315">
        <f>'American Bonds'!L316-'American Bonds'!L315</f>
        <v>0</v>
      </c>
      <c r="N315" s="129">
        <f t="shared" si="57"/>
        <v>5.0000000000000266E-2</v>
      </c>
      <c r="O315" s="25">
        <f>List1!X372</f>
        <v>6.4259713828267166</v>
      </c>
    </row>
    <row r="316" spans="1:15" x14ac:dyDescent="0.2">
      <c r="A316" s="154" t="s">
        <v>131</v>
      </c>
      <c r="B316">
        <f>'American Bonds'!B317-'American Bonds'!B316</f>
        <v>-2.0000000000000018E-2</v>
      </c>
      <c r="C316">
        <f>'American Bonds'!C317-'American Bonds'!C316</f>
        <v>1.0000000000000009E-2</v>
      </c>
      <c r="D316">
        <f>'American Bonds'!D317-'American Bonds'!D316</f>
        <v>0</v>
      </c>
      <c r="E316">
        <f>'American Bonds'!E317-'American Bonds'!E316</f>
        <v>1.0000000000000009E-2</v>
      </c>
      <c r="F316">
        <f>'American Bonds'!F317-'American Bonds'!F316</f>
        <v>2.0000000000000018E-2</v>
      </c>
      <c r="G316">
        <f>'American Bonds'!G317-'American Bonds'!G316</f>
        <v>1.0000000000000009E-2</v>
      </c>
      <c r="H316">
        <f>'American Bonds'!H317-'American Bonds'!H316</f>
        <v>1.9999999999999796E-2</v>
      </c>
      <c r="I316">
        <f>'American Bonds'!I317-'American Bonds'!I316</f>
        <v>2.9999999999999805E-2</v>
      </c>
      <c r="J316">
        <f>'American Bonds'!J317-'American Bonds'!J316</f>
        <v>2.9999999999999805E-2</v>
      </c>
      <c r="K316">
        <f>'American Bonds'!K317-'American Bonds'!K316</f>
        <v>2.9999999999999805E-2</v>
      </c>
      <c r="L316">
        <f>'American Bonds'!L317-'American Bonds'!L316</f>
        <v>2.9999999999999805E-2</v>
      </c>
      <c r="N316" s="129">
        <f t="shared" si="57"/>
        <v>2.9999999999999805E-2</v>
      </c>
      <c r="O316" s="25">
        <f>List1!X373</f>
        <v>6.4374588928565144</v>
      </c>
    </row>
    <row r="317" spans="1:15" x14ac:dyDescent="0.2">
      <c r="A317" s="154" t="s">
        <v>132</v>
      </c>
      <c r="B317">
        <f>'American Bonds'!B318-'American Bonds'!B317</f>
        <v>0</v>
      </c>
      <c r="C317">
        <f>'American Bonds'!C318-'American Bonds'!C317</f>
        <v>4.0000000000000036E-2</v>
      </c>
      <c r="D317">
        <f>'American Bonds'!D318-'American Bonds'!D317</f>
        <v>1.0000000000000009E-2</v>
      </c>
      <c r="E317">
        <f>'American Bonds'!E318-'American Bonds'!E317</f>
        <v>-1.0000000000000009E-2</v>
      </c>
      <c r="F317">
        <f>'American Bonds'!F318-'American Bonds'!F317</f>
        <v>0</v>
      </c>
      <c r="G317">
        <f>'American Bonds'!G318-'American Bonds'!G317</f>
        <v>1.0000000000000009E-2</v>
      </c>
      <c r="H317">
        <f>'American Bonds'!H318-'American Bonds'!H317</f>
        <v>1.0000000000000009E-2</v>
      </c>
      <c r="I317">
        <f>'American Bonds'!I318-'American Bonds'!I317</f>
        <v>0</v>
      </c>
      <c r="J317">
        <f>'American Bonds'!J318-'American Bonds'!J317</f>
        <v>0</v>
      </c>
      <c r="K317">
        <f>'American Bonds'!K318-'American Bonds'!K317</f>
        <v>0</v>
      </c>
      <c r="L317">
        <f>'American Bonds'!L318-'American Bonds'!L317</f>
        <v>-9.9999999999997868E-3</v>
      </c>
      <c r="N317" s="129">
        <f t="shared" si="57"/>
        <v>4.0000000000000036E-2</v>
      </c>
      <c r="O317" s="25">
        <f>List1!X374</f>
        <v>6.429542972291145</v>
      </c>
    </row>
    <row r="318" spans="1:15" x14ac:dyDescent="0.2">
      <c r="A318" s="154" t="s">
        <v>133</v>
      </c>
      <c r="B318">
        <f>'American Bonds'!B319-'American Bonds'!B318</f>
        <v>2.0000000000000018E-2</v>
      </c>
      <c r="C318">
        <f>'American Bonds'!C319-'American Bonds'!C318</f>
        <v>1.0000000000000009E-2</v>
      </c>
      <c r="D318">
        <f>'American Bonds'!D319-'American Bonds'!D318</f>
        <v>1.0000000000000009E-2</v>
      </c>
      <c r="E318">
        <f>'American Bonds'!E319-'American Bonds'!E318</f>
        <v>2.0000000000000018E-2</v>
      </c>
      <c r="F318">
        <f>'American Bonds'!F319-'American Bonds'!F318</f>
        <v>1.0000000000000009E-2</v>
      </c>
      <c r="G318">
        <f>'American Bonds'!G319-'American Bonds'!G318</f>
        <v>1.0000000000000009E-2</v>
      </c>
      <c r="H318">
        <f>'American Bonds'!H319-'American Bonds'!H318</f>
        <v>2.0000000000000018E-2</v>
      </c>
      <c r="I318">
        <f>'American Bonds'!I319-'American Bonds'!I318</f>
        <v>2.0000000000000018E-2</v>
      </c>
      <c r="J318">
        <f>'American Bonds'!J319-'American Bonds'!J318</f>
        <v>3.0000000000000249E-2</v>
      </c>
      <c r="K318">
        <f>'American Bonds'!K319-'American Bonds'!K318</f>
        <v>2.9999999999999805E-2</v>
      </c>
      <c r="L318">
        <f>'American Bonds'!L319-'American Bonds'!L318</f>
        <v>2.9999999999999805E-2</v>
      </c>
      <c r="N318" s="129">
        <f t="shared" si="57"/>
        <v>3.0000000000000249E-2</v>
      </c>
      <c r="O318" s="25">
        <f>List1!X375</f>
        <v>6.4186314710515067</v>
      </c>
    </row>
    <row r="319" spans="1:15" x14ac:dyDescent="0.2">
      <c r="A319" s="154" t="s">
        <v>134</v>
      </c>
      <c r="B319">
        <f>'American Bonds'!B320-'American Bonds'!B319</f>
        <v>1.0000000000000009E-2</v>
      </c>
      <c r="C319">
        <f>'American Bonds'!C320-'American Bonds'!C319</f>
        <v>0</v>
      </c>
      <c r="D319">
        <f>'American Bonds'!D320-'American Bonds'!D319</f>
        <v>2.0000000000000018E-2</v>
      </c>
      <c r="E319">
        <f>'American Bonds'!E320-'American Bonds'!E319</f>
        <v>1.9999999999999796E-2</v>
      </c>
      <c r="F319">
        <f>'American Bonds'!F320-'American Bonds'!F319</f>
        <v>4.0000000000000036E-2</v>
      </c>
      <c r="G319">
        <f>'American Bonds'!G320-'American Bonds'!G319</f>
        <v>4.0000000000000036E-2</v>
      </c>
      <c r="H319">
        <f>'American Bonds'!H320-'American Bonds'!H319</f>
        <v>3.0000000000000027E-2</v>
      </c>
      <c r="I319">
        <f>'American Bonds'!I320-'American Bonds'!I319</f>
        <v>3.0000000000000249E-2</v>
      </c>
      <c r="J319">
        <f>'American Bonds'!J320-'American Bonds'!J319</f>
        <v>2.9999999999999805E-2</v>
      </c>
      <c r="K319">
        <f>'American Bonds'!K320-'American Bonds'!K319</f>
        <v>3.0000000000000249E-2</v>
      </c>
      <c r="L319">
        <f>'American Bonds'!L320-'American Bonds'!L319</f>
        <v>2.0000000000000018E-2</v>
      </c>
      <c r="N319" s="129">
        <f t="shared" si="57"/>
        <v>4.0000000000000036E-2</v>
      </c>
      <c r="O319" s="25">
        <f>List1!X376</f>
        <v>6.4188844243160066</v>
      </c>
    </row>
    <row r="320" spans="1:15" x14ac:dyDescent="0.2">
      <c r="A320" s="154" t="s">
        <v>135</v>
      </c>
      <c r="B320">
        <f>'American Bonds'!B321-'American Bonds'!B320</f>
        <v>-3.0000000000000027E-2</v>
      </c>
      <c r="C320">
        <f>'American Bonds'!C321-'American Bonds'!C320</f>
        <v>-1.0000000000000009E-2</v>
      </c>
      <c r="D320">
        <f>'American Bonds'!D321-'American Bonds'!D320</f>
        <v>0</v>
      </c>
      <c r="E320">
        <f>'American Bonds'!E321-'American Bonds'!E320</f>
        <v>-1.0000000000000009E-2</v>
      </c>
      <c r="F320">
        <f>'American Bonds'!F321-'American Bonds'!F320</f>
        <v>-2.0000000000000018E-2</v>
      </c>
      <c r="G320">
        <f>'American Bonds'!G321-'American Bonds'!G320</f>
        <v>-1.0000000000000009E-2</v>
      </c>
      <c r="H320">
        <f>'American Bonds'!H321-'American Bonds'!H320</f>
        <v>0</v>
      </c>
      <c r="I320">
        <f>'American Bonds'!I321-'American Bonds'!I320</f>
        <v>0</v>
      </c>
      <c r="J320">
        <f>'American Bonds'!J321-'American Bonds'!J320</f>
        <v>-9.9999999999997868E-3</v>
      </c>
      <c r="K320">
        <f>'American Bonds'!K321-'American Bonds'!K320</f>
        <v>0</v>
      </c>
      <c r="L320">
        <f>'American Bonds'!L321-'American Bonds'!L320</f>
        <v>-1.0000000000000231E-2</v>
      </c>
      <c r="N320" s="129">
        <f t="shared" si="57"/>
        <v>0</v>
      </c>
      <c r="O320" s="25">
        <f>List1!X377</f>
        <v>6.4081404045698163</v>
      </c>
    </row>
    <row r="321" spans="1:15" x14ac:dyDescent="0.2">
      <c r="A321" s="154" t="s">
        <v>136</v>
      </c>
      <c r="B321">
        <f>'American Bonds'!B322-'American Bonds'!B321</f>
        <v>-2.9999999999999916E-2</v>
      </c>
      <c r="C321">
        <f>'American Bonds'!C322-'American Bonds'!C321</f>
        <v>-1.0000000000000009E-2</v>
      </c>
      <c r="D321">
        <f>'American Bonds'!D322-'American Bonds'!D321</f>
        <v>0</v>
      </c>
      <c r="E321">
        <f>'American Bonds'!E322-'American Bonds'!E321</f>
        <v>0</v>
      </c>
      <c r="F321">
        <f>'American Bonds'!F322-'American Bonds'!F321</f>
        <v>0</v>
      </c>
      <c r="G321">
        <f>'American Bonds'!G322-'American Bonds'!G321</f>
        <v>-1.0000000000000009E-2</v>
      </c>
      <c r="H321">
        <f>'American Bonds'!H322-'American Bonds'!H321</f>
        <v>-1.0000000000000009E-2</v>
      </c>
      <c r="I321">
        <f>'American Bonds'!I322-'American Bonds'!I321</f>
        <v>-2.0000000000000018E-2</v>
      </c>
      <c r="J321">
        <f>'American Bonds'!J322-'American Bonds'!J321</f>
        <v>-2.0000000000000018E-2</v>
      </c>
      <c r="K321">
        <f>'American Bonds'!K322-'American Bonds'!K321</f>
        <v>-1.0000000000000231E-2</v>
      </c>
      <c r="L321">
        <f>'American Bonds'!L322-'American Bonds'!L321</f>
        <v>0</v>
      </c>
      <c r="N321" s="129">
        <f t="shared" si="57"/>
        <v>0</v>
      </c>
      <c r="O321" s="25">
        <f>List1!X378</f>
        <v>6.3982627866223849</v>
      </c>
    </row>
    <row r="322" spans="1:15" x14ac:dyDescent="0.2">
      <c r="A322" s="154" t="s">
        <v>137</v>
      </c>
      <c r="B322">
        <f>'American Bonds'!B323-'American Bonds'!B322</f>
        <v>9.9999999999998979E-3</v>
      </c>
      <c r="C322">
        <f>'American Bonds'!C323-'American Bonds'!C322</f>
        <v>-1.0000000000000009E-2</v>
      </c>
      <c r="D322">
        <f>'American Bonds'!D323-'American Bonds'!D322</f>
        <v>-1.0000000000000009E-2</v>
      </c>
      <c r="E322">
        <f>'American Bonds'!E323-'American Bonds'!E322</f>
        <v>-1.9999999999999796E-2</v>
      </c>
      <c r="F322">
        <f>'American Bonds'!F323-'American Bonds'!F322</f>
        <v>-6.0000000000000053E-2</v>
      </c>
      <c r="G322">
        <f>'American Bonds'!G323-'American Bonds'!G322</f>
        <v>-6.0000000000000053E-2</v>
      </c>
      <c r="H322">
        <f>'American Bonds'!H323-'American Bonds'!H322</f>
        <v>-7.9999999999999849E-2</v>
      </c>
      <c r="I322">
        <f>'American Bonds'!I323-'American Bonds'!I322</f>
        <v>-7.0000000000000284E-2</v>
      </c>
      <c r="J322">
        <f>'American Bonds'!J323-'American Bonds'!J322</f>
        <v>-6.0000000000000053E-2</v>
      </c>
      <c r="K322">
        <f>'American Bonds'!K323-'American Bonds'!K322</f>
        <v>-3.9999999999999591E-2</v>
      </c>
      <c r="L322">
        <f>'American Bonds'!L323-'American Bonds'!L322</f>
        <v>-4.9999999999999822E-2</v>
      </c>
      <c r="N322" s="129">
        <f t="shared" si="57"/>
        <v>9.9999999999998979E-3</v>
      </c>
      <c r="O322" s="25">
        <f>List1!X379</f>
        <v>6.3989831737686336</v>
      </c>
    </row>
    <row r="323" spans="1:15" x14ac:dyDescent="0.2">
      <c r="A323" s="154" t="s">
        <v>138</v>
      </c>
      <c r="B323">
        <f>'American Bonds'!B324-'American Bonds'!B323</f>
        <v>4.0000000000000036E-2</v>
      </c>
      <c r="C323">
        <f>'American Bonds'!C324-'American Bonds'!C323</f>
        <v>2.0000000000000018E-2</v>
      </c>
      <c r="D323">
        <f>'American Bonds'!D324-'American Bonds'!D323</f>
        <v>-1.0000000000000009E-2</v>
      </c>
      <c r="E323">
        <f>'American Bonds'!E324-'American Bonds'!E323</f>
        <v>0</v>
      </c>
      <c r="F323">
        <f>'American Bonds'!F324-'American Bonds'!F323</f>
        <v>2.0000000000000018E-2</v>
      </c>
      <c r="G323">
        <f>'American Bonds'!G324-'American Bonds'!G323</f>
        <v>0</v>
      </c>
      <c r="H323">
        <f>'American Bonds'!H324-'American Bonds'!H323</f>
        <v>1.0000000000000009E-2</v>
      </c>
      <c r="I323">
        <f>'American Bonds'!I324-'American Bonds'!I323</f>
        <v>1.0000000000000231E-2</v>
      </c>
      <c r="J323">
        <f>'American Bonds'!J324-'American Bonds'!J323</f>
        <v>9.9999999999997868E-3</v>
      </c>
      <c r="K323">
        <f>'American Bonds'!K324-'American Bonds'!K323</f>
        <v>1.9999999999999574E-2</v>
      </c>
      <c r="L323">
        <f>'American Bonds'!L324-'American Bonds'!L323</f>
        <v>2.0000000000000018E-2</v>
      </c>
      <c r="N323" s="129">
        <f t="shared" si="57"/>
        <v>4.0000000000000036E-2</v>
      </c>
      <c r="O323" s="25">
        <f>List1!X380</f>
        <v>6.4036039383588301</v>
      </c>
    </row>
    <row r="324" spans="1:15" x14ac:dyDescent="0.2">
      <c r="A324" s="154">
        <v>41408</v>
      </c>
      <c r="B324">
        <f>'American Bonds'!B325-'American Bonds'!B324</f>
        <v>-1.0000000000000009E-2</v>
      </c>
      <c r="C324">
        <f>'American Bonds'!C325-'American Bonds'!C324</f>
        <v>0</v>
      </c>
      <c r="D324">
        <f>'American Bonds'!D325-'American Bonds'!D324</f>
        <v>2.0000000000000018E-2</v>
      </c>
      <c r="E324">
        <f>'American Bonds'!E325-'American Bonds'!E324</f>
        <v>0</v>
      </c>
      <c r="F324">
        <f>'American Bonds'!F325-'American Bonds'!F324</f>
        <v>-2.0000000000000018E-2</v>
      </c>
      <c r="G324">
        <f>'American Bonds'!G325-'American Bonds'!G324</f>
        <v>-1.0000000000000009E-2</v>
      </c>
      <c r="H324">
        <f>'American Bonds'!H325-'American Bonds'!H324</f>
        <v>0</v>
      </c>
      <c r="I324">
        <f>'American Bonds'!I325-'American Bonds'!I324</f>
        <v>-1.0000000000000231E-2</v>
      </c>
      <c r="J324">
        <f>'American Bonds'!J325-'American Bonds'!J324</f>
        <v>-9.9999999999997868E-3</v>
      </c>
      <c r="K324">
        <f>'American Bonds'!K325-'American Bonds'!K324</f>
        <v>-1.9999999999999574E-2</v>
      </c>
      <c r="L324">
        <f>'American Bonds'!L325-'American Bonds'!L324</f>
        <v>-9.9999999999997868E-3</v>
      </c>
      <c r="N324" s="129">
        <f t="shared" ref="N324:N387" si="58">MAX(B324:L324)</f>
        <v>2.0000000000000018E-2</v>
      </c>
      <c r="O324" s="25">
        <f>List1!X381</f>
        <v>6.4184834397453603</v>
      </c>
    </row>
    <row r="325" spans="1:15" x14ac:dyDescent="0.2">
      <c r="A325" s="154">
        <v>41409</v>
      </c>
      <c r="B325">
        <f>'American Bonds'!B326-'American Bonds'!B325</f>
        <v>0</v>
      </c>
      <c r="C325">
        <f>'American Bonds'!C326-'American Bonds'!C325</f>
        <v>0</v>
      </c>
      <c r="D325">
        <f>'American Bonds'!D326-'American Bonds'!D325</f>
        <v>-4.0000000000000036E-2</v>
      </c>
      <c r="E325">
        <f>'American Bonds'!E326-'American Bonds'!E325</f>
        <v>-3.0000000000000027E-2</v>
      </c>
      <c r="F325">
        <f>'American Bonds'!F326-'American Bonds'!F325</f>
        <v>-3.0000000000000027E-2</v>
      </c>
      <c r="G325">
        <f>'American Bonds'!G326-'American Bonds'!G325</f>
        <v>-6.0000000000000053E-2</v>
      </c>
      <c r="H325">
        <f>'American Bonds'!H326-'American Bonds'!H325</f>
        <v>-0.10000000000000009</v>
      </c>
      <c r="I325">
        <f>'American Bonds'!I326-'American Bonds'!I325</f>
        <v>-0.10000000000000009</v>
      </c>
      <c r="J325">
        <f>'American Bonds'!J326-'American Bonds'!J325</f>
        <v>-0.10999999999999988</v>
      </c>
      <c r="K325">
        <f>'American Bonds'!K326-'American Bonds'!K325</f>
        <v>-9.0000000000000302E-2</v>
      </c>
      <c r="L325">
        <f>'American Bonds'!L326-'American Bonds'!L325</f>
        <v>-8.0000000000000071E-2</v>
      </c>
      <c r="N325" s="129">
        <f t="shared" si="58"/>
        <v>0</v>
      </c>
      <c r="O325" s="25">
        <f>List1!X382</f>
        <v>6.4121191360732599</v>
      </c>
    </row>
    <row r="326" spans="1:15" x14ac:dyDescent="0.2">
      <c r="A326" s="154">
        <v>41410</v>
      </c>
      <c r="B326">
        <f>'American Bonds'!B327-'American Bonds'!B326</f>
        <v>1.0000000000000009E-2</v>
      </c>
      <c r="C326">
        <f>'American Bonds'!C327-'American Bonds'!C326</f>
        <v>3.0000000000000027E-2</v>
      </c>
      <c r="D326">
        <f>'American Bonds'!D327-'American Bonds'!D326</f>
        <v>2.0000000000000018E-2</v>
      </c>
      <c r="E326">
        <f>'American Bonds'!E327-'American Bonds'!E326</f>
        <v>1.0000000000000009E-2</v>
      </c>
      <c r="F326">
        <f>'American Bonds'!F327-'American Bonds'!F326</f>
        <v>1.0000000000000009E-2</v>
      </c>
      <c r="G326">
        <f>'American Bonds'!G327-'American Bonds'!G326</f>
        <v>2.0000000000000018E-2</v>
      </c>
      <c r="H326">
        <f>'American Bonds'!H327-'American Bonds'!H326</f>
        <v>2.0000000000000018E-2</v>
      </c>
      <c r="I326">
        <f>'American Bonds'!I327-'American Bonds'!I326</f>
        <v>1.0000000000000231E-2</v>
      </c>
      <c r="J326">
        <f>'American Bonds'!J327-'American Bonds'!J326</f>
        <v>9.9999999999997868E-3</v>
      </c>
      <c r="K326">
        <f>'American Bonds'!K327-'American Bonds'!K326</f>
        <v>-9.9999999999997868E-3</v>
      </c>
      <c r="L326">
        <f>'American Bonds'!L327-'American Bonds'!L326</f>
        <v>-1.0000000000000231E-2</v>
      </c>
      <c r="N326" s="129">
        <f t="shared" si="58"/>
        <v>3.0000000000000027E-2</v>
      </c>
      <c r="O326" s="25">
        <f>List1!X383</f>
        <v>6.4183935532648553</v>
      </c>
    </row>
    <row r="327" spans="1:15" x14ac:dyDescent="0.2">
      <c r="A327" s="154">
        <v>41411</v>
      </c>
      <c r="B327">
        <f>'American Bonds'!B328-'American Bonds'!B327</f>
        <v>-2.0000000000000018E-2</v>
      </c>
      <c r="C327">
        <f>'American Bonds'!C328-'American Bonds'!C327</f>
        <v>-1.0000000000000009E-2</v>
      </c>
      <c r="D327">
        <f>'American Bonds'!D328-'American Bonds'!D327</f>
        <v>1.0000000000000009E-2</v>
      </c>
      <c r="E327">
        <f>'American Bonds'!E328-'American Bonds'!E327</f>
        <v>1.0000000000000009E-2</v>
      </c>
      <c r="F327">
        <f>'American Bonds'!F328-'American Bonds'!F327</f>
        <v>1.0000000000000009E-2</v>
      </c>
      <c r="G327">
        <f>'American Bonds'!G328-'American Bonds'!G327</f>
        <v>1.0000000000000009E-2</v>
      </c>
      <c r="H327">
        <f>'American Bonds'!H328-'American Bonds'!H327</f>
        <v>1.0000000000000009E-2</v>
      </c>
      <c r="I327">
        <f>'American Bonds'!I328-'American Bonds'!I327</f>
        <v>9.9999999999997868E-3</v>
      </c>
      <c r="J327">
        <f>'American Bonds'!J328-'American Bonds'!J327</f>
        <v>0</v>
      </c>
      <c r="K327">
        <f>'American Bonds'!K328-'American Bonds'!K327</f>
        <v>-1.0000000000000231E-2</v>
      </c>
      <c r="L327">
        <f>'American Bonds'!L328-'American Bonds'!L327</f>
        <v>0</v>
      </c>
      <c r="N327" s="129">
        <f t="shared" si="58"/>
        <v>1.0000000000000009E-2</v>
      </c>
      <c r="O327" s="25">
        <f>List1!X384</f>
        <v>6.4522121478437233</v>
      </c>
    </row>
    <row r="328" spans="1:15" x14ac:dyDescent="0.2">
      <c r="A328" s="154">
        <v>41412</v>
      </c>
      <c r="B328">
        <f>'American Bonds'!B329-'American Bonds'!B328</f>
        <v>-1.0000000000000009E-2</v>
      </c>
      <c r="C328">
        <f>'American Bonds'!C329-'American Bonds'!C328</f>
        <v>1.0000000000000009E-2</v>
      </c>
      <c r="D328">
        <f>'American Bonds'!D329-'American Bonds'!D328</f>
        <v>2.0000000000000018E-2</v>
      </c>
      <c r="E328">
        <f>'American Bonds'!E329-'American Bonds'!E328</f>
        <v>2.0000000000000018E-2</v>
      </c>
      <c r="F328">
        <f>'American Bonds'!F329-'American Bonds'!F328</f>
        <v>1.0000000000000009E-2</v>
      </c>
      <c r="G328">
        <f>'American Bonds'!G329-'American Bonds'!G328</f>
        <v>0</v>
      </c>
      <c r="H328">
        <f>'American Bonds'!H329-'American Bonds'!H328</f>
        <v>1.0000000000000009E-2</v>
      </c>
      <c r="I328">
        <f>'American Bonds'!I329-'American Bonds'!I328</f>
        <v>1.0000000000000231E-2</v>
      </c>
      <c r="J328">
        <f>'American Bonds'!J329-'American Bonds'!J328</f>
        <v>2.0000000000000018E-2</v>
      </c>
      <c r="K328">
        <f>'American Bonds'!K329-'American Bonds'!K328</f>
        <v>1.0000000000000231E-2</v>
      </c>
      <c r="L328">
        <f>'American Bonds'!L329-'American Bonds'!L328</f>
        <v>1.0000000000000231E-2</v>
      </c>
      <c r="N328" s="129">
        <f t="shared" si="58"/>
        <v>2.0000000000000018E-2</v>
      </c>
      <c r="O328" s="25">
        <f>List1!X385</f>
        <v>6.454676667640836</v>
      </c>
    </row>
    <row r="329" spans="1:15" x14ac:dyDescent="0.2">
      <c r="A329" s="154">
        <v>41415</v>
      </c>
      <c r="B329">
        <f>'American Bonds'!B330-'American Bonds'!B329</f>
        <v>6.0000000000000053E-2</v>
      </c>
      <c r="C329">
        <f>'American Bonds'!C330-'American Bonds'!C329</f>
        <v>-1.0000000000000009E-2</v>
      </c>
      <c r="D329">
        <f>'American Bonds'!D330-'American Bonds'!D329</f>
        <v>3.0000000000000027E-2</v>
      </c>
      <c r="E329">
        <f>'American Bonds'!E330-'American Bonds'!E329</f>
        <v>1.9999999999999796E-2</v>
      </c>
      <c r="F329">
        <f>'American Bonds'!F330-'American Bonds'!F329</f>
        <v>2.0000000000000018E-2</v>
      </c>
      <c r="G329">
        <f>'American Bonds'!G330-'American Bonds'!G329</f>
        <v>4.0000000000000036E-2</v>
      </c>
      <c r="H329">
        <f>'American Bonds'!H330-'American Bonds'!H329</f>
        <v>4.0000000000000036E-2</v>
      </c>
      <c r="I329">
        <f>'American Bonds'!I330-'American Bonds'!I329</f>
        <v>4.0000000000000036E-2</v>
      </c>
      <c r="J329">
        <f>'American Bonds'!J330-'American Bonds'!J329</f>
        <v>4.0000000000000036E-2</v>
      </c>
      <c r="K329">
        <f>'American Bonds'!K330-'American Bonds'!K329</f>
        <v>4.0000000000000036E-2</v>
      </c>
      <c r="L329">
        <f>'American Bonds'!L330-'American Bonds'!L329</f>
        <v>4.0000000000000036E-2</v>
      </c>
      <c r="N329" s="129">
        <f t="shared" si="58"/>
        <v>6.0000000000000053E-2</v>
      </c>
      <c r="O329" s="25">
        <f>List1!X386</f>
        <v>6.4578808677092399</v>
      </c>
    </row>
    <row r="330" spans="1:15" x14ac:dyDescent="0.2">
      <c r="A330" s="154">
        <v>41416</v>
      </c>
      <c r="B330">
        <f>'American Bonds'!B331-'American Bonds'!B330</f>
        <v>0</v>
      </c>
      <c r="C330">
        <f>'American Bonds'!C331-'American Bonds'!C330</f>
        <v>1.0000000000000009E-2</v>
      </c>
      <c r="D330">
        <f>'American Bonds'!D331-'American Bonds'!D330</f>
        <v>-1.0000000000000009E-2</v>
      </c>
      <c r="E330">
        <f>'American Bonds'!E331-'American Bonds'!E330</f>
        <v>4.0000000000000036E-2</v>
      </c>
      <c r="F330">
        <f>'American Bonds'!F331-'American Bonds'!F330</f>
        <v>-2.0000000000000018E-2</v>
      </c>
      <c r="G330">
        <f>'American Bonds'!G331-'American Bonds'!G330</f>
        <v>-3.0000000000000027E-2</v>
      </c>
      <c r="H330">
        <f>'American Bonds'!H331-'American Bonds'!H330</f>
        <v>-5.0000000000000044E-2</v>
      </c>
      <c r="I330">
        <f>'American Bonds'!I331-'American Bonds'!I330</f>
        <v>-3.0000000000000249E-2</v>
      </c>
      <c r="J330">
        <f>'American Bonds'!J331-'American Bonds'!J330</f>
        <v>-3.0000000000000249E-2</v>
      </c>
      <c r="K330">
        <f>'American Bonds'!K331-'American Bonds'!K330</f>
        <v>-3.0000000000000249E-2</v>
      </c>
      <c r="L330">
        <f>'American Bonds'!L331-'American Bonds'!L330</f>
        <v>-3.0000000000000249E-2</v>
      </c>
      <c r="N330" s="129">
        <f t="shared" si="58"/>
        <v>4.0000000000000036E-2</v>
      </c>
      <c r="O330" s="25">
        <f>List1!X387</f>
        <v>6.4532881042881058</v>
      </c>
    </row>
    <row r="331" spans="1:15" x14ac:dyDescent="0.2">
      <c r="A331" s="154">
        <v>41417</v>
      </c>
      <c r="B331">
        <f>'American Bonds'!B332-'American Bonds'!B331</f>
        <v>-4.0000000000000036E-2</v>
      </c>
      <c r="C331">
        <f>'American Bonds'!C332-'American Bonds'!C331</f>
        <v>9.9999999999998979E-3</v>
      </c>
      <c r="D331">
        <f>'American Bonds'!D332-'American Bonds'!D331</f>
        <v>1.0000000000000009E-2</v>
      </c>
      <c r="E331">
        <f>'American Bonds'!E332-'American Bonds'!E331</f>
        <v>-2.0000000000000018E-2</v>
      </c>
      <c r="F331">
        <f>'American Bonds'!F332-'American Bonds'!F331</f>
        <v>1.0000000000000009E-2</v>
      </c>
      <c r="G331">
        <f>'American Bonds'!G332-'American Bonds'!G331</f>
        <v>0</v>
      </c>
      <c r="H331">
        <f>'American Bonds'!H332-'American Bonds'!H331</f>
        <v>-1.0000000000000009E-2</v>
      </c>
      <c r="I331">
        <f>'American Bonds'!I332-'American Bonds'!I331</f>
        <v>-9.9999999999997868E-3</v>
      </c>
      <c r="J331">
        <f>'American Bonds'!J332-'American Bonds'!J331</f>
        <v>-9.9999999999997868E-3</v>
      </c>
      <c r="K331">
        <f>'American Bonds'!K332-'American Bonds'!K331</f>
        <v>0</v>
      </c>
      <c r="L331">
        <f>'American Bonds'!L332-'American Bonds'!L331</f>
        <v>0</v>
      </c>
      <c r="N331" s="129">
        <f t="shared" si="58"/>
        <v>1.0000000000000009E-2</v>
      </c>
      <c r="O331" s="25">
        <f>List1!X388</f>
        <v>6.4395541087111399</v>
      </c>
    </row>
    <row r="332" spans="1:15" x14ac:dyDescent="0.2">
      <c r="A332" s="154">
        <v>41418</v>
      </c>
      <c r="B332">
        <f>'American Bonds'!B333-'American Bonds'!B332</f>
        <v>3.0000000000000027E-2</v>
      </c>
      <c r="C332">
        <f>'American Bonds'!C333-'American Bonds'!C332</f>
        <v>0</v>
      </c>
      <c r="D332">
        <f>'American Bonds'!D333-'American Bonds'!D332</f>
        <v>0</v>
      </c>
      <c r="E332">
        <f>'American Bonds'!E333-'American Bonds'!E332</f>
        <v>1.0000000000000009E-2</v>
      </c>
      <c r="F332">
        <f>'American Bonds'!F333-'American Bonds'!F332</f>
        <v>0</v>
      </c>
      <c r="G332">
        <f>'American Bonds'!G333-'American Bonds'!G332</f>
        <v>0</v>
      </c>
      <c r="H332">
        <f>'American Bonds'!H333-'American Bonds'!H332</f>
        <v>1.0000000000000009E-2</v>
      </c>
      <c r="I332">
        <f>'American Bonds'!I333-'American Bonds'!I332</f>
        <v>0</v>
      </c>
      <c r="J332">
        <f>'American Bonds'!J333-'American Bonds'!J332</f>
        <v>0</v>
      </c>
      <c r="K332">
        <f>'American Bonds'!K333-'American Bonds'!K332</f>
        <v>0</v>
      </c>
      <c r="L332">
        <f>'American Bonds'!L333-'American Bonds'!L332</f>
        <v>0</v>
      </c>
      <c r="N332" s="129">
        <f t="shared" si="58"/>
        <v>3.0000000000000027E-2</v>
      </c>
      <c r="O332" s="25">
        <f>List1!X389</f>
        <v>6.4502044068037243</v>
      </c>
    </row>
    <row r="333" spans="1:15" x14ac:dyDescent="0.2">
      <c r="A333" s="154">
        <v>41419</v>
      </c>
      <c r="B333">
        <f>'American Bonds'!B334-'American Bonds'!B333</f>
        <v>2.0000000000000018E-2</v>
      </c>
      <c r="C333">
        <f>'American Bonds'!C334-'American Bonds'!C333</f>
        <v>-9.9999999999998979E-3</v>
      </c>
      <c r="D333">
        <f>'American Bonds'!D334-'American Bonds'!D333</f>
        <v>-1.0000000000000009E-2</v>
      </c>
      <c r="E333">
        <f>'American Bonds'!E334-'American Bonds'!E333</f>
        <v>-1.0000000000000009E-2</v>
      </c>
      <c r="F333">
        <f>'American Bonds'!F334-'American Bonds'!F333</f>
        <v>-2.0000000000000018E-2</v>
      </c>
      <c r="G333">
        <f>'American Bonds'!G334-'American Bonds'!G333</f>
        <v>-2.0000000000000018E-2</v>
      </c>
      <c r="H333">
        <f>'American Bonds'!H334-'American Bonds'!H333</f>
        <v>-3.0000000000000027E-2</v>
      </c>
      <c r="I333">
        <f>'American Bonds'!I334-'American Bonds'!I333</f>
        <v>-4.0000000000000036E-2</v>
      </c>
      <c r="J333">
        <f>'American Bonds'!J334-'American Bonds'!J333</f>
        <v>-4.0000000000000036E-2</v>
      </c>
      <c r="K333">
        <f>'American Bonds'!K334-'American Bonds'!K333</f>
        <v>-4.0000000000000036E-2</v>
      </c>
      <c r="L333">
        <f>'American Bonds'!L334-'American Bonds'!L333</f>
        <v>-4.0000000000000036E-2</v>
      </c>
      <c r="N333" s="129">
        <f t="shared" si="58"/>
        <v>2.0000000000000018E-2</v>
      </c>
      <c r="O333" s="25">
        <f>List1!X390</f>
        <v>6.4509930896117194</v>
      </c>
    </row>
    <row r="334" spans="1:15" x14ac:dyDescent="0.2">
      <c r="A334" s="154">
        <v>41423</v>
      </c>
      <c r="B334">
        <f>'American Bonds'!B335-'American Bonds'!B334</f>
        <v>8.9999999999999969E-2</v>
      </c>
      <c r="C334">
        <f>'American Bonds'!C335-'American Bonds'!C334</f>
        <v>4.9999999999999933E-2</v>
      </c>
      <c r="D334">
        <f>'American Bonds'!D335-'American Bonds'!D334</f>
        <v>1.0000000000000009E-2</v>
      </c>
      <c r="E334">
        <f>'American Bonds'!E335-'American Bonds'!E334</f>
        <v>1.0000000000000009E-2</v>
      </c>
      <c r="F334">
        <f>'American Bonds'!F335-'American Bonds'!F334</f>
        <v>0</v>
      </c>
      <c r="G334">
        <f>'American Bonds'!G335-'American Bonds'!G334</f>
        <v>0</v>
      </c>
      <c r="H334">
        <f>'American Bonds'!H335-'American Bonds'!H334</f>
        <v>-1.0000000000000009E-2</v>
      </c>
      <c r="I334">
        <f>'American Bonds'!I335-'American Bonds'!I334</f>
        <v>0</v>
      </c>
      <c r="J334">
        <f>'American Bonds'!J335-'American Bonds'!J334</f>
        <v>0</v>
      </c>
      <c r="K334">
        <f>'American Bonds'!K335-'American Bonds'!K334</f>
        <v>-9.9999999999997868E-3</v>
      </c>
      <c r="L334">
        <f>'American Bonds'!L335-'American Bonds'!L334</f>
        <v>-9.9999999999997868E-3</v>
      </c>
      <c r="N334" s="129">
        <f t="shared" si="58"/>
        <v>8.9999999999999969E-2</v>
      </c>
      <c r="O334" s="25">
        <f>List1!X391</f>
        <v>6.4512551946707122</v>
      </c>
    </row>
    <row r="335" spans="1:15" x14ac:dyDescent="0.2">
      <c r="A335" s="154">
        <v>41424</v>
      </c>
      <c r="B335">
        <f>'American Bonds'!B336-'American Bonds'!B335</f>
        <v>-4.0000000000000036E-2</v>
      </c>
      <c r="C335">
        <f>'American Bonds'!C336-'American Bonds'!C335</f>
        <v>0</v>
      </c>
      <c r="D335">
        <f>'American Bonds'!D336-'American Bonds'!D335</f>
        <v>-1.0000000000000009E-2</v>
      </c>
      <c r="E335">
        <f>'American Bonds'!E336-'American Bonds'!E335</f>
        <v>-1.0000000000000009E-2</v>
      </c>
      <c r="F335">
        <f>'American Bonds'!F336-'American Bonds'!F335</f>
        <v>0</v>
      </c>
      <c r="G335">
        <f>'American Bonds'!G336-'American Bonds'!G335</f>
        <v>1.0000000000000009E-2</v>
      </c>
      <c r="H335">
        <f>'American Bonds'!H336-'American Bonds'!H335</f>
        <v>1.0000000000000009E-2</v>
      </c>
      <c r="I335">
        <f>'American Bonds'!I336-'American Bonds'!I335</f>
        <v>0</v>
      </c>
      <c r="J335">
        <f>'American Bonds'!J336-'American Bonds'!J335</f>
        <v>0</v>
      </c>
      <c r="K335">
        <f>'American Bonds'!K336-'American Bonds'!K335</f>
        <v>0</v>
      </c>
      <c r="L335">
        <f>'American Bonds'!L336-'American Bonds'!L335</f>
        <v>0</v>
      </c>
      <c r="N335" s="129">
        <f t="shared" si="58"/>
        <v>1.0000000000000009E-2</v>
      </c>
      <c r="O335" s="25">
        <f>List1!X392</f>
        <v>6.4657442867646049</v>
      </c>
    </row>
    <row r="336" spans="1:15" x14ac:dyDescent="0.2">
      <c r="A336" s="154" t="s">
        <v>139</v>
      </c>
      <c r="B336">
        <f>'American Bonds'!B337-'American Bonds'!B336</f>
        <v>0</v>
      </c>
      <c r="C336">
        <f>'American Bonds'!C337-'American Bonds'!C336</f>
        <v>0</v>
      </c>
      <c r="D336">
        <f>'American Bonds'!D337-'American Bonds'!D336</f>
        <v>-1.0000000000000009E-2</v>
      </c>
      <c r="E336">
        <f>'American Bonds'!E337-'American Bonds'!E336</f>
        <v>0</v>
      </c>
      <c r="F336">
        <f>'American Bonds'!F337-'American Bonds'!F336</f>
        <v>0</v>
      </c>
      <c r="G336">
        <f>'American Bonds'!G337-'American Bonds'!G336</f>
        <v>-3.0000000000000027E-2</v>
      </c>
      <c r="H336">
        <f>'American Bonds'!H337-'American Bonds'!H336</f>
        <v>-5.0000000000000044E-2</v>
      </c>
      <c r="I336">
        <f>'American Bonds'!I337-'American Bonds'!I336</f>
        <v>-6.0000000000000053E-2</v>
      </c>
      <c r="J336">
        <f>'American Bonds'!J337-'American Bonds'!J336</f>
        <v>-6.0000000000000053E-2</v>
      </c>
      <c r="K336">
        <f>'American Bonds'!K337-'American Bonds'!K336</f>
        <v>-7.0000000000000284E-2</v>
      </c>
      <c r="L336">
        <f>'American Bonds'!L337-'American Bonds'!L336</f>
        <v>-7.0000000000000284E-2</v>
      </c>
      <c r="N336" s="129">
        <f t="shared" si="58"/>
        <v>0</v>
      </c>
      <c r="O336" s="25">
        <f>List1!X393</f>
        <v>6.4684609025582045</v>
      </c>
    </row>
    <row r="337" spans="1:15" x14ac:dyDescent="0.2">
      <c r="A337" s="154" t="s">
        <v>140</v>
      </c>
      <c r="B337">
        <f>'American Bonds'!B338-'American Bonds'!B337</f>
        <v>1.0000000000000009E-2</v>
      </c>
      <c r="C337">
        <f>'American Bonds'!C338-'American Bonds'!C337</f>
        <v>-2.0000000000000018E-2</v>
      </c>
      <c r="D337">
        <f>'American Bonds'!D338-'American Bonds'!D337</f>
        <v>0</v>
      </c>
      <c r="E337">
        <f>'American Bonds'!E338-'American Bonds'!E337</f>
        <v>0</v>
      </c>
      <c r="F337">
        <f>'American Bonds'!F338-'American Bonds'!F337</f>
        <v>4.0000000000000036E-2</v>
      </c>
      <c r="G337">
        <f>'American Bonds'!G338-'American Bonds'!G337</f>
        <v>3.0000000000000027E-2</v>
      </c>
      <c r="H337">
        <f>'American Bonds'!H338-'American Bonds'!H337</f>
        <v>3.0000000000000027E-2</v>
      </c>
      <c r="I337">
        <f>'American Bonds'!I338-'American Bonds'!I337</f>
        <v>3.0000000000000027E-2</v>
      </c>
      <c r="J337">
        <f>'American Bonds'!J338-'American Bonds'!J337</f>
        <v>3.0000000000000249E-2</v>
      </c>
      <c r="K337">
        <f>'American Bonds'!K338-'American Bonds'!K337</f>
        <v>3.0000000000000249E-2</v>
      </c>
      <c r="L337">
        <f>'American Bonds'!L338-'American Bonds'!L337</f>
        <v>4.0000000000000036E-2</v>
      </c>
      <c r="N337" s="129">
        <f t="shared" si="58"/>
        <v>4.0000000000000036E-2</v>
      </c>
      <c r="O337" s="25">
        <f>List1!X394</f>
        <v>6.4687208541590815</v>
      </c>
    </row>
    <row r="338" spans="1:15" x14ac:dyDescent="0.2">
      <c r="A338" s="154" t="s">
        <v>141</v>
      </c>
      <c r="B338">
        <f>'American Bonds'!B339-'American Bonds'!B338</f>
        <v>0</v>
      </c>
      <c r="C338">
        <f>'American Bonds'!C339-'American Bonds'!C338</f>
        <v>1.0000000000000009E-2</v>
      </c>
      <c r="D338">
        <f>'American Bonds'!D339-'American Bonds'!D338</f>
        <v>2.0000000000000018E-2</v>
      </c>
      <c r="E338">
        <f>'American Bonds'!E339-'American Bonds'!E338</f>
        <v>0</v>
      </c>
      <c r="F338">
        <f>'American Bonds'!F339-'American Bonds'!F338</f>
        <v>-2.0000000000000018E-2</v>
      </c>
      <c r="G338">
        <f>'American Bonds'!G339-'American Bonds'!G338</f>
        <v>-3.0000000000000027E-2</v>
      </c>
      <c r="H338">
        <f>'American Bonds'!H339-'American Bonds'!H338</f>
        <v>-3.0000000000000027E-2</v>
      </c>
      <c r="I338">
        <f>'American Bonds'!I339-'American Bonds'!I338</f>
        <v>-4.0000000000000036E-2</v>
      </c>
      <c r="J338">
        <f>'American Bonds'!J339-'American Bonds'!J338</f>
        <v>-4.0000000000000036E-2</v>
      </c>
      <c r="K338">
        <f>'American Bonds'!K339-'American Bonds'!K338</f>
        <v>-3.0000000000000249E-2</v>
      </c>
      <c r="L338">
        <f>'American Bonds'!L339-'American Bonds'!L338</f>
        <v>-2.9999999999999805E-2</v>
      </c>
      <c r="N338" s="129">
        <f t="shared" si="58"/>
        <v>2.0000000000000018E-2</v>
      </c>
      <c r="O338" s="25">
        <f>List1!X395</f>
        <v>6.493486183147148</v>
      </c>
    </row>
    <row r="339" spans="1:15" x14ac:dyDescent="0.2">
      <c r="A339" s="154" t="s">
        <v>142</v>
      </c>
      <c r="B339">
        <f>'American Bonds'!B340-'American Bonds'!B339</f>
        <v>1.0000000000000009E-2</v>
      </c>
      <c r="C339">
        <f>'American Bonds'!C340-'American Bonds'!C339</f>
        <v>3.0000000000000027E-2</v>
      </c>
      <c r="D339">
        <f>'American Bonds'!D340-'American Bonds'!D339</f>
        <v>1.0000000000000009E-2</v>
      </c>
      <c r="E339">
        <f>'American Bonds'!E340-'American Bonds'!E339</f>
        <v>1.0000000000000009E-2</v>
      </c>
      <c r="F339">
        <f>'American Bonds'!F340-'American Bonds'!F339</f>
        <v>2.0000000000000018E-2</v>
      </c>
      <c r="G339">
        <f>'American Bonds'!G340-'American Bonds'!G339</f>
        <v>3.0000000000000027E-2</v>
      </c>
      <c r="H339">
        <f>'American Bonds'!H340-'American Bonds'!H339</f>
        <v>3.0000000000000027E-2</v>
      </c>
      <c r="I339">
        <f>'American Bonds'!I340-'American Bonds'!I339</f>
        <v>4.0000000000000036E-2</v>
      </c>
      <c r="J339">
        <f>'American Bonds'!J340-'American Bonds'!J339</f>
        <v>4.0000000000000036E-2</v>
      </c>
      <c r="K339">
        <f>'American Bonds'!K340-'American Bonds'!K339</f>
        <v>3.0000000000000249E-2</v>
      </c>
      <c r="L339">
        <f>'American Bonds'!L340-'American Bonds'!L339</f>
        <v>2.9999999999999805E-2</v>
      </c>
      <c r="N339" s="129">
        <f t="shared" si="58"/>
        <v>4.0000000000000036E-2</v>
      </c>
      <c r="O339" s="25">
        <f>List1!X396</f>
        <v>6.4829642865057853</v>
      </c>
    </row>
    <row r="340" spans="1:15" x14ac:dyDescent="0.2">
      <c r="A340" s="154" t="s">
        <v>143</v>
      </c>
      <c r="B340">
        <f>'American Bonds'!B341-'American Bonds'!B340</f>
        <v>-3.9999999999999925E-2</v>
      </c>
      <c r="C340">
        <f>'American Bonds'!C341-'American Bonds'!C340</f>
        <v>1.0000000000000009E-2</v>
      </c>
      <c r="D340">
        <f>'American Bonds'!D341-'American Bonds'!D340</f>
        <v>2.0000000000000018E-2</v>
      </c>
      <c r="E340">
        <f>'American Bonds'!E341-'American Bonds'!E340</f>
        <v>2.0000000000000018E-2</v>
      </c>
      <c r="F340">
        <f>'American Bonds'!F341-'American Bonds'!F340</f>
        <v>1.0000000000000009E-2</v>
      </c>
      <c r="G340">
        <f>'American Bonds'!G341-'American Bonds'!G340</f>
        <v>2.0000000000000018E-2</v>
      </c>
      <c r="H340">
        <f>'American Bonds'!H341-'American Bonds'!H340</f>
        <v>1.0000000000000009E-2</v>
      </c>
      <c r="I340">
        <f>'American Bonds'!I341-'American Bonds'!I340</f>
        <v>1.0000000000000009E-2</v>
      </c>
      <c r="J340">
        <f>'American Bonds'!J341-'American Bonds'!J340</f>
        <v>9.9999999999997868E-3</v>
      </c>
      <c r="K340">
        <f>'American Bonds'!K341-'American Bonds'!K340</f>
        <v>9.9999999999997868E-3</v>
      </c>
      <c r="L340">
        <f>'American Bonds'!L341-'American Bonds'!L340</f>
        <v>1.0000000000000231E-2</v>
      </c>
      <c r="N340" s="129">
        <f t="shared" si="58"/>
        <v>2.0000000000000018E-2</v>
      </c>
      <c r="O340" s="25">
        <f>List1!X397</f>
        <v>6.4946725825929912</v>
      </c>
    </row>
    <row r="341" spans="1:15" x14ac:dyDescent="0.2">
      <c r="A341" s="154" t="s">
        <v>144</v>
      </c>
      <c r="B341">
        <f>'American Bonds'!B342-'American Bonds'!B341</f>
        <v>0</v>
      </c>
      <c r="C341">
        <f>'American Bonds'!C342-'American Bonds'!C341</f>
        <v>0</v>
      </c>
      <c r="D341">
        <f>'American Bonds'!D342-'American Bonds'!D341</f>
        <v>1.9999999999999796E-2</v>
      </c>
      <c r="E341">
        <f>'American Bonds'!E342-'American Bonds'!E341</f>
        <v>1.0000000000000009E-2</v>
      </c>
      <c r="F341">
        <f>'American Bonds'!F342-'American Bonds'!F341</f>
        <v>2.0000000000000018E-2</v>
      </c>
      <c r="G341">
        <f>'American Bonds'!G342-'American Bonds'!G341</f>
        <v>3.0000000000000027E-2</v>
      </c>
      <c r="H341">
        <f>'American Bonds'!H342-'American Bonds'!H341</f>
        <v>2.0000000000000018E-2</v>
      </c>
      <c r="I341">
        <f>'American Bonds'!I342-'American Bonds'!I341</f>
        <v>2.0000000000000018E-2</v>
      </c>
      <c r="J341">
        <f>'American Bonds'!J342-'American Bonds'!J341</f>
        <v>2.0000000000000018E-2</v>
      </c>
      <c r="K341">
        <f>'American Bonds'!K342-'American Bonds'!K341</f>
        <v>2.0000000000000018E-2</v>
      </c>
      <c r="L341">
        <f>'American Bonds'!L342-'American Bonds'!L341</f>
        <v>9.9999999999997868E-3</v>
      </c>
      <c r="N341" s="129">
        <f t="shared" si="58"/>
        <v>3.0000000000000027E-2</v>
      </c>
      <c r="O341" s="25">
        <f>List1!X398</f>
        <v>6.4830827053745059</v>
      </c>
    </row>
    <row r="342" spans="1:15" x14ac:dyDescent="0.2">
      <c r="A342" s="154" t="s">
        <v>145</v>
      </c>
      <c r="B342">
        <f>'American Bonds'!B343-'American Bonds'!B342</f>
        <v>1.9999999999999907E-2</v>
      </c>
      <c r="C342">
        <f>'American Bonds'!C343-'American Bonds'!C342</f>
        <v>-3.0000000000000027E-2</v>
      </c>
      <c r="D342">
        <f>'American Bonds'!D343-'American Bonds'!D342</f>
        <v>-3.9999999999999813E-2</v>
      </c>
      <c r="E342">
        <f>'American Bonds'!E343-'American Bonds'!E342</f>
        <v>-1.0000000000000009E-2</v>
      </c>
      <c r="F342">
        <f>'American Bonds'!F343-'American Bonds'!F342</f>
        <v>0</v>
      </c>
      <c r="G342">
        <f>'American Bonds'!G343-'American Bonds'!G342</f>
        <v>0</v>
      </c>
      <c r="H342">
        <f>'American Bonds'!H343-'American Bonds'!H342</f>
        <v>1.0000000000000009E-2</v>
      </c>
      <c r="I342">
        <f>'American Bonds'!I343-'American Bonds'!I342</f>
        <v>0</v>
      </c>
      <c r="J342">
        <f>'American Bonds'!J343-'American Bonds'!J342</f>
        <v>0</v>
      </c>
      <c r="K342">
        <f>'American Bonds'!K343-'American Bonds'!K342</f>
        <v>0</v>
      </c>
      <c r="L342">
        <f>'American Bonds'!L343-'American Bonds'!L342</f>
        <v>0</v>
      </c>
      <c r="N342" s="129">
        <f t="shared" si="58"/>
        <v>1.9999999999999907E-2</v>
      </c>
      <c r="O342" s="25">
        <f>List1!X399</f>
        <v>6.4800439166983042</v>
      </c>
    </row>
    <row r="343" spans="1:15" x14ac:dyDescent="0.2">
      <c r="A343" s="154" t="s">
        <v>146</v>
      </c>
      <c r="B343">
        <f>'American Bonds'!B344-'American Bonds'!B343</f>
        <v>7.0000000000000062E-2</v>
      </c>
      <c r="C343">
        <f>'American Bonds'!C344-'American Bonds'!C343</f>
        <v>2.0000000000000018E-2</v>
      </c>
      <c r="D343">
        <f>'American Bonds'!D344-'American Bonds'!D343</f>
        <v>3.0000000000000027E-2</v>
      </c>
      <c r="E343">
        <f>'American Bonds'!E344-'American Bonds'!E343</f>
        <v>3.0000000000000027E-2</v>
      </c>
      <c r="F343">
        <f>'American Bonds'!F344-'American Bonds'!F343</f>
        <v>2.9999999999999805E-2</v>
      </c>
      <c r="G343">
        <f>'American Bonds'!G344-'American Bonds'!G343</f>
        <v>1.0000000000000009E-2</v>
      </c>
      <c r="H343">
        <f>'American Bonds'!H344-'American Bonds'!H343</f>
        <v>1.0000000000000009E-2</v>
      </c>
      <c r="I343">
        <f>'American Bonds'!I344-'American Bonds'!I343</f>
        <v>0</v>
      </c>
      <c r="J343">
        <f>'American Bonds'!J344-'American Bonds'!J343</f>
        <v>0</v>
      </c>
      <c r="K343">
        <f>'American Bonds'!K344-'American Bonds'!K343</f>
        <v>1.0000000000000231E-2</v>
      </c>
      <c r="L343">
        <f>'American Bonds'!L344-'American Bonds'!L343</f>
        <v>1.0000000000000231E-2</v>
      </c>
      <c r="N343" s="129">
        <f t="shared" si="58"/>
        <v>7.0000000000000062E-2</v>
      </c>
      <c r="O343" s="25">
        <f>List1!X400</f>
        <v>6.473384674102971</v>
      </c>
    </row>
    <row r="344" spans="1:15" x14ac:dyDescent="0.2">
      <c r="A344" s="154">
        <v>41437</v>
      </c>
      <c r="B344">
        <f>'American Bonds'!B345-'American Bonds'!B344</f>
        <v>1.0000000000000009E-2</v>
      </c>
      <c r="C344">
        <f>'American Bonds'!C345-'American Bonds'!C344</f>
        <v>1.0000000000000009E-2</v>
      </c>
      <c r="D344">
        <f>'American Bonds'!D345-'American Bonds'!D344</f>
        <v>0</v>
      </c>
      <c r="E344">
        <f>'American Bonds'!E345-'American Bonds'!E344</f>
        <v>-2.0000000000000018E-2</v>
      </c>
      <c r="F344">
        <f>'American Bonds'!F345-'American Bonds'!F344</f>
        <v>-2.9999999999999805E-2</v>
      </c>
      <c r="G344">
        <f>'American Bonds'!G345-'American Bonds'!G344</f>
        <v>-3.0000000000000027E-2</v>
      </c>
      <c r="H344">
        <f>'American Bonds'!H345-'American Bonds'!H344</f>
        <v>-5.0000000000000044E-2</v>
      </c>
      <c r="I344">
        <f>'American Bonds'!I345-'American Bonds'!I344</f>
        <v>-6.0000000000000053E-2</v>
      </c>
      <c r="J344">
        <f>'American Bonds'!J345-'American Bonds'!J344</f>
        <v>-6.0000000000000053E-2</v>
      </c>
      <c r="K344">
        <f>'American Bonds'!K345-'American Bonds'!K344</f>
        <v>-7.0000000000000284E-2</v>
      </c>
      <c r="L344">
        <f>'American Bonds'!L345-'American Bonds'!L344</f>
        <v>-8.0000000000000071E-2</v>
      </c>
      <c r="N344" s="129">
        <f t="shared" si="58"/>
        <v>1.0000000000000009E-2</v>
      </c>
      <c r="O344" s="25">
        <f>List1!X401</f>
        <v>6.4734122476457872</v>
      </c>
    </row>
    <row r="345" spans="1:15" x14ac:dyDescent="0.2">
      <c r="A345" s="154">
        <v>41438</v>
      </c>
      <c r="B345">
        <f>'American Bonds'!B346-'American Bonds'!B345</f>
        <v>-4.0000000000000036E-2</v>
      </c>
      <c r="C345">
        <f>'American Bonds'!C346-'American Bonds'!C345</f>
        <v>1.0000000000000009E-2</v>
      </c>
      <c r="D345">
        <f>'American Bonds'!D346-'American Bonds'!D345</f>
        <v>9.9999999999997868E-3</v>
      </c>
      <c r="E345">
        <f>'American Bonds'!E346-'American Bonds'!E345</f>
        <v>1.0000000000000009E-2</v>
      </c>
      <c r="F345">
        <f>'American Bonds'!F346-'American Bonds'!F345</f>
        <v>0</v>
      </c>
      <c r="G345">
        <f>'American Bonds'!G346-'American Bonds'!G345</f>
        <v>1.0000000000000009E-2</v>
      </c>
      <c r="H345">
        <f>'American Bonds'!H346-'American Bonds'!H345</f>
        <v>2.0000000000000018E-2</v>
      </c>
      <c r="I345">
        <f>'American Bonds'!I346-'American Bonds'!I345</f>
        <v>2.0000000000000018E-2</v>
      </c>
      <c r="J345">
        <f>'American Bonds'!J346-'American Bonds'!J345</f>
        <v>1.0000000000000231E-2</v>
      </c>
      <c r="K345">
        <f>'American Bonds'!K346-'American Bonds'!K345</f>
        <v>-9.9999999999997868E-3</v>
      </c>
      <c r="L345">
        <f>'American Bonds'!L346-'American Bonds'!L345</f>
        <v>-1.0000000000000231E-2</v>
      </c>
      <c r="N345" s="129">
        <f t="shared" si="58"/>
        <v>2.0000000000000018E-2</v>
      </c>
      <c r="O345" s="25">
        <f>List1!X402</f>
        <v>6.4714526388598568</v>
      </c>
    </row>
    <row r="346" spans="1:15" x14ac:dyDescent="0.2">
      <c r="A346" s="154">
        <v>41439</v>
      </c>
      <c r="B346">
        <f>'American Bonds'!B347-'American Bonds'!B346</f>
        <v>-1.0000000000000009E-2</v>
      </c>
      <c r="C346">
        <f>'American Bonds'!C347-'American Bonds'!C346</f>
        <v>1.0000000000000009E-2</v>
      </c>
      <c r="D346">
        <f>'American Bonds'!D347-'American Bonds'!D346</f>
        <v>0</v>
      </c>
      <c r="E346">
        <f>'American Bonds'!E347-'American Bonds'!E346</f>
        <v>0</v>
      </c>
      <c r="F346">
        <f>'American Bonds'!F347-'American Bonds'!F346</f>
        <v>-3.0000000000000027E-2</v>
      </c>
      <c r="G346">
        <f>'American Bonds'!G347-'American Bonds'!G346</f>
        <v>-1.0000000000000009E-2</v>
      </c>
      <c r="H346">
        <f>'American Bonds'!H347-'American Bonds'!H346</f>
        <v>-1.0000000000000009E-2</v>
      </c>
      <c r="I346">
        <f>'American Bonds'!I347-'American Bonds'!I346</f>
        <v>-1.0000000000000009E-2</v>
      </c>
      <c r="J346">
        <f>'American Bonds'!J347-'American Bonds'!J346</f>
        <v>0</v>
      </c>
      <c r="K346">
        <f>'American Bonds'!K347-'American Bonds'!K346</f>
        <v>0</v>
      </c>
      <c r="L346">
        <f>'American Bonds'!L347-'American Bonds'!L346</f>
        <v>0</v>
      </c>
      <c r="N346" s="129">
        <f t="shared" si="58"/>
        <v>1.0000000000000009E-2</v>
      </c>
      <c r="O346" s="25">
        <f>List1!X403</f>
        <v>6.4959388667649636</v>
      </c>
    </row>
    <row r="347" spans="1:15" x14ac:dyDescent="0.2">
      <c r="A347" s="154">
        <v>41440</v>
      </c>
      <c r="B347">
        <f>'American Bonds'!B348-'American Bonds'!B347</f>
        <v>0</v>
      </c>
      <c r="C347">
        <f>'American Bonds'!C348-'American Bonds'!C347</f>
        <v>-1.0000000000000009E-2</v>
      </c>
      <c r="D347">
        <f>'American Bonds'!D348-'American Bonds'!D347</f>
        <v>0</v>
      </c>
      <c r="E347">
        <f>'American Bonds'!E348-'American Bonds'!E347</f>
        <v>1.0000000000000009E-2</v>
      </c>
      <c r="F347">
        <f>'American Bonds'!F348-'American Bonds'!F347</f>
        <v>4.0000000000000036E-2</v>
      </c>
      <c r="G347">
        <f>'American Bonds'!G348-'American Bonds'!G347</f>
        <v>4.0000000000000036E-2</v>
      </c>
      <c r="H347">
        <f>'American Bonds'!H348-'American Bonds'!H347</f>
        <v>5.0000000000000044E-2</v>
      </c>
      <c r="I347">
        <f>'American Bonds'!I348-'American Bonds'!I347</f>
        <v>5.0000000000000044E-2</v>
      </c>
      <c r="J347">
        <f>'American Bonds'!J348-'American Bonds'!J347</f>
        <v>2.9999999999999805E-2</v>
      </c>
      <c r="K347">
        <f>'American Bonds'!K348-'American Bonds'!K347</f>
        <v>9.9999999999997868E-3</v>
      </c>
      <c r="L347">
        <f>'American Bonds'!L348-'American Bonds'!L347</f>
        <v>1.0000000000000231E-2</v>
      </c>
      <c r="N347" s="129">
        <f t="shared" si="58"/>
        <v>5.0000000000000044E-2</v>
      </c>
      <c r="O347" s="25">
        <f>List1!X404</f>
        <v>6.4981730858528701</v>
      </c>
    </row>
    <row r="348" spans="1:15" x14ac:dyDescent="0.2">
      <c r="A348" s="154">
        <v>41443</v>
      </c>
      <c r="B348">
        <f>'American Bonds'!B349-'American Bonds'!B348</f>
        <v>3.0000000000000027E-2</v>
      </c>
      <c r="C348">
        <f>'American Bonds'!C349-'American Bonds'!C348</f>
        <v>-1.0000000000000009E-2</v>
      </c>
      <c r="D348">
        <f>'American Bonds'!D349-'American Bonds'!D348</f>
        <v>1.0000000000000009E-2</v>
      </c>
      <c r="E348">
        <f>'American Bonds'!E349-'American Bonds'!E348</f>
        <v>0</v>
      </c>
      <c r="F348">
        <f>'American Bonds'!F349-'American Bonds'!F348</f>
        <v>0</v>
      </c>
      <c r="G348">
        <f>'American Bonds'!G349-'American Bonds'!G348</f>
        <v>-2.0000000000000018E-2</v>
      </c>
      <c r="H348">
        <f>'American Bonds'!H349-'American Bonds'!H348</f>
        <v>-3.0000000000000027E-2</v>
      </c>
      <c r="I348">
        <f>'American Bonds'!I349-'American Bonds'!I348</f>
        <v>-3.0000000000000027E-2</v>
      </c>
      <c r="J348">
        <f>'American Bonds'!J349-'American Bonds'!J348</f>
        <v>-2.9999999999999805E-2</v>
      </c>
      <c r="K348">
        <f>'American Bonds'!K349-'American Bonds'!K348</f>
        <v>-3.9999999999999591E-2</v>
      </c>
      <c r="L348">
        <f>'American Bonds'!L349-'American Bonds'!L348</f>
        <v>-4.9999999999999822E-2</v>
      </c>
      <c r="N348" s="129">
        <f t="shared" si="58"/>
        <v>3.0000000000000027E-2</v>
      </c>
      <c r="O348" s="25">
        <f>List1!X405</f>
        <v>6.4977756342482049</v>
      </c>
    </row>
    <row r="349" spans="1:15" x14ac:dyDescent="0.2">
      <c r="A349" s="154">
        <v>41444</v>
      </c>
      <c r="B349">
        <f>'American Bonds'!B350-'American Bonds'!B349</f>
        <v>-3.0000000000000027E-2</v>
      </c>
      <c r="C349">
        <f>'American Bonds'!C350-'American Bonds'!C349</f>
        <v>-2.0000000000000018E-2</v>
      </c>
      <c r="D349">
        <f>'American Bonds'!D350-'American Bonds'!D349</f>
        <v>-1.9999999999999796E-2</v>
      </c>
      <c r="E349">
        <f>'American Bonds'!E350-'American Bonds'!E349</f>
        <v>0</v>
      </c>
      <c r="F349">
        <f>'American Bonds'!F350-'American Bonds'!F349</f>
        <v>0</v>
      </c>
      <c r="G349">
        <f>'American Bonds'!G350-'American Bonds'!G349</f>
        <v>0</v>
      </c>
      <c r="H349">
        <f>'American Bonds'!H350-'American Bonds'!H349</f>
        <v>1.0000000000000009E-2</v>
      </c>
      <c r="I349">
        <f>'American Bonds'!I350-'American Bonds'!I349</f>
        <v>1.0000000000000009E-2</v>
      </c>
      <c r="J349">
        <f>'American Bonds'!J350-'American Bonds'!J349</f>
        <v>0</v>
      </c>
      <c r="K349">
        <f>'American Bonds'!K350-'American Bonds'!K349</f>
        <v>-1.0000000000000231E-2</v>
      </c>
      <c r="L349">
        <f>'American Bonds'!L350-'American Bonds'!L349</f>
        <v>-1.0000000000000231E-2</v>
      </c>
      <c r="N349" s="129">
        <f t="shared" si="58"/>
        <v>1.0000000000000009E-2</v>
      </c>
      <c r="O349" s="25">
        <f>List1!X406</f>
        <v>6.493346388601684</v>
      </c>
    </row>
    <row r="350" spans="1:15" x14ac:dyDescent="0.2">
      <c r="A350" s="154">
        <v>41445</v>
      </c>
      <c r="B350">
        <f>'American Bonds'!B351-'American Bonds'!B350</f>
        <v>-4.9999999999999933E-2</v>
      </c>
      <c r="C350">
        <f>'American Bonds'!C351-'American Bonds'!C350</f>
        <v>-3.0000000000000027E-2</v>
      </c>
      <c r="D350">
        <f>'American Bonds'!D351-'American Bonds'!D350</f>
        <v>-2.0000000000000018E-2</v>
      </c>
      <c r="E350">
        <f>'American Bonds'!E351-'American Bonds'!E350</f>
        <v>0</v>
      </c>
      <c r="F350">
        <f>'American Bonds'!F351-'American Bonds'!F350</f>
        <v>-2.0000000000000018E-2</v>
      </c>
      <c r="G350">
        <f>'American Bonds'!G351-'American Bonds'!G350</f>
        <v>-2.0000000000000018E-2</v>
      </c>
      <c r="H350">
        <f>'American Bonds'!H351-'American Bonds'!H350</f>
        <v>-2.0000000000000018E-2</v>
      </c>
      <c r="I350">
        <f>'American Bonds'!I351-'American Bonds'!I350</f>
        <v>-2.0000000000000018E-2</v>
      </c>
      <c r="J350">
        <f>'American Bonds'!J351-'American Bonds'!J350</f>
        <v>-1.0000000000000231E-2</v>
      </c>
      <c r="K350">
        <f>'American Bonds'!K351-'American Bonds'!K350</f>
        <v>-9.9999999999997868E-3</v>
      </c>
      <c r="L350">
        <f>'American Bonds'!L351-'American Bonds'!L350</f>
        <v>-9.9999999999997868E-3</v>
      </c>
      <c r="N350" s="129">
        <f t="shared" si="58"/>
        <v>0</v>
      </c>
      <c r="O350" s="25">
        <f>List1!X407</f>
        <v>6.5070058852649275</v>
      </c>
    </row>
    <row r="351" spans="1:15" x14ac:dyDescent="0.2">
      <c r="A351" s="154">
        <v>41446</v>
      </c>
      <c r="B351">
        <f>'American Bonds'!B352-'American Bonds'!B351</f>
        <v>-4.0000000000000036E-2</v>
      </c>
      <c r="C351">
        <f>'American Bonds'!C352-'American Bonds'!C351</f>
        <v>1.0000000000000009E-2</v>
      </c>
      <c r="D351">
        <f>'American Bonds'!D352-'American Bonds'!D351</f>
        <v>0</v>
      </c>
      <c r="E351">
        <f>'American Bonds'!E352-'American Bonds'!E351</f>
        <v>-1.0000000000000009E-2</v>
      </c>
      <c r="F351">
        <f>'American Bonds'!F352-'American Bonds'!F351</f>
        <v>0</v>
      </c>
      <c r="G351">
        <f>'American Bonds'!G352-'American Bonds'!G351</f>
        <v>0</v>
      </c>
      <c r="H351">
        <f>'American Bonds'!H352-'American Bonds'!H351</f>
        <v>1.0000000000000009E-2</v>
      </c>
      <c r="I351">
        <f>'American Bonds'!I352-'American Bonds'!I351</f>
        <v>0</v>
      </c>
      <c r="J351">
        <f>'American Bonds'!J352-'American Bonds'!J351</f>
        <v>0</v>
      </c>
      <c r="K351">
        <f>'American Bonds'!K352-'American Bonds'!K351</f>
        <v>9.9999999999997868E-3</v>
      </c>
      <c r="L351">
        <f>'American Bonds'!L352-'American Bonds'!L351</f>
        <v>-1.0000000000000231E-2</v>
      </c>
      <c r="N351" s="129">
        <f t="shared" si="58"/>
        <v>1.0000000000000009E-2</v>
      </c>
      <c r="O351" s="25">
        <f>List1!X408</f>
        <v>6.5099078233320125</v>
      </c>
    </row>
    <row r="352" spans="1:15" x14ac:dyDescent="0.2">
      <c r="A352" s="154">
        <v>41447</v>
      </c>
      <c r="B352">
        <f>'American Bonds'!B353-'American Bonds'!B352</f>
        <v>5.0000000000000044E-2</v>
      </c>
      <c r="C352">
        <f>'American Bonds'!C353-'American Bonds'!C352</f>
        <v>2.0000000000000018E-2</v>
      </c>
      <c r="D352">
        <f>'American Bonds'!D353-'American Bonds'!D352</f>
        <v>0</v>
      </c>
      <c r="E352">
        <f>'American Bonds'!E353-'American Bonds'!E352</f>
        <v>-1.0000000000000009E-2</v>
      </c>
      <c r="F352">
        <f>'American Bonds'!F353-'American Bonds'!F352</f>
        <v>2.0000000000000018E-2</v>
      </c>
      <c r="G352">
        <f>'American Bonds'!G353-'American Bonds'!G352</f>
        <v>0</v>
      </c>
      <c r="H352">
        <f>'American Bonds'!H353-'American Bonds'!H352</f>
        <v>0</v>
      </c>
      <c r="I352">
        <f>'American Bonds'!I353-'American Bonds'!I352</f>
        <v>-1.0000000000000009E-2</v>
      </c>
      <c r="J352">
        <f>'American Bonds'!J353-'American Bonds'!J352</f>
        <v>-9.9999999999997868E-3</v>
      </c>
      <c r="K352">
        <f>'American Bonds'!K353-'American Bonds'!K352</f>
        <v>-2.0000000000000018E-2</v>
      </c>
      <c r="L352">
        <f>'American Bonds'!L353-'American Bonds'!L352</f>
        <v>-9.9999999999997868E-3</v>
      </c>
      <c r="N352" s="129">
        <f t="shared" si="58"/>
        <v>5.0000000000000044E-2</v>
      </c>
      <c r="O352" s="25">
        <f>List1!X409</f>
        <v>6.5130837069890131</v>
      </c>
    </row>
    <row r="353" spans="1:15" x14ac:dyDescent="0.2">
      <c r="A353" s="154">
        <v>41450</v>
      </c>
      <c r="B353">
        <f>'American Bonds'!B354-'American Bonds'!B353</f>
        <v>7.999999999999996E-2</v>
      </c>
      <c r="C353">
        <f>'American Bonds'!C354-'American Bonds'!C353</f>
        <v>1.0000000000000009E-2</v>
      </c>
      <c r="D353">
        <f>'American Bonds'!D354-'American Bonds'!D353</f>
        <v>2.9999999999999805E-2</v>
      </c>
      <c r="E353">
        <f>'American Bonds'!E354-'American Bonds'!E353</f>
        <v>2.0000000000000018E-2</v>
      </c>
      <c r="F353">
        <f>'American Bonds'!F354-'American Bonds'!F353</f>
        <v>1.9999999999999796E-2</v>
      </c>
      <c r="G353">
        <f>'American Bonds'!G354-'American Bonds'!G353</f>
        <v>5.0000000000000044E-2</v>
      </c>
      <c r="H353">
        <f>'American Bonds'!H354-'American Bonds'!H353</f>
        <v>6.0000000000000053E-2</v>
      </c>
      <c r="I353">
        <f>'American Bonds'!I354-'American Bonds'!I353</f>
        <v>7.0000000000000062E-2</v>
      </c>
      <c r="J353">
        <f>'American Bonds'!J354-'American Bonds'!J353</f>
        <v>6.999999999999984E-2</v>
      </c>
      <c r="K353">
        <f>'American Bonds'!K354-'American Bonds'!K353</f>
        <v>6.0000000000000053E-2</v>
      </c>
      <c r="L353">
        <f>'American Bonds'!L354-'American Bonds'!L353</f>
        <v>4.9999999999999822E-2</v>
      </c>
      <c r="N353" s="129">
        <f t="shared" si="58"/>
        <v>7.999999999999996E-2</v>
      </c>
      <c r="O353" s="25">
        <f>List1!X410</f>
        <v>6.510317653532244</v>
      </c>
    </row>
    <row r="354" spans="1:15" x14ac:dyDescent="0.2">
      <c r="A354" s="154">
        <v>41451</v>
      </c>
      <c r="B354">
        <f>'American Bonds'!B355-'American Bonds'!B354</f>
        <v>0</v>
      </c>
      <c r="C354">
        <f>'American Bonds'!C355-'American Bonds'!C354</f>
        <v>2.0000000000000018E-2</v>
      </c>
      <c r="D354">
        <f>'American Bonds'!D355-'American Bonds'!D354</f>
        <v>-9.9999999999997868E-3</v>
      </c>
      <c r="E354">
        <f>'American Bonds'!E355-'American Bonds'!E354</f>
        <v>-1.0000000000000009E-2</v>
      </c>
      <c r="F354">
        <f>'American Bonds'!F355-'American Bonds'!F354</f>
        <v>-3.9999999999999813E-2</v>
      </c>
      <c r="G354">
        <f>'American Bonds'!G355-'American Bonds'!G354</f>
        <v>-2.0000000000000018E-2</v>
      </c>
      <c r="H354">
        <f>'American Bonds'!H355-'American Bonds'!H354</f>
        <v>-2.0000000000000018E-2</v>
      </c>
      <c r="I354">
        <f>'American Bonds'!I355-'American Bonds'!I354</f>
        <v>9.9999999999997868E-3</v>
      </c>
      <c r="J354">
        <f>'American Bonds'!J355-'American Bonds'!J354</f>
        <v>1.0000000000000231E-2</v>
      </c>
      <c r="K354">
        <f>'American Bonds'!K355-'American Bonds'!K354</f>
        <v>2.9999999999999805E-2</v>
      </c>
      <c r="L354">
        <f>'American Bonds'!L355-'American Bonds'!L354</f>
        <v>2.0000000000000018E-2</v>
      </c>
      <c r="N354" s="129">
        <f t="shared" si="58"/>
        <v>2.9999999999999805E-2</v>
      </c>
      <c r="O354" s="25">
        <f>List1!X411</f>
        <v>6.5169776798651453</v>
      </c>
    </row>
    <row r="355" spans="1:15" x14ac:dyDescent="0.2">
      <c r="A355" s="154">
        <v>41452</v>
      </c>
      <c r="B355">
        <f>'American Bonds'!B356-'American Bonds'!B355</f>
        <v>-1.0000000000000009E-2</v>
      </c>
      <c r="C355">
        <f>'American Bonds'!C356-'American Bonds'!C355</f>
        <v>2.0000000000000018E-2</v>
      </c>
      <c r="D355">
        <f>'American Bonds'!D356-'American Bonds'!D355</f>
        <v>1.9999999999999796E-2</v>
      </c>
      <c r="E355">
        <f>'American Bonds'!E356-'American Bonds'!E355</f>
        <v>2.0000000000000018E-2</v>
      </c>
      <c r="F355">
        <f>'American Bonds'!F356-'American Bonds'!F355</f>
        <v>3.9999999999999813E-2</v>
      </c>
      <c r="G355">
        <f>'American Bonds'!G356-'American Bonds'!G355</f>
        <v>2.0000000000000018E-2</v>
      </c>
      <c r="H355">
        <f>'American Bonds'!H356-'American Bonds'!H355</f>
        <v>4.0000000000000036E-2</v>
      </c>
      <c r="I355">
        <f>'American Bonds'!I356-'American Bonds'!I355</f>
        <v>5.0000000000000266E-2</v>
      </c>
      <c r="J355">
        <f>'American Bonds'!J356-'American Bonds'!J355</f>
        <v>4.9999999999999822E-2</v>
      </c>
      <c r="K355">
        <f>'American Bonds'!K356-'American Bonds'!K355</f>
        <v>4.0000000000000036E-2</v>
      </c>
      <c r="L355">
        <f>'American Bonds'!L356-'American Bonds'!L355</f>
        <v>4.9999999999999822E-2</v>
      </c>
      <c r="N355" s="129">
        <f t="shared" si="58"/>
        <v>5.0000000000000266E-2</v>
      </c>
      <c r="O355" s="25">
        <f>List1!X412</f>
        <v>6.494553993444776</v>
      </c>
    </row>
    <row r="356" spans="1:15" x14ac:dyDescent="0.2">
      <c r="A356" s="154">
        <v>41453</v>
      </c>
      <c r="B356">
        <f>'American Bonds'!B357-'American Bonds'!B356</f>
        <v>-4.0000000000000036E-2</v>
      </c>
      <c r="C356">
        <f>'American Bonds'!C357-'American Bonds'!C356</f>
        <v>-1.0000000000000009E-2</v>
      </c>
      <c r="D356">
        <f>'American Bonds'!D357-'American Bonds'!D356</f>
        <v>0</v>
      </c>
      <c r="E356">
        <f>'American Bonds'!E357-'American Bonds'!E356</f>
        <v>1.0000000000000009E-2</v>
      </c>
      <c r="F356">
        <f>'American Bonds'!F357-'American Bonds'!F356</f>
        <v>0</v>
      </c>
      <c r="G356">
        <f>'American Bonds'!G357-'American Bonds'!G356</f>
        <v>2.0000000000000018E-2</v>
      </c>
      <c r="H356">
        <f>'American Bonds'!H357-'American Bonds'!H356</f>
        <v>3.9999999999999813E-2</v>
      </c>
      <c r="I356">
        <f>'American Bonds'!I357-'American Bonds'!I356</f>
        <v>4.0000000000000036E-2</v>
      </c>
      <c r="J356">
        <f>'American Bonds'!J357-'American Bonds'!J356</f>
        <v>4.0000000000000036E-2</v>
      </c>
      <c r="K356">
        <f>'American Bonds'!K357-'American Bonds'!K356</f>
        <v>2.0000000000000018E-2</v>
      </c>
      <c r="L356">
        <f>'American Bonds'!L357-'American Bonds'!L356</f>
        <v>2.0000000000000018E-2</v>
      </c>
      <c r="N356" s="129">
        <f t="shared" si="58"/>
        <v>4.0000000000000036E-2</v>
      </c>
      <c r="O356" s="25">
        <f>List1!X413</f>
        <v>6.484119414717112</v>
      </c>
    </row>
    <row r="357" spans="1:15" x14ac:dyDescent="0.2">
      <c r="A357" s="154">
        <v>41454</v>
      </c>
      <c r="B357">
        <f>'American Bonds'!B358-'American Bonds'!B357</f>
        <v>0.12</v>
      </c>
      <c r="C357">
        <f>'American Bonds'!C358-'American Bonds'!C357</f>
        <v>3.0000000000000027E-2</v>
      </c>
      <c r="D357">
        <f>'American Bonds'!D358-'American Bonds'!D357</f>
        <v>-1.0000000000000009E-2</v>
      </c>
      <c r="E357">
        <f>'American Bonds'!E358-'American Bonds'!E357</f>
        <v>0</v>
      </c>
      <c r="F357">
        <f>'American Bonds'!F358-'American Bonds'!F357</f>
        <v>3.0000000000000027E-2</v>
      </c>
      <c r="G357">
        <f>'American Bonds'!G358-'American Bonds'!G357</f>
        <v>5.0000000000000044E-2</v>
      </c>
      <c r="H357">
        <f>'American Bonds'!H358-'American Bonds'!H357</f>
        <v>4.0000000000000036E-2</v>
      </c>
      <c r="I357">
        <f>'American Bonds'!I358-'American Bonds'!I357</f>
        <v>4.9999999999999822E-2</v>
      </c>
      <c r="J357">
        <f>'American Bonds'!J358-'American Bonds'!J357</f>
        <v>4.0000000000000036E-2</v>
      </c>
      <c r="K357">
        <f>'American Bonds'!K358-'American Bonds'!K357</f>
        <v>4.0000000000000036E-2</v>
      </c>
      <c r="L357">
        <f>'American Bonds'!L358-'American Bonds'!L357</f>
        <v>2.0000000000000018E-2</v>
      </c>
      <c r="N357" s="129">
        <f t="shared" si="58"/>
        <v>0.12</v>
      </c>
      <c r="O357" s="25">
        <f>List1!X414</f>
        <v>6.4686981737177112</v>
      </c>
    </row>
    <row r="358" spans="1:15" x14ac:dyDescent="0.2">
      <c r="A358" s="154" t="s">
        <v>147</v>
      </c>
      <c r="B358">
        <f>'American Bonds'!B359-'American Bonds'!B358</f>
        <v>1.0000000000000009E-2</v>
      </c>
      <c r="C358">
        <f>'American Bonds'!C359-'American Bonds'!C358</f>
        <v>-1.0000000000000009E-2</v>
      </c>
      <c r="D358">
        <f>'American Bonds'!D359-'American Bonds'!D358</f>
        <v>2.0000000000000018E-2</v>
      </c>
      <c r="E358">
        <f>'American Bonds'!E359-'American Bonds'!E358</f>
        <v>0</v>
      </c>
      <c r="F358">
        <f>'American Bonds'!F359-'American Bonds'!F358</f>
        <v>0</v>
      </c>
      <c r="G358">
        <f>'American Bonds'!G359-'American Bonds'!G358</f>
        <v>-1.0000000000000009E-2</v>
      </c>
      <c r="H358">
        <f>'American Bonds'!H359-'American Bonds'!H358</f>
        <v>-1.0000000000000009E-2</v>
      </c>
      <c r="I358">
        <f>'American Bonds'!I359-'American Bonds'!I358</f>
        <v>-2.0000000000000018E-2</v>
      </c>
      <c r="J358">
        <f>'American Bonds'!J359-'American Bonds'!J358</f>
        <v>-2.0000000000000018E-2</v>
      </c>
      <c r="K358">
        <f>'American Bonds'!K359-'American Bonds'!K358</f>
        <v>-2.0000000000000018E-2</v>
      </c>
      <c r="L358">
        <f>'American Bonds'!L359-'American Bonds'!L358</f>
        <v>-9.9999999999997868E-3</v>
      </c>
      <c r="N358" s="129">
        <f t="shared" si="58"/>
        <v>2.0000000000000018E-2</v>
      </c>
      <c r="O358" s="25">
        <f>List1!X415</f>
        <v>6.4597722843529111</v>
      </c>
    </row>
    <row r="359" spans="1:15" x14ac:dyDescent="0.2">
      <c r="A359" s="154" t="s">
        <v>148</v>
      </c>
      <c r="B359">
        <f>'American Bonds'!B360-'American Bonds'!B359</f>
        <v>-2.0000000000000018E-2</v>
      </c>
      <c r="C359">
        <f>'American Bonds'!C360-'American Bonds'!C359</f>
        <v>-1.0000000000000009E-2</v>
      </c>
      <c r="D359">
        <f>'American Bonds'!D360-'American Bonds'!D359</f>
        <v>-1.0000000000000009E-2</v>
      </c>
      <c r="E359">
        <f>'American Bonds'!E360-'American Bonds'!E359</f>
        <v>-1.0000000000000009E-2</v>
      </c>
      <c r="F359">
        <f>'American Bonds'!F360-'American Bonds'!F359</f>
        <v>-1.0000000000000009E-2</v>
      </c>
      <c r="G359">
        <f>'American Bonds'!G360-'American Bonds'!G359</f>
        <v>1.0000000000000009E-2</v>
      </c>
      <c r="H359">
        <f>'American Bonds'!H360-'American Bonds'!H359</f>
        <v>2.0000000000000018E-2</v>
      </c>
      <c r="I359">
        <f>'American Bonds'!I360-'American Bonds'!I359</f>
        <v>4.0000000000000036E-2</v>
      </c>
      <c r="J359">
        <f>'American Bonds'!J360-'American Bonds'!J359</f>
        <v>4.0000000000000036E-2</v>
      </c>
      <c r="K359">
        <f>'American Bonds'!K360-'American Bonds'!K359</f>
        <v>5.0000000000000266E-2</v>
      </c>
      <c r="L359">
        <f>'American Bonds'!L360-'American Bonds'!L359</f>
        <v>4.9999999999999822E-2</v>
      </c>
      <c r="N359" s="129">
        <f t="shared" si="58"/>
        <v>5.0000000000000266E-2</v>
      </c>
      <c r="O359" s="25">
        <f>List1!X416</f>
        <v>6.4459507029905145</v>
      </c>
    </row>
    <row r="360" spans="1:15" x14ac:dyDescent="0.2">
      <c r="A360" s="154" t="s">
        <v>149</v>
      </c>
      <c r="B360">
        <f>'American Bonds'!B361-'American Bonds'!B360</f>
        <v>-1.0000000000000009E-2</v>
      </c>
      <c r="C360">
        <f>'American Bonds'!C361-'American Bonds'!C360</f>
        <v>1.0000000000000009E-2</v>
      </c>
      <c r="D360">
        <f>'American Bonds'!D361-'American Bonds'!D360</f>
        <v>0</v>
      </c>
      <c r="E360">
        <f>'American Bonds'!E361-'American Bonds'!E360</f>
        <v>-1.0000000000000009E-2</v>
      </c>
      <c r="F360">
        <f>'American Bonds'!F361-'American Bonds'!F360</f>
        <v>0</v>
      </c>
      <c r="G360">
        <f>'American Bonds'!G361-'American Bonds'!G360</f>
        <v>0</v>
      </c>
      <c r="H360">
        <f>'American Bonds'!H361-'American Bonds'!H360</f>
        <v>1.0000000000000009E-2</v>
      </c>
      <c r="I360">
        <f>'American Bonds'!I361-'American Bonds'!I360</f>
        <v>1.0000000000000231E-2</v>
      </c>
      <c r="J360">
        <f>'American Bonds'!J361-'American Bonds'!J360</f>
        <v>2.0000000000000018E-2</v>
      </c>
      <c r="K360">
        <f>'American Bonds'!K361-'American Bonds'!K360</f>
        <v>2.9999999999999805E-2</v>
      </c>
      <c r="L360">
        <f>'American Bonds'!L361-'American Bonds'!L360</f>
        <v>3.0000000000000249E-2</v>
      </c>
      <c r="N360" s="129">
        <f t="shared" si="58"/>
        <v>3.0000000000000249E-2</v>
      </c>
      <c r="O360" s="25">
        <f>List1!X417</f>
        <v>6.4533559091372661</v>
      </c>
    </row>
    <row r="361" spans="1:15" x14ac:dyDescent="0.2">
      <c r="A361" s="154" t="s">
        <v>150</v>
      </c>
      <c r="B361">
        <f>'American Bonds'!B362-'American Bonds'!B361</f>
        <v>1.0000000000000009E-2</v>
      </c>
      <c r="C361">
        <f>'American Bonds'!C362-'American Bonds'!C361</f>
        <v>-1.0000000000000009E-2</v>
      </c>
      <c r="D361">
        <f>'American Bonds'!D362-'American Bonds'!D361</f>
        <v>-1.0000000000000009E-2</v>
      </c>
      <c r="E361">
        <f>'American Bonds'!E362-'American Bonds'!E361</f>
        <v>1.0000000000000009E-2</v>
      </c>
      <c r="F361">
        <f>'American Bonds'!F362-'American Bonds'!F361</f>
        <v>0</v>
      </c>
      <c r="G361">
        <f>'American Bonds'!G362-'American Bonds'!G361</f>
        <v>-1.0000000000000009E-2</v>
      </c>
      <c r="H361">
        <f>'American Bonds'!H362-'American Bonds'!H361</f>
        <v>-2.0000000000000018E-2</v>
      </c>
      <c r="I361">
        <f>'American Bonds'!I362-'American Bonds'!I361</f>
        <v>-2.0000000000000018E-2</v>
      </c>
      <c r="J361">
        <f>'American Bonds'!J362-'American Bonds'!J361</f>
        <v>-1.0000000000000231E-2</v>
      </c>
      <c r="K361">
        <f>'American Bonds'!K362-'American Bonds'!K361</f>
        <v>-9.9999999999997868E-3</v>
      </c>
      <c r="L361">
        <f>'American Bonds'!L362-'American Bonds'!L361</f>
        <v>0</v>
      </c>
      <c r="N361" s="129">
        <f t="shared" si="58"/>
        <v>1.0000000000000009E-2</v>
      </c>
      <c r="O361" s="25">
        <f>List1!X418</f>
        <v>6.4354533867262225</v>
      </c>
    </row>
    <row r="362" spans="1:15" x14ac:dyDescent="0.2">
      <c r="A362" s="154" t="s">
        <v>151</v>
      </c>
      <c r="B362">
        <f>'American Bonds'!B363-'American Bonds'!B362</f>
        <v>2.0000000000000018E-2</v>
      </c>
      <c r="C362">
        <f>'American Bonds'!C363-'American Bonds'!C362</f>
        <v>1.0000000000000009E-2</v>
      </c>
      <c r="D362">
        <f>'American Bonds'!D363-'American Bonds'!D362</f>
        <v>1.0000000000000009E-2</v>
      </c>
      <c r="E362">
        <f>'American Bonds'!E363-'American Bonds'!E362</f>
        <v>-3.0000000000000027E-2</v>
      </c>
      <c r="F362">
        <f>'American Bonds'!F363-'American Bonds'!F362</f>
        <v>-2.9999999999999805E-2</v>
      </c>
      <c r="G362">
        <f>'American Bonds'!G363-'American Bonds'!G362</f>
        <v>-2.0000000000000018E-2</v>
      </c>
      <c r="H362">
        <f>'American Bonds'!H363-'American Bonds'!H362</f>
        <v>-1.0000000000000009E-2</v>
      </c>
      <c r="I362">
        <f>'American Bonds'!I363-'American Bonds'!I362</f>
        <v>-2.0000000000000018E-2</v>
      </c>
      <c r="J362">
        <f>'American Bonds'!J363-'American Bonds'!J362</f>
        <v>-9.9999999999997868E-3</v>
      </c>
      <c r="K362">
        <f>'American Bonds'!K363-'American Bonds'!K362</f>
        <v>-1.0000000000000231E-2</v>
      </c>
      <c r="L362">
        <f>'American Bonds'!L363-'American Bonds'!L362</f>
        <v>-1.0000000000000231E-2</v>
      </c>
      <c r="N362" s="129">
        <f t="shared" si="58"/>
        <v>2.0000000000000018E-2</v>
      </c>
      <c r="O362" s="25">
        <f>List1!X419</f>
        <v>6.4250483795846431</v>
      </c>
    </row>
    <row r="363" spans="1:15" x14ac:dyDescent="0.2">
      <c r="A363" s="154" t="s">
        <v>152</v>
      </c>
      <c r="B363">
        <f>'American Bonds'!B364-'American Bonds'!B363</f>
        <v>-3.0000000000000027E-2</v>
      </c>
      <c r="C363">
        <f>'American Bonds'!C364-'American Bonds'!C363</f>
        <v>0</v>
      </c>
      <c r="D363">
        <f>'American Bonds'!D364-'American Bonds'!D363</f>
        <v>-1.0000000000000009E-2</v>
      </c>
      <c r="E363">
        <f>'American Bonds'!E364-'American Bonds'!E363</f>
        <v>1.0000000000000009E-2</v>
      </c>
      <c r="F363">
        <f>'American Bonds'!F364-'American Bonds'!F363</f>
        <v>-2.0000000000000018E-2</v>
      </c>
      <c r="G363">
        <f>'American Bonds'!G364-'American Bonds'!G363</f>
        <v>-4.0000000000000036E-2</v>
      </c>
      <c r="H363">
        <f>'American Bonds'!H364-'American Bonds'!H363</f>
        <v>-4.0000000000000036E-2</v>
      </c>
      <c r="I363">
        <f>'American Bonds'!I364-'American Bonds'!I363</f>
        <v>-4.0000000000000036E-2</v>
      </c>
      <c r="J363">
        <f>'American Bonds'!J364-'American Bonds'!J363</f>
        <v>-4.0000000000000036E-2</v>
      </c>
      <c r="K363">
        <f>'American Bonds'!K364-'American Bonds'!K363</f>
        <v>-4.0000000000000036E-2</v>
      </c>
      <c r="L363">
        <f>'American Bonds'!L364-'American Bonds'!L363</f>
        <v>-2.9999999999999805E-2</v>
      </c>
      <c r="N363" s="129">
        <f t="shared" si="58"/>
        <v>1.0000000000000009E-2</v>
      </c>
      <c r="O363" s="25">
        <f>List1!X420</f>
        <v>6.428564275850384</v>
      </c>
    </row>
    <row r="364" spans="1:15" x14ac:dyDescent="0.2">
      <c r="A364" s="154" t="s">
        <v>153</v>
      </c>
      <c r="B364">
        <f>'American Bonds'!B365-'American Bonds'!B364</f>
        <v>1.0000000000000009E-2</v>
      </c>
      <c r="C364">
        <f>'American Bonds'!C365-'American Bonds'!C364</f>
        <v>0</v>
      </c>
      <c r="D364">
        <f>'American Bonds'!D365-'American Bonds'!D364</f>
        <v>1.0000000000000009E-2</v>
      </c>
      <c r="E364">
        <f>'American Bonds'!E365-'American Bonds'!E364</f>
        <v>2.0000000000000018E-2</v>
      </c>
      <c r="F364">
        <f>'American Bonds'!F365-'American Bonds'!F364</f>
        <v>2.0000000000000018E-2</v>
      </c>
      <c r="G364">
        <f>'American Bonds'!G365-'American Bonds'!G364</f>
        <v>2.0000000000000018E-2</v>
      </c>
      <c r="H364">
        <f>'American Bonds'!H365-'American Bonds'!H364</f>
        <v>1.0000000000000009E-2</v>
      </c>
      <c r="I364">
        <f>'American Bonds'!I365-'American Bonds'!I364</f>
        <v>2.0000000000000018E-2</v>
      </c>
      <c r="J364">
        <f>'American Bonds'!J365-'American Bonds'!J364</f>
        <v>2.0000000000000018E-2</v>
      </c>
      <c r="K364">
        <f>'American Bonds'!K365-'American Bonds'!K364</f>
        <v>4.0000000000000036E-2</v>
      </c>
      <c r="L364">
        <f>'American Bonds'!L365-'American Bonds'!L364</f>
        <v>2.9999999999999805E-2</v>
      </c>
      <c r="N364" s="129">
        <f t="shared" si="58"/>
        <v>4.0000000000000036E-2</v>
      </c>
      <c r="O364" s="25">
        <f>List1!X421</f>
        <v>6.4314621284540694</v>
      </c>
    </row>
    <row r="365" spans="1:15" x14ac:dyDescent="0.2">
      <c r="A365" s="154">
        <v>41467</v>
      </c>
      <c r="B365">
        <f>'American Bonds'!B366-'American Bonds'!B365</f>
        <v>-1.9999999999999907E-2</v>
      </c>
      <c r="C365">
        <f>'American Bonds'!C366-'American Bonds'!C365</f>
        <v>-1.0000000000000009E-2</v>
      </c>
      <c r="D365">
        <f>'American Bonds'!D366-'American Bonds'!D365</f>
        <v>-1.9999999999999796E-2</v>
      </c>
      <c r="E365">
        <f>'American Bonds'!E366-'American Bonds'!E365</f>
        <v>-1.0000000000000009E-2</v>
      </c>
      <c r="F365">
        <f>'American Bonds'!F366-'American Bonds'!F365</f>
        <v>-2.0000000000000018E-2</v>
      </c>
      <c r="G365">
        <f>'American Bonds'!G366-'American Bonds'!G365</f>
        <v>-1.0000000000000009E-2</v>
      </c>
      <c r="H365">
        <f>'American Bonds'!H366-'American Bonds'!H365</f>
        <v>-1.9999999999999796E-2</v>
      </c>
      <c r="I365">
        <f>'American Bonds'!I366-'American Bonds'!I365</f>
        <v>-3.0000000000000249E-2</v>
      </c>
      <c r="J365">
        <f>'American Bonds'!J366-'American Bonds'!J365</f>
        <v>-2.0000000000000018E-2</v>
      </c>
      <c r="K365">
        <f>'American Bonds'!K366-'American Bonds'!K365</f>
        <v>-2.0000000000000018E-2</v>
      </c>
      <c r="L365">
        <f>'American Bonds'!L366-'American Bonds'!L365</f>
        <v>-9.9999999999997868E-3</v>
      </c>
      <c r="N365" s="129">
        <f t="shared" si="58"/>
        <v>-9.9999999999997868E-3</v>
      </c>
      <c r="O365" s="25">
        <f>List1!X422</f>
        <v>6.4455584057790745</v>
      </c>
    </row>
    <row r="366" spans="1:15" x14ac:dyDescent="0.2">
      <c r="A366" s="154">
        <v>41468</v>
      </c>
      <c r="B366">
        <f>'American Bonds'!B367-'American Bonds'!B366</f>
        <v>1.9999999999999907E-2</v>
      </c>
      <c r="C366">
        <f>'American Bonds'!C367-'American Bonds'!C366</f>
        <v>3.0000000000000027E-2</v>
      </c>
      <c r="D366">
        <f>'American Bonds'!D367-'American Bonds'!D366</f>
        <v>-2.0000000000000018E-2</v>
      </c>
      <c r="E366">
        <f>'American Bonds'!E367-'American Bonds'!E366</f>
        <v>0</v>
      </c>
      <c r="F366">
        <f>'American Bonds'!F367-'American Bonds'!F366</f>
        <v>1.0000000000000009E-2</v>
      </c>
      <c r="G366">
        <f>'American Bonds'!G367-'American Bonds'!G366</f>
        <v>-1.0000000000000009E-2</v>
      </c>
      <c r="H366">
        <f>'American Bonds'!H367-'American Bonds'!H366</f>
        <v>-1.0000000000000009E-2</v>
      </c>
      <c r="I366">
        <f>'American Bonds'!I367-'American Bonds'!I366</f>
        <v>-9.9999999999997868E-3</v>
      </c>
      <c r="J366">
        <f>'American Bonds'!J367-'American Bonds'!J366</f>
        <v>-2.0000000000000018E-2</v>
      </c>
      <c r="K366">
        <f>'American Bonds'!K367-'American Bonds'!K366</f>
        <v>-2.0000000000000018E-2</v>
      </c>
      <c r="L366">
        <f>'American Bonds'!L367-'American Bonds'!L366</f>
        <v>-2.0000000000000018E-2</v>
      </c>
      <c r="N366" s="129">
        <f t="shared" si="58"/>
        <v>3.0000000000000027E-2</v>
      </c>
      <c r="O366" s="25">
        <f>List1!X423</f>
        <v>6.4332199460636579</v>
      </c>
    </row>
    <row r="367" spans="1:15" x14ac:dyDescent="0.2">
      <c r="A367" s="154">
        <v>41471</v>
      </c>
      <c r="B367">
        <f>'American Bonds'!B368-'American Bonds'!B367</f>
        <v>0</v>
      </c>
      <c r="C367">
        <f>'American Bonds'!C368-'American Bonds'!C367</f>
        <v>0</v>
      </c>
      <c r="D367">
        <f>'American Bonds'!D368-'American Bonds'!D367</f>
        <v>1.0000000000000009E-2</v>
      </c>
      <c r="E367">
        <f>'American Bonds'!E368-'American Bonds'!E367</f>
        <v>-3.0000000000000027E-2</v>
      </c>
      <c r="F367">
        <f>'American Bonds'!F368-'American Bonds'!F367</f>
        <v>0</v>
      </c>
      <c r="G367">
        <f>'American Bonds'!G368-'American Bonds'!G367</f>
        <v>-1.0000000000000009E-2</v>
      </c>
      <c r="H367">
        <f>'American Bonds'!H368-'American Bonds'!H367</f>
        <v>-4.0000000000000036E-2</v>
      </c>
      <c r="I367">
        <f>'American Bonds'!I368-'American Bonds'!I367</f>
        <v>-4.0000000000000036E-2</v>
      </c>
      <c r="J367">
        <f>'American Bonds'!J368-'American Bonds'!J367</f>
        <v>-4.0000000000000036E-2</v>
      </c>
      <c r="K367">
        <f>'American Bonds'!K368-'American Bonds'!K367</f>
        <v>-4.0000000000000036E-2</v>
      </c>
      <c r="L367">
        <f>'American Bonds'!L368-'American Bonds'!L367</f>
        <v>-4.0000000000000036E-2</v>
      </c>
      <c r="N367" s="129">
        <f t="shared" si="58"/>
        <v>1.0000000000000009E-2</v>
      </c>
      <c r="O367" s="25">
        <f>List1!X424</f>
        <v>6.4403379345597331</v>
      </c>
    </row>
    <row r="368" spans="1:15" x14ac:dyDescent="0.2">
      <c r="A368" s="154">
        <v>41472</v>
      </c>
      <c r="B368">
        <f>'American Bonds'!B369-'American Bonds'!B368</f>
        <v>4.0000000000000036E-2</v>
      </c>
      <c r="C368">
        <f>'American Bonds'!C369-'American Bonds'!C368</f>
        <v>4.0000000000000036E-2</v>
      </c>
      <c r="D368">
        <f>'American Bonds'!D369-'American Bonds'!D368</f>
        <v>1.0000000000000009E-2</v>
      </c>
      <c r="E368">
        <f>'American Bonds'!E369-'American Bonds'!E368</f>
        <v>4.0000000000000036E-2</v>
      </c>
      <c r="F368">
        <f>'American Bonds'!F369-'American Bonds'!F368</f>
        <v>1.0000000000000009E-2</v>
      </c>
      <c r="G368">
        <f>'American Bonds'!G369-'American Bonds'!G368</f>
        <v>0</v>
      </c>
      <c r="H368">
        <f>'American Bonds'!H369-'American Bonds'!H368</f>
        <v>1.0000000000000009E-2</v>
      </c>
      <c r="I368">
        <f>'American Bonds'!I369-'American Bonds'!I368</f>
        <v>9.9999999999997868E-3</v>
      </c>
      <c r="J368">
        <f>'American Bonds'!J369-'American Bonds'!J368</f>
        <v>0</v>
      </c>
      <c r="K368">
        <f>'American Bonds'!K369-'American Bonds'!K368</f>
        <v>0</v>
      </c>
      <c r="L368">
        <f>'American Bonds'!L369-'American Bonds'!L368</f>
        <v>0</v>
      </c>
      <c r="N368" s="129">
        <f t="shared" si="58"/>
        <v>4.0000000000000036E-2</v>
      </c>
      <c r="O368" s="25">
        <f>List1!X425</f>
        <v>6.4476992068860053</v>
      </c>
    </row>
    <row r="369" spans="1:15" x14ac:dyDescent="0.2">
      <c r="A369" s="154">
        <v>41473</v>
      </c>
      <c r="B369">
        <f>'American Bonds'!B370-'American Bonds'!B369</f>
        <v>1.0000000000000009E-2</v>
      </c>
      <c r="C369">
        <f>'American Bonds'!C370-'American Bonds'!C369</f>
        <v>3.9999999999999813E-2</v>
      </c>
      <c r="D369">
        <f>'American Bonds'!D370-'American Bonds'!D369</f>
        <v>0</v>
      </c>
      <c r="E369">
        <f>'American Bonds'!E370-'American Bonds'!E369</f>
        <v>-1.0000000000000009E-2</v>
      </c>
      <c r="F369">
        <f>'American Bonds'!F370-'American Bonds'!F369</f>
        <v>0</v>
      </c>
      <c r="G369">
        <f>'American Bonds'!G370-'American Bonds'!G369</f>
        <v>-1.0000000000000009E-2</v>
      </c>
      <c r="H369">
        <f>'American Bonds'!H370-'American Bonds'!H369</f>
        <v>-1.0000000000000009E-2</v>
      </c>
      <c r="I369">
        <f>'American Bonds'!I370-'American Bonds'!I369</f>
        <v>-9.9999999999997868E-3</v>
      </c>
      <c r="J369">
        <f>'American Bonds'!J370-'American Bonds'!J369</f>
        <v>0</v>
      </c>
      <c r="K369">
        <f>'American Bonds'!K370-'American Bonds'!K369</f>
        <v>-9.9999999999997868E-3</v>
      </c>
      <c r="L369">
        <f>'American Bonds'!L370-'American Bonds'!L369</f>
        <v>-2.0000000000000018E-2</v>
      </c>
      <c r="N369" s="129">
        <f t="shared" si="58"/>
        <v>3.9999999999999813E-2</v>
      </c>
      <c r="O369" s="25">
        <f>List1!X426</f>
        <v>6.4620926752853718</v>
      </c>
    </row>
    <row r="370" spans="1:15" x14ac:dyDescent="0.2">
      <c r="A370" s="154">
        <v>41474</v>
      </c>
      <c r="B370">
        <f>'American Bonds'!B371-'American Bonds'!B370</f>
        <v>0</v>
      </c>
      <c r="C370">
        <f>'American Bonds'!C371-'American Bonds'!C370</f>
        <v>1.0000000000000009E-2</v>
      </c>
      <c r="D370">
        <f>'American Bonds'!D371-'American Bonds'!D370</f>
        <v>-2.0000000000000018E-2</v>
      </c>
      <c r="E370">
        <f>'American Bonds'!E371-'American Bonds'!E370</f>
        <v>0</v>
      </c>
      <c r="F370">
        <f>'American Bonds'!F371-'American Bonds'!F370</f>
        <v>-1.0000000000000009E-2</v>
      </c>
      <c r="G370">
        <f>'American Bonds'!G371-'American Bonds'!G370</f>
        <v>-1.0000000000000009E-2</v>
      </c>
      <c r="H370">
        <f>'American Bonds'!H371-'American Bonds'!H370</f>
        <v>-1.0000000000000009E-2</v>
      </c>
      <c r="I370">
        <f>'American Bonds'!I371-'American Bonds'!I370</f>
        <v>-3.0000000000000249E-2</v>
      </c>
      <c r="J370">
        <f>'American Bonds'!J371-'American Bonds'!J370</f>
        <v>-2.9999999999999805E-2</v>
      </c>
      <c r="K370">
        <f>'American Bonds'!K371-'American Bonds'!K370</f>
        <v>-3.0000000000000249E-2</v>
      </c>
      <c r="L370">
        <f>'American Bonds'!L371-'American Bonds'!L370</f>
        <v>-2.0000000000000018E-2</v>
      </c>
      <c r="N370" s="129">
        <f t="shared" si="58"/>
        <v>1.0000000000000009E-2</v>
      </c>
      <c r="O370" s="25">
        <f>List1!X427</f>
        <v>6.4626881104260585</v>
      </c>
    </row>
    <row r="371" spans="1:15" x14ac:dyDescent="0.2">
      <c r="A371" s="154">
        <v>41475</v>
      </c>
      <c r="B371">
        <f>'American Bonds'!B372-'American Bonds'!B371</f>
        <v>0</v>
      </c>
      <c r="C371">
        <f>'American Bonds'!C372-'American Bonds'!C371</f>
        <v>1.0000000000000009E-2</v>
      </c>
      <c r="D371">
        <f>'American Bonds'!D372-'American Bonds'!D371</f>
        <v>2.0000000000000018E-2</v>
      </c>
      <c r="E371">
        <f>'American Bonds'!E372-'American Bonds'!E371</f>
        <v>1.0000000000000009E-2</v>
      </c>
      <c r="F371">
        <f>'American Bonds'!F372-'American Bonds'!F371</f>
        <v>1.0000000000000009E-2</v>
      </c>
      <c r="G371">
        <f>'American Bonds'!G372-'American Bonds'!G371</f>
        <v>3.0000000000000027E-2</v>
      </c>
      <c r="H371">
        <f>'American Bonds'!H372-'American Bonds'!H371</f>
        <v>2.0000000000000018E-2</v>
      </c>
      <c r="I371">
        <f>'American Bonds'!I372-'American Bonds'!I371</f>
        <v>2.0000000000000018E-2</v>
      </c>
      <c r="J371">
        <f>'American Bonds'!J372-'American Bonds'!J371</f>
        <v>1.9999999999999574E-2</v>
      </c>
      <c r="K371">
        <f>'American Bonds'!K372-'American Bonds'!K371</f>
        <v>2.0000000000000018E-2</v>
      </c>
      <c r="L371">
        <f>'American Bonds'!L372-'American Bonds'!L371</f>
        <v>2.0000000000000018E-2</v>
      </c>
      <c r="N371" s="129">
        <f t="shared" si="58"/>
        <v>3.0000000000000027E-2</v>
      </c>
      <c r="O371" s="25">
        <f>List1!X428</f>
        <v>6.4649866516344172</v>
      </c>
    </row>
    <row r="372" spans="1:15" x14ac:dyDescent="0.2">
      <c r="A372" s="154">
        <v>41478</v>
      </c>
      <c r="B372">
        <f>'American Bonds'!B373-'American Bonds'!B372</f>
        <v>-4.0000000000000036E-2</v>
      </c>
      <c r="C372">
        <f>'American Bonds'!C373-'American Bonds'!C372</f>
        <v>1.0000000000000009E-2</v>
      </c>
      <c r="D372">
        <f>'American Bonds'!D373-'American Bonds'!D372</f>
        <v>2.9999999999999805E-2</v>
      </c>
      <c r="E372">
        <f>'American Bonds'!E373-'American Bonds'!E372</f>
        <v>1.0000000000000009E-2</v>
      </c>
      <c r="F372">
        <f>'American Bonds'!F373-'American Bonds'!F372</f>
        <v>2.9999999999999805E-2</v>
      </c>
      <c r="G372">
        <f>'American Bonds'!G373-'American Bonds'!G372</f>
        <v>3.0000000000000027E-2</v>
      </c>
      <c r="H372">
        <f>'American Bonds'!H373-'American Bonds'!H372</f>
        <v>6.999999999999984E-2</v>
      </c>
      <c r="I372">
        <f>'American Bonds'!I373-'American Bonds'!I372</f>
        <v>8.0000000000000071E-2</v>
      </c>
      <c r="J372">
        <f>'American Bonds'!J373-'American Bonds'!J372</f>
        <v>7.0000000000000284E-2</v>
      </c>
      <c r="K372">
        <f>'American Bonds'!K373-'American Bonds'!K372</f>
        <v>8.0000000000000071E-2</v>
      </c>
      <c r="L372">
        <f>'American Bonds'!L373-'American Bonds'!L372</f>
        <v>8.0000000000000071E-2</v>
      </c>
      <c r="N372" s="129">
        <f t="shared" si="58"/>
        <v>8.0000000000000071E-2</v>
      </c>
      <c r="O372" s="25">
        <f>List1!X429</f>
        <v>6.4763010550061875</v>
      </c>
    </row>
    <row r="373" spans="1:15" x14ac:dyDescent="0.2">
      <c r="A373" s="154">
        <v>41479</v>
      </c>
      <c r="B373">
        <f>'American Bonds'!B374-'American Bonds'!B373</f>
        <v>6.0000000000000053E-2</v>
      </c>
      <c r="C373">
        <f>'American Bonds'!C374-'American Bonds'!C373</f>
        <v>-5.0000000000000044E-2</v>
      </c>
      <c r="D373">
        <f>'American Bonds'!D374-'American Bonds'!D373</f>
        <v>-1.0000000000000009E-2</v>
      </c>
      <c r="E373">
        <f>'American Bonds'!E374-'American Bonds'!E373</f>
        <v>-1.0000000000000009E-2</v>
      </c>
      <c r="F373">
        <f>'American Bonds'!F374-'American Bonds'!F373</f>
        <v>-3.9999999999999813E-2</v>
      </c>
      <c r="G373">
        <f>'American Bonds'!G374-'American Bonds'!G373</f>
        <v>-6.0000000000000053E-2</v>
      </c>
      <c r="H373">
        <f>'American Bonds'!H374-'American Bonds'!H373</f>
        <v>-6.999999999999984E-2</v>
      </c>
      <c r="I373">
        <f>'American Bonds'!I374-'American Bonds'!I373</f>
        <v>-6.0000000000000053E-2</v>
      </c>
      <c r="J373">
        <f>'American Bonds'!J374-'American Bonds'!J373</f>
        <v>-4.0000000000000036E-2</v>
      </c>
      <c r="K373">
        <f>'American Bonds'!K374-'American Bonds'!K373</f>
        <v>-2.0000000000000018E-2</v>
      </c>
      <c r="L373">
        <f>'American Bonds'!L374-'American Bonds'!L373</f>
        <v>-2.0000000000000018E-2</v>
      </c>
      <c r="N373" s="129">
        <f t="shared" si="58"/>
        <v>6.0000000000000053E-2</v>
      </c>
      <c r="O373" s="25">
        <f>List1!X430</f>
        <v>6.4696168713916133</v>
      </c>
    </row>
    <row r="374" spans="1:15" x14ac:dyDescent="0.2">
      <c r="A374" s="154">
        <v>41480</v>
      </c>
      <c r="B374">
        <f>'American Bonds'!B375-'American Bonds'!B374</f>
        <v>-1.0000000000000009E-2</v>
      </c>
      <c r="C374">
        <f>'American Bonds'!C375-'American Bonds'!C374</f>
        <v>-1.9999999999999796E-2</v>
      </c>
      <c r="D374">
        <f>'American Bonds'!D375-'American Bonds'!D374</f>
        <v>-1.0000000000000009E-2</v>
      </c>
      <c r="E374">
        <f>'American Bonds'!E375-'American Bonds'!E374</f>
        <v>-1.0000000000000009E-2</v>
      </c>
      <c r="F374">
        <f>'American Bonds'!F375-'American Bonds'!F374</f>
        <v>0</v>
      </c>
      <c r="G374">
        <f>'American Bonds'!G375-'American Bonds'!G374</f>
        <v>2.0000000000000018E-2</v>
      </c>
      <c r="H374">
        <f>'American Bonds'!H375-'American Bonds'!H374</f>
        <v>1.0000000000000009E-2</v>
      </c>
      <c r="I374">
        <f>'American Bonds'!I375-'American Bonds'!I374</f>
        <v>3.0000000000000249E-2</v>
      </c>
      <c r="J374">
        <f>'American Bonds'!J375-'American Bonds'!J374</f>
        <v>2.9999999999999805E-2</v>
      </c>
      <c r="K374">
        <f>'American Bonds'!K375-'American Bonds'!K374</f>
        <v>3.0000000000000249E-2</v>
      </c>
      <c r="L374">
        <f>'American Bonds'!L375-'American Bonds'!L374</f>
        <v>4.0000000000000036E-2</v>
      </c>
      <c r="N374" s="129">
        <f t="shared" si="58"/>
        <v>4.0000000000000036E-2</v>
      </c>
      <c r="O374" s="25">
        <f>List1!X431</f>
        <v>6.4414747313716454</v>
      </c>
    </row>
    <row r="375" spans="1:15" x14ac:dyDescent="0.2">
      <c r="A375" s="154">
        <v>41481</v>
      </c>
      <c r="B375">
        <f>'American Bonds'!B376-'American Bonds'!B375</f>
        <v>-1.0000000000000009E-2</v>
      </c>
      <c r="C375">
        <f>'American Bonds'!C376-'American Bonds'!C375</f>
        <v>-3.0000000000000027E-2</v>
      </c>
      <c r="D375">
        <f>'American Bonds'!D376-'American Bonds'!D375</f>
        <v>0</v>
      </c>
      <c r="E375">
        <f>'American Bonds'!E376-'American Bonds'!E375</f>
        <v>0</v>
      </c>
      <c r="F375">
        <f>'American Bonds'!F376-'American Bonds'!F375</f>
        <v>-2.0000000000000018E-2</v>
      </c>
      <c r="G375">
        <f>'American Bonds'!G376-'American Bonds'!G375</f>
        <v>-1.0000000000000009E-2</v>
      </c>
      <c r="H375">
        <f>'American Bonds'!H376-'American Bonds'!H375</f>
        <v>-1.0000000000000009E-2</v>
      </c>
      <c r="I375">
        <f>'American Bonds'!I376-'American Bonds'!I375</f>
        <v>-2.0000000000000018E-2</v>
      </c>
      <c r="J375">
        <f>'American Bonds'!J376-'American Bonds'!J375</f>
        <v>-2.0000000000000018E-2</v>
      </c>
      <c r="K375">
        <f>'American Bonds'!K376-'American Bonds'!K375</f>
        <v>-3.0000000000000249E-2</v>
      </c>
      <c r="L375">
        <f>'American Bonds'!L376-'American Bonds'!L375</f>
        <v>-4.0000000000000036E-2</v>
      </c>
      <c r="N375" s="129">
        <f t="shared" si="58"/>
        <v>0</v>
      </c>
      <c r="O375" s="25">
        <f>List1!X432</f>
        <v>6.4490271572524476</v>
      </c>
    </row>
    <row r="376" spans="1:15" x14ac:dyDescent="0.2">
      <c r="A376" s="154">
        <v>41482</v>
      </c>
      <c r="B376">
        <f>'American Bonds'!B377-'American Bonds'!B376</f>
        <v>0</v>
      </c>
      <c r="C376">
        <f>'American Bonds'!C377-'American Bonds'!C376</f>
        <v>-1.0000000000000009E-2</v>
      </c>
      <c r="D376">
        <f>'American Bonds'!D377-'American Bonds'!D376</f>
        <v>0</v>
      </c>
      <c r="E376">
        <f>'American Bonds'!E377-'American Bonds'!E376</f>
        <v>1.0000000000000009E-2</v>
      </c>
      <c r="F376">
        <f>'American Bonds'!F377-'American Bonds'!F376</f>
        <v>0</v>
      </c>
      <c r="G376">
        <f>'American Bonds'!G377-'American Bonds'!G376</f>
        <v>0</v>
      </c>
      <c r="H376">
        <f>'American Bonds'!H377-'American Bonds'!H376</f>
        <v>1.0000000000000009E-2</v>
      </c>
      <c r="I376">
        <f>'American Bonds'!I377-'American Bonds'!I376</f>
        <v>9.9999999999997868E-3</v>
      </c>
      <c r="J376">
        <f>'American Bonds'!J377-'American Bonds'!J376</f>
        <v>0</v>
      </c>
      <c r="K376">
        <f>'American Bonds'!K377-'American Bonds'!K376</f>
        <v>1.0000000000000231E-2</v>
      </c>
      <c r="L376">
        <f>'American Bonds'!L377-'American Bonds'!L376</f>
        <v>0</v>
      </c>
      <c r="N376" s="129">
        <f t="shared" si="58"/>
        <v>1.0000000000000231E-2</v>
      </c>
      <c r="O376" s="25">
        <f>List1!X433</f>
        <v>6.43788499869133</v>
      </c>
    </row>
    <row r="377" spans="1:15" x14ac:dyDescent="0.2">
      <c r="A377" s="154">
        <v>41485</v>
      </c>
      <c r="B377">
        <f>'American Bonds'!B378-'American Bonds'!B377</f>
        <v>0</v>
      </c>
      <c r="C377">
        <f>'American Bonds'!C378-'American Bonds'!C377</f>
        <v>1.0000000000000009E-2</v>
      </c>
      <c r="D377">
        <f>'American Bonds'!D378-'American Bonds'!D377</f>
        <v>2.0000000000000018E-2</v>
      </c>
      <c r="E377">
        <f>'American Bonds'!E378-'American Bonds'!E377</f>
        <v>-1.0000000000000009E-2</v>
      </c>
      <c r="F377">
        <f>'American Bonds'!F378-'American Bonds'!F377</f>
        <v>0</v>
      </c>
      <c r="G377">
        <f>'American Bonds'!G378-'American Bonds'!G377</f>
        <v>-1.0000000000000009E-2</v>
      </c>
      <c r="H377">
        <f>'American Bonds'!H378-'American Bonds'!H377</f>
        <v>-4.0000000000000036E-2</v>
      </c>
      <c r="I377">
        <f>'American Bonds'!I378-'American Bonds'!I377</f>
        <v>-4.0000000000000036E-2</v>
      </c>
      <c r="J377">
        <f>'American Bonds'!J378-'American Bonds'!J377</f>
        <v>-4.0000000000000036E-2</v>
      </c>
      <c r="K377">
        <f>'American Bonds'!K378-'American Bonds'!K377</f>
        <v>-5.0000000000000266E-2</v>
      </c>
      <c r="L377">
        <f>'American Bonds'!L378-'American Bonds'!L377</f>
        <v>-3.0000000000000249E-2</v>
      </c>
      <c r="N377" s="129">
        <f t="shared" si="58"/>
        <v>2.0000000000000018E-2</v>
      </c>
      <c r="O377" s="25">
        <f>List1!X434</f>
        <v>6.4479561218309049</v>
      </c>
    </row>
    <row r="378" spans="1:15" x14ac:dyDescent="0.2">
      <c r="A378" s="154" t="s">
        <v>154</v>
      </c>
      <c r="B378">
        <f>'American Bonds'!B379-'American Bonds'!B378</f>
        <v>2.0000000000000018E-2</v>
      </c>
      <c r="C378">
        <f>'American Bonds'!C379-'American Bonds'!C378</f>
        <v>0</v>
      </c>
      <c r="D378">
        <f>'American Bonds'!D379-'American Bonds'!D378</f>
        <v>0</v>
      </c>
      <c r="E378">
        <f>'American Bonds'!E379-'American Bonds'!E378</f>
        <v>2.0000000000000018E-2</v>
      </c>
      <c r="F378">
        <f>'American Bonds'!F379-'American Bonds'!F378</f>
        <v>2.0000000000000018E-2</v>
      </c>
      <c r="G378">
        <f>'American Bonds'!G379-'American Bonds'!G378</f>
        <v>2.0000000000000018E-2</v>
      </c>
      <c r="H378">
        <f>'American Bonds'!H379-'American Bonds'!H378</f>
        <v>2.0000000000000018E-2</v>
      </c>
      <c r="I378">
        <f>'American Bonds'!I379-'American Bonds'!I378</f>
        <v>1.0000000000000231E-2</v>
      </c>
      <c r="J378">
        <f>'American Bonds'!J379-'American Bonds'!J378</f>
        <v>1.0000000000000231E-2</v>
      </c>
      <c r="K378">
        <f>'American Bonds'!K379-'American Bonds'!K378</f>
        <v>-9.9999999999997868E-3</v>
      </c>
      <c r="L378">
        <f>'American Bonds'!L379-'American Bonds'!L378</f>
        <v>-9.9999999999997868E-3</v>
      </c>
      <c r="N378" s="129">
        <f t="shared" si="58"/>
        <v>2.0000000000000018E-2</v>
      </c>
      <c r="O378" s="25">
        <f>List1!X435</f>
        <v>6.4454419215128951</v>
      </c>
    </row>
    <row r="379" spans="1:15" x14ac:dyDescent="0.2">
      <c r="A379" s="154" t="s">
        <v>155</v>
      </c>
      <c r="B379">
        <f>'American Bonds'!B380-'American Bonds'!B379</f>
        <v>-2.0000000000000018E-2</v>
      </c>
      <c r="C379">
        <f>'American Bonds'!C380-'American Bonds'!C379</f>
        <v>0</v>
      </c>
      <c r="D379">
        <f>'American Bonds'!D380-'American Bonds'!D379</f>
        <v>-2.0000000000000018E-2</v>
      </c>
      <c r="E379">
        <f>'American Bonds'!E380-'American Bonds'!E379</f>
        <v>-2.0000000000000018E-2</v>
      </c>
      <c r="F379">
        <f>'American Bonds'!F380-'American Bonds'!F379</f>
        <v>-2.0000000000000018E-2</v>
      </c>
      <c r="G379">
        <f>'American Bonds'!G380-'American Bonds'!G379</f>
        <v>-3.0000000000000027E-2</v>
      </c>
      <c r="H379">
        <f>'American Bonds'!H380-'American Bonds'!H379</f>
        <v>-3.0000000000000027E-2</v>
      </c>
      <c r="I379">
        <f>'American Bonds'!I380-'American Bonds'!I379</f>
        <v>-3.0000000000000249E-2</v>
      </c>
      <c r="J379">
        <f>'American Bonds'!J380-'American Bonds'!J379</f>
        <v>-2.9999999999999805E-2</v>
      </c>
      <c r="K379">
        <f>'American Bonds'!K380-'American Bonds'!K379</f>
        <v>-4.0000000000000036E-2</v>
      </c>
      <c r="L379">
        <f>'American Bonds'!L380-'American Bonds'!L379</f>
        <v>-4.0000000000000036E-2</v>
      </c>
      <c r="N379" s="129">
        <f t="shared" si="58"/>
        <v>0</v>
      </c>
      <c r="O379" s="25">
        <f>List1!X436</f>
        <v>6.4628014842199804</v>
      </c>
    </row>
    <row r="380" spans="1:15" x14ac:dyDescent="0.2">
      <c r="A380" s="154" t="s">
        <v>156</v>
      </c>
      <c r="B380">
        <f>'American Bonds'!B381-'American Bonds'!B380</f>
        <v>0</v>
      </c>
      <c r="C380">
        <f>'American Bonds'!C381-'American Bonds'!C380</f>
        <v>0</v>
      </c>
      <c r="D380">
        <f>'American Bonds'!D381-'American Bonds'!D380</f>
        <v>1.0000000000000009E-2</v>
      </c>
      <c r="E380">
        <f>'American Bonds'!E381-'American Bonds'!E380</f>
        <v>1.0000000000000009E-2</v>
      </c>
      <c r="F380">
        <f>'American Bonds'!F381-'American Bonds'!F380</f>
        <v>2.0000000000000018E-2</v>
      </c>
      <c r="G380">
        <f>'American Bonds'!G381-'American Bonds'!G380</f>
        <v>2.0000000000000018E-2</v>
      </c>
      <c r="H380">
        <f>'American Bonds'!H381-'American Bonds'!H380</f>
        <v>3.0000000000000027E-2</v>
      </c>
      <c r="I380">
        <f>'American Bonds'!I381-'American Bonds'!I380</f>
        <v>3.0000000000000249E-2</v>
      </c>
      <c r="J380">
        <f>'American Bonds'!J381-'American Bonds'!J380</f>
        <v>2.9999999999999805E-2</v>
      </c>
      <c r="K380">
        <f>'American Bonds'!K381-'American Bonds'!K380</f>
        <v>4.9999999999999822E-2</v>
      </c>
      <c r="L380">
        <f>'American Bonds'!L381-'American Bonds'!L380</f>
        <v>2.9999999999999805E-2</v>
      </c>
      <c r="N380" s="129">
        <f t="shared" si="58"/>
        <v>4.9999999999999822E-2</v>
      </c>
      <c r="O380" s="25">
        <f>List1!X437</f>
        <v>6.4654373374431291</v>
      </c>
    </row>
    <row r="381" spans="1:15" x14ac:dyDescent="0.2">
      <c r="A381" s="154" t="s">
        <v>157</v>
      </c>
      <c r="B381">
        <f>'American Bonds'!B382-'American Bonds'!B381</f>
        <v>-1.0000000000000009E-2</v>
      </c>
      <c r="C381">
        <f>'American Bonds'!C382-'American Bonds'!C381</f>
        <v>-6.0000000000000053E-2</v>
      </c>
      <c r="D381">
        <f>'American Bonds'!D382-'American Bonds'!D381</f>
        <v>0</v>
      </c>
      <c r="E381">
        <f>'American Bonds'!E382-'American Bonds'!E381</f>
        <v>-1.0000000000000009E-2</v>
      </c>
      <c r="F381">
        <f>'American Bonds'!F382-'American Bonds'!F381</f>
        <v>0</v>
      </c>
      <c r="G381">
        <f>'American Bonds'!G382-'American Bonds'!G381</f>
        <v>1.0000000000000009E-2</v>
      </c>
      <c r="H381">
        <f>'American Bonds'!H382-'American Bonds'!H381</f>
        <v>-1.0000000000000009E-2</v>
      </c>
      <c r="I381">
        <f>'American Bonds'!I382-'American Bonds'!I381</f>
        <v>-1.0000000000000231E-2</v>
      </c>
      <c r="J381">
        <f>'American Bonds'!J382-'American Bonds'!J381</f>
        <v>-1.0000000000000231E-2</v>
      </c>
      <c r="K381">
        <f>'American Bonds'!K382-'American Bonds'!K381</f>
        <v>-9.9999999999997868E-3</v>
      </c>
      <c r="L381">
        <f>'American Bonds'!L382-'American Bonds'!L381</f>
        <v>0</v>
      </c>
      <c r="N381" s="129">
        <f t="shared" si="58"/>
        <v>1.0000000000000009E-2</v>
      </c>
      <c r="O381" s="25">
        <f>List1!X438</f>
        <v>6.4785037210353291</v>
      </c>
    </row>
    <row r="382" spans="1:15" x14ac:dyDescent="0.2">
      <c r="A382" s="154" t="s">
        <v>158</v>
      </c>
      <c r="B382">
        <f>'American Bonds'!B383-'American Bonds'!B382</f>
        <v>1.0000000000000009E-2</v>
      </c>
      <c r="C382">
        <f>'American Bonds'!C383-'American Bonds'!C382</f>
        <v>4.0000000000000036E-2</v>
      </c>
      <c r="D382">
        <f>'American Bonds'!D383-'American Bonds'!D382</f>
        <v>2.0000000000000018E-2</v>
      </c>
      <c r="E382">
        <f>'American Bonds'!E383-'American Bonds'!E382</f>
        <v>2.0000000000000018E-2</v>
      </c>
      <c r="F382">
        <f>'American Bonds'!F383-'American Bonds'!F382</f>
        <v>0</v>
      </c>
      <c r="G382">
        <f>'American Bonds'!G383-'American Bonds'!G382</f>
        <v>1.0000000000000009E-2</v>
      </c>
      <c r="H382">
        <f>'American Bonds'!H383-'American Bonds'!H382</f>
        <v>3.0000000000000027E-2</v>
      </c>
      <c r="I382">
        <f>'American Bonds'!I383-'American Bonds'!I382</f>
        <v>3.0000000000000249E-2</v>
      </c>
      <c r="J382">
        <f>'American Bonds'!J383-'American Bonds'!J382</f>
        <v>3.0000000000000249E-2</v>
      </c>
      <c r="K382">
        <f>'American Bonds'!K383-'American Bonds'!K382</f>
        <v>2.9999999999999805E-2</v>
      </c>
      <c r="L382">
        <f>'American Bonds'!L383-'American Bonds'!L382</f>
        <v>2.0000000000000018E-2</v>
      </c>
      <c r="N382" s="129">
        <f t="shared" si="58"/>
        <v>4.0000000000000036E-2</v>
      </c>
      <c r="O382" s="25">
        <f>List1!X439</f>
        <v>6.4623340990368519</v>
      </c>
    </row>
    <row r="383" spans="1:15" x14ac:dyDescent="0.2">
      <c r="A383" s="154" t="s">
        <v>159</v>
      </c>
      <c r="B383">
        <f>'American Bonds'!B384-'American Bonds'!B383</f>
        <v>1.0000000000000009E-2</v>
      </c>
      <c r="C383">
        <f>'American Bonds'!C384-'American Bonds'!C383</f>
        <v>0</v>
      </c>
      <c r="D383">
        <f>'American Bonds'!D384-'American Bonds'!D383</f>
        <v>-1.0000000000000009E-2</v>
      </c>
      <c r="E383">
        <f>'American Bonds'!E384-'American Bonds'!E383</f>
        <v>-3.0000000000000027E-2</v>
      </c>
      <c r="F383">
        <f>'American Bonds'!F384-'American Bonds'!F383</f>
        <v>-3.0000000000000027E-2</v>
      </c>
      <c r="G383">
        <f>'American Bonds'!G384-'American Bonds'!G383</f>
        <v>-3.0000000000000027E-2</v>
      </c>
      <c r="H383">
        <f>'American Bonds'!H384-'American Bonds'!H383</f>
        <v>-3.0000000000000027E-2</v>
      </c>
      <c r="I383">
        <f>'American Bonds'!I384-'American Bonds'!I383</f>
        <v>-4.0000000000000036E-2</v>
      </c>
      <c r="J383">
        <f>'American Bonds'!J384-'American Bonds'!J383</f>
        <v>-4.9999999999999822E-2</v>
      </c>
      <c r="K383">
        <f>'American Bonds'!K384-'American Bonds'!K383</f>
        <v>-4.0000000000000036E-2</v>
      </c>
      <c r="L383">
        <f>'American Bonds'!L384-'American Bonds'!L383</f>
        <v>-4.0000000000000036E-2</v>
      </c>
      <c r="N383" s="129">
        <f t="shared" si="58"/>
        <v>1.0000000000000009E-2</v>
      </c>
      <c r="O383" s="25">
        <f>List1!X440</f>
        <v>6.4662001936939788</v>
      </c>
    </row>
    <row r="384" spans="1:15" x14ac:dyDescent="0.2">
      <c r="A384" s="154" t="s">
        <v>160</v>
      </c>
      <c r="B384">
        <f>'American Bonds'!B385-'American Bonds'!B384</f>
        <v>1.0000000000000009E-2</v>
      </c>
      <c r="C384">
        <f>'American Bonds'!C385-'American Bonds'!C384</f>
        <v>-1.0000000000000009E-2</v>
      </c>
      <c r="D384">
        <f>'American Bonds'!D385-'American Bonds'!D384</f>
        <v>-1.0000000000000009E-2</v>
      </c>
      <c r="E384">
        <f>'American Bonds'!E385-'American Bonds'!E384</f>
        <v>1.0000000000000009E-2</v>
      </c>
      <c r="F384">
        <f>'American Bonds'!F385-'American Bonds'!F384</f>
        <v>0</v>
      </c>
      <c r="G384">
        <f>'American Bonds'!G385-'American Bonds'!G384</f>
        <v>-1.0000000000000009E-2</v>
      </c>
      <c r="H384">
        <f>'American Bonds'!H385-'American Bonds'!H384</f>
        <v>-3.0000000000000027E-2</v>
      </c>
      <c r="I384">
        <f>'American Bonds'!I385-'American Bonds'!I384</f>
        <v>-3.0000000000000249E-2</v>
      </c>
      <c r="J384">
        <f>'American Bonds'!J385-'American Bonds'!J384</f>
        <v>-4.0000000000000036E-2</v>
      </c>
      <c r="K384">
        <f>'American Bonds'!K385-'American Bonds'!K384</f>
        <v>-4.0000000000000036E-2</v>
      </c>
      <c r="L384">
        <f>'American Bonds'!L385-'American Bonds'!L384</f>
        <v>-2.9999999999999805E-2</v>
      </c>
      <c r="N384" s="129">
        <f t="shared" si="58"/>
        <v>1.0000000000000009E-2</v>
      </c>
      <c r="O384" s="25">
        <f>List1!X441</f>
        <v>6.4554211899449685</v>
      </c>
    </row>
    <row r="385" spans="1:15" x14ac:dyDescent="0.2">
      <c r="A385" s="154" t="s">
        <v>161</v>
      </c>
      <c r="B385">
        <f>'American Bonds'!B386-'American Bonds'!B385</f>
        <v>-3.0000000000000027E-2</v>
      </c>
      <c r="C385">
        <f>'American Bonds'!C386-'American Bonds'!C385</f>
        <v>-2.0000000000000018E-2</v>
      </c>
      <c r="D385">
        <f>'American Bonds'!D386-'American Bonds'!D385</f>
        <v>0</v>
      </c>
      <c r="E385">
        <f>'American Bonds'!E386-'American Bonds'!E385</f>
        <v>-1.0000000000000009E-2</v>
      </c>
      <c r="F385">
        <f>'American Bonds'!F386-'American Bonds'!F385</f>
        <v>-3.0000000000000027E-2</v>
      </c>
      <c r="G385">
        <f>'American Bonds'!G386-'American Bonds'!G385</f>
        <v>-6.0000000000000053E-2</v>
      </c>
      <c r="H385">
        <f>'American Bonds'!H386-'American Bonds'!H385</f>
        <v>-4.0000000000000036E-2</v>
      </c>
      <c r="I385">
        <f>'American Bonds'!I386-'American Bonds'!I385</f>
        <v>-2.9999999999999805E-2</v>
      </c>
      <c r="J385">
        <f>'American Bonds'!J386-'American Bonds'!J385</f>
        <v>-1.0000000000000231E-2</v>
      </c>
      <c r="K385">
        <f>'American Bonds'!K386-'American Bonds'!K385</f>
        <v>0</v>
      </c>
      <c r="L385">
        <f>'American Bonds'!L386-'American Bonds'!L385</f>
        <v>0</v>
      </c>
      <c r="N385" s="129">
        <f t="shared" si="58"/>
        <v>0</v>
      </c>
      <c r="O385" s="25">
        <f>List1!X442</f>
        <v>6.470563918201135</v>
      </c>
    </row>
    <row r="386" spans="1:15" x14ac:dyDescent="0.2">
      <c r="A386" s="154" t="s">
        <v>162</v>
      </c>
      <c r="B386">
        <f>'American Bonds'!B387-'American Bonds'!B386</f>
        <v>-4.0000000000000036E-2</v>
      </c>
      <c r="C386">
        <f>'American Bonds'!C387-'American Bonds'!C386</f>
        <v>-1.0000000000000009E-2</v>
      </c>
      <c r="D386">
        <f>'American Bonds'!D387-'American Bonds'!D386</f>
        <v>-1.0000000000000009E-2</v>
      </c>
      <c r="E386">
        <f>'American Bonds'!E387-'American Bonds'!E386</f>
        <v>2.0000000000000018E-2</v>
      </c>
      <c r="F386">
        <f>'American Bonds'!F387-'American Bonds'!F386</f>
        <v>3.0000000000000027E-2</v>
      </c>
      <c r="G386">
        <f>'American Bonds'!G387-'American Bonds'!G386</f>
        <v>5.0000000000000044E-2</v>
      </c>
      <c r="H386">
        <f>'American Bonds'!H387-'American Bonds'!H386</f>
        <v>3.0000000000000027E-2</v>
      </c>
      <c r="I386">
        <f>'American Bonds'!I387-'American Bonds'!I386</f>
        <v>4.0000000000000036E-2</v>
      </c>
      <c r="J386">
        <f>'American Bonds'!J387-'American Bonds'!J386</f>
        <v>3.0000000000000249E-2</v>
      </c>
      <c r="K386">
        <f>'American Bonds'!K387-'American Bonds'!K386</f>
        <v>2.0000000000000018E-2</v>
      </c>
      <c r="L386">
        <f>'American Bonds'!L387-'American Bonds'!L386</f>
        <v>2.0000000000000018E-2</v>
      </c>
      <c r="N386" s="129">
        <f t="shared" si="58"/>
        <v>5.0000000000000044E-2</v>
      </c>
      <c r="O386" s="25">
        <f>List1!X443</f>
        <v>6.4856020751468044</v>
      </c>
    </row>
    <row r="387" spans="1:15" x14ac:dyDescent="0.2">
      <c r="A387" s="154">
        <v>41499</v>
      </c>
      <c r="B387">
        <f>'American Bonds'!B388-'American Bonds'!B387</f>
        <v>2.0000000000000018E-2</v>
      </c>
      <c r="C387">
        <f>'American Bonds'!C388-'American Bonds'!C387</f>
        <v>2.0000000000000018E-2</v>
      </c>
      <c r="D387">
        <f>'American Bonds'!D388-'American Bonds'!D387</f>
        <v>3.0000000000000027E-2</v>
      </c>
      <c r="E387">
        <f>'American Bonds'!E388-'American Bonds'!E387</f>
        <v>0</v>
      </c>
      <c r="F387">
        <f>'American Bonds'!F388-'American Bonds'!F387</f>
        <v>2.0000000000000018E-2</v>
      </c>
      <c r="G387">
        <f>'American Bonds'!G388-'American Bonds'!G387</f>
        <v>3.0000000000000027E-2</v>
      </c>
      <c r="H387">
        <f>'American Bonds'!H388-'American Bonds'!H387</f>
        <v>6.0000000000000053E-2</v>
      </c>
      <c r="I387">
        <f>'American Bonds'!I388-'American Bonds'!I387</f>
        <v>4.9999999999999822E-2</v>
      </c>
      <c r="J387">
        <f>'American Bonds'!J388-'American Bonds'!J387</f>
        <v>4.9999999999999822E-2</v>
      </c>
      <c r="K387">
        <f>'American Bonds'!K388-'American Bonds'!K387</f>
        <v>3.0000000000000249E-2</v>
      </c>
      <c r="L387">
        <f>'American Bonds'!L388-'American Bonds'!L387</f>
        <v>2.9999999999999805E-2</v>
      </c>
      <c r="N387" s="129">
        <f t="shared" si="58"/>
        <v>6.0000000000000053E-2</v>
      </c>
      <c r="O387" s="25">
        <f>List1!X444</f>
        <v>6.4846674503064241</v>
      </c>
    </row>
    <row r="388" spans="1:15" x14ac:dyDescent="0.2">
      <c r="A388" s="154">
        <v>41500</v>
      </c>
      <c r="B388">
        <f>'American Bonds'!B389-'American Bonds'!B388</f>
        <v>0</v>
      </c>
      <c r="C388">
        <f>'American Bonds'!C389-'American Bonds'!C388</f>
        <v>-2.0000000000000018E-2</v>
      </c>
      <c r="D388">
        <f>'American Bonds'!D389-'American Bonds'!D388</f>
        <v>-3.0000000000000027E-2</v>
      </c>
      <c r="E388">
        <f>'American Bonds'!E389-'American Bonds'!E388</f>
        <v>1.0000000000000009E-2</v>
      </c>
      <c r="F388">
        <f>'American Bonds'!F389-'American Bonds'!F388</f>
        <v>-2.0000000000000018E-2</v>
      </c>
      <c r="G388">
        <f>'American Bonds'!G389-'American Bonds'!G388</f>
        <v>-2.0000000000000018E-2</v>
      </c>
      <c r="H388">
        <f>'American Bonds'!H389-'American Bonds'!H388</f>
        <v>-4.0000000000000036E-2</v>
      </c>
      <c r="I388">
        <f>'American Bonds'!I389-'American Bonds'!I388</f>
        <v>-4.9999999999999822E-2</v>
      </c>
      <c r="J388">
        <f>'American Bonds'!J389-'American Bonds'!J388</f>
        <v>-4.0000000000000036E-2</v>
      </c>
      <c r="K388">
        <f>'American Bonds'!K389-'American Bonds'!K388</f>
        <v>-2.0000000000000018E-2</v>
      </c>
      <c r="L388">
        <f>'American Bonds'!L389-'American Bonds'!L388</f>
        <v>-2.9999999999999805E-2</v>
      </c>
      <c r="N388" s="129">
        <f t="shared" ref="N388:N451" si="59">MAX(B388:L388)</f>
        <v>1.0000000000000009E-2</v>
      </c>
      <c r="O388" s="25">
        <f>List1!X445</f>
        <v>6.4775601416056245</v>
      </c>
    </row>
    <row r="389" spans="1:15" x14ac:dyDescent="0.2">
      <c r="A389" s="154">
        <v>41501</v>
      </c>
      <c r="B389">
        <f>'American Bonds'!B390-'American Bonds'!B389</f>
        <v>-2.0000000000000018E-2</v>
      </c>
      <c r="C389">
        <f>'American Bonds'!C390-'American Bonds'!C389</f>
        <v>-2.0000000000000018E-2</v>
      </c>
      <c r="D389">
        <f>'American Bonds'!D390-'American Bonds'!D389</f>
        <v>-1.9999999999999796E-2</v>
      </c>
      <c r="E389">
        <f>'American Bonds'!E390-'American Bonds'!E389</f>
        <v>0</v>
      </c>
      <c r="F389">
        <f>'American Bonds'!F390-'American Bonds'!F389</f>
        <v>-1.0000000000000009E-2</v>
      </c>
      <c r="G389">
        <f>'American Bonds'!G390-'American Bonds'!G389</f>
        <v>-3.0000000000000027E-2</v>
      </c>
      <c r="H389">
        <f>'American Bonds'!H390-'American Bonds'!H389</f>
        <v>-3.0000000000000027E-2</v>
      </c>
      <c r="I389">
        <f>'American Bonds'!I390-'American Bonds'!I389</f>
        <v>-3.0000000000000249E-2</v>
      </c>
      <c r="J389">
        <f>'American Bonds'!J390-'American Bonds'!J389</f>
        <v>-4.0000000000000036E-2</v>
      </c>
      <c r="K389">
        <f>'American Bonds'!K390-'American Bonds'!K389</f>
        <v>-4.0000000000000036E-2</v>
      </c>
      <c r="L389">
        <f>'American Bonds'!L390-'American Bonds'!L389</f>
        <v>-3.0000000000000249E-2</v>
      </c>
      <c r="N389" s="129">
        <f t="shared" si="59"/>
        <v>0</v>
      </c>
      <c r="O389" s="25">
        <f>List1!X446</f>
        <v>6.4651703613911664</v>
      </c>
    </row>
    <row r="390" spans="1:15" x14ac:dyDescent="0.2">
      <c r="A390" s="154">
        <v>41502</v>
      </c>
      <c r="B390">
        <f>'American Bonds'!B391-'American Bonds'!B390</f>
        <v>2.0000000000000018E-2</v>
      </c>
      <c r="C390">
        <f>'American Bonds'!C391-'American Bonds'!C390</f>
        <v>2.0000000000000018E-2</v>
      </c>
      <c r="D390">
        <f>'American Bonds'!D391-'American Bonds'!D390</f>
        <v>1.9999999999999796E-2</v>
      </c>
      <c r="E390">
        <f>'American Bonds'!E391-'American Bonds'!E390</f>
        <v>0</v>
      </c>
      <c r="F390">
        <f>'American Bonds'!F391-'American Bonds'!F390</f>
        <v>1.0000000000000009E-2</v>
      </c>
      <c r="G390">
        <f>'American Bonds'!G391-'American Bonds'!G390</f>
        <v>1.0000000000000009E-2</v>
      </c>
      <c r="H390">
        <f>'American Bonds'!H391-'American Bonds'!H390</f>
        <v>1.0000000000000009E-2</v>
      </c>
      <c r="I390">
        <f>'American Bonds'!I391-'American Bonds'!I390</f>
        <v>0</v>
      </c>
      <c r="J390">
        <f>'American Bonds'!J391-'American Bonds'!J390</f>
        <v>0</v>
      </c>
      <c r="K390">
        <f>'American Bonds'!K391-'American Bonds'!K390</f>
        <v>0</v>
      </c>
      <c r="L390">
        <f>'American Bonds'!L391-'American Bonds'!L390</f>
        <v>0</v>
      </c>
      <c r="N390" s="129">
        <f t="shared" si="59"/>
        <v>2.0000000000000018E-2</v>
      </c>
      <c r="O390" s="25">
        <f>List1!X447</f>
        <v>6.4743400570937961</v>
      </c>
    </row>
    <row r="391" spans="1:15" x14ac:dyDescent="0.2">
      <c r="A391" s="154">
        <v>41503</v>
      </c>
      <c r="B391">
        <f>'American Bonds'!B392-'American Bonds'!B391</f>
        <v>-2.0000000000000018E-2</v>
      </c>
      <c r="C391">
        <f>'American Bonds'!C392-'American Bonds'!C391</f>
        <v>-2.0000000000000018E-2</v>
      </c>
      <c r="D391">
        <f>'American Bonds'!D392-'American Bonds'!D391</f>
        <v>-1.9999999999999796E-2</v>
      </c>
      <c r="E391">
        <f>'American Bonds'!E392-'American Bonds'!E391</f>
        <v>-1.0000000000000009E-2</v>
      </c>
      <c r="F391">
        <f>'American Bonds'!F392-'American Bonds'!F391</f>
        <v>-1.0000000000000009E-2</v>
      </c>
      <c r="G391">
        <f>'American Bonds'!G392-'American Bonds'!G391</f>
        <v>-1.0000000000000009E-2</v>
      </c>
      <c r="H391">
        <f>'American Bonds'!H392-'American Bonds'!H391</f>
        <v>-1.0000000000000009E-2</v>
      </c>
      <c r="I391">
        <f>'American Bonds'!I392-'American Bonds'!I391</f>
        <v>-9.9999999999997868E-3</v>
      </c>
      <c r="J391">
        <f>'American Bonds'!J392-'American Bonds'!J391</f>
        <v>-9.9999999999997868E-3</v>
      </c>
      <c r="K391">
        <f>'American Bonds'!K392-'American Bonds'!K391</f>
        <v>-2.0000000000000018E-2</v>
      </c>
      <c r="L391">
        <f>'American Bonds'!L392-'American Bonds'!L391</f>
        <v>-9.9999999999997868E-3</v>
      </c>
      <c r="N391" s="129">
        <f t="shared" si="59"/>
        <v>-9.9999999999997868E-3</v>
      </c>
      <c r="O391" s="25">
        <f>List1!X448</f>
        <v>6.48878271330861</v>
      </c>
    </row>
    <row r="392" spans="1:15" x14ac:dyDescent="0.2">
      <c r="A392" s="154">
        <v>41506</v>
      </c>
      <c r="B392">
        <f>'American Bonds'!B393-'American Bonds'!B392</f>
        <v>-1.9999999999999907E-2</v>
      </c>
      <c r="C392">
        <f>'American Bonds'!C393-'American Bonds'!C392</f>
        <v>0</v>
      </c>
      <c r="D392">
        <f>'American Bonds'!D393-'American Bonds'!D392</f>
        <v>1.9999999999999796E-2</v>
      </c>
      <c r="E392">
        <f>'American Bonds'!E393-'American Bonds'!E392</f>
        <v>1.0000000000000009E-2</v>
      </c>
      <c r="F392">
        <f>'American Bonds'!F393-'American Bonds'!F392</f>
        <v>1.0000000000000009E-2</v>
      </c>
      <c r="G392">
        <f>'American Bonds'!G393-'American Bonds'!G392</f>
        <v>2.0000000000000018E-2</v>
      </c>
      <c r="H392">
        <f>'American Bonds'!H393-'American Bonds'!H392</f>
        <v>4.0000000000000036E-2</v>
      </c>
      <c r="I392">
        <f>'American Bonds'!I393-'American Bonds'!I392</f>
        <v>4.0000000000000036E-2</v>
      </c>
      <c r="J392">
        <f>'American Bonds'!J393-'American Bonds'!J392</f>
        <v>4.0000000000000036E-2</v>
      </c>
      <c r="K392">
        <f>'American Bonds'!K393-'American Bonds'!K392</f>
        <v>2.9999999999999805E-2</v>
      </c>
      <c r="L392">
        <f>'American Bonds'!L393-'American Bonds'!L392</f>
        <v>2.0000000000000018E-2</v>
      </c>
      <c r="N392" s="129">
        <f t="shared" si="59"/>
        <v>4.0000000000000036E-2</v>
      </c>
      <c r="O392" s="25">
        <f>List1!X449</f>
        <v>6.4891827087067311</v>
      </c>
    </row>
    <row r="393" spans="1:15" x14ac:dyDescent="0.2">
      <c r="A393" s="154">
        <v>41507</v>
      </c>
      <c r="B393">
        <f>'American Bonds'!B394-'American Bonds'!B393</f>
        <v>4.9999999999999933E-2</v>
      </c>
      <c r="C393">
        <f>'American Bonds'!C394-'American Bonds'!C393</f>
        <v>0</v>
      </c>
      <c r="D393">
        <f>'American Bonds'!D394-'American Bonds'!D393</f>
        <v>-1.9999999999999796E-2</v>
      </c>
      <c r="E393">
        <f>'American Bonds'!E394-'American Bonds'!E393</f>
        <v>-2.0000000000000018E-2</v>
      </c>
      <c r="F393">
        <f>'American Bonds'!F394-'American Bonds'!F393</f>
        <v>-1.0000000000000009E-2</v>
      </c>
      <c r="G393">
        <f>'American Bonds'!G394-'American Bonds'!G393</f>
        <v>-3.0000000000000027E-2</v>
      </c>
      <c r="H393">
        <f>'American Bonds'!H394-'American Bonds'!H393</f>
        <v>-4.0000000000000036E-2</v>
      </c>
      <c r="I393">
        <f>'American Bonds'!I394-'American Bonds'!I393</f>
        <v>-5.0000000000000044E-2</v>
      </c>
      <c r="J393">
        <f>'American Bonds'!J394-'American Bonds'!J393</f>
        <v>-5.0000000000000266E-2</v>
      </c>
      <c r="K393">
        <f>'American Bonds'!K394-'American Bonds'!K393</f>
        <v>-4.0000000000000036E-2</v>
      </c>
      <c r="L393">
        <f>'American Bonds'!L394-'American Bonds'!L393</f>
        <v>-4.0000000000000036E-2</v>
      </c>
      <c r="N393" s="129">
        <f t="shared" si="59"/>
        <v>4.9999999999999933E-2</v>
      </c>
      <c r="O393" s="25">
        <f>List1!X450</f>
        <v>6.4953600132054881</v>
      </c>
    </row>
    <row r="394" spans="1:15" x14ac:dyDescent="0.2">
      <c r="A394" s="154">
        <v>41508</v>
      </c>
      <c r="B394">
        <f>'American Bonds'!B395-'American Bonds'!B394</f>
        <v>0</v>
      </c>
      <c r="C394">
        <f>'American Bonds'!C395-'American Bonds'!C394</f>
        <v>2.0000000000000018E-2</v>
      </c>
      <c r="D394">
        <f>'American Bonds'!D395-'American Bonds'!D394</f>
        <v>0</v>
      </c>
      <c r="E394">
        <f>'American Bonds'!E395-'American Bonds'!E394</f>
        <v>1.0000000000000009E-2</v>
      </c>
      <c r="F394">
        <f>'American Bonds'!F395-'American Bonds'!F394</f>
        <v>1.0000000000000009E-2</v>
      </c>
      <c r="G394">
        <f>'American Bonds'!G395-'American Bonds'!G394</f>
        <v>2.0000000000000018E-2</v>
      </c>
      <c r="H394">
        <f>'American Bonds'!H395-'American Bonds'!H394</f>
        <v>2.0000000000000018E-2</v>
      </c>
      <c r="I394">
        <f>'American Bonds'!I395-'American Bonds'!I394</f>
        <v>1.9999999999999796E-2</v>
      </c>
      <c r="J394">
        <f>'American Bonds'!J395-'American Bonds'!J394</f>
        <v>2.0000000000000018E-2</v>
      </c>
      <c r="K394">
        <f>'American Bonds'!K395-'American Bonds'!K394</f>
        <v>2.0000000000000018E-2</v>
      </c>
      <c r="L394">
        <f>'American Bonds'!L395-'American Bonds'!L394</f>
        <v>2.0000000000000018E-2</v>
      </c>
      <c r="N394" s="129">
        <f t="shared" si="59"/>
        <v>2.0000000000000018E-2</v>
      </c>
      <c r="O394" s="25">
        <f>List1!X451</f>
        <v>6.4836508050127</v>
      </c>
    </row>
    <row r="395" spans="1:15" x14ac:dyDescent="0.2">
      <c r="A395" s="154">
        <v>41509</v>
      </c>
      <c r="B395">
        <f>'American Bonds'!B396-'American Bonds'!B395</f>
        <v>1.0000000000000009E-2</v>
      </c>
      <c r="C395">
        <f>'American Bonds'!C396-'American Bonds'!C395</f>
        <v>1.0000000000000009E-2</v>
      </c>
      <c r="D395">
        <f>'American Bonds'!D396-'American Bonds'!D395</f>
        <v>0</v>
      </c>
      <c r="E395">
        <f>'American Bonds'!E396-'American Bonds'!E395</f>
        <v>0</v>
      </c>
      <c r="F395">
        <f>'American Bonds'!F396-'American Bonds'!F395</f>
        <v>2.0000000000000018E-2</v>
      </c>
      <c r="G395">
        <f>'American Bonds'!G396-'American Bonds'!G395</f>
        <v>0</v>
      </c>
      <c r="H395">
        <f>'American Bonds'!H396-'American Bonds'!H395</f>
        <v>-1.0000000000000009E-2</v>
      </c>
      <c r="I395">
        <f>'American Bonds'!I396-'American Bonds'!I395</f>
        <v>-9.9999999999997868E-3</v>
      </c>
      <c r="J395">
        <f>'American Bonds'!J396-'American Bonds'!J395</f>
        <v>-2.0000000000000018E-2</v>
      </c>
      <c r="K395">
        <f>'American Bonds'!K396-'American Bonds'!K395</f>
        <v>-2.0000000000000018E-2</v>
      </c>
      <c r="L395">
        <f>'American Bonds'!L396-'American Bonds'!L395</f>
        <v>-2.0000000000000018E-2</v>
      </c>
      <c r="N395" s="129">
        <f t="shared" si="59"/>
        <v>2.0000000000000018E-2</v>
      </c>
      <c r="O395" s="25">
        <f>List1!X452</f>
        <v>6.4989331431988981</v>
      </c>
    </row>
    <row r="396" spans="1:15" x14ac:dyDescent="0.2">
      <c r="A396" s="154">
        <v>41510</v>
      </c>
      <c r="B396">
        <f>'American Bonds'!B397-'American Bonds'!B396</f>
        <v>0</v>
      </c>
      <c r="C396">
        <f>'American Bonds'!C397-'American Bonds'!C396</f>
        <v>-5.0000000000000044E-2</v>
      </c>
      <c r="D396">
        <f>'American Bonds'!D397-'American Bonds'!D396</f>
        <v>1.0000000000000009E-2</v>
      </c>
      <c r="E396">
        <f>'American Bonds'!E397-'American Bonds'!E396</f>
        <v>1.0000000000000009E-2</v>
      </c>
      <c r="F396">
        <f>'American Bonds'!F397-'American Bonds'!F396</f>
        <v>-2.0000000000000018E-2</v>
      </c>
      <c r="G396">
        <f>'American Bonds'!G397-'American Bonds'!G396</f>
        <v>-1.0000000000000009E-2</v>
      </c>
      <c r="H396">
        <f>'American Bonds'!H397-'American Bonds'!H396</f>
        <v>-3.0000000000000027E-2</v>
      </c>
      <c r="I396">
        <f>'American Bonds'!I397-'American Bonds'!I396</f>
        <v>-1.0000000000000009E-2</v>
      </c>
      <c r="J396">
        <f>'American Bonds'!J397-'American Bonds'!J396</f>
        <v>-9.9999999999997868E-3</v>
      </c>
      <c r="K396">
        <f>'American Bonds'!K397-'American Bonds'!K396</f>
        <v>0</v>
      </c>
      <c r="L396">
        <f>'American Bonds'!L397-'American Bonds'!L396</f>
        <v>9.9999999999997868E-3</v>
      </c>
      <c r="N396" s="129">
        <f t="shared" si="59"/>
        <v>1.0000000000000009E-2</v>
      </c>
      <c r="O396" s="25">
        <f>List1!X453</f>
        <v>6.4919856939914906</v>
      </c>
    </row>
    <row r="397" spans="1:15" x14ac:dyDescent="0.2">
      <c r="A397" s="154">
        <v>41513</v>
      </c>
      <c r="B397">
        <f>'American Bonds'!B398-'American Bonds'!B397</f>
        <v>-3.0000000000000027E-2</v>
      </c>
      <c r="C397">
        <f>'American Bonds'!C398-'American Bonds'!C397</f>
        <v>5.0000000000000044E-2</v>
      </c>
      <c r="D397">
        <f>'American Bonds'!D398-'American Bonds'!D397</f>
        <v>9.9999999999997868E-3</v>
      </c>
      <c r="E397">
        <f>'American Bonds'!E398-'American Bonds'!E397</f>
        <v>-1.0000000000000009E-2</v>
      </c>
      <c r="F397">
        <f>'American Bonds'!F398-'American Bonds'!F397</f>
        <v>0</v>
      </c>
      <c r="G397">
        <f>'American Bonds'!G398-'American Bonds'!G397</f>
        <v>-3.0000000000000027E-2</v>
      </c>
      <c r="H397">
        <f>'American Bonds'!H398-'American Bonds'!H397</f>
        <v>-4.0000000000000036E-2</v>
      </c>
      <c r="I397">
        <f>'American Bonds'!I398-'American Bonds'!I397</f>
        <v>-3.0000000000000027E-2</v>
      </c>
      <c r="J397">
        <f>'American Bonds'!J398-'American Bonds'!J397</f>
        <v>-3.0000000000000249E-2</v>
      </c>
      <c r="K397">
        <f>'American Bonds'!K398-'American Bonds'!K397</f>
        <v>-2.9999999999999805E-2</v>
      </c>
      <c r="L397">
        <f>'American Bonds'!L398-'American Bonds'!L397</f>
        <v>-1.9999999999999574E-2</v>
      </c>
      <c r="N397" s="129">
        <f t="shared" si="59"/>
        <v>5.0000000000000044E-2</v>
      </c>
      <c r="O397" s="25">
        <f>List1!X454</f>
        <v>6.4996837917094341</v>
      </c>
    </row>
    <row r="398" spans="1:15" x14ac:dyDescent="0.2">
      <c r="A398" s="154">
        <v>41514</v>
      </c>
      <c r="B398">
        <f>'American Bonds'!B399-'American Bonds'!B398</f>
        <v>0</v>
      </c>
      <c r="C398">
        <f>'American Bonds'!C399-'American Bonds'!C398</f>
        <v>0</v>
      </c>
      <c r="D398">
        <f>'American Bonds'!D399-'American Bonds'!D398</f>
        <v>-1.9999999999999796E-2</v>
      </c>
      <c r="E398">
        <f>'American Bonds'!E399-'American Bonds'!E398</f>
        <v>0</v>
      </c>
      <c r="F398">
        <f>'American Bonds'!F399-'American Bonds'!F398</f>
        <v>0</v>
      </c>
      <c r="G398">
        <f>'American Bonds'!G399-'American Bonds'!G398</f>
        <v>1.0000000000000009E-2</v>
      </c>
      <c r="H398">
        <f>'American Bonds'!H399-'American Bonds'!H398</f>
        <v>2.0000000000000018E-2</v>
      </c>
      <c r="I398">
        <f>'American Bonds'!I399-'American Bonds'!I398</f>
        <v>1.0000000000000009E-2</v>
      </c>
      <c r="J398">
        <f>'American Bonds'!J399-'American Bonds'!J398</f>
        <v>2.0000000000000018E-2</v>
      </c>
      <c r="K398">
        <f>'American Bonds'!K399-'American Bonds'!K398</f>
        <v>1.0000000000000231E-2</v>
      </c>
      <c r="L398">
        <f>'American Bonds'!L399-'American Bonds'!L398</f>
        <v>9.9999999999997868E-3</v>
      </c>
      <c r="N398" s="129">
        <f t="shared" si="59"/>
        <v>2.0000000000000018E-2</v>
      </c>
      <c r="O398" s="25">
        <f>List1!X455</f>
        <v>6.5002304359780982</v>
      </c>
    </row>
    <row r="399" spans="1:15" x14ac:dyDescent="0.2">
      <c r="A399" s="154">
        <v>41515</v>
      </c>
      <c r="B399">
        <f>'American Bonds'!B400-'American Bonds'!B399</f>
        <v>-1.0000000000000009E-2</v>
      </c>
      <c r="C399">
        <f>'American Bonds'!C400-'American Bonds'!C399</f>
        <v>-2.0000000000000018E-2</v>
      </c>
      <c r="D399">
        <f>'American Bonds'!D400-'American Bonds'!D399</f>
        <v>-3.0000000000000027E-2</v>
      </c>
      <c r="E399">
        <f>'American Bonds'!E400-'American Bonds'!E399</f>
        <v>0</v>
      </c>
      <c r="F399">
        <f>'American Bonds'!F400-'American Bonds'!F399</f>
        <v>0</v>
      </c>
      <c r="G399">
        <f>'American Bonds'!G400-'American Bonds'!G399</f>
        <v>0</v>
      </c>
      <c r="H399">
        <f>'American Bonds'!H400-'American Bonds'!H399</f>
        <v>-2.0000000000000018E-2</v>
      </c>
      <c r="I399">
        <f>'American Bonds'!I400-'American Bonds'!I399</f>
        <v>-2.0000000000000018E-2</v>
      </c>
      <c r="J399">
        <f>'American Bonds'!J400-'American Bonds'!J399</f>
        <v>-2.9999999999999805E-2</v>
      </c>
      <c r="K399">
        <f>'American Bonds'!K400-'American Bonds'!K399</f>
        <v>-2.0000000000000018E-2</v>
      </c>
      <c r="L399">
        <f>'American Bonds'!L400-'American Bonds'!L399</f>
        <v>-2.0000000000000018E-2</v>
      </c>
      <c r="N399" s="129">
        <f t="shared" si="59"/>
        <v>0</v>
      </c>
      <c r="O399" s="25">
        <f>List1!X456</f>
        <v>6.5106065765208152</v>
      </c>
    </row>
    <row r="400" spans="1:15" x14ac:dyDescent="0.2">
      <c r="A400" s="154">
        <v>41516</v>
      </c>
      <c r="B400">
        <f>'American Bonds'!B401-'American Bonds'!B400</f>
        <v>1.0000000000000009E-2</v>
      </c>
      <c r="C400">
        <f>'American Bonds'!C401-'American Bonds'!C400</f>
        <v>1.0000000000000009E-2</v>
      </c>
      <c r="D400">
        <f>'American Bonds'!D401-'American Bonds'!D400</f>
        <v>2.0000000000000018E-2</v>
      </c>
      <c r="E400">
        <f>'American Bonds'!E401-'American Bonds'!E400</f>
        <v>1.0000000000000009E-2</v>
      </c>
      <c r="F400">
        <f>'American Bonds'!F401-'American Bonds'!F400</f>
        <v>2.0000000000000018E-2</v>
      </c>
      <c r="G400">
        <f>'American Bonds'!G401-'American Bonds'!G400</f>
        <v>2.0000000000000018E-2</v>
      </c>
      <c r="H400">
        <f>'American Bonds'!H401-'American Bonds'!H400</f>
        <v>3.0000000000000027E-2</v>
      </c>
      <c r="I400">
        <f>'American Bonds'!I401-'American Bonds'!I400</f>
        <v>4.0000000000000036E-2</v>
      </c>
      <c r="J400">
        <f>'American Bonds'!J401-'American Bonds'!J400</f>
        <v>4.0000000000000036E-2</v>
      </c>
      <c r="K400">
        <f>'American Bonds'!K401-'American Bonds'!K400</f>
        <v>3.9999999999999591E-2</v>
      </c>
      <c r="L400">
        <f>'American Bonds'!L401-'American Bonds'!L400</f>
        <v>4.0000000000000036E-2</v>
      </c>
      <c r="N400" s="129">
        <f t="shared" si="59"/>
        <v>4.0000000000000036E-2</v>
      </c>
      <c r="O400" s="25">
        <f>List1!X457</f>
        <v>6.5061017597122444</v>
      </c>
    </row>
    <row r="401" spans="1:15" x14ac:dyDescent="0.2">
      <c r="A401" s="154">
        <v>41517</v>
      </c>
      <c r="B401">
        <f>'American Bonds'!B402-'American Bonds'!B401</f>
        <v>0.34000000000000008</v>
      </c>
      <c r="C401">
        <f>'American Bonds'!C402-'American Bonds'!C401</f>
        <v>1.0000000000000009E-2</v>
      </c>
      <c r="D401">
        <f>'American Bonds'!D402-'American Bonds'!D401</f>
        <v>2.9999999999999805E-2</v>
      </c>
      <c r="E401">
        <f>'American Bonds'!E402-'American Bonds'!E401</f>
        <v>-1.0000000000000009E-2</v>
      </c>
      <c r="F401">
        <f>'American Bonds'!F402-'American Bonds'!F401</f>
        <v>-5.0000000000000044E-2</v>
      </c>
      <c r="G401">
        <f>'American Bonds'!G402-'American Bonds'!G401</f>
        <v>-6.0000000000000053E-2</v>
      </c>
      <c r="H401">
        <f>'American Bonds'!H402-'American Bonds'!H401</f>
        <v>-8.0000000000000071E-2</v>
      </c>
      <c r="I401">
        <f>'American Bonds'!I402-'American Bonds'!I401</f>
        <v>-9.000000000000008E-2</v>
      </c>
      <c r="J401">
        <f>'American Bonds'!J402-'American Bonds'!J401</f>
        <v>-9.0000000000000302E-2</v>
      </c>
      <c r="K401">
        <f>'American Bonds'!K402-'American Bonds'!K401</f>
        <v>-7.9999999999999627E-2</v>
      </c>
      <c r="L401">
        <f>'American Bonds'!L402-'American Bonds'!L401</f>
        <v>-8.0000000000000071E-2</v>
      </c>
      <c r="N401" s="129">
        <f t="shared" si="59"/>
        <v>0.34000000000000008</v>
      </c>
      <c r="O401" s="25">
        <f>List1!X458</f>
        <v>6.514778617752027</v>
      </c>
    </row>
    <row r="402" spans="1:15" x14ac:dyDescent="0.2">
      <c r="A402" s="154" t="s">
        <v>163</v>
      </c>
      <c r="B402">
        <f>'American Bonds'!B403-'American Bonds'!B402</f>
        <v>-0.26</v>
      </c>
      <c r="C402">
        <f>'American Bonds'!C403-'American Bonds'!C402</f>
        <v>4.0000000000000036E-2</v>
      </c>
      <c r="D402">
        <f>'American Bonds'!D403-'American Bonds'!D402</f>
        <v>4.0000000000000036E-2</v>
      </c>
      <c r="E402">
        <f>'American Bonds'!E403-'American Bonds'!E402</f>
        <v>1.0000000000000009E-2</v>
      </c>
      <c r="F402">
        <f>'American Bonds'!F403-'American Bonds'!F402</f>
        <v>0</v>
      </c>
      <c r="G402">
        <f>'American Bonds'!G403-'American Bonds'!G402</f>
        <v>2.0000000000000018E-2</v>
      </c>
      <c r="H402">
        <f>'American Bonds'!H403-'American Bonds'!H402</f>
        <v>4.0000000000000036E-2</v>
      </c>
      <c r="I402">
        <f>'American Bonds'!I403-'American Bonds'!I402</f>
        <v>3.0000000000000027E-2</v>
      </c>
      <c r="J402">
        <f>'American Bonds'!J403-'American Bonds'!J402</f>
        <v>3.0000000000000249E-2</v>
      </c>
      <c r="K402">
        <f>'American Bonds'!K403-'American Bonds'!K402</f>
        <v>2.9999999999999805E-2</v>
      </c>
      <c r="L402">
        <f>'American Bonds'!L403-'American Bonds'!L402</f>
        <v>3.0000000000000249E-2</v>
      </c>
      <c r="N402" s="129">
        <f t="shared" si="59"/>
        <v>4.0000000000000036E-2</v>
      </c>
      <c r="O402" s="25">
        <f>List1!X459</f>
        <v>6.5001197147307268</v>
      </c>
    </row>
    <row r="403" spans="1:15" x14ac:dyDescent="0.2">
      <c r="A403" s="154" t="s">
        <v>164</v>
      </c>
      <c r="B403">
        <f>'American Bonds'!B404-'American Bonds'!B403</f>
        <v>-6.0000000000000053E-2</v>
      </c>
      <c r="C403">
        <f>'American Bonds'!C404-'American Bonds'!C403</f>
        <v>-2.0000000000000018E-2</v>
      </c>
      <c r="D403">
        <f>'American Bonds'!D404-'American Bonds'!D403</f>
        <v>-2.0000000000000018E-2</v>
      </c>
      <c r="E403">
        <f>'American Bonds'!E404-'American Bonds'!E403</f>
        <v>-3.0000000000000027E-2</v>
      </c>
      <c r="F403">
        <f>'American Bonds'!F404-'American Bonds'!F403</f>
        <v>-3.0000000000000027E-2</v>
      </c>
      <c r="G403">
        <f>'American Bonds'!G404-'American Bonds'!G403</f>
        <v>-4.0000000000000036E-2</v>
      </c>
      <c r="H403">
        <f>'American Bonds'!H404-'American Bonds'!H403</f>
        <v>-6.0000000000000053E-2</v>
      </c>
      <c r="I403">
        <f>'American Bonds'!I404-'American Bonds'!I403</f>
        <v>-5.0000000000000044E-2</v>
      </c>
      <c r="J403">
        <f>'American Bonds'!J404-'American Bonds'!J403</f>
        <v>-5.0000000000000266E-2</v>
      </c>
      <c r="K403">
        <f>'American Bonds'!K404-'American Bonds'!K403</f>
        <v>-6.0000000000000053E-2</v>
      </c>
      <c r="L403">
        <f>'American Bonds'!L404-'American Bonds'!L403</f>
        <v>-6.0000000000000053E-2</v>
      </c>
      <c r="N403" s="129">
        <f t="shared" si="59"/>
        <v>-2.0000000000000018E-2</v>
      </c>
      <c r="O403" s="25">
        <f>List1!X460</f>
        <v>6.5299537093209539</v>
      </c>
    </row>
    <row r="404" spans="1:15" x14ac:dyDescent="0.2">
      <c r="A404" s="154" t="s">
        <v>165</v>
      </c>
      <c r="B404">
        <f>'American Bonds'!B405-'American Bonds'!B404</f>
        <v>-2.0000000000000018E-2</v>
      </c>
      <c r="C404">
        <f>'American Bonds'!C405-'American Bonds'!C404</f>
        <v>-1.0000000000000009E-2</v>
      </c>
      <c r="D404">
        <f>'American Bonds'!D405-'American Bonds'!D404</f>
        <v>-1.0000000000000009E-2</v>
      </c>
      <c r="E404">
        <f>'American Bonds'!E405-'American Bonds'!E404</f>
        <v>1.0000000000000009E-2</v>
      </c>
      <c r="F404">
        <f>'American Bonds'!F405-'American Bonds'!F404</f>
        <v>0</v>
      </c>
      <c r="G404">
        <f>'American Bonds'!G405-'American Bonds'!G404</f>
        <v>1.0000000000000009E-2</v>
      </c>
      <c r="H404">
        <f>'American Bonds'!H405-'American Bonds'!H404</f>
        <v>1.0000000000000009E-2</v>
      </c>
      <c r="I404">
        <f>'American Bonds'!I405-'American Bonds'!I404</f>
        <v>1.0000000000000009E-2</v>
      </c>
      <c r="J404">
        <f>'American Bonds'!J405-'American Bonds'!J404</f>
        <v>1.0000000000000231E-2</v>
      </c>
      <c r="K404">
        <f>'American Bonds'!K405-'American Bonds'!K404</f>
        <v>1.0000000000000231E-2</v>
      </c>
      <c r="L404">
        <f>'American Bonds'!L405-'American Bonds'!L404</f>
        <v>9.9999999999997868E-3</v>
      </c>
      <c r="N404" s="129">
        <f t="shared" si="59"/>
        <v>1.0000000000000231E-2</v>
      </c>
      <c r="O404" s="25">
        <f>List1!X461</f>
        <v>6.519306940542311</v>
      </c>
    </row>
    <row r="405" spans="1:15" x14ac:dyDescent="0.2">
      <c r="A405" s="154" t="s">
        <v>166</v>
      </c>
      <c r="B405">
        <f>'American Bonds'!B406-'American Bonds'!B405</f>
        <v>1.0000000000000009E-2</v>
      </c>
      <c r="C405">
        <f>'American Bonds'!C406-'American Bonds'!C405</f>
        <v>1.0000000000000009E-2</v>
      </c>
      <c r="D405">
        <f>'American Bonds'!D406-'American Bonds'!D405</f>
        <v>2.0000000000000018E-2</v>
      </c>
      <c r="E405">
        <f>'American Bonds'!E406-'American Bonds'!E405</f>
        <v>2.0000000000000018E-2</v>
      </c>
      <c r="F405">
        <f>'American Bonds'!F406-'American Bonds'!F405</f>
        <v>5.0000000000000044E-2</v>
      </c>
      <c r="G405">
        <f>'American Bonds'!G406-'American Bonds'!G405</f>
        <v>5.0000000000000044E-2</v>
      </c>
      <c r="H405">
        <f>'American Bonds'!H406-'American Bonds'!H405</f>
        <v>7.0000000000000062E-2</v>
      </c>
      <c r="I405">
        <f>'American Bonds'!I406-'American Bonds'!I405</f>
        <v>7.0000000000000062E-2</v>
      </c>
      <c r="J405">
        <f>'American Bonds'!J406-'American Bonds'!J405</f>
        <v>8.0000000000000071E-2</v>
      </c>
      <c r="K405">
        <f>'American Bonds'!K406-'American Bonds'!K405</f>
        <v>8.0000000000000071E-2</v>
      </c>
      <c r="L405">
        <f>'American Bonds'!L406-'American Bonds'!L405</f>
        <v>8.0000000000000071E-2</v>
      </c>
      <c r="N405" s="129">
        <f t="shared" si="59"/>
        <v>8.0000000000000071E-2</v>
      </c>
      <c r="O405" s="25">
        <f>List1!X462</f>
        <v>6.5396061024216428</v>
      </c>
    </row>
    <row r="406" spans="1:15" x14ac:dyDescent="0.2">
      <c r="A406" s="154" t="s">
        <v>167</v>
      </c>
      <c r="B406">
        <f>'American Bonds'!B407-'American Bonds'!B406</f>
        <v>2.0000000000000018E-2</v>
      </c>
      <c r="C406">
        <f>'American Bonds'!C407-'American Bonds'!C406</f>
        <v>-2.0000000000000018E-2</v>
      </c>
      <c r="D406">
        <f>'American Bonds'!D407-'American Bonds'!D406</f>
        <v>0</v>
      </c>
      <c r="E406">
        <f>'American Bonds'!E407-'American Bonds'!E406</f>
        <v>3.0000000000000027E-2</v>
      </c>
      <c r="F406">
        <f>'American Bonds'!F407-'American Bonds'!F406</f>
        <v>1.0000000000000009E-2</v>
      </c>
      <c r="G406">
        <f>'American Bonds'!G407-'American Bonds'!G406</f>
        <v>2.0000000000000018E-2</v>
      </c>
      <c r="H406">
        <f>'American Bonds'!H407-'American Bonds'!H406</f>
        <v>4.0000000000000036E-2</v>
      </c>
      <c r="I406">
        <f>'American Bonds'!I407-'American Bonds'!I406</f>
        <v>3.0000000000000027E-2</v>
      </c>
      <c r="J406">
        <f>'American Bonds'!J407-'American Bonds'!J406</f>
        <v>2.9999999999999805E-2</v>
      </c>
      <c r="K406">
        <f>'American Bonds'!K407-'American Bonds'!K406</f>
        <v>2.9999999999999805E-2</v>
      </c>
      <c r="L406">
        <f>'American Bonds'!L407-'American Bonds'!L406</f>
        <v>2.9999999999999805E-2</v>
      </c>
      <c r="N406" s="129">
        <f t="shared" si="59"/>
        <v>4.0000000000000036E-2</v>
      </c>
      <c r="O406" s="25">
        <f>List1!X463</f>
        <v>6.5361539135597253</v>
      </c>
    </row>
    <row r="407" spans="1:15" x14ac:dyDescent="0.2">
      <c r="A407" s="154" t="s">
        <v>168</v>
      </c>
      <c r="B407">
        <f>'American Bonds'!B408-'American Bonds'!B407</f>
        <v>0</v>
      </c>
      <c r="C407">
        <f>'American Bonds'!C408-'American Bonds'!C407</f>
        <v>1.0000000000000009E-2</v>
      </c>
      <c r="D407">
        <f>'American Bonds'!D408-'American Bonds'!D407</f>
        <v>0</v>
      </c>
      <c r="E407">
        <f>'American Bonds'!E408-'American Bonds'!E407</f>
        <v>0</v>
      </c>
      <c r="F407">
        <f>'American Bonds'!F408-'American Bonds'!F407</f>
        <v>2.0000000000000018E-2</v>
      </c>
      <c r="G407">
        <f>'American Bonds'!G408-'American Bonds'!G407</f>
        <v>2.0000000000000018E-2</v>
      </c>
      <c r="H407">
        <f>'American Bonds'!H408-'American Bonds'!H407</f>
        <v>3.0000000000000027E-2</v>
      </c>
      <c r="I407">
        <f>'American Bonds'!I408-'American Bonds'!I407</f>
        <v>1.9999999999999796E-2</v>
      </c>
      <c r="J407">
        <f>'American Bonds'!J408-'American Bonds'!J407</f>
        <v>3.0000000000000249E-2</v>
      </c>
      <c r="K407">
        <f>'American Bonds'!K408-'American Bonds'!K407</f>
        <v>9.9999999999997868E-3</v>
      </c>
      <c r="L407">
        <f>'American Bonds'!L408-'American Bonds'!L407</f>
        <v>1.0000000000000231E-2</v>
      </c>
      <c r="N407" s="129">
        <f t="shared" si="59"/>
        <v>3.0000000000000249E-2</v>
      </c>
      <c r="O407" s="25">
        <f>List1!X464</f>
        <v>6.5071971258788492</v>
      </c>
    </row>
    <row r="408" spans="1:15" x14ac:dyDescent="0.2">
      <c r="A408" s="154">
        <v>41529</v>
      </c>
      <c r="B408">
        <f>'American Bonds'!B409-'American Bonds'!B408</f>
        <v>0</v>
      </c>
      <c r="C408">
        <f>'American Bonds'!C409-'American Bonds'!C408</f>
        <v>1.0000000000000009E-2</v>
      </c>
      <c r="D408">
        <f>'American Bonds'!D409-'American Bonds'!D408</f>
        <v>1.0000000000000009E-2</v>
      </c>
      <c r="E408">
        <f>'American Bonds'!E409-'American Bonds'!E408</f>
        <v>1.0000000000000009E-2</v>
      </c>
      <c r="F408">
        <f>'American Bonds'!F409-'American Bonds'!F408</f>
        <v>2.0000000000000018E-2</v>
      </c>
      <c r="G408">
        <f>'American Bonds'!G409-'American Bonds'!G408</f>
        <v>2.0000000000000018E-2</v>
      </c>
      <c r="H408">
        <f>'American Bonds'!H409-'American Bonds'!H408</f>
        <v>1.0000000000000009E-2</v>
      </c>
      <c r="I408">
        <f>'American Bonds'!I409-'American Bonds'!I408</f>
        <v>0</v>
      </c>
      <c r="J408">
        <f>'American Bonds'!J409-'American Bonds'!J408</f>
        <v>0</v>
      </c>
      <c r="K408">
        <f>'American Bonds'!K409-'American Bonds'!K408</f>
        <v>-9.9999999999997868E-3</v>
      </c>
      <c r="L408">
        <f>'American Bonds'!L409-'American Bonds'!L408</f>
        <v>-2.0000000000000018E-2</v>
      </c>
      <c r="N408" s="129">
        <f t="shared" si="59"/>
        <v>2.0000000000000018E-2</v>
      </c>
      <c r="O408" s="25">
        <f>List1!X465</f>
        <v>6.4968503394632284</v>
      </c>
    </row>
    <row r="409" spans="1:15" x14ac:dyDescent="0.2">
      <c r="A409" s="154">
        <v>41530</v>
      </c>
      <c r="B409">
        <f>'American Bonds'!B410-'American Bonds'!B409</f>
        <v>-1.0000000000000009E-2</v>
      </c>
      <c r="C409">
        <f>'American Bonds'!C410-'American Bonds'!C409</f>
        <v>0</v>
      </c>
      <c r="D409">
        <f>'American Bonds'!D410-'American Bonds'!D409</f>
        <v>0</v>
      </c>
      <c r="E409">
        <f>'American Bonds'!E410-'American Bonds'!E409</f>
        <v>2.0000000000000018E-2</v>
      </c>
      <c r="F409">
        <f>'American Bonds'!F410-'American Bonds'!F409</f>
        <v>1.9999999999999796E-2</v>
      </c>
      <c r="G409">
        <f>'American Bonds'!G410-'American Bonds'!G409</f>
        <v>3.0000000000000027E-2</v>
      </c>
      <c r="H409">
        <f>'American Bonds'!H410-'American Bonds'!H409</f>
        <v>2.0000000000000018E-2</v>
      </c>
      <c r="I409">
        <f>'American Bonds'!I410-'American Bonds'!I409</f>
        <v>3.0000000000000249E-2</v>
      </c>
      <c r="J409">
        <f>'American Bonds'!J410-'American Bonds'!J409</f>
        <v>0</v>
      </c>
      <c r="K409">
        <f>'American Bonds'!K410-'American Bonds'!K409</f>
        <v>0</v>
      </c>
      <c r="L409">
        <f>'American Bonds'!L410-'American Bonds'!L409</f>
        <v>0</v>
      </c>
      <c r="N409" s="129">
        <f t="shared" si="59"/>
        <v>3.0000000000000249E-2</v>
      </c>
      <c r="O409" s="25">
        <f>List1!X466</f>
        <v>6.4916284925728158</v>
      </c>
    </row>
    <row r="410" spans="1:15" x14ac:dyDescent="0.2">
      <c r="A410" s="154">
        <v>41531</v>
      </c>
      <c r="B410">
        <f>'American Bonds'!B411-'American Bonds'!B410</f>
        <v>-2.0000000000000018E-2</v>
      </c>
      <c r="C410">
        <f>'American Bonds'!C411-'American Bonds'!C410</f>
        <v>0</v>
      </c>
      <c r="D410">
        <f>'American Bonds'!D411-'American Bonds'!D410</f>
        <v>1.0000000000000009E-2</v>
      </c>
      <c r="E410">
        <f>'American Bonds'!E411-'American Bonds'!E410</f>
        <v>0</v>
      </c>
      <c r="F410">
        <f>'American Bonds'!F411-'American Bonds'!F410</f>
        <v>1.0000000000000009E-2</v>
      </c>
      <c r="G410">
        <f>'American Bonds'!G411-'American Bonds'!G410</f>
        <v>1.0000000000000009E-2</v>
      </c>
      <c r="H410">
        <f>'American Bonds'!H411-'American Bonds'!H410</f>
        <v>2.0000000000000018E-2</v>
      </c>
      <c r="I410">
        <f>'American Bonds'!I411-'American Bonds'!I410</f>
        <v>2.0000000000000018E-2</v>
      </c>
      <c r="J410">
        <f>'American Bonds'!J411-'American Bonds'!J410</f>
        <v>2.9999999999999805E-2</v>
      </c>
      <c r="K410">
        <f>'American Bonds'!K411-'American Bonds'!K410</f>
        <v>4.0000000000000036E-2</v>
      </c>
      <c r="L410">
        <f>'American Bonds'!L411-'American Bonds'!L410</f>
        <v>2.9999999999999805E-2</v>
      </c>
      <c r="N410" s="129">
        <f t="shared" si="59"/>
        <v>4.0000000000000036E-2</v>
      </c>
      <c r="O410" s="25">
        <f>List1!X467</f>
        <v>6.4951804286770436</v>
      </c>
    </row>
    <row r="411" spans="1:15" x14ac:dyDescent="0.2">
      <c r="A411" s="154">
        <v>41534</v>
      </c>
      <c r="B411">
        <f>'American Bonds'!B412-'American Bonds'!B411</f>
        <v>1.0000000000000009E-2</v>
      </c>
      <c r="C411">
        <f>'American Bonds'!C412-'American Bonds'!C411</f>
        <v>-1.0000000000000009E-2</v>
      </c>
      <c r="D411">
        <f>'American Bonds'!D412-'American Bonds'!D411</f>
        <v>1.0000000000000009E-2</v>
      </c>
      <c r="E411">
        <f>'American Bonds'!E412-'American Bonds'!E411</f>
        <v>1.0000000000000009E-2</v>
      </c>
      <c r="F411">
        <f>'American Bonds'!F412-'American Bonds'!F411</f>
        <v>0</v>
      </c>
      <c r="G411">
        <f>'American Bonds'!G412-'American Bonds'!G411</f>
        <v>1.0000000000000009E-2</v>
      </c>
      <c r="H411">
        <f>'American Bonds'!H412-'American Bonds'!H411</f>
        <v>1.0000000000000009E-2</v>
      </c>
      <c r="I411">
        <f>'American Bonds'!I412-'American Bonds'!I411</f>
        <v>9.9999999999997868E-3</v>
      </c>
      <c r="J411">
        <f>'American Bonds'!J412-'American Bonds'!J411</f>
        <v>1.0000000000000231E-2</v>
      </c>
      <c r="K411">
        <f>'American Bonds'!K412-'American Bonds'!K411</f>
        <v>9.9999999999997868E-3</v>
      </c>
      <c r="L411">
        <f>'American Bonds'!L412-'American Bonds'!L411</f>
        <v>1.0000000000000231E-2</v>
      </c>
      <c r="N411" s="129">
        <f t="shared" si="59"/>
        <v>1.0000000000000231E-2</v>
      </c>
      <c r="O411" s="25">
        <f>List1!X468</f>
        <v>6.4963291415091575</v>
      </c>
    </row>
    <row r="412" spans="1:15" x14ac:dyDescent="0.2">
      <c r="A412" s="154">
        <v>41535</v>
      </c>
      <c r="B412">
        <f>'American Bonds'!B413-'American Bonds'!B412</f>
        <v>1.0000000000000009E-2</v>
      </c>
      <c r="C412">
        <f>'American Bonds'!C413-'American Bonds'!C412</f>
        <v>0</v>
      </c>
      <c r="D412">
        <f>'American Bonds'!D413-'American Bonds'!D412</f>
        <v>1.0000000000000009E-2</v>
      </c>
      <c r="E412">
        <f>'American Bonds'!E413-'American Bonds'!E412</f>
        <v>1.0000000000000009E-2</v>
      </c>
      <c r="F412">
        <f>'American Bonds'!F413-'American Bonds'!F412</f>
        <v>5.0000000000000044E-2</v>
      </c>
      <c r="G412">
        <f>'American Bonds'!G413-'American Bonds'!G412</f>
        <v>5.0000000000000044E-2</v>
      </c>
      <c r="H412">
        <f>'American Bonds'!H413-'American Bonds'!H412</f>
        <v>4.9999999999999822E-2</v>
      </c>
      <c r="I412">
        <f>'American Bonds'!I413-'American Bonds'!I412</f>
        <v>5.0000000000000266E-2</v>
      </c>
      <c r="J412">
        <f>'American Bonds'!J413-'American Bonds'!J412</f>
        <v>3.9999999999999591E-2</v>
      </c>
      <c r="K412">
        <f>'American Bonds'!K413-'American Bonds'!K412</f>
        <v>2.0000000000000018E-2</v>
      </c>
      <c r="L412">
        <f>'American Bonds'!L413-'American Bonds'!L412</f>
        <v>9.9999999999997868E-3</v>
      </c>
      <c r="N412" s="129">
        <f t="shared" si="59"/>
        <v>5.0000000000000266E-2</v>
      </c>
      <c r="O412" s="25">
        <f>List1!X469</f>
        <v>6.4823789137722159</v>
      </c>
    </row>
    <row r="413" spans="1:15" x14ac:dyDescent="0.2">
      <c r="A413" s="154">
        <v>41536</v>
      </c>
      <c r="B413">
        <f>'American Bonds'!B414-'American Bonds'!B413</f>
        <v>1.0000000000000009E-2</v>
      </c>
      <c r="C413">
        <f>'American Bonds'!C414-'American Bonds'!C413</f>
        <v>0</v>
      </c>
      <c r="D413">
        <f>'American Bonds'!D414-'American Bonds'!D413</f>
        <v>-1.0000000000000009E-2</v>
      </c>
      <c r="E413">
        <f>'American Bonds'!E414-'American Bonds'!E413</f>
        <v>-1.0000000000000009E-2</v>
      </c>
      <c r="F413">
        <f>'American Bonds'!F414-'American Bonds'!F413</f>
        <v>0</v>
      </c>
      <c r="G413">
        <f>'American Bonds'!G414-'American Bonds'!G413</f>
        <v>-1.0000000000000009E-2</v>
      </c>
      <c r="H413">
        <f>'American Bonds'!H414-'American Bonds'!H413</f>
        <v>0</v>
      </c>
      <c r="I413">
        <f>'American Bonds'!I414-'American Bonds'!I413</f>
        <v>-1.0000000000000231E-2</v>
      </c>
      <c r="J413">
        <f>'American Bonds'!J414-'American Bonds'!J413</f>
        <v>-9.9999999999997868E-3</v>
      </c>
      <c r="K413">
        <f>'American Bonds'!K414-'American Bonds'!K413</f>
        <v>-2.0000000000000018E-2</v>
      </c>
      <c r="L413">
        <f>'American Bonds'!L414-'American Bonds'!L413</f>
        <v>-2.0000000000000018E-2</v>
      </c>
      <c r="N413" s="129">
        <f t="shared" si="59"/>
        <v>1.0000000000000009E-2</v>
      </c>
      <c r="O413" s="25">
        <f>List1!X470</f>
        <v>6.478964544018365</v>
      </c>
    </row>
    <row r="414" spans="1:15" x14ac:dyDescent="0.2">
      <c r="A414" s="154">
        <v>41537</v>
      </c>
      <c r="B414">
        <f>'American Bonds'!B415-'American Bonds'!B414</f>
        <v>-2.0000000000000018E-2</v>
      </c>
      <c r="C414">
        <f>'American Bonds'!C415-'American Bonds'!C414</f>
        <v>-1.0000000000000009E-2</v>
      </c>
      <c r="D414">
        <f>'American Bonds'!D415-'American Bonds'!D414</f>
        <v>0</v>
      </c>
      <c r="E414">
        <f>'American Bonds'!E415-'American Bonds'!E414</f>
        <v>-1.0000000000000009E-2</v>
      </c>
      <c r="F414">
        <f>'American Bonds'!F415-'American Bonds'!F414</f>
        <v>1.0000000000000009E-2</v>
      </c>
      <c r="G414">
        <f>'American Bonds'!G415-'American Bonds'!G414</f>
        <v>-1.0000000000000009E-2</v>
      </c>
      <c r="H414">
        <f>'American Bonds'!H415-'American Bonds'!H414</f>
        <v>-1.0000000000000009E-2</v>
      </c>
      <c r="I414">
        <f>'American Bonds'!I415-'American Bonds'!I414</f>
        <v>-9.9999999999997868E-3</v>
      </c>
      <c r="J414">
        <f>'American Bonds'!J415-'American Bonds'!J414</f>
        <v>-1.0000000000000231E-2</v>
      </c>
      <c r="K414">
        <f>'American Bonds'!K415-'American Bonds'!K414</f>
        <v>0</v>
      </c>
      <c r="L414">
        <f>'American Bonds'!L415-'American Bonds'!L414</f>
        <v>0</v>
      </c>
      <c r="N414" s="129">
        <f t="shared" si="59"/>
        <v>1.0000000000000009E-2</v>
      </c>
      <c r="O414" s="25">
        <f>List1!X471</f>
        <v>6.4709236159849581</v>
      </c>
    </row>
    <row r="415" spans="1:15" x14ac:dyDescent="0.2">
      <c r="A415" s="154">
        <v>41538</v>
      </c>
      <c r="B415">
        <f>'American Bonds'!B416-'American Bonds'!B415</f>
        <v>0</v>
      </c>
      <c r="C415">
        <f>'American Bonds'!C416-'American Bonds'!C415</f>
        <v>2.0000000000000018E-2</v>
      </c>
      <c r="D415">
        <f>'American Bonds'!D416-'American Bonds'!D415</f>
        <v>0</v>
      </c>
      <c r="E415">
        <f>'American Bonds'!E416-'American Bonds'!E415</f>
        <v>0</v>
      </c>
      <c r="F415">
        <f>'American Bonds'!F416-'American Bonds'!F415</f>
        <v>-2.0000000000000018E-2</v>
      </c>
      <c r="G415">
        <f>'American Bonds'!G416-'American Bonds'!G415</f>
        <v>-2.0000000000000018E-2</v>
      </c>
      <c r="H415">
        <f>'American Bonds'!H416-'American Bonds'!H415</f>
        <v>-2.9999999999999805E-2</v>
      </c>
      <c r="I415">
        <f>'American Bonds'!I416-'American Bonds'!I415</f>
        <v>-3.0000000000000249E-2</v>
      </c>
      <c r="J415">
        <f>'American Bonds'!J416-'American Bonds'!J415</f>
        <v>-3.9999999999999591E-2</v>
      </c>
      <c r="K415">
        <f>'American Bonds'!K416-'American Bonds'!K415</f>
        <v>-4.0000000000000036E-2</v>
      </c>
      <c r="L415">
        <f>'American Bonds'!L416-'American Bonds'!L415</f>
        <v>-4.0000000000000036E-2</v>
      </c>
      <c r="N415" s="129">
        <f t="shared" si="59"/>
        <v>2.0000000000000018E-2</v>
      </c>
      <c r="O415" s="25">
        <f>List1!X472</f>
        <v>6.47724949846112</v>
      </c>
    </row>
    <row r="416" spans="1:15" x14ac:dyDescent="0.2">
      <c r="A416" s="154">
        <v>41541</v>
      </c>
      <c r="B416">
        <f>'American Bonds'!B417-'American Bonds'!B416</f>
        <v>-1.0000000000000009E-2</v>
      </c>
      <c r="C416">
        <f>'American Bonds'!C417-'American Bonds'!C416</f>
        <v>1.0000000000000009E-2</v>
      </c>
      <c r="D416">
        <f>'American Bonds'!D417-'American Bonds'!D416</f>
        <v>0</v>
      </c>
      <c r="E416">
        <f>'American Bonds'!E417-'American Bonds'!E416</f>
        <v>1.0000000000000009E-2</v>
      </c>
      <c r="F416">
        <f>'American Bonds'!F417-'American Bonds'!F416</f>
        <v>1.0000000000000009E-2</v>
      </c>
      <c r="G416">
        <f>'American Bonds'!G417-'American Bonds'!G416</f>
        <v>1.0000000000000009E-2</v>
      </c>
      <c r="H416">
        <f>'American Bonds'!H417-'American Bonds'!H416</f>
        <v>2.0000000000000018E-2</v>
      </c>
      <c r="I416">
        <f>'American Bonds'!I417-'American Bonds'!I416</f>
        <v>1.0000000000000231E-2</v>
      </c>
      <c r="J416">
        <f>'American Bonds'!J417-'American Bonds'!J416</f>
        <v>2.0000000000000018E-2</v>
      </c>
      <c r="K416">
        <f>'American Bonds'!K417-'American Bonds'!K416</f>
        <v>1.0000000000000231E-2</v>
      </c>
      <c r="L416">
        <f>'American Bonds'!L417-'American Bonds'!L416</f>
        <v>2.0000000000000018E-2</v>
      </c>
      <c r="N416" s="129">
        <f t="shared" si="59"/>
        <v>2.0000000000000018E-2</v>
      </c>
      <c r="O416" s="25">
        <f>List1!X473</f>
        <v>6.4779135206585918</v>
      </c>
    </row>
    <row r="417" spans="1:15" x14ac:dyDescent="0.2">
      <c r="A417" s="154">
        <v>41542</v>
      </c>
      <c r="B417">
        <f>'American Bonds'!B418-'American Bonds'!B417</f>
        <v>3.0000000000000027E-2</v>
      </c>
      <c r="C417">
        <f>'American Bonds'!C418-'American Bonds'!C417</f>
        <v>1.0000000000000009E-2</v>
      </c>
      <c r="D417">
        <f>'American Bonds'!D418-'American Bonds'!D417</f>
        <v>1.0000000000000009E-2</v>
      </c>
      <c r="E417">
        <f>'American Bonds'!E418-'American Bonds'!E417</f>
        <v>2.0000000000000018E-2</v>
      </c>
      <c r="F417">
        <f>'American Bonds'!F418-'American Bonds'!F417</f>
        <v>2.0000000000000018E-2</v>
      </c>
      <c r="G417">
        <f>'American Bonds'!G418-'American Bonds'!G417</f>
        <v>3.0000000000000027E-2</v>
      </c>
      <c r="H417">
        <f>'American Bonds'!H418-'American Bonds'!H417</f>
        <v>3.9999999999999813E-2</v>
      </c>
      <c r="I417">
        <f>'American Bonds'!I418-'American Bonds'!I417</f>
        <v>6.0000000000000053E-2</v>
      </c>
      <c r="J417">
        <f>'American Bonds'!J418-'American Bonds'!J417</f>
        <v>6.999999999999984E-2</v>
      </c>
      <c r="K417">
        <f>'American Bonds'!K418-'American Bonds'!K417</f>
        <v>8.0000000000000071E-2</v>
      </c>
      <c r="L417">
        <f>'American Bonds'!L418-'American Bonds'!L417</f>
        <v>8.0000000000000071E-2</v>
      </c>
      <c r="N417" s="129">
        <f t="shared" si="59"/>
        <v>8.0000000000000071E-2</v>
      </c>
      <c r="O417" s="25">
        <f>List1!X474</f>
        <v>6.4926049482618593</v>
      </c>
    </row>
    <row r="418" spans="1:15" x14ac:dyDescent="0.2">
      <c r="A418" s="154">
        <v>41543</v>
      </c>
      <c r="B418">
        <f>'American Bonds'!B419-'American Bonds'!B418</f>
        <v>-2.0000000000000018E-2</v>
      </c>
      <c r="C418">
        <f>'American Bonds'!C419-'American Bonds'!C418</f>
        <v>-1.0000000000000009E-2</v>
      </c>
      <c r="D418">
        <f>'American Bonds'!D419-'American Bonds'!D418</f>
        <v>-2.0000000000000018E-2</v>
      </c>
      <c r="E418">
        <f>'American Bonds'!E419-'American Bonds'!E418</f>
        <v>-2.0000000000000018E-2</v>
      </c>
      <c r="F418">
        <f>'American Bonds'!F419-'American Bonds'!F418</f>
        <v>-2.0000000000000018E-2</v>
      </c>
      <c r="G418">
        <f>'American Bonds'!G419-'American Bonds'!G418</f>
        <v>-1.0000000000000009E-2</v>
      </c>
      <c r="H418">
        <f>'American Bonds'!H419-'American Bonds'!H418</f>
        <v>-2.0000000000000018E-2</v>
      </c>
      <c r="I418">
        <f>'American Bonds'!I419-'American Bonds'!I418</f>
        <v>-1.0000000000000231E-2</v>
      </c>
      <c r="J418">
        <f>'American Bonds'!J419-'American Bonds'!J418</f>
        <v>0</v>
      </c>
      <c r="K418">
        <f>'American Bonds'!K419-'American Bonds'!K418</f>
        <v>9.9999999999997868E-3</v>
      </c>
      <c r="L418">
        <f>'American Bonds'!L419-'American Bonds'!L418</f>
        <v>1.0000000000000231E-2</v>
      </c>
      <c r="N418" s="129">
        <f t="shared" si="59"/>
        <v>1.0000000000000231E-2</v>
      </c>
      <c r="O418" s="25">
        <f>List1!X475</f>
        <v>6.4882450619274499</v>
      </c>
    </row>
    <row r="419" spans="1:15" x14ac:dyDescent="0.2">
      <c r="A419" s="154">
        <v>41544</v>
      </c>
      <c r="B419">
        <f>'American Bonds'!B420-'American Bonds'!B419</f>
        <v>-1.0000000000000009E-2</v>
      </c>
      <c r="C419">
        <f>'American Bonds'!C420-'American Bonds'!C419</f>
        <v>0</v>
      </c>
      <c r="D419">
        <f>'American Bonds'!D420-'American Bonds'!D419</f>
        <v>2.0000000000000018E-2</v>
      </c>
      <c r="E419">
        <f>'American Bonds'!E420-'American Bonds'!E419</f>
        <v>0</v>
      </c>
      <c r="F419">
        <f>'American Bonds'!F420-'American Bonds'!F419</f>
        <v>2.0000000000000018E-2</v>
      </c>
      <c r="G419">
        <f>'American Bonds'!G420-'American Bonds'!G419</f>
        <v>3.0000000000000027E-2</v>
      </c>
      <c r="H419">
        <f>'American Bonds'!H420-'American Bonds'!H419</f>
        <v>3.0000000000000027E-2</v>
      </c>
      <c r="I419">
        <f>'American Bonds'!I420-'American Bonds'!I419</f>
        <v>3.0000000000000249E-2</v>
      </c>
      <c r="J419">
        <f>'American Bonds'!J420-'American Bonds'!J419</f>
        <v>2.0000000000000018E-2</v>
      </c>
      <c r="K419">
        <f>'American Bonds'!K420-'American Bonds'!K419</f>
        <v>0</v>
      </c>
      <c r="L419">
        <f>'American Bonds'!L420-'American Bonds'!L419</f>
        <v>-1.0000000000000231E-2</v>
      </c>
      <c r="N419" s="129">
        <f t="shared" si="59"/>
        <v>3.0000000000000249E-2</v>
      </c>
      <c r="O419" s="25">
        <f>List1!X476</f>
        <v>6.4597059802836077</v>
      </c>
    </row>
    <row r="420" spans="1:15" x14ac:dyDescent="0.2">
      <c r="A420" s="154">
        <v>41545</v>
      </c>
      <c r="B420">
        <f>'American Bonds'!B421-'American Bonds'!B420</f>
        <v>-1.0000000000000009E-2</v>
      </c>
      <c r="C420">
        <f>'American Bonds'!C421-'American Bonds'!C420</f>
        <v>-5.0000000000000044E-2</v>
      </c>
      <c r="D420">
        <f>'American Bonds'!D421-'American Bonds'!D420</f>
        <v>2.0000000000000018E-2</v>
      </c>
      <c r="E420">
        <f>'American Bonds'!E421-'American Bonds'!E420</f>
        <v>0</v>
      </c>
      <c r="F420">
        <f>'American Bonds'!F421-'American Bonds'!F420</f>
        <v>2.0000000000000018E-2</v>
      </c>
      <c r="G420">
        <f>'American Bonds'!G421-'American Bonds'!G420</f>
        <v>9.9999999999997868E-3</v>
      </c>
      <c r="H420">
        <f>'American Bonds'!H421-'American Bonds'!H420</f>
        <v>2.0000000000000018E-2</v>
      </c>
      <c r="I420">
        <f>'American Bonds'!I421-'American Bonds'!I420</f>
        <v>9.9999999999997868E-3</v>
      </c>
      <c r="J420">
        <f>'American Bonds'!J421-'American Bonds'!J420</f>
        <v>9.9999999999997868E-3</v>
      </c>
      <c r="K420">
        <f>'American Bonds'!K421-'American Bonds'!K420</f>
        <v>1.0000000000000231E-2</v>
      </c>
      <c r="L420">
        <f>'American Bonds'!L421-'American Bonds'!L420</f>
        <v>1.0000000000000231E-2</v>
      </c>
      <c r="N420" s="129">
        <f t="shared" si="59"/>
        <v>2.0000000000000018E-2</v>
      </c>
      <c r="O420" s="25">
        <f>List1!X477</f>
        <v>6.4562017263143554</v>
      </c>
    </row>
    <row r="421" spans="1:15" x14ac:dyDescent="0.2">
      <c r="A421" s="154" t="s">
        <v>169</v>
      </c>
      <c r="B421">
        <f>'American Bonds'!B422-'American Bonds'!B421</f>
        <v>6.0000000000000053E-2</v>
      </c>
      <c r="C421">
        <f>'American Bonds'!C422-'American Bonds'!C421</f>
        <v>6.0000000000000053E-2</v>
      </c>
      <c r="D421">
        <f>'American Bonds'!D422-'American Bonds'!D421</f>
        <v>-1.0000000000000009E-2</v>
      </c>
      <c r="E421">
        <f>'American Bonds'!E422-'American Bonds'!E421</f>
        <v>1.0000000000000009E-2</v>
      </c>
      <c r="F421">
        <f>'American Bonds'!F422-'American Bonds'!F421</f>
        <v>-2.0000000000000018E-2</v>
      </c>
      <c r="G421">
        <f>'American Bonds'!G422-'American Bonds'!G421</f>
        <v>-9.9999999999997868E-3</v>
      </c>
      <c r="H421">
        <f>'American Bonds'!H422-'American Bonds'!H421</f>
        <v>-2.0000000000000018E-2</v>
      </c>
      <c r="I421">
        <f>'American Bonds'!I422-'American Bonds'!I421</f>
        <v>-2.0000000000000018E-2</v>
      </c>
      <c r="J421">
        <f>'American Bonds'!J422-'American Bonds'!J421</f>
        <v>-9.9999999999997868E-3</v>
      </c>
      <c r="K421">
        <f>'American Bonds'!K422-'American Bonds'!K421</f>
        <v>-1.0000000000000231E-2</v>
      </c>
      <c r="L421">
        <f>'American Bonds'!L422-'American Bonds'!L421</f>
        <v>0</v>
      </c>
      <c r="N421" s="129">
        <f t="shared" si="59"/>
        <v>6.0000000000000053E-2</v>
      </c>
      <c r="O421" s="25">
        <f>List1!X478</f>
        <v>6.4550383821593256</v>
      </c>
    </row>
    <row r="422" spans="1:15" x14ac:dyDescent="0.2">
      <c r="A422" s="154" t="s">
        <v>170</v>
      </c>
      <c r="B422">
        <f>'American Bonds'!B423-'American Bonds'!B422</f>
        <v>-1.0000000000000009E-2</v>
      </c>
      <c r="C422">
        <f>'American Bonds'!C423-'American Bonds'!C422</f>
        <v>1.0000000000000009E-2</v>
      </c>
      <c r="D422">
        <f>'American Bonds'!D423-'American Bonds'!D422</f>
        <v>0</v>
      </c>
      <c r="E422">
        <f>'American Bonds'!E423-'American Bonds'!E422</f>
        <v>1.0000000000000009E-2</v>
      </c>
      <c r="F422">
        <f>'American Bonds'!F423-'American Bonds'!F422</f>
        <v>0</v>
      </c>
      <c r="G422">
        <f>'American Bonds'!G423-'American Bonds'!G422</f>
        <v>0</v>
      </c>
      <c r="H422">
        <f>'American Bonds'!H423-'American Bonds'!H422</f>
        <v>0</v>
      </c>
      <c r="I422">
        <f>'American Bonds'!I423-'American Bonds'!I422</f>
        <v>0</v>
      </c>
      <c r="J422">
        <f>'American Bonds'!J423-'American Bonds'!J422</f>
        <v>0</v>
      </c>
      <c r="K422">
        <f>'American Bonds'!K423-'American Bonds'!K422</f>
        <v>1.0000000000000231E-2</v>
      </c>
      <c r="L422">
        <f>'American Bonds'!L423-'American Bonds'!L422</f>
        <v>0</v>
      </c>
      <c r="N422" s="129">
        <f t="shared" si="59"/>
        <v>1.0000000000000231E-2</v>
      </c>
      <c r="O422" s="25">
        <f>List1!X479</f>
        <v>6.4517028272747403</v>
      </c>
    </row>
    <row r="423" spans="1:15" x14ac:dyDescent="0.2">
      <c r="A423" s="154" t="s">
        <v>171</v>
      </c>
      <c r="B423">
        <f>'American Bonds'!B424-'American Bonds'!B423</f>
        <v>2.0000000000000018E-2</v>
      </c>
      <c r="C423">
        <f>'American Bonds'!C424-'American Bonds'!C423</f>
        <v>-1.0000000000000009E-2</v>
      </c>
      <c r="D423">
        <f>'American Bonds'!D424-'American Bonds'!D423</f>
        <v>0</v>
      </c>
      <c r="E423">
        <f>'American Bonds'!E424-'American Bonds'!E423</f>
        <v>2.0000000000000018E-2</v>
      </c>
      <c r="F423">
        <f>'American Bonds'!F424-'American Bonds'!F423</f>
        <v>2.0000000000000018E-2</v>
      </c>
      <c r="G423">
        <f>'American Bonds'!G424-'American Bonds'!G423</f>
        <v>9.9999999999997868E-3</v>
      </c>
      <c r="H423">
        <f>'American Bonds'!H424-'American Bonds'!H423</f>
        <v>2.0000000000000018E-2</v>
      </c>
      <c r="I423">
        <f>'American Bonds'!I424-'American Bonds'!I423</f>
        <v>2.0000000000000018E-2</v>
      </c>
      <c r="J423">
        <f>'American Bonds'!J424-'American Bonds'!J423</f>
        <v>2.0000000000000018E-2</v>
      </c>
      <c r="K423">
        <f>'American Bonds'!K424-'American Bonds'!K423</f>
        <v>9.9999999999997868E-3</v>
      </c>
      <c r="L423">
        <f>'American Bonds'!L424-'American Bonds'!L423</f>
        <v>2.0000000000000018E-2</v>
      </c>
      <c r="N423" s="129">
        <f t="shared" si="59"/>
        <v>2.0000000000000018E-2</v>
      </c>
      <c r="O423" s="25">
        <f>List1!X480</f>
        <v>6.4551993514989761</v>
      </c>
    </row>
    <row r="424" spans="1:15" x14ac:dyDescent="0.2">
      <c r="A424" s="154" t="s">
        <v>172</v>
      </c>
      <c r="B424">
        <f>'American Bonds'!B425-'American Bonds'!B424</f>
        <v>1.0000000000000009E-2</v>
      </c>
      <c r="C424">
        <f>'American Bonds'!C425-'American Bonds'!C424</f>
        <v>0</v>
      </c>
      <c r="D424">
        <f>'American Bonds'!D425-'American Bonds'!D424</f>
        <v>1.0000000000000009E-2</v>
      </c>
      <c r="E424">
        <f>'American Bonds'!E425-'American Bonds'!E424</f>
        <v>0</v>
      </c>
      <c r="F424">
        <f>'American Bonds'!F425-'American Bonds'!F424</f>
        <v>5.0000000000000044E-2</v>
      </c>
      <c r="G424">
        <f>'American Bonds'!G425-'American Bonds'!G424</f>
        <v>3.0000000000000027E-2</v>
      </c>
      <c r="H424">
        <f>'American Bonds'!H425-'American Bonds'!H424</f>
        <v>3.0000000000000027E-2</v>
      </c>
      <c r="I424">
        <f>'American Bonds'!I425-'American Bonds'!I424</f>
        <v>3.0000000000000249E-2</v>
      </c>
      <c r="J424">
        <f>'American Bonds'!J425-'American Bonds'!J424</f>
        <v>2.0000000000000018E-2</v>
      </c>
      <c r="K424">
        <f>'American Bonds'!K425-'American Bonds'!K424</f>
        <v>3.0000000000000249E-2</v>
      </c>
      <c r="L424">
        <f>'American Bonds'!L425-'American Bonds'!L424</f>
        <v>2.0000000000000018E-2</v>
      </c>
      <c r="N424" s="129">
        <f t="shared" si="59"/>
        <v>5.0000000000000044E-2</v>
      </c>
      <c r="O424" s="25">
        <f>List1!X481</f>
        <v>6.4525689119503182</v>
      </c>
    </row>
    <row r="425" spans="1:15" x14ac:dyDescent="0.2">
      <c r="A425" s="154" t="s">
        <v>173</v>
      </c>
      <c r="B425">
        <f>'American Bonds'!B426-'American Bonds'!B425</f>
        <v>0</v>
      </c>
      <c r="C425">
        <f>'American Bonds'!C426-'American Bonds'!C425</f>
        <v>1.0000000000000009E-2</v>
      </c>
      <c r="D425">
        <f>'American Bonds'!D426-'American Bonds'!D425</f>
        <v>4.0000000000000036E-2</v>
      </c>
      <c r="E425">
        <f>'American Bonds'!E426-'American Bonds'!E425</f>
        <v>6.999999999999984E-2</v>
      </c>
      <c r="F425">
        <f>'American Bonds'!F426-'American Bonds'!F425</f>
        <v>-3.0000000000000027E-2</v>
      </c>
      <c r="G425">
        <f>'American Bonds'!G426-'American Bonds'!G425</f>
        <v>-2.0000000000000018E-2</v>
      </c>
      <c r="H425">
        <f>'American Bonds'!H426-'American Bonds'!H425</f>
        <v>-2.0000000000000018E-2</v>
      </c>
      <c r="I425">
        <f>'American Bonds'!I426-'American Bonds'!I425</f>
        <v>-2.0000000000000018E-2</v>
      </c>
      <c r="J425">
        <f>'American Bonds'!J426-'American Bonds'!J425</f>
        <v>-2.0000000000000018E-2</v>
      </c>
      <c r="K425">
        <f>'American Bonds'!K426-'American Bonds'!K425</f>
        <v>-3.0000000000000249E-2</v>
      </c>
      <c r="L425">
        <f>'American Bonds'!L426-'American Bonds'!L425</f>
        <v>-3.0000000000000249E-2</v>
      </c>
      <c r="N425" s="129">
        <f t="shared" si="59"/>
        <v>6.999999999999984E-2</v>
      </c>
      <c r="O425" s="25">
        <f>List1!X482</f>
        <v>6.4483299836423997</v>
      </c>
    </row>
    <row r="426" spans="1:15" x14ac:dyDescent="0.2">
      <c r="A426" s="154" t="s">
        <v>174</v>
      </c>
      <c r="B426">
        <f>'American Bonds'!B427-'American Bonds'!B426</f>
        <v>1.0000000000000009E-2</v>
      </c>
      <c r="C426">
        <f>'American Bonds'!C427-'American Bonds'!C426</f>
        <v>2.0000000000000018E-2</v>
      </c>
      <c r="D426">
        <f>'American Bonds'!D427-'American Bonds'!D426</f>
        <v>-1.0000000000000009E-2</v>
      </c>
      <c r="E426">
        <f>'American Bonds'!E427-'American Bonds'!E426</f>
        <v>-2.0000000000000018E-2</v>
      </c>
      <c r="F426">
        <f>'American Bonds'!F427-'American Bonds'!F426</f>
        <v>0</v>
      </c>
      <c r="G426">
        <f>'American Bonds'!G427-'American Bonds'!G426</f>
        <v>2.0000000000000018E-2</v>
      </c>
      <c r="H426">
        <f>'American Bonds'!H427-'American Bonds'!H426</f>
        <v>0</v>
      </c>
      <c r="I426">
        <f>'American Bonds'!I427-'American Bonds'!I426</f>
        <v>-1.0000000000000231E-2</v>
      </c>
      <c r="J426">
        <f>'American Bonds'!J427-'American Bonds'!J426</f>
        <v>0</v>
      </c>
      <c r="K426">
        <f>'American Bonds'!K427-'American Bonds'!K426</f>
        <v>-9.9999999999997868E-3</v>
      </c>
      <c r="L426">
        <f>'American Bonds'!L427-'American Bonds'!L426</f>
        <v>0</v>
      </c>
      <c r="N426" s="129">
        <f t="shared" si="59"/>
        <v>2.0000000000000018E-2</v>
      </c>
      <c r="O426" s="25">
        <f>List1!X483</f>
        <v>6.4389974935481318</v>
      </c>
    </row>
    <row r="427" spans="1:15" x14ac:dyDescent="0.2">
      <c r="A427" s="154" t="s">
        <v>175</v>
      </c>
      <c r="B427">
        <f>'American Bonds'!B428-'American Bonds'!B427</f>
        <v>-5.0000000000000044E-2</v>
      </c>
      <c r="C427">
        <f>'American Bonds'!C428-'American Bonds'!C427</f>
        <v>-1.0000000000000009E-2</v>
      </c>
      <c r="D427">
        <f>'American Bonds'!D428-'American Bonds'!D427</f>
        <v>2.0000000000000018E-2</v>
      </c>
      <c r="E427">
        <f>'American Bonds'!E428-'American Bonds'!E427</f>
        <v>1.0000000000000009E-2</v>
      </c>
      <c r="F427">
        <f>'American Bonds'!F428-'American Bonds'!F427</f>
        <v>0</v>
      </c>
      <c r="G427">
        <f>'American Bonds'!G428-'American Bonds'!G427</f>
        <v>0</v>
      </c>
      <c r="H427">
        <f>'American Bonds'!H428-'American Bonds'!H427</f>
        <v>0</v>
      </c>
      <c r="I427">
        <f>'American Bonds'!I428-'American Bonds'!I427</f>
        <v>-9.9999999999997868E-3</v>
      </c>
      <c r="J427">
        <f>'American Bonds'!J428-'American Bonds'!J427</f>
        <v>-2.0000000000000018E-2</v>
      </c>
      <c r="K427">
        <f>'American Bonds'!K428-'American Bonds'!K427</f>
        <v>-2.0000000000000018E-2</v>
      </c>
      <c r="L427">
        <f>'American Bonds'!L428-'American Bonds'!L427</f>
        <v>-2.0000000000000018E-2</v>
      </c>
      <c r="N427" s="129">
        <f t="shared" si="59"/>
        <v>2.0000000000000018E-2</v>
      </c>
      <c r="O427" s="25">
        <f>List1!X484</f>
        <v>6.4495307124218026</v>
      </c>
    </row>
    <row r="428" spans="1:15" x14ac:dyDescent="0.2">
      <c r="A428" s="154" t="s">
        <v>176</v>
      </c>
      <c r="B428">
        <f>'American Bonds'!B429-'American Bonds'!B428</f>
        <v>-2.0000000000000018E-2</v>
      </c>
      <c r="C428">
        <f>'American Bonds'!C429-'American Bonds'!C428</f>
        <v>0</v>
      </c>
      <c r="D428">
        <f>'American Bonds'!D429-'American Bonds'!D428</f>
        <v>-1.0000000000000009E-2</v>
      </c>
      <c r="E428">
        <f>'American Bonds'!E429-'American Bonds'!E428</f>
        <v>-2.0000000000000018E-2</v>
      </c>
      <c r="F428">
        <f>'American Bonds'!F429-'American Bonds'!F428</f>
        <v>0</v>
      </c>
      <c r="G428">
        <f>'American Bonds'!G429-'American Bonds'!G428</f>
        <v>-2.0000000000000018E-2</v>
      </c>
      <c r="H428">
        <f>'American Bonds'!H429-'American Bonds'!H428</f>
        <v>-4.0000000000000036E-2</v>
      </c>
      <c r="I428">
        <f>'American Bonds'!I429-'American Bonds'!I428</f>
        <v>-4.0000000000000036E-2</v>
      </c>
      <c r="J428">
        <f>'American Bonds'!J429-'American Bonds'!J428</f>
        <v>-5.0000000000000266E-2</v>
      </c>
      <c r="K428">
        <f>'American Bonds'!K429-'American Bonds'!K428</f>
        <v>-4.0000000000000036E-2</v>
      </c>
      <c r="L428">
        <f>'American Bonds'!L429-'American Bonds'!L428</f>
        <v>-4.9999999999999822E-2</v>
      </c>
      <c r="N428" s="129">
        <f t="shared" si="59"/>
        <v>0</v>
      </c>
      <c r="O428" s="25">
        <f>List1!X485</f>
        <v>6.4525478477989875</v>
      </c>
    </row>
    <row r="429" spans="1:15" x14ac:dyDescent="0.2">
      <c r="A429" s="154">
        <v>41559</v>
      </c>
      <c r="B429">
        <f>'American Bonds'!B430-'American Bonds'!B429</f>
        <v>0</v>
      </c>
      <c r="C429">
        <f>'American Bonds'!C430-'American Bonds'!C429</f>
        <v>1.0000000000000009E-2</v>
      </c>
      <c r="D429">
        <f>'American Bonds'!D430-'American Bonds'!D429</f>
        <v>-2.0000000000000018E-2</v>
      </c>
      <c r="E429">
        <f>'American Bonds'!E430-'American Bonds'!E429</f>
        <v>3.0000000000000027E-2</v>
      </c>
      <c r="F429">
        <f>'American Bonds'!F430-'American Bonds'!F429</f>
        <v>3.0000000000000027E-2</v>
      </c>
      <c r="G429">
        <f>'American Bonds'!G430-'American Bonds'!G429</f>
        <v>4.0000000000000036E-2</v>
      </c>
      <c r="H429">
        <f>'American Bonds'!H430-'American Bonds'!H429</f>
        <v>4.0000000000000036E-2</v>
      </c>
      <c r="I429">
        <f>'American Bonds'!I430-'American Bonds'!I429</f>
        <v>2.9999999999999805E-2</v>
      </c>
      <c r="J429">
        <f>'American Bonds'!J430-'American Bonds'!J429</f>
        <v>2.0000000000000018E-2</v>
      </c>
      <c r="K429">
        <f>'American Bonds'!K430-'American Bonds'!K429</f>
        <v>0</v>
      </c>
      <c r="L429">
        <f>'American Bonds'!L430-'American Bonds'!L429</f>
        <v>9.9999999999997868E-3</v>
      </c>
      <c r="N429" s="129">
        <f t="shared" si="59"/>
        <v>4.0000000000000036E-2</v>
      </c>
      <c r="O429" s="25">
        <f>List1!X486</f>
        <v>6.4604165763969084</v>
      </c>
    </row>
    <row r="430" spans="1:15" x14ac:dyDescent="0.2">
      <c r="A430" s="154">
        <v>41562</v>
      </c>
      <c r="B430">
        <f>'American Bonds'!B431-'American Bonds'!B430</f>
        <v>2.0000000000000018E-2</v>
      </c>
      <c r="C430">
        <f>'American Bonds'!C431-'American Bonds'!C430</f>
        <v>-1.0000000000000009E-2</v>
      </c>
      <c r="D430">
        <f>'American Bonds'!D431-'American Bonds'!D430</f>
        <v>1.0000000000000009E-2</v>
      </c>
      <c r="E430">
        <f>'American Bonds'!E431-'American Bonds'!E430</f>
        <v>-1.0000000000000009E-2</v>
      </c>
      <c r="F430">
        <f>'American Bonds'!F431-'American Bonds'!F430</f>
        <v>0</v>
      </c>
      <c r="G430">
        <f>'American Bonds'!G431-'American Bonds'!G430</f>
        <v>1.0000000000000009E-2</v>
      </c>
      <c r="H430">
        <f>'American Bonds'!H431-'American Bonds'!H430</f>
        <v>2.0000000000000018E-2</v>
      </c>
      <c r="I430">
        <f>'American Bonds'!I431-'American Bonds'!I430</f>
        <v>0</v>
      </c>
      <c r="J430">
        <f>'American Bonds'!J431-'American Bonds'!J430</f>
        <v>0</v>
      </c>
      <c r="K430">
        <f>'American Bonds'!K431-'American Bonds'!K430</f>
        <v>0</v>
      </c>
      <c r="L430">
        <f>'American Bonds'!L431-'American Bonds'!L430</f>
        <v>-2.0000000000000018E-2</v>
      </c>
      <c r="N430" s="129">
        <f t="shared" si="59"/>
        <v>2.0000000000000018E-2</v>
      </c>
      <c r="O430" s="25">
        <f>List1!X487</f>
        <v>6.4758572587404943</v>
      </c>
    </row>
    <row r="431" spans="1:15" x14ac:dyDescent="0.2">
      <c r="A431" s="154">
        <v>41563</v>
      </c>
      <c r="B431">
        <f>'American Bonds'!B432-'American Bonds'!B431</f>
        <v>0</v>
      </c>
      <c r="C431">
        <f>'American Bonds'!C432-'American Bonds'!C431</f>
        <v>0</v>
      </c>
      <c r="D431">
        <f>'American Bonds'!D432-'American Bonds'!D431</f>
        <v>-1.0000000000000009E-2</v>
      </c>
      <c r="E431">
        <f>'American Bonds'!E432-'American Bonds'!E431</f>
        <v>1.0000000000000009E-2</v>
      </c>
      <c r="F431">
        <f>'American Bonds'!F432-'American Bonds'!F431</f>
        <v>5.0000000000000044E-2</v>
      </c>
      <c r="G431">
        <f>'American Bonds'!G432-'American Bonds'!G431</f>
        <v>1.0000000000000009E-2</v>
      </c>
      <c r="H431">
        <f>'American Bonds'!H432-'American Bonds'!H431</f>
        <v>2.0000000000000018E-2</v>
      </c>
      <c r="I431">
        <f>'American Bonds'!I432-'American Bonds'!I431</f>
        <v>4.0000000000000036E-2</v>
      </c>
      <c r="J431">
        <f>'American Bonds'!J432-'American Bonds'!J431</f>
        <v>4.0000000000000036E-2</v>
      </c>
      <c r="K431">
        <f>'American Bonds'!K432-'American Bonds'!K431</f>
        <v>4.0000000000000036E-2</v>
      </c>
      <c r="L431">
        <f>'American Bonds'!L432-'American Bonds'!L431</f>
        <v>5.0000000000000266E-2</v>
      </c>
      <c r="N431" s="129">
        <f t="shared" si="59"/>
        <v>5.0000000000000266E-2</v>
      </c>
      <c r="O431" s="25">
        <f>List1!X488</f>
        <v>6.4754594085302397</v>
      </c>
    </row>
    <row r="432" spans="1:15" x14ac:dyDescent="0.2">
      <c r="A432" s="154">
        <v>41564</v>
      </c>
      <c r="B432">
        <f>'American Bonds'!B433-'American Bonds'!B432</f>
        <v>0</v>
      </c>
      <c r="C432">
        <f>'American Bonds'!C433-'American Bonds'!C432</f>
        <v>1.0000000000000009E-2</v>
      </c>
      <c r="D432">
        <f>'American Bonds'!D433-'American Bonds'!D432</f>
        <v>1.0000000000000009E-2</v>
      </c>
      <c r="E432">
        <f>'American Bonds'!E433-'American Bonds'!E432</f>
        <v>-1.0000000000000009E-2</v>
      </c>
      <c r="F432">
        <f>'American Bonds'!F433-'American Bonds'!F432</f>
        <v>-1.0000000000000009E-2</v>
      </c>
      <c r="G432">
        <f>'American Bonds'!G433-'American Bonds'!G432</f>
        <v>-1.0000000000000009E-2</v>
      </c>
      <c r="H432">
        <f>'American Bonds'!H433-'American Bonds'!H432</f>
        <v>-1.0000000000000009E-2</v>
      </c>
      <c r="I432">
        <f>'American Bonds'!I433-'American Bonds'!I432</f>
        <v>-9.9999999999997868E-3</v>
      </c>
      <c r="J432">
        <f>'American Bonds'!J433-'American Bonds'!J432</f>
        <v>-9.9999999999997868E-3</v>
      </c>
      <c r="K432">
        <f>'American Bonds'!K433-'American Bonds'!K432</f>
        <v>-2.0000000000000018E-2</v>
      </c>
      <c r="L432">
        <f>'American Bonds'!L433-'American Bonds'!L432</f>
        <v>-2.0000000000000018E-2</v>
      </c>
      <c r="N432" s="129">
        <f t="shared" si="59"/>
        <v>1.0000000000000009E-2</v>
      </c>
      <c r="O432" s="25">
        <f>List1!X489</f>
        <v>6.4758648882986423</v>
      </c>
    </row>
    <row r="433" spans="1:15" x14ac:dyDescent="0.2">
      <c r="A433" s="154">
        <v>41565</v>
      </c>
      <c r="B433">
        <f>'American Bonds'!B434-'American Bonds'!B433</f>
        <v>0</v>
      </c>
      <c r="C433">
        <f>'American Bonds'!C434-'American Bonds'!C433</f>
        <v>1.0000000000000009E-2</v>
      </c>
      <c r="D433">
        <f>'American Bonds'!D434-'American Bonds'!D433</f>
        <v>2.0000000000000018E-2</v>
      </c>
      <c r="E433">
        <f>'American Bonds'!E434-'American Bonds'!E433</f>
        <v>2.0000000000000018E-2</v>
      </c>
      <c r="F433">
        <f>'American Bonds'!F434-'American Bonds'!F433</f>
        <v>2.0000000000000018E-2</v>
      </c>
      <c r="G433">
        <f>'American Bonds'!G434-'American Bonds'!G433</f>
        <v>3.0000000000000027E-2</v>
      </c>
      <c r="H433">
        <f>'American Bonds'!H434-'American Bonds'!H433</f>
        <v>4.9999999999999822E-2</v>
      </c>
      <c r="I433">
        <f>'American Bonds'!I434-'American Bonds'!I433</f>
        <v>6.0000000000000053E-2</v>
      </c>
      <c r="J433">
        <f>'American Bonds'!J434-'American Bonds'!J433</f>
        <v>6.0000000000000053E-2</v>
      </c>
      <c r="K433">
        <f>'American Bonds'!K434-'American Bonds'!K433</f>
        <v>6.999999999999984E-2</v>
      </c>
      <c r="L433">
        <f>'American Bonds'!L434-'American Bonds'!L433</f>
        <v>6.0000000000000053E-2</v>
      </c>
      <c r="N433" s="129">
        <f t="shared" si="59"/>
        <v>6.999999999999984E-2</v>
      </c>
      <c r="O433" s="25">
        <f>List1!X490</f>
        <v>6.460966839393909</v>
      </c>
    </row>
    <row r="434" spans="1:15" x14ac:dyDescent="0.2">
      <c r="A434" s="154">
        <v>41566</v>
      </c>
      <c r="B434">
        <f>'American Bonds'!B435-'American Bonds'!B434</f>
        <v>1.0000000000000009E-2</v>
      </c>
      <c r="C434">
        <f>'American Bonds'!C435-'American Bonds'!C434</f>
        <v>-2.0000000000000018E-2</v>
      </c>
      <c r="D434">
        <f>'American Bonds'!D435-'American Bonds'!D434</f>
        <v>-2.0000000000000018E-2</v>
      </c>
      <c r="E434">
        <f>'American Bonds'!E435-'American Bonds'!E434</f>
        <v>-1.0000000000000009E-2</v>
      </c>
      <c r="F434">
        <f>'American Bonds'!F435-'American Bonds'!F434</f>
        <v>-2.0000000000000018E-2</v>
      </c>
      <c r="G434">
        <f>'American Bonds'!G435-'American Bonds'!G434</f>
        <v>-2.0000000000000018E-2</v>
      </c>
      <c r="H434">
        <f>'American Bonds'!H435-'American Bonds'!H434</f>
        <v>-2.0000000000000018E-2</v>
      </c>
      <c r="I434">
        <f>'American Bonds'!I435-'American Bonds'!I434</f>
        <v>-2.0000000000000018E-2</v>
      </c>
      <c r="J434">
        <f>'American Bonds'!J435-'American Bonds'!J434</f>
        <v>-1.0000000000000231E-2</v>
      </c>
      <c r="K434">
        <f>'American Bonds'!K435-'American Bonds'!K434</f>
        <v>-9.9999999999997868E-3</v>
      </c>
      <c r="L434">
        <f>'American Bonds'!L435-'American Bonds'!L434</f>
        <v>0</v>
      </c>
      <c r="N434" s="129">
        <f t="shared" si="59"/>
        <v>1.0000000000000009E-2</v>
      </c>
      <c r="O434" s="25">
        <f>List1!X491</f>
        <v>6.4671210949824838</v>
      </c>
    </row>
    <row r="435" spans="1:15" x14ac:dyDescent="0.2">
      <c r="A435" s="154">
        <v>41569</v>
      </c>
      <c r="B435">
        <f>'American Bonds'!B436-'American Bonds'!B435</f>
        <v>0</v>
      </c>
      <c r="C435">
        <f>'American Bonds'!C436-'American Bonds'!C435</f>
        <v>3.0000000000000027E-2</v>
      </c>
      <c r="D435">
        <f>'American Bonds'!D436-'American Bonds'!D435</f>
        <v>2.0000000000000018E-2</v>
      </c>
      <c r="E435">
        <f>'American Bonds'!E436-'American Bonds'!E435</f>
        <v>1.0000000000000009E-2</v>
      </c>
      <c r="F435">
        <f>'American Bonds'!F436-'American Bonds'!F435</f>
        <v>2.0000000000000018E-2</v>
      </c>
      <c r="G435">
        <f>'American Bonds'!G436-'American Bonds'!G435</f>
        <v>3.0000000000000027E-2</v>
      </c>
      <c r="H435">
        <f>'American Bonds'!H436-'American Bonds'!H435</f>
        <v>4.0000000000000036E-2</v>
      </c>
      <c r="I435">
        <f>'American Bonds'!I436-'American Bonds'!I435</f>
        <v>3.9999999999999591E-2</v>
      </c>
      <c r="J435">
        <f>'American Bonds'!J436-'American Bonds'!J435</f>
        <v>4.0000000000000036E-2</v>
      </c>
      <c r="K435">
        <f>'American Bonds'!K436-'American Bonds'!K435</f>
        <v>4.0000000000000036E-2</v>
      </c>
      <c r="L435">
        <f>'American Bonds'!L436-'American Bonds'!L435</f>
        <v>2.9999999999999805E-2</v>
      </c>
      <c r="N435" s="129">
        <f t="shared" si="59"/>
        <v>4.0000000000000036E-2</v>
      </c>
      <c r="O435" s="25">
        <f>List1!X492</f>
        <v>6.4426715282581117</v>
      </c>
    </row>
    <row r="436" spans="1:15" x14ac:dyDescent="0.2">
      <c r="A436" s="154">
        <v>41570</v>
      </c>
      <c r="B436">
        <f>'American Bonds'!B437-'American Bonds'!B436</f>
        <v>1.0000000000000009E-2</v>
      </c>
      <c r="C436">
        <f>'American Bonds'!C437-'American Bonds'!C436</f>
        <v>0</v>
      </c>
      <c r="D436">
        <f>'American Bonds'!D437-'American Bonds'!D436</f>
        <v>0</v>
      </c>
      <c r="E436">
        <f>'American Bonds'!E437-'American Bonds'!E436</f>
        <v>0</v>
      </c>
      <c r="F436">
        <f>'American Bonds'!F437-'American Bonds'!F436</f>
        <v>1.0000000000000009E-2</v>
      </c>
      <c r="G436">
        <f>'American Bonds'!G437-'American Bonds'!G436</f>
        <v>1.0000000000000009E-2</v>
      </c>
      <c r="H436">
        <f>'American Bonds'!H437-'American Bonds'!H436</f>
        <v>1.0000000000000231E-2</v>
      </c>
      <c r="I436">
        <f>'American Bonds'!I437-'American Bonds'!I436</f>
        <v>2.0000000000000018E-2</v>
      </c>
      <c r="J436">
        <f>'American Bonds'!J437-'American Bonds'!J436</f>
        <v>2.0000000000000018E-2</v>
      </c>
      <c r="K436">
        <f>'American Bonds'!K437-'American Bonds'!K436</f>
        <v>2.0000000000000018E-2</v>
      </c>
      <c r="L436">
        <f>'American Bonds'!L437-'American Bonds'!L436</f>
        <v>3.0000000000000249E-2</v>
      </c>
      <c r="N436" s="129">
        <f t="shared" si="59"/>
        <v>3.0000000000000249E-2</v>
      </c>
      <c r="O436" s="25">
        <f>List1!X493</f>
        <v>6.445696278439609</v>
      </c>
    </row>
    <row r="437" spans="1:15" x14ac:dyDescent="0.2">
      <c r="A437" s="154">
        <v>41571</v>
      </c>
      <c r="B437">
        <f>'American Bonds'!B438-'American Bonds'!B437</f>
        <v>-2.0000000000000018E-2</v>
      </c>
      <c r="C437">
        <f>'American Bonds'!C438-'American Bonds'!C437</f>
        <v>-1.0000000000000009E-2</v>
      </c>
      <c r="D437">
        <f>'American Bonds'!D438-'American Bonds'!D437</f>
        <v>2.0000000000000018E-2</v>
      </c>
      <c r="E437">
        <f>'American Bonds'!E438-'American Bonds'!E437</f>
        <v>0</v>
      </c>
      <c r="F437">
        <f>'American Bonds'!F438-'American Bonds'!F437</f>
        <v>1.9999999999999796E-2</v>
      </c>
      <c r="G437">
        <f>'American Bonds'!G438-'American Bonds'!G437</f>
        <v>2.0000000000000018E-2</v>
      </c>
      <c r="H437">
        <f>'American Bonds'!H438-'American Bonds'!H437</f>
        <v>9.9999999999997868E-3</v>
      </c>
      <c r="I437">
        <f>'American Bonds'!I438-'American Bonds'!I437</f>
        <v>2.0000000000000018E-2</v>
      </c>
      <c r="J437">
        <f>'American Bonds'!J438-'American Bonds'!J437</f>
        <v>2.0000000000000018E-2</v>
      </c>
      <c r="K437">
        <f>'American Bonds'!K438-'American Bonds'!K437</f>
        <v>2.0000000000000018E-2</v>
      </c>
      <c r="L437">
        <f>'American Bonds'!L438-'American Bonds'!L437</f>
        <v>9.9999999999997868E-3</v>
      </c>
      <c r="N437" s="129">
        <f t="shared" si="59"/>
        <v>2.0000000000000018E-2</v>
      </c>
      <c r="O437" s="25">
        <f>List1!X494</f>
        <v>6.431585372717656</v>
      </c>
    </row>
    <row r="438" spans="1:15" x14ac:dyDescent="0.2">
      <c r="A438" s="154">
        <v>41572</v>
      </c>
      <c r="B438">
        <f>'American Bonds'!B439-'American Bonds'!B438</f>
        <v>-1.0000000000000009E-2</v>
      </c>
      <c r="C438">
        <f>'American Bonds'!C439-'American Bonds'!C438</f>
        <v>-1.0000000000000009E-2</v>
      </c>
      <c r="D438">
        <f>'American Bonds'!D439-'American Bonds'!D438</f>
        <v>-1.0000000000000009E-2</v>
      </c>
      <c r="E438">
        <f>'American Bonds'!E439-'American Bonds'!E438</f>
        <v>-1.0000000000000009E-2</v>
      </c>
      <c r="F438">
        <f>'American Bonds'!F439-'American Bonds'!F438</f>
        <v>-3.9999999999999813E-2</v>
      </c>
      <c r="G438">
        <f>'American Bonds'!G439-'American Bonds'!G438</f>
        <v>-3.0000000000000027E-2</v>
      </c>
      <c r="H438">
        <f>'American Bonds'!H439-'American Bonds'!H438</f>
        <v>-4.0000000000000036E-2</v>
      </c>
      <c r="I438">
        <f>'American Bonds'!I439-'American Bonds'!I438</f>
        <v>-4.0000000000000036E-2</v>
      </c>
      <c r="J438">
        <f>'American Bonds'!J439-'American Bonds'!J438</f>
        <v>-4.0000000000000036E-2</v>
      </c>
      <c r="K438">
        <f>'American Bonds'!K439-'American Bonds'!K438</f>
        <v>-3.0000000000000249E-2</v>
      </c>
      <c r="L438">
        <f>'American Bonds'!L439-'American Bonds'!L438</f>
        <v>-2.9999999999999805E-2</v>
      </c>
      <c r="N438" s="129">
        <f t="shared" si="59"/>
        <v>-1.0000000000000009E-2</v>
      </c>
      <c r="O438" s="25">
        <f>List1!X495</f>
        <v>6.4242296668001639</v>
      </c>
    </row>
    <row r="439" spans="1:15" x14ac:dyDescent="0.2">
      <c r="A439" s="154">
        <v>41573</v>
      </c>
      <c r="B439">
        <f>'American Bonds'!B440-'American Bonds'!B439</f>
        <v>-1.0000000000000009E-2</v>
      </c>
      <c r="C439">
        <f>'American Bonds'!C440-'American Bonds'!C439</f>
        <v>2.0000000000000018E-2</v>
      </c>
      <c r="D439">
        <f>'American Bonds'!D440-'American Bonds'!D439</f>
        <v>-4.0000000000000036E-2</v>
      </c>
      <c r="E439">
        <f>'American Bonds'!E440-'American Bonds'!E439</f>
        <v>0</v>
      </c>
      <c r="F439">
        <f>'American Bonds'!F440-'American Bonds'!F439</f>
        <v>-1.0000000000000009E-2</v>
      </c>
      <c r="G439">
        <f>'American Bonds'!G440-'American Bonds'!G439</f>
        <v>-2.0000000000000018E-2</v>
      </c>
      <c r="H439">
        <f>'American Bonds'!H440-'American Bonds'!H439</f>
        <v>-2.9999999999999805E-2</v>
      </c>
      <c r="I439">
        <f>'American Bonds'!I440-'American Bonds'!I439</f>
        <v>-3.9999999999999591E-2</v>
      </c>
      <c r="J439">
        <f>'American Bonds'!J440-'American Bonds'!J439</f>
        <v>-4.9999999999999822E-2</v>
      </c>
      <c r="K439">
        <f>'American Bonds'!K440-'American Bonds'!K439</f>
        <v>-4.9999999999999822E-2</v>
      </c>
      <c r="L439">
        <f>'American Bonds'!L440-'American Bonds'!L439</f>
        <v>-5.0000000000000266E-2</v>
      </c>
      <c r="N439" s="129">
        <f t="shared" si="59"/>
        <v>2.0000000000000018E-2</v>
      </c>
      <c r="O439" s="25">
        <f>List1!X496</f>
        <v>6.417135075027212</v>
      </c>
    </row>
    <row r="440" spans="1:15" x14ac:dyDescent="0.2">
      <c r="A440" s="154">
        <v>41576</v>
      </c>
      <c r="B440">
        <f>'American Bonds'!B441-'American Bonds'!B440</f>
        <v>2.0000000000000018E-2</v>
      </c>
      <c r="C440">
        <f>'American Bonds'!C441-'American Bonds'!C440</f>
        <v>2.9999999999999805E-2</v>
      </c>
      <c r="D440">
        <f>'American Bonds'!D441-'American Bonds'!D440</f>
        <v>4.0000000000000036E-2</v>
      </c>
      <c r="E440">
        <f>'American Bonds'!E441-'American Bonds'!E440</f>
        <v>1.0000000000000009E-2</v>
      </c>
      <c r="F440">
        <f>'American Bonds'!F441-'American Bonds'!F440</f>
        <v>2.0000000000000018E-2</v>
      </c>
      <c r="G440">
        <f>'American Bonds'!G441-'American Bonds'!G440</f>
        <v>2.0000000000000018E-2</v>
      </c>
      <c r="H440">
        <f>'American Bonds'!H441-'American Bonds'!H440</f>
        <v>9.9999999999997868E-3</v>
      </c>
      <c r="I440">
        <f>'American Bonds'!I441-'American Bonds'!I440</f>
        <v>9.9999999999997868E-3</v>
      </c>
      <c r="J440">
        <f>'American Bonds'!J441-'American Bonds'!J440</f>
        <v>9.9999999999997868E-3</v>
      </c>
      <c r="K440">
        <f>'American Bonds'!K441-'American Bonds'!K440</f>
        <v>0</v>
      </c>
      <c r="L440">
        <f>'American Bonds'!L441-'American Bonds'!L440</f>
        <v>0</v>
      </c>
      <c r="N440" s="129">
        <f t="shared" si="59"/>
        <v>4.0000000000000036E-2</v>
      </c>
      <c r="O440" s="25">
        <f>List1!X497</f>
        <v>6.428433310552335</v>
      </c>
    </row>
    <row r="441" spans="1:15" x14ac:dyDescent="0.2">
      <c r="A441" s="154">
        <v>41577</v>
      </c>
      <c r="B441">
        <f>'American Bonds'!B442-'American Bonds'!B441</f>
        <v>7.0000000000000062E-2</v>
      </c>
      <c r="C441">
        <f>'American Bonds'!C442-'American Bonds'!C441</f>
        <v>3.0000000000000027E-2</v>
      </c>
      <c r="D441">
        <f>'American Bonds'!D442-'American Bonds'!D441</f>
        <v>2.0000000000000018E-2</v>
      </c>
      <c r="E441">
        <f>'American Bonds'!E442-'American Bonds'!E441</f>
        <v>3.0000000000000027E-2</v>
      </c>
      <c r="F441">
        <f>'American Bonds'!F442-'American Bonds'!F441</f>
        <v>1.0000000000000009E-2</v>
      </c>
      <c r="G441">
        <f>'American Bonds'!G442-'American Bonds'!G441</f>
        <v>1.0000000000000009E-2</v>
      </c>
      <c r="H441">
        <f>'American Bonds'!H442-'American Bonds'!H441</f>
        <v>0</v>
      </c>
      <c r="I441">
        <f>'American Bonds'!I442-'American Bonds'!I441</f>
        <v>-9.9999999999997868E-3</v>
      </c>
      <c r="J441">
        <f>'American Bonds'!J442-'American Bonds'!J441</f>
        <v>-9.9999999999997868E-3</v>
      </c>
      <c r="K441">
        <f>'American Bonds'!K442-'American Bonds'!K441</f>
        <v>-3.0000000000000249E-2</v>
      </c>
      <c r="L441">
        <f>'American Bonds'!L442-'American Bonds'!L441</f>
        <v>-2.9999999999999805E-2</v>
      </c>
      <c r="N441" s="129">
        <f t="shared" si="59"/>
        <v>7.0000000000000062E-2</v>
      </c>
      <c r="O441" s="25">
        <f>List1!X498</f>
        <v>6.4468849361599974</v>
      </c>
    </row>
    <row r="442" spans="1:15" x14ac:dyDescent="0.2">
      <c r="A442" s="154" t="s">
        <v>177</v>
      </c>
      <c r="B442">
        <f>'American Bonds'!B443-'American Bonds'!B442</f>
        <v>-4.0000000000000036E-2</v>
      </c>
      <c r="C442">
        <f>'American Bonds'!C443-'American Bonds'!C442</f>
        <v>-1.0000000000000009E-2</v>
      </c>
      <c r="D442">
        <f>'American Bonds'!D443-'American Bonds'!D442</f>
        <v>-1.0000000000000009E-2</v>
      </c>
      <c r="E442">
        <f>'American Bonds'!E443-'American Bonds'!E442</f>
        <v>0</v>
      </c>
      <c r="F442">
        <f>'American Bonds'!F443-'American Bonds'!F442</f>
        <v>0</v>
      </c>
      <c r="G442">
        <f>'American Bonds'!G443-'American Bonds'!G442</f>
        <v>-1.0000000000000009E-2</v>
      </c>
      <c r="H442">
        <f>'American Bonds'!H443-'American Bonds'!H442</f>
        <v>-9.9999999999997868E-3</v>
      </c>
      <c r="I442">
        <f>'American Bonds'!I443-'American Bonds'!I442</f>
        <v>-1.0000000000000231E-2</v>
      </c>
      <c r="J442">
        <f>'American Bonds'!J443-'American Bonds'!J442</f>
        <v>-2.0000000000000018E-2</v>
      </c>
      <c r="K442">
        <f>'American Bonds'!K443-'American Bonds'!K442</f>
        <v>-2.0000000000000018E-2</v>
      </c>
      <c r="L442">
        <f>'American Bonds'!L443-'American Bonds'!L442</f>
        <v>-2.0000000000000018E-2</v>
      </c>
      <c r="N442" s="129">
        <f t="shared" si="59"/>
        <v>0</v>
      </c>
      <c r="O442" s="25">
        <f>List1!X499</f>
        <v>6.4465053254637263</v>
      </c>
    </row>
    <row r="443" spans="1:15" x14ac:dyDescent="0.2">
      <c r="A443" s="154" t="s">
        <v>178</v>
      </c>
      <c r="B443">
        <f>'American Bonds'!B444-'American Bonds'!B443</f>
        <v>0</v>
      </c>
      <c r="C443">
        <f>'American Bonds'!C444-'American Bonds'!C443</f>
        <v>1.0000000000000009E-2</v>
      </c>
      <c r="D443">
        <f>'American Bonds'!D444-'American Bonds'!D443</f>
        <v>2.0000000000000018E-2</v>
      </c>
      <c r="E443">
        <f>'American Bonds'!E444-'American Bonds'!E443</f>
        <v>3.0000000000000027E-2</v>
      </c>
      <c r="F443">
        <f>'American Bonds'!F444-'American Bonds'!F443</f>
        <v>1.9999999999999796E-2</v>
      </c>
      <c r="G443">
        <f>'American Bonds'!G444-'American Bonds'!G443</f>
        <v>1.0000000000000009E-2</v>
      </c>
      <c r="H443">
        <f>'American Bonds'!H444-'American Bonds'!H443</f>
        <v>-1.0000000000000009E-2</v>
      </c>
      <c r="I443">
        <f>'American Bonds'!I444-'American Bonds'!I443</f>
        <v>-2.0000000000000018E-2</v>
      </c>
      <c r="J443">
        <f>'American Bonds'!J444-'American Bonds'!J443</f>
        <v>-1.0000000000000231E-2</v>
      </c>
      <c r="K443">
        <f>'American Bonds'!K444-'American Bonds'!K443</f>
        <v>-2.0000000000000018E-2</v>
      </c>
      <c r="L443">
        <f>'American Bonds'!L444-'American Bonds'!L443</f>
        <v>-1.0000000000000231E-2</v>
      </c>
      <c r="N443" s="129">
        <f t="shared" si="59"/>
        <v>3.0000000000000027E-2</v>
      </c>
      <c r="O443" s="25">
        <f>List1!X500</f>
        <v>6.4565140918155466</v>
      </c>
    </row>
    <row r="444" spans="1:15" x14ac:dyDescent="0.2">
      <c r="A444" s="154" t="s">
        <v>179</v>
      </c>
      <c r="B444">
        <f>'American Bonds'!B445-'American Bonds'!B444</f>
        <v>1.0000000000000009E-2</v>
      </c>
      <c r="C444">
        <f>'American Bonds'!C445-'American Bonds'!C444</f>
        <v>1.0000000000000009E-2</v>
      </c>
      <c r="D444">
        <f>'American Bonds'!D445-'American Bonds'!D444</f>
        <v>-1.0000000000000009E-2</v>
      </c>
      <c r="E444">
        <f>'American Bonds'!E445-'American Bonds'!E444</f>
        <v>1.0000000000000009E-2</v>
      </c>
      <c r="F444">
        <f>'American Bonds'!F445-'American Bonds'!F444</f>
        <v>-1.9999999999999796E-2</v>
      </c>
      <c r="G444">
        <f>'American Bonds'!G445-'American Bonds'!G444</f>
        <v>-1.0000000000000009E-2</v>
      </c>
      <c r="H444">
        <f>'American Bonds'!H445-'American Bonds'!H444</f>
        <v>0</v>
      </c>
      <c r="I444">
        <f>'American Bonds'!I445-'American Bonds'!I444</f>
        <v>-2.0000000000000018E-2</v>
      </c>
      <c r="J444">
        <f>'American Bonds'!J445-'American Bonds'!J444</f>
        <v>-2.0000000000000018E-2</v>
      </c>
      <c r="K444">
        <f>'American Bonds'!K445-'American Bonds'!K444</f>
        <v>-9.9999999999997868E-3</v>
      </c>
      <c r="L444">
        <f>'American Bonds'!L445-'American Bonds'!L444</f>
        <v>-2.0000000000000018E-2</v>
      </c>
      <c r="N444" s="129">
        <f t="shared" si="59"/>
        <v>1.0000000000000009E-2</v>
      </c>
      <c r="O444" s="25">
        <f>List1!X501</f>
        <v>6.4639019967921678</v>
      </c>
    </row>
    <row r="445" spans="1:15" x14ac:dyDescent="0.2">
      <c r="A445" s="154" t="s">
        <v>180</v>
      </c>
      <c r="B445">
        <f>'American Bonds'!B446-'American Bonds'!B445</f>
        <v>2.0000000000000018E-2</v>
      </c>
      <c r="C445">
        <f>'American Bonds'!C446-'American Bonds'!C445</f>
        <v>3.0000000000000027E-2</v>
      </c>
      <c r="D445">
        <f>'American Bonds'!D446-'American Bonds'!D445</f>
        <v>3.0000000000000027E-2</v>
      </c>
      <c r="E445">
        <f>'American Bonds'!E446-'American Bonds'!E445</f>
        <v>-1.0000000000000009E-2</v>
      </c>
      <c r="F445">
        <f>'American Bonds'!F446-'American Bonds'!F445</f>
        <v>1.9999999999999796E-2</v>
      </c>
      <c r="G445">
        <f>'American Bonds'!G446-'American Bonds'!G445</f>
        <v>2.0000000000000018E-2</v>
      </c>
      <c r="H445">
        <f>'American Bonds'!H446-'American Bonds'!H445</f>
        <v>0</v>
      </c>
      <c r="I445">
        <f>'American Bonds'!I446-'American Bonds'!I445</f>
        <v>0</v>
      </c>
      <c r="J445">
        <f>'American Bonds'!J446-'American Bonds'!J445</f>
        <v>0</v>
      </c>
      <c r="K445">
        <f>'American Bonds'!K446-'American Bonds'!K445</f>
        <v>-2.0000000000000018E-2</v>
      </c>
      <c r="L445">
        <f>'American Bonds'!L446-'American Bonds'!L445</f>
        <v>-2.9999999999999805E-2</v>
      </c>
      <c r="N445" s="129">
        <f t="shared" si="59"/>
        <v>3.0000000000000027E-2</v>
      </c>
      <c r="O445" s="25">
        <f>List1!X502</f>
        <v>6.4711064077915719</v>
      </c>
    </row>
    <row r="446" spans="1:15" x14ac:dyDescent="0.2">
      <c r="A446" s="154" t="s">
        <v>181</v>
      </c>
      <c r="B446">
        <f>'American Bonds'!B447-'American Bonds'!B446</f>
        <v>0</v>
      </c>
      <c r="C446">
        <f>'American Bonds'!C447-'American Bonds'!C446</f>
        <v>1.0000000000000009E-2</v>
      </c>
      <c r="D446">
        <f>'American Bonds'!D447-'American Bonds'!D446</f>
        <v>2.0000000000000018E-2</v>
      </c>
      <c r="E446">
        <f>'American Bonds'!E447-'American Bonds'!E446</f>
        <v>4.0000000000000036E-2</v>
      </c>
      <c r="F446">
        <f>'American Bonds'!F447-'American Bonds'!F446</f>
        <v>2.0000000000000018E-2</v>
      </c>
      <c r="G446">
        <f>'American Bonds'!G447-'American Bonds'!G446</f>
        <v>2.0000000000000018E-2</v>
      </c>
      <c r="H446">
        <f>'American Bonds'!H447-'American Bonds'!H446</f>
        <v>1.9999999999999796E-2</v>
      </c>
      <c r="I446">
        <f>'American Bonds'!I447-'American Bonds'!I446</f>
        <v>2.0000000000000018E-2</v>
      </c>
      <c r="J446">
        <f>'American Bonds'!J447-'American Bonds'!J446</f>
        <v>0</v>
      </c>
      <c r="K446">
        <f>'American Bonds'!K447-'American Bonds'!K446</f>
        <v>9.9999999999997868E-3</v>
      </c>
      <c r="L446">
        <f>'American Bonds'!L447-'American Bonds'!L446</f>
        <v>2.0000000000000018E-2</v>
      </c>
      <c r="N446" s="129">
        <f t="shared" si="59"/>
        <v>4.0000000000000036E-2</v>
      </c>
      <c r="O446" s="25">
        <f>List1!X503</f>
        <v>6.4760094136180628</v>
      </c>
    </row>
    <row r="447" spans="1:15" x14ac:dyDescent="0.2">
      <c r="A447" s="154" t="s">
        <v>182</v>
      </c>
      <c r="B447">
        <f>'American Bonds'!B448-'American Bonds'!B447</f>
        <v>2.0000000000000018E-2</v>
      </c>
      <c r="C447">
        <f>'American Bonds'!C448-'American Bonds'!C447</f>
        <v>1.0000000000000009E-2</v>
      </c>
      <c r="D447">
        <f>'American Bonds'!D448-'American Bonds'!D447</f>
        <v>1.0000000000000009E-2</v>
      </c>
      <c r="E447">
        <f>'American Bonds'!E448-'American Bonds'!E447</f>
        <v>0</v>
      </c>
      <c r="F447">
        <f>'American Bonds'!F448-'American Bonds'!F447</f>
        <v>-2.0000000000000018E-2</v>
      </c>
      <c r="G447">
        <f>'American Bonds'!G448-'American Bonds'!G447</f>
        <v>-2.0000000000000018E-2</v>
      </c>
      <c r="H447">
        <f>'American Bonds'!H448-'American Bonds'!H447</f>
        <v>0</v>
      </c>
      <c r="I447">
        <f>'American Bonds'!I448-'American Bonds'!I447</f>
        <v>1.0000000000000231E-2</v>
      </c>
      <c r="J447">
        <f>'American Bonds'!J448-'American Bonds'!J447</f>
        <v>1.0000000000000231E-2</v>
      </c>
      <c r="K447">
        <f>'American Bonds'!K448-'American Bonds'!K447</f>
        <v>2.0000000000000018E-2</v>
      </c>
      <c r="L447">
        <f>'American Bonds'!L448-'American Bonds'!L447</f>
        <v>2.0000000000000018E-2</v>
      </c>
      <c r="N447" s="129">
        <f t="shared" si="59"/>
        <v>2.0000000000000018E-2</v>
      </c>
      <c r="O447" s="25">
        <f>List1!X504</f>
        <v>6.4819568012217958</v>
      </c>
    </row>
    <row r="448" spans="1:15" x14ac:dyDescent="0.2">
      <c r="A448" s="154" t="s">
        <v>183</v>
      </c>
      <c r="B448">
        <f>'American Bonds'!B449-'American Bonds'!B448</f>
        <v>-1.0000000000000009E-2</v>
      </c>
      <c r="C448">
        <f>'American Bonds'!C449-'American Bonds'!C448</f>
        <v>-1.0000000000000009E-2</v>
      </c>
      <c r="D448">
        <f>'American Bonds'!D449-'American Bonds'!D448</f>
        <v>1.0000000000000009E-2</v>
      </c>
      <c r="E448">
        <f>'American Bonds'!E449-'American Bonds'!E448</f>
        <v>1.0000000000000009E-2</v>
      </c>
      <c r="F448">
        <f>'American Bonds'!F449-'American Bonds'!F448</f>
        <v>4.0000000000000036E-2</v>
      </c>
      <c r="G448">
        <f>'American Bonds'!G449-'American Bonds'!G448</f>
        <v>4.0000000000000036E-2</v>
      </c>
      <c r="H448">
        <f>'American Bonds'!H449-'American Bonds'!H448</f>
        <v>5.0000000000000266E-2</v>
      </c>
      <c r="I448">
        <f>'American Bonds'!I449-'American Bonds'!I448</f>
        <v>6.999999999999984E-2</v>
      </c>
      <c r="J448">
        <f>'American Bonds'!J449-'American Bonds'!J448</f>
        <v>6.999999999999984E-2</v>
      </c>
      <c r="K448">
        <f>'American Bonds'!K449-'American Bonds'!K448</f>
        <v>8.0000000000000071E-2</v>
      </c>
      <c r="L448">
        <f>'American Bonds'!L449-'American Bonds'!L448</f>
        <v>6.999999999999984E-2</v>
      </c>
      <c r="N448" s="129">
        <f t="shared" si="59"/>
        <v>8.0000000000000071E-2</v>
      </c>
      <c r="O448" s="25">
        <f>List1!X505</f>
        <v>6.4803622769314613</v>
      </c>
    </row>
    <row r="449" spans="1:15" x14ac:dyDescent="0.2">
      <c r="A449" s="154" t="s">
        <v>184</v>
      </c>
      <c r="B449">
        <f>'American Bonds'!B450-'American Bonds'!B449</f>
        <v>1.0000000000000009E-2</v>
      </c>
      <c r="C449">
        <f>'American Bonds'!C450-'American Bonds'!C449</f>
        <v>1.0000000000000009E-2</v>
      </c>
      <c r="D449">
        <f>'American Bonds'!D450-'American Bonds'!D449</f>
        <v>0</v>
      </c>
      <c r="E449">
        <f>'American Bonds'!E450-'American Bonds'!E449</f>
        <v>1.0000000000000009E-2</v>
      </c>
      <c r="F449">
        <f>'American Bonds'!F450-'American Bonds'!F449</f>
        <v>3.0000000000000027E-2</v>
      </c>
      <c r="G449">
        <f>'American Bonds'!G450-'American Bonds'!G449</f>
        <v>3.0000000000000027E-2</v>
      </c>
      <c r="H449">
        <f>'American Bonds'!H450-'American Bonds'!H449</f>
        <v>2.0000000000000018E-2</v>
      </c>
      <c r="I449">
        <f>'American Bonds'!I450-'American Bonds'!I449</f>
        <v>0</v>
      </c>
      <c r="J449">
        <f>'American Bonds'!J450-'American Bonds'!J449</f>
        <v>0</v>
      </c>
      <c r="K449">
        <f>'American Bonds'!K450-'American Bonds'!K449</f>
        <v>0</v>
      </c>
      <c r="L449">
        <f>'American Bonds'!L450-'American Bonds'!L449</f>
        <v>-9.9999999999997868E-3</v>
      </c>
      <c r="N449" s="129">
        <f t="shared" si="59"/>
        <v>3.0000000000000027E-2</v>
      </c>
      <c r="O449" s="25">
        <f>List1!X506</f>
        <v>6.473161968530591</v>
      </c>
    </row>
    <row r="450" spans="1:15" x14ac:dyDescent="0.2">
      <c r="A450" s="154">
        <v>41590</v>
      </c>
      <c r="B450">
        <f>'American Bonds'!B451-'American Bonds'!B450</f>
        <v>-1.0000000000000009E-2</v>
      </c>
      <c r="C450">
        <f>'American Bonds'!C451-'American Bonds'!C450</f>
        <v>2.0000000000000018E-2</v>
      </c>
      <c r="D450">
        <f>'American Bonds'!D451-'American Bonds'!D450</f>
        <v>2.9999999999999805E-2</v>
      </c>
      <c r="E450">
        <f>'American Bonds'!E451-'American Bonds'!E450</f>
        <v>0</v>
      </c>
      <c r="F450">
        <f>'American Bonds'!F451-'American Bonds'!F450</f>
        <v>-2.0000000000000018E-2</v>
      </c>
      <c r="G450">
        <f>'American Bonds'!G451-'American Bonds'!G450</f>
        <v>-1.0000000000000009E-2</v>
      </c>
      <c r="H450">
        <f>'American Bonds'!H451-'American Bonds'!H450</f>
        <v>-2.0000000000000018E-2</v>
      </c>
      <c r="I450">
        <f>'American Bonds'!I451-'American Bonds'!I450</f>
        <v>-1.0000000000000231E-2</v>
      </c>
      <c r="J450">
        <f>'American Bonds'!J451-'American Bonds'!J450</f>
        <v>-2.0000000000000018E-2</v>
      </c>
      <c r="K450">
        <f>'American Bonds'!K451-'American Bonds'!K450</f>
        <v>-2.9999999999999805E-2</v>
      </c>
      <c r="L450">
        <f>'American Bonds'!L451-'American Bonds'!L450</f>
        <v>-3.0000000000000249E-2</v>
      </c>
      <c r="N450" s="129">
        <f t="shared" si="59"/>
        <v>2.9999999999999805E-2</v>
      </c>
      <c r="O450" s="25">
        <f>List1!X507</f>
        <v>6.4449324842777509</v>
      </c>
    </row>
    <row r="451" spans="1:15" x14ac:dyDescent="0.2">
      <c r="A451" s="154">
        <v>41591</v>
      </c>
      <c r="B451">
        <f>'American Bonds'!B452-'American Bonds'!B451</f>
        <v>2.0000000000000018E-2</v>
      </c>
      <c r="C451">
        <f>'American Bonds'!C452-'American Bonds'!C451</f>
        <v>-1.0000000000000009E-2</v>
      </c>
      <c r="D451">
        <f>'American Bonds'!D452-'American Bonds'!D451</f>
        <v>-1.0000000000000009E-2</v>
      </c>
      <c r="E451">
        <f>'American Bonds'!E452-'American Bonds'!E451</f>
        <v>0</v>
      </c>
      <c r="F451">
        <f>'American Bonds'!F452-'American Bonds'!F451</f>
        <v>0</v>
      </c>
      <c r="G451">
        <f>'American Bonds'!G452-'American Bonds'!G451</f>
        <v>-2.0000000000000018E-2</v>
      </c>
      <c r="H451">
        <f>'American Bonds'!H452-'American Bonds'!H451</f>
        <v>-2.0000000000000018E-2</v>
      </c>
      <c r="I451">
        <f>'American Bonds'!I452-'American Bonds'!I451</f>
        <v>-4.9999999999999822E-2</v>
      </c>
      <c r="J451">
        <f>'American Bonds'!J452-'American Bonds'!J451</f>
        <v>-4.9999999999999822E-2</v>
      </c>
      <c r="K451">
        <f>'American Bonds'!K452-'American Bonds'!K451</f>
        <v>-6.0000000000000053E-2</v>
      </c>
      <c r="L451">
        <f>'American Bonds'!L452-'American Bonds'!L451</f>
        <v>-6.999999999999984E-2</v>
      </c>
      <c r="N451" s="129">
        <f t="shared" si="59"/>
        <v>2.0000000000000018E-2</v>
      </c>
      <c r="O451" s="25">
        <f>List1!X508</f>
        <v>6.4460880891811438</v>
      </c>
    </row>
    <row r="452" spans="1:15" x14ac:dyDescent="0.2">
      <c r="A452" s="154">
        <v>41592</v>
      </c>
      <c r="B452">
        <f>'American Bonds'!B453-'American Bonds'!B452</f>
        <v>0</v>
      </c>
      <c r="C452">
        <f>'American Bonds'!C453-'American Bonds'!C452</f>
        <v>2.0000000000000018E-2</v>
      </c>
      <c r="D452">
        <f>'American Bonds'!D453-'American Bonds'!D452</f>
        <v>3.0000000000000027E-2</v>
      </c>
      <c r="E452">
        <f>'American Bonds'!E453-'American Bonds'!E452</f>
        <v>4.0000000000000036E-2</v>
      </c>
      <c r="F452">
        <f>'American Bonds'!F453-'American Bonds'!F452</f>
        <v>4.0000000000000036E-2</v>
      </c>
      <c r="G452">
        <f>'American Bonds'!G453-'American Bonds'!G452</f>
        <v>4.0000000000000036E-2</v>
      </c>
      <c r="H452">
        <f>'American Bonds'!H453-'American Bonds'!H452</f>
        <v>2.9999999999999805E-2</v>
      </c>
      <c r="I452">
        <f>'American Bonds'!I453-'American Bonds'!I452</f>
        <v>4.0000000000000036E-2</v>
      </c>
      <c r="J452">
        <f>'American Bonds'!J453-'American Bonds'!J452</f>
        <v>4.0000000000000036E-2</v>
      </c>
      <c r="K452">
        <f>'American Bonds'!K453-'American Bonds'!K452</f>
        <v>4.0000000000000036E-2</v>
      </c>
      <c r="L452">
        <f>'American Bonds'!L453-'American Bonds'!L452</f>
        <v>4.0000000000000036E-2</v>
      </c>
      <c r="N452" s="129">
        <f t="shared" ref="N452:N504" si="60">MAX(B452:L452)</f>
        <v>4.0000000000000036E-2</v>
      </c>
      <c r="O452" s="25">
        <f>List1!X509</f>
        <v>6.4560336685137045</v>
      </c>
    </row>
    <row r="453" spans="1:15" x14ac:dyDescent="0.2">
      <c r="A453" s="154">
        <v>41593</v>
      </c>
      <c r="B453">
        <f>'American Bonds'!B454-'American Bonds'!B453</f>
        <v>0</v>
      </c>
      <c r="C453">
        <f>'American Bonds'!C454-'American Bonds'!C453</f>
        <v>2.0000000000000018E-2</v>
      </c>
      <c r="D453">
        <f>'American Bonds'!D454-'American Bonds'!D453</f>
        <v>0</v>
      </c>
      <c r="E453">
        <f>'American Bonds'!E454-'American Bonds'!E453</f>
        <v>1.0000000000000009E-2</v>
      </c>
      <c r="F453">
        <f>'American Bonds'!F454-'American Bonds'!F453</f>
        <v>1.0000000000000009E-2</v>
      </c>
      <c r="G453">
        <f>'American Bonds'!G454-'American Bonds'!G453</f>
        <v>0</v>
      </c>
      <c r="H453">
        <f>'American Bonds'!H454-'American Bonds'!H453</f>
        <v>-9.9999999999997868E-3</v>
      </c>
      <c r="I453">
        <f>'American Bonds'!I454-'American Bonds'!I453</f>
        <v>-2.0000000000000018E-2</v>
      </c>
      <c r="J453">
        <f>'American Bonds'!J454-'American Bonds'!J453</f>
        <v>-2.0000000000000018E-2</v>
      </c>
      <c r="K453">
        <f>'American Bonds'!K454-'American Bonds'!K453</f>
        <v>-3.0000000000000249E-2</v>
      </c>
      <c r="L453">
        <f>'American Bonds'!L454-'American Bonds'!L453</f>
        <v>-3.0000000000000249E-2</v>
      </c>
      <c r="N453" s="129">
        <f t="shared" si="60"/>
        <v>2.0000000000000018E-2</v>
      </c>
      <c r="O453" s="25">
        <f>List1!X510</f>
        <v>6.4775985187587901</v>
      </c>
    </row>
    <row r="454" spans="1:15" x14ac:dyDescent="0.2">
      <c r="A454" s="154">
        <v>41594</v>
      </c>
      <c r="B454">
        <f>'American Bonds'!B455-'American Bonds'!B454</f>
        <v>1.0000000000000009E-2</v>
      </c>
      <c r="C454">
        <f>'American Bonds'!C455-'American Bonds'!C454</f>
        <v>1.0000000000000009E-2</v>
      </c>
      <c r="D454">
        <f>'American Bonds'!D455-'American Bonds'!D454</f>
        <v>4.0000000000000036E-2</v>
      </c>
      <c r="E454">
        <f>'American Bonds'!E455-'American Bonds'!E454</f>
        <v>2.0000000000000018E-2</v>
      </c>
      <c r="F454">
        <f>'American Bonds'!F455-'American Bonds'!F454</f>
        <v>4.0000000000000036E-2</v>
      </c>
      <c r="G454">
        <f>'American Bonds'!G455-'American Bonds'!G454</f>
        <v>3.0000000000000027E-2</v>
      </c>
      <c r="H454">
        <f>'American Bonds'!H455-'American Bonds'!H454</f>
        <v>2.9999999999999805E-2</v>
      </c>
      <c r="I454">
        <f>'American Bonds'!I455-'American Bonds'!I454</f>
        <v>2.9999999999999805E-2</v>
      </c>
      <c r="J454">
        <f>'American Bonds'!J455-'American Bonds'!J454</f>
        <v>2.0000000000000018E-2</v>
      </c>
      <c r="K454">
        <f>'American Bonds'!K455-'American Bonds'!K454</f>
        <v>1.0000000000000231E-2</v>
      </c>
      <c r="L454">
        <f>'American Bonds'!L455-'American Bonds'!L454</f>
        <v>0</v>
      </c>
      <c r="N454" s="129">
        <f t="shared" si="60"/>
        <v>4.0000000000000036E-2</v>
      </c>
      <c r="O454" s="25">
        <f>List1!X511</f>
        <v>6.4638609761401851</v>
      </c>
    </row>
    <row r="455" spans="1:15" x14ac:dyDescent="0.2">
      <c r="A455" s="154">
        <v>41597</v>
      </c>
      <c r="B455">
        <f>'American Bonds'!B456-'American Bonds'!B455</f>
        <v>5.9999999999999831E-2</v>
      </c>
      <c r="C455">
        <f>'American Bonds'!C456-'American Bonds'!C455</f>
        <v>0</v>
      </c>
      <c r="D455">
        <f>'American Bonds'!D456-'American Bonds'!D455</f>
        <v>-1.0000000000000009E-2</v>
      </c>
      <c r="E455">
        <f>'American Bonds'!E456-'American Bonds'!E455</f>
        <v>0</v>
      </c>
      <c r="F455">
        <f>'American Bonds'!F456-'American Bonds'!F455</f>
        <v>0</v>
      </c>
      <c r="G455">
        <f>'American Bonds'!G456-'American Bonds'!G455</f>
        <v>1.9999999999999796E-2</v>
      </c>
      <c r="H455">
        <f>'American Bonds'!H456-'American Bonds'!H455</f>
        <v>2.0000000000000018E-2</v>
      </c>
      <c r="I455">
        <f>'American Bonds'!I456-'American Bonds'!I455</f>
        <v>1.0000000000000231E-2</v>
      </c>
      <c r="J455">
        <f>'American Bonds'!J456-'American Bonds'!J455</f>
        <v>-1.0000000000000231E-2</v>
      </c>
      <c r="K455">
        <f>'American Bonds'!K456-'American Bonds'!K455</f>
        <v>-2.0000000000000018E-2</v>
      </c>
      <c r="L455">
        <f>'American Bonds'!L456-'American Bonds'!L455</f>
        <v>-2.0000000000000018E-2</v>
      </c>
      <c r="N455" s="129">
        <f t="shared" si="60"/>
        <v>5.9999999999999831E-2</v>
      </c>
      <c r="O455" s="25">
        <f>List1!X512</f>
        <v>6.4744530737511665</v>
      </c>
    </row>
    <row r="456" spans="1:15" x14ac:dyDescent="0.2">
      <c r="A456" s="154">
        <v>41598</v>
      </c>
      <c r="B456">
        <f>'American Bonds'!B457-'American Bonds'!B456</f>
        <v>1.0000000000000009E-2</v>
      </c>
      <c r="C456">
        <f>'American Bonds'!C457-'American Bonds'!C456</f>
        <v>-1.0000000000000009E-2</v>
      </c>
      <c r="D456">
        <f>'American Bonds'!D457-'American Bonds'!D456</f>
        <v>0</v>
      </c>
      <c r="E456">
        <f>'American Bonds'!E457-'American Bonds'!E456</f>
        <v>-1.0000000000000009E-2</v>
      </c>
      <c r="F456">
        <f>'American Bonds'!F457-'American Bonds'!F456</f>
        <v>-3.0000000000000027E-2</v>
      </c>
      <c r="G456">
        <f>'American Bonds'!G457-'American Bonds'!G456</f>
        <v>-3.9999999999999813E-2</v>
      </c>
      <c r="H456">
        <f>'American Bonds'!H457-'American Bonds'!H456</f>
        <v>-6.0000000000000053E-2</v>
      </c>
      <c r="I456">
        <f>'American Bonds'!I457-'American Bonds'!I456</f>
        <v>-4.9999999999999822E-2</v>
      </c>
      <c r="J456">
        <f>'American Bonds'!J457-'American Bonds'!J456</f>
        <v>-4.0000000000000036E-2</v>
      </c>
      <c r="K456">
        <f>'American Bonds'!K457-'American Bonds'!K456</f>
        <v>-1.0000000000000231E-2</v>
      </c>
      <c r="L456">
        <f>'American Bonds'!L457-'American Bonds'!L456</f>
        <v>-9.9999999999997868E-3</v>
      </c>
      <c r="N456" s="129">
        <f t="shared" si="60"/>
        <v>1.0000000000000009E-2</v>
      </c>
      <c r="O456" s="25">
        <f>List1!X513</f>
        <v>6.4708033674841685</v>
      </c>
    </row>
    <row r="457" spans="1:15" x14ac:dyDescent="0.2">
      <c r="A457" s="154">
        <v>41599</v>
      </c>
      <c r="B457">
        <f>'American Bonds'!B458-'American Bonds'!B457</f>
        <v>-2.0000000000000018E-2</v>
      </c>
      <c r="C457">
        <f>'American Bonds'!C458-'American Bonds'!C457</f>
        <v>0</v>
      </c>
      <c r="D457">
        <f>'American Bonds'!D458-'American Bonds'!D457</f>
        <v>0</v>
      </c>
      <c r="E457">
        <f>'American Bonds'!E458-'American Bonds'!E457</f>
        <v>0</v>
      </c>
      <c r="F457">
        <f>'American Bonds'!F458-'American Bonds'!F457</f>
        <v>1.0000000000000009E-2</v>
      </c>
      <c r="G457">
        <f>'American Bonds'!G458-'American Bonds'!G457</f>
        <v>1.0000000000000009E-2</v>
      </c>
      <c r="H457">
        <f>'American Bonds'!H458-'American Bonds'!H457</f>
        <v>2.0000000000000018E-2</v>
      </c>
      <c r="I457">
        <f>'American Bonds'!I458-'American Bonds'!I457</f>
        <v>9.9999999999997868E-3</v>
      </c>
      <c r="J457">
        <f>'American Bonds'!J458-'American Bonds'!J457</f>
        <v>2.0000000000000018E-2</v>
      </c>
      <c r="K457">
        <f>'American Bonds'!K458-'American Bonds'!K457</f>
        <v>1.0000000000000231E-2</v>
      </c>
      <c r="L457">
        <f>'American Bonds'!L458-'American Bonds'!L457</f>
        <v>9.9999999999997868E-3</v>
      </c>
      <c r="N457" s="129">
        <f t="shared" si="60"/>
        <v>2.0000000000000018E-2</v>
      </c>
      <c r="O457" s="25">
        <f>List1!X514</f>
        <v>6.4781787142698457</v>
      </c>
    </row>
    <row r="458" spans="1:15" x14ac:dyDescent="0.2">
      <c r="A458" s="154">
        <v>41601</v>
      </c>
      <c r="B458">
        <f>'American Bonds'!B459-'American Bonds'!B458</f>
        <v>1.0000000000000009E-2</v>
      </c>
      <c r="C458">
        <f>'American Bonds'!C459-'American Bonds'!C458</f>
        <v>-2.0000000000000018E-2</v>
      </c>
      <c r="D458">
        <f>'American Bonds'!D459-'American Bonds'!D458</f>
        <v>-4.0000000000000036E-2</v>
      </c>
      <c r="E458">
        <f>'American Bonds'!E459-'American Bonds'!E458</f>
        <v>1.0000000000000009E-2</v>
      </c>
      <c r="F458">
        <f>'American Bonds'!F459-'American Bonds'!F458</f>
        <v>-1.0000000000000009E-2</v>
      </c>
      <c r="G458">
        <f>'American Bonds'!G459-'American Bonds'!G458</f>
        <v>-1.0000000000000009E-2</v>
      </c>
      <c r="H458">
        <f>'American Bonds'!H459-'American Bonds'!H458</f>
        <v>-9.9999999999997868E-3</v>
      </c>
      <c r="I458">
        <f>'American Bonds'!I459-'American Bonds'!I458</f>
        <v>-2.0000000000000018E-2</v>
      </c>
      <c r="J458">
        <f>'American Bonds'!J459-'American Bonds'!J458</f>
        <v>-2.0000000000000018E-2</v>
      </c>
      <c r="K458">
        <f>'American Bonds'!K459-'American Bonds'!K458</f>
        <v>-1.0000000000000231E-2</v>
      </c>
      <c r="L458">
        <f>'American Bonds'!L459-'American Bonds'!L458</f>
        <v>0</v>
      </c>
      <c r="N458" s="129">
        <f t="shared" si="60"/>
        <v>1.0000000000000009E-2</v>
      </c>
      <c r="O458" s="25">
        <f>List1!X515</f>
        <v>6.4835774017906145</v>
      </c>
    </row>
    <row r="459" spans="1:15" x14ac:dyDescent="0.2">
      <c r="A459" s="154">
        <v>41604</v>
      </c>
      <c r="B459">
        <f>'American Bonds'!B460-'American Bonds'!B459</f>
        <v>1.0000000000000009E-2</v>
      </c>
      <c r="C459">
        <f>'American Bonds'!C460-'American Bonds'!C459</f>
        <v>3.0000000000000027E-2</v>
      </c>
      <c r="D459">
        <f>'American Bonds'!D460-'American Bonds'!D459</f>
        <v>5.0000000000000044E-2</v>
      </c>
      <c r="E459">
        <f>'American Bonds'!E460-'American Bonds'!E459</f>
        <v>-1.0000000000000009E-2</v>
      </c>
      <c r="F459">
        <f>'American Bonds'!F460-'American Bonds'!F459</f>
        <v>1.0000000000000009E-2</v>
      </c>
      <c r="G459">
        <f>'American Bonds'!G460-'American Bonds'!G459</f>
        <v>1.0000000000000009E-2</v>
      </c>
      <c r="H459">
        <f>'American Bonds'!H460-'American Bonds'!H459</f>
        <v>9.9999999999997868E-3</v>
      </c>
      <c r="I459">
        <f>'American Bonds'!I460-'American Bonds'!I459</f>
        <v>3.0000000000000249E-2</v>
      </c>
      <c r="J459">
        <f>'American Bonds'!J460-'American Bonds'!J459</f>
        <v>2.0000000000000018E-2</v>
      </c>
      <c r="K459">
        <f>'American Bonds'!K460-'American Bonds'!K459</f>
        <v>1.0000000000000231E-2</v>
      </c>
      <c r="L459">
        <f>'American Bonds'!L460-'American Bonds'!L459</f>
        <v>1.0000000000000231E-2</v>
      </c>
      <c r="N459" s="129">
        <f t="shared" si="60"/>
        <v>5.0000000000000044E-2</v>
      </c>
      <c r="O459" s="25">
        <f>List1!X516</f>
        <v>6.4790998539157876</v>
      </c>
    </row>
    <row r="460" spans="1:15" x14ac:dyDescent="0.2">
      <c r="A460" s="154">
        <v>41605</v>
      </c>
      <c r="B460">
        <f>'American Bonds'!B461-'American Bonds'!B460</f>
        <v>1.0000000000000009E-2</v>
      </c>
      <c r="C460">
        <f>'American Bonds'!C461-'American Bonds'!C460</f>
        <v>-1.0000000000000009E-2</v>
      </c>
      <c r="D460">
        <f>'American Bonds'!D461-'American Bonds'!D460</f>
        <v>-1.0000000000000009E-2</v>
      </c>
      <c r="E460">
        <f>'American Bonds'!E461-'American Bonds'!E460</f>
        <v>0</v>
      </c>
      <c r="F460">
        <f>'American Bonds'!F461-'American Bonds'!F460</f>
        <v>3.0000000000000027E-2</v>
      </c>
      <c r="G460">
        <f>'American Bonds'!G461-'American Bonds'!G460</f>
        <v>1.0000000000000009E-2</v>
      </c>
      <c r="H460">
        <f>'American Bonds'!H461-'American Bonds'!H460</f>
        <v>2.0000000000000018E-2</v>
      </c>
      <c r="I460">
        <f>'American Bonds'!I461-'American Bonds'!I460</f>
        <v>2.9999999999999805E-2</v>
      </c>
      <c r="J460">
        <f>'American Bonds'!J461-'American Bonds'!J460</f>
        <v>3.0000000000000249E-2</v>
      </c>
      <c r="K460">
        <f>'American Bonds'!K461-'American Bonds'!K460</f>
        <v>4.0000000000000036E-2</v>
      </c>
      <c r="L460">
        <f>'American Bonds'!L461-'American Bonds'!L460</f>
        <v>4.0000000000000036E-2</v>
      </c>
      <c r="N460" s="129">
        <f t="shared" si="60"/>
        <v>4.0000000000000036E-2</v>
      </c>
      <c r="O460" s="25">
        <f>List1!X517</f>
        <v>6.483884364081951</v>
      </c>
    </row>
    <row r="461" spans="1:15" x14ac:dyDescent="0.2">
      <c r="A461" s="154">
        <v>41606</v>
      </c>
      <c r="B461">
        <f>'American Bonds'!B462-'American Bonds'!B461</f>
        <v>-3.0000000000000027E-2</v>
      </c>
      <c r="C461">
        <f>'American Bonds'!C462-'American Bonds'!C461</f>
        <v>-2.0000000000000018E-2</v>
      </c>
      <c r="D461">
        <f>'American Bonds'!D462-'American Bonds'!D461</f>
        <v>-1.0000000000000009E-2</v>
      </c>
      <c r="E461">
        <f>'American Bonds'!E462-'American Bonds'!E461</f>
        <v>1.0000000000000009E-2</v>
      </c>
      <c r="F461">
        <f>'American Bonds'!F462-'American Bonds'!F461</f>
        <v>0</v>
      </c>
      <c r="G461">
        <f>'American Bonds'!G462-'American Bonds'!G461</f>
        <v>3.9999999999999813E-2</v>
      </c>
      <c r="H461">
        <f>'American Bonds'!H462-'American Bonds'!H461</f>
        <v>5.0000000000000266E-2</v>
      </c>
      <c r="I461">
        <f>'American Bonds'!I462-'American Bonds'!I461</f>
        <v>4.0000000000000036E-2</v>
      </c>
      <c r="J461">
        <f>'American Bonds'!J462-'American Bonds'!J461</f>
        <v>4.9999999999999822E-2</v>
      </c>
      <c r="K461">
        <f>'American Bonds'!K462-'American Bonds'!K461</f>
        <v>2.9999999999999805E-2</v>
      </c>
      <c r="L461">
        <f>'American Bonds'!L462-'American Bonds'!L461</f>
        <v>2.0000000000000018E-2</v>
      </c>
      <c r="N461" s="129">
        <f t="shared" si="60"/>
        <v>5.0000000000000266E-2</v>
      </c>
      <c r="O461" s="25">
        <f>List1!X518</f>
        <v>6.4790583090641389</v>
      </c>
    </row>
    <row r="462" spans="1:15" x14ac:dyDescent="0.2">
      <c r="A462" s="154">
        <v>41607</v>
      </c>
      <c r="B462">
        <f>'American Bonds'!B463-'American Bonds'!B462</f>
        <v>0</v>
      </c>
      <c r="C462">
        <f>'American Bonds'!C463-'American Bonds'!C462</f>
        <v>0</v>
      </c>
      <c r="D462">
        <f>'American Bonds'!D463-'American Bonds'!D462</f>
        <v>1.0000000000000009E-2</v>
      </c>
      <c r="E462">
        <f>'American Bonds'!E463-'American Bonds'!E462</f>
        <v>0</v>
      </c>
      <c r="F462">
        <f>'American Bonds'!F463-'American Bonds'!F462</f>
        <v>0</v>
      </c>
      <c r="G462">
        <f>'American Bonds'!G463-'American Bonds'!G462</f>
        <v>0</v>
      </c>
      <c r="H462">
        <f>'American Bonds'!H463-'American Bonds'!H462</f>
        <v>-1.0000000000000231E-2</v>
      </c>
      <c r="I462">
        <f>'American Bonds'!I463-'American Bonds'!I462</f>
        <v>-3.0000000000000249E-2</v>
      </c>
      <c r="J462">
        <f>'American Bonds'!J463-'American Bonds'!J462</f>
        <v>-4.9999999999999822E-2</v>
      </c>
      <c r="K462">
        <f>'American Bonds'!K463-'American Bonds'!K462</f>
        <v>-6.999999999999984E-2</v>
      </c>
      <c r="L462">
        <f>'American Bonds'!L463-'American Bonds'!L462</f>
        <v>-7.0000000000000284E-2</v>
      </c>
      <c r="N462" s="129">
        <f t="shared" si="60"/>
        <v>1.0000000000000009E-2</v>
      </c>
      <c r="O462" s="25">
        <f>List1!X519</f>
        <v>6.4651145902856122</v>
      </c>
    </row>
    <row r="463" spans="1:15" x14ac:dyDescent="0.2">
      <c r="A463" s="154" t="s">
        <v>185</v>
      </c>
      <c r="B463">
        <f>'American Bonds'!B464-'American Bonds'!B463</f>
        <v>2.0000000000000018E-2</v>
      </c>
      <c r="C463">
        <f>'American Bonds'!C464-'American Bonds'!C463</f>
        <v>2.0000000000000018E-2</v>
      </c>
      <c r="D463">
        <f>'American Bonds'!D464-'American Bonds'!D463</f>
        <v>0</v>
      </c>
      <c r="E463">
        <f>'American Bonds'!E464-'American Bonds'!E463</f>
        <v>3.9999999999999813E-2</v>
      </c>
      <c r="F463">
        <f>'American Bonds'!F464-'American Bonds'!F463</f>
        <v>2.0000000000000018E-2</v>
      </c>
      <c r="G463">
        <f>'American Bonds'!G464-'American Bonds'!G463</f>
        <v>3.0000000000000027E-2</v>
      </c>
      <c r="H463">
        <f>'American Bonds'!H464-'American Bonds'!H463</f>
        <v>2.0000000000000018E-2</v>
      </c>
      <c r="I463">
        <f>'American Bonds'!I464-'American Bonds'!I463</f>
        <v>1.0000000000000231E-2</v>
      </c>
      <c r="J463">
        <f>'American Bonds'!J464-'American Bonds'!J463</f>
        <v>0</v>
      </c>
      <c r="K463">
        <f>'American Bonds'!K464-'American Bonds'!K463</f>
        <v>0</v>
      </c>
      <c r="L463">
        <f>'American Bonds'!L464-'American Bonds'!L463</f>
        <v>1.0000000000000231E-2</v>
      </c>
      <c r="N463" s="129">
        <f t="shared" si="60"/>
        <v>3.9999999999999813E-2</v>
      </c>
      <c r="O463" s="25">
        <f>List1!X520</f>
        <v>6.4529289202438775</v>
      </c>
    </row>
    <row r="464" spans="1:15" x14ac:dyDescent="0.2">
      <c r="A464" s="154" t="s">
        <v>186</v>
      </c>
      <c r="B464">
        <f>'American Bonds'!B465-'American Bonds'!B464</f>
        <v>5.0000000000000044E-2</v>
      </c>
      <c r="C464">
        <f>'American Bonds'!C465-'American Bonds'!C464</f>
        <v>1.0000000000000009E-2</v>
      </c>
      <c r="D464">
        <f>'American Bonds'!D465-'American Bonds'!D464</f>
        <v>3.0000000000000027E-2</v>
      </c>
      <c r="E464">
        <f>'American Bonds'!E465-'American Bonds'!E464</f>
        <v>-2.0000000000000018E-2</v>
      </c>
      <c r="F464">
        <f>'American Bonds'!F465-'American Bonds'!F464</f>
        <v>3.0000000000000027E-2</v>
      </c>
      <c r="G464">
        <f>'American Bonds'!G465-'American Bonds'!G464</f>
        <v>1.0000000000000009E-2</v>
      </c>
      <c r="H464">
        <f>'American Bonds'!H465-'American Bonds'!H464</f>
        <v>0</v>
      </c>
      <c r="I464">
        <f>'American Bonds'!I465-'American Bonds'!I464</f>
        <v>-1.0000000000000231E-2</v>
      </c>
      <c r="J464">
        <f>'American Bonds'!J465-'American Bonds'!J464</f>
        <v>-1.0000000000000231E-2</v>
      </c>
      <c r="K464">
        <f>'American Bonds'!K465-'American Bonds'!K464</f>
        <v>-3.0000000000000249E-2</v>
      </c>
      <c r="L464">
        <f>'American Bonds'!L465-'American Bonds'!L464</f>
        <v>-4.0000000000000036E-2</v>
      </c>
      <c r="N464" s="129">
        <f t="shared" si="60"/>
        <v>5.0000000000000044E-2</v>
      </c>
      <c r="O464" s="25">
        <f>List1!X521</f>
        <v>6.4778172030328154</v>
      </c>
    </row>
    <row r="465" spans="1:15" x14ac:dyDescent="0.2">
      <c r="A465" s="154" t="s">
        <v>187</v>
      </c>
      <c r="B465">
        <f>'American Bonds'!B466-'American Bonds'!B465</f>
        <v>-3.0000000000000027E-2</v>
      </c>
      <c r="C465">
        <f>'American Bonds'!C466-'American Bonds'!C465</f>
        <v>0</v>
      </c>
      <c r="D465">
        <f>'American Bonds'!D466-'American Bonds'!D465</f>
        <v>0</v>
      </c>
      <c r="E465">
        <f>'American Bonds'!E466-'American Bonds'!E465</f>
        <v>4.0000000000000036E-2</v>
      </c>
      <c r="F465">
        <f>'American Bonds'!F466-'American Bonds'!F465</f>
        <v>-5.0000000000000044E-2</v>
      </c>
      <c r="G465">
        <f>'American Bonds'!G466-'American Bonds'!G465</f>
        <v>-2.0000000000000018E-2</v>
      </c>
      <c r="H465">
        <f>'American Bonds'!H466-'American Bonds'!H465</f>
        <v>-4.0000000000000036E-2</v>
      </c>
      <c r="I465">
        <f>'American Bonds'!I466-'American Bonds'!I465</f>
        <v>-2.9999999999999805E-2</v>
      </c>
      <c r="J465">
        <f>'American Bonds'!J466-'American Bonds'!J465</f>
        <v>-2.9999999999999805E-2</v>
      </c>
      <c r="K465">
        <f>'American Bonds'!K466-'American Bonds'!K465</f>
        <v>-2.0000000000000018E-2</v>
      </c>
      <c r="L465">
        <f>'American Bonds'!L466-'American Bonds'!L465</f>
        <v>-2.0000000000000018E-2</v>
      </c>
      <c r="N465" s="129">
        <f t="shared" si="60"/>
        <v>4.0000000000000036E-2</v>
      </c>
      <c r="O465" s="25">
        <f>List1!X522</f>
        <v>6.4792809945216252</v>
      </c>
    </row>
    <row r="466" spans="1:15" x14ac:dyDescent="0.2">
      <c r="A466" s="154" t="s">
        <v>188</v>
      </c>
      <c r="B466">
        <f>'American Bonds'!B467-'American Bonds'!B466</f>
        <v>-2.0000000000000018E-2</v>
      </c>
      <c r="C466">
        <f>'American Bonds'!C467-'American Bonds'!C466</f>
        <v>-1.0000000000000009E-2</v>
      </c>
      <c r="D466">
        <f>'American Bonds'!D467-'American Bonds'!D466</f>
        <v>-1.0000000000000009E-2</v>
      </c>
      <c r="E466">
        <f>'American Bonds'!E467-'American Bonds'!E466</f>
        <v>-1.0000000000000009E-2</v>
      </c>
      <c r="F466">
        <f>'American Bonds'!F467-'American Bonds'!F466</f>
        <v>2.0000000000000018E-2</v>
      </c>
      <c r="G466">
        <f>'American Bonds'!G467-'American Bonds'!G466</f>
        <v>0</v>
      </c>
      <c r="H466">
        <f>'American Bonds'!H467-'American Bonds'!H466</f>
        <v>3.0000000000000249E-2</v>
      </c>
      <c r="I466">
        <f>'American Bonds'!I467-'American Bonds'!I466</f>
        <v>4.0000000000000036E-2</v>
      </c>
      <c r="J466">
        <f>'American Bonds'!J467-'American Bonds'!J466</f>
        <v>4.0000000000000036E-2</v>
      </c>
      <c r="K466">
        <f>'American Bonds'!K467-'American Bonds'!K466</f>
        <v>5.0000000000000266E-2</v>
      </c>
      <c r="L466">
        <f>'American Bonds'!L467-'American Bonds'!L466</f>
        <v>4.9999999999999822E-2</v>
      </c>
      <c r="N466" s="129">
        <f t="shared" si="60"/>
        <v>5.0000000000000266E-2</v>
      </c>
      <c r="O466" s="25">
        <f>List1!X523</f>
        <v>6.4888556221828884</v>
      </c>
    </row>
    <row r="467" spans="1:15" x14ac:dyDescent="0.2">
      <c r="A467" s="154" t="s">
        <v>189</v>
      </c>
      <c r="B467">
        <f>'American Bonds'!B468-'American Bonds'!B467</f>
        <v>-2.0000000000000018E-2</v>
      </c>
      <c r="C467">
        <f>'American Bonds'!C468-'American Bonds'!C467</f>
        <v>-1.0000000000000009E-2</v>
      </c>
      <c r="D467">
        <f>'American Bonds'!D468-'American Bonds'!D467</f>
        <v>-2.0000000000000018E-2</v>
      </c>
      <c r="E467">
        <f>'American Bonds'!E468-'American Bonds'!E467</f>
        <v>-2.0000000000000018E-2</v>
      </c>
      <c r="F467">
        <f>'American Bonds'!F468-'American Bonds'!F467</f>
        <v>0</v>
      </c>
      <c r="G467">
        <f>'American Bonds'!G468-'American Bonds'!G467</f>
        <v>0</v>
      </c>
      <c r="H467">
        <f>'American Bonds'!H468-'American Bonds'!H467</f>
        <v>0</v>
      </c>
      <c r="I467">
        <f>'American Bonds'!I468-'American Bonds'!I467</f>
        <v>0</v>
      </c>
      <c r="J467">
        <f>'American Bonds'!J468-'American Bonds'!J467</f>
        <v>9.9999999999997868E-3</v>
      </c>
      <c r="K467">
        <f>'American Bonds'!K468-'American Bonds'!K467</f>
        <v>9.9999999999997868E-3</v>
      </c>
      <c r="L467">
        <f>'American Bonds'!L468-'American Bonds'!L467</f>
        <v>1.0000000000000231E-2</v>
      </c>
      <c r="N467" s="129">
        <f t="shared" si="60"/>
        <v>1.0000000000000231E-2</v>
      </c>
      <c r="O467" s="25">
        <f>List1!X524</f>
        <v>6.4972002012091572</v>
      </c>
    </row>
    <row r="468" spans="1:15" x14ac:dyDescent="0.2">
      <c r="A468" s="154" t="s">
        <v>190</v>
      </c>
      <c r="B468">
        <f>'American Bonds'!B469-'American Bonds'!B468</f>
        <v>4.0000000000000036E-2</v>
      </c>
      <c r="C468">
        <f>'American Bonds'!C469-'American Bonds'!C468</f>
        <v>5.0000000000000044E-2</v>
      </c>
      <c r="D468">
        <f>'American Bonds'!D469-'American Bonds'!D468</f>
        <v>2.0000000000000018E-2</v>
      </c>
      <c r="E468">
        <f>'American Bonds'!E469-'American Bonds'!E468</f>
        <v>4.0000000000000036E-2</v>
      </c>
      <c r="F468">
        <f>'American Bonds'!F469-'American Bonds'!F468</f>
        <v>2.0000000000000018E-2</v>
      </c>
      <c r="G468">
        <f>'American Bonds'!G469-'American Bonds'!G468</f>
        <v>3.0000000000000027E-2</v>
      </c>
      <c r="H468">
        <f>'American Bonds'!H469-'American Bonds'!H468</f>
        <v>2.0000000000000018E-2</v>
      </c>
      <c r="I468">
        <f>'American Bonds'!I469-'American Bonds'!I468</f>
        <v>9.9999999999997868E-3</v>
      </c>
      <c r="J468">
        <f>'American Bonds'!J469-'American Bonds'!J468</f>
        <v>1.0000000000000231E-2</v>
      </c>
      <c r="K468">
        <f>'American Bonds'!K469-'American Bonds'!K468</f>
        <v>0</v>
      </c>
      <c r="L468">
        <f>'American Bonds'!L469-'American Bonds'!L468</f>
        <v>0</v>
      </c>
      <c r="N468" s="129">
        <f t="shared" si="60"/>
        <v>5.0000000000000044E-2</v>
      </c>
      <c r="O468" s="25">
        <f>List1!X525</f>
        <v>6.4790219119913202</v>
      </c>
    </row>
    <row r="469" spans="1:15" x14ac:dyDescent="0.2">
      <c r="A469" s="154" t="s">
        <v>191</v>
      </c>
      <c r="B469">
        <f>'American Bonds'!B470-'American Bonds'!B469</f>
        <v>8.0000000000000071E-2</v>
      </c>
      <c r="C469">
        <f>'American Bonds'!C470-'American Bonds'!C469</f>
        <v>1.0000000000000009E-2</v>
      </c>
      <c r="D469">
        <f>'American Bonds'!D470-'American Bonds'!D469</f>
        <v>2.0000000000000018E-2</v>
      </c>
      <c r="E469">
        <f>'American Bonds'!E470-'American Bonds'!E469</f>
        <v>1.0000000000000009E-2</v>
      </c>
      <c r="F469">
        <f>'American Bonds'!F470-'American Bonds'!F469</f>
        <v>1.0000000000000009E-2</v>
      </c>
      <c r="G469">
        <f>'American Bonds'!G470-'American Bonds'!G469</f>
        <v>0</v>
      </c>
      <c r="H469">
        <f>'American Bonds'!H470-'American Bonds'!H469</f>
        <v>2.0000000000000018E-2</v>
      </c>
      <c r="I469">
        <f>'American Bonds'!I470-'American Bonds'!I469</f>
        <v>2.0000000000000018E-2</v>
      </c>
      <c r="J469">
        <f>'American Bonds'!J470-'American Bonds'!J469</f>
        <v>9.9999999999997868E-3</v>
      </c>
      <c r="K469">
        <f>'American Bonds'!K470-'American Bonds'!K469</f>
        <v>1.0000000000000231E-2</v>
      </c>
      <c r="L469">
        <f>'American Bonds'!L470-'American Bonds'!L469</f>
        <v>2.0000000000000018E-2</v>
      </c>
      <c r="N469" s="129">
        <f t="shared" si="60"/>
        <v>8.0000000000000071E-2</v>
      </c>
      <c r="O469" s="25">
        <f>List1!X526</f>
        <v>6.4749001718383496</v>
      </c>
    </row>
    <row r="470" spans="1:15" x14ac:dyDescent="0.2">
      <c r="A470" s="154" t="s">
        <v>192</v>
      </c>
      <c r="B470">
        <f>'American Bonds'!B471-'American Bonds'!B470</f>
        <v>-4.0000000000000036E-2</v>
      </c>
      <c r="C470">
        <f>'American Bonds'!C471-'American Bonds'!C470</f>
        <v>-4.0000000000000036E-2</v>
      </c>
      <c r="D470">
        <f>'American Bonds'!D471-'American Bonds'!D470</f>
        <v>-2.0000000000000018E-2</v>
      </c>
      <c r="E470">
        <f>'American Bonds'!E471-'American Bonds'!E470</f>
        <v>-2.0000000000000018E-2</v>
      </c>
      <c r="F470">
        <f>'American Bonds'!F471-'American Bonds'!F470</f>
        <v>-4.0000000000000036E-2</v>
      </c>
      <c r="G470">
        <f>'American Bonds'!G471-'American Bonds'!G470</f>
        <v>-5.0000000000000044E-2</v>
      </c>
      <c r="H470">
        <f>'American Bonds'!H471-'American Bonds'!H470</f>
        <v>-6.0000000000000053E-2</v>
      </c>
      <c r="I470">
        <f>'American Bonds'!I471-'American Bonds'!I470</f>
        <v>-6.0000000000000053E-2</v>
      </c>
      <c r="J470">
        <f>'American Bonds'!J471-'American Bonds'!J470</f>
        <v>-4.0000000000000036E-2</v>
      </c>
      <c r="K470">
        <f>'American Bonds'!K471-'American Bonds'!K470</f>
        <v>-4.0000000000000036E-2</v>
      </c>
      <c r="L470">
        <f>'American Bonds'!L471-'American Bonds'!L470</f>
        <v>-4.9999999999999822E-2</v>
      </c>
      <c r="N470" s="129">
        <f t="shared" si="60"/>
        <v>-2.0000000000000018E-2</v>
      </c>
      <c r="O470" s="25">
        <f>List1!X527</f>
        <v>6.4752674783445281</v>
      </c>
    </row>
    <row r="471" spans="1:15" x14ac:dyDescent="0.2">
      <c r="A471" s="154">
        <v>41620</v>
      </c>
      <c r="B471">
        <f>'American Bonds'!B472-'American Bonds'!B471</f>
        <v>-1.0000000000000009E-2</v>
      </c>
      <c r="C471">
        <f>'American Bonds'!C472-'American Bonds'!C471</f>
        <v>2.0000000000000018E-2</v>
      </c>
      <c r="D471">
        <f>'American Bonds'!D472-'American Bonds'!D471</f>
        <v>1.0000000000000009E-2</v>
      </c>
      <c r="E471">
        <f>'American Bonds'!E472-'American Bonds'!E471</f>
        <v>2.0000000000000018E-2</v>
      </c>
      <c r="F471">
        <f>'American Bonds'!F472-'American Bonds'!F471</f>
        <v>3.0000000000000027E-2</v>
      </c>
      <c r="G471">
        <f>'American Bonds'!G472-'American Bonds'!G471</f>
        <v>2.0000000000000018E-2</v>
      </c>
      <c r="H471">
        <f>'American Bonds'!H472-'American Bonds'!H471</f>
        <v>2.0000000000000018E-2</v>
      </c>
      <c r="I471">
        <f>'American Bonds'!I472-'American Bonds'!I471</f>
        <v>1.0000000000000231E-2</v>
      </c>
      <c r="J471">
        <f>'American Bonds'!J472-'American Bonds'!J471</f>
        <v>-9.9999999999997868E-3</v>
      </c>
      <c r="K471">
        <f>'American Bonds'!K472-'American Bonds'!K471</f>
        <v>-3.0000000000000249E-2</v>
      </c>
      <c r="L471">
        <f>'American Bonds'!L472-'American Bonds'!L471</f>
        <v>-3.0000000000000249E-2</v>
      </c>
      <c r="N471" s="129">
        <f t="shared" si="60"/>
        <v>3.0000000000000027E-2</v>
      </c>
      <c r="O471" s="25">
        <f>List1!X528</f>
        <v>6.4717318049733228</v>
      </c>
    </row>
    <row r="472" spans="1:15" x14ac:dyDescent="0.2">
      <c r="A472" s="154">
        <v>41621</v>
      </c>
      <c r="B472">
        <f>'American Bonds'!B473-'American Bonds'!B472</f>
        <v>3.0000000000000027E-2</v>
      </c>
      <c r="C472">
        <f>'American Bonds'!C473-'American Bonds'!C472</f>
        <v>-1.0000000000000009E-2</v>
      </c>
      <c r="D472">
        <f>'American Bonds'!D473-'American Bonds'!D472</f>
        <v>0</v>
      </c>
      <c r="E472">
        <f>'American Bonds'!E473-'American Bonds'!E472</f>
        <v>1.0000000000000009E-2</v>
      </c>
      <c r="F472">
        <f>'American Bonds'!F473-'American Bonds'!F472</f>
        <v>2.0000000000000018E-2</v>
      </c>
      <c r="G472">
        <f>'American Bonds'!G473-'American Bonds'!G472</f>
        <v>3.0000000000000027E-2</v>
      </c>
      <c r="H472">
        <f>'American Bonds'!H473-'American Bonds'!H472</f>
        <v>2.0000000000000018E-2</v>
      </c>
      <c r="I472">
        <f>'American Bonds'!I473-'American Bonds'!I472</f>
        <v>9.9999999999997868E-3</v>
      </c>
      <c r="J472">
        <f>'American Bonds'!J473-'American Bonds'!J472</f>
        <v>0</v>
      </c>
      <c r="K472">
        <f>'American Bonds'!K473-'American Bonds'!K472</f>
        <v>-9.9999999999997868E-3</v>
      </c>
      <c r="L472">
        <f>'American Bonds'!L473-'American Bonds'!L472</f>
        <v>-2.9999999999999805E-2</v>
      </c>
      <c r="N472" s="129">
        <f t="shared" si="60"/>
        <v>3.0000000000000027E-2</v>
      </c>
      <c r="O472" s="25">
        <f>List1!X529</f>
        <v>6.4851690623124307</v>
      </c>
    </row>
    <row r="473" spans="1:15" x14ac:dyDescent="0.2">
      <c r="A473" s="154">
        <v>41622</v>
      </c>
      <c r="B473">
        <f>'American Bonds'!B474-'American Bonds'!B473</f>
        <v>2.0000000000000018E-2</v>
      </c>
      <c r="C473">
        <f>'American Bonds'!C474-'American Bonds'!C473</f>
        <v>6.999999999999984E-2</v>
      </c>
      <c r="D473">
        <f>'American Bonds'!D474-'American Bonds'!D473</f>
        <v>3.0000000000000027E-2</v>
      </c>
      <c r="E473">
        <f>'American Bonds'!E474-'American Bonds'!E473</f>
        <v>-1.0000000000000009E-2</v>
      </c>
      <c r="F473">
        <f>'American Bonds'!F474-'American Bonds'!F473</f>
        <v>0</v>
      </c>
      <c r="G473">
        <f>'American Bonds'!G474-'American Bonds'!G473</f>
        <v>-1.0000000000000009E-2</v>
      </c>
      <c r="H473">
        <f>'American Bonds'!H474-'American Bonds'!H473</f>
        <v>9.9999999999997868E-3</v>
      </c>
      <c r="I473">
        <f>'American Bonds'!I474-'American Bonds'!I473</f>
        <v>2.0000000000000018E-2</v>
      </c>
      <c r="J473">
        <f>'American Bonds'!J474-'American Bonds'!J473</f>
        <v>4.0000000000000036E-2</v>
      </c>
      <c r="K473">
        <f>'American Bonds'!K474-'American Bonds'!K473</f>
        <v>4.9999999999999822E-2</v>
      </c>
      <c r="L473">
        <f>'American Bonds'!L474-'American Bonds'!L473</f>
        <v>6.0000000000000053E-2</v>
      </c>
      <c r="N473" s="129">
        <f t="shared" si="60"/>
        <v>6.999999999999984E-2</v>
      </c>
      <c r="O473" s="25">
        <f>List1!X530</f>
        <v>6.4956868192443133</v>
      </c>
    </row>
    <row r="474" spans="1:15" x14ac:dyDescent="0.2">
      <c r="A474" s="154">
        <v>41625</v>
      </c>
      <c r="B474">
        <f>'American Bonds'!B475-'American Bonds'!B474</f>
        <v>-1.0000000000000009E-2</v>
      </c>
      <c r="C474">
        <f>'American Bonds'!C475-'American Bonds'!C474</f>
        <v>-9.9999999999997868E-3</v>
      </c>
      <c r="D474">
        <f>'American Bonds'!D475-'American Bonds'!D474</f>
        <v>0</v>
      </c>
      <c r="E474">
        <f>'American Bonds'!E475-'American Bonds'!E474</f>
        <v>1.0000000000000009E-2</v>
      </c>
      <c r="F474">
        <f>'American Bonds'!F475-'American Bonds'!F474</f>
        <v>3.0000000000000027E-2</v>
      </c>
      <c r="G474">
        <f>'American Bonds'!G475-'American Bonds'!G474</f>
        <v>3.0000000000000027E-2</v>
      </c>
      <c r="H474">
        <f>'American Bonds'!H475-'American Bonds'!H474</f>
        <v>6.0000000000000053E-2</v>
      </c>
      <c r="I474">
        <f>'American Bonds'!I475-'American Bonds'!I474</f>
        <v>7.0000000000000284E-2</v>
      </c>
      <c r="J474">
        <f>'American Bonds'!J475-'American Bonds'!J474</f>
        <v>6.999999999999984E-2</v>
      </c>
      <c r="K474">
        <f>'American Bonds'!K475-'American Bonds'!K474</f>
        <v>9.0000000000000302E-2</v>
      </c>
      <c r="L474">
        <f>'American Bonds'!L475-'American Bonds'!L474</f>
        <v>7.9999999999999627E-2</v>
      </c>
      <c r="N474" s="129">
        <f t="shared" si="60"/>
        <v>9.0000000000000302E-2</v>
      </c>
      <c r="O474" s="25">
        <f>List1!X531</f>
        <v>6.4996117194825462</v>
      </c>
    </row>
    <row r="475" spans="1:15" x14ac:dyDescent="0.2">
      <c r="A475" s="154">
        <v>41626</v>
      </c>
      <c r="B475">
        <f>'American Bonds'!B476-'American Bonds'!B475</f>
        <v>-3.0000000000000027E-2</v>
      </c>
      <c r="C475">
        <f>'American Bonds'!C476-'American Bonds'!C475</f>
        <v>9.9999999999997868E-3</v>
      </c>
      <c r="D475">
        <f>'American Bonds'!D476-'American Bonds'!D475</f>
        <v>0</v>
      </c>
      <c r="E475">
        <f>'American Bonds'!E476-'American Bonds'!E475</f>
        <v>1.0000000000000009E-2</v>
      </c>
      <c r="F475">
        <f>'American Bonds'!F476-'American Bonds'!F475</f>
        <v>0</v>
      </c>
      <c r="G475">
        <f>'American Bonds'!G476-'American Bonds'!G475</f>
        <v>1.0000000000000009E-2</v>
      </c>
      <c r="H475">
        <f>'American Bonds'!H476-'American Bonds'!H475</f>
        <v>1.0000000000000231E-2</v>
      </c>
      <c r="I475">
        <f>'American Bonds'!I476-'American Bonds'!I475</f>
        <v>2.9999999999999805E-2</v>
      </c>
      <c r="J475">
        <f>'American Bonds'!J476-'American Bonds'!J475</f>
        <v>3.0000000000000249E-2</v>
      </c>
      <c r="K475">
        <f>'American Bonds'!K476-'American Bonds'!K475</f>
        <v>4.9999999999999822E-2</v>
      </c>
      <c r="L475">
        <f>'American Bonds'!L476-'American Bonds'!L475</f>
        <v>6.0000000000000053E-2</v>
      </c>
      <c r="N475" s="129">
        <f t="shared" si="60"/>
        <v>6.0000000000000053E-2</v>
      </c>
      <c r="O475" s="25">
        <f>List1!X532</f>
        <v>6.4809216035906312</v>
      </c>
    </row>
    <row r="476" spans="1:15" x14ac:dyDescent="0.2">
      <c r="A476" s="154">
        <v>41627</v>
      </c>
      <c r="B476">
        <f>'American Bonds'!B477-'American Bonds'!B476</f>
        <v>-1.0000000000000009E-2</v>
      </c>
      <c r="C476">
        <f>'American Bonds'!C477-'American Bonds'!C476</f>
        <v>-2.9999999999999805E-2</v>
      </c>
      <c r="D476">
        <f>'American Bonds'!D477-'American Bonds'!D476</f>
        <v>3.0000000000000027E-2</v>
      </c>
      <c r="E476">
        <f>'American Bonds'!E477-'American Bonds'!E476</f>
        <v>1.0000000000000009E-2</v>
      </c>
      <c r="F476">
        <f>'American Bonds'!F477-'American Bonds'!F476</f>
        <v>1.9999999999999796E-2</v>
      </c>
      <c r="G476">
        <f>'American Bonds'!G477-'American Bonds'!G476</f>
        <v>2.9999999999999805E-2</v>
      </c>
      <c r="H476">
        <f>'American Bonds'!H477-'American Bonds'!H476</f>
        <v>1.9999999999999574E-2</v>
      </c>
      <c r="I476">
        <f>'American Bonds'!I477-'American Bonds'!I476</f>
        <v>-9.9999999999997868E-3</v>
      </c>
      <c r="J476">
        <f>'American Bonds'!J477-'American Bonds'!J476</f>
        <v>-1.0000000000000231E-2</v>
      </c>
      <c r="K476">
        <f>'American Bonds'!K477-'American Bonds'!K476</f>
        <v>-2.9999999999999805E-2</v>
      </c>
      <c r="L476">
        <f>'American Bonds'!L477-'American Bonds'!L476</f>
        <v>-4.0000000000000036E-2</v>
      </c>
      <c r="N476" s="129">
        <f t="shared" si="60"/>
        <v>3.0000000000000027E-2</v>
      </c>
      <c r="O476" s="25">
        <f>List1!X533</f>
        <v>6.4496815378699193</v>
      </c>
    </row>
    <row r="477" spans="1:15" x14ac:dyDescent="0.2">
      <c r="A477" s="154">
        <v>41628</v>
      </c>
      <c r="B477">
        <f>'American Bonds'!B478-'American Bonds'!B477</f>
        <v>-6.0000000000000053E-2</v>
      </c>
      <c r="C477">
        <f>'American Bonds'!C478-'American Bonds'!C477</f>
        <v>-2.0000000000000018E-2</v>
      </c>
      <c r="D477">
        <f>'American Bonds'!D478-'American Bonds'!D477</f>
        <v>0</v>
      </c>
      <c r="E477">
        <f>'American Bonds'!E478-'American Bonds'!E477</f>
        <v>0</v>
      </c>
      <c r="F477">
        <f>'American Bonds'!F478-'American Bonds'!F477</f>
        <v>2.0000000000000018E-2</v>
      </c>
      <c r="G477">
        <f>'American Bonds'!G478-'American Bonds'!G477</f>
        <v>0</v>
      </c>
      <c r="H477">
        <f>'American Bonds'!H478-'American Bonds'!H477</f>
        <v>0</v>
      </c>
      <c r="I477">
        <f>'American Bonds'!I478-'American Bonds'!I477</f>
        <v>9.9999999999997868E-3</v>
      </c>
      <c r="J477">
        <f>'American Bonds'!J478-'American Bonds'!J477</f>
        <v>0</v>
      </c>
      <c r="K477">
        <f>'American Bonds'!K478-'American Bonds'!K477</f>
        <v>0</v>
      </c>
      <c r="L477">
        <f>'American Bonds'!L478-'American Bonds'!L477</f>
        <v>-9.9999999999997868E-3</v>
      </c>
      <c r="N477" s="129">
        <f t="shared" si="60"/>
        <v>2.0000000000000018E-2</v>
      </c>
      <c r="O477" s="25">
        <f>List1!X534</f>
        <v>6.4329812753920228</v>
      </c>
    </row>
    <row r="478" spans="1:15" x14ac:dyDescent="0.2">
      <c r="A478" s="154">
        <v>41629</v>
      </c>
      <c r="B478">
        <f>'American Bonds'!B479-'American Bonds'!B478</f>
        <v>9.000000000000008E-2</v>
      </c>
      <c r="C478">
        <f>'American Bonds'!C479-'American Bonds'!C478</f>
        <v>0.1399999999999999</v>
      </c>
      <c r="D478">
        <f>'American Bonds'!D479-'American Bonds'!D478</f>
        <v>-2.0000000000000018E-2</v>
      </c>
      <c r="E478">
        <f>'American Bonds'!E479-'American Bonds'!E478</f>
        <v>2.0000000000000018E-2</v>
      </c>
      <c r="F478">
        <f>'American Bonds'!F479-'American Bonds'!F478</f>
        <v>1.0000000000000009E-2</v>
      </c>
      <c r="G478">
        <f>'American Bonds'!G479-'American Bonds'!G478</f>
        <v>1.0000000000000231E-2</v>
      </c>
      <c r="H478">
        <f>'American Bonds'!H479-'American Bonds'!H478</f>
        <v>-9.9999999999997868E-3</v>
      </c>
      <c r="I478">
        <f>'American Bonds'!I479-'American Bonds'!I478</f>
        <v>-2.0000000000000018E-2</v>
      </c>
      <c r="J478">
        <f>'American Bonds'!J479-'American Bonds'!J478</f>
        <v>-9.9999999999997868E-3</v>
      </c>
      <c r="K478">
        <f>'American Bonds'!K479-'American Bonds'!K478</f>
        <v>-2.0000000000000018E-2</v>
      </c>
      <c r="L478">
        <f>'American Bonds'!L479-'American Bonds'!L478</f>
        <v>-1.0000000000000231E-2</v>
      </c>
      <c r="N478" s="129">
        <f t="shared" si="60"/>
        <v>0.1399999999999999</v>
      </c>
      <c r="O478" s="25">
        <f>List1!X535</f>
        <v>6.4435120998275615</v>
      </c>
    </row>
    <row r="479" spans="1:15" x14ac:dyDescent="0.2">
      <c r="A479" s="154">
        <v>41633</v>
      </c>
      <c r="B479">
        <f>'American Bonds'!B480-'American Bonds'!B479</f>
        <v>-6.0000000000000053E-2</v>
      </c>
      <c r="C479">
        <f>'American Bonds'!C480-'American Bonds'!C479</f>
        <v>-3.0000000000000027E-2</v>
      </c>
      <c r="D479">
        <f>'American Bonds'!D480-'American Bonds'!D479</f>
        <v>1.0000000000000009E-2</v>
      </c>
      <c r="E479">
        <f>'American Bonds'!E480-'American Bonds'!E479</f>
        <v>0</v>
      </c>
      <c r="F479">
        <f>'American Bonds'!F480-'American Bonds'!F479</f>
        <v>-3.0000000000000027E-2</v>
      </c>
      <c r="G479">
        <f>'American Bonds'!G480-'American Bonds'!G479</f>
        <v>-3.0000000000000027E-2</v>
      </c>
      <c r="H479">
        <f>'American Bonds'!H480-'American Bonds'!H479</f>
        <v>-2.9999999999999805E-2</v>
      </c>
      <c r="I479">
        <f>'American Bonds'!I480-'American Bonds'!I479</f>
        <v>-4.0000000000000036E-2</v>
      </c>
      <c r="J479">
        <f>'American Bonds'!J480-'American Bonds'!J479</f>
        <v>-5.0000000000000266E-2</v>
      </c>
      <c r="K479">
        <f>'American Bonds'!K480-'American Bonds'!K479</f>
        <v>-7.0000000000000284E-2</v>
      </c>
      <c r="L479">
        <f>'American Bonds'!L480-'American Bonds'!L479</f>
        <v>-6.999999999999984E-2</v>
      </c>
      <c r="N479" s="129">
        <f t="shared" si="60"/>
        <v>1.0000000000000009E-2</v>
      </c>
      <c r="O479" s="25">
        <f>List1!X536</f>
        <v>6.4435076055610505</v>
      </c>
    </row>
    <row r="480" spans="1:15" x14ac:dyDescent="0.2">
      <c r="A480" s="154">
        <v>41634</v>
      </c>
      <c r="B480">
        <f>'American Bonds'!B481-'American Bonds'!B480</f>
        <v>1.0000000000000009E-2</v>
      </c>
      <c r="C480">
        <f>'American Bonds'!C481-'American Bonds'!C480</f>
        <v>-5.0000000000000044E-2</v>
      </c>
      <c r="D480">
        <f>'American Bonds'!D481-'American Bonds'!D480</f>
        <v>1.0000000000000009E-2</v>
      </c>
      <c r="E480">
        <f>'American Bonds'!E481-'American Bonds'!E480</f>
        <v>1.0000000000000009E-2</v>
      </c>
      <c r="F480">
        <f>'American Bonds'!F481-'American Bonds'!F480</f>
        <v>2.0000000000000018E-2</v>
      </c>
      <c r="G480">
        <f>'American Bonds'!G481-'American Bonds'!G480</f>
        <v>1.0000000000000009E-2</v>
      </c>
      <c r="H480">
        <f>'American Bonds'!H481-'American Bonds'!H480</f>
        <v>9.9999999999997868E-3</v>
      </c>
      <c r="I480">
        <f>'American Bonds'!I481-'American Bonds'!I480</f>
        <v>2.0000000000000018E-2</v>
      </c>
      <c r="J480">
        <f>'American Bonds'!J481-'American Bonds'!J480</f>
        <v>1.0000000000000231E-2</v>
      </c>
      <c r="K480">
        <f>'American Bonds'!K481-'American Bonds'!K480</f>
        <v>1.0000000000000231E-2</v>
      </c>
      <c r="L480">
        <f>'American Bonds'!L481-'American Bonds'!L480</f>
        <v>0</v>
      </c>
      <c r="N480" s="129">
        <f t="shared" si="60"/>
        <v>2.0000000000000018E-2</v>
      </c>
      <c r="O480" s="25">
        <f>List1!X537</f>
        <v>6.4505606127643071</v>
      </c>
    </row>
    <row r="481" spans="1:15" x14ac:dyDescent="0.2">
      <c r="A481" s="154">
        <v>41635</v>
      </c>
      <c r="B481">
        <f>'American Bonds'!B482-'American Bonds'!B481</f>
        <v>9.000000000000008E-2</v>
      </c>
      <c r="C481">
        <f>'American Bonds'!C482-'American Bonds'!C481</f>
        <v>0</v>
      </c>
      <c r="D481">
        <f>'American Bonds'!D482-'American Bonds'!D481</f>
        <v>-1.0000000000000009E-2</v>
      </c>
      <c r="E481">
        <f>'American Bonds'!E482-'American Bonds'!E481</f>
        <v>0</v>
      </c>
      <c r="F481">
        <f>'American Bonds'!F482-'American Bonds'!F481</f>
        <v>-2.0000000000000018E-2</v>
      </c>
      <c r="G481">
        <f>'American Bonds'!G482-'American Bonds'!G481</f>
        <v>-2.0000000000000018E-2</v>
      </c>
      <c r="H481">
        <f>'American Bonds'!H482-'American Bonds'!H481</f>
        <v>-2.9999999999999805E-2</v>
      </c>
      <c r="I481">
        <f>'American Bonds'!I482-'American Bonds'!I481</f>
        <v>-2.9999999999999805E-2</v>
      </c>
      <c r="J481">
        <f>'American Bonds'!J482-'American Bonds'!J481</f>
        <v>-3.0000000000000249E-2</v>
      </c>
      <c r="K481">
        <f>'American Bonds'!K482-'American Bonds'!K481</f>
        <v>-2.0000000000000018E-2</v>
      </c>
      <c r="L481">
        <f>'American Bonds'!L482-'American Bonds'!L481</f>
        <v>-9.9999999999997868E-3</v>
      </c>
      <c r="N481" s="129">
        <f t="shared" si="60"/>
        <v>9.000000000000008E-2</v>
      </c>
      <c r="O481" s="25">
        <f>List1!X538</f>
        <v>6.4744712548311663</v>
      </c>
    </row>
    <row r="482" spans="1:15" x14ac:dyDescent="0.2">
      <c r="A482" s="154">
        <v>41636</v>
      </c>
      <c r="B482">
        <f>'American Bonds'!B483-'American Bonds'!B482</f>
        <v>1.0000000000000009E-2</v>
      </c>
      <c r="C482">
        <f>'American Bonds'!C483-'American Bonds'!C482</f>
        <v>5.0000000000000044E-2</v>
      </c>
      <c r="D482">
        <f>'American Bonds'!D483-'American Bonds'!D482</f>
        <v>8.0000000000000071E-2</v>
      </c>
      <c r="E482">
        <f>'American Bonds'!E483-'American Bonds'!E482</f>
        <v>7.0000000000000062E-2</v>
      </c>
      <c r="F482">
        <f>'American Bonds'!F483-'American Bonds'!F482</f>
        <v>3.0000000000000027E-2</v>
      </c>
      <c r="G482">
        <f>'American Bonds'!G483-'American Bonds'!G482</f>
        <v>2.9999999999999805E-2</v>
      </c>
      <c r="H482">
        <f>'American Bonds'!H483-'American Bonds'!H482</f>
        <v>4.9999999999999822E-2</v>
      </c>
      <c r="I482">
        <f>'American Bonds'!I483-'American Bonds'!I482</f>
        <v>4.9999999999999822E-2</v>
      </c>
      <c r="J482">
        <f>'American Bonds'!J483-'American Bonds'!J482</f>
        <v>6.0000000000000053E-2</v>
      </c>
      <c r="K482">
        <f>'American Bonds'!K483-'American Bonds'!K482</f>
        <v>6.0000000000000053E-2</v>
      </c>
      <c r="L482">
        <f>'American Bonds'!L483-'American Bonds'!L482</f>
        <v>6.999999999999984E-2</v>
      </c>
      <c r="N482" s="129">
        <f t="shared" si="60"/>
        <v>8.0000000000000071E-2</v>
      </c>
      <c r="O482" s="25">
        <f>List1!X539</f>
        <v>6.4710391266634995</v>
      </c>
    </row>
    <row r="483" spans="1:15" x14ac:dyDescent="0.2">
      <c r="A483" s="154" t="s">
        <v>193</v>
      </c>
      <c r="B483">
        <f>'American Bonds'!B484-'American Bonds'!B483</f>
        <v>0</v>
      </c>
      <c r="C483">
        <f>'American Bonds'!C484-'American Bonds'!C483</f>
        <v>-3.0000000000000027E-2</v>
      </c>
      <c r="D483">
        <f>'American Bonds'!D484-'American Bonds'!D483</f>
        <v>-2.0000000000000018E-2</v>
      </c>
      <c r="E483">
        <f>'American Bonds'!E484-'American Bonds'!E483</f>
        <v>-2.0000000000000018E-2</v>
      </c>
      <c r="F483">
        <f>'American Bonds'!F484-'American Bonds'!F483</f>
        <v>2.0000000000000018E-2</v>
      </c>
      <c r="G483">
        <f>'American Bonds'!G484-'American Bonds'!G483</f>
        <v>1.0000000000000231E-2</v>
      </c>
      <c r="H483">
        <f>'American Bonds'!H484-'American Bonds'!H483</f>
        <v>0</v>
      </c>
      <c r="I483">
        <f>'American Bonds'!I484-'American Bonds'!I483</f>
        <v>-9.9999999999997868E-3</v>
      </c>
      <c r="J483">
        <f>'American Bonds'!J484-'American Bonds'!J483</f>
        <v>-2.0000000000000018E-2</v>
      </c>
      <c r="K483">
        <f>'American Bonds'!K484-'American Bonds'!K483</f>
        <v>-2.0000000000000018E-2</v>
      </c>
      <c r="L483">
        <f>'American Bonds'!L484-'American Bonds'!L483</f>
        <v>-3.0000000000000249E-2</v>
      </c>
      <c r="N483" s="129">
        <f t="shared" si="60"/>
        <v>2.0000000000000018E-2</v>
      </c>
      <c r="O483" s="25">
        <f>List1!X540</f>
        <v>6.4790890137497152</v>
      </c>
    </row>
    <row r="484" spans="1:15" x14ac:dyDescent="0.2">
      <c r="A484" s="154" t="s">
        <v>194</v>
      </c>
      <c r="B484">
        <f>'American Bonds'!B485-'American Bonds'!B484</f>
        <v>-1.0000000000000009E-2</v>
      </c>
      <c r="C484">
        <f>'American Bonds'!C485-'American Bonds'!C484</f>
        <v>0</v>
      </c>
      <c r="D484">
        <f>'American Bonds'!D485-'American Bonds'!D484</f>
        <v>1.0000000000000009E-2</v>
      </c>
      <c r="E484">
        <f>'American Bonds'!E485-'American Bonds'!E484</f>
        <v>1.0000000000000009E-2</v>
      </c>
      <c r="F484">
        <f>'American Bonds'!F485-'American Bonds'!F484</f>
        <v>2.0000000000000018E-2</v>
      </c>
      <c r="G484">
        <f>'American Bonds'!G485-'American Bonds'!G484</f>
        <v>2.9999999999999805E-2</v>
      </c>
      <c r="H484">
        <f>'American Bonds'!H485-'American Bonds'!H484</f>
        <v>2.0000000000000018E-2</v>
      </c>
      <c r="I484">
        <f>'American Bonds'!I485-'American Bonds'!I484</f>
        <v>9.9999999999997868E-3</v>
      </c>
      <c r="J484">
        <f>'American Bonds'!J485-'American Bonds'!J484</f>
        <v>2.0000000000000018E-2</v>
      </c>
      <c r="K484">
        <f>'American Bonds'!K485-'American Bonds'!K484</f>
        <v>0</v>
      </c>
      <c r="L484">
        <f>'American Bonds'!L485-'American Bonds'!L484</f>
        <v>1.0000000000000231E-2</v>
      </c>
      <c r="N484" s="129">
        <f t="shared" si="60"/>
        <v>2.9999999999999805E-2</v>
      </c>
      <c r="O484" s="25">
        <f>List1!X541</f>
        <v>6.4579211146383164</v>
      </c>
    </row>
    <row r="485" spans="1:15" x14ac:dyDescent="0.2">
      <c r="A485" s="154" t="s">
        <v>195</v>
      </c>
      <c r="B485">
        <f>'American Bonds'!B486-'American Bonds'!B485</f>
        <v>-1.0000000000000009E-2</v>
      </c>
      <c r="C485">
        <f>'American Bonds'!C486-'American Bonds'!C485</f>
        <v>-2.0000000000000018E-2</v>
      </c>
      <c r="D485">
        <f>'American Bonds'!D486-'American Bonds'!D485</f>
        <v>-2.0000000000000018E-2</v>
      </c>
      <c r="E485">
        <f>'American Bonds'!E486-'American Bonds'!E485</f>
        <v>-2.0000000000000018E-2</v>
      </c>
      <c r="F485">
        <f>'American Bonds'!F486-'American Bonds'!F485</f>
        <v>0</v>
      </c>
      <c r="G485">
        <f>'American Bonds'!G486-'American Bonds'!G485</f>
        <v>1.0000000000000231E-2</v>
      </c>
      <c r="H485">
        <f>'American Bonds'!H486-'American Bonds'!H485</f>
        <v>2.0000000000000018E-2</v>
      </c>
      <c r="I485">
        <f>'American Bonds'!I486-'American Bonds'!I485</f>
        <v>2.0000000000000018E-2</v>
      </c>
      <c r="J485">
        <f>'American Bonds'!J486-'American Bonds'!J485</f>
        <v>1.0000000000000231E-2</v>
      </c>
      <c r="K485">
        <f>'American Bonds'!K486-'American Bonds'!K485</f>
        <v>2.0000000000000018E-2</v>
      </c>
      <c r="L485">
        <f>'American Bonds'!L486-'American Bonds'!L485</f>
        <v>2.0000000000000018E-2</v>
      </c>
      <c r="N485" s="129">
        <f t="shared" si="60"/>
        <v>2.0000000000000018E-2</v>
      </c>
      <c r="O485" s="25">
        <f>List1!X542</f>
        <v>6.4657398547136475</v>
      </c>
    </row>
    <row r="486" spans="1:15" x14ac:dyDescent="0.2">
      <c r="A486" s="154" t="s">
        <v>196</v>
      </c>
      <c r="B486">
        <f>'American Bonds'!B487-'American Bonds'!B486</f>
        <v>3.0000000000000027E-2</v>
      </c>
      <c r="C486">
        <f>'American Bonds'!C487-'American Bonds'!C486</f>
        <v>6.0000000000000053E-2</v>
      </c>
      <c r="D486">
        <f>'American Bonds'!D487-'American Bonds'!D486</f>
        <v>2.0000000000000018E-2</v>
      </c>
      <c r="E486">
        <f>'American Bonds'!E487-'American Bonds'!E486</f>
        <v>-1.0000000000000009E-2</v>
      </c>
      <c r="F486">
        <f>'American Bonds'!F487-'American Bonds'!F486</f>
        <v>0</v>
      </c>
      <c r="G486">
        <f>'American Bonds'!G487-'American Bonds'!G486</f>
        <v>9.9999999999997868E-3</v>
      </c>
      <c r="H486">
        <f>'American Bonds'!H487-'American Bonds'!H486</f>
        <v>0</v>
      </c>
      <c r="I486">
        <f>'American Bonds'!I487-'American Bonds'!I486</f>
        <v>1.0000000000000231E-2</v>
      </c>
      <c r="J486">
        <f>'American Bonds'!J487-'American Bonds'!J486</f>
        <v>2.0000000000000018E-2</v>
      </c>
      <c r="K486">
        <f>'American Bonds'!K487-'American Bonds'!K486</f>
        <v>9.9999999999997868E-3</v>
      </c>
      <c r="L486">
        <f>'American Bonds'!L487-'American Bonds'!L486</f>
        <v>0</v>
      </c>
      <c r="N486" s="129">
        <f t="shared" si="60"/>
        <v>6.0000000000000053E-2</v>
      </c>
      <c r="O486" s="25">
        <f>List1!X543</f>
        <v>6.4646547688519203</v>
      </c>
    </row>
    <row r="487" spans="1:15" x14ac:dyDescent="0.2">
      <c r="A487" s="154" t="s">
        <v>197</v>
      </c>
      <c r="B487">
        <f>'American Bonds'!B488-'American Bonds'!B487</f>
        <v>-3.0000000000000027E-2</v>
      </c>
      <c r="C487">
        <f>'American Bonds'!C488-'American Bonds'!C487</f>
        <v>-1.0000000000000009E-2</v>
      </c>
      <c r="D487">
        <f>'American Bonds'!D488-'American Bonds'!D487</f>
        <v>0</v>
      </c>
      <c r="E487">
        <f>'American Bonds'!E488-'American Bonds'!E487</f>
        <v>-1.0000000000000009E-2</v>
      </c>
      <c r="F487">
        <f>'American Bonds'!F488-'American Bonds'!F487</f>
        <v>2.0000000000000018E-2</v>
      </c>
      <c r="G487">
        <f>'American Bonds'!G488-'American Bonds'!G487</f>
        <v>2.0000000000000018E-2</v>
      </c>
      <c r="H487">
        <f>'American Bonds'!H488-'American Bonds'!H487</f>
        <v>4.0000000000000036E-2</v>
      </c>
      <c r="I487">
        <f>'American Bonds'!I488-'American Bonds'!I487</f>
        <v>4.9999999999999822E-2</v>
      </c>
      <c r="J487">
        <f>'American Bonds'!J488-'American Bonds'!J487</f>
        <v>5.9999999999999609E-2</v>
      </c>
      <c r="K487">
        <f>'American Bonds'!K488-'American Bonds'!K487</f>
        <v>7.0000000000000284E-2</v>
      </c>
      <c r="L487">
        <f>'American Bonds'!L488-'American Bonds'!L487</f>
        <v>6.999999999999984E-2</v>
      </c>
      <c r="N487" s="129">
        <f t="shared" si="60"/>
        <v>7.0000000000000284E-2</v>
      </c>
      <c r="O487" s="25">
        <f>List1!X544</f>
        <v>6.4581950063604756</v>
      </c>
    </row>
    <row r="488" spans="1:15" x14ac:dyDescent="0.2">
      <c r="A488" s="154" t="s">
        <v>198</v>
      </c>
      <c r="B488">
        <f>'American Bonds'!B489-'American Bonds'!B488</f>
        <v>4.0000000000000036E-2</v>
      </c>
      <c r="C488">
        <f>'American Bonds'!C489-'American Bonds'!C488</f>
        <v>-2.0000000000000018E-2</v>
      </c>
      <c r="D488">
        <f>'American Bonds'!D489-'American Bonds'!D488</f>
        <v>-1.0000000000000009E-2</v>
      </c>
      <c r="E488">
        <f>'American Bonds'!E489-'American Bonds'!E488</f>
        <v>0</v>
      </c>
      <c r="F488">
        <f>'American Bonds'!F489-'American Bonds'!F488</f>
        <v>0</v>
      </c>
      <c r="G488">
        <f>'American Bonds'!G489-'American Bonds'!G488</f>
        <v>-9.9999999999997868E-3</v>
      </c>
      <c r="H488">
        <f>'American Bonds'!H489-'American Bonds'!H488</f>
        <v>-1.0000000000000231E-2</v>
      </c>
      <c r="I488">
        <f>'American Bonds'!I489-'American Bonds'!I488</f>
        <v>1.0000000000000231E-2</v>
      </c>
      <c r="J488">
        <f>'American Bonds'!J489-'American Bonds'!J488</f>
        <v>0</v>
      </c>
      <c r="K488">
        <f>'American Bonds'!K489-'American Bonds'!K488</f>
        <v>9.9999999999997868E-3</v>
      </c>
      <c r="L488">
        <f>'American Bonds'!L489-'American Bonds'!L488</f>
        <v>0</v>
      </c>
      <c r="N488" s="129">
        <f t="shared" si="60"/>
        <v>4.0000000000000036E-2</v>
      </c>
      <c r="O488" s="25">
        <f>List1!X545</f>
        <v>6.4533031081390613</v>
      </c>
    </row>
    <row r="489" spans="1:15" x14ac:dyDescent="0.2">
      <c r="A489" s="154" t="s">
        <v>199</v>
      </c>
      <c r="B489">
        <f>'American Bonds'!B490-'American Bonds'!B489</f>
        <v>1.0000000000000009E-2</v>
      </c>
      <c r="C489">
        <f>'American Bonds'!C490-'American Bonds'!C489</f>
        <v>1.0000000000000009E-2</v>
      </c>
      <c r="D489">
        <f>'American Bonds'!D490-'American Bonds'!D489</f>
        <v>-1.0000000000000009E-2</v>
      </c>
      <c r="E489">
        <f>'American Bonds'!E490-'American Bonds'!E489</f>
        <v>-1.0000000000000009E-2</v>
      </c>
      <c r="F489">
        <f>'American Bonds'!F490-'American Bonds'!F489</f>
        <v>0</v>
      </c>
      <c r="G489">
        <f>'American Bonds'!G490-'American Bonds'!G489</f>
        <v>9.9999999999997868E-3</v>
      </c>
      <c r="H489">
        <f>'American Bonds'!H490-'American Bonds'!H489</f>
        <v>0</v>
      </c>
      <c r="I489">
        <f>'American Bonds'!I490-'American Bonds'!I489</f>
        <v>-1.0000000000000231E-2</v>
      </c>
      <c r="J489">
        <f>'American Bonds'!J490-'American Bonds'!J489</f>
        <v>-9.9999999999997868E-3</v>
      </c>
      <c r="K489">
        <f>'American Bonds'!K490-'American Bonds'!K489</f>
        <v>-9.9999999999997868E-3</v>
      </c>
      <c r="L489">
        <f>'American Bonds'!L490-'American Bonds'!L489</f>
        <v>3.0000000000000249E-2</v>
      </c>
      <c r="N489" s="129">
        <f t="shared" si="60"/>
        <v>3.0000000000000249E-2</v>
      </c>
      <c r="O489" s="25">
        <f>List1!X546</f>
        <v>6.4281393600751535</v>
      </c>
    </row>
    <row r="490" spans="1:15" x14ac:dyDescent="0.2">
      <c r="A490" s="154" t="s">
        <v>200</v>
      </c>
      <c r="B490">
        <f>'American Bonds'!B491-'American Bonds'!B490</f>
        <v>-1.0000000000000009E-2</v>
      </c>
      <c r="C490">
        <f>'American Bonds'!C491-'American Bonds'!C490</f>
        <v>0</v>
      </c>
      <c r="D490">
        <f>'American Bonds'!D491-'American Bonds'!D490</f>
        <v>1.0000000000000009E-2</v>
      </c>
      <c r="E490">
        <f>'American Bonds'!E491-'American Bonds'!E490</f>
        <v>1.0000000000000009E-2</v>
      </c>
      <c r="F490">
        <f>'American Bonds'!F491-'American Bonds'!F490</f>
        <v>1.0000000000000009E-2</v>
      </c>
      <c r="G490">
        <f>'American Bonds'!G491-'American Bonds'!G490</f>
        <v>3.0000000000000249E-2</v>
      </c>
      <c r="H490">
        <f>'American Bonds'!H491-'American Bonds'!H490</f>
        <v>3.0000000000000249E-2</v>
      </c>
      <c r="I490">
        <f>'American Bonds'!I491-'American Bonds'!I490</f>
        <v>2.0000000000000018E-2</v>
      </c>
      <c r="J490">
        <f>'American Bonds'!J491-'American Bonds'!J490</f>
        <v>9.9999999999997868E-3</v>
      </c>
      <c r="K490">
        <f>'American Bonds'!K491-'American Bonds'!K490</f>
        <v>-1.0000000000000231E-2</v>
      </c>
      <c r="L490">
        <f>'American Bonds'!L491-'American Bonds'!L490</f>
        <v>-6.0000000000000053E-2</v>
      </c>
      <c r="N490" s="129">
        <f t="shared" si="60"/>
        <v>3.0000000000000249E-2</v>
      </c>
      <c r="O490" s="25">
        <f>List1!X547</f>
        <v>6.4249765593167547</v>
      </c>
    </row>
    <row r="491" spans="1:15" x14ac:dyDescent="0.2">
      <c r="A491" s="154" t="s">
        <v>201</v>
      </c>
      <c r="B491">
        <f>'American Bonds'!B492-'American Bonds'!B491</f>
        <v>2.0000000000000018E-2</v>
      </c>
      <c r="C491">
        <f>'American Bonds'!C492-'American Bonds'!C491</f>
        <v>2.0000000000000018E-2</v>
      </c>
      <c r="D491">
        <f>'American Bonds'!D492-'American Bonds'!D491</f>
        <v>3.9999999999999813E-2</v>
      </c>
      <c r="E491">
        <f>'American Bonds'!E492-'American Bonds'!E491</f>
        <v>1.0000000000000009E-2</v>
      </c>
      <c r="F491">
        <f>'American Bonds'!F492-'American Bonds'!F491</f>
        <v>3.9999999999999813E-2</v>
      </c>
      <c r="G491">
        <f>'American Bonds'!G492-'American Bonds'!G491</f>
        <v>0</v>
      </c>
      <c r="H491">
        <f>'American Bonds'!H492-'American Bonds'!H491</f>
        <v>9.9999999999997868E-3</v>
      </c>
      <c r="I491">
        <f>'American Bonds'!I492-'American Bonds'!I491</f>
        <v>0</v>
      </c>
      <c r="J491">
        <f>'American Bonds'!J492-'American Bonds'!J491</f>
        <v>-9.9999999999997868E-3</v>
      </c>
      <c r="K491">
        <f>'American Bonds'!K492-'American Bonds'!K491</f>
        <v>-2.0000000000000018E-2</v>
      </c>
      <c r="L491">
        <f>'American Bonds'!L492-'American Bonds'!L491</f>
        <v>-2.0000000000000018E-2</v>
      </c>
      <c r="N491" s="129">
        <f t="shared" si="60"/>
        <v>3.9999999999999813E-2</v>
      </c>
      <c r="O491" s="25">
        <f>List1!X548</f>
        <v>6.4289724890809392</v>
      </c>
    </row>
    <row r="492" spans="1:15" x14ac:dyDescent="0.2">
      <c r="A492" s="154">
        <v>41654</v>
      </c>
      <c r="B492">
        <f>'American Bonds'!B493-'American Bonds'!B492</f>
        <v>-2.0000000000000018E-2</v>
      </c>
      <c r="C492">
        <f>'American Bonds'!C493-'American Bonds'!C492</f>
        <v>-1.0000000000000009E-2</v>
      </c>
      <c r="D492">
        <f>'American Bonds'!D493-'American Bonds'!D492</f>
        <v>0</v>
      </c>
      <c r="E492">
        <f>'American Bonds'!E493-'American Bonds'!E492</f>
        <v>0</v>
      </c>
      <c r="F492">
        <f>'American Bonds'!F493-'American Bonds'!F492</f>
        <v>2.0000000000000018E-2</v>
      </c>
      <c r="G492">
        <f>'American Bonds'!G493-'American Bonds'!G492</f>
        <v>2.9999999999999805E-2</v>
      </c>
      <c r="H492">
        <f>'American Bonds'!H493-'American Bonds'!H492</f>
        <v>3.0000000000000249E-2</v>
      </c>
      <c r="I492">
        <f>'American Bonds'!I493-'American Bonds'!I492</f>
        <v>2.9999999999999805E-2</v>
      </c>
      <c r="J492">
        <f>'American Bonds'!J493-'American Bonds'!J492</f>
        <v>2.9999999999999805E-2</v>
      </c>
      <c r="K492">
        <f>'American Bonds'!K493-'American Bonds'!K492</f>
        <v>2.0000000000000018E-2</v>
      </c>
      <c r="L492">
        <f>'American Bonds'!L493-'American Bonds'!L492</f>
        <v>9.9999999999997868E-3</v>
      </c>
      <c r="N492" s="129">
        <f t="shared" si="60"/>
        <v>3.0000000000000249E-2</v>
      </c>
      <c r="O492" s="25">
        <f>List1!X549</f>
        <v>6.4318008646859823</v>
      </c>
    </row>
    <row r="493" spans="1:15" x14ac:dyDescent="0.2">
      <c r="A493" s="154">
        <v>41655</v>
      </c>
      <c r="B493">
        <f>'American Bonds'!B494-'American Bonds'!B493</f>
        <v>-2.0000000000000018E-2</v>
      </c>
      <c r="C493">
        <f>'American Bonds'!C494-'American Bonds'!C493</f>
        <v>1.0000000000000009E-2</v>
      </c>
      <c r="D493">
        <f>'American Bonds'!D494-'American Bonds'!D493</f>
        <v>0</v>
      </c>
      <c r="E493">
        <f>'American Bonds'!E494-'American Bonds'!E493</f>
        <v>0</v>
      </c>
      <c r="F493">
        <f>'American Bonds'!F494-'American Bonds'!F493</f>
        <v>0</v>
      </c>
      <c r="G493">
        <f>'American Bonds'!G494-'American Bonds'!G493</f>
        <v>2.0000000000000018E-2</v>
      </c>
      <c r="H493">
        <f>'American Bonds'!H494-'American Bonds'!H493</f>
        <v>4.0000000000000036E-2</v>
      </c>
      <c r="I493">
        <f>'American Bonds'!I494-'American Bonds'!I493</f>
        <v>4.0000000000000036E-2</v>
      </c>
      <c r="J493">
        <f>'American Bonds'!J494-'American Bonds'!J493</f>
        <v>5.0000000000000266E-2</v>
      </c>
      <c r="K493">
        <f>'American Bonds'!K494-'American Bonds'!K493</f>
        <v>6.0000000000000053E-2</v>
      </c>
      <c r="L493">
        <f>'American Bonds'!L494-'American Bonds'!L493</f>
        <v>6.0000000000000053E-2</v>
      </c>
      <c r="N493" s="129">
        <f t="shared" si="60"/>
        <v>6.0000000000000053E-2</v>
      </c>
      <c r="O493" s="25">
        <f>List1!X550</f>
        <v>6.438751415222951</v>
      </c>
    </row>
    <row r="494" spans="1:15" x14ac:dyDescent="0.2">
      <c r="A494" s="154">
        <v>41656</v>
      </c>
      <c r="B494">
        <f>'American Bonds'!B495-'American Bonds'!B494</f>
        <v>-1.0000000000000009E-2</v>
      </c>
      <c r="C494">
        <f>'American Bonds'!C495-'American Bonds'!C494</f>
        <v>-1.0000000000000009E-2</v>
      </c>
      <c r="D494">
        <f>'American Bonds'!D495-'American Bonds'!D494</f>
        <v>-9.9999999999997868E-3</v>
      </c>
      <c r="E494">
        <f>'American Bonds'!E495-'American Bonds'!E494</f>
        <v>0</v>
      </c>
      <c r="F494">
        <f>'American Bonds'!F495-'American Bonds'!F494</f>
        <v>1.0000000000000231E-2</v>
      </c>
      <c r="G494">
        <f>'American Bonds'!G495-'American Bonds'!G494</f>
        <v>3.0000000000000249E-2</v>
      </c>
      <c r="H494">
        <f>'American Bonds'!H495-'American Bonds'!H494</f>
        <v>2.0000000000000018E-2</v>
      </c>
      <c r="I494">
        <f>'American Bonds'!I495-'American Bonds'!I494</f>
        <v>2.0000000000000018E-2</v>
      </c>
      <c r="J494">
        <f>'American Bonds'!J495-'American Bonds'!J494</f>
        <v>2.0000000000000018E-2</v>
      </c>
      <c r="K494">
        <f>'American Bonds'!K495-'American Bonds'!K494</f>
        <v>9.9999999999997868E-3</v>
      </c>
      <c r="L494">
        <f>'American Bonds'!L495-'American Bonds'!L494</f>
        <v>1.0000000000000231E-2</v>
      </c>
      <c r="N494" s="129">
        <f t="shared" si="60"/>
        <v>3.0000000000000249E-2</v>
      </c>
      <c r="O494" s="25">
        <f>List1!X551</f>
        <v>6.430978465984535</v>
      </c>
    </row>
    <row r="495" spans="1:15" x14ac:dyDescent="0.2">
      <c r="A495" s="154">
        <v>41657</v>
      </c>
      <c r="B495">
        <f>'American Bonds'!B496-'American Bonds'!B495</f>
        <v>-1.0000000000000009E-2</v>
      </c>
      <c r="C495">
        <f>'American Bonds'!C496-'American Bonds'!C495</f>
        <v>0</v>
      </c>
      <c r="D495">
        <f>'American Bonds'!D496-'American Bonds'!D495</f>
        <v>2.9999999999999805E-2</v>
      </c>
      <c r="E495">
        <f>'American Bonds'!E496-'American Bonds'!E495</f>
        <v>0</v>
      </c>
      <c r="F495">
        <f>'American Bonds'!F496-'American Bonds'!F495</f>
        <v>2.0000000000000018E-2</v>
      </c>
      <c r="G495">
        <f>'American Bonds'!G496-'American Bonds'!G495</f>
        <v>9.9999999999997868E-3</v>
      </c>
      <c r="H495">
        <f>'American Bonds'!H496-'American Bonds'!H495</f>
        <v>9.9999999999997868E-3</v>
      </c>
      <c r="I495">
        <f>'American Bonds'!I496-'American Bonds'!I495</f>
        <v>2.0000000000000018E-2</v>
      </c>
      <c r="J495">
        <f>'American Bonds'!J496-'American Bonds'!J495</f>
        <v>2.0000000000000018E-2</v>
      </c>
      <c r="K495">
        <f>'American Bonds'!K496-'American Bonds'!K495</f>
        <v>1.0000000000000231E-2</v>
      </c>
      <c r="L495">
        <f>'American Bonds'!L496-'American Bonds'!L495</f>
        <v>2.0000000000000018E-2</v>
      </c>
      <c r="N495" s="129">
        <f t="shared" si="60"/>
        <v>2.9999999999999805E-2</v>
      </c>
      <c r="O495" s="25">
        <f>List1!X552</f>
        <v>6.4098699746952565</v>
      </c>
    </row>
    <row r="496" spans="1:15" x14ac:dyDescent="0.2">
      <c r="A496" s="154">
        <v>41660</v>
      </c>
      <c r="B496">
        <f>'American Bonds'!B497-'American Bonds'!B496</f>
        <v>-1.0000000000000009E-2</v>
      </c>
      <c r="C496">
        <f>'American Bonds'!C497-'American Bonds'!C496</f>
        <v>0</v>
      </c>
      <c r="D496">
        <f>'American Bonds'!D497-'American Bonds'!D496</f>
        <v>-2.0000000000000018E-2</v>
      </c>
      <c r="E496">
        <f>'American Bonds'!E497-'American Bonds'!E496</f>
        <v>-1.0000000000000009E-2</v>
      </c>
      <c r="F496">
        <f>'American Bonds'!F497-'American Bonds'!F496</f>
        <v>-2.0000000000000018E-2</v>
      </c>
      <c r="G496">
        <f>'American Bonds'!G497-'American Bonds'!G496</f>
        <v>-2.9999999999999805E-2</v>
      </c>
      <c r="H496">
        <f>'American Bonds'!H497-'American Bonds'!H496</f>
        <v>-2.9999999999999805E-2</v>
      </c>
      <c r="I496">
        <f>'American Bonds'!I497-'American Bonds'!I496</f>
        <v>-4.0000000000000036E-2</v>
      </c>
      <c r="J496">
        <f>'American Bonds'!J497-'American Bonds'!J496</f>
        <v>-3.0000000000000249E-2</v>
      </c>
      <c r="K496">
        <f>'American Bonds'!K497-'American Bonds'!K496</f>
        <v>-2.0000000000000018E-2</v>
      </c>
      <c r="L496">
        <f>'American Bonds'!L497-'American Bonds'!L496</f>
        <v>-3.0000000000000249E-2</v>
      </c>
      <c r="N496" s="129">
        <f t="shared" si="60"/>
        <v>0</v>
      </c>
      <c r="O496" s="25">
        <f>List1!X553</f>
        <v>6.4058473977449388</v>
      </c>
    </row>
    <row r="497" spans="1:15" x14ac:dyDescent="0.2">
      <c r="A497" s="154">
        <v>41661</v>
      </c>
      <c r="B497">
        <f>'American Bonds'!B498-'American Bonds'!B497</f>
        <v>-1.0000000000000009E-2</v>
      </c>
      <c r="C497">
        <f>'American Bonds'!C498-'American Bonds'!C497</f>
        <v>-1.0000000000000009E-2</v>
      </c>
      <c r="D497">
        <f>'American Bonds'!D498-'American Bonds'!D497</f>
        <v>0</v>
      </c>
      <c r="E497">
        <f>'American Bonds'!E498-'American Bonds'!E497</f>
        <v>1.0000000000000009E-2</v>
      </c>
      <c r="F497">
        <f>'American Bonds'!F498-'American Bonds'!F497</f>
        <v>2.0000000000000018E-2</v>
      </c>
      <c r="G497">
        <f>'American Bonds'!G498-'American Bonds'!G497</f>
        <v>2.0000000000000018E-2</v>
      </c>
      <c r="H497">
        <f>'American Bonds'!H498-'American Bonds'!H497</f>
        <v>0</v>
      </c>
      <c r="I497">
        <f>'American Bonds'!I498-'American Bonds'!I497</f>
        <v>2.0000000000000018E-2</v>
      </c>
      <c r="J497">
        <f>'American Bonds'!J498-'American Bonds'!J497</f>
        <v>2.0000000000000018E-2</v>
      </c>
      <c r="K497">
        <f>'American Bonds'!K498-'American Bonds'!K497</f>
        <v>2.9999999999999805E-2</v>
      </c>
      <c r="L497">
        <f>'American Bonds'!L498-'American Bonds'!L497</f>
        <v>3.0000000000000249E-2</v>
      </c>
      <c r="N497" s="129">
        <f t="shared" si="60"/>
        <v>3.0000000000000249E-2</v>
      </c>
      <c r="O497" s="25">
        <f>List1!X554</f>
        <v>6.4012487126290374</v>
      </c>
    </row>
    <row r="498" spans="1:15" x14ac:dyDescent="0.2">
      <c r="A498" s="154">
        <v>41662</v>
      </c>
      <c r="B498">
        <f>'American Bonds'!B499-'American Bonds'!B498</f>
        <v>-2.0000000000000018E-2</v>
      </c>
      <c r="C498">
        <f>'American Bonds'!C499-'American Bonds'!C498</f>
        <v>-1.0000000000000009E-2</v>
      </c>
      <c r="D498">
        <f>'American Bonds'!D499-'American Bonds'!D498</f>
        <v>1.0000000000000009E-2</v>
      </c>
      <c r="E498">
        <f>'American Bonds'!E499-'American Bonds'!E498</f>
        <v>1.0000000000000009E-2</v>
      </c>
      <c r="F498">
        <f>'American Bonds'!F499-'American Bonds'!F498</f>
        <v>0</v>
      </c>
      <c r="G498">
        <f>'American Bonds'!G499-'American Bonds'!G498</f>
        <v>0</v>
      </c>
      <c r="H498">
        <f>'American Bonds'!H499-'American Bonds'!H498</f>
        <v>-2.0000000000000018E-2</v>
      </c>
      <c r="I498">
        <f>'American Bonds'!I499-'American Bonds'!I498</f>
        <v>-2.0000000000000018E-2</v>
      </c>
      <c r="J498">
        <f>'American Bonds'!J499-'American Bonds'!J498</f>
        <v>-2.0000000000000018E-2</v>
      </c>
      <c r="K498">
        <f>'American Bonds'!K499-'American Bonds'!K498</f>
        <v>-4.0000000000000036E-2</v>
      </c>
      <c r="L498">
        <f>'American Bonds'!L499-'American Bonds'!L498</f>
        <v>-4.0000000000000036E-2</v>
      </c>
      <c r="N498" s="129">
        <f t="shared" si="60"/>
        <v>1.0000000000000009E-2</v>
      </c>
      <c r="O498" s="25">
        <f>List1!X555</f>
        <v>6.408907982000267</v>
      </c>
    </row>
    <row r="499" spans="1:15" x14ac:dyDescent="0.2">
      <c r="A499" s="154">
        <v>41663</v>
      </c>
      <c r="B499">
        <f>'American Bonds'!B500-'American Bonds'!B499</f>
        <v>1.0000000000000009E-2</v>
      </c>
      <c r="C499">
        <f>'American Bonds'!C500-'American Bonds'!C499</f>
        <v>-1.0000000000000009E-2</v>
      </c>
      <c r="D499">
        <f>'American Bonds'!D500-'American Bonds'!D499</f>
        <v>0</v>
      </c>
      <c r="E499">
        <f>'American Bonds'!E500-'American Bonds'!E499</f>
        <v>0</v>
      </c>
      <c r="F499">
        <f>'American Bonds'!F500-'American Bonds'!F499</f>
        <v>4.9999999999999822E-2</v>
      </c>
      <c r="G499">
        <f>'American Bonds'!G500-'American Bonds'!G499</f>
        <v>4.0000000000000036E-2</v>
      </c>
      <c r="H499">
        <f>'American Bonds'!H500-'American Bonds'!H499</f>
        <v>6.0000000000000053E-2</v>
      </c>
      <c r="I499">
        <f>'American Bonds'!I500-'American Bonds'!I499</f>
        <v>5.0000000000000266E-2</v>
      </c>
      <c r="J499">
        <f>'American Bonds'!J500-'American Bonds'!J499</f>
        <v>3.0000000000000249E-2</v>
      </c>
      <c r="K499">
        <f>'American Bonds'!K500-'American Bonds'!K499</f>
        <v>3.0000000000000249E-2</v>
      </c>
      <c r="L499">
        <f>'American Bonds'!L500-'American Bonds'!L499</f>
        <v>2.0000000000000018E-2</v>
      </c>
      <c r="N499" s="129">
        <f t="shared" si="60"/>
        <v>6.0000000000000053E-2</v>
      </c>
      <c r="O499" s="25">
        <f>List1!X556</f>
        <v>6.3990503105027647</v>
      </c>
    </row>
    <row r="500" spans="1:15" x14ac:dyDescent="0.2">
      <c r="A500" s="154">
        <v>41664</v>
      </c>
      <c r="B500">
        <f>'American Bonds'!B501-'American Bonds'!B500</f>
        <v>4.0000000000000036E-2</v>
      </c>
      <c r="C500">
        <f>'American Bonds'!C501-'American Bonds'!C500</f>
        <v>3.0000000000000027E-2</v>
      </c>
      <c r="D500">
        <f>'American Bonds'!D501-'American Bonds'!D500</f>
        <v>2.0000000000000018E-2</v>
      </c>
      <c r="E500">
        <f>'American Bonds'!E501-'American Bonds'!E500</f>
        <v>0</v>
      </c>
      <c r="F500">
        <f>'American Bonds'!F501-'American Bonds'!F500</f>
        <v>-2.0000000000000018E-2</v>
      </c>
      <c r="G500">
        <f>'American Bonds'!G501-'American Bonds'!G500</f>
        <v>1.9999999999999574E-2</v>
      </c>
      <c r="H500">
        <f>'American Bonds'!H501-'American Bonds'!H500</f>
        <v>2.0000000000000018E-2</v>
      </c>
      <c r="I500">
        <f>'American Bonds'!I501-'American Bonds'!I500</f>
        <v>2.9999999999999805E-2</v>
      </c>
      <c r="J500">
        <f>'American Bonds'!J501-'American Bonds'!J500</f>
        <v>4.0000000000000036E-2</v>
      </c>
      <c r="K500">
        <f>'American Bonds'!K501-'American Bonds'!K500</f>
        <v>2.9999999999999805E-2</v>
      </c>
      <c r="L500">
        <f>'American Bonds'!L501-'American Bonds'!L500</f>
        <v>2.9999999999999805E-2</v>
      </c>
      <c r="N500" s="129">
        <f t="shared" si="60"/>
        <v>4.0000000000000036E-2</v>
      </c>
      <c r="O500" s="25">
        <f>List1!X557</f>
        <v>6.4121096864877449</v>
      </c>
    </row>
    <row r="501" spans="1:15" x14ac:dyDescent="0.2">
      <c r="A501" s="154">
        <v>41667</v>
      </c>
      <c r="B501">
        <f>'American Bonds'!B502-'American Bonds'!B501</f>
        <v>0.20999999999999996</v>
      </c>
      <c r="C501">
        <f>'American Bonds'!C502-'American Bonds'!C501</f>
        <v>0</v>
      </c>
      <c r="D501">
        <f>'American Bonds'!D502-'American Bonds'!D501</f>
        <v>0</v>
      </c>
      <c r="E501">
        <f>'American Bonds'!E502-'American Bonds'!E501</f>
        <v>7.9999999999999849E-2</v>
      </c>
      <c r="F501">
        <f>'American Bonds'!F502-'American Bonds'!F501</f>
        <v>2.0000000000000018E-2</v>
      </c>
      <c r="G501">
        <f>'American Bonds'!G502-'American Bonds'!G501</f>
        <v>1.0000000000000231E-2</v>
      </c>
      <c r="H501">
        <f>'American Bonds'!H502-'American Bonds'!H501</f>
        <v>1.9999999999999574E-2</v>
      </c>
      <c r="I501">
        <f>'American Bonds'!I502-'American Bonds'!I501</f>
        <v>2.0000000000000018E-2</v>
      </c>
      <c r="J501">
        <f>'American Bonds'!J502-'American Bonds'!J501</f>
        <v>2.9999999999999805E-2</v>
      </c>
      <c r="K501">
        <f>'American Bonds'!K502-'American Bonds'!K501</f>
        <v>4.0000000000000036E-2</v>
      </c>
      <c r="L501">
        <f>'American Bonds'!L502-'American Bonds'!L501</f>
        <v>4.0000000000000036E-2</v>
      </c>
      <c r="N501" s="129">
        <f t="shared" si="60"/>
        <v>0.20999999999999996</v>
      </c>
      <c r="O501" s="25">
        <f>List1!X558</f>
        <v>6.4022452312535192</v>
      </c>
    </row>
    <row r="502" spans="1:15" x14ac:dyDescent="0.2">
      <c r="A502" s="154">
        <v>41668</v>
      </c>
      <c r="B502">
        <f>'American Bonds'!B503-'American Bonds'!B502</f>
        <v>-6.0000000000000053E-2</v>
      </c>
      <c r="C502">
        <f>'American Bonds'!C503-'American Bonds'!C502</f>
        <v>2.0000000000000018E-2</v>
      </c>
      <c r="D502">
        <f>'American Bonds'!D503-'American Bonds'!D502</f>
        <v>0</v>
      </c>
      <c r="E502">
        <f>'American Bonds'!E503-'American Bonds'!E502</f>
        <v>2.0000000000000018E-2</v>
      </c>
      <c r="F502">
        <f>'American Bonds'!F503-'American Bonds'!F502</f>
        <v>1.0000000000000231E-2</v>
      </c>
      <c r="G502">
        <f>'American Bonds'!G503-'American Bonds'!G502</f>
        <v>2.0000000000000018E-2</v>
      </c>
      <c r="H502">
        <f>'American Bonds'!H503-'American Bonds'!H502</f>
        <v>1.0000000000000231E-2</v>
      </c>
      <c r="I502">
        <f>'American Bonds'!I503-'American Bonds'!I502</f>
        <v>1.0000000000000231E-2</v>
      </c>
      <c r="J502">
        <f>'American Bonds'!J503-'American Bonds'!J502</f>
        <v>-9.9999999999997868E-3</v>
      </c>
      <c r="K502">
        <f>'American Bonds'!K503-'American Bonds'!K502</f>
        <v>-2.9999999999999805E-2</v>
      </c>
      <c r="L502">
        <f>'American Bonds'!L503-'American Bonds'!L502</f>
        <v>-2.9999999999999805E-2</v>
      </c>
      <c r="N502" s="129">
        <f t="shared" si="60"/>
        <v>2.0000000000000018E-2</v>
      </c>
      <c r="O502" s="25">
        <f>List1!X559</f>
        <v>6.3902553603192587</v>
      </c>
    </row>
    <row r="503" spans="1:15" x14ac:dyDescent="0.2">
      <c r="A503" s="154">
        <v>41669</v>
      </c>
      <c r="B503">
        <f>'American Bonds'!B504-'American Bonds'!B503</f>
        <v>-2.0000000000000018E-2</v>
      </c>
      <c r="C503">
        <f>'American Bonds'!C504-'American Bonds'!C503</f>
        <v>2.0000000000000018E-2</v>
      </c>
      <c r="D503">
        <f>'American Bonds'!D504-'American Bonds'!D503</f>
        <v>-2.0000000000000018E-2</v>
      </c>
      <c r="E503">
        <f>'American Bonds'!E504-'American Bonds'!E503</f>
        <v>-1.0000000000000009E-2</v>
      </c>
      <c r="F503">
        <f>'American Bonds'!F504-'American Bonds'!F503</f>
        <v>2.0000000000000018E-2</v>
      </c>
      <c r="G503">
        <f>'American Bonds'!G504-'American Bonds'!G503</f>
        <v>4.0000000000000036E-2</v>
      </c>
      <c r="H503">
        <f>'American Bonds'!H504-'American Bonds'!H503</f>
        <v>4.0000000000000036E-2</v>
      </c>
      <c r="I503">
        <f>'American Bonds'!I504-'American Bonds'!I503</f>
        <v>6.0000000000000053E-2</v>
      </c>
      <c r="J503">
        <f>'American Bonds'!J504-'American Bonds'!J503</f>
        <v>5.9999999999999609E-2</v>
      </c>
      <c r="K503">
        <f>'American Bonds'!K504-'American Bonds'!K503</f>
        <v>6.999999999999984E-2</v>
      </c>
      <c r="L503">
        <f>'American Bonds'!L504-'American Bonds'!L503</f>
        <v>5.9999999999999609E-2</v>
      </c>
      <c r="N503" s="129">
        <f t="shared" si="60"/>
        <v>6.999999999999984E-2</v>
      </c>
      <c r="O503" s="25">
        <f>List1!X560</f>
        <v>6.3775109690630201</v>
      </c>
    </row>
    <row r="504" spans="1:15" x14ac:dyDescent="0.2">
      <c r="A504" s="155" t="s">
        <v>202</v>
      </c>
      <c r="B504">
        <f>'American Bonds'!B505-'American Bonds'!B504</f>
        <v>-1.41</v>
      </c>
      <c r="C504">
        <f>'American Bonds'!C505-'American Bonds'!C504</f>
        <v>-1.48</v>
      </c>
      <c r="D504">
        <f>'American Bonds'!D505-'American Bonds'!D504</f>
        <v>-1.64</v>
      </c>
      <c r="E504">
        <f>'American Bonds'!E505-'American Bonds'!E504</f>
        <v>-1.89</v>
      </c>
      <c r="F504">
        <f>'American Bonds'!F505-'American Bonds'!F504</f>
        <v>-2.16</v>
      </c>
      <c r="G504">
        <f>'American Bonds'!G505-'American Bonds'!G504</f>
        <v>-2.33</v>
      </c>
      <c r="H504">
        <f>'American Bonds'!H505-'American Bonds'!H504</f>
        <v>-2.56</v>
      </c>
      <c r="I504">
        <f>'American Bonds'!I505-'American Bonds'!I504</f>
        <v>-2.72</v>
      </c>
      <c r="J504">
        <f>'American Bonds'!J505-'American Bonds'!J504</f>
        <v>-2.78</v>
      </c>
      <c r="K504">
        <f>'American Bonds'!K505-'American Bonds'!K504</f>
        <v>-2.9</v>
      </c>
      <c r="L504">
        <f>'American Bonds'!L505-'American Bonds'!L504</f>
        <v>-3.01</v>
      </c>
      <c r="N504" s="130">
        <f>MAX(B504:L504)</f>
        <v>-1.41</v>
      </c>
      <c r="O504" s="131">
        <f>List1!X561</f>
        <v>6.3875688007619837</v>
      </c>
    </row>
  </sheetData>
  <mergeCells count="2">
    <mergeCell ref="Q6:R6"/>
    <mergeCell ref="Q13:R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45E5-8B87-8D49-B60F-B8364ECC6AD9}">
  <dimension ref="A1:M509"/>
  <sheetViews>
    <sheetView topLeftCell="A240" workbookViewId="0">
      <selection activeCell="J245" sqref="J245"/>
    </sheetView>
  </sheetViews>
  <sheetFormatPr baseColWidth="10" defaultRowHeight="15" x14ac:dyDescent="0.2"/>
  <cols>
    <col min="4" max="4" width="14.33203125" customWidth="1"/>
    <col min="10" max="10" width="48.6640625" customWidth="1"/>
  </cols>
  <sheetData>
    <row r="1" spans="1:2" x14ac:dyDescent="0.2">
      <c r="A1" s="161" t="s">
        <v>0</v>
      </c>
      <c r="B1" s="163" t="s">
        <v>324</v>
      </c>
    </row>
    <row r="2" spans="1:2" x14ac:dyDescent="0.2">
      <c r="A2" s="198" t="s">
        <v>7</v>
      </c>
    </row>
    <row r="3" spans="1:2" x14ac:dyDescent="0.2">
      <c r="A3" s="199" t="s">
        <v>8</v>
      </c>
      <c r="B3" s="18">
        <f>LN(List1!W59/List1!W60)</f>
        <v>-0.32540032623652065</v>
      </c>
    </row>
    <row r="4" spans="1:2" x14ac:dyDescent="0.2">
      <c r="A4" s="199" t="s">
        <v>9</v>
      </c>
      <c r="B4" s="18">
        <f>LN(List1!W60/List1!W61)</f>
        <v>-6.2728956917799221E-3</v>
      </c>
    </row>
    <row r="5" spans="1:2" x14ac:dyDescent="0.2">
      <c r="A5" s="199" t="s">
        <v>10</v>
      </c>
      <c r="B5" s="18">
        <f>LN(List1!W61/List1!W62)</f>
        <v>6.0104703570171075E-4</v>
      </c>
    </row>
    <row r="6" spans="1:2" x14ac:dyDescent="0.2">
      <c r="A6" s="199" t="s">
        <v>11</v>
      </c>
      <c r="B6" s="18">
        <f>LN(List1!W62/List1!W63)</f>
        <v>-7.8561812778177049E-4</v>
      </c>
    </row>
    <row r="7" spans="1:2" x14ac:dyDescent="0.2">
      <c r="A7" s="199" t="s">
        <v>12</v>
      </c>
      <c r="B7" s="18">
        <f>LN(List1!W63/List1!W64)</f>
        <v>-5.4800220131896748E-4</v>
      </c>
    </row>
    <row r="8" spans="1:2" x14ac:dyDescent="0.2">
      <c r="A8" s="199" t="s">
        <v>13</v>
      </c>
      <c r="B8" s="18">
        <f>LN(List1!W64/List1!W65)</f>
        <v>-6.4386561540746819E-3</v>
      </c>
    </row>
    <row r="9" spans="1:2" x14ac:dyDescent="0.2">
      <c r="A9" s="199" t="s">
        <v>14</v>
      </c>
      <c r="B9" s="18">
        <f>LN(List1!W65/List1!W66)</f>
        <v>-3.9837416344655436E-4</v>
      </c>
    </row>
    <row r="10" spans="1:2" x14ac:dyDescent="0.2">
      <c r="A10" s="199" t="s">
        <v>15</v>
      </c>
      <c r="B10" s="18">
        <f>LN(List1!W66/List1!W67)</f>
        <v>-1.3344646138380633E-3</v>
      </c>
    </row>
    <row r="11" spans="1:2" x14ac:dyDescent="0.2">
      <c r="A11" s="199" t="s">
        <v>16</v>
      </c>
      <c r="B11" s="18">
        <f>LN(List1!W67/List1!W68)</f>
        <v>-4.3169220654840895E-3</v>
      </c>
    </row>
    <row r="12" spans="1:2" x14ac:dyDescent="0.2">
      <c r="A12" s="199">
        <v>40954</v>
      </c>
      <c r="B12" s="18">
        <f>LN(List1!W68/List1!W69)</f>
        <v>6.2933446353788296E-3</v>
      </c>
    </row>
    <row r="13" spans="1:2" x14ac:dyDescent="0.2">
      <c r="A13" s="199">
        <v>40955</v>
      </c>
      <c r="B13" s="18">
        <f>LN(List1!W69/List1!W70)</f>
        <v>2.2898368926161754E-3</v>
      </c>
    </row>
    <row r="14" spans="1:2" x14ac:dyDescent="0.2">
      <c r="A14" s="199">
        <v>40956</v>
      </c>
      <c r="B14" s="18">
        <f>LN(List1!W70/List1!W71)</f>
        <v>2.3293423308230251E-3</v>
      </c>
    </row>
    <row r="15" spans="1:2" x14ac:dyDescent="0.2">
      <c r="A15" s="199">
        <v>40957</v>
      </c>
      <c r="B15" s="18">
        <f>LN(List1!W71/List1!W72)</f>
        <v>-3.8620779828189744E-3</v>
      </c>
    </row>
    <row r="16" spans="1:2" x14ac:dyDescent="0.2">
      <c r="A16" s="199">
        <v>40960</v>
      </c>
      <c r="B16" s="18">
        <f>LN(List1!W72/List1!W73)</f>
        <v>8.1179693570720209E-4</v>
      </c>
    </row>
    <row r="17" spans="1:2" x14ac:dyDescent="0.2">
      <c r="A17" s="199">
        <v>40961</v>
      </c>
      <c r="B17" s="18">
        <f>LN(List1!W73/List1!W74)</f>
        <v>6.863037266551257E-4</v>
      </c>
    </row>
    <row r="18" spans="1:2" x14ac:dyDescent="0.2">
      <c r="A18" s="199">
        <v>40962</v>
      </c>
      <c r="B18" s="18">
        <f>LN(List1!W74/List1!W75)</f>
        <v>-1.5305961591281926E-3</v>
      </c>
    </row>
    <row r="19" spans="1:2" x14ac:dyDescent="0.2">
      <c r="A19" s="199">
        <v>40963</v>
      </c>
      <c r="B19" s="18">
        <f>LN(List1!W75/List1!W76)</f>
        <v>3.9347950795613812E-5</v>
      </c>
    </row>
    <row r="20" spans="1:2" x14ac:dyDescent="0.2">
      <c r="A20" s="199">
        <v>40964</v>
      </c>
      <c r="B20" s="18">
        <f>LN(List1!W76/List1!W77)</f>
        <v>-2.3067543581082269E-3</v>
      </c>
    </row>
    <row r="21" spans="1:2" x14ac:dyDescent="0.2">
      <c r="A21" s="199">
        <v>40967</v>
      </c>
      <c r="B21" s="18">
        <f>LN(List1!W77/List1!W78)</f>
        <v>4.0034898337936511E-3</v>
      </c>
    </row>
    <row r="22" spans="1:2" x14ac:dyDescent="0.2">
      <c r="A22" s="199" t="s">
        <v>17</v>
      </c>
      <c r="B22" s="18">
        <f>LN(List1!W78/List1!W79)</f>
        <v>-9.4657991751466658E-4</v>
      </c>
    </row>
    <row r="23" spans="1:2" x14ac:dyDescent="0.2">
      <c r="A23" s="199" t="s">
        <v>18</v>
      </c>
      <c r="B23" s="18">
        <f>LN(List1!W79/List1!W80)</f>
        <v>5.7525894474414994E-3</v>
      </c>
    </row>
    <row r="24" spans="1:2" x14ac:dyDescent="0.2">
      <c r="A24" s="199" t="s">
        <v>19</v>
      </c>
      <c r="B24" s="18">
        <f>LN(List1!W80/List1!W81)</f>
        <v>5.171629571110324E-4</v>
      </c>
    </row>
    <row r="25" spans="1:2" x14ac:dyDescent="0.2">
      <c r="A25" s="199" t="s">
        <v>20</v>
      </c>
      <c r="B25" s="18">
        <f>LN(List1!W81/List1!W82)</f>
        <v>-1.3387701366925377E-3</v>
      </c>
    </row>
    <row r="26" spans="1:2" x14ac:dyDescent="0.2">
      <c r="A26" s="199" t="s">
        <v>21</v>
      </c>
      <c r="B26" s="18">
        <f>LN(List1!W82/List1!W83)</f>
        <v>3.4572410630793137E-3</v>
      </c>
    </row>
    <row r="27" spans="1:2" x14ac:dyDescent="0.2">
      <c r="A27" s="199" t="s">
        <v>22</v>
      </c>
      <c r="B27" s="18">
        <f>LN(List1!W83/List1!W84)</f>
        <v>1.6565149024826754E-3</v>
      </c>
    </row>
    <row r="28" spans="1:2" x14ac:dyDescent="0.2">
      <c r="A28" s="199" t="s">
        <v>23</v>
      </c>
      <c r="B28" s="18">
        <f>LN(List1!W84/List1!W85)</f>
        <v>-4.780241156246064E-3</v>
      </c>
    </row>
    <row r="29" spans="1:2" x14ac:dyDescent="0.2">
      <c r="A29" s="199" t="s">
        <v>24</v>
      </c>
      <c r="B29" s="18">
        <f>LN(List1!W85/List1!W86)</f>
        <v>3.4827535760168435E-3</v>
      </c>
    </row>
    <row r="30" spans="1:2" x14ac:dyDescent="0.2">
      <c r="A30" s="199" t="s">
        <v>25</v>
      </c>
      <c r="B30" s="18">
        <f>LN(List1!W86/List1!W87)</f>
        <v>2.1751365541882884E-3</v>
      </c>
    </row>
    <row r="31" spans="1:2" x14ac:dyDescent="0.2">
      <c r="A31" s="199">
        <v>40981</v>
      </c>
      <c r="B31" s="18">
        <f>LN(List1!W87/List1!W88)</f>
        <v>3.0604296872001556E-3</v>
      </c>
    </row>
    <row r="32" spans="1:2" x14ac:dyDescent="0.2">
      <c r="A32" s="199">
        <v>40982</v>
      </c>
      <c r="B32" s="18">
        <f>LN(List1!W88/List1!W89)</f>
        <v>-5.2621965829035265E-4</v>
      </c>
    </row>
    <row r="33" spans="1:2" x14ac:dyDescent="0.2">
      <c r="A33" s="199">
        <v>40983</v>
      </c>
      <c r="B33" s="18">
        <f>LN(List1!W89/List1!W90)</f>
        <v>1.974269628916813E-4</v>
      </c>
    </row>
    <row r="34" spans="1:2" x14ac:dyDescent="0.2">
      <c r="A34" s="199">
        <v>40984</v>
      </c>
      <c r="B34" s="18">
        <f>LN(List1!W90/List1!W91)</f>
        <v>-2.8698777307495193E-3</v>
      </c>
    </row>
    <row r="35" spans="1:2" x14ac:dyDescent="0.2">
      <c r="A35" s="199">
        <v>40985</v>
      </c>
      <c r="B35" s="18">
        <f>LN(List1!W91/List1!W92)</f>
        <v>-1.8794183732134017E-3</v>
      </c>
    </row>
    <row r="36" spans="1:2" x14ac:dyDescent="0.2">
      <c r="A36" s="199">
        <v>40988</v>
      </c>
      <c r="B36" s="18">
        <f>LN(List1!W92/List1!W93)</f>
        <v>-2.0409659066708439E-3</v>
      </c>
    </row>
    <row r="37" spans="1:2" x14ac:dyDescent="0.2">
      <c r="A37" s="199">
        <v>40989</v>
      </c>
      <c r="B37" s="18">
        <f>LN(List1!W93/List1!W94)</f>
        <v>2.8393927796612328E-3</v>
      </c>
    </row>
    <row r="38" spans="1:2" x14ac:dyDescent="0.2">
      <c r="A38" s="199">
        <v>40990</v>
      </c>
      <c r="B38" s="18">
        <f>LN(List1!W94/List1!W95)</f>
        <v>1.4168440659584353E-3</v>
      </c>
    </row>
    <row r="39" spans="1:2" x14ac:dyDescent="0.2">
      <c r="A39" s="199">
        <v>40991</v>
      </c>
      <c r="B39" s="18">
        <f>LN(List1!W95/List1!W96)</f>
        <v>-3.8717397840224857E-3</v>
      </c>
    </row>
    <row r="40" spans="1:2" x14ac:dyDescent="0.2">
      <c r="A40" s="199">
        <v>40995</v>
      </c>
      <c r="B40" s="18">
        <f>LN(List1!W96/List1!W97)</f>
        <v>1.7118803622161241E-3</v>
      </c>
    </row>
    <row r="41" spans="1:2" x14ac:dyDescent="0.2">
      <c r="A41" s="199">
        <v>40996</v>
      </c>
      <c r="B41" s="18">
        <f>LN(List1!W97/List1!W98)</f>
        <v>-1.1531927203541478E-3</v>
      </c>
    </row>
    <row r="42" spans="1:2" x14ac:dyDescent="0.2">
      <c r="A42" s="199">
        <v>40997</v>
      </c>
      <c r="B42" s="18">
        <f>LN(List1!W98/List1!W99)</f>
        <v>-4.893675661904141E-3</v>
      </c>
    </row>
    <row r="43" spans="1:2" x14ac:dyDescent="0.2">
      <c r="A43" s="199">
        <v>40998</v>
      </c>
      <c r="B43" s="18">
        <f>LN(List1!W99/List1!W100)</f>
        <v>7.5802766406681476E-4</v>
      </c>
    </row>
    <row r="44" spans="1:2" x14ac:dyDescent="0.2">
      <c r="A44" s="199" t="s">
        <v>26</v>
      </c>
      <c r="B44" s="18">
        <f>LN(List1!W100/List1!W101)</f>
        <v>-2.9702911011356223E-3</v>
      </c>
    </row>
    <row r="45" spans="1:2" x14ac:dyDescent="0.2">
      <c r="A45" s="199" t="s">
        <v>27</v>
      </c>
      <c r="B45" s="18">
        <f>LN(List1!W101/List1!W102)</f>
        <v>8.6722500796535961E-4</v>
      </c>
    </row>
    <row r="46" spans="1:2" x14ac:dyDescent="0.2">
      <c r="A46" s="199" t="s">
        <v>28</v>
      </c>
      <c r="B46" s="18">
        <f>LN(List1!W102/List1!W103)</f>
        <v>-9.2728104650487511E-4</v>
      </c>
    </row>
    <row r="47" spans="1:2" x14ac:dyDescent="0.2">
      <c r="A47" s="199" t="s">
        <v>29</v>
      </c>
      <c r="B47" s="18">
        <f>LN(List1!W103/List1!W104)</f>
        <v>-3.308717156524925E-3</v>
      </c>
    </row>
    <row r="48" spans="1:2" x14ac:dyDescent="0.2">
      <c r="A48" s="199" t="s">
        <v>30</v>
      </c>
      <c r="B48" s="18">
        <f>LN(List1!W104/List1!W105)</f>
        <v>2.1077909027485946E-3</v>
      </c>
    </row>
    <row r="49" spans="1:2" x14ac:dyDescent="0.2">
      <c r="A49" s="199" t="s">
        <v>31</v>
      </c>
      <c r="B49" s="18">
        <f>LN(List1!W105/List1!W106)</f>
        <v>-4.0458125703150593E-3</v>
      </c>
    </row>
    <row r="50" spans="1:2" x14ac:dyDescent="0.2">
      <c r="A50" s="199" t="s">
        <v>32</v>
      </c>
      <c r="B50" s="18">
        <f>LN(List1!W106/List1!W107)</f>
        <v>1.4392878237866576E-3</v>
      </c>
    </row>
    <row r="51" spans="1:2" x14ac:dyDescent="0.2">
      <c r="A51" s="199" t="s">
        <v>33</v>
      </c>
      <c r="B51" s="18">
        <f>LN(List1!W107/List1!W108)</f>
        <v>5.1261596177283901E-4</v>
      </c>
    </row>
    <row r="52" spans="1:2" x14ac:dyDescent="0.2">
      <c r="A52" s="199">
        <v>41011</v>
      </c>
      <c r="B52" s="18">
        <f>LN(List1!W108/List1!W109)</f>
        <v>3.356997390334405E-3</v>
      </c>
    </row>
    <row r="53" spans="1:2" x14ac:dyDescent="0.2">
      <c r="A53" s="199">
        <v>41012</v>
      </c>
      <c r="B53" s="18">
        <f>LN(List1!W109/List1!W110)</f>
        <v>-8.7642048278211847E-4</v>
      </c>
    </row>
    <row r="54" spans="1:2" x14ac:dyDescent="0.2">
      <c r="A54" s="199">
        <v>41013</v>
      </c>
      <c r="B54" s="18">
        <f>LN(List1!W110/List1!W111)</f>
        <v>1.7626767980800156E-3</v>
      </c>
    </row>
    <row r="55" spans="1:2" x14ac:dyDescent="0.2">
      <c r="A55" s="199">
        <v>41016</v>
      </c>
      <c r="B55" s="18">
        <f>LN(List1!W111/List1!W112)</f>
        <v>-2.693257457368107E-3</v>
      </c>
    </row>
    <row r="56" spans="1:2" x14ac:dyDescent="0.2">
      <c r="A56" s="199">
        <v>41017</v>
      </c>
      <c r="B56" s="18">
        <f>LN(List1!W112/List1!W113)</f>
        <v>1.5385382595101268E-3</v>
      </c>
    </row>
    <row r="57" spans="1:2" x14ac:dyDescent="0.2">
      <c r="A57" s="199">
        <v>41018</v>
      </c>
      <c r="B57" s="18">
        <f>LN(List1!W113/List1!W114)</f>
        <v>1.1036098886108526E-3</v>
      </c>
    </row>
    <row r="58" spans="1:2" x14ac:dyDescent="0.2">
      <c r="A58" s="199">
        <v>41019</v>
      </c>
      <c r="B58" s="18">
        <f>LN(List1!W114/List1!W115)</f>
        <v>3.7690595084663935E-3</v>
      </c>
    </row>
    <row r="59" spans="1:2" x14ac:dyDescent="0.2">
      <c r="A59" s="199">
        <v>41020</v>
      </c>
      <c r="B59" s="18">
        <f>LN(List1!W115/List1!W116)</f>
        <v>1.9954710035624298E-3</v>
      </c>
    </row>
    <row r="60" spans="1:2" x14ac:dyDescent="0.2">
      <c r="A60" s="199">
        <v>41023</v>
      </c>
      <c r="B60" s="18">
        <f>LN(List1!W116/List1!W117)</f>
        <v>9.0636150830828647E-4</v>
      </c>
    </row>
    <row r="61" spans="1:2" x14ac:dyDescent="0.2">
      <c r="A61" s="199">
        <v>41024</v>
      </c>
      <c r="B61" s="18">
        <f>LN(List1!W117/List1!W118)</f>
        <v>1.0463832126957331E-3</v>
      </c>
    </row>
    <row r="62" spans="1:2" x14ac:dyDescent="0.2">
      <c r="A62" s="199">
        <v>41025</v>
      </c>
      <c r="B62" s="18">
        <f>LN(List1!W118/List1!W119)</f>
        <v>1.8749924074166681E-3</v>
      </c>
    </row>
    <row r="63" spans="1:2" x14ac:dyDescent="0.2">
      <c r="A63" s="199">
        <v>41026</v>
      </c>
      <c r="B63" s="18">
        <f>LN(List1!W119/List1!W120)</f>
        <v>-3.9579135852195711E-3</v>
      </c>
    </row>
    <row r="64" spans="1:2" x14ac:dyDescent="0.2">
      <c r="A64" s="199">
        <v>41027</v>
      </c>
      <c r="B64" s="18">
        <f>LN(List1!W120/List1!W121)</f>
        <v>-2.3973253403834966E-3</v>
      </c>
    </row>
    <row r="65" spans="1:2" x14ac:dyDescent="0.2">
      <c r="A65" s="199" t="s">
        <v>34</v>
      </c>
      <c r="B65" s="18">
        <f>LN(List1!W121/List1!W122)</f>
        <v>-5.0641991227970949E-4</v>
      </c>
    </row>
    <row r="66" spans="1:2" x14ac:dyDescent="0.2">
      <c r="A66" s="199" t="s">
        <v>35</v>
      </c>
      <c r="B66" s="18">
        <f>LN(List1!W122/List1!W123)</f>
        <v>2.9510434835907794E-3</v>
      </c>
    </row>
    <row r="67" spans="1:2" x14ac:dyDescent="0.2">
      <c r="A67" s="199" t="s">
        <v>36</v>
      </c>
      <c r="B67" s="18">
        <f>LN(List1!W123/List1!W124)</f>
        <v>-4.2825185050549075E-3</v>
      </c>
    </row>
    <row r="68" spans="1:2" x14ac:dyDescent="0.2">
      <c r="A68" s="199" t="s">
        <v>37</v>
      </c>
      <c r="B68" s="18">
        <f>LN(List1!W124/List1!W125)</f>
        <v>-1.3567988895864559E-3</v>
      </c>
    </row>
    <row r="69" spans="1:2" x14ac:dyDescent="0.2">
      <c r="A69" s="199" t="s">
        <v>38</v>
      </c>
      <c r="B69" s="18">
        <f>LN(List1!W125/List1!W126)</f>
        <v>-2.2971574483142661E-3</v>
      </c>
    </row>
    <row r="70" spans="1:2" x14ac:dyDescent="0.2">
      <c r="A70" s="199" t="s">
        <v>39</v>
      </c>
      <c r="B70" s="18">
        <f>LN(List1!W126/List1!W127)</f>
        <v>1.9139717600647581E-3</v>
      </c>
    </row>
    <row r="71" spans="1:2" x14ac:dyDescent="0.2">
      <c r="A71" s="199" t="s">
        <v>40</v>
      </c>
      <c r="B71" s="18">
        <f>LN(List1!W127/List1!W128)</f>
        <v>-1.5712574021546949E-3</v>
      </c>
    </row>
    <row r="72" spans="1:2" x14ac:dyDescent="0.2">
      <c r="A72" s="199" t="s">
        <v>41</v>
      </c>
      <c r="B72" s="18">
        <f>LN(List1!W128/List1!W129)</f>
        <v>1.8388564333665696E-4</v>
      </c>
    </row>
    <row r="73" spans="1:2" x14ac:dyDescent="0.2">
      <c r="A73" s="199" t="s">
        <v>42</v>
      </c>
      <c r="B73" s="18">
        <f>LN(List1!W129/List1!W130)</f>
        <v>-1.6027955321682216E-3</v>
      </c>
    </row>
    <row r="74" spans="1:2" x14ac:dyDescent="0.2">
      <c r="A74" s="199">
        <v>41041</v>
      </c>
      <c r="B74" s="18">
        <f>LN(List1!W130/List1!W131)</f>
        <v>1.9538150996545136E-3</v>
      </c>
    </row>
    <row r="75" spans="1:2" x14ac:dyDescent="0.2">
      <c r="A75" s="199">
        <v>41044</v>
      </c>
      <c r="B75" s="18">
        <f>LN(List1!W131/List1!W132)</f>
        <v>-2.0883108000698028E-3</v>
      </c>
    </row>
    <row r="76" spans="1:2" x14ac:dyDescent="0.2">
      <c r="A76" s="199">
        <v>41045</v>
      </c>
      <c r="B76" s="18">
        <f>LN(List1!W132/List1!W133)</f>
        <v>2.5333724427647106E-3</v>
      </c>
    </row>
    <row r="77" spans="1:2" x14ac:dyDescent="0.2">
      <c r="A77" s="199">
        <v>41046</v>
      </c>
      <c r="B77" s="18">
        <f>LN(List1!W133/List1!W134)</f>
        <v>8.2438855037617119E-4</v>
      </c>
    </row>
    <row r="78" spans="1:2" x14ac:dyDescent="0.2">
      <c r="A78" s="199">
        <v>41047</v>
      </c>
      <c r="B78" s="18">
        <f>LN(List1!W134/List1!W135)</f>
        <v>6.81896335610654E-3</v>
      </c>
    </row>
    <row r="79" spans="1:2" x14ac:dyDescent="0.2">
      <c r="A79" s="199">
        <v>41048</v>
      </c>
      <c r="B79" s="18">
        <f>LN(List1!W135/List1!W136)</f>
        <v>-1.5646531369667698E-3</v>
      </c>
    </row>
    <row r="80" spans="1:2" x14ac:dyDescent="0.2">
      <c r="A80" s="199">
        <v>41051</v>
      </c>
      <c r="B80" s="18">
        <f>LN(List1!W136/List1!W137)</f>
        <v>-5.7415771206083544E-5</v>
      </c>
    </row>
    <row r="81" spans="1:2" x14ac:dyDescent="0.2">
      <c r="A81" s="199">
        <v>41052</v>
      </c>
      <c r="B81" s="18">
        <f>LN(List1!W137/List1!W138)</f>
        <v>-3.8506819455687855E-4</v>
      </c>
    </row>
    <row r="82" spans="1:2" x14ac:dyDescent="0.2">
      <c r="A82" s="199">
        <v>41053</v>
      </c>
      <c r="B82" s="18">
        <f>LN(List1!W138/List1!W139)</f>
        <v>1.4693235502429745E-3</v>
      </c>
    </row>
    <row r="83" spans="1:2" x14ac:dyDescent="0.2">
      <c r="A83" s="199">
        <v>41054</v>
      </c>
      <c r="B83" s="18">
        <f>LN(List1!W139/List1!W140)</f>
        <v>5.2779562041303872E-4</v>
      </c>
    </row>
    <row r="84" spans="1:2" x14ac:dyDescent="0.2">
      <c r="A84" s="199">
        <v>41055</v>
      </c>
      <c r="B84" s="18">
        <f>LN(List1!W140/List1!W141)</f>
        <v>-2.554892098746805E-3</v>
      </c>
    </row>
    <row r="85" spans="1:2" x14ac:dyDescent="0.2">
      <c r="A85" s="199">
        <v>41059</v>
      </c>
      <c r="B85" s="18">
        <f>LN(List1!W141/List1!W142)</f>
        <v>1.4053689167554811E-3</v>
      </c>
    </row>
    <row r="86" spans="1:2" x14ac:dyDescent="0.2">
      <c r="A86" s="199" t="s">
        <v>43</v>
      </c>
      <c r="B86" s="18">
        <f>LN(List1!W142/List1!W143)</f>
        <v>-1.0986242228326541E-3</v>
      </c>
    </row>
    <row r="87" spans="1:2" x14ac:dyDescent="0.2">
      <c r="A87" s="199" t="s">
        <v>44</v>
      </c>
      <c r="B87" s="18">
        <f>LN(List1!W143/List1!W144)</f>
        <v>5.7401981492507625E-4</v>
      </c>
    </row>
    <row r="88" spans="1:2" x14ac:dyDescent="0.2">
      <c r="A88" s="199" t="s">
        <v>45</v>
      </c>
      <c r="B88" s="18">
        <f>LN(List1!W144/List1!W145)</f>
        <v>-2.7023859019552937E-3</v>
      </c>
    </row>
    <row r="89" spans="1:2" x14ac:dyDescent="0.2">
      <c r="A89" s="199" t="s">
        <v>46</v>
      </c>
      <c r="B89" s="18">
        <f>LN(List1!W145/List1!W146)</f>
        <v>-6.6136918522254678E-3</v>
      </c>
    </row>
    <row r="90" spans="1:2" x14ac:dyDescent="0.2">
      <c r="A90" s="199" t="s">
        <v>47</v>
      </c>
      <c r="B90" s="18">
        <f>LN(List1!W146/List1!W147)</f>
        <v>1.5285986721116638E-3</v>
      </c>
    </row>
    <row r="91" spans="1:2" x14ac:dyDescent="0.2">
      <c r="A91" s="199" t="s">
        <v>48</v>
      </c>
      <c r="B91" s="18">
        <f>LN(List1!W147/List1!W148)</f>
        <v>-9.461672132667552E-4</v>
      </c>
    </row>
    <row r="92" spans="1:2" x14ac:dyDescent="0.2">
      <c r="A92" s="199" t="s">
        <v>49</v>
      </c>
      <c r="B92" s="18">
        <f>LN(List1!W148/List1!W149)</f>
        <v>-7.0559310022201387E-4</v>
      </c>
    </row>
    <row r="93" spans="1:2" x14ac:dyDescent="0.2">
      <c r="A93" s="199" t="s">
        <v>50</v>
      </c>
      <c r="B93" s="18">
        <f>LN(List1!W149/List1!W150)</f>
        <v>-1.6444663021982625E-3</v>
      </c>
    </row>
    <row r="94" spans="1:2" x14ac:dyDescent="0.2">
      <c r="A94" s="199">
        <v>41072</v>
      </c>
      <c r="B94" s="18">
        <f>LN(List1!W150/List1!W151)</f>
        <v>-2.5333388443548855E-3</v>
      </c>
    </row>
    <row r="95" spans="1:2" x14ac:dyDescent="0.2">
      <c r="A95" s="199">
        <v>41073</v>
      </c>
      <c r="B95" s="18">
        <f>LN(List1!W151/List1!W152)</f>
        <v>-1.2768343961602311E-3</v>
      </c>
    </row>
    <row r="96" spans="1:2" x14ac:dyDescent="0.2">
      <c r="A96" s="199">
        <v>41074</v>
      </c>
      <c r="B96" s="18">
        <f>LN(List1!W152/List1!W153)</f>
        <v>-4.5065993714265601E-5</v>
      </c>
    </row>
    <row r="97" spans="1:2" x14ac:dyDescent="0.2">
      <c r="A97" s="199">
        <v>41075</v>
      </c>
      <c r="B97" s="18">
        <f>LN(List1!W153/List1!W154)</f>
        <v>-1.6458587203602474E-3</v>
      </c>
    </row>
    <row r="98" spans="1:2" x14ac:dyDescent="0.2">
      <c r="A98" s="199">
        <v>41076</v>
      </c>
      <c r="B98" s="18">
        <f>LN(List1!W154/List1!W155)</f>
        <v>-1.3404146820192521E-3</v>
      </c>
    </row>
    <row r="99" spans="1:2" x14ac:dyDescent="0.2">
      <c r="A99" s="199">
        <v>41079</v>
      </c>
      <c r="B99" s="18">
        <f>LN(List1!W155/List1!W156)</f>
        <v>2.298230916051267E-3</v>
      </c>
    </row>
    <row r="100" spans="1:2" x14ac:dyDescent="0.2">
      <c r="A100" s="199">
        <v>41080</v>
      </c>
      <c r="B100" s="18">
        <f>LN(List1!W156/List1!W157)</f>
        <v>2.9132370701832537E-3</v>
      </c>
    </row>
    <row r="101" spans="1:2" x14ac:dyDescent="0.2">
      <c r="A101" s="199">
        <v>41081</v>
      </c>
      <c r="B101" s="18">
        <f>LN(List1!W157/List1!W158)</f>
        <v>2.5578689910444969E-3</v>
      </c>
    </row>
    <row r="102" spans="1:2" x14ac:dyDescent="0.2">
      <c r="A102" s="199">
        <v>41082</v>
      </c>
      <c r="B102" s="18">
        <f>LN(List1!W158/List1!W159)</f>
        <v>-9.6561037057630238E-4</v>
      </c>
    </row>
    <row r="103" spans="1:2" x14ac:dyDescent="0.2">
      <c r="A103" s="199">
        <v>41083</v>
      </c>
      <c r="B103" s="18">
        <f>LN(List1!W159/List1!W160)</f>
        <v>3.398195962252742E-3</v>
      </c>
    </row>
    <row r="104" spans="1:2" x14ac:dyDescent="0.2">
      <c r="A104" s="199">
        <v>41086</v>
      </c>
      <c r="B104" s="18">
        <f>LN(List1!W160/List1!W161)</f>
        <v>-1.0927491356975643E-2</v>
      </c>
    </row>
    <row r="105" spans="1:2" x14ac:dyDescent="0.2">
      <c r="A105" s="199">
        <v>41087</v>
      </c>
      <c r="B105" s="18">
        <f>LN(List1!W161/List1!W162)</f>
        <v>-6.9314099490076723E-3</v>
      </c>
    </row>
    <row r="106" spans="1:2" x14ac:dyDescent="0.2">
      <c r="A106" s="199">
        <v>41088</v>
      </c>
      <c r="B106" s="18">
        <f>LN(List1!W162/List1!W163)</f>
        <v>6.7180726484900643E-5</v>
      </c>
    </row>
    <row r="107" spans="1:2" x14ac:dyDescent="0.2">
      <c r="A107" s="199">
        <v>41089</v>
      </c>
      <c r="B107" s="18">
        <f>LN(List1!W163/List1!W164)</f>
        <v>2.2226936624485977E-3</v>
      </c>
    </row>
    <row r="108" spans="1:2" x14ac:dyDescent="0.2">
      <c r="A108" s="199" t="s">
        <v>51</v>
      </c>
      <c r="B108" s="18">
        <f>LN(List1!W164/List1!W165)</f>
        <v>-6.9761828180909527E-4</v>
      </c>
    </row>
    <row r="109" spans="1:2" x14ac:dyDescent="0.2">
      <c r="A109" s="199" t="s">
        <v>52</v>
      </c>
      <c r="B109" s="18">
        <f>LN(List1!W165/List1!W166)</f>
        <v>-1.9578575416152018E-3</v>
      </c>
    </row>
    <row r="110" spans="1:2" x14ac:dyDescent="0.2">
      <c r="A110" s="199" t="s">
        <v>53</v>
      </c>
      <c r="B110" s="18">
        <f>LN(List1!W166/List1!W167)</f>
        <v>-5.2912638623986621E-3</v>
      </c>
    </row>
    <row r="111" spans="1:2" x14ac:dyDescent="0.2">
      <c r="A111" s="199" t="s">
        <v>54</v>
      </c>
      <c r="B111" s="18">
        <f>LN(List1!W167/List1!W168)</f>
        <v>6.0710753707784429E-4</v>
      </c>
    </row>
    <row r="112" spans="1:2" x14ac:dyDescent="0.2">
      <c r="A112" s="199" t="s">
        <v>55</v>
      </c>
      <c r="B112" s="18">
        <f>LN(List1!W168/List1!W169)</f>
        <v>7.0772403459251404E-4</v>
      </c>
    </row>
    <row r="113" spans="1:2" x14ac:dyDescent="0.2">
      <c r="A113" s="199" t="s">
        <v>56</v>
      </c>
      <c r="B113" s="18">
        <f>LN(List1!W169/List1!W170)</f>
        <v>-1.4643637420319498E-3</v>
      </c>
    </row>
    <row r="114" spans="1:2" x14ac:dyDescent="0.2">
      <c r="A114" s="199" t="s">
        <v>57</v>
      </c>
      <c r="B114" s="18">
        <f>LN(List1!W170/List1!W171)</f>
        <v>3.7795328009932417E-3</v>
      </c>
    </row>
    <row r="115" spans="1:2" x14ac:dyDescent="0.2">
      <c r="A115" s="199">
        <v>41102</v>
      </c>
      <c r="B115" s="18">
        <f>LN(List1!W171/List1!W172)</f>
        <v>5.5690421524556208E-3</v>
      </c>
    </row>
    <row r="116" spans="1:2" x14ac:dyDescent="0.2">
      <c r="A116" s="199">
        <v>41103</v>
      </c>
      <c r="B116" s="18">
        <f>LN(List1!W172/List1!W173)</f>
        <v>-2.7471506345059619E-3</v>
      </c>
    </row>
    <row r="117" spans="1:2" x14ac:dyDescent="0.2">
      <c r="A117" s="199">
        <v>41104</v>
      </c>
      <c r="B117" s="18">
        <f>LN(List1!W173/List1!W174)</f>
        <v>3.3097370476376973E-3</v>
      </c>
    </row>
    <row r="118" spans="1:2" x14ac:dyDescent="0.2">
      <c r="A118" s="199">
        <v>41107</v>
      </c>
      <c r="B118" s="18">
        <f>LN(List1!W174/List1!W175)</f>
        <v>3.9286155310413063E-3</v>
      </c>
    </row>
    <row r="119" spans="1:2" x14ac:dyDescent="0.2">
      <c r="A119" s="199">
        <v>41108</v>
      </c>
      <c r="B119" s="18">
        <f>LN(List1!W175/List1!W176)</f>
        <v>-5.2807004096402325E-4</v>
      </c>
    </row>
    <row r="120" spans="1:2" x14ac:dyDescent="0.2">
      <c r="A120" s="199">
        <v>41109</v>
      </c>
      <c r="B120" s="18">
        <f>LN(List1!W176/List1!W177)</f>
        <v>-1.359071917794853E-3</v>
      </c>
    </row>
    <row r="121" spans="1:2" x14ac:dyDescent="0.2">
      <c r="A121" s="199">
        <v>41110</v>
      </c>
      <c r="B121" s="18">
        <f>LN(List1!W177/List1!W178)</f>
        <v>1.8832535011781E-3</v>
      </c>
    </row>
    <row r="122" spans="1:2" x14ac:dyDescent="0.2">
      <c r="A122" s="199">
        <v>41111</v>
      </c>
      <c r="B122" s="18">
        <f>LN(List1!W178/List1!W179)</f>
        <v>-1.488735673630152E-3</v>
      </c>
    </row>
    <row r="123" spans="1:2" x14ac:dyDescent="0.2">
      <c r="A123" s="199">
        <v>41114</v>
      </c>
      <c r="B123" s="18">
        <f>LN(List1!W179/List1!W180)</f>
        <v>4.1823386429728501E-4</v>
      </c>
    </row>
    <row r="124" spans="1:2" x14ac:dyDescent="0.2">
      <c r="A124" s="199">
        <v>41115</v>
      </c>
      <c r="B124" s="18">
        <f>LN(List1!W180/List1!W181)</f>
        <v>6.637594341858729E-4</v>
      </c>
    </row>
    <row r="125" spans="1:2" x14ac:dyDescent="0.2">
      <c r="A125" s="199">
        <v>41116</v>
      </c>
      <c r="B125" s="18">
        <f>LN(List1!W181/List1!W182)</f>
        <v>-4.6390180995946285E-4</v>
      </c>
    </row>
    <row r="126" spans="1:2" x14ac:dyDescent="0.2">
      <c r="A126" s="199">
        <v>41117</v>
      </c>
      <c r="B126" s="18">
        <f>LN(List1!W182/List1!W183)</f>
        <v>-3.2192747906022189E-3</v>
      </c>
    </row>
    <row r="127" spans="1:2" x14ac:dyDescent="0.2">
      <c r="A127" s="199">
        <v>41118</v>
      </c>
      <c r="B127" s="18">
        <f>LN(List1!W183/List1!W184)</f>
        <v>-3.9965094423458064E-4</v>
      </c>
    </row>
    <row r="128" spans="1:2" x14ac:dyDescent="0.2">
      <c r="A128" s="199" t="s">
        <v>58</v>
      </c>
      <c r="B128" s="18">
        <f>LN(List1!W184/List1!W185)</f>
        <v>-3.753213538776546E-3</v>
      </c>
    </row>
    <row r="129" spans="1:2" x14ac:dyDescent="0.2">
      <c r="A129" s="199" t="s">
        <v>59</v>
      </c>
      <c r="B129" s="18">
        <f>LN(List1!W185/List1!W186)</f>
        <v>3.0401461710892266E-3</v>
      </c>
    </row>
    <row r="130" spans="1:2" x14ac:dyDescent="0.2">
      <c r="A130" s="199" t="s">
        <v>60</v>
      </c>
      <c r="B130" s="18">
        <f>LN(List1!W186/List1!W187)</f>
        <v>2.0529255832739449E-3</v>
      </c>
    </row>
    <row r="131" spans="1:2" x14ac:dyDescent="0.2">
      <c r="A131" s="199" t="s">
        <v>61</v>
      </c>
      <c r="B131" s="18">
        <f>LN(List1!W187/List1!W188)</f>
        <v>-3.1444836235552713E-5</v>
      </c>
    </row>
    <row r="132" spans="1:2" x14ac:dyDescent="0.2">
      <c r="A132" s="199" t="s">
        <v>62</v>
      </c>
      <c r="B132" s="18">
        <f>LN(List1!W188/List1!W189)</f>
        <v>-2.5086406549088632E-3</v>
      </c>
    </row>
    <row r="133" spans="1:2" x14ac:dyDescent="0.2">
      <c r="A133" s="199" t="s">
        <v>63</v>
      </c>
      <c r="B133" s="18">
        <f>LN(List1!W189/List1!W190)</f>
        <v>5.4801776854268942E-3</v>
      </c>
    </row>
    <row r="134" spans="1:2" x14ac:dyDescent="0.2">
      <c r="A134" s="199" t="s">
        <v>64</v>
      </c>
      <c r="B134" s="18">
        <f>LN(List1!W190/List1!W191)</f>
        <v>2.610958674593405E-4</v>
      </c>
    </row>
    <row r="135" spans="1:2" x14ac:dyDescent="0.2">
      <c r="A135" s="199" t="s">
        <v>65</v>
      </c>
      <c r="B135" s="18">
        <f>LN(List1!W191/List1!W192)</f>
        <v>-2.7294086633032847E-3</v>
      </c>
    </row>
    <row r="136" spans="1:2" x14ac:dyDescent="0.2">
      <c r="A136" s="199" t="s">
        <v>66</v>
      </c>
      <c r="B136" s="18">
        <f>LN(List1!W192/List1!W193)</f>
        <v>-2.6012704917799416E-3</v>
      </c>
    </row>
    <row r="137" spans="1:2" x14ac:dyDescent="0.2">
      <c r="A137" s="199" t="s">
        <v>67</v>
      </c>
      <c r="B137" s="18">
        <f>LN(List1!W193/List1!W194)</f>
        <v>4.6355785793291441E-3</v>
      </c>
    </row>
    <row r="138" spans="1:2" x14ac:dyDescent="0.2">
      <c r="A138" s="199">
        <v>41135</v>
      </c>
      <c r="B138" s="18">
        <f>LN(List1!W194/List1!W195)</f>
        <v>-3.4338299458521859E-3</v>
      </c>
    </row>
    <row r="139" spans="1:2" x14ac:dyDescent="0.2">
      <c r="A139" s="199">
        <v>41136</v>
      </c>
      <c r="B139" s="18">
        <f>LN(List1!W195/List1!W196)</f>
        <v>2.7499538834669713E-3</v>
      </c>
    </row>
    <row r="140" spans="1:2" x14ac:dyDescent="0.2">
      <c r="A140" s="199">
        <v>41137</v>
      </c>
      <c r="B140" s="18">
        <f>LN(List1!W196/List1!W197)</f>
        <v>1.3289832846268034E-3</v>
      </c>
    </row>
    <row r="141" spans="1:2" x14ac:dyDescent="0.2">
      <c r="A141" s="199">
        <v>41138</v>
      </c>
      <c r="B141" s="18">
        <f>LN(List1!W197/List1!W198)</f>
        <v>-8.5650264621262744E-4</v>
      </c>
    </row>
    <row r="142" spans="1:2" x14ac:dyDescent="0.2">
      <c r="A142" s="199">
        <v>41139</v>
      </c>
      <c r="B142" s="18">
        <f>LN(List1!W198/List1!W199)</f>
        <v>-1.6388579885190031E-3</v>
      </c>
    </row>
    <row r="143" spans="1:2" x14ac:dyDescent="0.2">
      <c r="A143" s="199">
        <v>41142</v>
      </c>
      <c r="B143" s="18">
        <f>LN(List1!W199/List1!W200)</f>
        <v>3.1824396919164829E-3</v>
      </c>
    </row>
    <row r="144" spans="1:2" x14ac:dyDescent="0.2">
      <c r="A144" s="199">
        <v>41143</v>
      </c>
      <c r="B144" s="18">
        <f>LN(List1!W200/List1!W201)</f>
        <v>-2.2361085108468814E-3</v>
      </c>
    </row>
    <row r="145" spans="1:2" x14ac:dyDescent="0.2">
      <c r="A145" s="199">
        <v>41144</v>
      </c>
      <c r="B145" s="18">
        <f>LN(List1!W201/List1!W202)</f>
        <v>-8.1735466943072688E-6</v>
      </c>
    </row>
    <row r="146" spans="1:2" x14ac:dyDescent="0.2">
      <c r="A146" s="199">
        <v>41145</v>
      </c>
      <c r="B146" s="18">
        <f>LN(List1!W202/List1!W203)</f>
        <v>3.413422753307845E-4</v>
      </c>
    </row>
    <row r="147" spans="1:2" x14ac:dyDescent="0.2">
      <c r="A147" s="199">
        <v>41146</v>
      </c>
      <c r="B147" s="18">
        <f>LN(List1!W203/List1!W204)</f>
        <v>1.4505304498050316E-3</v>
      </c>
    </row>
    <row r="148" spans="1:2" x14ac:dyDescent="0.2">
      <c r="A148" s="199">
        <v>41149</v>
      </c>
      <c r="B148" s="18">
        <f>LN(List1!W204/List1!W205)</f>
        <v>3.43201560874952E-3</v>
      </c>
    </row>
    <row r="149" spans="1:2" x14ac:dyDescent="0.2">
      <c r="A149" s="199">
        <v>41150</v>
      </c>
      <c r="B149" s="18">
        <f>LN(List1!W205/List1!W206)</f>
        <v>-3.4203837120050542E-3</v>
      </c>
    </row>
    <row r="150" spans="1:2" x14ac:dyDescent="0.2">
      <c r="A150" s="199">
        <v>41151</v>
      </c>
      <c r="B150" s="18">
        <f>LN(List1!W206/List1!W207)</f>
        <v>2.2524214275239788E-4</v>
      </c>
    </row>
    <row r="151" spans="1:2" x14ac:dyDescent="0.2">
      <c r="A151" s="199" t="s">
        <v>68</v>
      </c>
      <c r="B151" s="18">
        <f>LN(List1!W207/List1!W208)</f>
        <v>1.3126919872424389E-4</v>
      </c>
    </row>
    <row r="152" spans="1:2" x14ac:dyDescent="0.2">
      <c r="A152" s="199" t="s">
        <v>69</v>
      </c>
      <c r="B152" s="18">
        <f>LN(List1!W208/List1!W209)</f>
        <v>-4.5133741467514059E-4</v>
      </c>
    </row>
    <row r="153" spans="1:2" x14ac:dyDescent="0.2">
      <c r="A153" s="199" t="s">
        <v>70</v>
      </c>
      <c r="B153" s="18">
        <f>LN(List1!W209/List1!W210)</f>
        <v>2.1320437430173552E-3</v>
      </c>
    </row>
    <row r="154" spans="1:2" x14ac:dyDescent="0.2">
      <c r="A154" s="199" t="s">
        <v>71</v>
      </c>
      <c r="B154" s="18">
        <f>LN(List1!W210/List1!W211)</f>
        <v>-3.6396696893022397E-3</v>
      </c>
    </row>
    <row r="155" spans="1:2" x14ac:dyDescent="0.2">
      <c r="A155" s="199" t="s">
        <v>72</v>
      </c>
      <c r="B155" s="18">
        <f>LN(List1!W211/List1!W212)</f>
        <v>-5.5835535661055507E-4</v>
      </c>
    </row>
    <row r="156" spans="1:2" x14ac:dyDescent="0.2">
      <c r="A156" s="199" t="s">
        <v>73</v>
      </c>
      <c r="B156" s="18">
        <f>LN(List1!W212/List1!W213)</f>
        <v>4.8416199069678222E-3</v>
      </c>
    </row>
    <row r="157" spans="1:2" x14ac:dyDescent="0.2">
      <c r="A157" s="199" t="s">
        <v>74</v>
      </c>
      <c r="B157" s="18">
        <f>LN(List1!W213/List1!W214)</f>
        <v>3.5943349492536135E-3</v>
      </c>
    </row>
    <row r="158" spans="1:2" x14ac:dyDescent="0.2">
      <c r="A158" s="199">
        <v>41164</v>
      </c>
      <c r="B158" s="18">
        <f>LN(List1!W214/List1!W215)</f>
        <v>-9.652469549676272E-5</v>
      </c>
    </row>
    <row r="159" spans="1:2" x14ac:dyDescent="0.2">
      <c r="A159" s="199">
        <v>41165</v>
      </c>
      <c r="B159" s="18">
        <f>LN(List1!W215/List1!W216)</f>
        <v>3.6525923771076559E-3</v>
      </c>
    </row>
    <row r="160" spans="1:2" x14ac:dyDescent="0.2">
      <c r="A160" s="199">
        <v>41166</v>
      </c>
      <c r="B160" s="18">
        <f>LN(List1!W216/List1!W217)</f>
        <v>-2.1006893658738774E-3</v>
      </c>
    </row>
    <row r="161" spans="1:2" x14ac:dyDescent="0.2">
      <c r="A161" s="199">
        <v>41167</v>
      </c>
      <c r="B161" s="18">
        <f>LN(List1!W217/List1!W218)</f>
        <v>4.8503122058412873E-4</v>
      </c>
    </row>
    <row r="162" spans="1:2" x14ac:dyDescent="0.2">
      <c r="A162" s="199">
        <v>41170</v>
      </c>
      <c r="B162" s="18">
        <f>LN(List1!W218/List1!W219)</f>
        <v>-4.6472494465936399E-4</v>
      </c>
    </row>
    <row r="163" spans="1:2" x14ac:dyDescent="0.2">
      <c r="A163" s="199">
        <v>41171</v>
      </c>
      <c r="B163" s="18">
        <f>LN(List1!W219/List1!W220)</f>
        <v>1.8476735614583322E-4</v>
      </c>
    </row>
    <row r="164" spans="1:2" x14ac:dyDescent="0.2">
      <c r="A164" s="199">
        <v>41172</v>
      </c>
      <c r="B164" s="18">
        <f>LN(List1!W220/List1!W221)</f>
        <v>-6.1216071835313495E-4</v>
      </c>
    </row>
    <row r="165" spans="1:2" x14ac:dyDescent="0.2">
      <c r="A165" s="199">
        <v>41173</v>
      </c>
      <c r="B165" s="18">
        <f>LN(List1!W221/List1!W222)</f>
        <v>-1.4481248976889287E-3</v>
      </c>
    </row>
    <row r="166" spans="1:2" x14ac:dyDescent="0.2">
      <c r="A166" s="199">
        <v>41174</v>
      </c>
      <c r="B166" s="18">
        <f>LN(List1!W222/List1!W223)</f>
        <v>-1.8986084448108921E-3</v>
      </c>
    </row>
    <row r="167" spans="1:2" x14ac:dyDescent="0.2">
      <c r="A167" s="199">
        <v>41177</v>
      </c>
      <c r="B167" s="18">
        <f>LN(List1!W223/List1!W224)</f>
        <v>-5.603470013954353E-4</v>
      </c>
    </row>
    <row r="168" spans="1:2" x14ac:dyDescent="0.2">
      <c r="A168" s="199">
        <v>41178</v>
      </c>
      <c r="B168" s="18">
        <f>LN(List1!W224/List1!W225)</f>
        <v>-1.7536615532981407E-3</v>
      </c>
    </row>
    <row r="169" spans="1:2" x14ac:dyDescent="0.2">
      <c r="A169" s="199">
        <v>41179</v>
      </c>
      <c r="B169" s="18">
        <f>LN(List1!W225/List1!W226)</f>
        <v>-1.7880651838935685E-3</v>
      </c>
    </row>
    <row r="170" spans="1:2" x14ac:dyDescent="0.2">
      <c r="A170" s="199">
        <v>41180</v>
      </c>
      <c r="B170" s="18">
        <f>LN(List1!W226/List1!W227)</f>
        <v>4.9135285564490835E-4</v>
      </c>
    </row>
    <row r="171" spans="1:2" x14ac:dyDescent="0.2">
      <c r="A171" s="199">
        <v>41181</v>
      </c>
      <c r="B171" s="18">
        <f>LN(List1!W227/List1!W228)</f>
        <v>-7.6749415210905806E-4</v>
      </c>
    </row>
    <row r="172" spans="1:2" x14ac:dyDescent="0.2">
      <c r="A172" s="199">
        <v>41184</v>
      </c>
      <c r="B172" s="18">
        <f>LN(List1!W228/List1!W229)</f>
        <v>2.2919807278504309E-3</v>
      </c>
    </row>
    <row r="173" spans="1:2" x14ac:dyDescent="0.2">
      <c r="A173" s="199" t="s">
        <v>75</v>
      </c>
      <c r="B173" s="18">
        <f>LN(List1!W229/List1!W230)</f>
        <v>1.9334968801235813E-3</v>
      </c>
    </row>
    <row r="174" spans="1:2" x14ac:dyDescent="0.2">
      <c r="A174" s="199" t="s">
        <v>76</v>
      </c>
      <c r="B174" s="18">
        <f>LN(List1!W230/List1!W231)</f>
        <v>3.7259041366826924E-3</v>
      </c>
    </row>
    <row r="175" spans="1:2" x14ac:dyDescent="0.2">
      <c r="A175" s="199" t="s">
        <v>77</v>
      </c>
      <c r="B175" s="18">
        <f>LN(List1!W231/List1!W232)</f>
        <v>2.0539033995947602E-3</v>
      </c>
    </row>
    <row r="176" spans="1:2" x14ac:dyDescent="0.2">
      <c r="A176" s="199" t="s">
        <v>78</v>
      </c>
      <c r="B176" s="18">
        <f>LN(List1!W232/List1!W233)</f>
        <v>1.7734753530027271E-3</v>
      </c>
    </row>
    <row r="177" spans="1:2" x14ac:dyDescent="0.2">
      <c r="A177" s="199" t="s">
        <v>79</v>
      </c>
      <c r="B177" s="18">
        <f>LN(List1!W233/List1!W234)</f>
        <v>-7.9331753099069768E-4</v>
      </c>
    </row>
    <row r="178" spans="1:2" x14ac:dyDescent="0.2">
      <c r="A178" s="199" t="s">
        <v>80</v>
      </c>
      <c r="B178" s="18">
        <f>LN(List1!W234/List1!W235)</f>
        <v>2.3860323614852369E-3</v>
      </c>
    </row>
    <row r="179" spans="1:2" x14ac:dyDescent="0.2">
      <c r="A179" s="199">
        <v>41194</v>
      </c>
      <c r="B179" s="18">
        <f>LN(List1!W235/List1!W236)</f>
        <v>7.3947422782018074E-4</v>
      </c>
    </row>
    <row r="180" spans="1:2" x14ac:dyDescent="0.2">
      <c r="A180" s="199">
        <v>41195</v>
      </c>
      <c r="B180" s="18">
        <f>LN(List1!W236/List1!W237)</f>
        <v>-2.2558037549792556E-3</v>
      </c>
    </row>
    <row r="181" spans="1:2" x14ac:dyDescent="0.2">
      <c r="A181" s="199">
        <v>41198</v>
      </c>
      <c r="B181" s="18">
        <f>LN(List1!W237/List1!W238)</f>
        <v>2.7700863703879965E-3</v>
      </c>
    </row>
    <row r="182" spans="1:2" x14ac:dyDescent="0.2">
      <c r="A182" s="199">
        <v>41199</v>
      </c>
      <c r="B182" s="18">
        <f>LN(List1!W238/List1!W239)</f>
        <v>-1.7406072070763581E-3</v>
      </c>
    </row>
    <row r="183" spans="1:2" x14ac:dyDescent="0.2">
      <c r="A183" s="199">
        <v>41200</v>
      </c>
      <c r="B183" s="18">
        <f>LN(List1!W239/List1!W240)</f>
        <v>-1.0323889083544621E-3</v>
      </c>
    </row>
    <row r="184" spans="1:2" x14ac:dyDescent="0.2">
      <c r="A184" s="199">
        <v>41201</v>
      </c>
      <c r="B184" s="18">
        <f>LN(List1!W240/List1!W241)</f>
        <v>1.9859208423300491E-4</v>
      </c>
    </row>
    <row r="185" spans="1:2" x14ac:dyDescent="0.2">
      <c r="A185" s="199">
        <v>41202</v>
      </c>
      <c r="B185" s="18">
        <f>LN(List1!W241/List1!W242)</f>
        <v>1.8844108760690572E-4</v>
      </c>
    </row>
    <row r="186" spans="1:2" x14ac:dyDescent="0.2">
      <c r="A186" s="199">
        <v>41205</v>
      </c>
      <c r="B186" s="18">
        <f>LN(List1!W242/List1!W243)</f>
        <v>-1.0342695876650219E-3</v>
      </c>
    </row>
    <row r="187" spans="1:2" x14ac:dyDescent="0.2">
      <c r="A187" s="199">
        <v>41206</v>
      </c>
      <c r="B187" s="18">
        <f>LN(List1!W243/List1!W244)</f>
        <v>1.7383936043671817E-3</v>
      </c>
    </row>
    <row r="188" spans="1:2" x14ac:dyDescent="0.2">
      <c r="A188" s="199">
        <v>41207</v>
      </c>
      <c r="B188" s="18">
        <f>LN(List1!W244/List1!W245)</f>
        <v>3.8020097903235807E-7</v>
      </c>
    </row>
    <row r="189" spans="1:2" x14ac:dyDescent="0.2">
      <c r="A189" s="199">
        <v>41208</v>
      </c>
      <c r="B189" s="18">
        <f>LN(List1!W245/List1!W246)</f>
        <v>1.3621710811407277E-3</v>
      </c>
    </row>
    <row r="190" spans="1:2" x14ac:dyDescent="0.2">
      <c r="A190" s="199">
        <v>41209</v>
      </c>
      <c r="B190" s="18">
        <f>LN(List1!W246/List1!W247)</f>
        <v>3.2883567094617911E-3</v>
      </c>
    </row>
    <row r="191" spans="1:2" x14ac:dyDescent="0.2">
      <c r="A191" s="199">
        <v>41212</v>
      </c>
      <c r="B191" s="18">
        <f>LN(List1!W247/List1!W248)</f>
        <v>2.2477119973072398E-4</v>
      </c>
    </row>
    <row r="192" spans="1:2" x14ac:dyDescent="0.2">
      <c r="A192" s="199" t="s">
        <v>81</v>
      </c>
      <c r="B192" s="18">
        <f>LN(List1!W248/List1!W249)</f>
        <v>-1.2390593017015904E-3</v>
      </c>
    </row>
    <row r="193" spans="1:2" x14ac:dyDescent="0.2">
      <c r="A193" s="199" t="s">
        <v>82</v>
      </c>
      <c r="B193" s="18">
        <f>LN(List1!W249/List1!W250)</f>
        <v>-6.6698202424865299E-4</v>
      </c>
    </row>
    <row r="194" spans="1:2" x14ac:dyDescent="0.2">
      <c r="A194" s="199" t="s">
        <v>83</v>
      </c>
      <c r="B194" s="18">
        <f>LN(List1!W250/List1!W251)</f>
        <v>-1.4893297418937272E-3</v>
      </c>
    </row>
    <row r="195" spans="1:2" x14ac:dyDescent="0.2">
      <c r="A195" s="199" t="s">
        <v>84</v>
      </c>
      <c r="B195" s="18">
        <f>LN(List1!W251/List1!W252)</f>
        <v>8.8687846090815736E-4</v>
      </c>
    </row>
    <row r="196" spans="1:2" x14ac:dyDescent="0.2">
      <c r="A196" s="199" t="s">
        <v>85</v>
      </c>
      <c r="B196" s="18">
        <f>LN(List1!W252/List1!W253)</f>
        <v>-1.8442423349842711E-3</v>
      </c>
    </row>
    <row r="197" spans="1:2" x14ac:dyDescent="0.2">
      <c r="A197" s="199" t="s">
        <v>86</v>
      </c>
      <c r="B197" s="18">
        <f>LN(List1!W253/List1!W254)</f>
        <v>2.6941865974851433E-3</v>
      </c>
    </row>
    <row r="198" spans="1:2" x14ac:dyDescent="0.2">
      <c r="A198" s="199" t="s">
        <v>87</v>
      </c>
      <c r="B198" s="18">
        <f>LN(List1!W254/List1!W255)</f>
        <v>2.9293538270724743E-3</v>
      </c>
    </row>
    <row r="199" spans="1:2" x14ac:dyDescent="0.2">
      <c r="A199" s="199" t="s">
        <v>88</v>
      </c>
      <c r="B199" s="18">
        <f>LN(List1!W255/List1!W256)</f>
        <v>1.1615300249371942E-2</v>
      </c>
    </row>
    <row r="200" spans="1:2" x14ac:dyDescent="0.2">
      <c r="A200" s="199">
        <v>41226</v>
      </c>
      <c r="B200" s="18">
        <f>LN(List1!W256/List1!W257)</f>
        <v>4.2671824776665092E-3</v>
      </c>
    </row>
    <row r="201" spans="1:2" x14ac:dyDescent="0.2">
      <c r="A201" s="199">
        <v>41227</v>
      </c>
      <c r="B201" s="18">
        <f>LN(List1!W257/List1!W258)</f>
        <v>5.269977779137229E-3</v>
      </c>
    </row>
    <row r="202" spans="1:2" x14ac:dyDescent="0.2">
      <c r="A202" s="199">
        <v>41228</v>
      </c>
      <c r="B202" s="18">
        <f>LN(List1!W258/List1!W259)</f>
        <v>1.594993016539585E-4</v>
      </c>
    </row>
    <row r="203" spans="1:2" x14ac:dyDescent="0.2">
      <c r="A203" s="199">
        <v>41229</v>
      </c>
      <c r="B203" s="18">
        <f>LN(List1!W259/List1!W260)</f>
        <v>-8.7440177119582098E-4</v>
      </c>
    </row>
    <row r="204" spans="1:2" x14ac:dyDescent="0.2">
      <c r="A204" s="199">
        <v>41230</v>
      </c>
      <c r="B204" s="18">
        <f>LN(List1!W260/List1!W261)</f>
        <v>4.0282238560583302E-3</v>
      </c>
    </row>
    <row r="205" spans="1:2" x14ac:dyDescent="0.2">
      <c r="A205" s="199">
        <v>41233</v>
      </c>
      <c r="B205" s="18">
        <f>LN(List1!W261/List1!W262)</f>
        <v>2.5298930236894411E-3</v>
      </c>
    </row>
    <row r="206" spans="1:2" x14ac:dyDescent="0.2">
      <c r="A206" s="199">
        <v>41234</v>
      </c>
      <c r="B206" s="18">
        <f>LN(List1!W262/List1!W263)</f>
        <v>-5.2061885092129527E-4</v>
      </c>
    </row>
    <row r="207" spans="1:2" x14ac:dyDescent="0.2">
      <c r="A207" s="199">
        <v>41235</v>
      </c>
      <c r="B207" s="18">
        <f>LN(List1!W263/List1!W264)</f>
        <v>-7.4159590154905162E-4</v>
      </c>
    </row>
    <row r="208" spans="1:2" x14ac:dyDescent="0.2">
      <c r="A208" s="199">
        <v>41237</v>
      </c>
      <c r="B208" s="18">
        <f>LN(List1!W264/List1!W265)</f>
        <v>2.6500075531758413E-3</v>
      </c>
    </row>
    <row r="209" spans="1:2" x14ac:dyDescent="0.2">
      <c r="A209" s="199">
        <v>41240</v>
      </c>
      <c r="B209" s="18">
        <f>LN(List1!W265/List1!W266)</f>
        <v>1.1745598865314968E-4</v>
      </c>
    </row>
    <row r="210" spans="1:2" x14ac:dyDescent="0.2">
      <c r="A210" s="199">
        <v>41241</v>
      </c>
      <c r="B210" s="18">
        <f>LN(List1!W266/List1!W267)</f>
        <v>-2.1653961825387376E-3</v>
      </c>
    </row>
    <row r="211" spans="1:2" x14ac:dyDescent="0.2">
      <c r="A211" s="199">
        <v>41242</v>
      </c>
      <c r="B211" s="18">
        <f>LN(List1!W267/List1!W268)</f>
        <v>-1.1690838147894516E-3</v>
      </c>
    </row>
    <row r="212" spans="1:2" x14ac:dyDescent="0.2">
      <c r="A212" s="199" t="s">
        <v>89</v>
      </c>
      <c r="B212" s="18">
        <f>LN(List1!W268/List1!W269)</f>
        <v>3.8536913895210402E-3</v>
      </c>
    </row>
    <row r="213" spans="1:2" x14ac:dyDescent="0.2">
      <c r="A213" s="199" t="s">
        <v>90</v>
      </c>
      <c r="B213" s="18">
        <f>LN(List1!W269/List1!W270)</f>
        <v>4.8214005344401172E-3</v>
      </c>
    </row>
    <row r="214" spans="1:2" x14ac:dyDescent="0.2">
      <c r="A214" s="199" t="s">
        <v>91</v>
      </c>
      <c r="B214" s="18">
        <f>LN(List1!W270/List1!W271)</f>
        <v>-3.0263022021098551E-3</v>
      </c>
    </row>
    <row r="215" spans="1:2" x14ac:dyDescent="0.2">
      <c r="A215" s="199" t="s">
        <v>92</v>
      </c>
      <c r="B215" s="18">
        <f>LN(List1!W271/List1!W272)</f>
        <v>-4.4584261877977834E-4</v>
      </c>
    </row>
    <row r="216" spans="1:2" x14ac:dyDescent="0.2">
      <c r="A216" s="199" t="s">
        <v>93</v>
      </c>
      <c r="B216" s="18">
        <f>LN(List1!W272/List1!W273)</f>
        <v>1.1966359220076352E-4</v>
      </c>
    </row>
    <row r="217" spans="1:2" x14ac:dyDescent="0.2">
      <c r="A217" s="199" t="s">
        <v>94</v>
      </c>
      <c r="B217" s="18">
        <f>LN(List1!W273/List1!W274)</f>
        <v>-2.4999736599070153E-3</v>
      </c>
    </row>
    <row r="218" spans="1:2" x14ac:dyDescent="0.2">
      <c r="A218" s="199" t="s">
        <v>95</v>
      </c>
      <c r="B218" s="18">
        <f>LN(List1!W274/List1!W275)</f>
        <v>3.4040101554474521E-3</v>
      </c>
    </row>
    <row r="219" spans="1:2" x14ac:dyDescent="0.2">
      <c r="A219" s="199" t="s">
        <v>96</v>
      </c>
      <c r="B219" s="18">
        <f>LN(List1!W275/List1!W276)</f>
        <v>3.7083688510742402E-3</v>
      </c>
    </row>
    <row r="220" spans="1:2" x14ac:dyDescent="0.2">
      <c r="A220" s="199">
        <v>41255</v>
      </c>
      <c r="B220" s="18">
        <f>LN(List1!W276/List1!W277)</f>
        <v>4.0905629612972072E-4</v>
      </c>
    </row>
    <row r="221" spans="1:2" x14ac:dyDescent="0.2">
      <c r="A221" s="199">
        <v>41256</v>
      </c>
      <c r="B221" s="18">
        <f>LN(List1!W277/List1!W278)</f>
        <v>1.2981489415676178E-5</v>
      </c>
    </row>
    <row r="222" spans="1:2" x14ac:dyDescent="0.2">
      <c r="A222" s="199">
        <v>41257</v>
      </c>
      <c r="B222" s="18">
        <f>LN(List1!W278/List1!W279)</f>
        <v>3.6333806466989113E-3</v>
      </c>
    </row>
    <row r="223" spans="1:2" x14ac:dyDescent="0.2">
      <c r="A223" s="199">
        <v>41258</v>
      </c>
      <c r="B223" s="18">
        <f>LN(List1!W279/List1!W280)</f>
        <v>3.1765997721711296E-3</v>
      </c>
    </row>
    <row r="224" spans="1:2" x14ac:dyDescent="0.2">
      <c r="A224" s="199">
        <v>41261</v>
      </c>
      <c r="B224" s="18">
        <f>LN(List1!W280/List1!W281)</f>
        <v>-9.3097100730877246E-5</v>
      </c>
    </row>
    <row r="225" spans="1:2" x14ac:dyDescent="0.2">
      <c r="A225" s="199">
        <v>41262</v>
      </c>
      <c r="B225" s="18">
        <f>LN(List1!W281/List1!W282)</f>
        <v>-3.3460283675290532E-3</v>
      </c>
    </row>
    <row r="226" spans="1:2" x14ac:dyDescent="0.2">
      <c r="A226" s="199">
        <v>41263</v>
      </c>
      <c r="B226" s="18">
        <f>LN(List1!W282/List1!W283)</f>
        <v>1.6935350214611921E-3</v>
      </c>
    </row>
    <row r="227" spans="1:2" x14ac:dyDescent="0.2">
      <c r="A227" s="199">
        <v>41264</v>
      </c>
      <c r="B227" s="18">
        <f>LN(List1!W283/List1!W284)</f>
        <v>-1.3063589096189065E-3</v>
      </c>
    </row>
    <row r="228" spans="1:2" x14ac:dyDescent="0.2">
      <c r="A228" s="199">
        <v>41265</v>
      </c>
      <c r="B228" s="18">
        <f>LN(List1!W284/List1!W285)</f>
        <v>8.2896094662470215E-6</v>
      </c>
    </row>
    <row r="229" spans="1:2" x14ac:dyDescent="0.2">
      <c r="A229" s="199">
        <v>41269</v>
      </c>
      <c r="B229" s="18">
        <f>LN(List1!W285/List1!W286)</f>
        <v>-2.604531326687125E-5</v>
      </c>
    </row>
    <row r="230" spans="1:2" x14ac:dyDescent="0.2">
      <c r="A230" s="199">
        <v>41270</v>
      </c>
      <c r="B230" s="18">
        <f>LN(List1!W286/List1!W287)</f>
        <v>1.5329476246668523E-3</v>
      </c>
    </row>
    <row r="231" spans="1:2" x14ac:dyDescent="0.2">
      <c r="A231" s="199">
        <v>41271</v>
      </c>
      <c r="B231" s="18">
        <f>LN(List1!W287/List1!W288)</f>
        <v>-3.1118544491571271E-3</v>
      </c>
    </row>
    <row r="232" spans="1:2" x14ac:dyDescent="0.2">
      <c r="A232" s="199">
        <v>41272</v>
      </c>
      <c r="B232" s="18">
        <f>LN(List1!W288/List1!W289)</f>
        <v>-1.8485861827509918E-3</v>
      </c>
    </row>
    <row r="233" spans="1:2" x14ac:dyDescent="0.2">
      <c r="A233" s="199" t="s">
        <v>97</v>
      </c>
      <c r="B233" s="18">
        <f>LN(List1!W289/List1!W290)</f>
        <v>-2.0420305768783929E-3</v>
      </c>
    </row>
    <row r="234" spans="1:2" x14ac:dyDescent="0.2">
      <c r="A234" s="199" t="s">
        <v>98</v>
      </c>
      <c r="B234" s="18">
        <f>LN(List1!W290/List1!W291)</f>
        <v>2.3783111928187166E-4</v>
      </c>
    </row>
    <row r="235" spans="1:2" x14ac:dyDescent="0.2">
      <c r="A235" s="199" t="s">
        <v>99</v>
      </c>
      <c r="B235" s="18">
        <f>LN(List1!W291/List1!W292)</f>
        <v>1.7983175448604667E-4</v>
      </c>
    </row>
    <row r="236" spans="1:2" x14ac:dyDescent="0.2">
      <c r="A236" s="199" t="s">
        <v>100</v>
      </c>
      <c r="B236" s="18">
        <f>LN(List1!W292/List1!W293)</f>
        <v>-5.3790092183919362E-3</v>
      </c>
    </row>
    <row r="237" spans="1:2" x14ac:dyDescent="0.2">
      <c r="A237" s="199" t="s">
        <v>101</v>
      </c>
      <c r="B237" s="18">
        <f>LN(List1!W293/List1!W294)</f>
        <v>3.1851663136979271E-3</v>
      </c>
    </row>
    <row r="238" spans="1:2" x14ac:dyDescent="0.2">
      <c r="A238" s="199" t="s">
        <v>102</v>
      </c>
      <c r="B238" s="18">
        <f>LN(List1!W294/List1!W295)</f>
        <v>-2.3844183337183677E-3</v>
      </c>
    </row>
    <row r="239" spans="1:2" x14ac:dyDescent="0.2">
      <c r="A239" s="199" t="s">
        <v>103</v>
      </c>
      <c r="B239" s="18">
        <f>LN(List1!W295/List1!W296)</f>
        <v>-8.5166247421276149E-6</v>
      </c>
    </row>
    <row r="240" spans="1:2" x14ac:dyDescent="0.2">
      <c r="A240" s="199" t="s">
        <v>104</v>
      </c>
      <c r="B240" s="18">
        <f>LN(List1!W296/List1!W297)</f>
        <v>-1.9658392253608139E-4</v>
      </c>
    </row>
    <row r="241" spans="1:13" x14ac:dyDescent="0.2">
      <c r="A241" s="199">
        <v>41286</v>
      </c>
      <c r="B241" s="18">
        <f>LN(List1!W297/List1!W298)</f>
        <v>-8.3536321968909102E-4</v>
      </c>
    </row>
    <row r="242" spans="1:13" x14ac:dyDescent="0.2">
      <c r="A242" s="199">
        <v>41290</v>
      </c>
      <c r="B242" s="18">
        <f>LN(List1!W298/List1!W299)</f>
        <v>2.0986959124904936E-3</v>
      </c>
    </row>
    <row r="243" spans="1:13" x14ac:dyDescent="0.2">
      <c r="A243" s="199">
        <v>41291</v>
      </c>
      <c r="B243" s="18">
        <f>LN(List1!W299/List1!W300)</f>
        <v>-3.7746755958347387E-3</v>
      </c>
      <c r="J243" s="21"/>
      <c r="K243" s="21"/>
      <c r="L243" s="21"/>
      <c r="M243" s="21"/>
    </row>
    <row r="244" spans="1:13" x14ac:dyDescent="0.2">
      <c r="A244" s="199">
        <v>41292</v>
      </c>
      <c r="B244" s="18">
        <f>LN(List1!W300/List1!W301)</f>
        <v>5.4383675924393991E-3</v>
      </c>
      <c r="D244" s="206" t="s">
        <v>331</v>
      </c>
      <c r="E244" s="207"/>
      <c r="F244" s="207"/>
      <c r="G244" s="207"/>
      <c r="H244" s="208"/>
      <c r="J244" s="228"/>
      <c r="K244" s="228"/>
      <c r="L244" s="222"/>
      <c r="M244" s="21"/>
    </row>
    <row r="245" spans="1:13" ht="64" x14ac:dyDescent="0.2">
      <c r="A245" s="199">
        <v>41293</v>
      </c>
      <c r="B245" s="18">
        <f>LN(List1!W301/List1!W302)</f>
        <v>2.3628141576717025E-3</v>
      </c>
      <c r="D245" s="209" t="s">
        <v>329</v>
      </c>
      <c r="E245" s="210" t="s">
        <v>330</v>
      </c>
      <c r="F245" s="211" t="s">
        <v>332</v>
      </c>
      <c r="G245" s="212" t="s">
        <v>333</v>
      </c>
      <c r="H245" s="213" t="s">
        <v>334</v>
      </c>
      <c r="J245" s="222" t="s">
        <v>335</v>
      </c>
      <c r="K245" s="222"/>
      <c r="L245" s="222"/>
      <c r="M245" s="21"/>
    </row>
    <row r="246" spans="1:13" ht="16" x14ac:dyDescent="0.2">
      <c r="A246" s="199">
        <v>41296</v>
      </c>
      <c r="B246" s="18">
        <f>LN(List1!W302/List1!W303)</f>
        <v>1.5053135222173702E-4</v>
      </c>
      <c r="D246" s="214"/>
      <c r="E246" s="215"/>
      <c r="F246" s="216">
        <v>2.5000000000000001E-2</v>
      </c>
      <c r="G246" s="216">
        <f>_xlfn.BINOM.DIST(0,251,1%,TRUE)</f>
        <v>8.0247931000559644E-2</v>
      </c>
      <c r="H246" s="217">
        <v>1</v>
      </c>
      <c r="J246" s="222"/>
      <c r="K246" s="222"/>
      <c r="L246" s="222"/>
      <c r="M246" s="21"/>
    </row>
    <row r="247" spans="1:13" ht="16" x14ac:dyDescent="0.2">
      <c r="A247" s="199">
        <v>41297</v>
      </c>
      <c r="B247" s="18">
        <f>LN(List1!W303/List1!W304)</f>
        <v>-4.4301980457008292E-3</v>
      </c>
      <c r="D247" s="218">
        <f>E509</f>
        <v>0</v>
      </c>
      <c r="E247" s="219">
        <f>_xlfn.BINOM.DIST(D247,257,1%,TRUE)</f>
        <v>7.5551834067528009E-2</v>
      </c>
      <c r="F247" s="220">
        <v>0.97499999999999998</v>
      </c>
      <c r="G247" s="220">
        <f>_xlfn.BINOM.DIST(6,251,1%,TRUE)</f>
        <v>0.98602373478264993</v>
      </c>
      <c r="H247" s="221">
        <v>5</v>
      </c>
      <c r="J247" s="222"/>
      <c r="K247" s="222"/>
      <c r="L247" s="222"/>
      <c r="M247" s="21"/>
    </row>
    <row r="248" spans="1:13" x14ac:dyDescent="0.2">
      <c r="A248" s="199">
        <v>41298</v>
      </c>
      <c r="B248" s="18">
        <f>LN(List1!W304/List1!W305)</f>
        <v>3.8000059912740324E-3</v>
      </c>
      <c r="J248" s="222"/>
      <c r="K248" s="222"/>
      <c r="L248" s="222"/>
      <c r="M248" s="21"/>
    </row>
    <row r="249" spans="1:13" x14ac:dyDescent="0.2">
      <c r="A249" s="199">
        <v>41299</v>
      </c>
      <c r="B249" s="18">
        <f>LN(List1!W305/List1!W306)</f>
        <v>3.3864777944696005E-3</v>
      </c>
      <c r="D249" s="185" t="s">
        <v>326</v>
      </c>
      <c r="E249" s="185"/>
      <c r="F249" s="185"/>
      <c r="G249" s="185"/>
      <c r="J249" s="21"/>
      <c r="K249" s="21"/>
      <c r="L249" s="21"/>
      <c r="M249" s="21"/>
    </row>
    <row r="250" spans="1:13" x14ac:dyDescent="0.2">
      <c r="A250" s="199">
        <v>41300</v>
      </c>
      <c r="B250" s="18">
        <f>LN(List1!W306/List1!W307)</f>
        <v>-1.5344722072771566E-3</v>
      </c>
      <c r="D250" s="185"/>
      <c r="E250" s="185"/>
      <c r="F250" s="185"/>
      <c r="G250" s="185"/>
    </row>
    <row r="251" spans="1:13" x14ac:dyDescent="0.2">
      <c r="A251" s="199">
        <v>41303</v>
      </c>
      <c r="B251" s="18">
        <f>LN(List1!W307/List1!W308)</f>
        <v>-1.0447472031413086E-3</v>
      </c>
    </row>
    <row r="252" spans="1:13" x14ac:dyDescent="0.2">
      <c r="A252" s="199">
        <v>41304</v>
      </c>
      <c r="B252" s="18">
        <f>LN(List1!W308/List1!W309)</f>
        <v>3.7203025991746724E-4</v>
      </c>
    </row>
    <row r="253" spans="1:13" x14ac:dyDescent="0.2">
      <c r="A253" s="154" t="s">
        <v>105</v>
      </c>
      <c r="B253" s="18">
        <f>LN(List1!W309/List1!W310)</f>
        <v>-2.2558488046868631E-3</v>
      </c>
      <c r="D253" s="203" t="s">
        <v>325</v>
      </c>
      <c r="E253" s="203" t="s">
        <v>327</v>
      </c>
    </row>
    <row r="254" spans="1:13" x14ac:dyDescent="0.2">
      <c r="A254" s="154" t="s">
        <v>106</v>
      </c>
      <c r="B254" s="18">
        <f>LN(List1!W310/List1!W311)</f>
        <v>1.6306809549529802E-3</v>
      </c>
      <c r="D254" s="26">
        <f>'List2 (VaR)'!Z2</f>
        <v>-6.7356467841194279E-3</v>
      </c>
      <c r="E254">
        <f>IF(B254&lt;D254,1,0)</f>
        <v>0</v>
      </c>
    </row>
    <row r="255" spans="1:13" x14ac:dyDescent="0.2">
      <c r="A255" s="154" t="s">
        <v>107</v>
      </c>
      <c r="B255" s="18">
        <f>LN(List1!W311/List1!W312)</f>
        <v>-1.5627200561277711E-4</v>
      </c>
      <c r="D255" s="26">
        <f>'List2 (VaR)'!Z3</f>
        <v>-6.7312035459563225E-3</v>
      </c>
      <c r="E255">
        <f t="shared" ref="E255:E256" si="0">IF(B255&lt;D255,1,0)</f>
        <v>0</v>
      </c>
    </row>
    <row r="256" spans="1:13" x14ac:dyDescent="0.2">
      <c r="A256" s="154" t="s">
        <v>108</v>
      </c>
      <c r="B256" s="18">
        <f>LN(List1!W312/List1!W313)</f>
        <v>7.3859498991352124E-4</v>
      </c>
      <c r="D256" s="26">
        <f>'List2 (VaR)'!Z4</f>
        <v>-6.7217805678090933E-3</v>
      </c>
      <c r="E256">
        <f t="shared" si="0"/>
        <v>0</v>
      </c>
    </row>
    <row r="257" spans="1:5" x14ac:dyDescent="0.2">
      <c r="A257" s="154" t="s">
        <v>109</v>
      </c>
      <c r="B257" s="18">
        <f>LN(List1!W313/List1!W314)</f>
        <v>-4.1335685837619578E-3</v>
      </c>
      <c r="D257" s="26">
        <f>'List2 (VaR)'!Z5</f>
        <v>-6.745455089114857E-3</v>
      </c>
      <c r="E257">
        <f>IF(B257&lt;D257,1,0)</f>
        <v>0</v>
      </c>
    </row>
    <row r="258" spans="1:5" x14ac:dyDescent="0.2">
      <c r="A258" s="154" t="s">
        <v>110</v>
      </c>
      <c r="B258" s="18">
        <f>LN(List1!W314/List1!W315)</f>
        <v>-9.62756410286828E-4</v>
      </c>
      <c r="D258" s="26">
        <f>'List2 (VaR)'!Z6</f>
        <v>-6.762112269435263E-3</v>
      </c>
      <c r="E258">
        <f>IF(B258&lt;D254,1,0)</f>
        <v>0</v>
      </c>
    </row>
    <row r="259" spans="1:5" x14ac:dyDescent="0.2">
      <c r="A259" s="154" t="s">
        <v>111</v>
      </c>
      <c r="B259" s="18">
        <f>LN(List1!W315/List1!W316)</f>
        <v>-3.2240076966486885E-3</v>
      </c>
      <c r="D259" s="26">
        <f>'List2 (VaR)'!Z7</f>
        <v>-6.7849424810506511E-3</v>
      </c>
      <c r="E259">
        <f t="shared" ref="E258:E321" si="1">IF(B259&lt;D259,1,0)</f>
        <v>0</v>
      </c>
    </row>
    <row r="260" spans="1:5" x14ac:dyDescent="0.2">
      <c r="A260" s="154" t="s">
        <v>112</v>
      </c>
      <c r="B260" s="18">
        <f>LN(List1!W316/List1!W317)</f>
        <v>3.8405177141727495E-3</v>
      </c>
      <c r="D260" s="26">
        <f>'List2 (VaR)'!Z8</f>
        <v>-6.7598290116664796E-3</v>
      </c>
      <c r="E260">
        <f t="shared" si="1"/>
        <v>0</v>
      </c>
    </row>
    <row r="261" spans="1:5" x14ac:dyDescent="0.2">
      <c r="A261" s="154">
        <v>41317</v>
      </c>
      <c r="B261" s="18">
        <f>LN(List1!W317/List1!W318)</f>
        <v>6.6233886321719797E-4</v>
      </c>
      <c r="D261" s="26">
        <f>'List2 (VaR)'!Z9</f>
        <v>-6.6937111141378144E-3</v>
      </c>
      <c r="E261">
        <f t="shared" si="1"/>
        <v>0</v>
      </c>
    </row>
    <row r="262" spans="1:5" x14ac:dyDescent="0.2">
      <c r="A262" s="154">
        <v>41318</v>
      </c>
      <c r="B262" s="18">
        <f>LN(List1!W318/List1!W319)</f>
        <v>1.2839029463507798E-3</v>
      </c>
      <c r="D262" s="26">
        <f>'List2 (VaR)'!Z10</f>
        <v>-6.6864725882612771E-3</v>
      </c>
      <c r="E262">
        <f t="shared" si="1"/>
        <v>0</v>
      </c>
    </row>
    <row r="263" spans="1:5" x14ac:dyDescent="0.2">
      <c r="A263" s="154">
        <v>41319</v>
      </c>
      <c r="B263" s="18">
        <f>LN(List1!W319/List1!W320)</f>
        <v>2.8199872767747584E-3</v>
      </c>
      <c r="D263" s="26">
        <f>'List2 (VaR)'!Z11</f>
        <v>-6.6736307779762674E-3</v>
      </c>
      <c r="E263">
        <f t="shared" si="1"/>
        <v>0</v>
      </c>
    </row>
    <row r="264" spans="1:5" x14ac:dyDescent="0.2">
      <c r="A264" s="154">
        <v>41320</v>
      </c>
      <c r="B264" s="18">
        <f>LN(List1!W320/List1!W321)</f>
        <v>2.1976211826066779E-3</v>
      </c>
      <c r="D264" s="26">
        <f>'List2 (VaR)'!Z12</f>
        <v>-6.6661898663800886E-3</v>
      </c>
      <c r="E264">
        <f t="shared" si="1"/>
        <v>0</v>
      </c>
    </row>
    <row r="265" spans="1:5" x14ac:dyDescent="0.2">
      <c r="A265" s="154">
        <v>41321</v>
      </c>
      <c r="B265" s="18">
        <f>LN(List1!W321/List1!W322)</f>
        <v>-3.4815236498113326E-3</v>
      </c>
      <c r="D265" s="26">
        <f>'List2 (VaR)'!Z13</f>
        <v>-6.6739068382769247E-3</v>
      </c>
      <c r="E265">
        <f t="shared" si="1"/>
        <v>0</v>
      </c>
    </row>
    <row r="266" spans="1:5" x14ac:dyDescent="0.2">
      <c r="A266" s="154">
        <v>41325</v>
      </c>
      <c r="B266" s="18">
        <f>LN(List1!W322/List1!W323)</f>
        <v>-1.5756571988038886E-3</v>
      </c>
      <c r="D266" s="26">
        <f>'List2 (VaR)'!Z14</f>
        <v>-6.6862162891573249E-3</v>
      </c>
      <c r="E266">
        <f t="shared" si="1"/>
        <v>0</v>
      </c>
    </row>
    <row r="267" spans="1:5" x14ac:dyDescent="0.2">
      <c r="A267" s="154">
        <v>41326</v>
      </c>
      <c r="B267" s="18">
        <f>LN(List1!W323/List1!W324)</f>
        <v>5.1128891770051816E-4</v>
      </c>
      <c r="D267" s="26">
        <f>'List2 (VaR)'!Z15</f>
        <v>-6.6936407688315399E-3</v>
      </c>
      <c r="E267">
        <f t="shared" si="1"/>
        <v>0</v>
      </c>
    </row>
    <row r="268" spans="1:5" x14ac:dyDescent="0.2">
      <c r="A268" s="154">
        <v>41327</v>
      </c>
      <c r="B268" s="18">
        <f>LN(List1!W324/List1!W325)</f>
        <v>-4.3740199714191393E-4</v>
      </c>
      <c r="D268" s="26">
        <f>'List2 (VaR)'!Z16</f>
        <v>-6.694333329445714E-3</v>
      </c>
      <c r="E268">
        <f t="shared" si="1"/>
        <v>0</v>
      </c>
    </row>
    <row r="269" spans="1:5" x14ac:dyDescent="0.2">
      <c r="A269" s="154">
        <v>41328</v>
      </c>
      <c r="B269" s="18">
        <f>LN(List1!W325/List1!W326)</f>
        <v>-2.4437199627114778E-3</v>
      </c>
      <c r="D269" s="26">
        <f>'List2 (VaR)'!Z17</f>
        <v>-6.7389718672968826E-3</v>
      </c>
      <c r="E269">
        <f t="shared" si="1"/>
        <v>0</v>
      </c>
    </row>
    <row r="270" spans="1:5" x14ac:dyDescent="0.2">
      <c r="A270" s="154">
        <v>41331</v>
      </c>
      <c r="B270" s="18">
        <f>LN(List1!W326/List1!W327)</f>
        <v>-4.1135781040985775E-3</v>
      </c>
      <c r="D270" s="26">
        <f>'List2 (VaR)'!Z18</f>
        <v>-6.7512098388193553E-3</v>
      </c>
      <c r="E270">
        <f t="shared" si="1"/>
        <v>0</v>
      </c>
    </row>
    <row r="271" spans="1:5" x14ac:dyDescent="0.2">
      <c r="A271" s="154">
        <v>41332</v>
      </c>
      <c r="B271" s="18">
        <f>LN(List1!W327/List1!W328)</f>
        <v>3.1792382778768136E-3</v>
      </c>
      <c r="D271" s="26">
        <f>'List2 (VaR)'!Z19</f>
        <v>-6.8172105254800941E-3</v>
      </c>
      <c r="E271">
        <f t="shared" si="1"/>
        <v>0</v>
      </c>
    </row>
    <row r="272" spans="1:5" x14ac:dyDescent="0.2">
      <c r="A272" s="154" t="s">
        <v>113</v>
      </c>
      <c r="B272" s="18">
        <f>LN(List1!W328/List1!W329)</f>
        <v>2.0395813593858972E-4</v>
      </c>
      <c r="D272" s="26">
        <f>'List2 (VaR)'!Z20</f>
        <v>-6.7790125796985626E-3</v>
      </c>
      <c r="E272">
        <f t="shared" si="1"/>
        <v>0</v>
      </c>
    </row>
    <row r="273" spans="1:5" x14ac:dyDescent="0.2">
      <c r="A273" s="154" t="s">
        <v>114</v>
      </c>
      <c r="B273" s="18">
        <f>LN(List1!W329/List1!W330)</f>
        <v>6.3201753557488262E-3</v>
      </c>
      <c r="D273" s="26">
        <f>'List2 (VaR)'!Z21</f>
        <v>-6.7423766837615799E-3</v>
      </c>
      <c r="E273">
        <f t="shared" si="1"/>
        <v>0</v>
      </c>
    </row>
    <row r="274" spans="1:5" x14ac:dyDescent="0.2">
      <c r="A274" s="154" t="s">
        <v>115</v>
      </c>
      <c r="B274" s="18">
        <f>LN(List1!W330/List1!W331)</f>
        <v>2.0843795296336086E-3</v>
      </c>
      <c r="D274" s="26">
        <f>'List2 (VaR)'!Z22</f>
        <v>-6.7291034536153069E-3</v>
      </c>
      <c r="E274">
        <f t="shared" si="1"/>
        <v>0</v>
      </c>
    </row>
    <row r="275" spans="1:5" x14ac:dyDescent="0.2">
      <c r="A275" s="154" t="s">
        <v>116</v>
      </c>
      <c r="B275" s="18">
        <f>LN(List1!W331/List1!W332)</f>
        <v>-3.7029752422279881E-4</v>
      </c>
      <c r="D275" s="26">
        <f>'List2 (VaR)'!Z23</f>
        <v>-6.7249293347702932E-3</v>
      </c>
      <c r="E275">
        <f t="shared" si="1"/>
        <v>0</v>
      </c>
    </row>
    <row r="276" spans="1:5" x14ac:dyDescent="0.2">
      <c r="A276" s="154" t="s">
        <v>117</v>
      </c>
      <c r="B276" s="18">
        <f>LN(List1!W332/List1!W333)</f>
        <v>2.3998064911471401E-4</v>
      </c>
      <c r="D276" s="26">
        <f>'List2 (VaR)'!Z24</f>
        <v>-6.7268874556208336E-3</v>
      </c>
      <c r="E276">
        <f t="shared" si="1"/>
        <v>0</v>
      </c>
    </row>
    <row r="277" spans="1:5" x14ac:dyDescent="0.2">
      <c r="A277" s="154" t="s">
        <v>118</v>
      </c>
      <c r="B277" s="18">
        <f>LN(List1!W333/List1!W334)</f>
        <v>1.4592104358969655E-3</v>
      </c>
      <c r="D277" s="26">
        <f>'List2 (VaR)'!Z25</f>
        <v>-6.7291212499321507E-3</v>
      </c>
      <c r="E277">
        <f t="shared" si="1"/>
        <v>0</v>
      </c>
    </row>
    <row r="278" spans="1:5" x14ac:dyDescent="0.2">
      <c r="A278" s="154" t="s">
        <v>119</v>
      </c>
      <c r="B278" s="18">
        <f>LN(List1!W334/List1!W335)</f>
        <v>2.5199422614850873E-3</v>
      </c>
      <c r="D278" s="26">
        <f>'List2 (VaR)'!Z26</f>
        <v>-6.7500580750503129E-3</v>
      </c>
      <c r="E278">
        <f t="shared" si="1"/>
        <v>0</v>
      </c>
    </row>
    <row r="279" spans="1:5" x14ac:dyDescent="0.2">
      <c r="A279" s="154" t="s">
        <v>120</v>
      </c>
      <c r="B279" s="18">
        <f>LN(List1!W335/List1!W336)</f>
        <v>2.4311555246217084E-3</v>
      </c>
      <c r="D279" s="26">
        <f>'List2 (VaR)'!Z27</f>
        <v>-6.7643840966605459E-3</v>
      </c>
      <c r="E279">
        <f t="shared" si="1"/>
        <v>0</v>
      </c>
    </row>
    <row r="280" spans="1:5" x14ac:dyDescent="0.2">
      <c r="A280" s="154">
        <v>41345</v>
      </c>
      <c r="B280" s="18">
        <f>LN(List1!W336/List1!W337)</f>
        <v>-8.107365287068391E-4</v>
      </c>
      <c r="D280" s="26">
        <f>'List2 (VaR)'!Z28</f>
        <v>-6.7911964015446857E-3</v>
      </c>
      <c r="E280">
        <f t="shared" si="1"/>
        <v>0</v>
      </c>
    </row>
    <row r="281" spans="1:5" x14ac:dyDescent="0.2">
      <c r="A281" s="154">
        <v>41346</v>
      </c>
      <c r="B281" s="18">
        <f>LN(List1!W337/List1!W338)</f>
        <v>2.1193537450420446E-3</v>
      </c>
      <c r="D281" s="26">
        <f>'List2 (VaR)'!Z29</f>
        <v>-6.8131456363256905E-3</v>
      </c>
      <c r="E281">
        <f t="shared" si="1"/>
        <v>0</v>
      </c>
    </row>
    <row r="282" spans="1:5" x14ac:dyDescent="0.2">
      <c r="A282" s="154">
        <v>41347</v>
      </c>
      <c r="B282" s="18">
        <f>LN(List1!W338/List1!W339)</f>
        <v>-1.2074582864245113E-3</v>
      </c>
      <c r="D282" s="26">
        <f>'List2 (VaR)'!Z30</f>
        <v>-6.8260717487404476E-3</v>
      </c>
      <c r="E282">
        <f t="shared" si="1"/>
        <v>0</v>
      </c>
    </row>
    <row r="283" spans="1:5" x14ac:dyDescent="0.2">
      <c r="A283" s="154">
        <v>41348</v>
      </c>
      <c r="B283" s="18">
        <f>LN(List1!W339/List1!W340)</f>
        <v>-5.4711159245380021E-3</v>
      </c>
      <c r="D283" s="26">
        <f>'List2 (VaR)'!Z31</f>
        <v>-6.8495022056128396E-3</v>
      </c>
      <c r="E283">
        <f t="shared" si="1"/>
        <v>0</v>
      </c>
    </row>
    <row r="284" spans="1:5" x14ac:dyDescent="0.2">
      <c r="A284" s="154">
        <v>41349</v>
      </c>
      <c r="B284" s="18">
        <f>LN(List1!W340/List1!W341)</f>
        <v>1.4765018995695853E-3</v>
      </c>
      <c r="D284" s="26">
        <f>'List2 (VaR)'!Z32</f>
        <v>-6.8421907297225174E-3</v>
      </c>
      <c r="E284">
        <f t="shared" si="1"/>
        <v>0</v>
      </c>
    </row>
    <row r="285" spans="1:5" x14ac:dyDescent="0.2">
      <c r="A285" s="154">
        <v>41352</v>
      </c>
      <c r="B285" s="18">
        <f>LN(List1!W341/List1!W342)</f>
        <v>-1.7571252659327893E-3</v>
      </c>
      <c r="D285" s="26">
        <f>'List2 (VaR)'!Z33</f>
        <v>-6.86632691489186E-3</v>
      </c>
      <c r="E285">
        <f t="shared" si="1"/>
        <v>0</v>
      </c>
    </row>
    <row r="286" spans="1:5" x14ac:dyDescent="0.2">
      <c r="A286" s="154">
        <v>41353</v>
      </c>
      <c r="B286" s="18">
        <f>LN(List1!W342/List1!W343)</f>
        <v>-1.8247317964552852E-3</v>
      </c>
      <c r="D286" s="26">
        <f>'List2 (VaR)'!Z34</f>
        <v>-6.8739653523527634E-3</v>
      </c>
      <c r="E286">
        <f t="shared" si="1"/>
        <v>0</v>
      </c>
    </row>
    <row r="287" spans="1:5" x14ac:dyDescent="0.2">
      <c r="A287" s="154">
        <v>41354</v>
      </c>
      <c r="B287" s="18">
        <f>LN(List1!W343/List1!W344)</f>
        <v>-2.4153598222232293E-3</v>
      </c>
      <c r="D287" s="26">
        <f>'List2 (VaR)'!Z35</f>
        <v>-6.8866881843193161E-3</v>
      </c>
      <c r="E287">
        <f t="shared" si="1"/>
        <v>0</v>
      </c>
    </row>
    <row r="288" spans="1:5" x14ac:dyDescent="0.2">
      <c r="A288" s="154">
        <v>41355</v>
      </c>
      <c r="B288" s="18">
        <f>LN(List1!W344/List1!W345)</f>
        <v>-1.5598015683653209E-3</v>
      </c>
      <c r="D288" s="26">
        <f>'List2 (VaR)'!Z36</f>
        <v>-6.894118524407189E-3</v>
      </c>
      <c r="E288">
        <f t="shared" si="1"/>
        <v>0</v>
      </c>
    </row>
    <row r="289" spans="1:5" x14ac:dyDescent="0.2">
      <c r="A289" s="154">
        <v>41356</v>
      </c>
      <c r="B289" s="18">
        <f>LN(List1!W345/List1!W346)</f>
        <v>2.3806158136217368E-4</v>
      </c>
      <c r="D289" s="26">
        <f>'List2 (VaR)'!Z37</f>
        <v>-6.8921088046154447E-3</v>
      </c>
      <c r="E289">
        <f t="shared" si="1"/>
        <v>0</v>
      </c>
    </row>
    <row r="290" spans="1:5" x14ac:dyDescent="0.2">
      <c r="A290" s="154">
        <v>41359</v>
      </c>
      <c r="B290" s="18">
        <f>LN(List1!W346/List1!W347)</f>
        <v>-8.2600691495790665E-4</v>
      </c>
      <c r="D290" s="26">
        <f>'List2 (VaR)'!Z38</f>
        <v>-6.9061827667035534E-3</v>
      </c>
      <c r="E290">
        <f t="shared" si="1"/>
        <v>0</v>
      </c>
    </row>
    <row r="291" spans="1:5" x14ac:dyDescent="0.2">
      <c r="A291" s="154">
        <v>41360</v>
      </c>
      <c r="B291" s="18">
        <f>LN(List1!W347/List1!W348)</f>
        <v>-7.4950324889098573E-4</v>
      </c>
      <c r="D291" s="26">
        <f>'List2 (VaR)'!Z39</f>
        <v>-6.9033117433896082E-3</v>
      </c>
      <c r="E291">
        <f t="shared" si="1"/>
        <v>0</v>
      </c>
    </row>
    <row r="292" spans="1:5" x14ac:dyDescent="0.2">
      <c r="A292" s="154">
        <v>41361</v>
      </c>
      <c r="B292" s="18">
        <f>LN(List1!W348/List1!W349)</f>
        <v>2.6330910824376372E-3</v>
      </c>
      <c r="D292" s="26">
        <f>'List2 (VaR)'!Z40</f>
        <v>-6.8844458823745227E-3</v>
      </c>
      <c r="E292">
        <f t="shared" si="1"/>
        <v>0</v>
      </c>
    </row>
    <row r="293" spans="1:5" x14ac:dyDescent="0.2">
      <c r="A293" s="154">
        <v>41362</v>
      </c>
      <c r="B293" s="18">
        <f>LN(List1!W349/List1!W350)</f>
        <v>-1.9690357009169704E-3</v>
      </c>
      <c r="D293" s="26">
        <f>'List2 (VaR)'!Z41</f>
        <v>-6.8964216169507672E-3</v>
      </c>
      <c r="E293">
        <f t="shared" si="1"/>
        <v>0</v>
      </c>
    </row>
    <row r="294" spans="1:5" x14ac:dyDescent="0.2">
      <c r="A294" s="154">
        <v>41363</v>
      </c>
      <c r="B294" s="18">
        <f>LN(List1!W350/List1!W351)</f>
        <v>1.9851750959977094E-3</v>
      </c>
      <c r="D294" s="26">
        <f>'List2 (VaR)'!Z42</f>
        <v>-6.8819155059691613E-3</v>
      </c>
      <c r="E294">
        <f t="shared" si="1"/>
        <v>0</v>
      </c>
    </row>
    <row r="295" spans="1:5" x14ac:dyDescent="0.2">
      <c r="A295" s="154" t="s">
        <v>121</v>
      </c>
      <c r="B295" s="18">
        <f>LN(List1!W351/List1!W352)</f>
        <v>-1.5712351121689547E-3</v>
      </c>
      <c r="D295" s="26">
        <f>'List2 (VaR)'!Z43</f>
        <v>-6.8877198773247385E-3</v>
      </c>
      <c r="E295">
        <f t="shared" si="1"/>
        <v>0</v>
      </c>
    </row>
    <row r="296" spans="1:5" x14ac:dyDescent="0.2">
      <c r="A296" s="154" t="s">
        <v>122</v>
      </c>
      <c r="B296" s="18">
        <f>LN(List1!W352/List1!W353)</f>
        <v>-2.9983780881735738E-3</v>
      </c>
      <c r="D296" s="26">
        <f>'List2 (VaR)'!Z44</f>
        <v>-6.9068020517955905E-3</v>
      </c>
      <c r="E296">
        <f t="shared" si="1"/>
        <v>0</v>
      </c>
    </row>
    <row r="297" spans="1:5" x14ac:dyDescent="0.2">
      <c r="A297" s="154" t="s">
        <v>123</v>
      </c>
      <c r="B297" s="18">
        <f>LN(List1!W353/List1!W354)</f>
        <v>4.4252175414196922E-4</v>
      </c>
      <c r="D297" s="26">
        <f>'List2 (VaR)'!Z45</f>
        <v>-6.8994607044636745E-3</v>
      </c>
      <c r="E297">
        <f t="shared" si="1"/>
        <v>0</v>
      </c>
    </row>
    <row r="298" spans="1:5" x14ac:dyDescent="0.2">
      <c r="A298" s="154" t="s">
        <v>124</v>
      </c>
      <c r="B298" s="18">
        <f>LN(List1!W354/List1!W355)</f>
        <v>-1.2101931497709858E-3</v>
      </c>
      <c r="D298" s="26">
        <f>'List2 (VaR)'!Z46</f>
        <v>-6.9251223773866173E-3</v>
      </c>
      <c r="E298">
        <f t="shared" si="1"/>
        <v>0</v>
      </c>
    </row>
    <row r="299" spans="1:5" x14ac:dyDescent="0.2">
      <c r="A299" s="154" t="s">
        <v>125</v>
      </c>
      <c r="B299" s="18">
        <f>LN(List1!W355/List1!W356)</f>
        <v>5.4678997260508577E-4</v>
      </c>
      <c r="D299" s="26">
        <f>'List2 (VaR)'!Z47</f>
        <v>-6.9222525990581176E-3</v>
      </c>
      <c r="E299">
        <f t="shared" si="1"/>
        <v>0</v>
      </c>
    </row>
    <row r="300" spans="1:5" x14ac:dyDescent="0.2">
      <c r="A300" s="154" t="s">
        <v>126</v>
      </c>
      <c r="B300" s="18">
        <f>LN(List1!W356/List1!W357)</f>
        <v>2.4894758843798433E-3</v>
      </c>
      <c r="D300" s="26">
        <f>'List2 (VaR)'!Z48</f>
        <v>-6.9174770852246069E-3</v>
      </c>
      <c r="E300">
        <f t="shared" si="1"/>
        <v>0</v>
      </c>
    </row>
    <row r="301" spans="1:5" x14ac:dyDescent="0.2">
      <c r="A301" s="154" t="s">
        <v>127</v>
      </c>
      <c r="B301" s="18">
        <f>LN(List1!W357/List1!W358)</f>
        <v>-7.9364109687641128E-4</v>
      </c>
      <c r="D301" s="26">
        <f>'List2 (VaR)'!Z49</f>
        <v>-6.9107245276496766E-3</v>
      </c>
      <c r="E301">
        <f t="shared" si="1"/>
        <v>0</v>
      </c>
    </row>
    <row r="302" spans="1:5" x14ac:dyDescent="0.2">
      <c r="A302" s="154" t="s">
        <v>128</v>
      </c>
      <c r="B302" s="18">
        <f>LN(List1!W358/List1!W359)</f>
        <v>-3.5479318144506222E-3</v>
      </c>
      <c r="D302" s="26">
        <f>'List2 (VaR)'!Z50</f>
        <v>-6.932666840244529E-3</v>
      </c>
      <c r="E302">
        <f t="shared" si="1"/>
        <v>0</v>
      </c>
    </row>
    <row r="303" spans="1:5" x14ac:dyDescent="0.2">
      <c r="A303" s="154">
        <v>41376</v>
      </c>
      <c r="B303" s="18">
        <f>LN(List1!W359/List1!W360)</f>
        <v>-1.7275282754508573E-3</v>
      </c>
      <c r="D303" s="26">
        <f>'List2 (VaR)'!Z51</f>
        <v>-6.9398833672697658E-3</v>
      </c>
      <c r="E303">
        <f t="shared" si="1"/>
        <v>0</v>
      </c>
    </row>
    <row r="304" spans="1:5" x14ac:dyDescent="0.2">
      <c r="A304" s="154">
        <v>41380</v>
      </c>
      <c r="B304" s="18">
        <f>LN(List1!W360/List1!W361)</f>
        <v>-2.3093894111722744E-3</v>
      </c>
      <c r="D304" s="26">
        <f>'List2 (VaR)'!Z52</f>
        <v>-6.951856032539637E-3</v>
      </c>
      <c r="E304">
        <f t="shared" si="1"/>
        <v>0</v>
      </c>
    </row>
    <row r="305" spans="1:5" x14ac:dyDescent="0.2">
      <c r="A305" s="154">
        <v>41381</v>
      </c>
      <c r="B305" s="18">
        <f>LN(List1!W361/List1!W362)</f>
        <v>1.4620987475965615E-3</v>
      </c>
      <c r="D305" s="26">
        <f>'List2 (VaR)'!Z53</f>
        <v>-6.9441633389581581E-3</v>
      </c>
      <c r="E305">
        <f t="shared" si="1"/>
        <v>0</v>
      </c>
    </row>
    <row r="306" spans="1:5" x14ac:dyDescent="0.2">
      <c r="A306" s="154">
        <v>41382</v>
      </c>
      <c r="B306" s="18">
        <f>LN(List1!W362/List1!W363)</f>
        <v>-5.1790773999805077E-3</v>
      </c>
      <c r="D306" s="26">
        <f>'List2 (VaR)'!Z54</f>
        <v>-6.9800601547696439E-3</v>
      </c>
      <c r="E306">
        <f t="shared" si="1"/>
        <v>0</v>
      </c>
    </row>
    <row r="307" spans="1:5" x14ac:dyDescent="0.2">
      <c r="A307" s="154">
        <v>41383</v>
      </c>
      <c r="B307" s="18">
        <f>LN(List1!W363/List1!W364)</f>
        <v>1.8949148046146162E-3</v>
      </c>
      <c r="D307" s="26">
        <f>'List2 (VaR)'!Z55</f>
        <v>-6.9582131981279494E-3</v>
      </c>
      <c r="E307">
        <f t="shared" si="1"/>
        <v>0</v>
      </c>
    </row>
    <row r="308" spans="1:5" x14ac:dyDescent="0.2">
      <c r="A308" s="154">
        <v>41384</v>
      </c>
      <c r="B308" s="18">
        <f>LN(List1!W364/List1!W365)</f>
        <v>1.7754958311906326E-3</v>
      </c>
      <c r="D308" s="26">
        <f>'List2 (VaR)'!Z56</f>
        <v>-6.9544588223275673E-3</v>
      </c>
      <c r="E308">
        <f t="shared" si="1"/>
        <v>0</v>
      </c>
    </row>
    <row r="309" spans="1:5" x14ac:dyDescent="0.2">
      <c r="A309" s="154">
        <v>41387</v>
      </c>
      <c r="B309" s="18">
        <f>LN(List1!W365/List1!W366)</f>
        <v>-2.4680910651819825E-4</v>
      </c>
      <c r="D309" s="26">
        <f>'List2 (VaR)'!Z57</f>
        <v>-6.9760106240443756E-3</v>
      </c>
      <c r="E309">
        <f t="shared" si="1"/>
        <v>0</v>
      </c>
    </row>
    <row r="310" spans="1:5" x14ac:dyDescent="0.2">
      <c r="A310" s="154">
        <v>41388</v>
      </c>
      <c r="B310" s="18">
        <f>LN(List1!W366/List1!W367)</f>
        <v>2.5852794821518907E-3</v>
      </c>
      <c r="D310" s="26">
        <f>'List2 (VaR)'!Z58</f>
        <v>-6.9625837582596214E-3</v>
      </c>
      <c r="E310">
        <f t="shared" si="1"/>
        <v>0</v>
      </c>
    </row>
    <row r="311" spans="1:5" x14ac:dyDescent="0.2">
      <c r="A311" s="154">
        <v>41389</v>
      </c>
      <c r="B311" s="18">
        <f>LN(List1!W367/List1!W368)</f>
        <v>4.0005542248884307E-3</v>
      </c>
      <c r="D311" s="26">
        <f>'List2 (VaR)'!Z59</f>
        <v>-6.9447499217290707E-3</v>
      </c>
      <c r="E311">
        <f t="shared" si="1"/>
        <v>0</v>
      </c>
    </row>
    <row r="312" spans="1:5" x14ac:dyDescent="0.2">
      <c r="A312" s="154">
        <v>41390</v>
      </c>
      <c r="B312" s="18">
        <f>LN(List1!W368/List1!W369)</f>
        <v>-1.6980111606452887E-3</v>
      </c>
      <c r="D312" s="26">
        <f>'List2 (VaR)'!Z60</f>
        <v>-6.949633278459065E-3</v>
      </c>
      <c r="E312">
        <f t="shared" si="1"/>
        <v>0</v>
      </c>
    </row>
    <row r="313" spans="1:5" x14ac:dyDescent="0.2">
      <c r="A313" s="154">
        <v>41391</v>
      </c>
      <c r="B313" s="18">
        <f>LN(List1!W369/List1!W370)</f>
        <v>-1.1727958053565151E-3</v>
      </c>
      <c r="D313" s="26">
        <f>'List2 (VaR)'!Z61</f>
        <v>-6.9483143659553161E-3</v>
      </c>
      <c r="E313">
        <f t="shared" si="1"/>
        <v>0</v>
      </c>
    </row>
    <row r="314" spans="1:5" x14ac:dyDescent="0.2">
      <c r="A314" s="154" t="s">
        <v>129</v>
      </c>
      <c r="B314" s="18">
        <f>LN(List1!W370/List1!W371)</f>
        <v>-3.1452544810689991E-4</v>
      </c>
      <c r="D314" s="26">
        <f>'List2 (VaR)'!Z62</f>
        <v>-6.9596373338624042E-3</v>
      </c>
      <c r="E314">
        <f t="shared" si="1"/>
        <v>0</v>
      </c>
    </row>
    <row r="315" spans="1:5" x14ac:dyDescent="0.2">
      <c r="A315" s="154" t="s">
        <v>130</v>
      </c>
      <c r="B315" s="18">
        <f>LN(List1!W371/List1!W372)</f>
        <v>2.3131243168607513E-3</v>
      </c>
      <c r="D315" s="26">
        <f>'List2 (VaR)'!Z63</f>
        <v>-6.9444354904352919E-3</v>
      </c>
      <c r="E315">
        <f t="shared" si="1"/>
        <v>0</v>
      </c>
    </row>
    <row r="316" spans="1:5" x14ac:dyDescent="0.2">
      <c r="A316" s="154" t="s">
        <v>131</v>
      </c>
      <c r="B316" s="18">
        <f>LN(List1!W372/List1!W373)</f>
        <v>-2.1212040335881911E-3</v>
      </c>
      <c r="D316" s="26">
        <f>'List2 (VaR)'!Z64</f>
        <v>-6.9348923303169541E-3</v>
      </c>
      <c r="E316">
        <f t="shared" si="1"/>
        <v>0</v>
      </c>
    </row>
    <row r="317" spans="1:5" x14ac:dyDescent="0.2">
      <c r="A317" s="154" t="s">
        <v>132</v>
      </c>
      <c r="B317" s="18">
        <f>LN(List1!W373/List1!W374)</f>
        <v>2.3245010444063277E-3</v>
      </c>
      <c r="D317" s="26">
        <f>'List2 (VaR)'!Z65</f>
        <v>-6.9254749487804475E-3</v>
      </c>
      <c r="E317">
        <f t="shared" si="1"/>
        <v>0</v>
      </c>
    </row>
    <row r="318" spans="1:5" x14ac:dyDescent="0.2">
      <c r="A318" s="154" t="s">
        <v>133</v>
      </c>
      <c r="B318" s="18">
        <f>LN(List1!W374/List1!W375)</f>
        <v>1.6366116525923203E-3</v>
      </c>
      <c r="D318" s="26">
        <f>'List2 (VaR)'!Z66</f>
        <v>-6.9144286610994419E-3</v>
      </c>
      <c r="E318">
        <f t="shared" si="1"/>
        <v>0</v>
      </c>
    </row>
    <row r="319" spans="1:5" x14ac:dyDescent="0.2">
      <c r="A319" s="154" t="s">
        <v>134</v>
      </c>
      <c r="B319" s="18">
        <f>LN(List1!W375/List1!W376)</f>
        <v>1.5162027340505366E-4</v>
      </c>
      <c r="D319" s="26">
        <f>'List2 (VaR)'!Z67</f>
        <v>-6.9173039892734241E-3</v>
      </c>
      <c r="E319">
        <f t="shared" si="1"/>
        <v>0</v>
      </c>
    </row>
    <row r="320" spans="1:5" x14ac:dyDescent="0.2">
      <c r="A320" s="154" t="s">
        <v>135</v>
      </c>
      <c r="B320" s="18">
        <f>LN(List1!W376/List1!W377)</f>
        <v>1.6245312867336839E-3</v>
      </c>
      <c r="D320" s="26">
        <f>'List2 (VaR)'!Z68</f>
        <v>-6.9021520550609158E-3</v>
      </c>
      <c r="E320">
        <f t="shared" si="1"/>
        <v>0</v>
      </c>
    </row>
    <row r="321" spans="1:5" x14ac:dyDescent="0.2">
      <c r="A321" s="154" t="s">
        <v>136</v>
      </c>
      <c r="B321" s="18">
        <f>LN(List1!W377/List1!W378)</f>
        <v>1.972877642979091E-3</v>
      </c>
      <c r="D321" s="26">
        <f>'List2 (VaR)'!Z69</f>
        <v>-6.8922906410551687E-3</v>
      </c>
      <c r="E321">
        <f t="shared" si="1"/>
        <v>0</v>
      </c>
    </row>
    <row r="322" spans="1:5" x14ac:dyDescent="0.2">
      <c r="A322" s="154" t="s">
        <v>137</v>
      </c>
      <c r="B322" s="18">
        <f>LN(List1!W378/List1!W379)</f>
        <v>-3.1619248607495977E-4</v>
      </c>
      <c r="D322" s="26">
        <f>'List2 (VaR)'!Z70</f>
        <v>-6.8941825426255873E-3</v>
      </c>
      <c r="E322">
        <f t="shared" ref="E322:E385" si="2">IF(B322&lt;D322,1,0)</f>
        <v>0</v>
      </c>
    </row>
    <row r="323" spans="1:5" x14ac:dyDescent="0.2">
      <c r="A323" s="154" t="s">
        <v>138</v>
      </c>
      <c r="B323" s="18">
        <f>LN(List1!W379/List1!W380)</f>
        <v>-8.5666124422722307E-4</v>
      </c>
      <c r="D323" s="26">
        <f>'List2 (VaR)'!Z71</f>
        <v>-6.8945990518141766E-3</v>
      </c>
      <c r="E323">
        <f t="shared" si="2"/>
        <v>0</v>
      </c>
    </row>
    <row r="324" spans="1:5" x14ac:dyDescent="0.2">
      <c r="A324" s="154">
        <v>41408</v>
      </c>
      <c r="B324" s="18">
        <f>LN(List1!W380/List1!W381)</f>
        <v>-3.5971539102062416E-3</v>
      </c>
      <c r="D324" s="26">
        <f>'List2 (VaR)'!Z72</f>
        <v>-6.9106194361381523E-3</v>
      </c>
      <c r="E324">
        <f t="shared" si="2"/>
        <v>0</v>
      </c>
    </row>
    <row r="325" spans="1:5" x14ac:dyDescent="0.2">
      <c r="A325" s="154">
        <v>41409</v>
      </c>
      <c r="B325" s="18">
        <f>LN(List1!W381/List1!W382)</f>
        <v>7.5293669458097298E-4</v>
      </c>
      <c r="D325" s="26">
        <f>'List2 (VaR)'!Z73</f>
        <v>-6.9043363884646021E-3</v>
      </c>
      <c r="E325">
        <f t="shared" si="2"/>
        <v>0</v>
      </c>
    </row>
    <row r="326" spans="1:5" x14ac:dyDescent="0.2">
      <c r="A326" s="154">
        <v>41410</v>
      </c>
      <c r="B326" s="18">
        <f>LN(List1!W382/List1!W383)</f>
        <v>-7.1827439443391259E-4</v>
      </c>
      <c r="D326" s="26">
        <f>'List2 (VaR)'!Z74</f>
        <v>-6.9083771469981448E-3</v>
      </c>
      <c r="E326">
        <f t="shared" si="2"/>
        <v>0</v>
      </c>
    </row>
    <row r="327" spans="1:5" x14ac:dyDescent="0.2">
      <c r="A327" s="154">
        <v>41411</v>
      </c>
      <c r="B327" s="18">
        <f>LN(List1!W383/List1!W384)</f>
        <v>-5.9945368411399641E-3</v>
      </c>
      <c r="D327" s="26">
        <f>'List2 (VaR)'!Z75</f>
        <v>-6.8510815603200206E-3</v>
      </c>
      <c r="E327">
        <f t="shared" si="2"/>
        <v>0</v>
      </c>
    </row>
    <row r="328" spans="1:5" x14ac:dyDescent="0.2">
      <c r="A328" s="154">
        <v>41412</v>
      </c>
      <c r="B328" s="18">
        <f>LN(List1!W384/List1!W385)</f>
        <v>4.1568488854921352E-4</v>
      </c>
      <c r="D328" s="26">
        <f>'List2 (VaR)'!Z76</f>
        <v>-6.8526586064789254E-3</v>
      </c>
      <c r="E328">
        <f t="shared" si="2"/>
        <v>0</v>
      </c>
    </row>
    <row r="329" spans="1:5" x14ac:dyDescent="0.2">
      <c r="A329" s="154">
        <v>41415</v>
      </c>
      <c r="B329" s="18">
        <f>LN(List1!W385/List1!W386)</f>
        <v>2.3385305534023511E-5</v>
      </c>
      <c r="D329" s="26">
        <f>'List2 (VaR)'!Z77</f>
        <v>-6.8702576754157019E-3</v>
      </c>
      <c r="E329">
        <f t="shared" si="2"/>
        <v>0</v>
      </c>
    </row>
    <row r="330" spans="1:5" x14ac:dyDescent="0.2">
      <c r="A330" s="154">
        <v>41416</v>
      </c>
      <c r="B330" s="18">
        <f>LN(List1!W386/List1!W387)</f>
        <v>8.166020156694005E-4</v>
      </c>
      <c r="D330" s="26">
        <f>'List2 (VaR)'!Z78</f>
        <v>-6.8690092456169327E-3</v>
      </c>
      <c r="E330">
        <f t="shared" si="2"/>
        <v>0</v>
      </c>
    </row>
    <row r="331" spans="1:5" x14ac:dyDescent="0.2">
      <c r="A331" s="154">
        <v>41417</v>
      </c>
      <c r="B331" s="18">
        <f>LN(List1!W387/List1!W388)</f>
        <v>2.5266637025493643E-3</v>
      </c>
      <c r="D331" s="26">
        <f>'List2 (VaR)'!Z79</f>
        <v>-6.854603474390983E-3</v>
      </c>
      <c r="E331">
        <f t="shared" si="2"/>
        <v>0</v>
      </c>
    </row>
    <row r="332" spans="1:5" x14ac:dyDescent="0.2">
      <c r="A332" s="154">
        <v>41418</v>
      </c>
      <c r="B332" s="18">
        <f>LN(List1!W388/List1!W389)</f>
        <v>-1.9851170015336575E-3</v>
      </c>
      <c r="D332" s="26">
        <f>'List2 (VaR)'!Z80</f>
        <v>-6.8668005099678606E-3</v>
      </c>
      <c r="E332">
        <f t="shared" si="2"/>
        <v>0</v>
      </c>
    </row>
    <row r="333" spans="1:5" x14ac:dyDescent="0.2">
      <c r="A333" s="154">
        <v>41419</v>
      </c>
      <c r="B333" s="18">
        <f>LN(List1!W389/List1!W390)</f>
        <v>-3.8769443949024417E-4</v>
      </c>
      <c r="D333" s="26">
        <f>'List2 (VaR)'!Z81</f>
        <v>-6.858595926973526E-3</v>
      </c>
      <c r="E333">
        <f t="shared" si="2"/>
        <v>0</v>
      </c>
    </row>
    <row r="334" spans="1:5" x14ac:dyDescent="0.2">
      <c r="A334" s="154">
        <v>41423</v>
      </c>
      <c r="B334" s="18">
        <f>LN(List1!W390/List1!W391)</f>
        <v>1.2565476398184285E-4</v>
      </c>
      <c r="D334" s="26">
        <f>'List2 (VaR)'!Z82</f>
        <v>-6.8902371629088414E-3</v>
      </c>
      <c r="E334">
        <f t="shared" si="2"/>
        <v>0</v>
      </c>
    </row>
    <row r="335" spans="1:5" x14ac:dyDescent="0.2">
      <c r="A335" s="154">
        <v>41424</v>
      </c>
      <c r="B335" s="18">
        <f>LN(List1!W391/List1!W392)</f>
        <v>-2.2678540108221146E-3</v>
      </c>
      <c r="D335" s="26">
        <f>'List2 (VaR)'!Z83</f>
        <v>-6.9032306464555928E-3</v>
      </c>
      <c r="E335">
        <f t="shared" si="2"/>
        <v>0</v>
      </c>
    </row>
    <row r="336" spans="1:5" x14ac:dyDescent="0.2">
      <c r="A336" s="154" t="s">
        <v>139</v>
      </c>
      <c r="B336" s="18">
        <f>LN(List1!W392/List1!W393)</f>
        <v>-2.8499701678495016E-4</v>
      </c>
      <c r="D336" s="26">
        <f>'List2 (VaR)'!Z84</f>
        <v>-6.9065474124353644E-3</v>
      </c>
      <c r="E336">
        <f t="shared" si="2"/>
        <v>0</v>
      </c>
    </row>
    <row r="337" spans="1:5" x14ac:dyDescent="0.2">
      <c r="A337" s="154" t="s">
        <v>140</v>
      </c>
      <c r="B337" s="18">
        <f>LN(List1!W393/List1!W394)</f>
        <v>1.5125679362893425E-4</v>
      </c>
      <c r="D337" s="26">
        <f>'List2 (VaR)'!Z85</f>
        <v>-6.9014636750245406E-3</v>
      </c>
      <c r="E337">
        <f t="shared" si="2"/>
        <v>0</v>
      </c>
    </row>
    <row r="338" spans="1:5" x14ac:dyDescent="0.2">
      <c r="A338" s="154" t="s">
        <v>141</v>
      </c>
      <c r="B338" s="18">
        <f>LN(List1!W394/List1!W395)</f>
        <v>-3.6272433365931297E-3</v>
      </c>
      <c r="D338" s="26">
        <f>'List2 (VaR)'!Z86</f>
        <v>-6.9267776889479658E-3</v>
      </c>
      <c r="E338">
        <f t="shared" si="2"/>
        <v>0</v>
      </c>
    </row>
    <row r="339" spans="1:5" x14ac:dyDescent="0.2">
      <c r="A339" s="154" t="s">
        <v>142</v>
      </c>
      <c r="B339" s="18">
        <f>LN(List1!W395/List1!W396)</f>
        <v>1.8859437515925865E-3</v>
      </c>
      <c r="D339" s="26">
        <f>'List2 (VaR)'!Z87</f>
        <v>-6.9183060519189968E-3</v>
      </c>
      <c r="E339">
        <f t="shared" si="2"/>
        <v>0</v>
      </c>
    </row>
    <row r="340" spans="1:5" x14ac:dyDescent="0.2">
      <c r="A340" s="154" t="s">
        <v>143</v>
      </c>
      <c r="B340" s="18">
        <f>LN(List1!W396/List1!W397)</f>
        <v>-2.1235859606398106E-3</v>
      </c>
      <c r="D340" s="26">
        <f>'List2 (VaR)'!Z88</f>
        <v>-6.9296741014976239E-3</v>
      </c>
      <c r="E340">
        <f t="shared" si="2"/>
        <v>0</v>
      </c>
    </row>
    <row r="341" spans="1:5" x14ac:dyDescent="0.2">
      <c r="A341" s="154" t="s">
        <v>144</v>
      </c>
      <c r="B341" s="18">
        <f>LN(List1!W397/List1!W398)</f>
        <v>2.14518332727733E-3</v>
      </c>
      <c r="D341" s="26">
        <f>'List2 (VaR)'!Z89</f>
        <v>-6.9169651141284261E-3</v>
      </c>
      <c r="E341">
        <f t="shared" si="2"/>
        <v>0</v>
      </c>
    </row>
    <row r="342" spans="1:5" x14ac:dyDescent="0.2">
      <c r="A342" s="154" t="s">
        <v>145</v>
      </c>
      <c r="B342" s="18">
        <f>LN(List1!W398/List1!W399)</f>
        <v>7.3865225293100623E-4</v>
      </c>
      <c r="D342" s="26">
        <f>'List2 (VaR)'!Z90</f>
        <v>-6.9137229535363547E-3</v>
      </c>
      <c r="E342">
        <f t="shared" si="2"/>
        <v>0</v>
      </c>
    </row>
    <row r="343" spans="1:5" x14ac:dyDescent="0.2">
      <c r="A343" s="154" t="s">
        <v>146</v>
      </c>
      <c r="B343" s="18">
        <f>LN(List1!W399/List1!W400)</f>
        <v>1.3426330785174887E-3</v>
      </c>
      <c r="D343" s="26">
        <f>'List2 (VaR)'!Z91</f>
        <v>-6.9254805905002723E-3</v>
      </c>
      <c r="E343">
        <f t="shared" si="2"/>
        <v>0</v>
      </c>
    </row>
    <row r="344" spans="1:5" x14ac:dyDescent="0.2">
      <c r="A344" s="154">
        <v>41437</v>
      </c>
      <c r="B344" s="18">
        <f>LN(List1!W400/List1!W401)</f>
        <v>8.2183832573039139E-5</v>
      </c>
      <c r="D344" s="26">
        <f>'List2 (VaR)'!Z92</f>
        <v>-6.9186453015728563E-3</v>
      </c>
      <c r="E344">
        <f t="shared" si="2"/>
        <v>0</v>
      </c>
    </row>
    <row r="345" spans="1:5" x14ac:dyDescent="0.2">
      <c r="A345" s="154">
        <v>41438</v>
      </c>
      <c r="B345" s="18">
        <f>LN(List1!W401/List1!W402)</f>
        <v>4.5360391800058751E-4</v>
      </c>
      <c r="D345" s="26">
        <f>'List2 (VaR)'!Z93</f>
        <v>-6.9153783330538031E-3</v>
      </c>
      <c r="E345">
        <f t="shared" si="2"/>
        <v>0</v>
      </c>
    </row>
    <row r="346" spans="1:5" x14ac:dyDescent="0.2">
      <c r="A346" s="154">
        <v>41439</v>
      </c>
      <c r="B346" s="18">
        <f>LN(List1!W402/List1!W403)</f>
        <v>-3.6850672578045782E-3</v>
      </c>
      <c r="D346" s="26">
        <f>'List2 (VaR)'!Z94</f>
        <v>-6.938413243087597E-3</v>
      </c>
      <c r="E346">
        <f t="shared" si="2"/>
        <v>0</v>
      </c>
    </row>
    <row r="347" spans="1:5" x14ac:dyDescent="0.2">
      <c r="A347" s="154">
        <v>41440</v>
      </c>
      <c r="B347" s="18">
        <f>LN(List1!W403/List1!W404)</f>
        <v>3.645352087369408E-4</v>
      </c>
      <c r="D347" s="26">
        <f>'List2 (VaR)'!Z95</f>
        <v>-6.9476216802965016E-3</v>
      </c>
      <c r="E347">
        <f t="shared" si="2"/>
        <v>0</v>
      </c>
    </row>
    <row r="348" spans="1:5" x14ac:dyDescent="0.2">
      <c r="A348" s="154">
        <v>41443</v>
      </c>
      <c r="B348" s="18">
        <f>LN(List1!W404/List1!W405)</f>
        <v>-2.113606465295479E-4</v>
      </c>
      <c r="D348" s="26">
        <f>'List2 (VaR)'!Z96</f>
        <v>-6.9399103171388747E-3</v>
      </c>
      <c r="E348">
        <f t="shared" si="2"/>
        <v>0</v>
      </c>
    </row>
    <row r="349" spans="1:5" x14ac:dyDescent="0.2">
      <c r="A349" s="154">
        <v>41444</v>
      </c>
      <c r="B349" s="18">
        <f>LN(List1!W405/List1!W406)</f>
        <v>1.8270265011925033E-3</v>
      </c>
      <c r="D349" s="26">
        <f>'List2 (VaR)'!Z97</f>
        <v>-6.9283023545517099E-3</v>
      </c>
      <c r="E349">
        <f t="shared" si="2"/>
        <v>0</v>
      </c>
    </row>
    <row r="350" spans="1:5" x14ac:dyDescent="0.2">
      <c r="A350" s="154">
        <v>41445</v>
      </c>
      <c r="B350" s="18">
        <f>LN(List1!W406/List1!W407)</f>
        <v>-2.0101836582811813E-3</v>
      </c>
      <c r="D350" s="26">
        <f>'List2 (VaR)'!Z98</f>
        <v>-6.9389468274715363E-3</v>
      </c>
      <c r="E350">
        <f t="shared" si="2"/>
        <v>0</v>
      </c>
    </row>
    <row r="351" spans="1:5" x14ac:dyDescent="0.2">
      <c r="A351" s="154">
        <v>41446</v>
      </c>
      <c r="B351" s="18">
        <f>LN(List1!W407/List1!W408)</f>
        <v>-7.7295185302907077E-5</v>
      </c>
      <c r="D351" s="26">
        <f>'List2 (VaR)'!Z99</f>
        <v>-6.9389515797033926E-3</v>
      </c>
      <c r="E351">
        <f t="shared" si="2"/>
        <v>0</v>
      </c>
    </row>
    <row r="352" spans="1:5" x14ac:dyDescent="0.2">
      <c r="A352" s="154">
        <v>41447</v>
      </c>
      <c r="B352" s="18">
        <f>LN(List1!W408/List1!W409)</f>
        <v>-8.3226162449785332E-4</v>
      </c>
      <c r="D352" s="26">
        <f>'List2 (VaR)'!Z100</f>
        <v>-6.9356883669896719E-3</v>
      </c>
      <c r="E352">
        <f t="shared" si="2"/>
        <v>0</v>
      </c>
    </row>
    <row r="353" spans="1:5" x14ac:dyDescent="0.2">
      <c r="A353" s="154">
        <v>41450</v>
      </c>
      <c r="B353" s="18">
        <f>LN(List1!W409/List1!W410)</f>
        <v>2.8926016586329115E-4</v>
      </c>
      <c r="D353" s="26">
        <f>'List2 (VaR)'!Z101</f>
        <v>-6.9410715977023616E-3</v>
      </c>
      <c r="E353">
        <f t="shared" si="2"/>
        <v>0</v>
      </c>
    </row>
    <row r="354" spans="1:5" x14ac:dyDescent="0.2">
      <c r="A354" s="154">
        <v>41451</v>
      </c>
      <c r="B354" s="18">
        <f>LN(List1!W410/List1!W411)</f>
        <v>-6.7417570842351706E-4</v>
      </c>
      <c r="D354" s="26">
        <f>'List2 (VaR)'!Z102</f>
        <v>-6.9443773451419132E-3</v>
      </c>
      <c r="E354">
        <f t="shared" si="2"/>
        <v>0</v>
      </c>
    </row>
    <row r="355" spans="1:5" x14ac:dyDescent="0.2">
      <c r="A355" s="154">
        <v>41452</v>
      </c>
      <c r="B355" s="18">
        <f>LN(List1!W411/List1!W412)</f>
        <v>3.9771557062051642E-3</v>
      </c>
      <c r="D355" s="26">
        <f>'List2 (VaR)'!Z103</f>
        <v>-6.9277009734675533E-3</v>
      </c>
      <c r="E355">
        <f t="shared" si="2"/>
        <v>0</v>
      </c>
    </row>
    <row r="356" spans="1:5" x14ac:dyDescent="0.2">
      <c r="A356" s="154">
        <v>41453</v>
      </c>
      <c r="B356" s="18">
        <f>LN(List1!W412/List1!W413)</f>
        <v>4.7859824799880232E-4</v>
      </c>
      <c r="D356" s="26">
        <f>'List2 (VaR)'!Z104</f>
        <v>-6.9165704722380121E-3</v>
      </c>
      <c r="E356">
        <f t="shared" si="2"/>
        <v>0</v>
      </c>
    </row>
    <row r="357" spans="1:5" x14ac:dyDescent="0.2">
      <c r="A357" s="154">
        <v>41454</v>
      </c>
      <c r="B357" s="18">
        <f>LN(List1!W413/List1!W414)</f>
        <v>2.6539012042916385E-3</v>
      </c>
      <c r="D357" s="26">
        <f>'List2 (VaR)'!Z105</f>
        <v>-6.9935751013754429E-3</v>
      </c>
      <c r="E357">
        <f t="shared" si="2"/>
        <v>0</v>
      </c>
    </row>
    <row r="358" spans="1:5" x14ac:dyDescent="0.2">
      <c r="A358" s="154" t="s">
        <v>147</v>
      </c>
      <c r="B358" s="18">
        <f>LN(List1!W414/List1!W415)</f>
        <v>1.9579461260419637E-3</v>
      </c>
      <c r="D358" s="26">
        <f>'List2 (VaR)'!Z106</f>
        <v>-6.9807644482309779E-3</v>
      </c>
      <c r="E358">
        <f t="shared" si="2"/>
        <v>0</v>
      </c>
    </row>
    <row r="359" spans="1:5" x14ac:dyDescent="0.2">
      <c r="A359" s="154" t="s">
        <v>148</v>
      </c>
      <c r="B359" s="18">
        <f>LN(List1!W415/List1!W416)</f>
        <v>2.5852426196777811E-3</v>
      </c>
      <c r="D359" s="26">
        <f>'List2 (VaR)'!Z107</f>
        <v>-6.9728088187150693E-3</v>
      </c>
      <c r="E359">
        <f t="shared" si="2"/>
        <v>0</v>
      </c>
    </row>
    <row r="360" spans="1:5" x14ac:dyDescent="0.2">
      <c r="A360" s="154" t="s">
        <v>149</v>
      </c>
      <c r="B360" s="18">
        <f>LN(List1!W416/List1!W417)</f>
        <v>-1.0650056864922564E-3</v>
      </c>
      <c r="D360" s="26">
        <f>'List2 (VaR)'!Z108</f>
        <v>-6.9808192874734661E-3</v>
      </c>
      <c r="E360">
        <f t="shared" si="2"/>
        <v>0</v>
      </c>
    </row>
    <row r="361" spans="1:5" x14ac:dyDescent="0.2">
      <c r="A361" s="154" t="s">
        <v>150</v>
      </c>
      <c r="B361" s="18">
        <f>LN(List1!W417/List1!W418)</f>
        <v>2.2347039950722479E-3</v>
      </c>
      <c r="D361" s="26">
        <f>'List2 (VaR)'!Z109</f>
        <v>-6.9627451923390529E-3</v>
      </c>
      <c r="E361">
        <f t="shared" si="2"/>
        <v>0</v>
      </c>
    </row>
    <row r="362" spans="1:5" x14ac:dyDescent="0.2">
      <c r="A362" s="154" t="s">
        <v>151</v>
      </c>
      <c r="B362" s="18">
        <f>LN(List1!W418/List1!W419)</f>
        <v>1.1444016000480191E-3</v>
      </c>
      <c r="D362" s="26">
        <f>'List2 (VaR)'!Z110</f>
        <v>-6.9508627498687551E-3</v>
      </c>
      <c r="E362">
        <f t="shared" si="2"/>
        <v>0</v>
      </c>
    </row>
    <row r="363" spans="1:5" x14ac:dyDescent="0.2">
      <c r="A363" s="154" t="s">
        <v>152</v>
      </c>
      <c r="B363" s="18">
        <f>LN(List1!W419/List1!W420)</f>
        <v>-7.2484087468746095E-4</v>
      </c>
      <c r="D363" s="26">
        <f>'List2 (VaR)'!Z111</f>
        <v>-6.9233828465460057E-3</v>
      </c>
      <c r="E363">
        <f t="shared" si="2"/>
        <v>0</v>
      </c>
    </row>
    <row r="364" spans="1:5" x14ac:dyDescent="0.2">
      <c r="A364" s="154" t="s">
        <v>153</v>
      </c>
      <c r="B364" s="18">
        <f>LN(List1!W420/List1!W421)</f>
        <v>-7.9066082205446865E-4</v>
      </c>
      <c r="D364" s="26">
        <f>'List2 (VaR)'!Z112</f>
        <v>-6.8705156480230812E-3</v>
      </c>
      <c r="E364">
        <f t="shared" si="2"/>
        <v>0</v>
      </c>
    </row>
    <row r="365" spans="1:5" x14ac:dyDescent="0.2">
      <c r="A365" s="154">
        <v>41467</v>
      </c>
      <c r="B365" s="18">
        <f>LN(List1!W421/List1!W422)</f>
        <v>-2.4580071824509605E-3</v>
      </c>
      <c r="D365" s="26">
        <f>'List2 (VaR)'!Z113</f>
        <v>-6.8949766625124075E-3</v>
      </c>
      <c r="E365">
        <f t="shared" si="2"/>
        <v>0</v>
      </c>
    </row>
    <row r="366" spans="1:5" x14ac:dyDescent="0.2">
      <c r="A366" s="154">
        <v>41468</v>
      </c>
      <c r="B366" s="18">
        <f>LN(List1!W422/List1!W423)</f>
        <v>1.5869276070043571E-3</v>
      </c>
      <c r="D366" s="26">
        <f>'List2 (VaR)'!Z114</f>
        <v>-6.8595363404566397E-3</v>
      </c>
      <c r="E366">
        <f t="shared" si="2"/>
        <v>0</v>
      </c>
    </row>
    <row r="367" spans="1:5" x14ac:dyDescent="0.2">
      <c r="A367" s="154">
        <v>41471</v>
      </c>
      <c r="B367" s="18">
        <f>LN(List1!W423/List1!W424)</f>
        <v>-1.2225478226557175E-3</v>
      </c>
      <c r="D367" s="26">
        <f>'List2 (VaR)'!Z115</f>
        <v>-6.845040695374627E-3</v>
      </c>
      <c r="E367">
        <f t="shared" si="2"/>
        <v>0</v>
      </c>
    </row>
    <row r="368" spans="1:5" x14ac:dyDescent="0.2">
      <c r="A368" s="154">
        <v>41472</v>
      </c>
      <c r="B368" s="18">
        <f>LN(List1!W424/List1!W425)</f>
        <v>-1.03320881423595E-3</v>
      </c>
      <c r="D368" s="26">
        <f>'List2 (VaR)'!Z116</f>
        <v>-6.8563994216181926E-3</v>
      </c>
      <c r="E368">
        <f t="shared" si="2"/>
        <v>0</v>
      </c>
    </row>
    <row r="369" spans="1:5" x14ac:dyDescent="0.2">
      <c r="A369" s="154">
        <v>41473</v>
      </c>
      <c r="B369" s="18">
        <f>LN(List1!W425/List1!W426)</f>
        <v>-2.335927411956228E-3</v>
      </c>
      <c r="D369" s="26">
        <f>'List2 (VaR)'!Z117</f>
        <v>-6.871705248587154E-3</v>
      </c>
      <c r="E369">
        <f t="shared" si="2"/>
        <v>0</v>
      </c>
    </row>
    <row r="370" spans="1:5" x14ac:dyDescent="0.2">
      <c r="A370" s="154">
        <v>41474</v>
      </c>
      <c r="B370" s="18">
        <f>LN(List1!W426/List1!W427)</f>
        <v>2.210808359177076E-4</v>
      </c>
      <c r="D370" s="26">
        <f>'List2 (VaR)'!Z118</f>
        <v>-6.8726701662401215E-3</v>
      </c>
      <c r="E370">
        <f t="shared" si="2"/>
        <v>0</v>
      </c>
    </row>
    <row r="371" spans="1:5" x14ac:dyDescent="0.2">
      <c r="A371" s="154">
        <v>41475</v>
      </c>
      <c r="B371" s="18">
        <f>LN(List1!W427/List1!W428)</f>
        <v>-4.2416841070163031E-4</v>
      </c>
      <c r="D371" s="26">
        <f>'List2 (VaR)'!Z119</f>
        <v>-6.8716907196759046E-3</v>
      </c>
      <c r="E371">
        <f t="shared" si="2"/>
        <v>0</v>
      </c>
    </row>
    <row r="372" spans="1:5" x14ac:dyDescent="0.2">
      <c r="A372" s="154">
        <v>41478</v>
      </c>
      <c r="B372" s="18">
        <f>LN(List1!W428/List1!W429)</f>
        <v>-1.5221717618296026E-3</v>
      </c>
      <c r="D372" s="26">
        <f>'List2 (VaR)'!Z120</f>
        <v>-6.9174377911988038E-3</v>
      </c>
      <c r="E372">
        <f t="shared" si="2"/>
        <v>0</v>
      </c>
    </row>
    <row r="373" spans="1:5" x14ac:dyDescent="0.2">
      <c r="A373" s="154">
        <v>41479</v>
      </c>
      <c r="B373" s="18">
        <f>LN(List1!W429/List1!W430)</f>
        <v>1.3377013640136291E-3</v>
      </c>
      <c r="D373" s="26">
        <f>'List2 (VaR)'!Z121</f>
        <v>-6.9241119091915208E-3</v>
      </c>
      <c r="E373">
        <f t="shared" si="2"/>
        <v>0</v>
      </c>
    </row>
    <row r="374" spans="1:5" x14ac:dyDescent="0.2">
      <c r="A374" s="154">
        <v>41480</v>
      </c>
      <c r="B374" s="18">
        <f>LN(List1!W430/List1!W431)</f>
        <v>4.3240459582527006E-3</v>
      </c>
      <c r="D374" s="26">
        <f>'List2 (VaR)'!Z122</f>
        <v>-6.8966357754922216E-3</v>
      </c>
      <c r="E374">
        <f t="shared" si="2"/>
        <v>0</v>
      </c>
    </row>
    <row r="375" spans="1:5" x14ac:dyDescent="0.2">
      <c r="A375" s="154">
        <v>41481</v>
      </c>
      <c r="B375" s="18">
        <f>LN(List1!W431/List1!W432)</f>
        <v>-2.6121894571463225E-3</v>
      </c>
      <c r="D375" s="26">
        <f>'List2 (VaR)'!Z123</f>
        <v>-6.9078534869767673E-3</v>
      </c>
      <c r="E375">
        <f t="shared" si="2"/>
        <v>0</v>
      </c>
    </row>
    <row r="376" spans="1:5" x14ac:dyDescent="0.2">
      <c r="A376" s="154">
        <v>41482</v>
      </c>
      <c r="B376" s="18">
        <f>LN(List1!W432/List1!W433)</f>
        <v>1.5562196552052702E-3</v>
      </c>
      <c r="D376" s="26">
        <f>'List2 (VaR)'!Z124</f>
        <v>-6.892792388712027E-3</v>
      </c>
      <c r="E376">
        <f t="shared" si="2"/>
        <v>0</v>
      </c>
    </row>
    <row r="377" spans="1:5" x14ac:dyDescent="0.2">
      <c r="A377" s="154">
        <v>41485</v>
      </c>
      <c r="B377" s="18">
        <f>LN(List1!W433/List1!W434)</f>
        <v>-1.2732580347025681E-3</v>
      </c>
      <c r="D377" s="26">
        <f>'List2 (VaR)'!Z125</f>
        <v>-6.9028558618540216E-3</v>
      </c>
      <c r="E377">
        <f t="shared" si="2"/>
        <v>0</v>
      </c>
    </row>
    <row r="378" spans="1:5" x14ac:dyDescent="0.2">
      <c r="A378" s="154" t="s">
        <v>154</v>
      </c>
      <c r="B378" s="18">
        <f>LN(List1!W434/List1!W435)</f>
        <v>3.5360907116631487E-4</v>
      </c>
      <c r="D378" s="26">
        <f>'List2 (VaR)'!Z126</f>
        <v>-6.8856567581416653E-3</v>
      </c>
      <c r="E378">
        <f t="shared" si="2"/>
        <v>0</v>
      </c>
    </row>
    <row r="379" spans="1:5" x14ac:dyDescent="0.2">
      <c r="A379" s="154" t="s">
        <v>155</v>
      </c>
      <c r="B379" s="18">
        <f>LN(List1!W435/List1!W436)</f>
        <v>-2.4944609897983765E-3</v>
      </c>
      <c r="D379" s="26">
        <f>'List2 (VaR)'!Z127</f>
        <v>-6.8747269797325905E-3</v>
      </c>
      <c r="E379">
        <f t="shared" si="2"/>
        <v>0</v>
      </c>
    </row>
    <row r="380" spans="1:5" x14ac:dyDescent="0.2">
      <c r="A380" s="154" t="s">
        <v>156</v>
      </c>
      <c r="B380" s="18">
        <f>LN(List1!W436/List1!W437)</f>
        <v>4.3869343632503533E-4</v>
      </c>
      <c r="D380" s="26">
        <f>'List2 (VaR)'!Z128</f>
        <v>-6.8849504391730702E-3</v>
      </c>
      <c r="E380">
        <f t="shared" si="2"/>
        <v>0</v>
      </c>
    </row>
    <row r="381" spans="1:5" x14ac:dyDescent="0.2">
      <c r="A381" s="154" t="s">
        <v>157</v>
      </c>
      <c r="B381" s="18">
        <f>LN(List1!W437/List1!W438)</f>
        <v>-2.1198251574428839E-3</v>
      </c>
      <c r="D381" s="26">
        <f>'List2 (VaR)'!Z129</f>
        <v>-6.8907320462063713E-3</v>
      </c>
      <c r="E381">
        <f t="shared" si="2"/>
        <v>0</v>
      </c>
    </row>
    <row r="382" spans="1:5" x14ac:dyDescent="0.2">
      <c r="A382" s="154" t="s">
        <v>158</v>
      </c>
      <c r="B382" s="18">
        <f>LN(List1!W438/List1!W439)</f>
        <v>2.2324053130534983E-3</v>
      </c>
      <c r="D382" s="26">
        <f>'List2 (VaR)'!Z130</f>
        <v>-6.8161541130963375E-3</v>
      </c>
      <c r="E382">
        <f t="shared" si="2"/>
        <v>0</v>
      </c>
    </row>
    <row r="383" spans="1:5" x14ac:dyDescent="0.2">
      <c r="A383" s="154" t="s">
        <v>159</v>
      </c>
      <c r="B383" s="18">
        <f>LN(List1!W439/List1!W440)</f>
        <v>-5.0409597099529933E-4</v>
      </c>
      <c r="D383" s="26">
        <f>'List2 (VaR)'!Z131</f>
        <v>-6.8177687565945753E-3</v>
      </c>
      <c r="E383">
        <f t="shared" si="2"/>
        <v>0</v>
      </c>
    </row>
    <row r="384" spans="1:5" x14ac:dyDescent="0.2">
      <c r="A384" s="154" t="s">
        <v>160</v>
      </c>
      <c r="B384" s="18">
        <f>LN(List1!W440/List1!W441)</f>
        <v>1.7657124111385377E-3</v>
      </c>
      <c r="D384" s="26">
        <f>'List2 (VaR)'!Z132</f>
        <v>-6.8033215419678484E-3</v>
      </c>
      <c r="E384">
        <f t="shared" si="2"/>
        <v>0</v>
      </c>
    </row>
    <row r="385" spans="1:5" x14ac:dyDescent="0.2">
      <c r="A385" s="154" t="s">
        <v>161</v>
      </c>
      <c r="B385" s="18">
        <f>LN(List1!W441/List1!W442)</f>
        <v>-2.6045098741171134E-3</v>
      </c>
      <c r="D385" s="26">
        <f>'List2 (VaR)'!Z133</f>
        <v>-6.819280353378916E-3</v>
      </c>
      <c r="E385">
        <f t="shared" si="2"/>
        <v>0</v>
      </c>
    </row>
    <row r="386" spans="1:5" x14ac:dyDescent="0.2">
      <c r="A386" s="154" t="s">
        <v>162</v>
      </c>
      <c r="B386" s="18">
        <f>LN(List1!W442/List1!W443)</f>
        <v>-2.1293272188083467E-3</v>
      </c>
      <c r="D386" s="26">
        <f>'List2 (VaR)'!Z134</f>
        <v>-6.7963016424086422E-3</v>
      </c>
      <c r="E386">
        <f t="shared" ref="E386:E449" si="3">IF(B386&lt;D386,1,0)</f>
        <v>0</v>
      </c>
    </row>
    <row r="387" spans="1:5" x14ac:dyDescent="0.2">
      <c r="A387" s="154">
        <v>41499</v>
      </c>
      <c r="B387" s="18">
        <f>LN(List1!W443/List1!W444)</f>
        <v>-1.1605496494010927E-3</v>
      </c>
      <c r="D387" s="26">
        <f>'List2 (VaR)'!Z135</f>
        <v>-6.8093424768205279E-3</v>
      </c>
      <c r="E387">
        <f t="shared" si="3"/>
        <v>0</v>
      </c>
    </row>
    <row r="388" spans="1:5" x14ac:dyDescent="0.2">
      <c r="A388" s="154">
        <v>41500</v>
      </c>
      <c r="B388" s="18">
        <f>LN(List1!W444/List1!W445)</f>
        <v>1.8824985659911548E-3</v>
      </c>
      <c r="D388" s="26">
        <f>'List2 (VaR)'!Z136</f>
        <v>-6.7946389219844206E-3</v>
      </c>
      <c r="E388">
        <f t="shared" si="3"/>
        <v>0</v>
      </c>
    </row>
    <row r="389" spans="1:5" x14ac:dyDescent="0.2">
      <c r="A389" s="154">
        <v>41501</v>
      </c>
      <c r="B389" s="18">
        <f>LN(List1!W445/List1!W446)</f>
        <v>2.6727888869452739E-3</v>
      </c>
      <c r="D389" s="26">
        <f>'List2 (VaR)'!Z137</f>
        <v>-6.7821538255435502E-3</v>
      </c>
      <c r="E389">
        <f t="shared" si="3"/>
        <v>0</v>
      </c>
    </row>
    <row r="390" spans="1:5" x14ac:dyDescent="0.2">
      <c r="A390" s="154">
        <v>41502</v>
      </c>
      <c r="B390" s="18">
        <f>LN(List1!W446/List1!W447)</f>
        <v>-1.9519072681841681E-3</v>
      </c>
      <c r="D390" s="26">
        <f>'List2 (VaR)'!Z138</f>
        <v>-6.7908942848949761E-3</v>
      </c>
      <c r="E390">
        <f t="shared" si="3"/>
        <v>0</v>
      </c>
    </row>
    <row r="391" spans="1:5" x14ac:dyDescent="0.2">
      <c r="A391" s="154">
        <v>41503</v>
      </c>
      <c r="B391" s="18">
        <f>LN(List1!W447/List1!W448)</f>
        <v>-2.2945248142432167E-3</v>
      </c>
      <c r="D391" s="26">
        <f>'List2 (VaR)'!Z139</f>
        <v>-6.8110611212226294E-3</v>
      </c>
      <c r="E391">
        <f t="shared" si="3"/>
        <v>0</v>
      </c>
    </row>
    <row r="392" spans="1:5" x14ac:dyDescent="0.2">
      <c r="A392" s="154">
        <v>41506</v>
      </c>
      <c r="B392" s="18">
        <f>LN(List1!W448/List1!W449)</f>
        <v>1.767898857468683E-4</v>
      </c>
      <c r="D392" s="26">
        <f>'List2 (VaR)'!Z140</f>
        <v>-6.791029532636177E-3</v>
      </c>
      <c r="E392">
        <f t="shared" si="3"/>
        <v>0</v>
      </c>
    </row>
    <row r="393" spans="1:5" x14ac:dyDescent="0.2">
      <c r="A393" s="154">
        <v>41507</v>
      </c>
      <c r="B393" s="18">
        <f>LN(List1!W449/List1!W450)</f>
        <v>-8.5469577462965788E-4</v>
      </c>
      <c r="D393" s="26">
        <f>'List2 (VaR)'!Z141</f>
        <v>-6.8050429522264347E-3</v>
      </c>
      <c r="E393">
        <f t="shared" si="3"/>
        <v>0</v>
      </c>
    </row>
    <row r="394" spans="1:5" x14ac:dyDescent="0.2">
      <c r="A394" s="154">
        <v>41508</v>
      </c>
      <c r="B394" s="18">
        <f>LN(List1!W450/List1!W451)</f>
        <v>2.175173798947167E-3</v>
      </c>
      <c r="D394" s="26">
        <f>'List2 (VaR)'!Z142</f>
        <v>-6.7890238213002751E-3</v>
      </c>
      <c r="E394">
        <f t="shared" si="3"/>
        <v>0</v>
      </c>
    </row>
    <row r="395" spans="1:5" x14ac:dyDescent="0.2">
      <c r="A395" s="154">
        <v>41509</v>
      </c>
      <c r="B395" s="18">
        <f>LN(List1!W451/List1!W452)</f>
        <v>-2.7170672970247322E-3</v>
      </c>
      <c r="D395" s="26">
        <f>'List2 (VaR)'!Z143</f>
        <v>-6.8050259412650096E-3</v>
      </c>
      <c r="E395">
        <f t="shared" si="3"/>
        <v>0</v>
      </c>
    </row>
    <row r="396" spans="1:5" x14ac:dyDescent="0.2">
      <c r="A396" s="154">
        <v>41510</v>
      </c>
      <c r="B396" s="18">
        <f>LN(List1!W452/List1!W453)</f>
        <v>1.2733023479116251E-3</v>
      </c>
      <c r="D396" s="26">
        <f>'List2 (VaR)'!Z144</f>
        <v>-6.7979096578729241E-3</v>
      </c>
      <c r="E396">
        <f t="shared" si="3"/>
        <v>0</v>
      </c>
    </row>
    <row r="397" spans="1:5" x14ac:dyDescent="0.2">
      <c r="A397" s="154">
        <v>41513</v>
      </c>
      <c r="B397" s="18">
        <f>LN(List1!W453/List1!W454)</f>
        <v>-9.715946841535539E-4</v>
      </c>
      <c r="D397" s="26">
        <f>'List2 (VaR)'!Z145</f>
        <v>-6.7902836078450445E-3</v>
      </c>
      <c r="E397">
        <f t="shared" si="3"/>
        <v>0</v>
      </c>
    </row>
    <row r="398" spans="1:5" x14ac:dyDescent="0.2">
      <c r="A398" s="154">
        <v>41514</v>
      </c>
      <c r="B398" s="18">
        <f>LN(List1!W454/List1!W455)</f>
        <v>-6.1220457018699374E-4</v>
      </c>
      <c r="D398" s="26">
        <f>'List2 (VaR)'!Z146</f>
        <v>-6.7908546924909715E-3</v>
      </c>
      <c r="E398">
        <f t="shared" si="3"/>
        <v>0</v>
      </c>
    </row>
    <row r="399" spans="1:5" x14ac:dyDescent="0.2">
      <c r="A399" s="154">
        <v>41515</v>
      </c>
      <c r="B399" s="18">
        <f>LN(List1!W455/List1!W456)</f>
        <v>-1.9996067324163694E-3</v>
      </c>
      <c r="D399" s="26">
        <f>'List2 (VaR)'!Z147</f>
        <v>-6.8047216834833165E-3</v>
      </c>
      <c r="E399">
        <f t="shared" si="3"/>
        <v>0</v>
      </c>
    </row>
    <row r="400" spans="1:5" x14ac:dyDescent="0.2">
      <c r="A400" s="154">
        <v>41516</v>
      </c>
      <c r="B400" s="18">
        <f>LN(List1!W456/List1!W457)</f>
        <v>9.4842061182740379E-4</v>
      </c>
      <c r="D400" s="26">
        <f>'List2 (VaR)'!Z148</f>
        <v>-6.8029286734272443E-3</v>
      </c>
      <c r="E400">
        <f t="shared" si="3"/>
        <v>0</v>
      </c>
    </row>
    <row r="401" spans="1:5" x14ac:dyDescent="0.2">
      <c r="A401" s="154">
        <v>41517</v>
      </c>
      <c r="B401" s="18">
        <f>LN(List1!W457/List1!W458)</f>
        <v>-1.3329731988254217E-3</v>
      </c>
      <c r="D401" s="26">
        <f>'List2 (VaR)'!Z149</f>
        <v>-7.7423788870036635E-3</v>
      </c>
      <c r="E401">
        <f t="shared" si="3"/>
        <v>0</v>
      </c>
    </row>
    <row r="402" spans="1:5" x14ac:dyDescent="0.2">
      <c r="A402" s="154" t="s">
        <v>163</v>
      </c>
      <c r="B402" s="18">
        <f>LN(List1!W458/List1!W459)</f>
        <v>2.2888932244549054E-3</v>
      </c>
      <c r="D402" s="26">
        <f>'List2 (VaR)'!Z150</f>
        <v>-7.7206421868349561E-3</v>
      </c>
      <c r="E402">
        <f t="shared" si="3"/>
        <v>0</v>
      </c>
    </row>
    <row r="403" spans="1:5" x14ac:dyDescent="0.2">
      <c r="A403" s="154" t="s">
        <v>164</v>
      </c>
      <c r="B403" s="18">
        <f>LN(List1!W459/List1!W460)</f>
        <v>-5.1579909094374389E-3</v>
      </c>
      <c r="D403" s="26">
        <f>'List2 (VaR)'!Z151</f>
        <v>-7.7658519647904704E-3</v>
      </c>
      <c r="E403">
        <f t="shared" si="3"/>
        <v>0</v>
      </c>
    </row>
    <row r="404" spans="1:5" x14ac:dyDescent="0.2">
      <c r="A404" s="154" t="s">
        <v>165</v>
      </c>
      <c r="B404" s="18">
        <f>LN(List1!W460/List1!W461)</f>
        <v>1.9368725776359225E-3</v>
      </c>
      <c r="D404" s="26">
        <f>'List2 (VaR)'!Z152</f>
        <v>-7.7501757109493877E-3</v>
      </c>
      <c r="E404">
        <f t="shared" si="3"/>
        <v>0</v>
      </c>
    </row>
    <row r="405" spans="1:5" x14ac:dyDescent="0.2">
      <c r="A405" s="154" t="s">
        <v>166</v>
      </c>
      <c r="B405" s="18">
        <f>LN(List1!W461/List1!W462)</f>
        <v>-3.4567349600574987E-3</v>
      </c>
      <c r="D405" s="26">
        <f>'List2 (VaR)'!Z153</f>
        <v>-7.7632171113144622E-3</v>
      </c>
      <c r="E405">
        <f t="shared" si="3"/>
        <v>0</v>
      </c>
    </row>
    <row r="406" spans="1:5" x14ac:dyDescent="0.2">
      <c r="A406" s="154" t="s">
        <v>167</v>
      </c>
      <c r="B406" s="18">
        <f>LN(List1!W462/List1!W463)</f>
        <v>6.4960335861957458E-4</v>
      </c>
      <c r="D406" s="26">
        <f>'List2 (VaR)'!Z154</f>
        <v>-7.7409040381808212E-3</v>
      </c>
      <c r="E406">
        <f t="shared" si="3"/>
        <v>0</v>
      </c>
    </row>
    <row r="407" spans="1:5" x14ac:dyDescent="0.2">
      <c r="A407" s="154" t="s">
        <v>168</v>
      </c>
      <c r="B407" s="18">
        <f>LN(List1!W463/List1!W464)</f>
        <v>4.7400681202847666E-3</v>
      </c>
      <c r="D407" s="26">
        <f>'List2 (VaR)'!Z155</f>
        <v>-7.7076412112461294E-3</v>
      </c>
      <c r="E407">
        <f t="shared" si="3"/>
        <v>0</v>
      </c>
    </row>
    <row r="408" spans="1:5" x14ac:dyDescent="0.2">
      <c r="A408" s="154">
        <v>41529</v>
      </c>
      <c r="B408" s="18">
        <f>LN(List1!W464/List1!W465)</f>
        <v>1.9770864175537532E-3</v>
      </c>
      <c r="D408" s="26">
        <f>'List2 (VaR)'!Z156</f>
        <v>-7.6734423934627129E-3</v>
      </c>
      <c r="E408">
        <f t="shared" si="3"/>
        <v>0</v>
      </c>
    </row>
    <row r="409" spans="1:5" x14ac:dyDescent="0.2">
      <c r="A409" s="154">
        <v>41530</v>
      </c>
      <c r="B409" s="18">
        <f>LN(List1!W465/List1!W466)</f>
        <v>1.3728102970856058E-3</v>
      </c>
      <c r="D409" s="26">
        <f>'List2 (VaR)'!Z157</f>
        <v>-7.6613798297053169E-3</v>
      </c>
      <c r="E409">
        <f t="shared" si="3"/>
        <v>0</v>
      </c>
    </row>
    <row r="410" spans="1:5" x14ac:dyDescent="0.2">
      <c r="A410" s="154">
        <v>41531</v>
      </c>
      <c r="B410" s="18">
        <f>LN(List1!W466/List1!W467)</f>
        <v>6.5532745319570705E-5</v>
      </c>
      <c r="D410" s="26">
        <f>'List2 (VaR)'!Z158</f>
        <v>-7.6655718027451303E-3</v>
      </c>
      <c r="E410">
        <f t="shared" si="3"/>
        <v>0</v>
      </c>
    </row>
    <row r="411" spans="1:5" x14ac:dyDescent="0.2">
      <c r="A411" s="154">
        <v>41534</v>
      </c>
      <c r="B411" s="18">
        <f>LN(List1!W467/List1!W468)</f>
        <v>5.4413879096004128E-4</v>
      </c>
      <c r="D411" s="26">
        <f>'List2 (VaR)'!Z159</f>
        <v>-7.6638189961181803E-3</v>
      </c>
      <c r="E411">
        <f t="shared" si="3"/>
        <v>0</v>
      </c>
    </row>
    <row r="412" spans="1:5" x14ac:dyDescent="0.2">
      <c r="A412" s="154">
        <v>41535</v>
      </c>
      <c r="B412" s="18">
        <f>LN(List1!W468/List1!W469)</f>
        <v>1.8114347902065209E-3</v>
      </c>
      <c r="D412" s="26">
        <f>'List2 (VaR)'!Z160</f>
        <v>-7.6554898796433075E-3</v>
      </c>
      <c r="E412">
        <f t="shared" si="3"/>
        <v>0</v>
      </c>
    </row>
    <row r="413" spans="1:5" x14ac:dyDescent="0.2">
      <c r="A413" s="154">
        <v>41536</v>
      </c>
      <c r="B413" s="18">
        <f>LN(List1!W469/List1!W470)</f>
        <v>6.438465659462521E-4</v>
      </c>
      <c r="D413" s="26">
        <f>'List2 (VaR)'!Z161</f>
        <v>-7.6514576141056626E-3</v>
      </c>
      <c r="E413">
        <f t="shared" si="3"/>
        <v>0</v>
      </c>
    </row>
    <row r="414" spans="1:5" x14ac:dyDescent="0.2">
      <c r="A414" s="154">
        <v>41537</v>
      </c>
      <c r="B414" s="18">
        <f>LN(List1!W470/List1!W471)</f>
        <v>2.3191911673853954E-3</v>
      </c>
      <c r="D414" s="26">
        <f>'List2 (VaR)'!Z162</f>
        <v>-7.639635446865781E-3</v>
      </c>
      <c r="E414">
        <f t="shared" si="3"/>
        <v>0</v>
      </c>
    </row>
    <row r="415" spans="1:5" x14ac:dyDescent="0.2">
      <c r="A415" s="154">
        <v>41538</v>
      </c>
      <c r="B415" s="18">
        <f>LN(List1!W471/List1!W472)</f>
        <v>-7.4417796144543883E-4</v>
      </c>
      <c r="D415" s="26">
        <f>'List2 (VaR)'!Z163</f>
        <v>-7.6440913805489088E-3</v>
      </c>
      <c r="E415">
        <f t="shared" si="3"/>
        <v>0</v>
      </c>
    </row>
    <row r="416" spans="1:5" x14ac:dyDescent="0.2">
      <c r="A416" s="154">
        <v>41541</v>
      </c>
      <c r="B416" s="18">
        <f>LN(List1!W472/List1!W473)</f>
        <v>-4.3443649068128365E-4</v>
      </c>
      <c r="D416" s="26">
        <f>'List2 (VaR)'!Z164</f>
        <v>-7.6441933245447987E-3</v>
      </c>
      <c r="E416">
        <f t="shared" si="3"/>
        <v>0</v>
      </c>
    </row>
    <row r="417" spans="1:5" x14ac:dyDescent="0.2">
      <c r="A417" s="154">
        <v>41542</v>
      </c>
      <c r="B417" s="18">
        <f>LN(List1!W473/List1!W474)</f>
        <v>-2.2315026484748496E-3</v>
      </c>
      <c r="D417" s="26">
        <f>'List2 (VaR)'!Z165</f>
        <v>-7.6709288670651563E-3</v>
      </c>
      <c r="E417">
        <f t="shared" si="3"/>
        <v>0</v>
      </c>
    </row>
    <row r="418" spans="1:5" x14ac:dyDescent="0.2">
      <c r="A418" s="154">
        <v>41543</v>
      </c>
      <c r="B418" s="18">
        <f>LN(List1!W474/List1!W475)</f>
        <v>9.7121112568595539E-4</v>
      </c>
      <c r="D418" s="26">
        <f>'List2 (VaR)'!Z166</f>
        <v>-7.6627772172109332E-3</v>
      </c>
      <c r="E418">
        <f t="shared" si="3"/>
        <v>0</v>
      </c>
    </row>
    <row r="419" spans="1:5" x14ac:dyDescent="0.2">
      <c r="A419" s="154">
        <v>41544</v>
      </c>
      <c r="B419" s="18">
        <f>LN(List1!W475/List1!W476)</f>
        <v>3.9938259518108917E-3</v>
      </c>
      <c r="D419" s="26">
        <f>'List2 (VaR)'!Z167</f>
        <v>-7.6300747433722628E-3</v>
      </c>
      <c r="E419">
        <f t="shared" si="3"/>
        <v>0</v>
      </c>
    </row>
    <row r="420" spans="1:5" x14ac:dyDescent="0.2">
      <c r="A420" s="154">
        <v>41545</v>
      </c>
      <c r="B420" s="18">
        <f>LN(List1!W476/List1!W477)</f>
        <v>-1.5159508051282701E-4</v>
      </c>
      <c r="D420" s="26">
        <f>'List2 (VaR)'!Z168</f>
        <v>-7.6188625329177669E-3</v>
      </c>
      <c r="E420">
        <f t="shared" si="3"/>
        <v>0</v>
      </c>
    </row>
    <row r="421" spans="1:5" x14ac:dyDescent="0.2">
      <c r="A421" s="154" t="s">
        <v>169</v>
      </c>
      <c r="B421" s="18">
        <f>LN(List1!W477/List1!W478)</f>
        <v>1.0407007199534275E-3</v>
      </c>
      <c r="D421" s="26">
        <f>'List2 (VaR)'!Z169</f>
        <v>-7.6004472658802958E-3</v>
      </c>
      <c r="E421">
        <f t="shared" si="3"/>
        <v>0</v>
      </c>
    </row>
    <row r="422" spans="1:5" x14ac:dyDescent="0.2">
      <c r="A422" s="154" t="s">
        <v>170</v>
      </c>
      <c r="B422" s="18">
        <f>LN(List1!W478/List1!W479)</f>
        <v>7.3152560302893182E-4</v>
      </c>
      <c r="D422" s="26">
        <f>'List2 (VaR)'!Z170</f>
        <v>-7.589177182269472E-3</v>
      </c>
      <c r="E422">
        <f t="shared" si="3"/>
        <v>0</v>
      </c>
    </row>
    <row r="423" spans="1:5" x14ac:dyDescent="0.2">
      <c r="A423" s="154" t="s">
        <v>171</v>
      </c>
      <c r="B423" s="18">
        <f>LN(List1!W479/List1!W480)</f>
        <v>-7.359948648687966E-4</v>
      </c>
      <c r="D423" s="26">
        <f>'List2 (VaR)'!Z171</f>
        <v>-7.5713705289949E-3</v>
      </c>
      <c r="E423">
        <f t="shared" si="3"/>
        <v>0</v>
      </c>
    </row>
    <row r="424" spans="1:5" x14ac:dyDescent="0.2">
      <c r="A424" s="154" t="s">
        <v>172</v>
      </c>
      <c r="B424" s="18">
        <f>LN(List1!W480/List1!W481)</f>
        <v>2.246918781683931E-4</v>
      </c>
      <c r="D424" s="26">
        <f>'List2 (VaR)'!Z172</f>
        <v>-7.5726819969536598E-3</v>
      </c>
      <c r="E424">
        <f t="shared" si="3"/>
        <v>0</v>
      </c>
    </row>
    <row r="425" spans="1:5" x14ac:dyDescent="0.2">
      <c r="A425" s="154" t="s">
        <v>173</v>
      </c>
      <c r="B425" s="18">
        <f>LN(List1!W481/List1!W482)</f>
        <v>1.0182720282072904E-3</v>
      </c>
      <c r="D425" s="26">
        <f>'List2 (VaR)'!Z173</f>
        <v>-7.5858699249759746E-3</v>
      </c>
      <c r="E425">
        <f t="shared" si="3"/>
        <v>0</v>
      </c>
    </row>
    <row r="426" spans="1:5" x14ac:dyDescent="0.2">
      <c r="A426" s="154" t="s">
        <v>174</v>
      </c>
      <c r="B426" s="18">
        <f>LN(List1!W482/List1!W483)</f>
        <v>1.659176040056664E-3</v>
      </c>
      <c r="D426" s="26">
        <f>'List2 (VaR)'!Z174</f>
        <v>-7.5742318211155964E-3</v>
      </c>
      <c r="E426">
        <f t="shared" si="3"/>
        <v>0</v>
      </c>
    </row>
    <row r="427" spans="1:5" x14ac:dyDescent="0.2">
      <c r="A427" s="154" t="s">
        <v>175</v>
      </c>
      <c r="B427" s="18">
        <f>LN(List1!W483/List1!W484)</f>
        <v>-1.299195212420034E-3</v>
      </c>
      <c r="D427" s="26">
        <f>'List2 (VaR)'!Z175</f>
        <v>-7.5829113760359293E-3</v>
      </c>
      <c r="E427">
        <f t="shared" si="3"/>
        <v>0</v>
      </c>
    </row>
    <row r="428" spans="1:5" x14ac:dyDescent="0.2">
      <c r="A428" s="154" t="s">
        <v>176</v>
      </c>
      <c r="B428" s="18">
        <f>LN(List1!W484/List1!W485)</f>
        <v>-1.3425192790200653E-4</v>
      </c>
      <c r="D428" s="26">
        <f>'List2 (VaR)'!Z176</f>
        <v>-7.5894166488555351E-3</v>
      </c>
      <c r="E428">
        <f t="shared" si="3"/>
        <v>0</v>
      </c>
    </row>
    <row r="429" spans="1:5" x14ac:dyDescent="0.2">
      <c r="A429" s="154">
        <v>41559</v>
      </c>
      <c r="B429" s="18">
        <f>LN(List1!W485/List1!W486)</f>
        <v>-8.4577709146256672E-4</v>
      </c>
      <c r="D429" s="26">
        <f>'List2 (VaR)'!Z177</f>
        <v>-7.6017657652873803E-3</v>
      </c>
      <c r="E429">
        <f t="shared" si="3"/>
        <v>0</v>
      </c>
    </row>
    <row r="430" spans="1:5" x14ac:dyDescent="0.2">
      <c r="A430" s="154">
        <v>41562</v>
      </c>
      <c r="B430" s="18">
        <f>LN(List1!W486/List1!W487)</f>
        <v>-2.6067095083845879E-3</v>
      </c>
      <c r="D430" s="26">
        <f>'List2 (VaR)'!Z178</f>
        <v>-7.5979193018124282E-3</v>
      </c>
      <c r="E430">
        <f t="shared" si="3"/>
        <v>0</v>
      </c>
    </row>
    <row r="431" spans="1:5" x14ac:dyDescent="0.2">
      <c r="A431" s="154">
        <v>41563</v>
      </c>
      <c r="B431" s="18">
        <f>LN(List1!W487/List1!W488)</f>
        <v>1.282454189333627E-3</v>
      </c>
      <c r="D431" s="26">
        <f>'List2 (VaR)'!Z179</f>
        <v>-7.605634779194217E-3</v>
      </c>
      <c r="E431">
        <f t="shared" si="3"/>
        <v>0</v>
      </c>
    </row>
    <row r="432" spans="1:5" x14ac:dyDescent="0.2">
      <c r="A432" s="154">
        <v>41564</v>
      </c>
      <c r="B432" s="18">
        <f>LN(List1!W488/List1!W489)</f>
        <v>2.5413324883898487E-4</v>
      </c>
      <c r="D432" s="26">
        <f>'List2 (VaR)'!Z180</f>
        <v>-7.6067562296579386E-3</v>
      </c>
      <c r="E432">
        <f t="shared" si="3"/>
        <v>0</v>
      </c>
    </row>
    <row r="433" spans="1:5" x14ac:dyDescent="0.2">
      <c r="A433" s="154">
        <v>41565</v>
      </c>
      <c r="B433" s="18">
        <f>LN(List1!W489/List1!W490)</f>
        <v>2.1124289588481926E-3</v>
      </c>
      <c r="D433" s="26">
        <f>'List2 (VaR)'!Z181</f>
        <v>-7.6104762378349467E-3</v>
      </c>
      <c r="E433">
        <f t="shared" si="3"/>
        <v>0</v>
      </c>
    </row>
    <row r="434" spans="1:5" x14ac:dyDescent="0.2">
      <c r="A434" s="154">
        <v>41566</v>
      </c>
      <c r="B434" s="18">
        <f>LN(List1!W490/List1!W491)</f>
        <v>-8.505929293273417E-4</v>
      </c>
      <c r="D434" s="26">
        <f>'List2 (VaR)'!Z182</f>
        <v>-7.6173848610990606E-3</v>
      </c>
      <c r="E434">
        <f t="shared" si="3"/>
        <v>0</v>
      </c>
    </row>
    <row r="435" spans="1:5" x14ac:dyDescent="0.2">
      <c r="A435" s="154">
        <v>41569</v>
      </c>
      <c r="B435" s="18">
        <f>LN(List1!W491/List1!W492)</f>
        <v>3.6613935010505684E-3</v>
      </c>
      <c r="D435" s="26">
        <f>'List2 (VaR)'!Z183</f>
        <v>-7.5892342313503567E-3</v>
      </c>
      <c r="E435">
        <f t="shared" si="3"/>
        <v>0</v>
      </c>
    </row>
    <row r="436" spans="1:5" x14ac:dyDescent="0.2">
      <c r="A436" s="154">
        <v>41570</v>
      </c>
      <c r="B436" s="18">
        <f>LN(List1!W492/List1!W493)</f>
        <v>-8.4765262628086263E-4</v>
      </c>
      <c r="D436" s="26">
        <f>'List2 (VaR)'!Z184</f>
        <v>-7.590135878385312E-3</v>
      </c>
      <c r="E436">
        <f t="shared" si="3"/>
        <v>0</v>
      </c>
    </row>
    <row r="437" spans="1:5" x14ac:dyDescent="0.2">
      <c r="A437" s="154">
        <v>41571</v>
      </c>
      <c r="B437" s="18">
        <f>LN(List1!W493/List1!W494)</f>
        <v>2.4322180965252868E-3</v>
      </c>
      <c r="D437" s="26">
        <f>'List2 (VaR)'!Z185</f>
        <v>-7.5725278572597362E-3</v>
      </c>
      <c r="E437">
        <f t="shared" si="3"/>
        <v>0</v>
      </c>
    </row>
    <row r="438" spans="1:5" x14ac:dyDescent="0.2">
      <c r="A438" s="154">
        <v>41572</v>
      </c>
      <c r="B438" s="18">
        <f>LN(List1!W494/List1!W495)</f>
        <v>1.0645646930669849E-3</v>
      </c>
      <c r="D438" s="26">
        <f>'List2 (VaR)'!Z186</f>
        <v>-7.569823196462354E-3</v>
      </c>
      <c r="E438">
        <f t="shared" si="3"/>
        <v>0</v>
      </c>
    </row>
    <row r="439" spans="1:5" x14ac:dyDescent="0.2">
      <c r="A439" s="154">
        <v>41573</v>
      </c>
      <c r="B439" s="18">
        <f>LN(List1!W495/List1!W496)</f>
        <v>1.1365885845388993E-3</v>
      </c>
      <c r="D439" s="26">
        <f>'List2 (VaR)'!Z187</f>
        <v>-7.5396371538039263E-3</v>
      </c>
      <c r="E439">
        <f t="shared" si="3"/>
        <v>0</v>
      </c>
    </row>
    <row r="440" spans="1:5" x14ac:dyDescent="0.2">
      <c r="A440" s="154">
        <v>41576</v>
      </c>
      <c r="B440" s="18">
        <f>LN(List1!W496/List1!W497)</f>
        <v>-2.2333954957363487E-3</v>
      </c>
      <c r="D440" s="26">
        <f>'List2 (VaR)'!Z188</f>
        <v>-7.5566787623962406E-3</v>
      </c>
      <c r="E440">
        <f t="shared" si="3"/>
        <v>0</v>
      </c>
    </row>
    <row r="441" spans="1:5" x14ac:dyDescent="0.2">
      <c r="A441" s="154">
        <v>41577</v>
      </c>
      <c r="B441" s="18">
        <f>LN(List1!W497/List1!W498)</f>
        <v>-2.6514180044002809E-3</v>
      </c>
      <c r="D441" s="26">
        <f>'List2 (VaR)'!Z189</f>
        <v>-7.5965184412492013E-3</v>
      </c>
      <c r="E441">
        <f t="shared" si="3"/>
        <v>0</v>
      </c>
    </row>
    <row r="442" spans="1:5" x14ac:dyDescent="0.2">
      <c r="A442" s="154" t="s">
        <v>177</v>
      </c>
      <c r="B442" s="18">
        <f>LN(List1!W498/List1!W499)</f>
        <v>5.1542270270420155E-4</v>
      </c>
      <c r="D442" s="26">
        <f>'List2 (VaR)'!Z190</f>
        <v>-7.5952322125439984E-3</v>
      </c>
      <c r="E442">
        <f t="shared" si="3"/>
        <v>0</v>
      </c>
    </row>
    <row r="443" spans="1:5" x14ac:dyDescent="0.2">
      <c r="A443" s="154" t="s">
        <v>178</v>
      </c>
      <c r="B443" s="18">
        <f>LN(List1!W499/List1!W500)</f>
        <v>-7.1408799977886459E-4</v>
      </c>
      <c r="D443" s="26">
        <f>'List2 (VaR)'!Z191</f>
        <v>-7.6080807381690308E-3</v>
      </c>
      <c r="E443">
        <f t="shared" si="3"/>
        <v>0</v>
      </c>
    </row>
    <row r="444" spans="1:5" x14ac:dyDescent="0.2">
      <c r="A444" s="154" t="s">
        <v>179</v>
      </c>
      <c r="B444" s="18">
        <f>LN(List1!W500/List1!W501)</f>
        <v>-1.041246297559077E-3</v>
      </c>
      <c r="D444" s="26">
        <f>'List2 (VaR)'!Z192</f>
        <v>-7.6135926921467936E-3</v>
      </c>
      <c r="E444">
        <f t="shared" si="3"/>
        <v>0</v>
      </c>
    </row>
    <row r="445" spans="1:5" x14ac:dyDescent="0.2">
      <c r="A445" s="154" t="s">
        <v>180</v>
      </c>
      <c r="B445" s="18">
        <f>LN(List1!W501/List1!W502)</f>
        <v>-6.399326663189132E-4</v>
      </c>
      <c r="D445" s="26">
        <f>'List2 (VaR)'!Z193</f>
        <v>-7.622544265846706E-3</v>
      </c>
      <c r="E445">
        <f t="shared" si="3"/>
        <v>0</v>
      </c>
    </row>
    <row r="446" spans="1:5" x14ac:dyDescent="0.2">
      <c r="A446" s="154" t="s">
        <v>181</v>
      </c>
      <c r="B446" s="18">
        <f>LN(List1!W502/List1!W503)</f>
        <v>-7.4842009965878792E-4</v>
      </c>
      <c r="D446" s="26">
        <f>'List2 (VaR)'!Z194</f>
        <v>-7.6239048878909612E-3</v>
      </c>
      <c r="E446">
        <f t="shared" si="3"/>
        <v>0</v>
      </c>
    </row>
    <row r="447" spans="1:5" x14ac:dyDescent="0.2">
      <c r="A447" s="154" t="s">
        <v>182</v>
      </c>
      <c r="B447" s="18">
        <f>LN(List1!W503/List1!W504)</f>
        <v>-2.8686573251153854E-4</v>
      </c>
      <c r="D447" s="26">
        <f>'List2 (VaR)'!Z195</f>
        <v>-7.5991977301857905E-3</v>
      </c>
      <c r="E447">
        <f t="shared" si="3"/>
        <v>0</v>
      </c>
    </row>
    <row r="448" spans="1:5" x14ac:dyDescent="0.2">
      <c r="A448" s="154" t="s">
        <v>183</v>
      </c>
      <c r="B448" s="18">
        <f>LN(List1!W504/List1!W505)</f>
        <v>6.9820027027122278E-4</v>
      </c>
      <c r="D448" s="26">
        <f>'List2 (VaR)'!Z196</f>
        <v>-7.1634260620325411E-3</v>
      </c>
      <c r="E448">
        <f t="shared" si="3"/>
        <v>0</v>
      </c>
    </row>
    <row r="449" spans="1:5" x14ac:dyDescent="0.2">
      <c r="A449" s="154" t="s">
        <v>184</v>
      </c>
      <c r="B449" s="18">
        <f>LN(List1!W505/List1!W506)</f>
        <v>5.0856850915376455E-4</v>
      </c>
      <c r="D449" s="26">
        <f>'List2 (VaR)'!Z197</f>
        <v>-7.1226332136331075E-3</v>
      </c>
      <c r="E449">
        <f t="shared" si="3"/>
        <v>0</v>
      </c>
    </row>
    <row r="450" spans="1:5" x14ac:dyDescent="0.2">
      <c r="A450" s="154">
        <v>41590</v>
      </c>
      <c r="B450" s="18">
        <f>LN(List1!W506/List1!W507)</f>
        <v>4.1676077605485411E-3</v>
      </c>
      <c r="D450" s="26">
        <f>'List2 (VaR)'!Z198</f>
        <v>-7.0326148374572359E-3</v>
      </c>
      <c r="E450">
        <f t="shared" ref="E450:E507" si="4">IF(B450&lt;D450,1,0)</f>
        <v>0</v>
      </c>
    </row>
    <row r="451" spans="1:5" x14ac:dyDescent="0.2">
      <c r="A451" s="154">
        <v>41591</v>
      </c>
      <c r="B451" s="18">
        <f>LN(List1!W507/List1!W508)</f>
        <v>4.4911199211073404E-4</v>
      </c>
      <c r="D451" s="26">
        <f>'List2 (VaR)'!Z199</f>
        <v>-7.0338758164061469E-3</v>
      </c>
      <c r="E451">
        <f t="shared" si="4"/>
        <v>0</v>
      </c>
    </row>
    <row r="452" spans="1:5" x14ac:dyDescent="0.2">
      <c r="A452" s="154">
        <v>41592</v>
      </c>
      <c r="B452" s="18">
        <f>LN(List1!W508/List1!W509)</f>
        <v>-1.3545935957314215E-3</v>
      </c>
      <c r="D452" s="26">
        <f>'List2 (VaR)'!Z200</f>
        <v>-7.0488969843694686E-3</v>
      </c>
      <c r="E452">
        <f t="shared" si="4"/>
        <v>0</v>
      </c>
    </row>
    <row r="453" spans="1:5" x14ac:dyDescent="0.2">
      <c r="A453" s="154">
        <v>41593</v>
      </c>
      <c r="B453" s="18">
        <f>LN(List1!W509/List1!W510)</f>
        <v>-2.7908594435484503E-3</v>
      </c>
      <c r="D453" s="26">
        <f>'List2 (VaR)'!Z201</f>
        <v>-7.025502920270532E-3</v>
      </c>
      <c r="E453">
        <f t="shared" si="4"/>
        <v>0</v>
      </c>
    </row>
    <row r="454" spans="1:5" x14ac:dyDescent="0.2">
      <c r="A454" s="154">
        <v>41594</v>
      </c>
      <c r="B454" s="18">
        <f>LN(List1!W510/List1!W511)</f>
        <v>2.4849231490419875E-3</v>
      </c>
      <c r="D454" s="26">
        <f>'List2 (VaR)'!Z202</f>
        <v>-6.9903671319702654E-3</v>
      </c>
      <c r="E454">
        <f t="shared" si="4"/>
        <v>0</v>
      </c>
    </row>
    <row r="455" spans="1:5" x14ac:dyDescent="0.2">
      <c r="A455" s="154">
        <v>41597</v>
      </c>
      <c r="B455" s="18">
        <f>LN(List1!W511/List1!W512)</f>
        <v>-1.1794953080533506E-3</v>
      </c>
      <c r="D455" s="26">
        <f>'List2 (VaR)'!Z203</f>
        <v>-7.0177621743319337E-3</v>
      </c>
      <c r="E455">
        <f t="shared" si="4"/>
        <v>0</v>
      </c>
    </row>
    <row r="456" spans="1:5" x14ac:dyDescent="0.2">
      <c r="A456" s="154">
        <v>41598</v>
      </c>
      <c r="B456" s="18">
        <f>LN(List1!W512/List1!W513)</f>
        <v>1.2959884442148805E-3</v>
      </c>
      <c r="D456" s="26">
        <f>'List2 (VaR)'!Z204</f>
        <v>-6.9984898203172075E-3</v>
      </c>
      <c r="E456">
        <f t="shared" si="4"/>
        <v>0</v>
      </c>
    </row>
    <row r="457" spans="1:5" x14ac:dyDescent="0.2">
      <c r="A457" s="154">
        <v>41599</v>
      </c>
      <c r="B457" s="18">
        <f>LN(List1!W513/List1!W514)</f>
        <v>-2.5844069721838917E-4</v>
      </c>
      <c r="D457" s="26">
        <f>'List2 (VaR)'!Z205</f>
        <v>-6.9903670590659543E-3</v>
      </c>
      <c r="E457">
        <f t="shared" si="4"/>
        <v>0</v>
      </c>
    </row>
    <row r="458" spans="1:5" x14ac:dyDescent="0.2">
      <c r="A458" s="154">
        <v>41601</v>
      </c>
      <c r="B458" s="18">
        <f>LN(List1!W514/List1!W515)</f>
        <v>-2.1372334708712809E-3</v>
      </c>
      <c r="D458" s="26">
        <f>'List2 (VaR)'!Z206</f>
        <v>-6.996192586435899E-3</v>
      </c>
      <c r="E458">
        <f t="shared" si="4"/>
        <v>0</v>
      </c>
    </row>
    <row r="459" spans="1:5" x14ac:dyDescent="0.2">
      <c r="A459" s="154">
        <v>41604</v>
      </c>
      <c r="B459" s="18">
        <f>LN(List1!W515/List1!W516)</f>
        <v>9.4762423141735825E-4</v>
      </c>
      <c r="D459" s="26">
        <f>'List2 (VaR)'!Z207</f>
        <v>-6.9932500664572298E-3</v>
      </c>
      <c r="E459">
        <f t="shared" si="4"/>
        <v>0</v>
      </c>
    </row>
    <row r="460" spans="1:5" x14ac:dyDescent="0.2">
      <c r="A460" s="154">
        <v>41605</v>
      </c>
      <c r="B460" s="18">
        <f>LN(List1!W516/List1!W517)</f>
        <v>-8.4877727589743185E-4</v>
      </c>
      <c r="D460" s="26">
        <f>'List2 (VaR)'!Z208</f>
        <v>-7.0026928099914199E-3</v>
      </c>
      <c r="E460">
        <f t="shared" si="4"/>
        <v>0</v>
      </c>
    </row>
    <row r="461" spans="1:5" x14ac:dyDescent="0.2">
      <c r="A461" s="154">
        <v>41606</v>
      </c>
      <c r="B461" s="18">
        <f>LN(List1!W517/List1!W518)</f>
        <v>8.7491449486189741E-4</v>
      </c>
      <c r="D461" s="26">
        <f>'List2 (VaR)'!Z209</f>
        <v>-6.9820588972267341E-3</v>
      </c>
      <c r="E461">
        <f t="shared" si="4"/>
        <v>0</v>
      </c>
    </row>
    <row r="462" spans="1:5" x14ac:dyDescent="0.2">
      <c r="A462" s="154">
        <v>41607</v>
      </c>
      <c r="B462" s="18">
        <f>LN(List1!W518/List1!W519)</f>
        <v>1.8403635311104165E-3</v>
      </c>
      <c r="D462" s="26">
        <f>'List2 (VaR)'!Z210</f>
        <v>-6.9199144920903989E-3</v>
      </c>
      <c r="E462">
        <f t="shared" si="4"/>
        <v>0</v>
      </c>
    </row>
    <row r="463" spans="1:5" x14ac:dyDescent="0.2">
      <c r="A463" s="154" t="s">
        <v>185</v>
      </c>
      <c r="B463" s="18">
        <f>LN(List1!W519/List1!W520)</f>
        <v>2.6174381846137103E-3</v>
      </c>
      <c r="D463" s="26">
        <f>'List2 (VaR)'!Z211</f>
        <v>-6.9112416144167356E-3</v>
      </c>
      <c r="E463">
        <f t="shared" si="4"/>
        <v>0</v>
      </c>
    </row>
    <row r="464" spans="1:5" x14ac:dyDescent="0.2">
      <c r="A464" s="154" t="s">
        <v>186</v>
      </c>
      <c r="B464" s="18">
        <f>LN(List1!W520/List1!W521)</f>
        <v>-2.7024231467956575E-3</v>
      </c>
      <c r="D464" s="26">
        <f>'List2 (VaR)'!Z212</f>
        <v>-6.9472265631259867E-3</v>
      </c>
      <c r="E464">
        <f t="shared" si="4"/>
        <v>0</v>
      </c>
    </row>
    <row r="465" spans="1:5" x14ac:dyDescent="0.2">
      <c r="A465" s="154" t="s">
        <v>187</v>
      </c>
      <c r="B465" s="18">
        <f>LN(List1!W521/List1!W522)</f>
        <v>5.3454543074919379E-4</v>
      </c>
      <c r="D465" s="26">
        <f>'List2 (VaR)'!Z213</f>
        <v>-6.9518917846591475E-3</v>
      </c>
      <c r="E465">
        <f t="shared" si="4"/>
        <v>0</v>
      </c>
    </row>
    <row r="466" spans="1:5" x14ac:dyDescent="0.2">
      <c r="A466" s="154" t="s">
        <v>188</v>
      </c>
      <c r="B466" s="18">
        <f>LN(List1!W522/List1!W523)</f>
        <v>-8.263231318403609E-4</v>
      </c>
      <c r="D466" s="26">
        <f>'List2 (VaR)'!Z214</f>
        <v>-6.9702137090058491E-3</v>
      </c>
      <c r="E466">
        <f t="shared" si="4"/>
        <v>0</v>
      </c>
    </row>
    <row r="467" spans="1:5" x14ac:dyDescent="0.2">
      <c r="A467" s="154" t="s">
        <v>189</v>
      </c>
      <c r="B467" s="18">
        <f>LN(List1!W523/List1!W524)</f>
        <v>-1.6307003584733076E-3</v>
      </c>
      <c r="D467" s="26">
        <f>'List2 (VaR)'!Z215</f>
        <v>-6.944255628911533E-3</v>
      </c>
      <c r="E467">
        <f t="shared" si="4"/>
        <v>0</v>
      </c>
    </row>
    <row r="468" spans="1:5" x14ac:dyDescent="0.2">
      <c r="A468" s="154" t="s">
        <v>190</v>
      </c>
      <c r="B468" s="18">
        <f>LN(List1!W524/List1!W525)</f>
        <v>2.306853164674529E-3</v>
      </c>
      <c r="D468" s="26">
        <f>'List2 (VaR)'!Z216</f>
        <v>-6.909165435660997E-3</v>
      </c>
      <c r="E468">
        <f t="shared" si="4"/>
        <v>0</v>
      </c>
    </row>
    <row r="469" spans="1:5" x14ac:dyDescent="0.2">
      <c r="A469" s="154" t="s">
        <v>191</v>
      </c>
      <c r="B469" s="18">
        <f>LN(List1!W525/List1!W526)</f>
        <v>3.7996500574116575E-4</v>
      </c>
      <c r="D469" s="26">
        <f>'List2 (VaR)'!Z217</f>
        <v>-6.9403597198555243E-3</v>
      </c>
      <c r="E469">
        <f t="shared" si="4"/>
        <v>0</v>
      </c>
    </row>
    <row r="470" spans="1:5" x14ac:dyDescent="0.2">
      <c r="A470" s="154" t="s">
        <v>192</v>
      </c>
      <c r="B470" s="18">
        <f>LN(List1!W526/List1!W527)</f>
        <v>7.5204455184441055E-4</v>
      </c>
      <c r="D470" s="26">
        <f>'List2 (VaR)'!Z218</f>
        <v>-6.9450170365523154E-3</v>
      </c>
      <c r="E470">
        <f t="shared" si="4"/>
        <v>0</v>
      </c>
    </row>
    <row r="471" spans="1:5" x14ac:dyDescent="0.2">
      <c r="A471" s="154">
        <v>41620</v>
      </c>
      <c r="B471" s="18">
        <f>LN(List1!W527/List1!W528)</f>
        <v>7.0766750450040829E-4</v>
      </c>
      <c r="D471" s="26">
        <f>'List2 (VaR)'!Z219</f>
        <v>-6.8633956497872036E-3</v>
      </c>
      <c r="E471">
        <f t="shared" si="4"/>
        <v>0</v>
      </c>
    </row>
    <row r="472" spans="1:5" x14ac:dyDescent="0.2">
      <c r="A472" s="154">
        <v>41621</v>
      </c>
      <c r="B472" s="18">
        <f>LN(List1!W528/List1!W529)</f>
        <v>-2.8750840249562237E-3</v>
      </c>
      <c r="D472" s="26">
        <f>'List2 (VaR)'!Z220</f>
        <v>-6.8425423803657494E-3</v>
      </c>
      <c r="E472">
        <f t="shared" si="4"/>
        <v>0</v>
      </c>
    </row>
    <row r="473" spans="1:5" x14ac:dyDescent="0.2">
      <c r="A473" s="154">
        <v>41622</v>
      </c>
      <c r="B473" s="18">
        <f>LN(List1!W529/List1!W530)</f>
        <v>-4.1407056827162528E-4</v>
      </c>
      <c r="D473" s="26">
        <f>'List2 (VaR)'!Z221</f>
        <v>-6.8780075152199563E-3</v>
      </c>
      <c r="E473">
        <f t="shared" si="4"/>
        <v>0</v>
      </c>
    </row>
    <row r="474" spans="1:5" x14ac:dyDescent="0.2">
      <c r="A474" s="154">
        <v>41625</v>
      </c>
      <c r="B474" s="18">
        <f>LN(List1!W530/List1!W531)</f>
        <v>2.6006931446188088E-4</v>
      </c>
      <c r="D474" s="26">
        <f>'List2 (VaR)'!Z222</f>
        <v>-6.9304468375739666E-3</v>
      </c>
      <c r="E474">
        <f t="shared" si="4"/>
        <v>0</v>
      </c>
    </row>
    <row r="475" spans="1:5" x14ac:dyDescent="0.2">
      <c r="A475" s="154">
        <v>41626</v>
      </c>
      <c r="B475" s="18">
        <f>LN(List1!W531/List1!W532)</f>
        <v>1.9729641718446824E-3</v>
      </c>
      <c r="D475" s="26">
        <f>'List2 (VaR)'!Z223</f>
        <v>-6.9255972102063431E-3</v>
      </c>
      <c r="E475">
        <f t="shared" si="4"/>
        <v>0</v>
      </c>
    </row>
    <row r="476" spans="1:5" x14ac:dyDescent="0.2">
      <c r="A476" s="154">
        <v>41627</v>
      </c>
      <c r="B476" s="18">
        <f>LN(List1!W532/List1!W533)</f>
        <v>4.4095009483330434E-3</v>
      </c>
      <c r="D476" s="26">
        <f>'List2 (VaR)'!Z224</f>
        <v>-6.8903458582341868E-3</v>
      </c>
      <c r="E476">
        <f t="shared" si="4"/>
        <v>0</v>
      </c>
    </row>
    <row r="477" spans="1:5" x14ac:dyDescent="0.2">
      <c r="A477" s="154">
        <v>41628</v>
      </c>
      <c r="B477" s="18">
        <f>LN(List1!W533/List1!W534)</f>
        <v>1.9374339077417766E-3</v>
      </c>
      <c r="D477" s="26">
        <f>'List2 (VaR)'!Z225</f>
        <v>-6.8718644939363494E-3</v>
      </c>
      <c r="E477">
        <f t="shared" si="4"/>
        <v>0</v>
      </c>
    </row>
    <row r="478" spans="1:5" x14ac:dyDescent="0.2">
      <c r="A478" s="154">
        <v>41629</v>
      </c>
      <c r="B478" s="18">
        <f>LN(List1!W534/List1!W535)</f>
        <v>-4.0668507260987541E-4</v>
      </c>
      <c r="D478" s="26">
        <f>'List2 (VaR)'!Z226</f>
        <v>-7.0187823504983381E-3</v>
      </c>
      <c r="E478">
        <f t="shared" si="4"/>
        <v>0</v>
      </c>
    </row>
    <row r="479" spans="1:5" x14ac:dyDescent="0.2">
      <c r="A479" s="154">
        <v>41633</v>
      </c>
      <c r="B479" s="18">
        <f>LN(List1!W535/List1!W536)</f>
        <v>3.4535344928443942E-5</v>
      </c>
      <c r="D479" s="26">
        <f>'List2 (VaR)'!Z227</f>
        <v>-6.9848577363221106E-3</v>
      </c>
      <c r="E479">
        <f t="shared" si="4"/>
        <v>0</v>
      </c>
    </row>
    <row r="480" spans="1:5" x14ac:dyDescent="0.2">
      <c r="A480" s="154">
        <v>41634</v>
      </c>
      <c r="B480" s="18">
        <f>LN(List1!W536/List1!W537)</f>
        <v>-6.6221704020424227E-4</v>
      </c>
      <c r="D480" s="26">
        <f>'List2 (VaR)'!Z228</f>
        <v>-6.9925033006550353E-3</v>
      </c>
      <c r="E480">
        <f t="shared" si="4"/>
        <v>0</v>
      </c>
    </row>
    <row r="481" spans="1:5" x14ac:dyDescent="0.2">
      <c r="A481" s="154">
        <v>41635</v>
      </c>
      <c r="B481" s="18">
        <f>LN(List1!W537/List1!W538)</f>
        <v>-3.1539062137590276E-3</v>
      </c>
      <c r="D481" s="26">
        <f>'List2 (VaR)'!Z229</f>
        <v>-7.0621680004068913E-3</v>
      </c>
      <c r="E481">
        <f t="shared" si="4"/>
        <v>0</v>
      </c>
    </row>
    <row r="482" spans="1:5" x14ac:dyDescent="0.2">
      <c r="A482" s="154">
        <v>41636</v>
      </c>
      <c r="B482" s="18">
        <f>LN(List1!W538/List1!W539)</f>
        <v>6.775491685340983E-4</v>
      </c>
      <c r="D482" s="26">
        <f>'List2 (VaR)'!Z230</f>
        <v>-7.0838381245992288E-3</v>
      </c>
      <c r="E482">
        <f t="shared" si="4"/>
        <v>0</v>
      </c>
    </row>
    <row r="483" spans="1:5" x14ac:dyDescent="0.2">
      <c r="A483" s="154" t="s">
        <v>193</v>
      </c>
      <c r="B483" s="18">
        <f>LN(List1!W539/List1!W540)</f>
        <v>-1.5974303381034757E-3</v>
      </c>
      <c r="D483" s="26">
        <f>'List2 (VaR)'!Z231</f>
        <v>-7.0582083010306907E-3</v>
      </c>
      <c r="E483">
        <f t="shared" si="4"/>
        <v>0</v>
      </c>
    </row>
    <row r="484" spans="1:5" x14ac:dyDescent="0.2">
      <c r="A484" s="154" t="s">
        <v>194</v>
      </c>
      <c r="B484" s="18">
        <f>LN(List1!W540/List1!W541)</f>
        <v>3.5542442248346498E-3</v>
      </c>
      <c r="D484" s="26">
        <f>'List2 (VaR)'!Z232</f>
        <v>-7.0363116190115841E-3</v>
      </c>
      <c r="E484">
        <f t="shared" si="4"/>
        <v>0</v>
      </c>
    </row>
    <row r="485" spans="1:5" x14ac:dyDescent="0.2">
      <c r="A485" s="154" t="s">
        <v>195</v>
      </c>
      <c r="B485" s="18">
        <f>LN(List1!W541/List1!W542)</f>
        <v>-8.3616143651388784E-4</v>
      </c>
      <c r="D485" s="26">
        <f>'List2 (VaR)'!Z233</f>
        <v>-7.0448306285599326E-3</v>
      </c>
      <c r="E485">
        <f t="shared" si="4"/>
        <v>0</v>
      </c>
    </row>
    <row r="486" spans="1:5" x14ac:dyDescent="0.2">
      <c r="A486" s="154" t="s">
        <v>196</v>
      </c>
      <c r="B486" s="18">
        <f>LN(List1!W542/List1!W543)</f>
        <v>9.0268100900620432E-4</v>
      </c>
      <c r="D486" s="26">
        <f>'List2 (VaR)'!Z234</f>
        <v>-7.0351389059400892E-3</v>
      </c>
      <c r="E486">
        <f t="shared" si="4"/>
        <v>0</v>
      </c>
    </row>
    <row r="487" spans="1:5" x14ac:dyDescent="0.2">
      <c r="A487" s="154" t="s">
        <v>197</v>
      </c>
      <c r="B487" s="18">
        <f>LN(List1!W543/List1!W544)</f>
        <v>9.1075845780292936E-4</v>
      </c>
      <c r="D487" s="26">
        <f>'List2 (VaR)'!Z235</f>
        <v>-7.0489350221377752E-3</v>
      </c>
      <c r="E487">
        <f t="shared" si="4"/>
        <v>0</v>
      </c>
    </row>
    <row r="488" spans="1:5" x14ac:dyDescent="0.2">
      <c r="A488" s="154" t="s">
        <v>198</v>
      </c>
      <c r="B488" s="18">
        <f>LN(List1!W544/List1!W545)</f>
        <v>7.1070937851847591E-4</v>
      </c>
      <c r="D488" s="26">
        <f>'List2 (VaR)'!Z236</f>
        <v>-7.0476419871360781E-3</v>
      </c>
      <c r="E488">
        <f t="shared" si="4"/>
        <v>0</v>
      </c>
    </row>
    <row r="489" spans="1:5" x14ac:dyDescent="0.2">
      <c r="A489" s="154" t="s">
        <v>199</v>
      </c>
      <c r="B489" s="18">
        <f>LN(List1!W545/List1!W546)</f>
        <v>3.38861893282837E-3</v>
      </c>
      <c r="D489" s="26">
        <f>'List2 (VaR)'!Z237</f>
        <v>-7.0205065001140397E-3</v>
      </c>
      <c r="E489">
        <f t="shared" si="4"/>
        <v>0</v>
      </c>
    </row>
    <row r="490" spans="1:5" x14ac:dyDescent="0.2">
      <c r="A490" s="154" t="s">
        <v>200</v>
      </c>
      <c r="B490" s="18">
        <f>LN(List1!W546/List1!W547)</f>
        <v>5.602095874301933E-5</v>
      </c>
      <c r="D490" s="26">
        <f>'List2 (VaR)'!Z238</f>
        <v>-7.0093983635475168E-3</v>
      </c>
      <c r="E490">
        <f t="shared" si="4"/>
        <v>0</v>
      </c>
    </row>
    <row r="491" spans="1:5" x14ac:dyDescent="0.2">
      <c r="A491" s="154" t="s">
        <v>201</v>
      </c>
      <c r="B491" s="18">
        <f>LN(List1!W547/List1!W548)</f>
        <v>-3.967066949065239E-4</v>
      </c>
      <c r="D491" s="26">
        <f>'List2 (VaR)'!Z239</f>
        <v>-7.0137577667751163E-3</v>
      </c>
      <c r="E491">
        <f t="shared" si="4"/>
        <v>0</v>
      </c>
    </row>
    <row r="492" spans="1:5" x14ac:dyDescent="0.2">
      <c r="A492" s="154">
        <v>41654</v>
      </c>
      <c r="B492" s="18">
        <f>LN(List1!W548/List1!W549)</f>
        <v>6.0795135769939085E-4</v>
      </c>
      <c r="D492" s="26">
        <f>'List2 (VaR)'!Z240</f>
        <v>-7.0179326164330593E-3</v>
      </c>
      <c r="E492">
        <f t="shared" si="4"/>
        <v>0</v>
      </c>
    </row>
    <row r="493" spans="1:5" x14ac:dyDescent="0.2">
      <c r="A493" s="154">
        <v>41655</v>
      </c>
      <c r="B493" s="18">
        <f>LN(List1!W549/List1!W550)</f>
        <v>-4.804403689200249E-4</v>
      </c>
      <c r="D493" s="26">
        <f>'List2 (VaR)'!Z241</f>
        <v>-6.9806661695717073E-3</v>
      </c>
      <c r="E493">
        <f t="shared" si="4"/>
        <v>0</v>
      </c>
    </row>
    <row r="494" spans="1:5" x14ac:dyDescent="0.2">
      <c r="A494" s="154">
        <v>41656</v>
      </c>
      <c r="B494" s="18">
        <f>LN(List1!W550/List1!W551)</f>
        <v>1.6564868350648504E-3</v>
      </c>
      <c r="D494" s="26">
        <f>'List2 (VaR)'!Z242</f>
        <v>-6.9644843397170053E-3</v>
      </c>
      <c r="E494">
        <f t="shared" si="4"/>
        <v>0</v>
      </c>
    </row>
    <row r="495" spans="1:5" x14ac:dyDescent="0.2">
      <c r="A495" s="154">
        <v>41657</v>
      </c>
      <c r="B495" s="18">
        <f>LN(List1!W551/List1!W552)</f>
        <v>2.9441924946799385E-3</v>
      </c>
      <c r="D495" s="26">
        <f>'List2 (VaR)'!Z243</f>
        <v>-6.9427351441699635E-3</v>
      </c>
      <c r="E495">
        <f t="shared" si="4"/>
        <v>0</v>
      </c>
    </row>
    <row r="496" spans="1:5" x14ac:dyDescent="0.2">
      <c r="A496" s="154">
        <v>41660</v>
      </c>
      <c r="B496" s="18">
        <f>LN(List1!W552/List1!W553)</f>
        <v>1.1009292394980844E-3</v>
      </c>
      <c r="D496" s="26">
        <f>'List2 (VaR)'!Z244</f>
        <v>-6.940942037097669E-3</v>
      </c>
      <c r="E496">
        <f t="shared" si="4"/>
        <v>0</v>
      </c>
    </row>
    <row r="497" spans="1:5" x14ac:dyDescent="0.2">
      <c r="A497" s="154">
        <v>41661</v>
      </c>
      <c r="B497" s="18">
        <f>LN(List1!W553/List1!W554)</f>
        <v>8.6255487354295658E-4</v>
      </c>
      <c r="D497" s="26">
        <f>'List2 (VaR)'!Z245</f>
        <v>-6.9027331590833215E-3</v>
      </c>
      <c r="E497">
        <f t="shared" si="4"/>
        <v>0</v>
      </c>
    </row>
    <row r="498" spans="1:5" x14ac:dyDescent="0.2">
      <c r="A498" s="154">
        <v>41662</v>
      </c>
      <c r="B498" s="18">
        <f>LN(List1!W554/List1!W555)</f>
        <v>-1.6974883990834395E-3</v>
      </c>
      <c r="D498" s="26">
        <f>'List2 (VaR)'!Z246</f>
        <v>-6.8959467467091693E-3</v>
      </c>
      <c r="E498">
        <f t="shared" si="4"/>
        <v>0</v>
      </c>
    </row>
    <row r="499" spans="1:5" x14ac:dyDescent="0.2">
      <c r="A499" s="154">
        <v>41663</v>
      </c>
      <c r="B499" s="18">
        <f>LN(List1!W555/List1!W556)</f>
        <v>1.2533282824525394E-3</v>
      </c>
      <c r="D499" s="26">
        <f>'List2 (VaR)'!Z247</f>
        <v>-6.9003625304864258E-3</v>
      </c>
      <c r="E499">
        <f t="shared" si="4"/>
        <v>0</v>
      </c>
    </row>
    <row r="500" spans="1:5" x14ac:dyDescent="0.2">
      <c r="A500" s="154">
        <v>41664</v>
      </c>
      <c r="B500" s="18">
        <f>LN(List1!W556/List1!W557)</f>
        <v>-1.4702555101613884E-3</v>
      </c>
      <c r="D500" s="26">
        <f>'List2 (VaR)'!Z248</f>
        <v>-6.9178493421135764E-3</v>
      </c>
      <c r="E500">
        <f t="shared" si="4"/>
        <v>0</v>
      </c>
    </row>
    <row r="501" spans="1:5" x14ac:dyDescent="0.2">
      <c r="A501" s="154">
        <v>41667</v>
      </c>
      <c r="B501" s="18">
        <f>LN(List1!W557/List1!W558)</f>
        <v>2.2952101608779054E-3</v>
      </c>
      <c r="D501" s="26">
        <f>'List2 (VaR)'!Z249</f>
        <v>-7.2345158529748717E-3</v>
      </c>
      <c r="E501">
        <f t="shared" si="4"/>
        <v>0</v>
      </c>
    </row>
    <row r="502" spans="1:5" x14ac:dyDescent="0.2">
      <c r="A502" s="154">
        <v>41668</v>
      </c>
      <c r="B502" s="18">
        <f>LN(List1!W558/List1!W559)</f>
        <v>1.8720908159564618E-3</v>
      </c>
      <c r="D502" s="26">
        <f>'List2 (VaR)'!Z250</f>
        <v>-7.2198979343476707E-3</v>
      </c>
      <c r="E502">
        <f t="shared" si="4"/>
        <v>0</v>
      </c>
    </row>
    <row r="503" spans="1:5" x14ac:dyDescent="0.2">
      <c r="A503" s="154">
        <v>41669</v>
      </c>
      <c r="B503" s="18">
        <f>LN(List1!W559/List1!W560)</f>
        <v>1.9534700402121176E-3</v>
      </c>
      <c r="D503" s="26">
        <f>'List2 (VaR)'!Z251</f>
        <v>-7.2270766165653446E-3</v>
      </c>
      <c r="E503">
        <f t="shared" si="4"/>
        <v>0</v>
      </c>
    </row>
    <row r="504" spans="1:5" x14ac:dyDescent="0.2">
      <c r="A504" s="155" t="s">
        <v>202</v>
      </c>
      <c r="B504" s="18">
        <f>LN(List1!W560/List1!W561)</f>
        <v>-4.9563257787728799E-4</v>
      </c>
      <c r="D504" s="26">
        <f>'List2 (VaR)'!Z252</f>
        <v>-1.6251211850476524E-2</v>
      </c>
      <c r="E504">
        <f t="shared" si="4"/>
        <v>0</v>
      </c>
    </row>
    <row r="505" spans="1:5" x14ac:dyDescent="0.2">
      <c r="A505" s="175"/>
      <c r="B505" s="18"/>
      <c r="D505" s="26"/>
      <c r="E505">
        <f t="shared" si="4"/>
        <v>0</v>
      </c>
    </row>
    <row r="506" spans="1:5" x14ac:dyDescent="0.2">
      <c r="A506" s="175"/>
      <c r="B506" s="18"/>
      <c r="D506" s="26"/>
      <c r="E506">
        <f t="shared" si="4"/>
        <v>0</v>
      </c>
    </row>
    <row r="507" spans="1:5" x14ac:dyDescent="0.2">
      <c r="A507" s="176"/>
      <c r="B507" s="18"/>
      <c r="D507" s="26"/>
      <c r="E507">
        <f t="shared" si="4"/>
        <v>0</v>
      </c>
    </row>
    <row r="509" spans="1:5" x14ac:dyDescent="0.2">
      <c r="D509" t="s">
        <v>328</v>
      </c>
      <c r="E509">
        <f>SUM(E254:E507)</f>
        <v>0</v>
      </c>
    </row>
  </sheetData>
  <mergeCells count="4">
    <mergeCell ref="D244:H244"/>
    <mergeCell ref="D245:D246"/>
    <mergeCell ref="E245:E246"/>
    <mergeCell ref="D249:G25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504"/>
  <sheetViews>
    <sheetView topLeftCell="X1" workbookViewId="0">
      <selection activeCell="AE1" sqref="AE1"/>
    </sheetView>
  </sheetViews>
  <sheetFormatPr baseColWidth="10" defaultRowHeight="15" x14ac:dyDescent="0.2"/>
  <cols>
    <col min="17" max="17" width="21" bestFit="1" customWidth="1"/>
    <col min="24" max="24" width="23.5" bestFit="1" customWidth="1"/>
    <col min="25" max="25" width="13.5" bestFit="1" customWidth="1"/>
    <col min="27" max="27" width="23.5" bestFit="1" customWidth="1"/>
    <col min="28" max="28" width="13.5" bestFit="1" customWidth="1"/>
  </cols>
  <sheetData>
    <row r="1" spans="1:33" x14ac:dyDescent="0.2">
      <c r="B1" s="126">
        <v>8.3000000000000004E-2</v>
      </c>
      <c r="C1" s="128">
        <v>0.25</v>
      </c>
      <c r="D1" s="128">
        <v>0.5</v>
      </c>
      <c r="E1" s="128">
        <v>1</v>
      </c>
      <c r="F1" s="128">
        <v>2</v>
      </c>
      <c r="G1" s="128">
        <v>3</v>
      </c>
      <c r="H1" s="128">
        <v>5</v>
      </c>
      <c r="I1" s="128">
        <v>7</v>
      </c>
      <c r="J1" s="128">
        <v>10</v>
      </c>
      <c r="K1" s="128">
        <v>20</v>
      </c>
      <c r="L1" s="127">
        <v>30</v>
      </c>
      <c r="T1" s="161" t="s">
        <v>6</v>
      </c>
      <c r="U1" s="165" t="s">
        <v>304</v>
      </c>
      <c r="V1" s="162" t="s">
        <v>205</v>
      </c>
      <c r="W1" s="162" t="s">
        <v>310</v>
      </c>
      <c r="X1" s="162" t="s">
        <v>313</v>
      </c>
      <c r="Y1" s="162" t="s">
        <v>312</v>
      </c>
      <c r="Z1" s="162" t="s">
        <v>308</v>
      </c>
      <c r="AA1" s="162" t="s">
        <v>316</v>
      </c>
      <c r="AB1" s="162" t="s">
        <v>314</v>
      </c>
      <c r="AC1" s="163" t="s">
        <v>309</v>
      </c>
      <c r="AD1" s="144" t="s">
        <v>317</v>
      </c>
      <c r="AE1" s="144" t="s">
        <v>318</v>
      </c>
      <c r="AF1" s="144" t="s">
        <v>319</v>
      </c>
      <c r="AG1" s="144" t="s">
        <v>320</v>
      </c>
    </row>
    <row r="2" spans="1:33" x14ac:dyDescent="0.2">
      <c r="A2" s="153" t="s">
        <v>7</v>
      </c>
      <c r="Q2" s="183">
        <v>0.99</v>
      </c>
      <c r="R2" s="184"/>
      <c r="T2" s="147" t="s">
        <v>106</v>
      </c>
      <c r="U2">
        <f>AVERAGE(N12:N254)</f>
        <v>9.7325102880658446E-2</v>
      </c>
      <c r="V2">
        <f>_xlfn.STDEV.S(N12:N254)</f>
        <v>0.10541459503588801</v>
      </c>
      <c r="W2" s="26">
        <f>LN(List1!W69/List1!W59)</f>
        <v>0.33860086758316404</v>
      </c>
      <c r="X2" s="26">
        <f>U2+V2*_xlfn.NORM.S.INV(99%)</f>
        <v>0.34255612193527268</v>
      </c>
      <c r="Y2" s="26">
        <f>-X2*O254/100</f>
        <v>-2.1864742236232047E-2</v>
      </c>
      <c r="Z2" s="26">
        <f>O254*(U2+V2*'List2 (VaR)'!$R$3)/100</f>
        <v>2.4144778808471119E-2</v>
      </c>
      <c r="AA2" s="26">
        <f>U2+V2*_xlfn.NORM.S.INV(95%)</f>
        <v>0.27071668185905945</v>
      </c>
      <c r="AB2" s="26">
        <f>-AA2*O254/100</f>
        <v>-1.7279359757040973E-2</v>
      </c>
      <c r="AC2" s="26">
        <f>O254*(U2+V2*'List2 (VaR)'!$R$4)/100</f>
        <v>2.0090893637882593E-2</v>
      </c>
      <c r="AD2" s="26">
        <f>Y2*SQRT(10)</f>
        <v>-6.9142385918976618E-2</v>
      </c>
      <c r="AE2" s="26">
        <f>AB2*SQRT(10)</f>
        <v>-5.4642133341703189E-2</v>
      </c>
      <c r="AF2" s="26">
        <f>Z2*SQRT(10)</f>
        <v>7.6352494635735124E-2</v>
      </c>
      <c r="AG2" s="26">
        <f>AC2*SQRT(10)</f>
        <v>6.3532984123895145E-2</v>
      </c>
    </row>
    <row r="3" spans="1:33" x14ac:dyDescent="0.2">
      <c r="A3" s="154" t="s">
        <v>8</v>
      </c>
      <c r="Q3" s="135" t="s">
        <v>304</v>
      </c>
      <c r="R3" s="37">
        <f>AVERAGE(N11:N504)</f>
        <v>9.4595141700404894E-2</v>
      </c>
      <c r="T3" s="147" t="s">
        <v>107</v>
      </c>
      <c r="U3">
        <f t="shared" ref="U3:U66" si="0">AVERAGE(N13:N255)</f>
        <v>9.7860082304526752E-2</v>
      </c>
      <c r="V3">
        <f t="shared" ref="V3:V66" si="1">_xlfn.STDEV.S(N13:N255)</f>
        <v>0.10519732035518081</v>
      </c>
      <c r="W3" s="26">
        <f>LN(List1!W70/List1!W60)</f>
        <v>1.0910704454027316E-2</v>
      </c>
      <c r="X3" s="26">
        <f t="shared" ref="X3:X66" si="2">U3+V3*_xlfn.NORM.S.INV(99%)</f>
        <v>0.34258564486759491</v>
      </c>
      <c r="Y3" s="26">
        <f t="shared" ref="Y3:Y66" si="3">-X3*O255/100</f>
        <v>-2.1865712620021033E-2</v>
      </c>
      <c r="Z3" s="26">
        <f>O255*(U3+V3*'List2 (VaR)'!$R$3)/100</f>
        <v>2.4140954600377379E-2</v>
      </c>
      <c r="AA3" s="26">
        <f t="shared" ref="AA3:AA66" si="4">U3+V3*_xlfn.NORM.S.INV(95%)</f>
        <v>0.27089427623632178</v>
      </c>
      <c r="AB3" s="26">
        <f t="shared" ref="AB3:AB66" si="5">-AA3*O255/100</f>
        <v>-1.7289972546518362E-2</v>
      </c>
      <c r="AC3" s="26">
        <f>O255*(U3+V3*'List2 (VaR)'!$R$4)/100</f>
        <v>2.0095594172404415E-2</v>
      </c>
      <c r="AD3" s="26">
        <f t="shared" ref="AD3:AD66" si="6">Y3*SQRT(10)</f>
        <v>-6.9145454541954324E-2</v>
      </c>
      <c r="AE3" s="26">
        <f t="shared" ref="AE3:AE66" si="7">AB3*SQRT(10)</f>
        <v>-5.4675693928779606E-2</v>
      </c>
      <c r="AF3" s="26">
        <f t="shared" ref="AF3:AF66" si="8">Z3*SQRT(10)</f>
        <v>7.6340401427912458E-2</v>
      </c>
      <c r="AG3" s="26">
        <f t="shared" ref="AG3:AG66" si="9">AC3*SQRT(10)</f>
        <v>6.354784851920435E-2</v>
      </c>
    </row>
    <row r="4" spans="1:33" x14ac:dyDescent="0.2">
      <c r="A4" s="154" t="s">
        <v>9</v>
      </c>
      <c r="Q4" s="136" t="s">
        <v>205</v>
      </c>
      <c r="R4" s="25">
        <f>_xlfn.STDEV.S(N11:N504)</f>
        <v>8.6543602821530188E-2</v>
      </c>
      <c r="T4" s="147" t="s">
        <v>108</v>
      </c>
      <c r="U4">
        <f t="shared" si="0"/>
        <v>9.7860082304526766E-2</v>
      </c>
      <c r="V4">
        <f t="shared" si="1"/>
        <v>0.1051973203551808</v>
      </c>
      <c r="W4" s="26">
        <f>LN(List1!W71/List1!W61)</f>
        <v>2.3084664314242699E-3</v>
      </c>
      <c r="X4" s="26">
        <f t="shared" si="2"/>
        <v>0.34258564486759485</v>
      </c>
      <c r="Y4" s="26">
        <f t="shared" si="3"/>
        <v>-2.1844004734954937E-2</v>
      </c>
      <c r="Z4" s="26">
        <f>O256*(U4+V4*'List2 (VaR)'!$R$3)/100</f>
        <v>2.411698789611497E-2</v>
      </c>
      <c r="AA4" s="26">
        <f t="shared" si="4"/>
        <v>0.27089427623632178</v>
      </c>
      <c r="AB4" s="26">
        <f t="shared" si="5"/>
        <v>-1.7272807373658088E-2</v>
      </c>
      <c r="AC4" s="26">
        <f>O256*(U4+V4*'List2 (VaR)'!$R$4)/100</f>
        <v>2.0075643629002965E-2</v>
      </c>
      <c r="AD4" s="26">
        <f t="shared" si="6"/>
        <v>-6.9076808181960297E-2</v>
      </c>
      <c r="AE4" s="26">
        <f t="shared" si="7"/>
        <v>-5.462141288611063E-2</v>
      </c>
      <c r="AF4" s="26">
        <f t="shared" si="8"/>
        <v>7.6264612054435577E-2</v>
      </c>
      <c r="AG4" s="26">
        <f t="shared" si="9"/>
        <v>6.3484759361497736E-2</v>
      </c>
    </row>
    <row r="5" spans="1:33" x14ac:dyDescent="0.2">
      <c r="A5" s="154" t="s">
        <v>10</v>
      </c>
      <c r="Q5" s="136" t="s">
        <v>311</v>
      </c>
      <c r="R5" s="28">
        <f>R3+R4*_xlfn.NORM.S.INV(99%)</f>
        <v>0.29592566813610655</v>
      </c>
      <c r="T5" s="147" t="s">
        <v>109</v>
      </c>
      <c r="U5">
        <f t="shared" si="0"/>
        <v>9.7818930041152288E-2</v>
      </c>
      <c r="V5">
        <f t="shared" si="1"/>
        <v>0.10522200129976679</v>
      </c>
      <c r="W5" s="26">
        <f>LN(List1!W72/List1!W62)</f>
        <v>6.7715914499452993E-3</v>
      </c>
      <c r="X5" s="26">
        <f t="shared" si="2"/>
        <v>0.34260190906718735</v>
      </c>
      <c r="Y5" s="26">
        <f t="shared" si="3"/>
        <v>-2.1918352803196997E-2</v>
      </c>
      <c r="Z5" s="26">
        <f>O257*(U5+V5*'List2 (VaR)'!$R$3)/100</f>
        <v>2.4199499066031357E-2</v>
      </c>
      <c r="AA5" s="26">
        <f t="shared" si="4"/>
        <v>0.27089372051416616</v>
      </c>
      <c r="AB5" s="26">
        <f t="shared" si="5"/>
        <v>-1.7330738624797712E-2</v>
      </c>
      <c r="AC5" s="26">
        <f>O257*(U5+V5*'List2 (VaR)'!$R$4)/100</f>
        <v>2.0143640875227738E-2</v>
      </c>
      <c r="AD5" s="26">
        <f t="shared" si="6"/>
        <v>-6.9311917417238841E-2</v>
      </c>
      <c r="AE5" s="26">
        <f t="shared" si="7"/>
        <v>-5.4804607587415066E-2</v>
      </c>
      <c r="AF5" s="26">
        <f t="shared" si="8"/>
        <v>7.6525535283776522E-2</v>
      </c>
      <c r="AG5" s="26">
        <f t="shared" si="9"/>
        <v>6.36997855341873E-2</v>
      </c>
    </row>
    <row r="6" spans="1:33" x14ac:dyDescent="0.2">
      <c r="A6" s="154" t="s">
        <v>11</v>
      </c>
      <c r="Q6" s="136" t="s">
        <v>305</v>
      </c>
      <c r="R6" s="28">
        <f>-R5*List1!B56/100</f>
        <v>-1.8902455651308391E-2</v>
      </c>
      <c r="T6" s="147" t="s">
        <v>110</v>
      </c>
      <c r="U6">
        <f t="shared" si="0"/>
        <v>9.7818930041152288E-2</v>
      </c>
      <c r="V6">
        <f t="shared" si="1"/>
        <v>0.10522200129976679</v>
      </c>
      <c r="W6" s="26">
        <f>LN(List1!W73/List1!W63)</f>
        <v>5.1741763864563582E-3</v>
      </c>
      <c r="X6" s="26">
        <f t="shared" si="2"/>
        <v>0.34260190906718735</v>
      </c>
      <c r="Y6" s="26">
        <f t="shared" si="3"/>
        <v>-2.1944625480358949E-2</v>
      </c>
      <c r="Z6" s="26">
        <f>O258*(U6+V6*'List2 (VaR)'!$R$3)/100</f>
        <v>2.4228506064511192E-2</v>
      </c>
      <c r="AA6" s="26">
        <f t="shared" si="4"/>
        <v>0.27089372051416616</v>
      </c>
      <c r="AB6" s="26">
        <f t="shared" si="5"/>
        <v>-1.7351512307243463E-2</v>
      </c>
      <c r="AC6" s="26">
        <f>O258*(U6+V6*'List2 (VaR)'!$R$4)/100</f>
        <v>2.0167786274215206E-2</v>
      </c>
      <c r="AD6" s="26">
        <f t="shared" si="6"/>
        <v>-6.9394998917300901E-2</v>
      </c>
      <c r="AE6" s="26">
        <f t="shared" si="7"/>
        <v>-5.4870299739332697E-2</v>
      </c>
      <c r="AF6" s="26">
        <f t="shared" si="8"/>
        <v>7.6617263467057842E-2</v>
      </c>
      <c r="AG6" s="26">
        <f t="shared" si="9"/>
        <v>6.3776139990001229E-2</v>
      </c>
    </row>
    <row r="7" spans="1:33" x14ac:dyDescent="0.2">
      <c r="A7" s="154" t="s">
        <v>12</v>
      </c>
      <c r="Q7" s="137" t="s">
        <v>307</v>
      </c>
      <c r="R7" s="131">
        <f>1/SQRT(2*PI())*EXP((-1*(_xlfn.NORM.S.INV(1-0.99))^2/2))/(1-0.99)</f>
        <v>2.6652142203458058</v>
      </c>
      <c r="T7" s="147" t="s">
        <v>111</v>
      </c>
      <c r="U7">
        <f t="shared" si="0"/>
        <v>9.7407407407407415E-2</v>
      </c>
      <c r="V7">
        <f t="shared" si="1"/>
        <v>0.10533038667984992</v>
      </c>
      <c r="W7" s="26">
        <f>LN(List1!W74/List1!W64)</f>
        <v>3.9398704584823058E-3</v>
      </c>
      <c r="X7" s="26">
        <f t="shared" si="2"/>
        <v>0.34244252853197599</v>
      </c>
      <c r="Y7" s="26">
        <f t="shared" si="3"/>
        <v>-2.2008471578771619E-2</v>
      </c>
      <c r="Z7" s="26">
        <f>O259*(U7+V7*'List2 (VaR)'!$R$3)/100</f>
        <v>2.4302423475280478E-2</v>
      </c>
      <c r="AA7" s="26">
        <f t="shared" si="4"/>
        <v>0.27066047596595955</v>
      </c>
      <c r="AB7" s="26">
        <f t="shared" si="5"/>
        <v>-1.7395103985273237E-2</v>
      </c>
      <c r="AC7" s="26">
        <f>O259*(U7+V7*'List2 (VaR)'!$R$4)/100</f>
        <v>2.022379697931671E-2</v>
      </c>
      <c r="AD7" s="26">
        <f t="shared" si="6"/>
        <v>-6.9596898008000202E-2</v>
      </c>
      <c r="AE7" s="26">
        <f t="shared" si="7"/>
        <v>-5.5008148728935502E-2</v>
      </c>
      <c r="AF7" s="26">
        <f t="shared" si="8"/>
        <v>7.6851010843831044E-2</v>
      </c>
      <c r="AG7" s="26">
        <f t="shared" si="9"/>
        <v>6.3953261391473989E-2</v>
      </c>
    </row>
    <row r="8" spans="1:33" x14ac:dyDescent="0.2">
      <c r="A8" s="154" t="s">
        <v>13</v>
      </c>
      <c r="T8" s="147" t="s">
        <v>112</v>
      </c>
      <c r="U8">
        <f t="shared" si="0"/>
        <v>9.7242798353909476E-2</v>
      </c>
      <c r="V8">
        <f t="shared" si="1"/>
        <v>0.10538894266056589</v>
      </c>
      <c r="W8" s="26">
        <f>LN(List1!W75/List1!W65)</f>
        <v>-9.6818953646416914E-4</v>
      </c>
      <c r="X8" s="26">
        <f t="shared" si="2"/>
        <v>0.342414141059729</v>
      </c>
      <c r="Y8" s="26">
        <f t="shared" si="3"/>
        <v>-2.193620378872059E-2</v>
      </c>
      <c r="Z8" s="26">
        <f>O260*(U8+V8*'List2 (VaR)'!$R$3)/100</f>
        <v>2.4224083924457449E-2</v>
      </c>
      <c r="AA8" s="26">
        <f t="shared" si="4"/>
        <v>0.27059218292972198</v>
      </c>
      <c r="AB8" s="26">
        <f t="shared" si="5"/>
        <v>-1.7335047115784093E-2</v>
      </c>
      <c r="AC8" s="26">
        <f>O260*(U8+V8*'List2 (VaR)'!$R$4)/100</f>
        <v>2.0156252966272627E-2</v>
      </c>
      <c r="AD8" s="26">
        <f t="shared" si="6"/>
        <v>-6.9368367189972094E-2</v>
      </c>
      <c r="AE8" s="26">
        <f t="shared" si="7"/>
        <v>-5.4818232232210336E-2</v>
      </c>
      <c r="AF8" s="26">
        <f t="shared" si="8"/>
        <v>7.6603279432355759E-2</v>
      </c>
      <c r="AG8" s="26">
        <f t="shared" si="9"/>
        <v>6.373966846794657E-2</v>
      </c>
    </row>
    <row r="9" spans="1:33" x14ac:dyDescent="0.2">
      <c r="A9" s="154" t="s">
        <v>14</v>
      </c>
      <c r="Q9" s="183">
        <v>0.95</v>
      </c>
      <c r="R9" s="184"/>
      <c r="T9" s="147">
        <v>41317</v>
      </c>
      <c r="U9">
        <f t="shared" si="0"/>
        <v>9.6995884773662569E-2</v>
      </c>
      <c r="V9">
        <f t="shared" si="1"/>
        <v>0.10549973553460192</v>
      </c>
      <c r="W9" s="26">
        <f>LN(List1!W76/List1!W66)</f>
        <v>-1.4059116507063754E-3</v>
      </c>
      <c r="X9" s="26">
        <f t="shared" si="2"/>
        <v>0.34242497024645469</v>
      </c>
      <c r="Y9" s="26">
        <f t="shared" si="3"/>
        <v>-2.192524022073827E-2</v>
      </c>
      <c r="Z9" s="26">
        <f>O261*(U9+V9*'List2 (VaR)'!$R$3)/100</f>
        <v>2.4214308486777546E-2</v>
      </c>
      <c r="AA9" s="26">
        <f t="shared" si="4"/>
        <v>0.27052750741017356</v>
      </c>
      <c r="AB9" s="26">
        <f t="shared" si="5"/>
        <v>-1.7321694098466577E-2</v>
      </c>
      <c r="AC9" s="26">
        <f>O261*(U9+V9*'List2 (VaR)'!$R$4)/100</f>
        <v>2.0144365043261406E-2</v>
      </c>
      <c r="AD9" s="26">
        <f t="shared" si="6"/>
        <v>-6.9333697343865866E-2</v>
      </c>
      <c r="AE9" s="26">
        <f t="shared" si="7"/>
        <v>-5.4776006283851313E-2</v>
      </c>
      <c r="AF9" s="26">
        <f t="shared" si="8"/>
        <v>7.6572366784162238E-2</v>
      </c>
      <c r="AG9" s="26">
        <f t="shared" si="9"/>
        <v>6.3702075554582377E-2</v>
      </c>
    </row>
    <row r="10" spans="1:33" x14ac:dyDescent="0.2">
      <c r="A10" s="154" t="s">
        <v>15</v>
      </c>
      <c r="N10" s="126" t="s">
        <v>298</v>
      </c>
      <c r="O10" s="127" t="s">
        <v>299</v>
      </c>
      <c r="Q10" s="135" t="s">
        <v>304</v>
      </c>
      <c r="R10" s="37">
        <f>AVERAGE(N11:N504)</f>
        <v>9.4595141700404894E-2</v>
      </c>
      <c r="T10" s="147">
        <v>41318</v>
      </c>
      <c r="U10">
        <f t="shared" si="0"/>
        <v>9.6831275720164645E-2</v>
      </c>
      <c r="V10">
        <f t="shared" si="1"/>
        <v>0.10554189333715895</v>
      </c>
      <c r="W10" s="26">
        <f>LN(List1!W77/List1!W67)</f>
        <v>-4.3362190643628733E-4</v>
      </c>
      <c r="X10" s="26">
        <f t="shared" si="2"/>
        <v>0.34235843490730955</v>
      </c>
      <c r="Y10" s="26">
        <f t="shared" si="3"/>
        <v>-2.1897274834627257E-2</v>
      </c>
      <c r="Z10" s="26">
        <f>O262*(U10+V10*'List2 (VaR)'!$R$3)/100</f>
        <v>2.4184781445341544E-2</v>
      </c>
      <c r="AA10" s="26">
        <f t="shared" si="4"/>
        <v>0.27043224177111591</v>
      </c>
      <c r="AB10" s="26">
        <f t="shared" si="5"/>
        <v>-1.7296869358015804E-2</v>
      </c>
      <c r="AC10" s="26">
        <f>O262*(U10+V10*'List2 (VaR)'!$R$4)/100</f>
        <v>2.011761461139415E-2</v>
      </c>
      <c r="AD10" s="26">
        <f t="shared" si="6"/>
        <v>-6.924526302810903E-2</v>
      </c>
      <c r="AE10" s="26">
        <f t="shared" si="7"/>
        <v>-5.4697503561704358E-2</v>
      </c>
      <c r="AF10" s="26">
        <f t="shared" si="8"/>
        <v>7.6478994080658294E-2</v>
      </c>
      <c r="AG10" s="26">
        <f t="shared" si="9"/>
        <v>6.3617483261488694E-2</v>
      </c>
    </row>
    <row r="11" spans="1:33" x14ac:dyDescent="0.2">
      <c r="A11" s="154" t="s">
        <v>16</v>
      </c>
      <c r="B11">
        <f>'American Bonds'!B11-'American Bonds'!B2</f>
        <v>7.0000000000000007E-2</v>
      </c>
      <c r="C11">
        <f>'American Bonds'!C11-'American Bonds'!C2</f>
        <v>-4.9999999999999989E-2</v>
      </c>
      <c r="D11">
        <f>'American Bonds'!D11-'American Bonds'!D2</f>
        <v>-7.999999999999996E-2</v>
      </c>
      <c r="E11">
        <f>'American Bonds'!E11-'American Bonds'!E2</f>
        <v>4.0000000000000036E-2</v>
      </c>
      <c r="F11">
        <f>'American Bonds'!F11-'American Bonds'!F2</f>
        <v>-0.10000000000000009</v>
      </c>
      <c r="G11">
        <f>'American Bonds'!G11-'American Bonds'!G2</f>
        <v>-0.12</v>
      </c>
      <c r="H11">
        <f>'American Bonds'!H11-'American Bonds'!H2</f>
        <v>-0.17999999999999994</v>
      </c>
      <c r="I11">
        <f>'American Bonds'!I11-'American Bonds'!I2</f>
        <v>-0.21999999999999997</v>
      </c>
      <c r="J11">
        <f>'American Bonds'!J11-'American Bonds'!J2</f>
        <v>-0.22999999999999998</v>
      </c>
      <c r="K11">
        <f>'American Bonds'!K11-'American Bonds'!K2</f>
        <v>-0.22999999999999998</v>
      </c>
      <c r="L11">
        <f>'American Bonds'!L11-'American Bonds'!L2</f>
        <v>-0.16999999999999993</v>
      </c>
      <c r="N11" s="156">
        <f>MAX(B11:L11)</f>
        <v>7.0000000000000007E-2</v>
      </c>
      <c r="O11" s="37">
        <f>List1!X68</f>
        <v>6.6534116156720025</v>
      </c>
      <c r="Q11" s="136" t="s">
        <v>205</v>
      </c>
      <c r="R11" s="25">
        <f>_xlfn.STDEV.S(N11:N504)</f>
        <v>8.6543602821530188E-2</v>
      </c>
      <c r="T11" s="147">
        <v>41319</v>
      </c>
      <c r="U11">
        <f t="shared" si="0"/>
        <v>9.6831275720164631E-2</v>
      </c>
      <c r="V11">
        <f t="shared" si="1"/>
        <v>0.10554189333715898</v>
      </c>
      <c r="W11" s="26">
        <f>LN(List1!W78/List1!W68)</f>
        <v>-8.7540338057140402E-3</v>
      </c>
      <c r="X11" s="26">
        <f t="shared" si="2"/>
        <v>0.34235843490730961</v>
      </c>
      <c r="Y11" s="26">
        <f t="shared" si="3"/>
        <v>-2.1852480538460447E-2</v>
      </c>
      <c r="Z11" s="26">
        <f>O263*(U11+V11*'List2 (VaR)'!$R$3)/100</f>
        <v>2.4135307697079535E-2</v>
      </c>
      <c r="AA11" s="26">
        <f t="shared" si="4"/>
        <v>0.27043224177111591</v>
      </c>
      <c r="AB11" s="26">
        <f t="shared" si="5"/>
        <v>-1.7261485909863775E-2</v>
      </c>
      <c r="AC11" s="26">
        <f>O263*(U11+V11*'List2 (VaR)'!$R$4)/100</f>
        <v>2.0076460888208122E-2</v>
      </c>
      <c r="AD11" s="26">
        <f t="shared" si="6"/>
        <v>-6.9103611026037751E-2</v>
      </c>
      <c r="AE11" s="26">
        <f t="shared" si="7"/>
        <v>-5.4585611274073471E-2</v>
      </c>
      <c r="AF11" s="26">
        <f t="shared" si="8"/>
        <v>7.6322544351764554E-2</v>
      </c>
      <c r="AG11" s="26">
        <f t="shared" si="9"/>
        <v>6.3487343762024764E-2</v>
      </c>
    </row>
    <row r="12" spans="1:33" x14ac:dyDescent="0.2">
      <c r="A12" s="154">
        <v>40954</v>
      </c>
      <c r="B12">
        <f>'American Bonds'!B12-'American Bonds'!B3</f>
        <v>-0.03</v>
      </c>
      <c r="C12">
        <f>'American Bonds'!C12-'American Bonds'!C3</f>
        <v>-4.0000000000000036E-2</v>
      </c>
      <c r="D12">
        <f>'American Bonds'!D12-'American Bonds'!D3</f>
        <v>-4.9999999999999989E-2</v>
      </c>
      <c r="E12">
        <f>'American Bonds'!E12-'American Bonds'!E3</f>
        <v>-3.0000000000000027E-2</v>
      </c>
      <c r="F12">
        <f>'American Bonds'!F12-'American Bonds'!F3</f>
        <v>-1.0000000000000009E-2</v>
      </c>
      <c r="G12">
        <f>'American Bonds'!G12-'American Bonds'!G3</f>
        <v>-2.0000000000000018E-2</v>
      </c>
      <c r="H12">
        <f>'American Bonds'!H12-'American Bonds'!H3</f>
        <v>-5.0000000000000044E-2</v>
      </c>
      <c r="I12">
        <f>'American Bonds'!I12-'American Bonds'!I3</f>
        <v>-8.0000000000000071E-2</v>
      </c>
      <c r="J12">
        <f>'American Bonds'!J12-'American Bonds'!J3</f>
        <v>-9.000000000000008E-2</v>
      </c>
      <c r="K12">
        <f>'American Bonds'!K12-'American Bonds'!K3</f>
        <v>-8.0000000000000071E-2</v>
      </c>
      <c r="L12">
        <f>'American Bonds'!L12-'American Bonds'!L3</f>
        <v>-2.9999999999999805E-2</v>
      </c>
      <c r="N12" s="129">
        <f t="shared" ref="N12:N75" si="10">MAX(B12:L12)</f>
        <v>-1.0000000000000009E-2</v>
      </c>
      <c r="O12" s="25">
        <f>List1!X69</f>
        <v>6.6187928487454855</v>
      </c>
      <c r="Q12" s="136" t="s">
        <v>315</v>
      </c>
      <c r="R12" s="28">
        <f>R10+R11*_xlfn.NORM.S.INV(95%)</f>
        <v>0.23694670069084642</v>
      </c>
      <c r="T12" s="147">
        <v>41320</v>
      </c>
      <c r="U12">
        <f t="shared" si="0"/>
        <v>9.6502057613168754E-2</v>
      </c>
      <c r="V12">
        <f t="shared" si="1"/>
        <v>0.10562538569485429</v>
      </c>
      <c r="W12" s="26">
        <f>LN(List1!W79/List1!W69)</f>
        <v>-1.5141092528205577E-3</v>
      </c>
      <c r="X12" s="26">
        <f t="shared" si="2"/>
        <v>0.34222344906913688</v>
      </c>
      <c r="Y12" s="26">
        <f t="shared" si="3"/>
        <v>-2.1806131957229344E-2</v>
      </c>
      <c r="Z12" s="26">
        <f>O264*(U12+V12*'List2 (VaR)'!$R$3)/100</f>
        <v>2.4086818603580955E-2</v>
      </c>
      <c r="AA12" s="26">
        <f t="shared" si="4"/>
        <v>0.2702403563714979</v>
      </c>
      <c r="AB12" s="26">
        <f t="shared" si="5"/>
        <v>-1.7219442113725725E-2</v>
      </c>
      <c r="AC12" s="26">
        <f>O264*(U12+V12*'List2 (VaR)'!$R$4)/100</f>
        <v>2.0031777606881261E-2</v>
      </c>
      <c r="AD12" s="26">
        <f t="shared" si="6"/>
        <v>-6.8957043943030136E-2</v>
      </c>
      <c r="AE12" s="26">
        <f t="shared" si="7"/>
        <v>-5.4452657116797441E-2</v>
      </c>
      <c r="AF12" s="26">
        <f t="shared" si="8"/>
        <v>7.6169208374632175E-2</v>
      </c>
      <c r="AG12" s="26">
        <f t="shared" si="9"/>
        <v>6.3346042819701812E-2</v>
      </c>
    </row>
    <row r="13" spans="1:33" x14ac:dyDescent="0.2">
      <c r="A13" s="154">
        <v>40955</v>
      </c>
      <c r="B13">
        <f>'American Bonds'!B13-'American Bonds'!B4</f>
        <v>1.0000000000000009E-2</v>
      </c>
      <c r="C13">
        <f>'American Bonds'!C13-'American Bonds'!C4</f>
        <v>-3.0000000000000027E-2</v>
      </c>
      <c r="D13">
        <f>'American Bonds'!D13-'American Bonds'!D4</f>
        <v>-3.0000000000000027E-2</v>
      </c>
      <c r="E13">
        <f>'American Bonds'!E13-'American Bonds'!E4</f>
        <v>-1.0000000000000009E-2</v>
      </c>
      <c r="F13">
        <f>'American Bonds'!F13-'American Bonds'!F4</f>
        <v>2.0000000000000018E-2</v>
      </c>
      <c r="G13">
        <f>'American Bonds'!G13-'American Bonds'!G4</f>
        <v>2.0000000000000018E-2</v>
      </c>
      <c r="H13">
        <f>'American Bonds'!H13-'American Bonds'!H4</f>
        <v>-1.0000000000000009E-2</v>
      </c>
      <c r="I13">
        <f>'American Bonds'!I13-'American Bonds'!I4</f>
        <v>-4.0000000000000036E-2</v>
      </c>
      <c r="J13">
        <f>'American Bonds'!J13-'American Bonds'!J4</f>
        <v>-6.999999999999984E-2</v>
      </c>
      <c r="K13">
        <f>'American Bonds'!K13-'American Bonds'!K4</f>
        <v>-5.9999999999999609E-2</v>
      </c>
      <c r="L13">
        <f>'American Bonds'!L13-'American Bonds'!L4</f>
        <v>-2.0000000000000018E-2</v>
      </c>
      <c r="N13" s="129">
        <f t="shared" si="10"/>
        <v>2.0000000000000018E-2</v>
      </c>
      <c r="O13" s="25">
        <f>List1!X70</f>
        <v>6.6037851390878552</v>
      </c>
      <c r="Q13" s="136" t="s">
        <v>306</v>
      </c>
      <c r="R13" s="28">
        <f>-R12*List1!B56/100</f>
        <v>-1.5135133527763385E-2</v>
      </c>
      <c r="T13" s="147">
        <v>41321</v>
      </c>
      <c r="U13">
        <f t="shared" si="0"/>
        <v>9.6131687242798386E-2</v>
      </c>
      <c r="V13">
        <f t="shared" si="1"/>
        <v>0.10559480848292868</v>
      </c>
      <c r="W13" s="26">
        <f>LN(List1!W80/List1!W70)</f>
        <v>-4.9768618076460689E-3</v>
      </c>
      <c r="X13" s="26">
        <f t="shared" si="2"/>
        <v>0.34178194546680929</v>
      </c>
      <c r="Y13" s="26">
        <f t="shared" si="3"/>
        <v>-2.182809184590382E-2</v>
      </c>
      <c r="Z13" s="26">
        <f>O265*(U13+V13*'List2 (VaR)'!$R$3)/100</f>
        <v>2.4113362600754806E-2</v>
      </c>
      <c r="AA13" s="26">
        <f t="shared" si="4"/>
        <v>0.26981969096318964</v>
      </c>
      <c r="AB13" s="26">
        <f t="shared" si="5"/>
        <v>-1.7232182899929793E-2</v>
      </c>
      <c r="AC13" s="26">
        <f>O265*(U13+V13*'List2 (VaR)'!$R$4)/100</f>
        <v>2.0050171099062229E-2</v>
      </c>
      <c r="AD13" s="26">
        <f t="shared" si="6"/>
        <v>-6.9026487208405221E-2</v>
      </c>
      <c r="AE13" s="26">
        <f t="shared" si="7"/>
        <v>-5.4492947020383542E-2</v>
      </c>
      <c r="AF13" s="26">
        <f t="shared" si="8"/>
        <v>7.625314786390662E-2</v>
      </c>
      <c r="AG13" s="26">
        <f t="shared" si="9"/>
        <v>6.3404208149118166E-2</v>
      </c>
    </row>
    <row r="14" spans="1:33" x14ac:dyDescent="0.2">
      <c r="A14" s="154">
        <v>40956</v>
      </c>
      <c r="B14">
        <f>'American Bonds'!B14-'American Bonds'!B5</f>
        <v>4.0000000000000036E-2</v>
      </c>
      <c r="C14">
        <f>'American Bonds'!C14-'American Bonds'!C5</f>
        <v>1.0000000000000009E-2</v>
      </c>
      <c r="D14">
        <f>'American Bonds'!D14-'American Bonds'!D5</f>
        <v>2.0000000000000018E-2</v>
      </c>
      <c r="E14">
        <f>'American Bonds'!E14-'American Bonds'!E5</f>
        <v>1.0000000000000009E-2</v>
      </c>
      <c r="F14">
        <f>'American Bonds'!F14-'American Bonds'!F5</f>
        <v>1.0000000000000009E-2</v>
      </c>
      <c r="G14">
        <f>'American Bonds'!G14-'American Bonds'!G5</f>
        <v>-2.0000000000000018E-2</v>
      </c>
      <c r="H14">
        <f>'American Bonds'!H14-'American Bonds'!H5</f>
        <v>-4.0000000000000036E-2</v>
      </c>
      <c r="I14">
        <f>'American Bonds'!I14-'American Bonds'!I5</f>
        <v>-9.000000000000008E-2</v>
      </c>
      <c r="J14">
        <f>'American Bonds'!J14-'American Bonds'!J5</f>
        <v>-0.12000000000000011</v>
      </c>
      <c r="K14">
        <f>'American Bonds'!K14-'American Bonds'!K5</f>
        <v>-0.12000000000000011</v>
      </c>
      <c r="L14">
        <f>'American Bonds'!L14-'American Bonds'!L5</f>
        <v>-8.0000000000000071E-2</v>
      </c>
      <c r="N14" s="129">
        <f t="shared" si="10"/>
        <v>4.0000000000000036E-2</v>
      </c>
      <c r="O14" s="25">
        <f>List1!X71</f>
        <v>6.5872227972124406</v>
      </c>
      <c r="Q14" s="137" t="s">
        <v>307</v>
      </c>
      <c r="R14" s="131">
        <f>1/SQRT(2*PI())*EXP((-1*(_xlfn.NORM.S.INV(1-0.95))^2/2))/(1-0.95)</f>
        <v>2.0627128075074284</v>
      </c>
      <c r="T14" s="147">
        <v>41325</v>
      </c>
      <c r="U14">
        <f t="shared" si="0"/>
        <v>9.5884773662551465E-2</v>
      </c>
      <c r="V14">
        <f t="shared" si="1"/>
        <v>0.10556195105719798</v>
      </c>
      <c r="W14" s="26">
        <f>LN(List1!W81/List1!W71)</f>
        <v>-3.1646824339342564E-3</v>
      </c>
      <c r="X14" s="26">
        <f t="shared" si="2"/>
        <v>0.34145859408406731</v>
      </c>
      <c r="Y14" s="26">
        <f t="shared" si="3"/>
        <v>-2.1834507641082069E-2</v>
      </c>
      <c r="Z14" s="26">
        <f>O266*(U14+V14*'List2 (VaR)'!$R$3)/100</f>
        <v>2.4121902833287162E-2</v>
      </c>
      <c r="AA14" s="26">
        <f t="shared" si="4"/>
        <v>0.26951873172705731</v>
      </c>
      <c r="AB14" s="26">
        <f t="shared" si="5"/>
        <v>-1.7234326238279824E-2</v>
      </c>
      <c r="AC14" s="26">
        <f>O266*(U14+V14*'List2 (VaR)'!$R$4)/100</f>
        <v>2.0054934100478858E-2</v>
      </c>
      <c r="AD14" s="26">
        <f t="shared" si="6"/>
        <v>-6.9046775734169605E-2</v>
      </c>
      <c r="AE14" s="26">
        <f t="shared" si="7"/>
        <v>-5.4499724851366033E-2</v>
      </c>
      <c r="AF14" s="26">
        <f t="shared" si="8"/>
        <v>7.6280154450456328E-2</v>
      </c>
      <c r="AG14" s="26">
        <f t="shared" si="9"/>
        <v>6.3419270082093332E-2</v>
      </c>
    </row>
    <row r="15" spans="1:33" x14ac:dyDescent="0.2">
      <c r="A15" s="154">
        <v>40957</v>
      </c>
      <c r="B15">
        <f>'American Bonds'!B15-'American Bonds'!B6</f>
        <v>0.03</v>
      </c>
      <c r="C15">
        <f>'American Bonds'!C15-'American Bonds'!C6</f>
        <v>1.0000000000000009E-2</v>
      </c>
      <c r="D15">
        <f>'American Bonds'!D15-'American Bonds'!D6</f>
        <v>1.0000000000000009E-2</v>
      </c>
      <c r="E15">
        <f>'American Bonds'!E15-'American Bonds'!E6</f>
        <v>-2.0000000000000018E-2</v>
      </c>
      <c r="F15">
        <f>'American Bonds'!F15-'American Bonds'!F6</f>
        <v>2.0000000000000018E-2</v>
      </c>
      <c r="G15">
        <f>'American Bonds'!G15-'American Bonds'!G6</f>
        <v>0</v>
      </c>
      <c r="H15">
        <f>'American Bonds'!H15-'American Bonds'!H6</f>
        <v>-1.0000000000000009E-2</v>
      </c>
      <c r="I15">
        <f>'American Bonds'!I15-'American Bonds'!I6</f>
        <v>-5.0000000000000044E-2</v>
      </c>
      <c r="J15">
        <f>'American Bonds'!J15-'American Bonds'!J6</f>
        <v>-0.10000000000000009</v>
      </c>
      <c r="K15">
        <f>'American Bonds'!K15-'American Bonds'!K6</f>
        <v>-0.10000000000000009</v>
      </c>
      <c r="L15">
        <f>'American Bonds'!L15-'American Bonds'!L6</f>
        <v>-7.0000000000000284E-2</v>
      </c>
      <c r="N15" s="129">
        <f t="shared" si="10"/>
        <v>0.03</v>
      </c>
      <c r="O15" s="25">
        <f>List1!X72</f>
        <v>6.6120596204821878</v>
      </c>
      <c r="T15" s="147">
        <v>41326</v>
      </c>
      <c r="U15">
        <f t="shared" si="0"/>
        <v>9.5843621399176987E-2</v>
      </c>
      <c r="V15">
        <f t="shared" si="1"/>
        <v>0.10555446006552173</v>
      </c>
      <c r="W15" s="26">
        <f>LN(List1!W82/List1!W72)</f>
        <v>-5.6879902800607163E-3</v>
      </c>
      <c r="X15" s="26">
        <f t="shared" si="2"/>
        <v>0.34140001516813229</v>
      </c>
      <c r="Y15" s="26">
        <f t="shared" si="3"/>
        <v>-2.1829351028847602E-2</v>
      </c>
      <c r="Z15" s="26">
        <f>O267*(U15+V15*'List2 (VaR)'!$R$3)/100</f>
        <v>2.411643609020267E-2</v>
      </c>
      <c r="AA15" s="26">
        <f t="shared" si="4"/>
        <v>0.26946525787885467</v>
      </c>
      <c r="AB15" s="26">
        <f t="shared" si="5"/>
        <v>-1.7229793330324185E-2</v>
      </c>
      <c r="AC15" s="26">
        <f>O267*(U15+V15*'List2 (VaR)'!$R$4)/100</f>
        <v>2.0050018767345058E-2</v>
      </c>
      <c r="AD15" s="26">
        <f t="shared" si="6"/>
        <v>-6.9030469094498406E-2</v>
      </c>
      <c r="AE15" s="26">
        <f t="shared" si="7"/>
        <v>-5.4485390537802318E-2</v>
      </c>
      <c r="AF15" s="26">
        <f t="shared" si="8"/>
        <v>7.6262867090926362E-2</v>
      </c>
      <c r="AG15" s="26">
        <f t="shared" si="9"/>
        <v>6.3403726433932023E-2</v>
      </c>
    </row>
    <row r="16" spans="1:33" x14ac:dyDescent="0.2">
      <c r="A16" s="154">
        <v>40960</v>
      </c>
      <c r="B16">
        <f>'American Bonds'!B16-'American Bonds'!B7</f>
        <v>7.0000000000000034E-2</v>
      </c>
      <c r="C16">
        <f>'American Bonds'!C16-'American Bonds'!C7</f>
        <v>1.0000000000000009E-2</v>
      </c>
      <c r="D16">
        <f>'American Bonds'!D16-'American Bonds'!D7</f>
        <v>4.0000000000000036E-2</v>
      </c>
      <c r="E16">
        <f>'American Bonds'!E16-'American Bonds'!E7</f>
        <v>4.0000000000000036E-2</v>
      </c>
      <c r="F16">
        <f>'American Bonds'!F16-'American Bonds'!F7</f>
        <v>0.12</v>
      </c>
      <c r="G16">
        <f>'American Bonds'!G16-'American Bonds'!G7</f>
        <v>9.000000000000008E-2</v>
      </c>
      <c r="H16">
        <f>'American Bonds'!H16-'American Bonds'!H7</f>
        <v>9.000000000000008E-2</v>
      </c>
      <c r="I16">
        <f>'American Bonds'!I16-'American Bonds'!I7</f>
        <v>6.0000000000000053E-2</v>
      </c>
      <c r="J16">
        <f>'American Bonds'!J16-'American Bonds'!J7</f>
        <v>2.0000000000000018E-2</v>
      </c>
      <c r="K16">
        <f>'American Bonds'!K16-'American Bonds'!K7</f>
        <v>1.0000000000000231E-2</v>
      </c>
      <c r="L16">
        <f>'American Bonds'!L16-'American Bonds'!L7</f>
        <v>6.0000000000000053E-2</v>
      </c>
      <c r="N16" s="129">
        <f t="shared" si="10"/>
        <v>0.12</v>
      </c>
      <c r="O16" s="25">
        <f>List1!X73</f>
        <v>6.6121671541041023</v>
      </c>
      <c r="T16" s="147">
        <v>41327</v>
      </c>
      <c r="U16">
        <f t="shared" si="0"/>
        <v>9.5308641975308667E-2</v>
      </c>
      <c r="V16">
        <f t="shared" si="1"/>
        <v>0.10560827063177429</v>
      </c>
      <c r="W16" s="26">
        <f>LN(List1!W83/List1!W73)</f>
        <v>-8.3334344074329301E-3</v>
      </c>
      <c r="X16" s="26">
        <f t="shared" si="2"/>
        <v>0.34099021784066652</v>
      </c>
      <c r="Y16" s="26">
        <f t="shared" si="3"/>
        <v>-2.1805404179524274E-2</v>
      </c>
      <c r="Z16" s="26">
        <f>O268*(U16+V16*'List2 (VaR)'!$R$3)/100</f>
        <v>2.409389192800318E-2</v>
      </c>
      <c r="AA16" s="26">
        <f t="shared" si="4"/>
        <v>0.26901878896005516</v>
      </c>
      <c r="AB16" s="26">
        <f t="shared" si="5"/>
        <v>-1.7203025536354721E-2</v>
      </c>
      <c r="AC16" s="26">
        <f>O268*(U16+V16*'List2 (VaR)'!$R$4)/100</f>
        <v>2.0024980639654161E-2</v>
      </c>
      <c r="AD16" s="26">
        <f t="shared" si="6"/>
        <v>-6.8954742507851829E-2</v>
      </c>
      <c r="AE16" s="26">
        <f t="shared" si="7"/>
        <v>-5.4400743340920689E-2</v>
      </c>
      <c r="AF16" s="26">
        <f t="shared" si="8"/>
        <v>7.6191576190435706E-2</v>
      </c>
      <c r="AG16" s="26">
        <f t="shared" si="9"/>
        <v>6.3324548922082655E-2</v>
      </c>
    </row>
    <row r="17" spans="1:33" x14ac:dyDescent="0.2">
      <c r="A17" s="154">
        <v>40961</v>
      </c>
      <c r="B17">
        <f>'American Bonds'!B17-'American Bonds'!B8</f>
        <v>1.0000000000000009E-2</v>
      </c>
      <c r="C17">
        <f>'American Bonds'!C17-'American Bonds'!C8</f>
        <v>2.0000000000000018E-2</v>
      </c>
      <c r="D17">
        <f>'American Bonds'!D17-'American Bonds'!D8</f>
        <v>3.999999999999998E-2</v>
      </c>
      <c r="E17">
        <f>'American Bonds'!E17-'American Bonds'!E8</f>
        <v>3.0000000000000027E-2</v>
      </c>
      <c r="F17">
        <f>'American Bonds'!F17-'American Bonds'!F8</f>
        <v>7.0000000000000062E-2</v>
      </c>
      <c r="G17">
        <f>'American Bonds'!G17-'American Bonds'!G8</f>
        <v>5.0000000000000044E-2</v>
      </c>
      <c r="H17">
        <f>'American Bonds'!H17-'American Bonds'!H8</f>
        <v>8.0000000000000071E-2</v>
      </c>
      <c r="I17">
        <f>'American Bonds'!I17-'American Bonds'!I8</f>
        <v>4.0000000000000036E-2</v>
      </c>
      <c r="J17">
        <f>'American Bonds'!J17-'American Bonds'!J8</f>
        <v>0</v>
      </c>
      <c r="K17">
        <f>'American Bonds'!K17-'American Bonds'!K8</f>
        <v>0</v>
      </c>
      <c r="L17">
        <f>'American Bonds'!L17-'American Bonds'!L8</f>
        <v>5.0000000000000266E-2</v>
      </c>
      <c r="N17" s="129">
        <f t="shared" si="10"/>
        <v>8.0000000000000071E-2</v>
      </c>
      <c r="O17" s="25">
        <f>List1!X74</f>
        <v>6.6088257936864121</v>
      </c>
      <c r="T17" s="147">
        <v>41328</v>
      </c>
      <c r="U17">
        <f t="shared" si="0"/>
        <v>9.4485596707818961E-2</v>
      </c>
      <c r="V17">
        <f t="shared" si="1"/>
        <v>0.10549001557839123</v>
      </c>
      <c r="W17" s="26">
        <f>LN(List1!W84/List1!W74)</f>
        <v>-9.3036455832605173E-3</v>
      </c>
      <c r="X17" s="26">
        <f t="shared" si="2"/>
        <v>0.33989207018114459</v>
      </c>
      <c r="Y17" s="26">
        <f t="shared" si="3"/>
        <v>-2.1771190579848901E-2</v>
      </c>
      <c r="Z17" s="26">
        <f>O269*(U17+V17*'List2 (VaR)'!$R$3)/100</f>
        <v>2.4060903019633487E-2</v>
      </c>
      <c r="AA17" s="26">
        <f t="shared" si="4"/>
        <v>0.26800123143910298</v>
      </c>
      <c r="AB17" s="26">
        <f t="shared" si="5"/>
        <v>-1.716634895949562E-2</v>
      </c>
      <c r="AC17" s="26">
        <f>O269*(U17+V17*'List2 (VaR)'!$R$4)/100</f>
        <v>1.9989814240807736E-2</v>
      </c>
      <c r="AD17" s="26">
        <f t="shared" si="6"/>
        <v>-6.8846549605924443E-2</v>
      </c>
      <c r="AE17" s="26">
        <f t="shared" si="7"/>
        <v>-5.4284761821267707E-2</v>
      </c>
      <c r="AF17" s="26">
        <f t="shared" si="8"/>
        <v>7.6087256102464876E-2</v>
      </c>
      <c r="AG17" s="26">
        <f t="shared" si="9"/>
        <v>6.3213343004622044E-2</v>
      </c>
    </row>
    <row r="18" spans="1:33" x14ac:dyDescent="0.2">
      <c r="A18" s="154">
        <v>40962</v>
      </c>
      <c r="B18">
        <f>'American Bonds'!B18-'American Bonds'!B9</f>
        <v>1.0000000000000009E-2</v>
      </c>
      <c r="C18">
        <f>'American Bonds'!C18-'American Bonds'!C9</f>
        <v>2.0000000000000018E-2</v>
      </c>
      <c r="D18">
        <f>'American Bonds'!D18-'American Bonds'!D9</f>
        <v>4.0000000000000036E-2</v>
      </c>
      <c r="E18">
        <f>'American Bonds'!E18-'American Bonds'!E9</f>
        <v>3.0000000000000027E-2</v>
      </c>
      <c r="F18">
        <f>'American Bonds'!F18-'American Bonds'!F9</f>
        <v>4.0000000000000036E-2</v>
      </c>
      <c r="G18">
        <f>'American Bonds'!G18-'American Bonds'!G9</f>
        <v>5.0000000000000044E-2</v>
      </c>
      <c r="H18">
        <f>'American Bonds'!H18-'American Bonds'!H9</f>
        <v>6.0000000000000053E-2</v>
      </c>
      <c r="I18">
        <f>'American Bonds'!I18-'American Bonds'!I9</f>
        <v>6.0000000000000053E-2</v>
      </c>
      <c r="J18">
        <f>'American Bonds'!J18-'American Bonds'!J9</f>
        <v>4.0000000000000036E-2</v>
      </c>
      <c r="K18">
        <f>'American Bonds'!K18-'American Bonds'!K9</f>
        <v>3.0000000000000249E-2</v>
      </c>
      <c r="L18">
        <f>'American Bonds'!L18-'American Bonds'!L9</f>
        <v>8.0000000000000071E-2</v>
      </c>
      <c r="N18" s="129">
        <f t="shared" si="10"/>
        <v>8.0000000000000071E-2</v>
      </c>
      <c r="O18" s="25">
        <f>List1!X75</f>
        <v>6.6171687649569133</v>
      </c>
      <c r="T18" s="147">
        <v>41331</v>
      </c>
      <c r="U18">
        <f t="shared" si="0"/>
        <v>9.4115226337448593E-2</v>
      </c>
      <c r="V18">
        <f t="shared" si="1"/>
        <v>0.1054875491783908</v>
      </c>
      <c r="W18" s="26">
        <f>LN(List1!W85/List1!W75)</f>
        <v>-6.054000586142751E-3</v>
      </c>
      <c r="X18" s="26">
        <f t="shared" si="2"/>
        <v>0.33951596210637669</v>
      </c>
      <c r="Y18" s="26">
        <f t="shared" si="3"/>
        <v>-2.1820851977744526E-2</v>
      </c>
      <c r="Z18" s="26">
        <f>O270*(U18+V18*'List2 (VaR)'!$R$3)/100</f>
        <v>2.4118275950981552E-2</v>
      </c>
      <c r="AA18" s="26">
        <f t="shared" si="4"/>
        <v>0.26762680420174645</v>
      </c>
      <c r="AB18" s="26">
        <f t="shared" si="5"/>
        <v>-1.7200501689323796E-2</v>
      </c>
      <c r="AC18" s="26">
        <f>O270*(U18+V18*'List2 (VaR)'!$R$4)/100</f>
        <v>2.0033476132830397E-2</v>
      </c>
      <c r="AD18" s="26">
        <f t="shared" si="6"/>
        <v>-6.9003592735062513E-2</v>
      </c>
      <c r="AE18" s="26">
        <f t="shared" si="7"/>
        <v>-5.4392762235837111E-2</v>
      </c>
      <c r="AF18" s="26">
        <f t="shared" si="8"/>
        <v>7.6268685241565243E-2</v>
      </c>
      <c r="AG18" s="26">
        <f t="shared" si="9"/>
        <v>6.3351414030365982E-2</v>
      </c>
    </row>
    <row r="19" spans="1:33" x14ac:dyDescent="0.2">
      <c r="A19" s="154">
        <v>40963</v>
      </c>
      <c r="B19">
        <f>'American Bonds'!B19-'American Bonds'!B10</f>
        <v>0</v>
      </c>
      <c r="C19">
        <f>'American Bonds'!C19-'American Bonds'!C10</f>
        <v>3.999999999999998E-2</v>
      </c>
      <c r="D19">
        <f>'American Bonds'!D19-'American Bonds'!D10</f>
        <v>7.0000000000000007E-2</v>
      </c>
      <c r="E19">
        <f>'American Bonds'!E19-'American Bonds'!E10</f>
        <v>9.000000000000008E-2</v>
      </c>
      <c r="F19">
        <f>'American Bonds'!F19-'American Bonds'!F10</f>
        <v>7.999999999999996E-2</v>
      </c>
      <c r="G19">
        <f>'American Bonds'!G19-'American Bonds'!G10</f>
        <v>3.9999999999999925E-2</v>
      </c>
      <c r="H19">
        <f>'American Bonds'!H19-'American Bonds'!H10</f>
        <v>4.9999999999999822E-2</v>
      </c>
      <c r="I19">
        <f>'American Bonds'!I19-'American Bonds'!I10</f>
        <v>8.0000000000000071E-2</v>
      </c>
      <c r="J19">
        <f>'American Bonds'!J19-'American Bonds'!J10</f>
        <v>8.0000000000000071E-2</v>
      </c>
      <c r="K19">
        <f>'American Bonds'!K19-'American Bonds'!K10</f>
        <v>8.0000000000000071E-2</v>
      </c>
      <c r="L19">
        <f>'American Bonds'!L19-'American Bonds'!L10</f>
        <v>8.0000000000000071E-2</v>
      </c>
      <c r="N19" s="129">
        <f t="shared" si="10"/>
        <v>9.000000000000008E-2</v>
      </c>
      <c r="O19" s="25">
        <f>List1!X76</f>
        <v>6.615683663867955</v>
      </c>
      <c r="T19" s="147">
        <v>41332</v>
      </c>
      <c r="U19">
        <f t="shared" si="0"/>
        <v>9.3333333333333351E-2</v>
      </c>
      <c r="V19">
        <f t="shared" si="1"/>
        <v>0.10517989312295081</v>
      </c>
      <c r="W19" s="26">
        <f>LN(List1!W86/List1!W76)</f>
        <v>-9.4974062113639141E-3</v>
      </c>
      <c r="X19" s="26">
        <f t="shared" si="2"/>
        <v>0.33801835409175285</v>
      </c>
      <c r="Y19" s="26">
        <f t="shared" si="3"/>
        <v>-2.1688030763420848E-2</v>
      </c>
      <c r="Z19" s="26">
        <f>O271*(U19+V19*'List2 (VaR)'!$R$3)/100</f>
        <v>2.3974898266596635E-2</v>
      </c>
      <c r="AA19" s="26">
        <f t="shared" si="4"/>
        <v>0.26633886201898715</v>
      </c>
      <c r="AB19" s="26">
        <f t="shared" si="5"/>
        <v>-1.7088910596240396E-2</v>
      </c>
      <c r="AC19" s="26">
        <f>O271*(U19+V19*'List2 (VaR)'!$R$4)/100</f>
        <v>1.9908867760287257E-2</v>
      </c>
      <c r="AD19" s="26">
        <f t="shared" si="6"/>
        <v>-6.8583575176210318E-2</v>
      </c>
      <c r="AE19" s="26">
        <f t="shared" si="7"/>
        <v>-5.4039880215105709E-2</v>
      </c>
      <c r="AF19" s="26">
        <f t="shared" si="8"/>
        <v>7.5815285193268148E-2</v>
      </c>
      <c r="AG19" s="26">
        <f t="shared" si="9"/>
        <v>6.295736775760287E-2</v>
      </c>
    </row>
    <row r="20" spans="1:33" x14ac:dyDescent="0.2">
      <c r="A20" s="154">
        <v>40964</v>
      </c>
      <c r="B20">
        <f>'American Bonds'!B20-'American Bonds'!B11</f>
        <v>0</v>
      </c>
      <c r="C20">
        <f>'American Bonds'!C20-'American Bonds'!C11</f>
        <v>3.0000000000000027E-2</v>
      </c>
      <c r="D20">
        <f>'American Bonds'!D20-'American Bonds'!D11</f>
        <v>7.999999999999996E-2</v>
      </c>
      <c r="E20">
        <f>'American Bonds'!E20-'American Bonds'!E11</f>
        <v>8.9999999999999969E-2</v>
      </c>
      <c r="F20">
        <f>'American Bonds'!F20-'American Bonds'!F11</f>
        <v>9.000000000000008E-2</v>
      </c>
      <c r="G20">
        <f>'American Bonds'!G20-'American Bonds'!G11</f>
        <v>4.0000000000000036E-2</v>
      </c>
      <c r="H20">
        <f>'American Bonds'!H20-'American Bonds'!H11</f>
        <v>3.0000000000000027E-2</v>
      </c>
      <c r="I20">
        <f>'American Bonds'!I20-'American Bonds'!I11</f>
        <v>5.0000000000000044E-2</v>
      </c>
      <c r="J20">
        <f>'American Bonds'!J20-'American Bonds'!J11</f>
        <v>2.0000000000000018E-2</v>
      </c>
      <c r="K20">
        <f>'American Bonds'!K20-'American Bonds'!K11</f>
        <v>5.0000000000000266E-2</v>
      </c>
      <c r="L20">
        <f>'American Bonds'!L20-'American Bonds'!L11</f>
        <v>2.9999999999999805E-2</v>
      </c>
      <c r="N20" s="129">
        <f t="shared" si="10"/>
        <v>9.000000000000008E-2</v>
      </c>
      <c r="O20" s="25">
        <f>List1!X77</f>
        <v>6.6241165831081217</v>
      </c>
      <c r="T20" s="147" t="s">
        <v>113</v>
      </c>
      <c r="U20">
        <f t="shared" si="0"/>
        <v>9.2921810699588533E-2</v>
      </c>
      <c r="V20">
        <f t="shared" si="1"/>
        <v>0.10487744745719907</v>
      </c>
      <c r="W20" s="26">
        <f>LN(List1!W87/List1!W77)</f>
        <v>-1.3979297123660335E-2</v>
      </c>
      <c r="X20" s="26">
        <f t="shared" si="2"/>
        <v>0.33690323762647356</v>
      </c>
      <c r="Y20" s="26">
        <f t="shared" si="3"/>
        <v>-2.1640822259470675E-2</v>
      </c>
      <c r="Z20" s="26">
        <f>O272*(U20+V20*'List2 (VaR)'!$R$3)/100</f>
        <v>2.392368143896163E-2</v>
      </c>
      <c r="AA20" s="26">
        <f t="shared" si="4"/>
        <v>0.2654298605349748</v>
      </c>
      <c r="AB20" s="26">
        <f t="shared" si="5"/>
        <v>-1.7049763233685563E-2</v>
      </c>
      <c r="AC20" s="26">
        <f>O272*(U20+V20*'List2 (VaR)'!$R$4)/100</f>
        <v>1.9864777697258883E-2</v>
      </c>
      <c r="AD20" s="26">
        <f t="shared" si="6"/>
        <v>-6.8434288778798716E-2</v>
      </c>
      <c r="AE20" s="26">
        <f t="shared" si="7"/>
        <v>-5.3916085385044048E-2</v>
      </c>
      <c r="AF20" s="26">
        <f t="shared" si="8"/>
        <v>7.5653323363413266E-2</v>
      </c>
      <c r="AG20" s="26">
        <f t="shared" si="9"/>
        <v>6.2817942736252824E-2</v>
      </c>
    </row>
    <row r="21" spans="1:33" x14ac:dyDescent="0.2">
      <c r="A21" s="154">
        <v>40967</v>
      </c>
      <c r="B21">
        <f>'American Bonds'!B21-'American Bonds'!B12</f>
        <v>0</v>
      </c>
      <c r="C21">
        <f>'American Bonds'!C21-'American Bonds'!C12</f>
        <v>3.0000000000000027E-2</v>
      </c>
      <c r="D21">
        <f>'American Bonds'!D21-'American Bonds'!D12</f>
        <v>7.0000000000000007E-2</v>
      </c>
      <c r="E21">
        <f>'American Bonds'!E21-'American Bonds'!E12</f>
        <v>0.10999999999999999</v>
      </c>
      <c r="F21">
        <f>'American Bonds'!F21-'American Bonds'!F12</f>
        <v>4.0000000000000036E-2</v>
      </c>
      <c r="G21">
        <f>'American Bonds'!G21-'American Bonds'!G12</f>
        <v>0</v>
      </c>
      <c r="H21">
        <f>'American Bonds'!H21-'American Bonds'!H12</f>
        <v>-1.0000000000000009E-2</v>
      </c>
      <c r="I21">
        <f>'American Bonds'!I21-'American Bonds'!I12</f>
        <v>-1.0000000000000009E-2</v>
      </c>
      <c r="J21">
        <f>'American Bonds'!J21-'American Bonds'!J12</f>
        <v>-4.0000000000000036E-2</v>
      </c>
      <c r="K21">
        <f>'American Bonds'!K21-'American Bonds'!K12</f>
        <v>0</v>
      </c>
      <c r="L21">
        <f>'American Bonds'!L21-'American Bonds'!L12</f>
        <v>-3.0000000000000249E-2</v>
      </c>
      <c r="N21" s="129">
        <f t="shared" si="10"/>
        <v>0.10999999999999999</v>
      </c>
      <c r="O21" s="25">
        <f>List1!X78</f>
        <v>6.6047192240338628</v>
      </c>
      <c r="T21" s="147" t="s">
        <v>114</v>
      </c>
      <c r="U21">
        <f t="shared" si="0"/>
        <v>9.2551440329218138E-2</v>
      </c>
      <c r="V21">
        <f t="shared" si="1"/>
        <v>0.10440738129355615</v>
      </c>
      <c r="W21" s="26">
        <f>LN(List1!W88/List1!W78)</f>
        <v>-1.3036236977066641E-2</v>
      </c>
      <c r="X21" s="26">
        <f t="shared" si="2"/>
        <v>0.33543932983565394</v>
      </c>
      <c r="Y21" s="26">
        <f t="shared" si="3"/>
        <v>-2.142150052258918E-2</v>
      </c>
      <c r="Z21" s="26">
        <f>O273*(U21+V21*'List2 (VaR)'!$R$3)/100</f>
        <v>2.3680913142808502E-2</v>
      </c>
      <c r="AA21" s="26">
        <f t="shared" si="4"/>
        <v>0.2642863001304292</v>
      </c>
      <c r="AB21" s="26">
        <f t="shared" si="5"/>
        <v>-1.6877594881706079E-2</v>
      </c>
      <c r="AC21" s="26">
        <f>O273*(U21+V21*'List2 (VaR)'!$R$4)/100</f>
        <v>1.9663697179315057E-2</v>
      </c>
      <c r="AD21" s="26">
        <f t="shared" si="6"/>
        <v>-6.7740732549869037E-2</v>
      </c>
      <c r="AE21" s="26">
        <f t="shared" si="7"/>
        <v>-5.3371641251791314E-2</v>
      </c>
      <c r="AF21" s="26">
        <f t="shared" si="8"/>
        <v>7.4885622603891103E-2</v>
      </c>
      <c r="AG21" s="26">
        <f t="shared" si="9"/>
        <v>6.2182070306463985E-2</v>
      </c>
    </row>
    <row r="22" spans="1:33" x14ac:dyDescent="0.2">
      <c r="A22" s="154" t="s">
        <v>17</v>
      </c>
      <c r="B22">
        <f>'American Bonds'!B22-'American Bonds'!B13</f>
        <v>9.9999999999999534E-3</v>
      </c>
      <c r="C22">
        <f>'American Bonds'!C22-'American Bonds'!C13</f>
        <v>3.0000000000000027E-2</v>
      </c>
      <c r="D22">
        <f>'American Bonds'!D22-'American Bonds'!D13</f>
        <v>7.0000000000000007E-2</v>
      </c>
      <c r="E22">
        <f>'American Bonds'!E22-'American Bonds'!E13</f>
        <v>0.15000000000000002</v>
      </c>
      <c r="F22">
        <f>'American Bonds'!F22-'American Bonds'!F13</f>
        <v>0.10999999999999999</v>
      </c>
      <c r="G22">
        <f>'American Bonds'!G22-'American Bonds'!G13</f>
        <v>4.9999999999999933E-2</v>
      </c>
      <c r="H22">
        <f>'American Bonds'!H22-'American Bonds'!H13</f>
        <v>5.0000000000000044E-2</v>
      </c>
      <c r="I22">
        <f>'American Bonds'!I22-'American Bonds'!I13</f>
        <v>5.0000000000000044E-2</v>
      </c>
      <c r="J22">
        <f>'American Bonds'!J22-'American Bonds'!J13</f>
        <v>2.0000000000000018E-2</v>
      </c>
      <c r="K22">
        <f>'American Bonds'!K22-'American Bonds'!K13</f>
        <v>3.9999999999999591E-2</v>
      </c>
      <c r="L22">
        <f>'American Bonds'!L22-'American Bonds'!L13</f>
        <v>2.0000000000000018E-2</v>
      </c>
      <c r="N22" s="129">
        <f t="shared" si="10"/>
        <v>0.15000000000000002</v>
      </c>
      <c r="O22" s="25">
        <f>List1!X79</f>
        <v>6.6094760053131543</v>
      </c>
      <c r="T22" s="147" t="s">
        <v>115</v>
      </c>
      <c r="U22">
        <f t="shared" si="0"/>
        <v>9.2551440329218138E-2</v>
      </c>
      <c r="V22">
        <f t="shared" si="1"/>
        <v>0.10440738129355616</v>
      </c>
      <c r="W22" s="26">
        <f>LN(List1!W89/List1!W79)</f>
        <v>-1.3456597236290948E-2</v>
      </c>
      <c r="X22" s="26">
        <f t="shared" si="2"/>
        <v>0.33543932983565394</v>
      </c>
      <c r="Y22" s="26">
        <f t="shared" si="3"/>
        <v>-2.1389690996472966E-2</v>
      </c>
      <c r="Z22" s="26">
        <f>O274*(U22+V22*'List2 (VaR)'!$R$3)/100</f>
        <v>2.3645748536842755E-2</v>
      </c>
      <c r="AA22" s="26">
        <f t="shared" si="4"/>
        <v>0.2642863001304292</v>
      </c>
      <c r="AB22" s="26">
        <f t="shared" si="5"/>
        <v>-1.6852532758041942E-2</v>
      </c>
      <c r="AC22" s="26">
        <f>O274*(U22+V22*'List2 (VaR)'!$R$4)/100</f>
        <v>1.9634497876105318E-2</v>
      </c>
      <c r="AD22" s="26">
        <f t="shared" si="6"/>
        <v>-6.7640141996051187E-2</v>
      </c>
      <c r="AE22" s="26">
        <f t="shared" si="7"/>
        <v>-5.3292387858011839E-2</v>
      </c>
      <c r="AF22" s="26">
        <f t="shared" si="8"/>
        <v>7.4774422356016987E-2</v>
      </c>
      <c r="AG22" s="26">
        <f t="shared" si="9"/>
        <v>6.2089734002231341E-2</v>
      </c>
    </row>
    <row r="23" spans="1:33" x14ac:dyDescent="0.2">
      <c r="A23" s="154" t="s">
        <v>18</v>
      </c>
      <c r="B23">
        <f>'American Bonds'!B23-'American Bonds'!B14</f>
        <v>0</v>
      </c>
      <c r="C23">
        <f>'American Bonds'!C23-'American Bonds'!C14</f>
        <v>0.06</v>
      </c>
      <c r="D23">
        <f>'American Bonds'!D23-'American Bonds'!D14</f>
        <v>2.9999999999999971E-2</v>
      </c>
      <c r="E23">
        <f>'American Bonds'!E23-'American Bonds'!E14</f>
        <v>0.14000000000000001</v>
      </c>
      <c r="F23">
        <f>'American Bonds'!F23-'American Bonds'!F14</f>
        <v>0.14000000000000001</v>
      </c>
      <c r="G23">
        <f>'American Bonds'!G23-'American Bonds'!G14</f>
        <v>0.12</v>
      </c>
      <c r="H23">
        <f>'American Bonds'!H23-'American Bonds'!H14</f>
        <v>0.13000000000000012</v>
      </c>
      <c r="I23">
        <f>'American Bonds'!I23-'American Bonds'!I14</f>
        <v>0.1399999999999999</v>
      </c>
      <c r="J23">
        <f>'American Bonds'!J23-'American Bonds'!J14</f>
        <v>9.000000000000008E-2</v>
      </c>
      <c r="K23">
        <f>'American Bonds'!K23-'American Bonds'!K14</f>
        <v>0.10000000000000009</v>
      </c>
      <c r="L23">
        <f>'American Bonds'!L23-'American Bonds'!L14</f>
        <v>6.999999999999984E-2</v>
      </c>
      <c r="N23" s="129">
        <f t="shared" si="10"/>
        <v>0.14000000000000001</v>
      </c>
      <c r="O23" s="25">
        <f>List1!X80</f>
        <v>6.5774092487211488</v>
      </c>
      <c r="T23" s="147" t="s">
        <v>116</v>
      </c>
      <c r="U23">
        <f t="shared" si="0"/>
        <v>9.2757201646090595E-2</v>
      </c>
      <c r="V23">
        <f t="shared" si="1"/>
        <v>0.10458996433726671</v>
      </c>
      <c r="W23" s="26">
        <f>LN(List1!W90/List1!W80)</f>
        <v>-7.9014347517411994E-3</v>
      </c>
      <c r="X23" s="26">
        <f t="shared" si="2"/>
        <v>0.33606984282809838</v>
      </c>
      <c r="Y23" s="26">
        <f t="shared" si="3"/>
        <v>-2.1437667418138736E-2</v>
      </c>
      <c r="Z23" s="26">
        <f>O275*(U23+V23*'List2 (VaR)'!$R$3)/100</f>
        <v>2.3698489785198732E-2</v>
      </c>
      <c r="AA23" s="26">
        <f t="shared" si="4"/>
        <v>0.2647923838289688</v>
      </c>
      <c r="AB23" s="26">
        <f t="shared" si="5"/>
        <v>-1.6890926634810101E-2</v>
      </c>
      <c r="AC23" s="26">
        <f>O275*(U23+V23*'List2 (VaR)'!$R$4)/100</f>
        <v>1.9678767304098822E-2</v>
      </c>
      <c r="AD23" s="26">
        <f t="shared" si="6"/>
        <v>-6.7791856762499672E-2</v>
      </c>
      <c r="AE23" s="26">
        <f t="shared" si="7"/>
        <v>-5.3413799956803044E-2</v>
      </c>
      <c r="AF23" s="26">
        <f t="shared" si="8"/>
        <v>7.4941204827462485E-2</v>
      </c>
      <c r="AG23" s="26">
        <f t="shared" si="9"/>
        <v>6.2229726225403632E-2</v>
      </c>
    </row>
    <row r="24" spans="1:33" x14ac:dyDescent="0.2">
      <c r="A24" s="154" t="s">
        <v>19</v>
      </c>
      <c r="B24">
        <f>'American Bonds'!B24-'American Bonds'!B15</f>
        <v>-1.0000000000000009E-2</v>
      </c>
      <c r="C24">
        <f>'American Bonds'!C24-'American Bonds'!C15</f>
        <v>-2.9999999999999971E-2</v>
      </c>
      <c r="D24">
        <f>'American Bonds'!D24-'American Bonds'!D15</f>
        <v>0</v>
      </c>
      <c r="E24">
        <f>'American Bonds'!E24-'American Bonds'!E15</f>
        <v>0.12</v>
      </c>
      <c r="F24">
        <f>'American Bonds'!F24-'American Bonds'!F15</f>
        <v>8.9999999999999969E-2</v>
      </c>
      <c r="G24">
        <f>'American Bonds'!G24-'American Bonds'!G15</f>
        <v>7.999999999999996E-2</v>
      </c>
      <c r="H24">
        <f>'American Bonds'!H24-'American Bonds'!H15</f>
        <v>9.000000000000008E-2</v>
      </c>
      <c r="I24">
        <f>'American Bonds'!I24-'American Bonds'!I15</f>
        <v>9.9999999999999867E-2</v>
      </c>
      <c r="J24">
        <f>'American Bonds'!J24-'American Bonds'!J15</f>
        <v>7.0000000000000062E-2</v>
      </c>
      <c r="K24">
        <f>'American Bonds'!K24-'American Bonds'!K15</f>
        <v>6.0000000000000053E-2</v>
      </c>
      <c r="L24">
        <f>'American Bonds'!L24-'American Bonds'!L15</f>
        <v>4.0000000000000036E-2</v>
      </c>
      <c r="N24" s="129">
        <f t="shared" si="10"/>
        <v>0.12</v>
      </c>
      <c r="O24" s="25">
        <f>List1!X81</f>
        <v>6.5798425696054936</v>
      </c>
      <c r="T24" s="147" t="s">
        <v>117</v>
      </c>
      <c r="U24">
        <f t="shared" si="0"/>
        <v>9.3292181069958902E-2</v>
      </c>
      <c r="V24">
        <f t="shared" si="1"/>
        <v>0.10501015801206627</v>
      </c>
      <c r="W24" s="26">
        <f>LN(List1!W91/List1!W81)</f>
        <v>-4.5143940638804787E-3</v>
      </c>
      <c r="X24" s="26">
        <f t="shared" si="2"/>
        <v>0.33758233891402201</v>
      </c>
      <c r="Y24" s="26">
        <f t="shared" si="3"/>
        <v>-2.1525419974321273E-2</v>
      </c>
      <c r="Z24" s="26">
        <f>O276*(U24+V24*'List2 (VaR)'!$R$3)/100</f>
        <v>2.3794405198728968E-2</v>
      </c>
      <c r="AA24" s="26">
        <f t="shared" si="4"/>
        <v>0.26601852034285323</v>
      </c>
      <c r="AB24" s="26">
        <f t="shared" si="5"/>
        <v>-1.6962262865255592E-2</v>
      </c>
      <c r="AC24" s="26">
        <f>O276*(U24+V24*'List2 (VaR)'!$R$4)/100</f>
        <v>1.9760169228348071E-2</v>
      </c>
      <c r="AD24" s="26">
        <f t="shared" si="6"/>
        <v>-6.8069354710538377E-2</v>
      </c>
      <c r="AE24" s="26">
        <f t="shared" si="7"/>
        <v>-5.3639384924701446E-2</v>
      </c>
      <c r="AF24" s="26">
        <f t="shared" si="8"/>
        <v>7.5244515996934963E-2</v>
      </c>
      <c r="AG24" s="26">
        <f t="shared" si="9"/>
        <v>6.2487141711951751E-2</v>
      </c>
    </row>
    <row r="25" spans="1:33" x14ac:dyDescent="0.2">
      <c r="A25" s="154" t="s">
        <v>20</v>
      </c>
      <c r="B25">
        <f>'American Bonds'!B25-'American Bonds'!B16</f>
        <v>-3.0000000000000027E-2</v>
      </c>
      <c r="C25">
        <f>'American Bonds'!C25-'American Bonds'!C16</f>
        <v>-4.0000000000000036E-2</v>
      </c>
      <c r="D25">
        <f>'American Bonds'!D25-'American Bonds'!D16</f>
        <v>9.9999999999999534E-3</v>
      </c>
      <c r="E25">
        <f>'American Bonds'!E25-'American Bonds'!E16</f>
        <v>0.12</v>
      </c>
      <c r="F25">
        <f>'American Bonds'!F25-'American Bonds'!F16</f>
        <v>9.9999999999999978E-2</v>
      </c>
      <c r="G25">
        <f>'American Bonds'!G25-'American Bonds'!G16</f>
        <v>0.12</v>
      </c>
      <c r="H25">
        <f>'American Bonds'!H25-'American Bonds'!H16</f>
        <v>0.12999999999999989</v>
      </c>
      <c r="I25">
        <f>'American Bonds'!I25-'American Bonds'!I16</f>
        <v>0.14999999999999991</v>
      </c>
      <c r="J25">
        <f>'American Bonds'!J25-'American Bonds'!J16</f>
        <v>0.10999999999999988</v>
      </c>
      <c r="K25">
        <f>'American Bonds'!K25-'American Bonds'!K16</f>
        <v>0.10999999999999988</v>
      </c>
      <c r="L25">
        <f>'American Bonds'!L25-'American Bonds'!L16</f>
        <v>8.0000000000000071E-2</v>
      </c>
      <c r="N25" s="129">
        <f t="shared" si="10"/>
        <v>0.14999999999999991</v>
      </c>
      <c r="O25" s="25">
        <f>List1!X82</f>
        <v>6.5917843497472193</v>
      </c>
      <c r="T25" s="147" t="s">
        <v>118</v>
      </c>
      <c r="U25">
        <f t="shared" si="0"/>
        <v>9.403292181069961E-2</v>
      </c>
      <c r="V25">
        <f t="shared" si="1"/>
        <v>0.10526722659175691</v>
      </c>
      <c r="W25" s="26">
        <f>LN(List1!W92/List1!W82)</f>
        <v>-3.9737458273596156E-3</v>
      </c>
      <c r="X25" s="26">
        <f t="shared" si="2"/>
        <v>0.33892111059860874</v>
      </c>
      <c r="Y25" s="26">
        <f t="shared" si="3"/>
        <v>-2.1595206679897946E-2</v>
      </c>
      <c r="Z25" s="26">
        <f>O277*(U25+V25*'List2 (VaR)'!$R$3)/100</f>
        <v>2.3868106870673117E-2</v>
      </c>
      <c r="AA25" s="26">
        <f t="shared" si="4"/>
        <v>0.26718210126927333</v>
      </c>
      <c r="AB25" s="26">
        <f t="shared" si="5"/>
        <v>-1.70241761803759E-2</v>
      </c>
      <c r="AC25" s="26">
        <f>O277*(U25+V25*'List2 (VaR)'!$R$4)/100</f>
        <v>1.9826910124182882E-2</v>
      </c>
      <c r="AD25" s="26">
        <f t="shared" si="6"/>
        <v>-6.8290039650560241E-2</v>
      </c>
      <c r="AE25" s="26">
        <f t="shared" si="7"/>
        <v>-5.3835172017973359E-2</v>
      </c>
      <c r="AF25" s="26">
        <f t="shared" si="8"/>
        <v>7.5477581147641012E-2</v>
      </c>
      <c r="AG25" s="26">
        <f t="shared" si="9"/>
        <v>6.2698194955869799E-2</v>
      </c>
    </row>
    <row r="26" spans="1:33" x14ac:dyDescent="0.2">
      <c r="A26" s="154" t="s">
        <v>21</v>
      </c>
      <c r="B26">
        <f>'American Bonds'!B26-'American Bonds'!B17</f>
        <v>-1.0000000000000009E-2</v>
      </c>
      <c r="C26">
        <f>'American Bonds'!C26-'American Bonds'!C17</f>
        <v>0</v>
      </c>
      <c r="D26">
        <f>'American Bonds'!D26-'American Bonds'!D17</f>
        <v>2.0000000000000018E-2</v>
      </c>
      <c r="E26">
        <f>'American Bonds'!E26-'American Bonds'!E17</f>
        <v>0.12</v>
      </c>
      <c r="F26">
        <f>'American Bonds'!F26-'American Bonds'!F17</f>
        <v>0.15000000000000002</v>
      </c>
      <c r="G26">
        <f>'American Bonds'!G26-'American Bonds'!G17</f>
        <v>0.18000000000000005</v>
      </c>
      <c r="H26">
        <f>'American Bonds'!H26-'American Bonds'!H17</f>
        <v>0.18999999999999995</v>
      </c>
      <c r="I26">
        <f>'American Bonds'!I26-'American Bonds'!I17</f>
        <v>0.20999999999999996</v>
      </c>
      <c r="J26">
        <f>'American Bonds'!J26-'American Bonds'!J17</f>
        <v>0.16999999999999993</v>
      </c>
      <c r="K26">
        <f>'American Bonds'!K26-'American Bonds'!K17</f>
        <v>0.13999999999999968</v>
      </c>
      <c r="L26">
        <f>'American Bonds'!L26-'American Bonds'!L17</f>
        <v>0.10999999999999988</v>
      </c>
      <c r="N26" s="129">
        <f t="shared" si="10"/>
        <v>0.20999999999999996</v>
      </c>
      <c r="O26" s="25">
        <f>List1!X83</f>
        <v>6.5712089295676996</v>
      </c>
      <c r="T26" s="147" t="s">
        <v>119</v>
      </c>
      <c r="U26">
        <f t="shared" si="0"/>
        <v>9.5390946502057622E-2</v>
      </c>
      <c r="V26">
        <f t="shared" si="1"/>
        <v>0.10617383726393406</v>
      </c>
      <c r="W26" s="26">
        <f>LN(List1!W93/List1!W83)</f>
        <v>1.524461142390493E-3</v>
      </c>
      <c r="X26" s="26">
        <f t="shared" si="2"/>
        <v>0.34238822709976879</v>
      </c>
      <c r="Y26" s="26">
        <f t="shared" si="3"/>
        <v>-2.1764500299268984E-2</v>
      </c>
      <c r="Z26" s="26">
        <f>O278*(U26+V26*'List2 (VaR)'!$R$3)/100</f>
        <v>2.405155120288156E-2</v>
      </c>
      <c r="AA26" s="26">
        <f t="shared" si="4"/>
        <v>0.27003136781299486</v>
      </c>
      <c r="AB26" s="26">
        <f t="shared" si="5"/>
        <v>-1.7165011295395407E-2</v>
      </c>
      <c r="AC26" s="26">
        <f>O278*(U26+V26*'List2 (VaR)'!$R$4)/100</f>
        <v>1.9985194612192649E-2</v>
      </c>
      <c r="AD26" s="26">
        <f t="shared" si="6"/>
        <v>-6.8825393081106315E-2</v>
      </c>
      <c r="AE26" s="26">
        <f t="shared" si="7"/>
        <v>-5.4280531755966789E-2</v>
      </c>
      <c r="AF26" s="26">
        <f t="shared" si="8"/>
        <v>7.6057683061268269E-2</v>
      </c>
      <c r="AG26" s="26">
        <f t="shared" si="9"/>
        <v>6.3198734456254277E-2</v>
      </c>
    </row>
    <row r="27" spans="1:33" x14ac:dyDescent="0.2">
      <c r="A27" s="154" t="s">
        <v>22</v>
      </c>
      <c r="B27">
        <f>'American Bonds'!B27-'American Bonds'!B18</f>
        <v>-1.0000000000000009E-2</v>
      </c>
      <c r="C27">
        <f>'American Bonds'!C27-'American Bonds'!C18</f>
        <v>-4.0000000000000036E-2</v>
      </c>
      <c r="D27">
        <f>'American Bonds'!D27-'American Bonds'!D18</f>
        <v>1.9999999999999962E-2</v>
      </c>
      <c r="E27">
        <f>'American Bonds'!E27-'American Bonds'!E18</f>
        <v>0.13</v>
      </c>
      <c r="F27">
        <f>'American Bonds'!F27-'American Bonds'!F18</f>
        <v>0.13</v>
      </c>
      <c r="G27">
        <f>'American Bonds'!G27-'American Bonds'!G18</f>
        <v>0.14000000000000001</v>
      </c>
      <c r="H27">
        <f>'American Bonds'!H27-'American Bonds'!H18</f>
        <v>0.13000000000000012</v>
      </c>
      <c r="I27">
        <f>'American Bonds'!I27-'American Bonds'!I18</f>
        <v>0.11999999999999988</v>
      </c>
      <c r="J27">
        <f>'American Bonds'!J27-'American Bonds'!J18</f>
        <v>8.0000000000000071E-2</v>
      </c>
      <c r="K27">
        <f>'American Bonds'!K27-'American Bonds'!K18</f>
        <v>6.0000000000000053E-2</v>
      </c>
      <c r="L27">
        <f>'American Bonds'!L27-'American Bonds'!L18</f>
        <v>2.0000000000000018E-2</v>
      </c>
      <c r="N27" s="129">
        <f t="shared" si="10"/>
        <v>0.14000000000000001</v>
      </c>
      <c r="O27" s="25">
        <f>List1!X84</f>
        <v>6.5665619502118959</v>
      </c>
      <c r="T27" s="147" t="s">
        <v>120</v>
      </c>
      <c r="U27">
        <f t="shared" si="0"/>
        <v>9.6049382716049417E-2</v>
      </c>
      <c r="V27">
        <f t="shared" si="1"/>
        <v>0.10663538338322226</v>
      </c>
      <c r="W27" s="26">
        <f>LN(List1!W94/List1!W84)</f>
        <v>3.4158326521209812E-4</v>
      </c>
      <c r="X27" s="26">
        <f t="shared" si="2"/>
        <v>0.34412038014713853</v>
      </c>
      <c r="Y27" s="26">
        <f t="shared" si="3"/>
        <v>-2.1821125687068552E-2</v>
      </c>
      <c r="Z27" s="26">
        <f>O279*(U27+V27*'List2 (VaR)'!$R$3)/100</f>
        <v>2.4112502592487255E-2</v>
      </c>
      <c r="AA27" s="26">
        <f t="shared" si="4"/>
        <v>0.27144897983530325</v>
      </c>
      <c r="AB27" s="26">
        <f t="shared" si="5"/>
        <v>-1.7212936659200487E-2</v>
      </c>
      <c r="AC27" s="26">
        <f>O279*(U27+V27*'List2 (VaR)'!$R$4)/100</f>
        <v>2.0038454408258424E-2</v>
      </c>
      <c r="AD27" s="26">
        <f t="shared" si="6"/>
        <v>-6.9004458279943268E-2</v>
      </c>
      <c r="AE27" s="26">
        <f t="shared" si="7"/>
        <v>-5.4432085063283044E-2</v>
      </c>
      <c r="AF27" s="26">
        <f t="shared" si="8"/>
        <v>7.6250428278974575E-2</v>
      </c>
      <c r="AG27" s="26">
        <f t="shared" si="9"/>
        <v>6.3367156719538201E-2</v>
      </c>
    </row>
    <row r="28" spans="1:33" x14ac:dyDescent="0.2">
      <c r="A28" s="154" t="s">
        <v>23</v>
      </c>
      <c r="B28">
        <f>'American Bonds'!B28-'American Bonds'!B19</f>
        <v>0</v>
      </c>
      <c r="C28">
        <f>'American Bonds'!C28-'American Bonds'!C19</f>
        <v>-2.0000000000000018E-2</v>
      </c>
      <c r="D28">
        <f>'American Bonds'!D28-'American Bonds'!D19</f>
        <v>9.9999999999999534E-3</v>
      </c>
      <c r="E28">
        <f>'American Bonds'!E28-'American Bonds'!E19</f>
        <v>0.12</v>
      </c>
      <c r="F28">
        <f>'American Bonds'!F28-'American Bonds'!F19</f>
        <v>0.18000000000000005</v>
      </c>
      <c r="G28">
        <f>'American Bonds'!G28-'American Bonds'!G19</f>
        <v>0.22000000000000008</v>
      </c>
      <c r="H28">
        <f>'American Bonds'!H28-'American Bonds'!H19</f>
        <v>0.22999999999999998</v>
      </c>
      <c r="I28">
        <f>'American Bonds'!I28-'American Bonds'!I19</f>
        <v>0.21999999999999997</v>
      </c>
      <c r="J28">
        <f>'American Bonds'!J28-'American Bonds'!J19</f>
        <v>0.18999999999999995</v>
      </c>
      <c r="K28">
        <f>'American Bonds'!K28-'American Bonds'!K19</f>
        <v>0.12999999999999989</v>
      </c>
      <c r="L28">
        <f>'American Bonds'!L28-'American Bonds'!L19</f>
        <v>0.10000000000000009</v>
      </c>
      <c r="N28" s="129">
        <f t="shared" si="10"/>
        <v>0.22999999999999998</v>
      </c>
      <c r="O28" s="25">
        <f>List1!X85</f>
        <v>6.5963654131743112</v>
      </c>
      <c r="T28" s="147">
        <v>41345</v>
      </c>
      <c r="U28">
        <f t="shared" si="0"/>
        <v>9.7037037037037047E-2</v>
      </c>
      <c r="V28">
        <f t="shared" si="1"/>
        <v>0.10731637530085279</v>
      </c>
      <c r="W28" s="26">
        <f>LN(List1!W95/List1!W85)</f>
        <v>-5.8555019569925364E-3</v>
      </c>
      <c r="X28" s="26">
        <f t="shared" si="2"/>
        <v>0.34669225856794494</v>
      </c>
      <c r="Y28" s="26">
        <f t="shared" si="3"/>
        <v>-2.1990147017229688E-2</v>
      </c>
      <c r="Z28" s="26">
        <f>O280*(U28+V28*'List2 (VaR)'!$R$3)/100</f>
        <v>2.4296779609979068E-2</v>
      </c>
      <c r="AA28" s="26">
        <f t="shared" si="4"/>
        <v>0.27355676618193009</v>
      </c>
      <c r="AB28" s="26">
        <f t="shared" si="5"/>
        <v>-1.7351277270356579E-2</v>
      </c>
      <c r="AC28" s="26">
        <f>O280*(U28+V28*'List2 (VaR)'!$R$4)/100</f>
        <v>2.0195606946524794E-2</v>
      </c>
      <c r="AD28" s="26">
        <f t="shared" si="6"/>
        <v>-6.9538950656403767E-2</v>
      </c>
      <c r="AE28" s="26">
        <f t="shared" si="7"/>
        <v>-5.4869556487435987E-2</v>
      </c>
      <c r="AF28" s="26">
        <f t="shared" si="8"/>
        <v>7.6833163374671401E-2</v>
      </c>
      <c r="AG28" s="26">
        <f t="shared" si="9"/>
        <v>6.3864116680536695E-2</v>
      </c>
    </row>
    <row r="29" spans="1:33" x14ac:dyDescent="0.2">
      <c r="A29" s="154" t="s">
        <v>24</v>
      </c>
      <c r="B29">
        <f>'American Bonds'!B29-'American Bonds'!B20</f>
        <v>1.0000000000000009E-2</v>
      </c>
      <c r="C29">
        <f>'American Bonds'!C29-'American Bonds'!C20</f>
        <v>-1.0000000000000009E-2</v>
      </c>
      <c r="D29">
        <f>'American Bonds'!D29-'American Bonds'!D20</f>
        <v>3.0000000000000027E-2</v>
      </c>
      <c r="E29">
        <f>'American Bonds'!E29-'American Bonds'!E20</f>
        <v>8.9999999999999969E-2</v>
      </c>
      <c r="F29">
        <f>'American Bonds'!F29-'American Bonds'!F20</f>
        <v>0.13</v>
      </c>
      <c r="G29">
        <f>'American Bonds'!G29-'American Bonds'!G20</f>
        <v>0.18000000000000005</v>
      </c>
      <c r="H29">
        <f>'American Bonds'!H29-'American Bonds'!H20</f>
        <v>0.21999999999999997</v>
      </c>
      <c r="I29">
        <f>'American Bonds'!I29-'American Bonds'!I20</f>
        <v>0.19999999999999996</v>
      </c>
      <c r="J29">
        <f>'American Bonds'!J29-'American Bonds'!J20</f>
        <v>0.16999999999999993</v>
      </c>
      <c r="K29">
        <f>'American Bonds'!K29-'American Bonds'!K20</f>
        <v>8.9999999999999858E-2</v>
      </c>
      <c r="L29">
        <f>'American Bonds'!L29-'American Bonds'!L20</f>
        <v>7.0000000000000284E-2</v>
      </c>
      <c r="N29" s="129">
        <f t="shared" si="10"/>
        <v>0.21999999999999997</v>
      </c>
      <c r="O29" s="25">
        <f>List1!X86</f>
        <v>6.5757037584750027</v>
      </c>
      <c r="T29" s="147">
        <v>41346</v>
      </c>
      <c r="U29">
        <f t="shared" si="0"/>
        <v>9.8312757201646089E-2</v>
      </c>
      <c r="V29">
        <f t="shared" si="1"/>
        <v>0.10799847394186352</v>
      </c>
      <c r="W29" s="26">
        <f>LN(List1!W96/List1!W86)</f>
        <v>1.4989914030467655E-3</v>
      </c>
      <c r="X29" s="26">
        <f t="shared" si="2"/>
        <v>0.34955477745595542</v>
      </c>
      <c r="Y29" s="26">
        <f t="shared" si="3"/>
        <v>-2.2133397469400018E-2</v>
      </c>
      <c r="Z29" s="26">
        <f>O281*(U29+V29*'List2 (VaR)'!$R$3)/100</f>
        <v>2.445067953170902E-2</v>
      </c>
      <c r="AA29" s="26">
        <f t="shared" si="4"/>
        <v>0.27595443877014425</v>
      </c>
      <c r="AB29" s="26">
        <f t="shared" si="5"/>
        <v>-1.747311056995755E-2</v>
      </c>
      <c r="AC29" s="26">
        <f>O281*(U29+V29*'List2 (VaR)'!$R$4)/100</f>
        <v>2.0330572204114696E-2</v>
      </c>
      <c r="AD29" s="26">
        <f t="shared" si="6"/>
        <v>-6.9991948361111014E-2</v>
      </c>
      <c r="AE29" s="26">
        <f t="shared" si="7"/>
        <v>-5.5254827209028738E-2</v>
      </c>
      <c r="AF29" s="26">
        <f t="shared" si="8"/>
        <v>7.7319837659059684E-2</v>
      </c>
      <c r="AG29" s="26">
        <f t="shared" si="9"/>
        <v>6.4290914299512114E-2</v>
      </c>
    </row>
    <row r="30" spans="1:33" x14ac:dyDescent="0.2">
      <c r="A30" s="154" t="s">
        <v>25</v>
      </c>
      <c r="B30">
        <f>'American Bonds'!B30-'American Bonds'!B21</f>
        <v>4.0000000000000008E-2</v>
      </c>
      <c r="C30">
        <f>'American Bonds'!C30-'American Bonds'!C21</f>
        <v>0</v>
      </c>
      <c r="D30">
        <f>'American Bonds'!D30-'American Bonds'!D21</f>
        <v>2.0000000000000018E-2</v>
      </c>
      <c r="E30">
        <f>'American Bonds'!E30-'American Bonds'!E21</f>
        <v>7.999999999999996E-2</v>
      </c>
      <c r="F30">
        <f>'American Bonds'!F30-'American Bonds'!F21</f>
        <v>0.18999999999999995</v>
      </c>
      <c r="G30">
        <f>'American Bonds'!G30-'American Bonds'!G21</f>
        <v>0.24999999999999989</v>
      </c>
      <c r="H30">
        <f>'American Bonds'!H30-'American Bonds'!H21</f>
        <v>0.27</v>
      </c>
      <c r="I30">
        <f>'American Bonds'!I30-'American Bonds'!I21</f>
        <v>0.27</v>
      </c>
      <c r="J30">
        <f>'American Bonds'!J30-'American Bonds'!J21</f>
        <v>0.24</v>
      </c>
      <c r="K30">
        <f>'American Bonds'!K30-'American Bonds'!K21</f>
        <v>0.14999999999999991</v>
      </c>
      <c r="L30">
        <f>'American Bonds'!L30-'American Bonds'!L21</f>
        <v>0.14000000000000012</v>
      </c>
      <c r="N30" s="129">
        <f t="shared" si="10"/>
        <v>0.27</v>
      </c>
      <c r="O30" s="25">
        <f>List1!X87</f>
        <v>6.5685244917244221</v>
      </c>
      <c r="T30" s="147">
        <v>41347</v>
      </c>
      <c r="U30">
        <f t="shared" si="0"/>
        <v>9.9218106995884792E-2</v>
      </c>
      <c r="V30">
        <f t="shared" si="1"/>
        <v>0.10784039784013723</v>
      </c>
      <c r="W30" s="26">
        <f>LN(List1!W97/List1!W87)</f>
        <v>1.9622475950188106E-3</v>
      </c>
      <c r="X30" s="26">
        <f t="shared" si="2"/>
        <v>0.35009238724700653</v>
      </c>
      <c r="Y30" s="26">
        <f t="shared" si="3"/>
        <v>-2.2201795049851938E-2</v>
      </c>
      <c r="Z30" s="26">
        <f>O282*(U30+V30*'List2 (VaR)'!$R$3)/100</f>
        <v>2.4519271574476816E-2</v>
      </c>
      <c r="AA30" s="26">
        <f t="shared" si="4"/>
        <v>0.27659977651512413</v>
      </c>
      <c r="AB30" s="26">
        <f t="shared" si="5"/>
        <v>-1.7541117067166802E-2</v>
      </c>
      <c r="AC30" s="26">
        <f>O282*(U30+V30*'List2 (VaR)'!$R$4)/100</f>
        <v>2.0398818494578266E-2</v>
      </c>
      <c r="AD30" s="26">
        <f t="shared" si="6"/>
        <v>-7.0208240501783703E-2</v>
      </c>
      <c r="AE30" s="26">
        <f t="shared" si="7"/>
        <v>-5.5469882635899859E-2</v>
      </c>
      <c r="AF30" s="26">
        <f t="shared" si="8"/>
        <v>7.7536744743569599E-2</v>
      </c>
      <c r="AG30" s="26">
        <f t="shared" si="9"/>
        <v>6.4506728019234433E-2</v>
      </c>
    </row>
    <row r="31" spans="1:33" x14ac:dyDescent="0.2">
      <c r="A31" s="154">
        <v>40981</v>
      </c>
      <c r="B31">
        <f>'American Bonds'!B31-'American Bonds'!B22</f>
        <v>-9.9999999999999534E-3</v>
      </c>
      <c r="C31">
        <f>'American Bonds'!C31-'American Bonds'!C22</f>
        <v>1.0000000000000009E-2</v>
      </c>
      <c r="D31">
        <f>'American Bonds'!D31-'American Bonds'!D22</f>
        <v>2.0000000000000018E-2</v>
      </c>
      <c r="E31">
        <f>'American Bonds'!E31-'American Bonds'!E22</f>
        <v>1.9999999999999907E-2</v>
      </c>
      <c r="F31">
        <f>'American Bonds'!F31-'American Bonds'!F22</f>
        <v>0.12</v>
      </c>
      <c r="G31">
        <f>'American Bonds'!G31-'American Bonds'!G22</f>
        <v>0.16999999999999993</v>
      </c>
      <c r="H31">
        <f>'American Bonds'!H31-'American Bonds'!H22</f>
        <v>0.17999999999999994</v>
      </c>
      <c r="I31">
        <f>'American Bonds'!I31-'American Bonds'!I22</f>
        <v>0.15999999999999992</v>
      </c>
      <c r="J31">
        <f>'American Bonds'!J31-'American Bonds'!J22</f>
        <v>0.1399999999999999</v>
      </c>
      <c r="K31">
        <f>'American Bonds'!K31-'American Bonds'!K22</f>
        <v>5.0000000000000266E-2</v>
      </c>
      <c r="L31">
        <f>'American Bonds'!L31-'American Bonds'!L22</f>
        <v>4.0000000000000036E-2</v>
      </c>
      <c r="N31" s="129">
        <f t="shared" si="10"/>
        <v>0.17999999999999994</v>
      </c>
      <c r="O31" s="25">
        <f>List1!X88</f>
        <v>6.5506682087503227</v>
      </c>
      <c r="T31" s="147">
        <v>41348</v>
      </c>
      <c r="U31">
        <f t="shared" si="0"/>
        <v>9.9835390946502081E-2</v>
      </c>
      <c r="V31">
        <f t="shared" si="1"/>
        <v>0.10752653748245757</v>
      </c>
      <c r="W31" s="26">
        <f>LN(List1!W98/List1!W88)</f>
        <v>6.1758700025728534E-3</v>
      </c>
      <c r="X31" s="26">
        <f t="shared" si="2"/>
        <v>0.34997952282179001</v>
      </c>
      <c r="Y31" s="26">
        <f t="shared" si="3"/>
        <v>-2.2281707684887311E-2</v>
      </c>
      <c r="Z31" s="26">
        <f>O283*(U31+V31*'List2 (VaR)'!$R$3)/100</f>
        <v>2.4601504452067085E-2</v>
      </c>
      <c r="AA31" s="26">
        <f t="shared" si="4"/>
        <v>0.27670080611805575</v>
      </c>
      <c r="AB31" s="26">
        <f t="shared" si="5"/>
        <v>-1.7616363461454884E-2</v>
      </c>
      <c r="AC31" s="26">
        <f>O283*(U31+V31*'List2 (VaR)'!$R$4)/100</f>
        <v>2.0476926001110902E-2</v>
      </c>
      <c r="AD31" s="26">
        <f t="shared" si="6"/>
        <v>-7.0460946442321246E-2</v>
      </c>
      <c r="AE31" s="26">
        <f t="shared" si="7"/>
        <v>-5.5707832627565283E-2</v>
      </c>
      <c r="AF31" s="26">
        <f t="shared" si="8"/>
        <v>7.7796787935304673E-2</v>
      </c>
      <c r="AG31" s="26">
        <f t="shared" si="9"/>
        <v>6.4753725642234042E-2</v>
      </c>
    </row>
    <row r="32" spans="1:33" x14ac:dyDescent="0.2">
      <c r="A32" s="154">
        <v>40982</v>
      </c>
      <c r="B32">
        <f>'American Bonds'!B32-'American Bonds'!B23</f>
        <v>9.9999999999999534E-3</v>
      </c>
      <c r="C32">
        <f>'American Bonds'!C32-'American Bonds'!C23</f>
        <v>-1.9999999999999962E-2</v>
      </c>
      <c r="D32">
        <f>'American Bonds'!D32-'American Bonds'!D23</f>
        <v>4.0000000000000036E-2</v>
      </c>
      <c r="E32">
        <f>'American Bonds'!E32-'American Bonds'!E23</f>
        <v>3.9999999999999925E-2</v>
      </c>
      <c r="F32">
        <f>'American Bonds'!F32-'American Bonds'!F23</f>
        <v>0.13</v>
      </c>
      <c r="G32">
        <f>'American Bonds'!G32-'American Bonds'!G23</f>
        <v>0.15999999999999992</v>
      </c>
      <c r="H32">
        <f>'American Bonds'!H32-'American Bonds'!H23</f>
        <v>0.15999999999999992</v>
      </c>
      <c r="I32">
        <f>'American Bonds'!I32-'American Bonds'!I23</f>
        <v>0.13000000000000012</v>
      </c>
      <c r="J32">
        <f>'American Bonds'!J32-'American Bonds'!J23</f>
        <v>0.12999999999999989</v>
      </c>
      <c r="K32">
        <f>'American Bonds'!K32-'American Bonds'!K23</f>
        <v>6.0000000000000053E-2</v>
      </c>
      <c r="L32">
        <f>'American Bonds'!L32-'American Bonds'!L23</f>
        <v>4.0000000000000036E-2</v>
      </c>
      <c r="N32" s="129">
        <f t="shared" si="10"/>
        <v>0.15999999999999992</v>
      </c>
      <c r="O32" s="25">
        <f>List1!X89</f>
        <v>6.5544042338315185</v>
      </c>
      <c r="T32" s="147">
        <v>41349</v>
      </c>
      <c r="U32">
        <f t="shared" si="0"/>
        <v>0.10074074074074076</v>
      </c>
      <c r="V32">
        <f t="shared" si="1"/>
        <v>0.10701561380376291</v>
      </c>
      <c r="W32" s="26">
        <f>LN(List1!W99/List1!W89)</f>
        <v>1.0543326006186732E-2</v>
      </c>
      <c r="X32" s="26">
        <f t="shared" si="2"/>
        <v>0.34969628640230027</v>
      </c>
      <c r="Y32" s="26">
        <f t="shared" si="3"/>
        <v>-2.224119856713461E-2</v>
      </c>
      <c r="Z32" s="26">
        <f>O284*(U32+V32*'List2 (VaR)'!$R$3)/100</f>
        <v>2.4547641714631811E-2</v>
      </c>
      <c r="AA32" s="26">
        <f t="shared" si="4"/>
        <v>0.27676576124629815</v>
      </c>
      <c r="AB32" s="26">
        <f t="shared" si="5"/>
        <v>-1.7602709813685329E-2</v>
      </c>
      <c r="AC32" s="26">
        <f>O284*(U32+V32*'List2 (VaR)'!$R$4)/100</f>
        <v>2.0446805883186193E-2</v>
      </c>
      <c r="AD32" s="26">
        <f t="shared" si="6"/>
        <v>-7.0332845364218757E-2</v>
      </c>
      <c r="AE32" s="26">
        <f t="shared" si="7"/>
        <v>-5.5664656002243816E-2</v>
      </c>
      <c r="AF32" s="26">
        <f t="shared" si="8"/>
        <v>7.7626459003997589E-2</v>
      </c>
      <c r="AG32" s="26">
        <f t="shared" si="9"/>
        <v>6.4658477466199085E-2</v>
      </c>
    </row>
    <row r="33" spans="1:33" x14ac:dyDescent="0.2">
      <c r="A33" s="154">
        <v>40983</v>
      </c>
      <c r="B33">
        <f>'American Bonds'!B33-'American Bonds'!B24</f>
        <v>3.0000000000000027E-2</v>
      </c>
      <c r="C33">
        <f>'American Bonds'!C33-'American Bonds'!C24</f>
        <v>2.9999999999999971E-2</v>
      </c>
      <c r="D33">
        <f>'American Bonds'!D33-'American Bonds'!D24</f>
        <v>9.9999999999999534E-3</v>
      </c>
      <c r="E33">
        <f>'American Bonds'!E33-'American Bonds'!E24</f>
        <v>1.0000000000000009E-2</v>
      </c>
      <c r="F33">
        <f>'American Bonds'!F33-'American Bonds'!F24</f>
        <v>2.0000000000000018E-2</v>
      </c>
      <c r="G33">
        <f>'American Bonds'!G33-'American Bonds'!G24</f>
        <v>6.0000000000000053E-2</v>
      </c>
      <c r="H33">
        <f>'American Bonds'!H33-'American Bonds'!H24</f>
        <v>7.9999999999999849E-2</v>
      </c>
      <c r="I33">
        <f>'American Bonds'!I33-'American Bonds'!I24</f>
        <v>9.000000000000008E-2</v>
      </c>
      <c r="J33">
        <f>'American Bonds'!J33-'American Bonds'!J24</f>
        <v>0.10999999999999988</v>
      </c>
      <c r="K33">
        <f>'American Bonds'!K33-'American Bonds'!K24</f>
        <v>8.9999999999999858E-2</v>
      </c>
      <c r="L33">
        <f>'American Bonds'!L33-'American Bonds'!L24</f>
        <v>8.0000000000000071E-2</v>
      </c>
      <c r="N33" s="129">
        <f t="shared" si="10"/>
        <v>0.10999999999999988</v>
      </c>
      <c r="O33" s="25">
        <f>List1!X90</f>
        <v>6.5549323924093903</v>
      </c>
      <c r="T33" s="147">
        <v>41352</v>
      </c>
      <c r="U33">
        <f t="shared" si="0"/>
        <v>0.10156378600823045</v>
      </c>
      <c r="V33">
        <f t="shared" si="1"/>
        <v>0.10661984994425677</v>
      </c>
      <c r="W33" s="26">
        <f>LN(List1!W100/List1!W90)</f>
        <v>9.9827253050118522E-3</v>
      </c>
      <c r="X33" s="26">
        <f t="shared" si="2"/>
        <v>0.34959864725660567</v>
      </c>
      <c r="Y33" s="26">
        <f t="shared" si="3"/>
        <v>-2.2271084492500398E-2</v>
      </c>
      <c r="Z33" s="26">
        <f>O285*(U33+V33*'List2 (VaR)'!$R$3)/100</f>
        <v>2.4572728374986301E-2</v>
      </c>
      <c r="AA33" s="26">
        <f t="shared" si="4"/>
        <v>0.27693783289406287</v>
      </c>
      <c r="AB33" s="26">
        <f t="shared" si="5"/>
        <v>-1.7642247542870294E-2</v>
      </c>
      <c r="AC33" s="26">
        <f>O285*(U33+V33*'List2 (VaR)'!$R$4)/100</f>
        <v>2.0480425594938154E-2</v>
      </c>
      <c r="AD33" s="26">
        <f t="shared" si="6"/>
        <v>-7.0427352958356434E-2</v>
      </c>
      <c r="AE33" s="26">
        <f t="shared" si="7"/>
        <v>-5.5789685279979212E-2</v>
      </c>
      <c r="AF33" s="26">
        <f t="shared" si="8"/>
        <v>7.7705789989604826E-2</v>
      </c>
      <c r="AG33" s="26">
        <f t="shared" si="9"/>
        <v>6.4764792329613616E-2</v>
      </c>
    </row>
    <row r="34" spans="1:33" x14ac:dyDescent="0.2">
      <c r="A34" s="154">
        <v>40984</v>
      </c>
      <c r="B34">
        <f>'American Bonds'!B34-'American Bonds'!B25</f>
        <v>3.999999999999998E-2</v>
      </c>
      <c r="C34">
        <f>'American Bonds'!C34-'American Bonds'!C25</f>
        <v>0</v>
      </c>
      <c r="D34">
        <f>'American Bonds'!D34-'American Bonds'!D25</f>
        <v>0</v>
      </c>
      <c r="E34">
        <f>'American Bonds'!E34-'American Bonds'!E25</f>
        <v>-3.0000000000000027E-2</v>
      </c>
      <c r="F34">
        <f>'American Bonds'!F34-'American Bonds'!F25</f>
        <v>-1.0000000000000009E-2</v>
      </c>
      <c r="G34">
        <f>'American Bonds'!G34-'American Bonds'!G25</f>
        <v>0</v>
      </c>
      <c r="H34">
        <f>'American Bonds'!H34-'American Bonds'!H25</f>
        <v>1.0000000000000009E-2</v>
      </c>
      <c r="I34">
        <f>'American Bonds'!I34-'American Bonds'!I25</f>
        <v>1.0000000000000009E-2</v>
      </c>
      <c r="J34">
        <f>'American Bonds'!J34-'American Bonds'!J25</f>
        <v>3.0000000000000027E-2</v>
      </c>
      <c r="K34">
        <f>'American Bonds'!K34-'American Bonds'!K25</f>
        <v>-1.0000000000000231E-2</v>
      </c>
      <c r="L34">
        <f>'American Bonds'!L34-'American Bonds'!L25</f>
        <v>-1.0000000000000231E-2</v>
      </c>
      <c r="N34" s="129">
        <f t="shared" si="10"/>
        <v>3.999999999999998E-2</v>
      </c>
      <c r="O34" s="25">
        <f>List1!X91</f>
        <v>6.556522301811726</v>
      </c>
      <c r="T34" s="147">
        <v>41353</v>
      </c>
      <c r="U34">
        <f t="shared" si="0"/>
        <v>0.10267489711934158</v>
      </c>
      <c r="V34">
        <f t="shared" si="1"/>
        <v>0.10644055720673909</v>
      </c>
      <c r="W34" s="26">
        <f>LN(List1!W101/List1!W91)</f>
        <v>1.0083138675397842E-2</v>
      </c>
      <c r="X34" s="26">
        <f t="shared" si="2"/>
        <v>0.35029266108896151</v>
      </c>
      <c r="Y34" s="26">
        <f t="shared" si="3"/>
        <v>-2.2351831945825688E-2</v>
      </c>
      <c r="Z34" s="26">
        <f>O286*(U34+V34*'List2 (VaR)'!$R$3)/100</f>
        <v>2.4653367373228461E-2</v>
      </c>
      <c r="AA34" s="26">
        <f t="shared" si="4"/>
        <v>0.27775403369558194</v>
      </c>
      <c r="AB34" s="26">
        <f t="shared" si="5"/>
        <v>-1.7723213110257451E-2</v>
      </c>
      <c r="AC34" s="26">
        <f>O286*(U34+V34*'List2 (VaR)'!$R$4)/100</f>
        <v>2.0561257425373687E-2</v>
      </c>
      <c r="AD34" s="26">
        <f t="shared" si="6"/>
        <v>-7.0682698826122492E-2</v>
      </c>
      <c r="AE34" s="26">
        <f t="shared" si="7"/>
        <v>-5.6045720884970479E-2</v>
      </c>
      <c r="AF34" s="26">
        <f t="shared" si="8"/>
        <v>7.7960792892284372E-2</v>
      </c>
      <c r="AG34" s="26">
        <f t="shared" si="9"/>
        <v>6.5020405021230424E-2</v>
      </c>
    </row>
    <row r="35" spans="1:33" x14ac:dyDescent="0.2">
      <c r="A35" s="154">
        <v>40985</v>
      </c>
      <c r="B35">
        <f>'American Bonds'!B35-'American Bonds'!B26</f>
        <v>0</v>
      </c>
      <c r="C35">
        <f>'American Bonds'!C35-'American Bonds'!C26</f>
        <v>-2.0000000000000018E-2</v>
      </c>
      <c r="D35">
        <f>'American Bonds'!D35-'American Bonds'!D26</f>
        <v>-4.9999999999999989E-2</v>
      </c>
      <c r="E35">
        <f>'American Bonds'!E35-'American Bonds'!E26</f>
        <v>-5.0000000000000044E-2</v>
      </c>
      <c r="F35">
        <f>'American Bonds'!F35-'American Bonds'!F26</f>
        <v>-7.0000000000000062E-2</v>
      </c>
      <c r="G35">
        <f>'American Bonds'!G35-'American Bonds'!G26</f>
        <v>-8.0000000000000071E-2</v>
      </c>
      <c r="H35">
        <f>'American Bonds'!H35-'American Bonds'!H26</f>
        <v>-7.9999999999999849E-2</v>
      </c>
      <c r="I35">
        <f>'American Bonds'!I35-'American Bonds'!I26</f>
        <v>-6.0000000000000053E-2</v>
      </c>
      <c r="J35">
        <f>'American Bonds'!J35-'American Bonds'!J26</f>
        <v>-3.0000000000000027E-2</v>
      </c>
      <c r="K35">
        <f>'American Bonds'!K35-'American Bonds'!K26</f>
        <v>-4.0000000000000036E-2</v>
      </c>
      <c r="L35">
        <f>'American Bonds'!L35-'American Bonds'!L26</f>
        <v>-2.9999999999999805E-2</v>
      </c>
      <c r="N35" s="129">
        <f t="shared" si="10"/>
        <v>0</v>
      </c>
      <c r="O35" s="25">
        <f>List1!X92</f>
        <v>6.5704719342749716</v>
      </c>
      <c r="T35" s="147">
        <v>41354</v>
      </c>
      <c r="U35">
        <f t="shared" si="0"/>
        <v>0.10366255144032922</v>
      </c>
      <c r="V35">
        <f t="shared" si="1"/>
        <v>0.1065972634124205</v>
      </c>
      <c r="W35" s="26">
        <f>LN(List1!W102/List1!W92)</f>
        <v>7.3364952942191024E-3</v>
      </c>
      <c r="X35" s="26">
        <f t="shared" si="2"/>
        <v>0.35164486855838517</v>
      </c>
      <c r="Y35" s="26">
        <f t="shared" si="3"/>
        <v>-2.2487040503642985E-2</v>
      </c>
      <c r="Z35" s="26">
        <f>O287*(U35+V35*'List2 (VaR)'!$R$3)/100</f>
        <v>2.4796990152573275E-2</v>
      </c>
      <c r="AA35" s="26">
        <f t="shared" si="4"/>
        <v>0.27899944678735045</v>
      </c>
      <c r="AB35" s="26">
        <f t="shared" si="5"/>
        <v>-1.7841499823733266E-2</v>
      </c>
      <c r="AC35" s="26">
        <f>O287*(U35+V35*'List2 (VaR)'!$R$4)/100</f>
        <v>2.0689919792114694E-2</v>
      </c>
      <c r="AD35" s="26">
        <f t="shared" si="6"/>
        <v>-7.1110265827971711E-2</v>
      </c>
      <c r="AE35" s="26">
        <f t="shared" si="7"/>
        <v>-5.6419776316489791E-2</v>
      </c>
      <c r="AF35" s="26">
        <f t="shared" si="8"/>
        <v>7.8414967998897758E-2</v>
      </c>
      <c r="AG35" s="26">
        <f t="shared" si="9"/>
        <v>6.5427271149279903E-2</v>
      </c>
    </row>
    <row r="36" spans="1:33" x14ac:dyDescent="0.2">
      <c r="A36" s="154">
        <v>40988</v>
      </c>
      <c r="B36">
        <f>'American Bonds'!B36-'American Bonds'!B27</f>
        <v>-1.0000000000000009E-2</v>
      </c>
      <c r="C36">
        <f>'American Bonds'!C36-'American Bonds'!C27</f>
        <v>2.0000000000000018E-2</v>
      </c>
      <c r="D36">
        <f>'American Bonds'!D36-'American Bonds'!D27</f>
        <v>-1.9999999999999962E-2</v>
      </c>
      <c r="E36">
        <f>'American Bonds'!E36-'American Bonds'!E27</f>
        <v>-5.0000000000000044E-2</v>
      </c>
      <c r="F36">
        <f>'American Bonds'!F36-'American Bonds'!F27</f>
        <v>-1.0000000000000009E-2</v>
      </c>
      <c r="G36">
        <f>'American Bonds'!G36-'American Bonds'!G27</f>
        <v>1.0000000000000009E-2</v>
      </c>
      <c r="H36">
        <f>'American Bonds'!H36-'American Bonds'!H27</f>
        <v>3.9999999999999813E-2</v>
      </c>
      <c r="I36">
        <f>'American Bonds'!I36-'American Bonds'!I27</f>
        <v>6.0000000000000053E-2</v>
      </c>
      <c r="J36">
        <f>'American Bonds'!J36-'American Bonds'!J27</f>
        <v>8.9999999999999858E-2</v>
      </c>
      <c r="K36">
        <f>'American Bonds'!K36-'American Bonds'!K27</f>
        <v>8.9999999999999858E-2</v>
      </c>
      <c r="L36">
        <f>'American Bonds'!L36-'American Bonds'!L27</f>
        <v>9.0000000000000302E-2</v>
      </c>
      <c r="N36" s="129">
        <f t="shared" si="10"/>
        <v>9.0000000000000302E-2</v>
      </c>
      <c r="O36" s="25">
        <f>List1!X93</f>
        <v>6.577607416347206</v>
      </c>
      <c r="T36" s="147">
        <v>41355</v>
      </c>
      <c r="U36">
        <f t="shared" si="0"/>
        <v>0.10436213991769547</v>
      </c>
      <c r="V36">
        <f t="shared" si="1"/>
        <v>0.10620765819781844</v>
      </c>
      <c r="W36" s="26">
        <f>LN(List1!W103/List1!W93)</f>
        <v>6.2228104340531776E-3</v>
      </c>
      <c r="X36" s="26">
        <f t="shared" si="2"/>
        <v>0.35143809977304663</v>
      </c>
      <c r="Y36" s="26">
        <f t="shared" si="3"/>
        <v>-2.2511655379024522E-2</v>
      </c>
      <c r="Z36" s="26">
        <f>O288*(U36+V36*'List2 (VaR)'!$R$3)/100</f>
        <v>2.4817037192572319E-2</v>
      </c>
      <c r="AA36" s="26">
        <f t="shared" si="4"/>
        <v>0.27905819171439927</v>
      </c>
      <c r="AB36" s="26">
        <f t="shared" si="5"/>
        <v>-1.7875301074713221E-2</v>
      </c>
      <c r="AC36" s="26">
        <f>O288*(U36+V36*'List2 (VaR)'!$R$4)/100</f>
        <v>2.0718088403646515E-2</v>
      </c>
      <c r="AD36" s="26">
        <f t="shared" si="6"/>
        <v>-7.1188104898498583E-2</v>
      </c>
      <c r="AE36" s="26">
        <f t="shared" si="7"/>
        <v>-5.6526665257349444E-2</v>
      </c>
      <c r="AF36" s="26">
        <f t="shared" si="8"/>
        <v>7.8478362305639246E-2</v>
      </c>
      <c r="AG36" s="26">
        <f t="shared" si="9"/>
        <v>6.5516348120244941E-2</v>
      </c>
    </row>
    <row r="37" spans="1:33" x14ac:dyDescent="0.2">
      <c r="A37" s="154">
        <v>40989</v>
      </c>
      <c r="B37">
        <f>'American Bonds'!B37-'American Bonds'!B28</f>
        <v>1.0000000000000009E-2</v>
      </c>
      <c r="C37">
        <f>'American Bonds'!C37-'American Bonds'!C28</f>
        <v>0</v>
      </c>
      <c r="D37">
        <f>'American Bonds'!D37-'American Bonds'!D28</f>
        <v>-9.9999999999999534E-3</v>
      </c>
      <c r="E37">
        <f>'American Bonds'!E37-'American Bonds'!E28</f>
        <v>-4.0000000000000036E-2</v>
      </c>
      <c r="F37">
        <f>'American Bonds'!F37-'American Bonds'!F28</f>
        <v>1.0000000000000009E-2</v>
      </c>
      <c r="G37">
        <f>'American Bonds'!G37-'American Bonds'!G28</f>
        <v>1.0000000000000009E-2</v>
      </c>
      <c r="H37">
        <f>'American Bonds'!H37-'American Bonds'!H28</f>
        <v>3.0000000000000027E-2</v>
      </c>
      <c r="I37">
        <f>'American Bonds'!I37-'American Bonds'!I28</f>
        <v>5.0000000000000044E-2</v>
      </c>
      <c r="J37">
        <f>'American Bonds'!J37-'American Bonds'!J28</f>
        <v>4.0000000000000036E-2</v>
      </c>
      <c r="K37">
        <f>'American Bonds'!K37-'American Bonds'!K28</f>
        <v>4.9999999999999822E-2</v>
      </c>
      <c r="L37">
        <f>'American Bonds'!L37-'American Bonds'!L28</f>
        <v>4.0000000000000036E-2</v>
      </c>
      <c r="N37" s="129">
        <f t="shared" si="10"/>
        <v>5.0000000000000044E-2</v>
      </c>
      <c r="O37" s="25">
        <f>List1!X94</f>
        <v>6.5608225827343443</v>
      </c>
      <c r="T37" s="147">
        <v>41356</v>
      </c>
      <c r="U37">
        <f t="shared" si="0"/>
        <v>0.10481481481481481</v>
      </c>
      <c r="V37">
        <f t="shared" si="1"/>
        <v>0.10569460659020849</v>
      </c>
      <c r="W37" s="26">
        <f>LN(List1!W104/List1!W94)</f>
        <v>1.2370920370239234E-2</v>
      </c>
      <c r="X37" s="26">
        <f t="shared" si="2"/>
        <v>0.35069723815352938</v>
      </c>
      <c r="Y37" s="26">
        <f t="shared" si="3"/>
        <v>-2.246010769636364E-2</v>
      </c>
      <c r="Z37" s="26">
        <f>O289*(U37+V37*'List2 (VaR)'!$R$3)/100</f>
        <v>2.4753935197843129E-2</v>
      </c>
      <c r="AA37" s="26">
        <f t="shared" si="4"/>
        <v>0.27866697181392813</v>
      </c>
      <c r="AB37" s="26">
        <f t="shared" si="5"/>
        <v>-1.7846990273759498E-2</v>
      </c>
      <c r="AC37" s="26">
        <f>O289*(U37+V37*'List2 (VaR)'!$R$4)/100</f>
        <v>2.0675529875158336E-2</v>
      </c>
      <c r="AD37" s="26">
        <f t="shared" si="6"/>
        <v>-7.1025096813186625E-2</v>
      </c>
      <c r="AE37" s="26">
        <f t="shared" si="7"/>
        <v>-5.6437138643952015E-2</v>
      </c>
      <c r="AF37" s="26">
        <f t="shared" si="8"/>
        <v>7.8278816277395066E-2</v>
      </c>
      <c r="AG37" s="26">
        <f t="shared" si="9"/>
        <v>6.5381766236357136E-2</v>
      </c>
    </row>
    <row r="38" spans="1:33" x14ac:dyDescent="0.2">
      <c r="A38" s="154">
        <v>40990</v>
      </c>
      <c r="B38">
        <f>'American Bonds'!B38-'American Bonds'!B29</f>
        <v>0</v>
      </c>
      <c r="C38">
        <f>'American Bonds'!C38-'American Bonds'!C29</f>
        <v>-2.0000000000000018E-2</v>
      </c>
      <c r="D38">
        <f>'American Bonds'!D38-'American Bonds'!D29</f>
        <v>-3.999999999999998E-2</v>
      </c>
      <c r="E38">
        <f>'American Bonds'!E38-'American Bonds'!E29</f>
        <v>-4.9999999999999933E-2</v>
      </c>
      <c r="F38">
        <f>'American Bonds'!F38-'American Bonds'!F29</f>
        <v>-6.0000000000000053E-2</v>
      </c>
      <c r="G38">
        <f>'American Bonds'!G38-'American Bonds'!G29</f>
        <v>-8.0000000000000071E-2</v>
      </c>
      <c r="H38">
        <f>'American Bonds'!H38-'American Bonds'!H29</f>
        <v>-7.9999999999999849E-2</v>
      </c>
      <c r="I38">
        <f>'American Bonds'!I38-'American Bonds'!I29</f>
        <v>-8.0000000000000071E-2</v>
      </c>
      <c r="J38">
        <f>'American Bonds'!J38-'American Bonds'!J29</f>
        <v>-5.0000000000000044E-2</v>
      </c>
      <c r="K38">
        <f>'American Bonds'!K38-'American Bonds'!K29</f>
        <v>-4.0000000000000036E-2</v>
      </c>
      <c r="L38">
        <f>'American Bonds'!L38-'American Bonds'!L29</f>
        <v>-5.0000000000000266E-2</v>
      </c>
      <c r="N38" s="129">
        <f t="shared" si="10"/>
        <v>0</v>
      </c>
      <c r="O38" s="25">
        <f>List1!X95</f>
        <v>6.5571461368635697</v>
      </c>
      <c r="T38" s="147">
        <v>41359</v>
      </c>
      <c r="U38">
        <f t="shared" si="0"/>
        <v>0.1051028806584362</v>
      </c>
      <c r="V38">
        <f t="shared" si="1"/>
        <v>0.10531088231429965</v>
      </c>
      <c r="W38" s="26">
        <f>LN(List1!W105/List1!W95)</f>
        <v>1.167997353344901E-2</v>
      </c>
      <c r="X38" s="26">
        <f t="shared" si="2"/>
        <v>0.35009262784367234</v>
      </c>
      <c r="Y38" s="26">
        <f t="shared" si="3"/>
        <v>-2.244376843306943E-2</v>
      </c>
      <c r="Z38" s="26">
        <f>O290*(U38+V38*'List2 (VaR)'!$R$3)/100</f>
        <v>2.4731549728818823E-2</v>
      </c>
      <c r="AA38" s="26">
        <f t="shared" si="4"/>
        <v>0.27832386739057158</v>
      </c>
      <c r="AB38" s="26">
        <f t="shared" si="5"/>
        <v>-1.7842810537271974E-2</v>
      </c>
      <c r="AC38" s="26">
        <f>O290*(U38+V38*'List2 (VaR)'!$R$4)/100</f>
        <v>2.0663894507271002E-2</v>
      </c>
      <c r="AD38" s="26">
        <f t="shared" si="6"/>
        <v>-7.0973427525887742E-2</v>
      </c>
      <c r="AE38" s="26">
        <f t="shared" si="7"/>
        <v>-5.6423921156632126E-2</v>
      </c>
      <c r="AF38" s="26">
        <f t="shared" si="8"/>
        <v>7.8208027208787112E-2</v>
      </c>
      <c r="AG38" s="26">
        <f t="shared" si="9"/>
        <v>6.5344971972419175E-2</v>
      </c>
    </row>
    <row r="39" spans="1:33" x14ac:dyDescent="0.2">
      <c r="A39" s="154">
        <v>40991</v>
      </c>
      <c r="B39">
        <f>'American Bonds'!B39-'American Bonds'!B30</f>
        <v>-3.0000000000000027E-2</v>
      </c>
      <c r="C39">
        <f>'American Bonds'!C39-'American Bonds'!C30</f>
        <v>-3.0000000000000027E-2</v>
      </c>
      <c r="D39">
        <f>'American Bonds'!D39-'American Bonds'!D30</f>
        <v>-4.9999999999999989E-2</v>
      </c>
      <c r="E39">
        <f>'American Bonds'!E39-'American Bonds'!E30</f>
        <v>-6.9999999999999951E-2</v>
      </c>
      <c r="F39">
        <f>'American Bonds'!F39-'American Bonds'!F30</f>
        <v>-7.999999999999996E-2</v>
      </c>
      <c r="G39">
        <f>'American Bonds'!G39-'American Bonds'!G30</f>
        <v>-0.10999999999999988</v>
      </c>
      <c r="H39">
        <f>'American Bonds'!H39-'American Bonds'!H30</f>
        <v>-0.10000000000000009</v>
      </c>
      <c r="I39">
        <f>'American Bonds'!I39-'American Bonds'!I30</f>
        <v>-9.000000000000008E-2</v>
      </c>
      <c r="J39">
        <f>'American Bonds'!J39-'American Bonds'!J30</f>
        <v>-7.0000000000000062E-2</v>
      </c>
      <c r="K39">
        <f>'American Bonds'!K39-'American Bonds'!K30</f>
        <v>-6.0000000000000053E-2</v>
      </c>
      <c r="L39">
        <f>'American Bonds'!L39-'American Bonds'!L30</f>
        <v>-8.0000000000000071E-2</v>
      </c>
      <c r="N39" s="129">
        <f t="shared" si="10"/>
        <v>-3.0000000000000027E-2</v>
      </c>
      <c r="O39" s="25">
        <f>List1!X96</f>
        <v>6.5818945646398994</v>
      </c>
      <c r="T39" s="147">
        <v>41360</v>
      </c>
      <c r="U39">
        <f t="shared" si="0"/>
        <v>0.10547325102880659</v>
      </c>
      <c r="V39">
        <f t="shared" si="1"/>
        <v>0.10495612180657393</v>
      </c>
      <c r="W39" s="26">
        <f>LN(List1!W106/List1!W96)</f>
        <v>1.1854046319741574E-2</v>
      </c>
      <c r="X39" s="26">
        <f t="shared" si="2"/>
        <v>0.34963770186110138</v>
      </c>
      <c r="Y39" s="26">
        <f t="shared" si="3"/>
        <v>-2.2431352239815544E-2</v>
      </c>
      <c r="Z39" s="26">
        <f>O291*(U39+V39*'List2 (VaR)'!$R$3)/100</f>
        <v>2.4713130368993811E-2</v>
      </c>
      <c r="AA39" s="26">
        <f t="shared" si="4"/>
        <v>0.27811070865311016</v>
      </c>
      <c r="AB39" s="26">
        <f t="shared" si="5"/>
        <v>-1.7842467314754647E-2</v>
      </c>
      <c r="AC39" s="26">
        <f>O291*(U39+V39*'List2 (VaR)'!$R$4)/100</f>
        <v>2.0656148725333105E-2</v>
      </c>
      <c r="AD39" s="26">
        <f t="shared" si="6"/>
        <v>-7.0934164075336634E-2</v>
      </c>
      <c r="AE39" s="26">
        <f t="shared" si="7"/>
        <v>-5.6422835791733114E-2</v>
      </c>
      <c r="AF39" s="26">
        <f t="shared" si="8"/>
        <v>7.814978007869787E-2</v>
      </c>
      <c r="AG39" s="26">
        <f t="shared" si="9"/>
        <v>6.5320477659236431E-2</v>
      </c>
    </row>
    <row r="40" spans="1:33" x14ac:dyDescent="0.2">
      <c r="A40" s="154">
        <v>40995</v>
      </c>
      <c r="B40">
        <f>'American Bonds'!B40-'American Bonds'!B31</f>
        <v>-9.0000000000000024E-2</v>
      </c>
      <c r="C40">
        <f>'American Bonds'!C40-'American Bonds'!C31</f>
        <v>-5.0000000000000044E-2</v>
      </c>
      <c r="D40">
        <f>'American Bonds'!D40-'American Bonds'!D31</f>
        <v>-3.0000000000000027E-2</v>
      </c>
      <c r="E40">
        <f>'American Bonds'!E40-'American Bonds'!E31</f>
        <v>-4.9999999999999933E-2</v>
      </c>
      <c r="F40">
        <f>'American Bonds'!F40-'American Bonds'!F31</f>
        <v>-7.999999999999996E-2</v>
      </c>
      <c r="G40">
        <f>'American Bonds'!G40-'American Bonds'!G31</f>
        <v>-0.10999999999999988</v>
      </c>
      <c r="H40">
        <f>'American Bonds'!H40-'American Bonds'!H31</f>
        <v>-0.11999999999999988</v>
      </c>
      <c r="I40">
        <f>'American Bonds'!I40-'American Bonds'!I31</f>
        <v>-0.10000000000000009</v>
      </c>
      <c r="J40">
        <f>'American Bonds'!J40-'American Bonds'!J31</f>
        <v>-8.0000000000000071E-2</v>
      </c>
      <c r="K40">
        <f>'American Bonds'!K40-'American Bonds'!K31</f>
        <v>-7.0000000000000284E-2</v>
      </c>
      <c r="L40">
        <f>'American Bonds'!L40-'American Bonds'!L31</f>
        <v>-8.0000000000000071E-2</v>
      </c>
      <c r="N40" s="129">
        <f t="shared" si="10"/>
        <v>-3.0000000000000027E-2</v>
      </c>
      <c r="O40" s="25">
        <f>List1!X97</f>
        <v>6.5706288954550525</v>
      </c>
      <c r="T40" s="147">
        <v>41361</v>
      </c>
      <c r="U40">
        <f t="shared" si="0"/>
        <v>0.10576131687242799</v>
      </c>
      <c r="V40">
        <f t="shared" si="1"/>
        <v>0.10478892906436739</v>
      </c>
      <c r="W40" s="26">
        <f>LN(List1!W107/List1!W97)</f>
        <v>1.2126638858171121E-2</v>
      </c>
      <c r="X40" s="26">
        <f t="shared" si="2"/>
        <v>0.34953681922433555</v>
      </c>
      <c r="Y40" s="26">
        <f t="shared" si="3"/>
        <v>-2.2378297535183084E-2</v>
      </c>
      <c r="Z40" s="26">
        <f>O292*(U40+V40*'List2 (VaR)'!$R$3)/100</f>
        <v>2.4651708529548979E-2</v>
      </c>
      <c r="AA40" s="26">
        <f t="shared" si="4"/>
        <v>0.27812376690831314</v>
      </c>
      <c r="AB40" s="26">
        <f t="shared" si="5"/>
        <v>-1.7806239758351654E-2</v>
      </c>
      <c r="AC40" s="26">
        <f>O292*(U40+V40*'List2 (VaR)'!$R$4)/100</f>
        <v>2.0609603578722577E-2</v>
      </c>
      <c r="AD40" s="26">
        <f t="shared" si="6"/>
        <v>-7.0766390368110582E-2</v>
      </c>
      <c r="AE40" s="26">
        <f t="shared" si="7"/>
        <v>-5.6308274199437437E-2</v>
      </c>
      <c r="AF40" s="26">
        <f t="shared" si="8"/>
        <v>7.7955547167975023E-2</v>
      </c>
      <c r="AG40" s="26">
        <f t="shared" si="9"/>
        <v>6.5173288981920693E-2</v>
      </c>
    </row>
    <row r="41" spans="1:33" x14ac:dyDescent="0.2">
      <c r="A41" s="154">
        <v>40996</v>
      </c>
      <c r="B41">
        <f>'American Bonds'!B41-'American Bonds'!B32</f>
        <v>-0.10999999999999999</v>
      </c>
      <c r="C41">
        <f>'American Bonds'!C41-'American Bonds'!C32</f>
        <v>-0.11000000000000001</v>
      </c>
      <c r="D41">
        <f>'American Bonds'!D41-'American Bonds'!D32</f>
        <v>-7.0000000000000007E-2</v>
      </c>
      <c r="E41">
        <f>'American Bonds'!E41-'American Bonds'!E32</f>
        <v>-7.999999999999996E-2</v>
      </c>
      <c r="F41">
        <f>'American Bonds'!F41-'American Bonds'!F32</f>
        <v>-0.19999999999999996</v>
      </c>
      <c r="G41">
        <f>'American Bonds'!G41-'American Bonds'!G32</f>
        <v>-0.21999999999999997</v>
      </c>
      <c r="H41">
        <f>'American Bonds'!H41-'American Bonds'!H32</f>
        <v>-0.20999999999999996</v>
      </c>
      <c r="I41">
        <f>'American Bonds'!I41-'American Bonds'!I32</f>
        <v>-0.18999999999999995</v>
      </c>
      <c r="J41">
        <f>'American Bonds'!J41-'American Bonds'!J32</f>
        <v>-0.15999999999999992</v>
      </c>
      <c r="K41">
        <f>'American Bonds'!K41-'American Bonds'!K32</f>
        <v>-0.12999999999999989</v>
      </c>
      <c r="L41">
        <f>'American Bonds'!L41-'American Bonds'!L32</f>
        <v>-0.12999999999999989</v>
      </c>
      <c r="N41" s="129">
        <f t="shared" si="10"/>
        <v>-7.0000000000000007E-2</v>
      </c>
      <c r="O41" s="25">
        <f>List1!X98</f>
        <v>6.5782949691314281</v>
      </c>
      <c r="T41" s="147">
        <v>41362</v>
      </c>
      <c r="U41">
        <f t="shared" si="0"/>
        <v>0.10592592592592591</v>
      </c>
      <c r="V41">
        <f t="shared" si="1"/>
        <v>0.10466922844332097</v>
      </c>
      <c r="W41" s="26">
        <f>LN(List1!W108/List1!W98)</f>
        <v>1.0460830176044256E-2</v>
      </c>
      <c r="X41" s="26">
        <f t="shared" si="2"/>
        <v>0.34942296299254072</v>
      </c>
      <c r="Y41" s="26">
        <f t="shared" si="3"/>
        <v>-2.2407303616130456E-2</v>
      </c>
      <c r="Z41" s="26">
        <f>O293*(U41+V41*'List2 (VaR)'!$R$3)/100</f>
        <v>2.4681801932339785E-2</v>
      </c>
      <c r="AA41" s="26">
        <f t="shared" si="4"/>
        <v>0.27809148596113453</v>
      </c>
      <c r="AB41" s="26">
        <f t="shared" si="5"/>
        <v>-1.7833059125896781E-2</v>
      </c>
      <c r="AC41" s="26">
        <f>O293*(U41+V41*'List2 (VaR)'!$R$4)/100</f>
        <v>2.0637763732744299E-2</v>
      </c>
      <c r="AD41" s="26">
        <f t="shared" si="6"/>
        <v>-7.0858115649899481E-2</v>
      </c>
      <c r="AE41" s="26">
        <f t="shared" si="7"/>
        <v>-5.6393084486285237E-2</v>
      </c>
      <c r="AF41" s="26">
        <f t="shared" si="8"/>
        <v>7.805071086333884E-2</v>
      </c>
      <c r="AG41" s="26">
        <f t="shared" si="9"/>
        <v>6.5262339207890485E-2</v>
      </c>
    </row>
    <row r="42" spans="1:33" x14ac:dyDescent="0.2">
      <c r="A42" s="154">
        <v>40997</v>
      </c>
      <c r="B42">
        <f>'American Bonds'!B42-'American Bonds'!B33</f>
        <v>-0.14000000000000001</v>
      </c>
      <c r="C42">
        <f>'American Bonds'!C42-'American Bonds'!C33</f>
        <v>-0.10999999999999999</v>
      </c>
      <c r="D42">
        <f>'American Bonds'!D42-'American Bonds'!D33</f>
        <v>-7.999999999999996E-2</v>
      </c>
      <c r="E42">
        <f>'American Bonds'!E42-'American Bonds'!E33</f>
        <v>-5.0000000000000044E-2</v>
      </c>
      <c r="F42">
        <f>'American Bonds'!F42-'American Bonds'!F33</f>
        <v>-0.10999999999999999</v>
      </c>
      <c r="G42">
        <f>'American Bonds'!G42-'American Bonds'!G33</f>
        <v>-0.14000000000000001</v>
      </c>
      <c r="H42">
        <f>'American Bonds'!H42-'American Bonds'!H33</f>
        <v>-0.14999999999999991</v>
      </c>
      <c r="I42">
        <f>'American Bonds'!I42-'American Bonds'!I33</f>
        <v>-0.11999999999999988</v>
      </c>
      <c r="J42">
        <f>'American Bonds'!J42-'American Bonds'!J33</f>
        <v>-0.10999999999999988</v>
      </c>
      <c r="K42">
        <f>'American Bonds'!K42-'American Bonds'!K33</f>
        <v>-7.9999999999999627E-2</v>
      </c>
      <c r="L42">
        <f>'American Bonds'!L42-'American Bonds'!L33</f>
        <v>-8.0000000000000071E-2</v>
      </c>
      <c r="N42" s="129">
        <f t="shared" si="10"/>
        <v>-5.0000000000000044E-2</v>
      </c>
      <c r="O42" s="25">
        <f>List1!X99</f>
        <v>6.6005361218739864</v>
      </c>
      <c r="T42" s="147">
        <v>41363</v>
      </c>
      <c r="U42">
        <f t="shared" si="0"/>
        <v>0.10580246913580248</v>
      </c>
      <c r="V42">
        <f t="shared" si="1"/>
        <v>0.10472945307307591</v>
      </c>
      <c r="W42" s="26">
        <f>LN(List1!W109/List1!W99)</f>
        <v>2.2101571238058084E-3</v>
      </c>
      <c r="X42" s="26">
        <f t="shared" si="2"/>
        <v>0.34943960964181259</v>
      </c>
      <c r="Y42" s="26">
        <f t="shared" si="3"/>
        <v>-2.2361236763651017E-2</v>
      </c>
      <c r="Z42" s="26">
        <f>O294*(U42+V42*'List2 (VaR)'!$R$3)/100</f>
        <v>2.4632256790628412E-2</v>
      </c>
      <c r="AA42" s="26">
        <f t="shared" si="4"/>
        <v>0.27806708987169532</v>
      </c>
      <c r="AB42" s="26">
        <f t="shared" si="5"/>
        <v>-1.7793987462308543E-2</v>
      </c>
      <c r="AC42" s="26">
        <f>O294*(U42+V42*'List2 (VaR)'!$R$4)/100</f>
        <v>2.0594402958997914E-2</v>
      </c>
      <c r="AD42" s="26">
        <f t="shared" si="6"/>
        <v>-7.0712439471429481E-2</v>
      </c>
      <c r="AE42" s="26">
        <f t="shared" si="7"/>
        <v>-5.626952903737454E-2</v>
      </c>
      <c r="AF42" s="26">
        <f t="shared" si="8"/>
        <v>7.7894035368535092E-2</v>
      </c>
      <c r="AG42" s="26">
        <f t="shared" si="9"/>
        <v>6.5125220401744677E-2</v>
      </c>
    </row>
    <row r="43" spans="1:33" x14ac:dyDescent="0.2">
      <c r="A43" s="154">
        <v>40998</v>
      </c>
      <c r="B43">
        <f>'American Bonds'!B43-'American Bonds'!B34</f>
        <v>-0.10999999999999999</v>
      </c>
      <c r="C43">
        <f>'American Bonds'!C43-'American Bonds'!C34</f>
        <v>-7.9999999999999988E-2</v>
      </c>
      <c r="D43">
        <f>'American Bonds'!D43-'American Bonds'!D34</f>
        <v>-7.999999999999996E-2</v>
      </c>
      <c r="E43">
        <f>'American Bonds'!E43-'American Bonds'!E34</f>
        <v>-5.0000000000000044E-2</v>
      </c>
      <c r="F43">
        <f>'American Bonds'!F43-'American Bonds'!F34</f>
        <v>-0.14000000000000001</v>
      </c>
      <c r="G43">
        <f>'American Bonds'!G43-'American Bonds'!G34</f>
        <v>-0.17000000000000004</v>
      </c>
      <c r="H43">
        <f>'American Bonds'!H43-'American Bonds'!H34</f>
        <v>-0.17999999999999994</v>
      </c>
      <c r="I43">
        <f>'American Bonds'!I43-'American Bonds'!I34</f>
        <v>-0.15999999999999992</v>
      </c>
      <c r="J43">
        <f>'American Bonds'!J43-'American Bonds'!J34</f>
        <v>-0.12999999999999989</v>
      </c>
      <c r="K43">
        <f>'American Bonds'!K43-'American Bonds'!K34</f>
        <v>-7.9999999999999627E-2</v>
      </c>
      <c r="L43">
        <f>'American Bonds'!L43-'American Bonds'!L34</f>
        <v>-8.0000000000000071E-2</v>
      </c>
      <c r="N43" s="129">
        <f t="shared" si="10"/>
        <v>-5.0000000000000044E-2</v>
      </c>
      <c r="O43" s="25">
        <f>List1!X100</f>
        <v>6.5853978737834487</v>
      </c>
      <c r="T43" s="147" t="s">
        <v>121</v>
      </c>
      <c r="U43">
        <f t="shared" si="0"/>
        <v>0.10576131687242799</v>
      </c>
      <c r="V43">
        <f t="shared" si="1"/>
        <v>0.1047613217293963</v>
      </c>
      <c r="W43" s="26">
        <f>LN(List1!W110/List1!W100)</f>
        <v>3.8446052706545939E-3</v>
      </c>
      <c r="X43" s="26">
        <f t="shared" si="2"/>
        <v>0.3494725949593176</v>
      </c>
      <c r="Y43" s="26">
        <f t="shared" si="3"/>
        <v>-2.2384826081442131E-2</v>
      </c>
      <c r="Z43" s="26">
        <f>O295*(U43+V43*'List2 (VaR)'!$R$3)/100</f>
        <v>2.4658718998374865E-2</v>
      </c>
      <c r="AA43" s="26">
        <f t="shared" si="4"/>
        <v>0.2780783568832555</v>
      </c>
      <c r="AB43" s="26">
        <f t="shared" si="5"/>
        <v>-1.7811799109940213E-2</v>
      </c>
      <c r="AC43" s="26">
        <f>O295*(U43+V43*'List2 (VaR)'!$R$4)/100</f>
        <v>2.0615757193421264E-2</v>
      </c>
      <c r="AD43" s="26">
        <f t="shared" si="6"/>
        <v>-7.0787035444098936E-2</v>
      </c>
      <c r="AE43" s="26">
        <f t="shared" si="7"/>
        <v>-5.6325854412770958E-2</v>
      </c>
      <c r="AF43" s="26">
        <f t="shared" si="8"/>
        <v>7.7977716216930434E-2</v>
      </c>
      <c r="AG43" s="26">
        <f t="shared" si="9"/>
        <v>6.5192748420211638E-2</v>
      </c>
    </row>
    <row r="44" spans="1:33" x14ac:dyDescent="0.2">
      <c r="A44" s="154" t="s">
        <v>26</v>
      </c>
      <c r="B44">
        <f>'American Bonds'!B44-'American Bonds'!B35</f>
        <v>-7.0000000000000007E-2</v>
      </c>
      <c r="C44">
        <f>'American Bonds'!C44-'American Bonds'!C35</f>
        <v>-6.9999999999999979E-2</v>
      </c>
      <c r="D44">
        <f>'American Bonds'!D44-'American Bonds'!D35</f>
        <v>-3.999999999999998E-2</v>
      </c>
      <c r="E44">
        <f>'American Bonds'!E44-'American Bonds'!E35</f>
        <v>0</v>
      </c>
      <c r="F44">
        <f>'American Bonds'!F44-'American Bonds'!F35</f>
        <v>-7.999999999999996E-2</v>
      </c>
      <c r="G44">
        <f>'American Bonds'!G44-'American Bonds'!G35</f>
        <v>-9.9999999999999978E-2</v>
      </c>
      <c r="H44">
        <f>'American Bonds'!H44-'American Bonds'!H35</f>
        <v>-0.10000000000000009</v>
      </c>
      <c r="I44">
        <f>'American Bonds'!I44-'American Bonds'!I35</f>
        <v>-9.9999999999999867E-2</v>
      </c>
      <c r="J44">
        <f>'American Bonds'!J44-'American Bonds'!J35</f>
        <v>-8.9999999999999858E-2</v>
      </c>
      <c r="K44">
        <f>'American Bonds'!K44-'American Bonds'!K35</f>
        <v>-5.9999999999999609E-2</v>
      </c>
      <c r="L44">
        <f>'American Bonds'!L44-'American Bonds'!L35</f>
        <v>-6.0000000000000053E-2</v>
      </c>
      <c r="N44" s="129">
        <f t="shared" si="10"/>
        <v>0</v>
      </c>
      <c r="O44" s="25">
        <f>List1!X101</f>
        <v>6.6005398257578802</v>
      </c>
      <c r="T44" s="147" t="s">
        <v>122</v>
      </c>
      <c r="U44">
        <f t="shared" si="0"/>
        <v>0.10584362139917694</v>
      </c>
      <c r="V44">
        <f t="shared" si="1"/>
        <v>0.10470150522675703</v>
      </c>
      <c r="W44" s="26">
        <f>LN(List1!W111/List1!W101)</f>
        <v>-8.8836262856096713E-4</v>
      </c>
      <c r="X44" s="26">
        <f t="shared" si="2"/>
        <v>0.34941574549231913</v>
      </c>
      <c r="Y44" s="26">
        <f t="shared" si="3"/>
        <v>-2.2443190941730352E-2</v>
      </c>
      <c r="Z44" s="26">
        <f>O296*(U44+V44*'List2 (VaR)'!$R$3)/100</f>
        <v>2.4722081653458187E-2</v>
      </c>
      <c r="AA44" s="26">
        <f t="shared" si="4"/>
        <v>0.27806227201868672</v>
      </c>
      <c r="AB44" s="26">
        <f t="shared" si="5"/>
        <v>-1.7860112903080184E-2</v>
      </c>
      <c r="AC44" s="26">
        <f>O296*(U44+V44*'List2 (VaR)'!$R$4)/100</f>
        <v>2.0670233812880339E-2</v>
      </c>
      <c r="AD44" s="26">
        <f t="shared" si="6"/>
        <v>-7.0971601337927223E-2</v>
      </c>
      <c r="AE44" s="26">
        <f t="shared" si="7"/>
        <v>-5.6478636041495486E-2</v>
      </c>
      <c r="AF44" s="26">
        <f t="shared" si="8"/>
        <v>7.8178086525589371E-2</v>
      </c>
      <c r="AG44" s="26">
        <f t="shared" si="9"/>
        <v>6.5365018616928561E-2</v>
      </c>
    </row>
    <row r="45" spans="1:33" x14ac:dyDescent="0.2">
      <c r="A45" s="154" t="s">
        <v>27</v>
      </c>
      <c r="B45">
        <f>'American Bonds'!B45-'American Bonds'!B36</f>
        <v>-8.0000000000000016E-2</v>
      </c>
      <c r="C45">
        <f>'American Bonds'!C45-'American Bonds'!C36</f>
        <v>-7.9999999999999988E-2</v>
      </c>
      <c r="D45">
        <f>'American Bonds'!D45-'American Bonds'!D36</f>
        <v>-8.0000000000000016E-2</v>
      </c>
      <c r="E45">
        <f>'American Bonds'!E45-'American Bonds'!E36</f>
        <v>-4.0000000000000036E-2</v>
      </c>
      <c r="F45">
        <f>'American Bonds'!F45-'American Bonds'!F36</f>
        <v>-0.12</v>
      </c>
      <c r="G45">
        <f>'American Bonds'!G45-'American Bonds'!G36</f>
        <v>-0.17000000000000004</v>
      </c>
      <c r="H45">
        <f>'American Bonds'!H45-'American Bonds'!H36</f>
        <v>-0.15999999999999992</v>
      </c>
      <c r="I45">
        <f>'American Bonds'!I45-'American Bonds'!I36</f>
        <v>-0.16999999999999993</v>
      </c>
      <c r="J45">
        <f>'American Bonds'!J45-'American Bonds'!J36</f>
        <v>-0.1399999999999999</v>
      </c>
      <c r="K45">
        <f>'American Bonds'!K45-'American Bonds'!K36</f>
        <v>-0.12000000000000011</v>
      </c>
      <c r="L45">
        <f>'American Bonds'!L45-'American Bonds'!L36</f>
        <v>-0.12000000000000011</v>
      </c>
      <c r="N45" s="129">
        <f t="shared" si="10"/>
        <v>-4.0000000000000036E-2</v>
      </c>
      <c r="O45" s="25">
        <f>List1!X102</f>
        <v>6.6009597481306637</v>
      </c>
      <c r="T45" s="147" t="s">
        <v>123</v>
      </c>
      <c r="U45">
        <f t="shared" si="0"/>
        <v>0.1059670781893004</v>
      </c>
      <c r="V45">
        <f t="shared" si="1"/>
        <v>0.10460566915379726</v>
      </c>
      <c r="W45" s="26">
        <f>LN(List1!W112/List1!W102)</f>
        <v>2.6721198367726552E-3</v>
      </c>
      <c r="X45" s="26">
        <f t="shared" si="2"/>
        <v>0.34931625423785623</v>
      </c>
      <c r="Y45" s="26">
        <f t="shared" si="3"/>
        <v>-2.242394829556309E-2</v>
      </c>
      <c r="Z45" s="26">
        <f>O297*(U45+V45*'List2 (VaR)'!$R$3)/100</f>
        <v>2.4699448877382225E-2</v>
      </c>
      <c r="AA45" s="26">
        <f t="shared" si="4"/>
        <v>0.27802809249660954</v>
      </c>
      <c r="AB45" s="26">
        <f t="shared" si="5"/>
        <v>-1.7847688148553264E-2</v>
      </c>
      <c r="AC45" s="26">
        <f>O297*(U45+V45*'List2 (VaR)'!$R$4)/100</f>
        <v>2.0653628658260356E-2</v>
      </c>
      <c r="AD45" s="26">
        <f t="shared" si="6"/>
        <v>-7.0910750747829973E-2</v>
      </c>
      <c r="AE45" s="26">
        <f t="shared" si="7"/>
        <v>-5.6439345517821933E-2</v>
      </c>
      <c r="AF45" s="26">
        <f t="shared" si="8"/>
        <v>7.8106515403416774E-2</v>
      </c>
      <c r="AG45" s="26">
        <f t="shared" si="9"/>
        <v>6.5312508507430145E-2</v>
      </c>
    </row>
    <row r="46" spans="1:33" x14ac:dyDescent="0.2">
      <c r="A46" s="154" t="s">
        <v>28</v>
      </c>
      <c r="B46">
        <f>'American Bonds'!B46-'American Bonds'!B37</f>
        <v>-9.0000000000000024E-2</v>
      </c>
      <c r="C46">
        <f>'American Bonds'!C46-'American Bonds'!C37</f>
        <v>-6.9999999999999979E-2</v>
      </c>
      <c r="D46">
        <f>'American Bonds'!D46-'American Bonds'!D37</f>
        <v>-0.10000000000000003</v>
      </c>
      <c r="E46">
        <f>'American Bonds'!E46-'American Bonds'!E37</f>
        <v>-7.999999999999996E-2</v>
      </c>
      <c r="F46">
        <f>'American Bonds'!F46-'American Bonds'!F37</f>
        <v>-0.19000000000000006</v>
      </c>
      <c r="G46">
        <f>'American Bonds'!G46-'American Bonds'!G37</f>
        <v>-0.23000000000000009</v>
      </c>
      <c r="H46">
        <f>'American Bonds'!H46-'American Bonds'!H37</f>
        <v>-0.25</v>
      </c>
      <c r="I46">
        <f>'American Bonds'!I46-'American Bonds'!I37</f>
        <v>-0.25</v>
      </c>
      <c r="J46">
        <f>'American Bonds'!J46-'American Bonds'!J37</f>
        <v>-0.20999999999999996</v>
      </c>
      <c r="K46">
        <f>'American Bonds'!K46-'American Bonds'!K37</f>
        <v>-0.18999999999999995</v>
      </c>
      <c r="L46">
        <f>'American Bonds'!L46-'American Bonds'!L37</f>
        <v>-0.18000000000000016</v>
      </c>
      <c r="N46" s="129">
        <f t="shared" si="10"/>
        <v>-6.9999999999999979E-2</v>
      </c>
      <c r="O46" s="25">
        <f>List1!X103</f>
        <v>6.6038754993844808</v>
      </c>
      <c r="T46" s="147" t="s">
        <v>124</v>
      </c>
      <c r="U46">
        <f t="shared" si="0"/>
        <v>0.10588477366255143</v>
      </c>
      <c r="V46">
        <f t="shared" si="1"/>
        <v>0.10464194704443439</v>
      </c>
      <c r="W46" s="26">
        <f>LN(List1!W113/List1!W103)</f>
        <v>2.0630053075757662E-4</v>
      </c>
      <c r="X46" s="26">
        <f t="shared" si="2"/>
        <v>0.34931834470486561</v>
      </c>
      <c r="Y46" s="26">
        <f t="shared" si="3"/>
        <v>-2.2437611040731272E-2</v>
      </c>
      <c r="Z46" s="26">
        <f>O298*(U46+V46*'List2 (VaR)'!$R$3)/100</f>
        <v>2.4715274076038022E-2</v>
      </c>
      <c r="AA46" s="26">
        <f t="shared" si="4"/>
        <v>0.27800545978985314</v>
      </c>
      <c r="AB46" s="26">
        <f t="shared" si="5"/>
        <v>-1.7857001982631623E-2</v>
      </c>
      <c r="AC46" s="26">
        <f>O298*(U46+V46*'List2 (VaR)'!$R$4)/100</f>
        <v>2.0665609033446098E-2</v>
      </c>
      <c r="AD46" s="26">
        <f t="shared" si="6"/>
        <v>-7.0953956141651883E-2</v>
      </c>
      <c r="AE46" s="26">
        <f t="shared" si="7"/>
        <v>-5.6468798447258439E-2</v>
      </c>
      <c r="AF46" s="26">
        <f t="shared" si="8"/>
        <v>7.8156559075593726E-2</v>
      </c>
      <c r="AG46" s="26">
        <f t="shared" si="9"/>
        <v>6.5350393780240448E-2</v>
      </c>
    </row>
    <row r="47" spans="1:33" x14ac:dyDescent="0.2">
      <c r="A47" s="154" t="s">
        <v>29</v>
      </c>
      <c r="B47">
        <f>'American Bonds'!B47-'American Bonds'!B38</f>
        <v>-8.0000000000000016E-2</v>
      </c>
      <c r="C47">
        <f>'American Bonds'!C47-'American Bonds'!C38</f>
        <v>-6.9999999999999979E-2</v>
      </c>
      <c r="D47">
        <f>'American Bonds'!D47-'American Bonds'!D38</f>
        <v>-0.10000000000000003</v>
      </c>
      <c r="E47">
        <f>'American Bonds'!E47-'American Bonds'!E38</f>
        <v>-8.9999999999999969E-2</v>
      </c>
      <c r="F47">
        <f>'American Bonds'!F47-'American Bonds'!F38</f>
        <v>-0.14000000000000001</v>
      </c>
      <c r="G47">
        <f>'American Bonds'!G47-'American Bonds'!G38</f>
        <v>-0.15000000000000002</v>
      </c>
      <c r="H47">
        <f>'American Bonds'!H47-'American Bonds'!H38</f>
        <v>-0.17000000000000015</v>
      </c>
      <c r="I47">
        <f>'American Bonds'!I47-'American Bonds'!I38</f>
        <v>-0.14999999999999991</v>
      </c>
      <c r="J47">
        <f>'American Bonds'!J47-'American Bonds'!J38</f>
        <v>-0.11999999999999988</v>
      </c>
      <c r="K47">
        <f>'American Bonds'!K47-'American Bonds'!K38</f>
        <v>-8.0000000000000071E-2</v>
      </c>
      <c r="L47">
        <f>'American Bonds'!L47-'American Bonds'!L38</f>
        <v>-6.999999999999984E-2</v>
      </c>
      <c r="N47" s="129">
        <f t="shared" si="10"/>
        <v>-6.999999999999984E-2</v>
      </c>
      <c r="O47" s="25">
        <f>List1!X104</f>
        <v>6.6248678833061998</v>
      </c>
      <c r="T47" s="147" t="s">
        <v>125</v>
      </c>
      <c r="U47">
        <f t="shared" si="0"/>
        <v>0.10596707818930039</v>
      </c>
      <c r="V47">
        <f t="shared" si="1"/>
        <v>0.10461356944333598</v>
      </c>
      <c r="W47" s="26">
        <f>LN(List1!W114/List1!W104)</f>
        <v>-4.2060265143782655E-3</v>
      </c>
      <c r="X47" s="26">
        <f t="shared" si="2"/>
        <v>0.34933463305962892</v>
      </c>
      <c r="Y47" s="26">
        <f t="shared" si="3"/>
        <v>-2.2431657246067577E-2</v>
      </c>
      <c r="Z47" s="26">
        <f>O299*(U47+V47*'List2 (VaR)'!$R$3)/100</f>
        <v>2.4707992252781148E-2</v>
      </c>
      <c r="AA47" s="26">
        <f t="shared" si="4"/>
        <v>0.27804108731651123</v>
      </c>
      <c r="AB47" s="26">
        <f t="shared" si="5"/>
        <v>-1.7853718986812647E-2</v>
      </c>
      <c r="AC47" s="26">
        <f>O299*(U47+V47*'List2 (VaR)'!$R$4)/100</f>
        <v>2.0660688433463251E-2</v>
      </c>
      <c r="AD47" s="26">
        <f t="shared" si="6"/>
        <v>-7.0935128589793658E-2</v>
      </c>
      <c r="AE47" s="26">
        <f t="shared" si="7"/>
        <v>-5.645841670292167E-2</v>
      </c>
      <c r="AF47" s="26">
        <f t="shared" si="8"/>
        <v>7.8133531928583216E-2</v>
      </c>
      <c r="AG47" s="26">
        <f t="shared" si="9"/>
        <v>6.5334833476840076E-2</v>
      </c>
    </row>
    <row r="48" spans="1:33" x14ac:dyDescent="0.2">
      <c r="A48" s="154" t="s">
        <v>30</v>
      </c>
      <c r="B48">
        <f>'American Bonds'!B48-'American Bonds'!B39</f>
        <v>-3.999999999999998E-2</v>
      </c>
      <c r="C48">
        <f>'American Bonds'!C48-'American Bonds'!C39</f>
        <v>-6.9999999999999979E-2</v>
      </c>
      <c r="D48">
        <f>'American Bonds'!D48-'American Bonds'!D39</f>
        <v>-0.10000000000000003</v>
      </c>
      <c r="E48">
        <f>'American Bonds'!E48-'American Bonds'!E39</f>
        <v>-0.10999999999999999</v>
      </c>
      <c r="F48">
        <f>'American Bonds'!F48-'American Bonds'!F39</f>
        <v>-0.19000000000000006</v>
      </c>
      <c r="G48">
        <f>'American Bonds'!G48-'American Bonds'!G39</f>
        <v>-0.22000000000000008</v>
      </c>
      <c r="H48">
        <f>'American Bonds'!H48-'American Bonds'!H39</f>
        <v>-0.25</v>
      </c>
      <c r="I48">
        <f>'American Bonds'!I48-'American Bonds'!I39</f>
        <v>-0.24</v>
      </c>
      <c r="J48">
        <f>'American Bonds'!J48-'American Bonds'!J39</f>
        <v>-0.20999999999999996</v>
      </c>
      <c r="K48">
        <f>'American Bonds'!K48-'American Bonds'!K39</f>
        <v>-0.17999999999999972</v>
      </c>
      <c r="L48">
        <f>'American Bonds'!L48-'American Bonds'!L39</f>
        <v>-0.14999999999999991</v>
      </c>
      <c r="N48" s="129">
        <f t="shared" si="10"/>
        <v>-3.999999999999998E-2</v>
      </c>
      <c r="O48" s="25">
        <f>List1!X105</f>
        <v>6.6110291551341005</v>
      </c>
      <c r="T48" s="147" t="s">
        <v>126</v>
      </c>
      <c r="U48">
        <f t="shared" si="0"/>
        <v>0.10543209876543207</v>
      </c>
      <c r="V48">
        <f t="shared" si="1"/>
        <v>0.10456580097721598</v>
      </c>
      <c r="W48" s="26">
        <f>LN(List1!W115/List1!W105)</f>
        <v>-5.8672951200959157E-3</v>
      </c>
      <c r="X48" s="26">
        <f t="shared" si="2"/>
        <v>0.34868852756615609</v>
      </c>
      <c r="Y48" s="26">
        <f t="shared" si="3"/>
        <v>-2.2364764050249796E-2</v>
      </c>
      <c r="Z48" s="26">
        <f>O300*(U48+V48*'List2 (VaR)'!$R$3)/100</f>
        <v>2.4637477963664021E-2</v>
      </c>
      <c r="AA48" s="26">
        <f t="shared" si="4"/>
        <v>0.27742753575789147</v>
      </c>
      <c r="AB48" s="26">
        <f t="shared" si="5"/>
        <v>-1.7794108173204214E-2</v>
      </c>
      <c r="AC48" s="26">
        <f>O300*(U48+V48*'List2 (VaR)'!$R$4)/100</f>
        <v>2.0596612416699415E-2</v>
      </c>
      <c r="AD48" s="26">
        <f t="shared" si="6"/>
        <v>-7.0723593731041812E-2</v>
      </c>
      <c r="AE48" s="26">
        <f t="shared" si="7"/>
        <v>-5.6269910758743262E-2</v>
      </c>
      <c r="AF48" s="26">
        <f t="shared" si="8"/>
        <v>7.7910546167385478E-2</v>
      </c>
      <c r="AG48" s="26">
        <f t="shared" si="9"/>
        <v>6.5132207320475213E-2</v>
      </c>
    </row>
    <row r="49" spans="1:33" x14ac:dyDescent="0.2">
      <c r="A49" s="154" t="s">
        <v>31</v>
      </c>
      <c r="B49">
        <f>'American Bonds'!B49-'American Bonds'!B40</f>
        <v>1.0000000000000009E-2</v>
      </c>
      <c r="C49">
        <f>'American Bonds'!C49-'American Bonds'!C40</f>
        <v>-5.999999999999997E-2</v>
      </c>
      <c r="D49">
        <f>'American Bonds'!D49-'American Bonds'!D40</f>
        <v>-0.14999999999999997</v>
      </c>
      <c r="E49">
        <f>'American Bonds'!E49-'American Bonds'!E40</f>
        <v>-0.10999999999999999</v>
      </c>
      <c r="F49">
        <f>'American Bonds'!F49-'American Bonds'!F40</f>
        <v>-0.19000000000000006</v>
      </c>
      <c r="G49">
        <f>'American Bonds'!G49-'American Bonds'!G40</f>
        <v>-0.20000000000000007</v>
      </c>
      <c r="H49">
        <f>'American Bonds'!H49-'American Bonds'!H40</f>
        <v>-0.21000000000000019</v>
      </c>
      <c r="I49">
        <f>'American Bonds'!I49-'American Bonds'!I40</f>
        <v>-0.20999999999999996</v>
      </c>
      <c r="J49">
        <f>'American Bonds'!J49-'American Bonds'!J40</f>
        <v>-0.16999999999999993</v>
      </c>
      <c r="K49">
        <f>'American Bonds'!K49-'American Bonds'!K40</f>
        <v>-0.12999999999999989</v>
      </c>
      <c r="L49">
        <f>'American Bonds'!L49-'American Bonds'!L40</f>
        <v>-0.11000000000000032</v>
      </c>
      <c r="N49" s="129">
        <f t="shared" si="10"/>
        <v>1.0000000000000009E-2</v>
      </c>
      <c r="O49" s="25">
        <f>List1!X106</f>
        <v>6.6354861552481914</v>
      </c>
      <c r="T49" s="147" t="s">
        <v>127</v>
      </c>
      <c r="U49">
        <f t="shared" si="0"/>
        <v>0.10481481481481479</v>
      </c>
      <c r="V49">
        <f t="shared" si="1"/>
        <v>0.10450723939229976</v>
      </c>
      <c r="W49" s="26">
        <f>LN(List1!W116/List1!W106)</f>
        <v>-1.1908578693973482E-2</v>
      </c>
      <c r="X49" s="26">
        <f t="shared" si="2"/>
        <v>0.34793500899696855</v>
      </c>
      <c r="Y49" s="26">
        <f t="shared" si="3"/>
        <v>-2.2338528434163979E-2</v>
      </c>
      <c r="Z49" s="26">
        <f>O301*(U49+V49*'List2 (VaR)'!$R$3)/100</f>
        <v>2.461221840831183E-2</v>
      </c>
      <c r="AA49" s="26">
        <f t="shared" si="4"/>
        <v>0.27671392657192478</v>
      </c>
      <c r="AB49" s="26">
        <f t="shared" si="5"/>
        <v>-1.7765909600979422E-2</v>
      </c>
      <c r="AC49" s="26">
        <f>O301*(U49+V49*'List2 (VaR)'!$R$4)/100</f>
        <v>2.0569617433862507E-2</v>
      </c>
      <c r="AD49" s="26">
        <f t="shared" si="6"/>
        <v>-7.0640629428392887E-2</v>
      </c>
      <c r="AE49" s="26">
        <f t="shared" si="7"/>
        <v>-5.6180739043748158E-2</v>
      </c>
      <c r="AF49" s="26">
        <f t="shared" si="8"/>
        <v>7.7830668439789447E-2</v>
      </c>
      <c r="AG49" s="26">
        <f t="shared" si="9"/>
        <v>6.5046841689313434E-2</v>
      </c>
    </row>
    <row r="50" spans="1:33" x14ac:dyDescent="0.2">
      <c r="A50" s="154" t="s">
        <v>32</v>
      </c>
      <c r="B50">
        <f>'American Bonds'!B50-'American Bonds'!B41</f>
        <v>1.0000000000000009E-2</v>
      </c>
      <c r="C50">
        <f>'American Bonds'!C50-'American Bonds'!C41</f>
        <v>0</v>
      </c>
      <c r="D50">
        <f>'American Bonds'!D50-'American Bonds'!D41</f>
        <v>-0.10999999999999999</v>
      </c>
      <c r="E50">
        <f>'American Bonds'!E50-'American Bonds'!E41</f>
        <v>-9.9999999999999978E-2</v>
      </c>
      <c r="F50">
        <f>'American Bonds'!F50-'American Bonds'!F41</f>
        <v>-8.0000000000000071E-2</v>
      </c>
      <c r="G50">
        <f>'American Bonds'!G50-'American Bonds'!G41</f>
        <v>-8.9999999999999969E-2</v>
      </c>
      <c r="H50">
        <f>'American Bonds'!H50-'American Bonds'!H41</f>
        <v>-0.13000000000000012</v>
      </c>
      <c r="I50">
        <f>'American Bonds'!I50-'American Bonds'!I41</f>
        <v>-0.1100000000000001</v>
      </c>
      <c r="J50">
        <f>'American Bonds'!J50-'American Bonds'!J41</f>
        <v>-8.0000000000000071E-2</v>
      </c>
      <c r="K50">
        <f>'American Bonds'!K50-'American Bonds'!K41</f>
        <v>-6.0000000000000053E-2</v>
      </c>
      <c r="L50">
        <f>'American Bonds'!L50-'American Bonds'!L41</f>
        <v>-4.0000000000000036E-2</v>
      </c>
      <c r="N50" s="129">
        <f t="shared" si="10"/>
        <v>1.0000000000000009E-2</v>
      </c>
      <c r="O50" s="25">
        <f>List1!X107</f>
        <v>6.6253745441966698</v>
      </c>
      <c r="T50" s="147" t="s">
        <v>128</v>
      </c>
      <c r="U50">
        <f t="shared" si="0"/>
        <v>0.1041152263374485</v>
      </c>
      <c r="V50">
        <f t="shared" si="1"/>
        <v>0.1043691155843614</v>
      </c>
      <c r="W50" s="26">
        <f>LN(List1!W117/List1!W107)</f>
        <v>-1.1375652378495096E-2</v>
      </c>
      <c r="X50" s="26">
        <f t="shared" si="2"/>
        <v>0.34691409649265043</v>
      </c>
      <c r="Y50" s="26">
        <f t="shared" si="3"/>
        <v>-2.2330154865313485E-2</v>
      </c>
      <c r="Z50" s="26">
        <f>O302*(U50+V50*'List2 (VaR)'!$R$3)/100</f>
        <v>2.4606668370682552E-2</v>
      </c>
      <c r="AA50" s="26">
        <f t="shared" si="4"/>
        <v>0.27578714464810272</v>
      </c>
      <c r="AB50" s="26">
        <f t="shared" si="5"/>
        <v>-1.775185762733978E-2</v>
      </c>
      <c r="AC50" s="26">
        <f>O302*(U50+V50*'List2 (VaR)'!$R$4)/100</f>
        <v>2.0559047182309574E-2</v>
      </c>
      <c r="AD50" s="26">
        <f t="shared" si="6"/>
        <v>-7.0614149878681087E-2</v>
      </c>
      <c r="AE50" s="26">
        <f t="shared" si="7"/>
        <v>-5.6136302801426244E-2</v>
      </c>
      <c r="AF50" s="26">
        <f t="shared" si="8"/>
        <v>7.7813117679781288E-2</v>
      </c>
      <c r="AG50" s="26">
        <f t="shared" si="9"/>
        <v>6.5013415618965231E-2</v>
      </c>
    </row>
    <row r="51" spans="1:33" x14ac:dyDescent="0.2">
      <c r="A51" s="154" t="s">
        <v>33</v>
      </c>
      <c r="B51">
        <f>'American Bonds'!B51-'American Bonds'!B42</f>
        <v>6.9999999999999979E-2</v>
      </c>
      <c r="C51">
        <f>'American Bonds'!C51-'American Bonds'!C42</f>
        <v>1.999999999999999E-2</v>
      </c>
      <c r="D51">
        <f>'American Bonds'!D51-'American Bonds'!D42</f>
        <v>-4.9999999999999989E-2</v>
      </c>
      <c r="E51">
        <f>'American Bonds'!E51-'American Bonds'!E42</f>
        <v>-6.9999999999999951E-2</v>
      </c>
      <c r="F51">
        <f>'American Bonds'!F51-'American Bonds'!F42</f>
        <v>-2.0000000000000018E-2</v>
      </c>
      <c r="G51">
        <f>'American Bonds'!G51-'American Bonds'!G42</f>
        <v>-1.0000000000000009E-2</v>
      </c>
      <c r="H51">
        <f>'American Bonds'!H51-'American Bonds'!H42</f>
        <v>-4.0000000000000036E-2</v>
      </c>
      <c r="I51">
        <f>'American Bonds'!I51-'American Bonds'!I42</f>
        <v>-6.0000000000000053E-2</v>
      </c>
      <c r="J51">
        <f>'American Bonds'!J51-'American Bonds'!J42</f>
        <v>-4.0000000000000036E-2</v>
      </c>
      <c r="K51">
        <f>'American Bonds'!K51-'American Bonds'!K42</f>
        <v>-6.0000000000000053E-2</v>
      </c>
      <c r="L51">
        <f>'American Bonds'!L51-'American Bonds'!L42</f>
        <v>-4.0000000000000036E-2</v>
      </c>
      <c r="N51" s="129">
        <f t="shared" si="10"/>
        <v>6.9999999999999979E-2</v>
      </c>
      <c r="O51" s="25">
        <f>List1!X108</f>
        <v>6.6214710777843795</v>
      </c>
      <c r="T51" s="147">
        <v>41376</v>
      </c>
      <c r="U51">
        <f t="shared" si="0"/>
        <v>0.10366255144032918</v>
      </c>
      <c r="V51">
        <f t="shared" si="1"/>
        <v>0.10436427639212417</v>
      </c>
      <c r="W51" s="26">
        <f>LN(List1!W118/List1!W108)</f>
        <v>-1.1909419629418067E-2</v>
      </c>
      <c r="X51" s="26">
        <f t="shared" si="2"/>
        <v>0.34645016395095796</v>
      </c>
      <c r="Y51" s="26">
        <f t="shared" si="3"/>
        <v>-2.2332108549930316E-2</v>
      </c>
      <c r="Z51" s="26">
        <f>O303*(U51+V51*'List2 (VaR)'!$R$3)/100</f>
        <v>2.4611764279076121E-2</v>
      </c>
      <c r="AA51" s="26">
        <f t="shared" si="4"/>
        <v>0.27532650998808045</v>
      </c>
      <c r="AB51" s="26">
        <f t="shared" si="5"/>
        <v>-1.7747491984439236E-2</v>
      </c>
      <c r="AC51" s="26">
        <f>O303*(U51+V51*'List2 (VaR)'!$R$4)/100</f>
        <v>2.0558556244190992E-2</v>
      </c>
      <c r="AD51" s="26">
        <f t="shared" si="6"/>
        <v>-7.0620327971899904E-2</v>
      </c>
      <c r="AE51" s="26">
        <f t="shared" si="7"/>
        <v>-5.6122497426409575E-2</v>
      </c>
      <c r="AF51" s="26">
        <f t="shared" si="8"/>
        <v>7.7829232357052539E-2</v>
      </c>
      <c r="AG51" s="26">
        <f t="shared" si="9"/>
        <v>6.5011863136320319E-2</v>
      </c>
    </row>
    <row r="52" spans="1:33" x14ac:dyDescent="0.2">
      <c r="A52" s="154">
        <v>41011</v>
      </c>
      <c r="B52">
        <f>'American Bonds'!B52-'American Bonds'!B43</f>
        <v>0.03</v>
      </c>
      <c r="C52">
        <f>'American Bonds'!C52-'American Bonds'!C43</f>
        <v>2.0000000000000018E-2</v>
      </c>
      <c r="D52">
        <f>'American Bonds'!D52-'American Bonds'!D43</f>
        <v>-3.0000000000000027E-2</v>
      </c>
      <c r="E52">
        <f>'American Bonds'!E52-'American Bonds'!E43</f>
        <v>-3.9999999999999925E-2</v>
      </c>
      <c r="F52">
        <f>'American Bonds'!F52-'American Bonds'!F43</f>
        <v>2.0000000000000018E-2</v>
      </c>
      <c r="G52">
        <f>'American Bonds'!G52-'American Bonds'!G43</f>
        <v>3.0000000000000027E-2</v>
      </c>
      <c r="H52">
        <f>'American Bonds'!H52-'American Bonds'!H43</f>
        <v>1.0000000000000009E-2</v>
      </c>
      <c r="I52">
        <f>'American Bonds'!I52-'American Bonds'!I43</f>
        <v>-1.0000000000000009E-2</v>
      </c>
      <c r="J52">
        <f>'American Bonds'!J52-'American Bonds'!J43</f>
        <v>-1.0000000000000009E-2</v>
      </c>
      <c r="K52">
        <f>'American Bonds'!K52-'American Bonds'!K43</f>
        <v>-4.0000000000000036E-2</v>
      </c>
      <c r="L52">
        <f>'American Bonds'!L52-'American Bonds'!L43</f>
        <v>-2.9999999999999805E-2</v>
      </c>
      <c r="N52" s="129">
        <f t="shared" si="10"/>
        <v>3.0000000000000027E-2</v>
      </c>
      <c r="O52" s="25">
        <f>List1!X109</f>
        <v>6.6054639820923322</v>
      </c>
      <c r="T52" s="147">
        <v>41380</v>
      </c>
      <c r="U52">
        <f t="shared" si="0"/>
        <v>0.10304526748971191</v>
      </c>
      <c r="V52">
        <f t="shared" si="1"/>
        <v>0.10429508562025153</v>
      </c>
      <c r="W52" s="26">
        <f>LN(List1!W119/List1!W109)</f>
        <v>-1.042741464650036E-2</v>
      </c>
      <c r="X52" s="26">
        <f t="shared" si="2"/>
        <v>0.34567191819529153</v>
      </c>
      <c r="Y52" s="26">
        <f t="shared" si="3"/>
        <v>-2.2320383722514658E-2</v>
      </c>
      <c r="Z52" s="26">
        <f>O304*(U52+V52*'List2 (VaR)'!$R$3)/100</f>
        <v>2.460245834745324E-2</v>
      </c>
      <c r="AA52" s="26">
        <f t="shared" si="4"/>
        <v>0.27459541734539689</v>
      </c>
      <c r="AB52" s="26">
        <f t="shared" si="5"/>
        <v>-1.7730902514709396E-2</v>
      </c>
      <c r="AC52" s="26">
        <f>O304*(U52+V52*'List2 (VaR)'!$R$4)/100</f>
        <v>2.0544949536912608E-2</v>
      </c>
      <c r="AD52" s="26">
        <f t="shared" si="6"/>
        <v>-7.0583250812094045E-2</v>
      </c>
      <c r="AE52" s="26">
        <f t="shared" si="7"/>
        <v>-5.6070036916888867E-2</v>
      </c>
      <c r="AF52" s="26">
        <f t="shared" si="8"/>
        <v>7.7799804417374455E-2</v>
      </c>
      <c r="AG52" s="26">
        <f t="shared" si="9"/>
        <v>6.4968834949865439E-2</v>
      </c>
    </row>
    <row r="53" spans="1:33" x14ac:dyDescent="0.2">
      <c r="A53" s="154">
        <v>41012</v>
      </c>
      <c r="B53">
        <f>'American Bonds'!B53-'American Bonds'!B44</f>
        <v>9.9999999999999811E-3</v>
      </c>
      <c r="C53">
        <f>'American Bonds'!C53-'American Bonds'!C44</f>
        <v>-1.0000000000000009E-2</v>
      </c>
      <c r="D53">
        <f>'American Bonds'!D53-'American Bonds'!D44</f>
        <v>-3.0000000000000027E-2</v>
      </c>
      <c r="E53">
        <f>'American Bonds'!E53-'American Bonds'!E44</f>
        <v>-6.9999999999999951E-2</v>
      </c>
      <c r="F53">
        <f>'American Bonds'!F53-'American Bonds'!F44</f>
        <v>1.0000000000000009E-2</v>
      </c>
      <c r="G53">
        <f>'American Bonds'!G53-'American Bonds'!G44</f>
        <v>2.0000000000000018E-2</v>
      </c>
      <c r="H53">
        <f>'American Bonds'!H53-'American Bonds'!H44</f>
        <v>2.0000000000000018E-2</v>
      </c>
      <c r="I53">
        <f>'American Bonds'!I53-'American Bonds'!I44</f>
        <v>1.0000000000000009E-2</v>
      </c>
      <c r="J53">
        <f>'American Bonds'!J53-'American Bonds'!J44</f>
        <v>1.0000000000000009E-2</v>
      </c>
      <c r="K53">
        <f>'American Bonds'!K53-'American Bonds'!K44</f>
        <v>-2.0000000000000018E-2</v>
      </c>
      <c r="L53">
        <f>'American Bonds'!L53-'American Bonds'!L44</f>
        <v>-1.0000000000000231E-2</v>
      </c>
      <c r="N53" s="129">
        <f t="shared" si="10"/>
        <v>2.0000000000000018E-2</v>
      </c>
      <c r="O53" s="25">
        <f>List1!X110</f>
        <v>6.6135939790414096</v>
      </c>
      <c r="T53" s="147">
        <v>41381</v>
      </c>
      <c r="U53">
        <f t="shared" si="0"/>
        <v>0.10267489711934155</v>
      </c>
      <c r="V53">
        <f t="shared" si="1"/>
        <v>0.10439438327708736</v>
      </c>
      <c r="W53" s="26">
        <f>LN(List1!W120/List1!W110)</f>
        <v>-7.3459215440628521E-3</v>
      </c>
      <c r="X53" s="26">
        <f t="shared" si="2"/>
        <v>0.34553254871779843</v>
      </c>
      <c r="Y53" s="26">
        <f t="shared" si="3"/>
        <v>-2.2278110256002698E-2</v>
      </c>
      <c r="Z53" s="26">
        <f>O305*(U53+V53*'List2 (VaR)'!$R$3)/100</f>
        <v>2.455895097888447E-2</v>
      </c>
      <c r="AA53" s="26">
        <f t="shared" si="4"/>
        <v>0.27438837708602071</v>
      </c>
      <c r="AB53" s="26">
        <f t="shared" si="5"/>
        <v>-1.7691110549126511E-2</v>
      </c>
      <c r="AC53" s="26">
        <f>O305*(U53+V53*'List2 (VaR)'!$R$4)/100</f>
        <v>2.0503636035455866E-2</v>
      </c>
      <c r="AD53" s="26">
        <f t="shared" si="6"/>
        <v>-7.0449570373325388E-2</v>
      </c>
      <c r="AE53" s="26">
        <f t="shared" si="7"/>
        <v>-5.5944203673071922E-2</v>
      </c>
      <c r="AF53" s="26">
        <f t="shared" si="8"/>
        <v>7.766222203769671E-2</v>
      </c>
      <c r="AG53" s="26">
        <f t="shared" si="9"/>
        <v>6.4838190187145442E-2</v>
      </c>
    </row>
    <row r="54" spans="1:33" x14ac:dyDescent="0.2">
      <c r="A54" s="154">
        <v>41013</v>
      </c>
      <c r="B54">
        <f>'American Bonds'!B54-'American Bonds'!B45</f>
        <v>1.0000000000000009E-2</v>
      </c>
      <c r="C54">
        <f>'American Bonds'!C54-'American Bonds'!C45</f>
        <v>-1.0000000000000009E-2</v>
      </c>
      <c r="D54">
        <f>'American Bonds'!D54-'American Bonds'!D45</f>
        <v>-1.0000000000000009E-2</v>
      </c>
      <c r="E54">
        <f>'American Bonds'!E54-'American Bonds'!E45</f>
        <v>-5.9999999999999942E-2</v>
      </c>
      <c r="F54">
        <f>'American Bonds'!F54-'American Bonds'!F45</f>
        <v>-1.0000000000000009E-2</v>
      </c>
      <c r="G54">
        <f>'American Bonds'!G54-'American Bonds'!G45</f>
        <v>-1.0000000000000009E-2</v>
      </c>
      <c r="H54">
        <f>'American Bonds'!H54-'American Bonds'!H45</f>
        <v>0</v>
      </c>
      <c r="I54">
        <f>'American Bonds'!I54-'American Bonds'!I45</f>
        <v>-1.0000000000000009E-2</v>
      </c>
      <c r="J54">
        <f>'American Bonds'!J54-'American Bonds'!J45</f>
        <v>-2.0000000000000018E-2</v>
      </c>
      <c r="K54">
        <f>'American Bonds'!K54-'American Bonds'!K45</f>
        <v>-4.9999999999999822E-2</v>
      </c>
      <c r="L54">
        <f>'American Bonds'!L54-'American Bonds'!L45</f>
        <v>-4.0000000000000036E-2</v>
      </c>
      <c r="N54" s="129">
        <f t="shared" si="10"/>
        <v>1.0000000000000009E-2</v>
      </c>
      <c r="O54" s="25">
        <f>List1!X111</f>
        <v>6.6055332311436299</v>
      </c>
      <c r="T54" s="147">
        <v>41382</v>
      </c>
      <c r="U54">
        <f t="shared" si="0"/>
        <v>0.10218106995884771</v>
      </c>
      <c r="V54">
        <f t="shared" si="1"/>
        <v>0.10454830100713523</v>
      </c>
      <c r="W54" s="26">
        <f>LN(List1!W121/List1!W111)</f>
        <v>-3.1859194055994865E-3</v>
      </c>
      <c r="X54" s="26">
        <f t="shared" si="2"/>
        <v>0.34539678774137861</v>
      </c>
      <c r="Y54" s="26">
        <f t="shared" si="3"/>
        <v>-2.237588013971158E-2</v>
      </c>
      <c r="Z54" s="26">
        <f>O306*(U54+V54*'List2 (VaR)'!$R$3)/100</f>
        <v>2.4671009942509287E-2</v>
      </c>
      <c r="AA54" s="26">
        <f t="shared" si="4"/>
        <v>0.27414772206204829</v>
      </c>
      <c r="AB54" s="26">
        <f t="shared" si="5"/>
        <v>-1.7760143658395892E-2</v>
      </c>
      <c r="AC54" s="26">
        <f>O306*(U54+V54*'List2 (VaR)'!$R$4)/100</f>
        <v>2.0590289139421313E-2</v>
      </c>
      <c r="AD54" s="26">
        <f t="shared" si="6"/>
        <v>-7.0758745892415251E-2</v>
      </c>
      <c r="AE54" s="26">
        <f t="shared" si="7"/>
        <v>-5.6162505532326448E-2</v>
      </c>
      <c r="AF54" s="26">
        <f t="shared" si="8"/>
        <v>7.80165835949891E-2</v>
      </c>
      <c r="AG54" s="26">
        <f t="shared" si="9"/>
        <v>6.5112211361999628E-2</v>
      </c>
    </row>
    <row r="55" spans="1:33" x14ac:dyDescent="0.2">
      <c r="A55" s="154">
        <v>41016</v>
      </c>
      <c r="B55">
        <f>'American Bonds'!B55-'American Bonds'!B46</f>
        <v>-0.03</v>
      </c>
      <c r="C55">
        <f>'American Bonds'!C55-'American Bonds'!C46</f>
        <v>-1.0000000000000009E-2</v>
      </c>
      <c r="D55">
        <f>'American Bonds'!D55-'American Bonds'!D46</f>
        <v>-1.0000000000000009E-2</v>
      </c>
      <c r="E55">
        <f>'American Bonds'!E55-'American Bonds'!E46</f>
        <v>-4.0000000000000036E-2</v>
      </c>
      <c r="F55">
        <f>'American Bonds'!F55-'American Bonds'!F46</f>
        <v>3.0000000000000027E-2</v>
      </c>
      <c r="G55">
        <f>'American Bonds'!G55-'American Bonds'!G46</f>
        <v>5.0000000000000044E-2</v>
      </c>
      <c r="H55">
        <f>'American Bonds'!H55-'American Bonds'!H46</f>
        <v>7.0000000000000062E-2</v>
      </c>
      <c r="I55">
        <f>'American Bonds'!I55-'American Bonds'!I46</f>
        <v>5.0000000000000044E-2</v>
      </c>
      <c r="J55">
        <f>'American Bonds'!J55-'American Bonds'!J46</f>
        <v>5.0000000000000044E-2</v>
      </c>
      <c r="K55">
        <f>'American Bonds'!K55-'American Bonds'!K46</f>
        <v>4.0000000000000036E-2</v>
      </c>
      <c r="L55">
        <f>'American Bonds'!L55-'American Bonds'!L46</f>
        <v>4.0000000000000036E-2</v>
      </c>
      <c r="N55" s="129">
        <f t="shared" si="10"/>
        <v>7.0000000000000062E-2</v>
      </c>
      <c r="O55" s="25">
        <f>List1!X112</f>
        <v>6.6195217498183814</v>
      </c>
      <c r="T55" s="147">
        <v>41383</v>
      </c>
      <c r="U55">
        <f t="shared" si="0"/>
        <v>0.10181069958847735</v>
      </c>
      <c r="V55">
        <f t="shared" si="1"/>
        <v>0.10475085143702306</v>
      </c>
      <c r="W55" s="26">
        <f>LN(List1!W122/List1!W112)</f>
        <v>-5.3727569506879071E-3</v>
      </c>
      <c r="X55" s="26">
        <f t="shared" si="2"/>
        <v>0.34549762013296392</v>
      </c>
      <c r="Y55" s="26">
        <f t="shared" si="3"/>
        <v>-2.2345824539900958E-2</v>
      </c>
      <c r="Z55" s="26">
        <f>O307*(U55+V55*'List2 (VaR)'!$R$3)/100</f>
        <v>2.4641641849130362E-2</v>
      </c>
      <c r="AA55" s="26">
        <f t="shared" si="4"/>
        <v>0.27411051750091953</v>
      </c>
      <c r="AB55" s="26">
        <f t="shared" si="5"/>
        <v>-1.7728705414120423E-2</v>
      </c>
      <c r="AC55" s="26">
        <f>O307*(U55+V55*'List2 (VaR)'!$R$4)/100</f>
        <v>2.055969866559372E-2</v>
      </c>
      <c r="AD55" s="26">
        <f t="shared" si="6"/>
        <v>-7.0663701740571155E-2</v>
      </c>
      <c r="AE55" s="26">
        <f t="shared" si="7"/>
        <v>-5.6063089074779214E-2</v>
      </c>
      <c r="AF55" s="26">
        <f t="shared" si="8"/>
        <v>7.7923713529375188E-2</v>
      </c>
      <c r="AG55" s="26">
        <f t="shared" si="9"/>
        <v>6.5015475790000665E-2</v>
      </c>
    </row>
    <row r="56" spans="1:33" x14ac:dyDescent="0.2">
      <c r="A56" s="154">
        <v>41017</v>
      </c>
      <c r="B56">
        <f>'American Bonds'!B56-'American Bonds'!B47</f>
        <v>-1.0000000000000009E-2</v>
      </c>
      <c r="C56">
        <f>'American Bonds'!C56-'American Bonds'!C47</f>
        <v>-2.0000000000000018E-2</v>
      </c>
      <c r="D56">
        <f>'American Bonds'!D56-'American Bonds'!D47</f>
        <v>0</v>
      </c>
      <c r="E56">
        <f>'American Bonds'!E56-'American Bonds'!E47</f>
        <v>-2.0000000000000018E-2</v>
      </c>
      <c r="F56">
        <f>'American Bonds'!F56-'American Bonds'!F47</f>
        <v>4.0000000000000036E-2</v>
      </c>
      <c r="G56">
        <f>'American Bonds'!G56-'American Bonds'!G47</f>
        <v>4.0000000000000036E-2</v>
      </c>
      <c r="H56">
        <f>'American Bonds'!H56-'American Bonds'!H47</f>
        <v>6.0000000000000053E-2</v>
      </c>
      <c r="I56">
        <f>'American Bonds'!I56-'American Bonds'!I47</f>
        <v>5.0000000000000044E-2</v>
      </c>
      <c r="J56">
        <f>'American Bonds'!J56-'American Bonds'!J47</f>
        <v>3.0000000000000027E-2</v>
      </c>
      <c r="K56">
        <f>'American Bonds'!K56-'American Bonds'!K47</f>
        <v>2.0000000000000018E-2</v>
      </c>
      <c r="L56">
        <f>'American Bonds'!L56-'American Bonds'!L47</f>
        <v>2.0000000000000018E-2</v>
      </c>
      <c r="N56" s="129">
        <f t="shared" si="10"/>
        <v>6.0000000000000053E-2</v>
      </c>
      <c r="O56" s="25">
        <f>List1!X113</f>
        <v>6.6095402668754266</v>
      </c>
      <c r="T56" s="147">
        <v>41384</v>
      </c>
      <c r="U56">
        <f t="shared" si="0"/>
        <v>0.10119341563786005</v>
      </c>
      <c r="V56">
        <f t="shared" si="1"/>
        <v>0.10508465515885493</v>
      </c>
      <c r="W56" s="26">
        <f>LN(List1!W123/List1!W113)</f>
        <v>-6.7852621747684734E-3</v>
      </c>
      <c r="X56" s="26">
        <f t="shared" si="2"/>
        <v>0.34565687976097709</v>
      </c>
      <c r="Y56" s="26">
        <f t="shared" si="3"/>
        <v>-2.2329227614048038E-2</v>
      </c>
      <c r="Z56" s="26">
        <f>O308*(U56+V56*'List2 (VaR)'!$R$3)/100</f>
        <v>2.4629589900813674E-2</v>
      </c>
      <c r="AA56" s="26">
        <f t="shared" si="4"/>
        <v>0.27404229181284723</v>
      </c>
      <c r="AB56" s="26">
        <f t="shared" si="5"/>
        <v>-1.7702968082093012E-2</v>
      </c>
      <c r="AC56" s="26">
        <f>O308*(U56+V56*'List2 (VaR)'!$R$4)/100</f>
        <v>2.0539565786795864E-2</v>
      </c>
      <c r="AD56" s="26">
        <f t="shared" si="6"/>
        <v>-7.0611217652718994E-2</v>
      </c>
      <c r="AE56" s="26">
        <f t="shared" si="7"/>
        <v>-5.59817004846766E-2</v>
      </c>
      <c r="AF56" s="26">
        <f t="shared" si="8"/>
        <v>7.7885601922451822E-2</v>
      </c>
      <c r="AG56" s="26">
        <f t="shared" si="9"/>
        <v>6.4951810037143329E-2</v>
      </c>
    </row>
    <row r="57" spans="1:33" x14ac:dyDescent="0.2">
      <c r="A57" s="154">
        <v>41018</v>
      </c>
      <c r="B57">
        <f>'American Bonds'!B57-'American Bonds'!B48</f>
        <v>-2.0000000000000018E-2</v>
      </c>
      <c r="C57">
        <f>'American Bonds'!C57-'American Bonds'!C48</f>
        <v>0</v>
      </c>
      <c r="D57">
        <f>'American Bonds'!D57-'American Bonds'!D48</f>
        <v>0</v>
      </c>
      <c r="E57">
        <f>'American Bonds'!E57-'American Bonds'!E48</f>
        <v>2.0000000000000018E-2</v>
      </c>
      <c r="F57">
        <f>'American Bonds'!F57-'American Bonds'!F48</f>
        <v>0.10000000000000009</v>
      </c>
      <c r="G57">
        <f>'American Bonds'!G57-'American Bonds'!G48</f>
        <v>0.14000000000000001</v>
      </c>
      <c r="H57">
        <f>'American Bonds'!H57-'American Bonds'!H48</f>
        <v>0.18000000000000016</v>
      </c>
      <c r="I57">
        <f>'American Bonds'!I57-'American Bonds'!I48</f>
        <v>0.16999999999999993</v>
      </c>
      <c r="J57">
        <f>'American Bonds'!J57-'American Bonds'!J48</f>
        <v>0.15000000000000013</v>
      </c>
      <c r="K57">
        <f>'American Bonds'!K57-'American Bonds'!K48</f>
        <v>0.14999999999999991</v>
      </c>
      <c r="L57">
        <f>'American Bonds'!L57-'American Bonds'!L48</f>
        <v>0.14000000000000012</v>
      </c>
      <c r="N57" s="129">
        <f t="shared" si="10"/>
        <v>0.18000000000000016</v>
      </c>
      <c r="O57" s="25">
        <f>List1!X114</f>
        <v>6.603532755484907</v>
      </c>
      <c r="T57" s="147">
        <v>41387</v>
      </c>
      <c r="U57">
        <f t="shared" si="0"/>
        <v>0.10098765432098762</v>
      </c>
      <c r="V57">
        <f t="shared" si="1"/>
        <v>0.10525378544777675</v>
      </c>
      <c r="W57" s="26">
        <f>LN(List1!W124/List1!W114)</f>
        <v>-1.3991337811026709E-3</v>
      </c>
      <c r="X57" s="26">
        <f t="shared" si="2"/>
        <v>0.34584457433217386</v>
      </c>
      <c r="Y57" s="26">
        <f t="shared" si="3"/>
        <v>-2.2339310902601248E-2</v>
      </c>
      <c r="Z57" s="26">
        <f>O309*(U57+V57*'List2 (VaR)'!$R$3)/100</f>
        <v>2.464316498929469E-2</v>
      </c>
      <c r="AA57" s="26">
        <f t="shared" si="4"/>
        <v>0.27411472506513523</v>
      </c>
      <c r="AB57" s="26">
        <f t="shared" si="5"/>
        <v>-1.7706029010389038E-2</v>
      </c>
      <c r="AC57" s="26">
        <f>O309*(U57+V57*'List2 (VaR)'!$R$4)/100</f>
        <v>2.054693248541228E-2</v>
      </c>
      <c r="AD57" s="26">
        <f t="shared" si="6"/>
        <v>-7.0643103810851843E-2</v>
      </c>
      <c r="AE57" s="26">
        <f t="shared" si="7"/>
        <v>-5.5991379989846497E-2</v>
      </c>
      <c r="AF57" s="26">
        <f t="shared" si="8"/>
        <v>7.7928530121490147E-2</v>
      </c>
      <c r="AG57" s="26">
        <f t="shared" si="9"/>
        <v>6.4975105583607209E-2</v>
      </c>
    </row>
    <row r="58" spans="1:33" x14ac:dyDescent="0.2">
      <c r="A58" s="154">
        <v>41019</v>
      </c>
      <c r="B58">
        <f>'American Bonds'!B58-'American Bonds'!B49</f>
        <v>-1.0000000000000009E-2</v>
      </c>
      <c r="C58">
        <f>'American Bonds'!C58-'American Bonds'!C49</f>
        <v>0</v>
      </c>
      <c r="D58">
        <f>'American Bonds'!D58-'American Bonds'!D49</f>
        <v>2.9999999999999971E-2</v>
      </c>
      <c r="E58">
        <f>'American Bonds'!E58-'American Bonds'!E49</f>
        <v>2.0000000000000018E-2</v>
      </c>
      <c r="F58">
        <f>'American Bonds'!F58-'American Bonds'!F49</f>
        <v>0.12</v>
      </c>
      <c r="G58">
        <f>'American Bonds'!G58-'American Bonds'!G49</f>
        <v>0.14000000000000001</v>
      </c>
      <c r="H58">
        <f>'American Bonds'!H58-'American Bonds'!H49</f>
        <v>0.19000000000000017</v>
      </c>
      <c r="I58">
        <f>'American Bonds'!I58-'American Bonds'!I49</f>
        <v>0.17999999999999994</v>
      </c>
      <c r="J58">
        <f>'American Bonds'!J58-'American Bonds'!J49</f>
        <v>0.15999999999999992</v>
      </c>
      <c r="K58">
        <f>'American Bonds'!K58-'American Bonds'!K49</f>
        <v>0.16000000000000014</v>
      </c>
      <c r="L58">
        <f>'American Bonds'!L58-'American Bonds'!L49</f>
        <v>0.14000000000000012</v>
      </c>
      <c r="N58" s="129">
        <f t="shared" si="10"/>
        <v>0.19000000000000017</v>
      </c>
      <c r="O58" s="25">
        <f>List1!X115</f>
        <v>6.5818381834424926</v>
      </c>
      <c r="T58" s="147">
        <v>41388</v>
      </c>
      <c r="U58">
        <f t="shared" si="0"/>
        <v>0.10115226337448555</v>
      </c>
      <c r="V58">
        <f t="shared" si="1"/>
        <v>0.10515783820019604</v>
      </c>
      <c r="W58" s="26">
        <f>LN(List1!W125/List1!W115)</f>
        <v>3.7267246169500291E-3</v>
      </c>
      <c r="X58" s="26">
        <f t="shared" si="2"/>
        <v>0.34578597671024236</v>
      </c>
      <c r="Y58" s="26">
        <f t="shared" si="3"/>
        <v>-2.2288951213244351E-2</v>
      </c>
      <c r="Z58" s="26">
        <f>O310*(U58+V58*'List2 (VaR)'!$R$3)/100</f>
        <v>2.4585905470824242E-2</v>
      </c>
      <c r="AA58" s="26">
        <f t="shared" si="4"/>
        <v>0.274121514940454</v>
      </c>
      <c r="AB58" s="26">
        <f t="shared" si="5"/>
        <v>-1.7669545570173015E-2</v>
      </c>
      <c r="AC58" s="26">
        <f>O310*(U58+V58*'List2 (VaR)'!$R$4)/100</f>
        <v>2.0501940803021125E-2</v>
      </c>
      <c r="AD58" s="26">
        <f t="shared" si="6"/>
        <v>-7.0483852490225513E-2</v>
      </c>
      <c r="AE58" s="26">
        <f t="shared" si="7"/>
        <v>-5.5876009221885278E-2</v>
      </c>
      <c r="AF58" s="26">
        <f t="shared" si="8"/>
        <v>7.7747459625399043E-2</v>
      </c>
      <c r="AG58" s="26">
        <f t="shared" si="9"/>
        <v>6.4832829391488267E-2</v>
      </c>
    </row>
    <row r="59" spans="1:33" x14ac:dyDescent="0.2">
      <c r="A59" s="154">
        <v>41020</v>
      </c>
      <c r="B59">
        <f>'American Bonds'!B59-'American Bonds'!B50</f>
        <v>0</v>
      </c>
      <c r="C59">
        <f>'American Bonds'!C59-'American Bonds'!C50</f>
        <v>0</v>
      </c>
      <c r="D59">
        <f>'American Bonds'!D59-'American Bonds'!D50</f>
        <v>3.999999999999998E-2</v>
      </c>
      <c r="E59">
        <f>'American Bonds'!E59-'American Bonds'!E50</f>
        <v>3.0000000000000027E-2</v>
      </c>
      <c r="F59">
        <f>'American Bonds'!F59-'American Bonds'!F50</f>
        <v>0.14000000000000001</v>
      </c>
      <c r="G59">
        <f>'American Bonds'!G59-'American Bonds'!G50</f>
        <v>0.16000000000000003</v>
      </c>
      <c r="H59">
        <f>'American Bonds'!H59-'American Bonds'!H50</f>
        <v>0.21000000000000019</v>
      </c>
      <c r="I59">
        <f>'American Bonds'!I59-'American Bonds'!I50</f>
        <v>0.18999999999999995</v>
      </c>
      <c r="J59">
        <f>'American Bonds'!J59-'American Bonds'!J50</f>
        <v>0.15999999999999992</v>
      </c>
      <c r="K59">
        <f>'American Bonds'!K59-'American Bonds'!K50</f>
        <v>0.1599999999999997</v>
      </c>
      <c r="L59">
        <f>'American Bonds'!L59-'American Bonds'!L50</f>
        <v>0.14000000000000012</v>
      </c>
      <c r="N59" s="129">
        <f t="shared" si="10"/>
        <v>0.21000000000000019</v>
      </c>
      <c r="O59" s="25">
        <f>List1!X116</f>
        <v>6.5680607652562601</v>
      </c>
      <c r="T59" s="147">
        <v>41389</v>
      </c>
      <c r="U59">
        <f t="shared" si="0"/>
        <v>0.1013168724279835</v>
      </c>
      <c r="V59">
        <f t="shared" si="1"/>
        <v>0.10504581056591739</v>
      </c>
      <c r="W59" s="26">
        <f>LN(List1!W126/List1!W116)</f>
        <v>8.0193530688269492E-3</v>
      </c>
      <c r="X59" s="26">
        <f t="shared" si="2"/>
        <v>0.3456899705149023</v>
      </c>
      <c r="Y59" s="26">
        <f t="shared" si="3"/>
        <v>-2.2208327302559599E-2</v>
      </c>
      <c r="Z59" s="26">
        <f>O311*(U59+V59*'List2 (VaR)'!$R$3)/100</f>
        <v>2.4495169758630114E-2</v>
      </c>
      <c r="AA59" s="26">
        <f t="shared" si="4"/>
        <v>0.2741018549333899</v>
      </c>
      <c r="AB59" s="26">
        <f t="shared" si="5"/>
        <v>-1.7609257507622756E-2</v>
      </c>
      <c r="AC59" s="26">
        <f>O311*(U59+V59*'List2 (VaR)'!$R$4)/100</f>
        <v>2.0429183785855797E-2</v>
      </c>
      <c r="AD59" s="26">
        <f t="shared" si="6"/>
        <v>-7.0228897298591705E-2</v>
      </c>
      <c r="AE59" s="26">
        <f t="shared" si="7"/>
        <v>-5.5685361628507762E-2</v>
      </c>
      <c r="AF59" s="26">
        <f t="shared" si="8"/>
        <v>7.7460528109748086E-2</v>
      </c>
      <c r="AG59" s="26">
        <f t="shared" si="9"/>
        <v>6.4602751501485867E-2</v>
      </c>
    </row>
    <row r="60" spans="1:33" x14ac:dyDescent="0.2">
      <c r="A60" s="154">
        <v>41023</v>
      </c>
      <c r="B60">
        <f>'American Bonds'!B60-'American Bonds'!B51</f>
        <v>-3.999999999999998E-2</v>
      </c>
      <c r="C60">
        <f>'American Bonds'!C60-'American Bonds'!C51</f>
        <v>0.03</v>
      </c>
      <c r="D60">
        <f>'American Bonds'!D60-'American Bonds'!D51</f>
        <v>0.06</v>
      </c>
      <c r="E60">
        <f>'American Bonds'!E60-'American Bonds'!E51</f>
        <v>2.9999999999999916E-2</v>
      </c>
      <c r="F60">
        <f>'American Bonds'!F60-'American Bonds'!F51</f>
        <v>0.10999999999999999</v>
      </c>
      <c r="G60">
        <f>'American Bonds'!G60-'American Bonds'!G51</f>
        <v>0.10999999999999999</v>
      </c>
      <c r="H60">
        <f>'American Bonds'!H60-'American Bonds'!H51</f>
        <v>0.15999999999999992</v>
      </c>
      <c r="I60">
        <f>'American Bonds'!I60-'American Bonds'!I51</f>
        <v>0.14999999999999991</v>
      </c>
      <c r="J60">
        <f>'American Bonds'!J60-'American Bonds'!J51</f>
        <v>0.11999999999999988</v>
      </c>
      <c r="K60">
        <f>'American Bonds'!K60-'American Bonds'!K51</f>
        <v>0.13999999999999968</v>
      </c>
      <c r="L60">
        <f>'American Bonds'!L60-'American Bonds'!L51</f>
        <v>0.11000000000000032</v>
      </c>
      <c r="N60" s="129">
        <f t="shared" si="10"/>
        <v>0.15999999999999992</v>
      </c>
      <c r="O60" s="25">
        <f>List1!X117</f>
        <v>6.5651026163315471</v>
      </c>
      <c r="T60" s="147">
        <v>41390</v>
      </c>
      <c r="U60">
        <f t="shared" si="0"/>
        <v>0.10148148148148144</v>
      </c>
      <c r="V60">
        <f t="shared" si="1"/>
        <v>0.10496490296282131</v>
      </c>
      <c r="W60" s="26">
        <f>LN(List1!W127/List1!W117)</f>
        <v>7.0117428170704526E-3</v>
      </c>
      <c r="X60" s="26">
        <f t="shared" si="2"/>
        <v>0.34566636033794396</v>
      </c>
      <c r="Y60" s="26">
        <f t="shared" si="3"/>
        <v>-2.2232746372695136E-2</v>
      </c>
      <c r="Z60" s="26">
        <f>O312*(U60+V60*'List2 (VaR)'!$R$3)/100</f>
        <v>2.4520496275359138E-2</v>
      </c>
      <c r="AA60" s="26">
        <f t="shared" si="4"/>
        <v>0.27413338282248734</v>
      </c>
      <c r="AB60" s="26">
        <f t="shared" si="5"/>
        <v>-1.763185161154451E-2</v>
      </c>
      <c r="AC60" s="26">
        <f>O312*(U60+V60*'List2 (VaR)'!$R$4)/100</f>
        <v>2.0452896870443767E-2</v>
      </c>
      <c r="AD60" s="26">
        <f t="shared" si="6"/>
        <v>-7.0306117178563401E-2</v>
      </c>
      <c r="AE60" s="26">
        <f t="shared" si="7"/>
        <v>-5.5756810458591044E-2</v>
      </c>
      <c r="AF60" s="26">
        <f t="shared" si="8"/>
        <v>7.7540617587810154E-2</v>
      </c>
      <c r="AG60" s="26">
        <f t="shared" si="9"/>
        <v>6.4677738859132083E-2</v>
      </c>
    </row>
    <row r="61" spans="1:33" x14ac:dyDescent="0.2">
      <c r="A61" s="154">
        <v>41024</v>
      </c>
      <c r="B61">
        <f>'American Bonds'!B61-'American Bonds'!B52</f>
        <v>-1.999999999999999E-2</v>
      </c>
      <c r="C61">
        <f>'American Bonds'!C61-'American Bonds'!C52</f>
        <v>9.9999999999999811E-3</v>
      </c>
      <c r="D61">
        <f>'American Bonds'!D61-'American Bonds'!D52</f>
        <v>7.0000000000000007E-2</v>
      </c>
      <c r="E61">
        <f>'American Bonds'!E61-'American Bonds'!E52</f>
        <v>5.9999999999999942E-2</v>
      </c>
      <c r="F61">
        <f>'American Bonds'!F61-'American Bonds'!F52</f>
        <v>0.10999999999999999</v>
      </c>
      <c r="G61">
        <f>'American Bonds'!G61-'American Bonds'!G52</f>
        <v>0.14000000000000001</v>
      </c>
      <c r="H61">
        <f>'American Bonds'!H61-'American Bonds'!H52</f>
        <v>0.17999999999999994</v>
      </c>
      <c r="I61">
        <f>'American Bonds'!I61-'American Bonds'!I52</f>
        <v>0.18999999999999995</v>
      </c>
      <c r="J61">
        <f>'American Bonds'!J61-'American Bonds'!J52</f>
        <v>0.16999999999999993</v>
      </c>
      <c r="K61">
        <f>'American Bonds'!K61-'American Bonds'!K52</f>
        <v>0.18999999999999995</v>
      </c>
      <c r="L61">
        <f>'American Bonds'!L61-'American Bonds'!L52</f>
        <v>0.17999999999999972</v>
      </c>
      <c r="N61" s="129">
        <f t="shared" si="10"/>
        <v>0.18999999999999995</v>
      </c>
      <c r="O61" s="25">
        <f>List1!X118</f>
        <v>6.5574465851865114</v>
      </c>
      <c r="T61" s="147">
        <v>41391</v>
      </c>
      <c r="U61">
        <f t="shared" si="0"/>
        <v>0.10168724279835388</v>
      </c>
      <c r="V61">
        <f t="shared" si="1"/>
        <v>0.10485346387300744</v>
      </c>
      <c r="W61" s="26">
        <f>LN(List1!W128/List1!W118)</f>
        <v>9.6293834319210216E-3</v>
      </c>
      <c r="X61" s="26">
        <f t="shared" si="2"/>
        <v>0.34561287556514281</v>
      </c>
      <c r="Y61" s="26">
        <f t="shared" si="3"/>
        <v>-2.2242967633784826E-2</v>
      </c>
      <c r="Z61" s="26">
        <f>O313*(U61+V61*'List2 (VaR)'!$R$3)/100</f>
        <v>2.4529693154278553E-2</v>
      </c>
      <c r="AA61" s="26">
        <f t="shared" si="4"/>
        <v>0.27415584314829528</v>
      </c>
      <c r="AB61" s="26">
        <f t="shared" si="5"/>
        <v>-1.7644133008034107E-2</v>
      </c>
      <c r="AC61" s="26">
        <f>O313*(U61+V61*'List2 (VaR)'!$R$4)/100</f>
        <v>2.0463915091941474E-2</v>
      </c>
      <c r="AD61" s="26">
        <f t="shared" si="6"/>
        <v>-7.033843964416607E-2</v>
      </c>
      <c r="AE61" s="26">
        <f t="shared" si="7"/>
        <v>-5.5795647644345768E-2</v>
      </c>
      <c r="AF61" s="26">
        <f t="shared" si="8"/>
        <v>7.7569700672560304E-2</v>
      </c>
      <c r="AG61" s="26">
        <f t="shared" si="9"/>
        <v>6.4712581534829075E-2</v>
      </c>
    </row>
    <row r="62" spans="1:33" x14ac:dyDescent="0.2">
      <c r="A62" s="154">
        <v>41025</v>
      </c>
      <c r="B62">
        <f>'American Bonds'!B62-'American Bonds'!B53</f>
        <v>-0.03</v>
      </c>
      <c r="C62">
        <f>'American Bonds'!C62-'American Bonds'!C53</f>
        <v>1.999999999999999E-2</v>
      </c>
      <c r="D62">
        <f>'American Bonds'!D62-'American Bonds'!D53</f>
        <v>3.0000000000000027E-2</v>
      </c>
      <c r="E62">
        <f>'American Bonds'!E62-'American Bonds'!E53</f>
        <v>2.9999999999999916E-2</v>
      </c>
      <c r="F62">
        <f>'American Bonds'!F62-'American Bonds'!F53</f>
        <v>5.9999999999999942E-2</v>
      </c>
      <c r="G62">
        <f>'American Bonds'!G62-'American Bonds'!G53</f>
        <v>6.9999999999999951E-2</v>
      </c>
      <c r="H62">
        <f>'American Bonds'!H62-'American Bonds'!H53</f>
        <v>7.0000000000000062E-2</v>
      </c>
      <c r="I62">
        <f>'American Bonds'!I62-'American Bonds'!I53</f>
        <v>6.999999999999984E-2</v>
      </c>
      <c r="J62">
        <f>'American Bonds'!J62-'American Bonds'!J53</f>
        <v>7.0000000000000062E-2</v>
      </c>
      <c r="K62">
        <f>'American Bonds'!K62-'American Bonds'!K53</f>
        <v>0.11999999999999966</v>
      </c>
      <c r="L62">
        <f>'American Bonds'!L62-'American Bonds'!L53</f>
        <v>0.10000000000000009</v>
      </c>
      <c r="N62" s="129">
        <f t="shared" si="10"/>
        <v>0.11999999999999966</v>
      </c>
      <c r="O62" s="25">
        <f>List1!X119</f>
        <v>6.547057997558162</v>
      </c>
      <c r="T62" s="147" t="s">
        <v>129</v>
      </c>
      <c r="U62">
        <f t="shared" si="0"/>
        <v>0.10205761316872425</v>
      </c>
      <c r="V62">
        <f t="shared" si="1"/>
        <v>0.10490001523323238</v>
      </c>
      <c r="W62" s="26">
        <f>LN(List1!W129/List1!W119)</f>
        <v>1.1320490196000881E-2</v>
      </c>
      <c r="X62" s="26">
        <f t="shared" si="2"/>
        <v>0.34609154059340619</v>
      </c>
      <c r="Y62" s="26">
        <f t="shared" si="3"/>
        <v>-2.2288427673566268E-2</v>
      </c>
      <c r="Z62" s="26">
        <f>O314*(U62+V62*'List2 (VaR)'!$R$3)/100</f>
        <v>2.4577673545353614E-2</v>
      </c>
      <c r="AA62" s="26">
        <f t="shared" si="4"/>
        <v>0.27460278369237112</v>
      </c>
      <c r="AB62" s="26">
        <f t="shared" si="5"/>
        <v>-1.7684524368302302E-2</v>
      </c>
      <c r="AC62" s="26">
        <f>O314*(U62+V62*'List2 (VaR)'!$R$4)/100</f>
        <v>2.0507414320364029E-2</v>
      </c>
      <c r="AD62" s="26">
        <f t="shared" si="6"/>
        <v>-7.0482196912397294E-2</v>
      </c>
      <c r="AE62" s="26">
        <f t="shared" si="7"/>
        <v>-5.5923376340585695E-2</v>
      </c>
      <c r="AF62" s="26">
        <f t="shared" si="8"/>
        <v>7.772142799138311E-2</v>
      </c>
      <c r="AG62" s="26">
        <f t="shared" si="9"/>
        <v>6.4850138173104283E-2</v>
      </c>
    </row>
    <row r="63" spans="1:33" x14ac:dyDescent="0.2">
      <c r="A63" s="154">
        <v>41026</v>
      </c>
      <c r="B63">
        <f>'American Bonds'!B63-'American Bonds'!B54</f>
        <v>-1.999999999999999E-2</v>
      </c>
      <c r="C63">
        <f>'American Bonds'!C63-'American Bonds'!C54</f>
        <v>0</v>
      </c>
      <c r="D63">
        <f>'American Bonds'!D63-'American Bonds'!D54</f>
        <v>2.0000000000000018E-2</v>
      </c>
      <c r="E63">
        <f>'American Bonds'!E63-'American Bonds'!E54</f>
        <v>3.0000000000000027E-2</v>
      </c>
      <c r="F63">
        <f>'American Bonds'!F63-'American Bonds'!F54</f>
        <v>4.0000000000000036E-2</v>
      </c>
      <c r="G63">
        <f>'American Bonds'!G63-'American Bonds'!G54</f>
        <v>6.0000000000000053E-2</v>
      </c>
      <c r="H63">
        <f>'American Bonds'!H63-'American Bonds'!H54</f>
        <v>6.0000000000000053E-2</v>
      </c>
      <c r="I63">
        <f>'American Bonds'!I63-'American Bonds'!I54</f>
        <v>8.0000000000000071E-2</v>
      </c>
      <c r="J63">
        <f>'American Bonds'!J63-'American Bonds'!J54</f>
        <v>8.0000000000000071E-2</v>
      </c>
      <c r="K63">
        <f>'American Bonds'!K63-'American Bonds'!K54</f>
        <v>0.12999999999999989</v>
      </c>
      <c r="L63">
        <f>'American Bonds'!L63-'American Bonds'!L54</f>
        <v>0.12000000000000011</v>
      </c>
      <c r="N63" s="129">
        <f t="shared" si="10"/>
        <v>0.12999999999999989</v>
      </c>
      <c r="O63" s="25">
        <f>List1!X120</f>
        <v>6.5665607859590818</v>
      </c>
      <c r="T63" s="147" t="s">
        <v>130</v>
      </c>
      <c r="U63">
        <f t="shared" si="0"/>
        <v>0.1021399176954732</v>
      </c>
      <c r="V63">
        <f t="shared" si="1"/>
        <v>0.10489048288568986</v>
      </c>
      <c r="W63" s="26">
        <f>LN(List1!W130/List1!W120)</f>
        <v>8.9653721429494883E-3</v>
      </c>
      <c r="X63" s="26">
        <f t="shared" si="2"/>
        <v>0.34615166956371501</v>
      </c>
      <c r="Y63" s="26">
        <f t="shared" si="3"/>
        <v>-2.2243607227341228E-2</v>
      </c>
      <c r="Z63" s="26">
        <f>O315*(U63+V63*'List2 (VaR)'!$R$3)/100</f>
        <v>2.4527645158564915E-2</v>
      </c>
      <c r="AA63" s="26">
        <f t="shared" si="4"/>
        <v>0.27466940890269143</v>
      </c>
      <c r="AB63" s="26">
        <f t="shared" si="5"/>
        <v>-1.765017761346625E-2</v>
      </c>
      <c r="AC63" s="26">
        <f>O315*(U63+V63*'List2 (VaR)'!$R$4)/100</f>
        <v>2.0466645606546086E-2</v>
      </c>
      <c r="AD63" s="26">
        <f t="shared" si="6"/>
        <v>-7.0340462216581079E-2</v>
      </c>
      <c r="AE63" s="26">
        <f t="shared" si="7"/>
        <v>-5.5814762365068361E-2</v>
      </c>
      <c r="AF63" s="26">
        <f t="shared" si="8"/>
        <v>7.7563224341466938E-2</v>
      </c>
      <c r="AG63" s="26">
        <f t="shared" si="9"/>
        <v>6.4721216180164007E-2</v>
      </c>
    </row>
    <row r="64" spans="1:33" x14ac:dyDescent="0.2">
      <c r="A64" s="154">
        <v>41027</v>
      </c>
      <c r="B64">
        <f>'American Bonds'!B64-'American Bonds'!B55</f>
        <v>0</v>
      </c>
      <c r="C64">
        <f>'American Bonds'!C64-'American Bonds'!C55</f>
        <v>0</v>
      </c>
      <c r="D64">
        <f>'American Bonds'!D64-'American Bonds'!D55</f>
        <v>5.0000000000000044E-2</v>
      </c>
      <c r="E64">
        <f>'American Bonds'!E64-'American Bonds'!E55</f>
        <v>4.0000000000000036E-2</v>
      </c>
      <c r="F64">
        <f>'American Bonds'!F64-'American Bonds'!F55</f>
        <v>2.0000000000000018E-2</v>
      </c>
      <c r="G64">
        <f>'American Bonds'!G64-'American Bonds'!G55</f>
        <v>2.0000000000000018E-2</v>
      </c>
      <c r="H64">
        <f>'American Bonds'!H64-'American Bonds'!H55</f>
        <v>4.0000000000000036E-2</v>
      </c>
      <c r="I64">
        <f>'American Bonds'!I64-'American Bonds'!I55</f>
        <v>6.0000000000000053E-2</v>
      </c>
      <c r="J64">
        <f>'American Bonds'!J64-'American Bonds'!J55</f>
        <v>5.0000000000000044E-2</v>
      </c>
      <c r="K64">
        <f>'American Bonds'!K64-'American Bonds'!K55</f>
        <v>8.9999999999999858E-2</v>
      </c>
      <c r="L64">
        <f>'American Bonds'!L64-'American Bonds'!L55</f>
        <v>8.0000000000000071E-2</v>
      </c>
      <c r="N64" s="129">
        <f t="shared" si="10"/>
        <v>8.9999999999999858E-2</v>
      </c>
      <c r="O64" s="25">
        <f>List1!X121</f>
        <v>6.5760034704200176</v>
      </c>
      <c r="T64" s="147" t="s">
        <v>131</v>
      </c>
      <c r="U64">
        <f t="shared" si="0"/>
        <v>0.10213991769547322</v>
      </c>
      <c r="V64">
        <f t="shared" si="1"/>
        <v>0.10489048288568985</v>
      </c>
      <c r="W64" s="26">
        <f>LN(List1!W131/List1!W121)</f>
        <v>4.6142317029116923E-3</v>
      </c>
      <c r="X64" s="26">
        <f t="shared" si="2"/>
        <v>0.34615166956371501</v>
      </c>
      <c r="Y64" s="26">
        <f t="shared" si="3"/>
        <v>-2.2283371435100667E-2</v>
      </c>
      <c r="Z64" s="26">
        <f>O316*(U64+V64*'List2 (VaR)'!$R$3)/100</f>
        <v>2.4571492470197725E-2</v>
      </c>
      <c r="AA64" s="26">
        <f t="shared" si="4"/>
        <v>0.27466940890269143</v>
      </c>
      <c r="AB64" s="26">
        <f t="shared" si="5"/>
        <v>-1.7681730289362731E-2</v>
      </c>
      <c r="AC64" s="26">
        <f>O316*(U64+V64*'List2 (VaR)'!$R$4)/100</f>
        <v>2.0503233195048244E-2</v>
      </c>
      <c r="AD64" s="26">
        <f t="shared" si="6"/>
        <v>-7.0466207682453041E-2</v>
      </c>
      <c r="AE64" s="26">
        <f t="shared" si="7"/>
        <v>-5.5914540687174344E-2</v>
      </c>
      <c r="AF64" s="26">
        <f t="shared" si="8"/>
        <v>7.7701881715501811E-2</v>
      </c>
      <c r="AG64" s="26">
        <f t="shared" si="9"/>
        <v>6.483691629392381E-2</v>
      </c>
    </row>
    <row r="65" spans="1:33" x14ac:dyDescent="0.2">
      <c r="A65" s="154" t="s">
        <v>34</v>
      </c>
      <c r="B65">
        <f>'American Bonds'!B65-'American Bonds'!B56</f>
        <v>-6.9999999999999993E-2</v>
      </c>
      <c r="C65">
        <f>'American Bonds'!C65-'American Bonds'!C56</f>
        <v>1.0000000000000009E-2</v>
      </c>
      <c r="D65">
        <f>'American Bonds'!D65-'American Bonds'!D56</f>
        <v>4.9999999999999989E-2</v>
      </c>
      <c r="E65">
        <f>'American Bonds'!E65-'American Bonds'!E56</f>
        <v>2.0000000000000018E-2</v>
      </c>
      <c r="F65">
        <f>'American Bonds'!F65-'American Bonds'!F56</f>
        <v>3.0000000000000027E-2</v>
      </c>
      <c r="G65">
        <f>'American Bonds'!G65-'American Bonds'!G56</f>
        <v>3.9999999999999925E-2</v>
      </c>
      <c r="H65">
        <f>'American Bonds'!H65-'American Bonds'!H56</f>
        <v>6.0000000000000053E-2</v>
      </c>
      <c r="I65">
        <f>'American Bonds'!I65-'American Bonds'!I56</f>
        <v>6.999999999999984E-2</v>
      </c>
      <c r="J65">
        <f>'American Bonds'!J65-'American Bonds'!J56</f>
        <v>8.9999999999999858E-2</v>
      </c>
      <c r="K65">
        <f>'American Bonds'!K65-'American Bonds'!K56</f>
        <v>0.12000000000000011</v>
      </c>
      <c r="L65">
        <f>'American Bonds'!L65-'American Bonds'!L56</f>
        <v>0.10999999999999988</v>
      </c>
      <c r="N65" s="129">
        <f t="shared" si="10"/>
        <v>0.12000000000000011</v>
      </c>
      <c r="O65" s="25">
        <f>List1!X122</f>
        <v>6.5796919629713955</v>
      </c>
      <c r="T65" s="147" t="s">
        <v>132</v>
      </c>
      <c r="U65">
        <f t="shared" si="0"/>
        <v>0.10205761316872422</v>
      </c>
      <c r="V65">
        <f t="shared" si="1"/>
        <v>0.10486849682189811</v>
      </c>
      <c r="W65" s="26">
        <f>LN(List1!W132/List1!W122)</f>
        <v>6.196122590701774E-3</v>
      </c>
      <c r="X65" s="26">
        <f t="shared" si="2"/>
        <v>0.34601821780420555</v>
      </c>
      <c r="Y65" s="26">
        <f t="shared" si="3"/>
        <v>-2.2247390005677367E-2</v>
      </c>
      <c r="Z65" s="26">
        <f>O317*(U65+V65*'List2 (VaR)'!$R$3)/100</f>
        <v>2.4532218394844828E-2</v>
      </c>
      <c r="AA65" s="26">
        <f t="shared" si="4"/>
        <v>0.27455094051917217</v>
      </c>
      <c r="AB65" s="26">
        <f t="shared" si="5"/>
        <v>-1.7652370701509677E-2</v>
      </c>
      <c r="AC65" s="26">
        <f>O317*(U65+V65*'List2 (VaR)'!$R$4)/100</f>
        <v>2.0469813415485386E-2</v>
      </c>
      <c r="AD65" s="26">
        <f t="shared" si="6"/>
        <v>-7.0352424412006814E-2</v>
      </c>
      <c r="AE65" s="26">
        <f t="shared" si="7"/>
        <v>-5.5821697518394879E-2</v>
      </c>
      <c r="AF65" s="26">
        <f t="shared" si="8"/>
        <v>7.757768618438958E-2</v>
      </c>
      <c r="AG65" s="26">
        <f t="shared" si="9"/>
        <v>6.4731233671604424E-2</v>
      </c>
    </row>
    <row r="66" spans="1:33" x14ac:dyDescent="0.2">
      <c r="A66" s="154" t="s">
        <v>35</v>
      </c>
      <c r="B66">
        <f>'American Bonds'!B66-'American Bonds'!B57</f>
        <v>0</v>
      </c>
      <c r="C66">
        <f>'American Bonds'!C66-'American Bonds'!C57</f>
        <v>-2.0000000000000018E-2</v>
      </c>
      <c r="D66">
        <f>'American Bonds'!D66-'American Bonds'!D57</f>
        <v>4.0000000000000036E-2</v>
      </c>
      <c r="E66">
        <f>'American Bonds'!E66-'American Bonds'!E57</f>
        <v>-1.0000000000000009E-2</v>
      </c>
      <c r="F66">
        <f>'American Bonds'!F66-'American Bonds'!F57</f>
        <v>-5.0000000000000044E-2</v>
      </c>
      <c r="G66">
        <f>'American Bonds'!G66-'American Bonds'!G57</f>
        <v>-4.9999999999999933E-2</v>
      </c>
      <c r="H66">
        <f>'American Bonds'!H66-'American Bonds'!H57</f>
        <v>-7.0000000000000062E-2</v>
      </c>
      <c r="I66">
        <f>'American Bonds'!I66-'American Bonds'!I57</f>
        <v>-5.9999999999999831E-2</v>
      </c>
      <c r="J66">
        <f>'American Bonds'!J66-'American Bonds'!J57</f>
        <v>-4.0000000000000036E-2</v>
      </c>
      <c r="K66">
        <f>'American Bonds'!K66-'American Bonds'!K57</f>
        <v>-9.9999999999997868E-3</v>
      </c>
      <c r="L66">
        <f>'American Bonds'!L66-'American Bonds'!L57</f>
        <v>0</v>
      </c>
      <c r="N66" s="129">
        <f t="shared" si="10"/>
        <v>4.0000000000000036E-2</v>
      </c>
      <c r="O66" s="25">
        <f>List1!X123</f>
        <v>6.5613493163203529</v>
      </c>
      <c r="T66" s="147" t="s">
        <v>133</v>
      </c>
      <c r="U66">
        <f t="shared" si="0"/>
        <v>0.10213991769547319</v>
      </c>
      <c r="V66">
        <f t="shared" si="1"/>
        <v>0.10485107980933378</v>
      </c>
      <c r="W66" s="26">
        <f>LN(List1!W133/List1!W123)</f>
        <v>6.6137936315277552E-3</v>
      </c>
      <c r="X66" s="26">
        <f t="shared" si="2"/>
        <v>0.34606000430080336</v>
      </c>
      <c r="Y66" s="26">
        <f t="shared" si="3"/>
        <v>-2.2212316344773563E-2</v>
      </c>
      <c r="Z66" s="26">
        <f>O318*(U66+V66*'List2 (VaR)'!$R$3)/100</f>
        <v>2.4492888348579624E-2</v>
      </c>
      <c r="AA66" s="26">
        <f t="shared" si="4"/>
        <v>0.27460459660963404</v>
      </c>
      <c r="AB66" s="26">
        <f t="shared" si="5"/>
        <v>-1.7625857058940007E-2</v>
      </c>
      <c r="AC66" s="26">
        <f>O318*(U66+V66*'List2 (VaR)'!$R$4)/100</f>
        <v>2.0438051185327599E-2</v>
      </c>
      <c r="AD66" s="26">
        <f t="shared" si="6"/>
        <v>-7.0241511757670391E-2</v>
      </c>
      <c r="AE66" s="26">
        <f t="shared" si="7"/>
        <v>-5.5737854018807119E-2</v>
      </c>
      <c r="AF66" s="26">
        <f t="shared" si="8"/>
        <v>7.7453313657711742E-2</v>
      </c>
      <c r="AG66" s="26">
        <f t="shared" si="9"/>
        <v>6.4630792680739332E-2</v>
      </c>
    </row>
    <row r="67" spans="1:33" x14ac:dyDescent="0.2">
      <c r="A67" s="154" t="s">
        <v>36</v>
      </c>
      <c r="B67">
        <f>'American Bonds'!B67-'American Bonds'!B58</f>
        <v>-1.0000000000000009E-2</v>
      </c>
      <c r="C67">
        <f>'American Bonds'!C67-'American Bonds'!C58</f>
        <v>-4.0000000000000008E-2</v>
      </c>
      <c r="D67">
        <f>'American Bonds'!D67-'American Bonds'!D58</f>
        <v>2.0000000000000018E-2</v>
      </c>
      <c r="E67">
        <f>'American Bonds'!E67-'American Bonds'!E58</f>
        <v>-4.0000000000000036E-2</v>
      </c>
      <c r="F67">
        <f>'American Bonds'!F67-'American Bonds'!F58</f>
        <v>-6.9999999999999951E-2</v>
      </c>
      <c r="G67">
        <f>'American Bonds'!G67-'American Bonds'!G58</f>
        <v>-8.9999999999999969E-2</v>
      </c>
      <c r="H67">
        <f>'American Bonds'!H67-'American Bonds'!H58</f>
        <v>-0.12000000000000011</v>
      </c>
      <c r="I67">
        <f>'American Bonds'!I67-'American Bonds'!I58</f>
        <v>-9.9999999999999867E-2</v>
      </c>
      <c r="J67">
        <f>'American Bonds'!J67-'American Bonds'!J58</f>
        <v>-8.9999999999999858E-2</v>
      </c>
      <c r="K67">
        <f>'American Bonds'!K67-'American Bonds'!K58</f>
        <v>-6.999999999999984E-2</v>
      </c>
      <c r="L67">
        <f>'American Bonds'!L67-'American Bonds'!L58</f>
        <v>-4.9999999999999822E-2</v>
      </c>
      <c r="N67" s="129">
        <f t="shared" si="10"/>
        <v>2.0000000000000018E-2</v>
      </c>
      <c r="O67" s="25">
        <f>List1!X124</f>
        <v>6.586846372375792</v>
      </c>
      <c r="T67" s="147" t="s">
        <v>134</v>
      </c>
      <c r="U67">
        <f t="shared" ref="U67:U130" si="11">AVERAGE(N77:N319)</f>
        <v>0.1021399176954732</v>
      </c>
      <c r="V67">
        <f t="shared" ref="V67:V130" si="12">_xlfn.STDEV.S(N77:N319)</f>
        <v>0.10485107980933377</v>
      </c>
      <c r="W67" s="26">
        <f>LN(List1!W134/List1!W124)</f>
        <v>1.5068865760965904E-3</v>
      </c>
      <c r="X67" s="26">
        <f t="shared" ref="X67:X130" si="13">U67+V67*_xlfn.NORM.S.INV(99%)</f>
        <v>0.3460600043008033</v>
      </c>
      <c r="Y67" s="26">
        <f t="shared" ref="Y67:Y130" si="14">-X67*O319/100</f>
        <v>-2.2213191714851567E-2</v>
      </c>
      <c r="Z67" s="26">
        <f>O319*(U67+V67*'List2 (VaR)'!$R$3)/100</f>
        <v>2.4493853594223139E-2</v>
      </c>
      <c r="AA67" s="26">
        <f t="shared" ref="AA67:AA130" si="15">U67+V67*_xlfn.NORM.S.INV(95%)</f>
        <v>0.27460459660963404</v>
      </c>
      <c r="AB67" s="26">
        <f t="shared" ref="AB67:AB130" si="16">-AA67*O319/100</f>
        <v>-1.7626551680231601E-2</v>
      </c>
      <c r="AC67" s="26">
        <f>O319*(U67+V67*'List2 (VaR)'!$R$4)/100</f>
        <v>2.0438856632998284E-2</v>
      </c>
      <c r="AD67" s="26">
        <f t="shared" ref="AD67:AD130" si="17">Y67*SQRT(10)</f>
        <v>-7.024427992091245E-2</v>
      </c>
      <c r="AE67" s="26">
        <f t="shared" ref="AE67:AE130" si="18">AB67*SQRT(10)</f>
        <v>-5.5740050604199808E-2</v>
      </c>
      <c r="AF67" s="26">
        <f t="shared" ref="AF67:AF130" si="19">Z67*SQRT(10)</f>
        <v>7.7456366032446794E-2</v>
      </c>
      <c r="AG67" s="26">
        <f t="shared" ref="AG67:AG130" si="20">AC67*SQRT(10)</f>
        <v>6.4633339729914779E-2</v>
      </c>
    </row>
    <row r="68" spans="1:33" x14ac:dyDescent="0.2">
      <c r="A68" s="154" t="s">
        <v>37</v>
      </c>
      <c r="B68">
        <f>'American Bonds'!B68-'American Bonds'!B59</f>
        <v>1.0000000000000009E-2</v>
      </c>
      <c r="C68">
        <f>'American Bonds'!C68-'American Bonds'!C59</f>
        <v>-0.03</v>
      </c>
      <c r="D68">
        <f>'American Bonds'!D68-'American Bonds'!D59</f>
        <v>1.0000000000000009E-2</v>
      </c>
      <c r="E68">
        <f>'American Bonds'!E68-'American Bonds'!E59</f>
        <v>-5.0000000000000044E-2</v>
      </c>
      <c r="F68">
        <f>'American Bonds'!F68-'American Bonds'!F59</f>
        <v>-0.12</v>
      </c>
      <c r="G68">
        <f>'American Bonds'!G68-'American Bonds'!G59</f>
        <v>-0.14000000000000001</v>
      </c>
      <c r="H68">
        <f>'American Bonds'!H68-'American Bonds'!H59</f>
        <v>-0.17000000000000015</v>
      </c>
      <c r="I68">
        <f>'American Bonds'!I68-'American Bonds'!I59</f>
        <v>-0.14999999999999991</v>
      </c>
      <c r="J68">
        <f>'American Bonds'!J68-'American Bonds'!J59</f>
        <v>-0.12999999999999989</v>
      </c>
      <c r="K68">
        <f>'American Bonds'!K68-'American Bonds'!K59</f>
        <v>-0.12999999999999989</v>
      </c>
      <c r="L68">
        <f>'American Bonds'!L68-'American Bonds'!L59</f>
        <v>-0.10000000000000009</v>
      </c>
      <c r="N68" s="129">
        <f t="shared" si="10"/>
        <v>1.0000000000000009E-2</v>
      </c>
      <c r="O68" s="25">
        <f>List1!X125</f>
        <v>6.59368846478786</v>
      </c>
      <c r="T68" s="147" t="s">
        <v>135</v>
      </c>
      <c r="U68">
        <f t="shared" si="11"/>
        <v>0.10172839506172834</v>
      </c>
      <c r="V68">
        <f t="shared" si="12"/>
        <v>0.10462198925976188</v>
      </c>
      <c r="W68" s="26">
        <f>LN(List1!W135/List1!W125)</f>
        <v>-6.6688756695963362E-3</v>
      </c>
      <c r="X68" s="26">
        <f t="shared" si="13"/>
        <v>0.34511553735409906</v>
      </c>
      <c r="Y68" s="26">
        <f t="shared" si="14"/>
        <v>-2.2115488191636258E-2</v>
      </c>
      <c r="Z68" s="26">
        <f>O320*(U68+V68*'List2 (VaR)'!$R$3)/100</f>
        <v>2.438735795837834E-2</v>
      </c>
      <c r="AA68" s="26">
        <f t="shared" si="15"/>
        <v>0.27381625355452555</v>
      </c>
      <c r="AB68" s="26">
        <f t="shared" si="16"/>
        <v>-1.7546529978306885E-2</v>
      </c>
      <c r="AC68" s="26">
        <f>O320*(U68+V68*'List2 (VaR)'!$R$4)/100</f>
        <v>2.0347993296845873E-2</v>
      </c>
      <c r="AD68" s="26">
        <f t="shared" si="17"/>
        <v>-6.9935314252128927E-2</v>
      </c>
      <c r="AE68" s="26">
        <f t="shared" si="18"/>
        <v>-5.5486999763874625E-2</v>
      </c>
      <c r="AF68" s="26">
        <f t="shared" si="19"/>
        <v>7.7119597262309367E-2</v>
      </c>
      <c r="AG68" s="26">
        <f t="shared" si="20"/>
        <v>6.4346004631871637E-2</v>
      </c>
    </row>
    <row r="69" spans="1:33" x14ac:dyDescent="0.2">
      <c r="A69" s="154" t="s">
        <v>38</v>
      </c>
      <c r="B69">
        <f>'American Bonds'!B69-'American Bonds'!B60</f>
        <v>0.03</v>
      </c>
      <c r="C69">
        <f>'American Bonds'!C69-'American Bonds'!C60</f>
        <v>-0.06</v>
      </c>
      <c r="D69">
        <f>'American Bonds'!D69-'American Bonds'!D60</f>
        <v>-1.0000000000000009E-2</v>
      </c>
      <c r="E69">
        <f>'American Bonds'!E69-'American Bonds'!E60</f>
        <v>-5.9999999999999942E-2</v>
      </c>
      <c r="F69">
        <f>'American Bonds'!F69-'American Bonds'!F60</f>
        <v>-0.10999999999999999</v>
      </c>
      <c r="G69">
        <f>'American Bonds'!G69-'American Bonds'!G60</f>
        <v>-0.10999999999999999</v>
      </c>
      <c r="H69">
        <f>'American Bonds'!H69-'American Bonds'!H60</f>
        <v>-0.14999999999999991</v>
      </c>
      <c r="I69">
        <f>'American Bonds'!I69-'American Bonds'!I60</f>
        <v>-0.1399999999999999</v>
      </c>
      <c r="J69">
        <f>'American Bonds'!J69-'American Bonds'!J60</f>
        <v>-0.11999999999999988</v>
      </c>
      <c r="K69">
        <f>'American Bonds'!K69-'American Bonds'!K60</f>
        <v>-0.11999999999999966</v>
      </c>
      <c r="L69">
        <f>'American Bonds'!L69-'American Bonds'!L60</f>
        <v>-0.10000000000000009</v>
      </c>
      <c r="N69" s="129">
        <f t="shared" si="10"/>
        <v>0.03</v>
      </c>
      <c r="O69" s="25">
        <f>List1!X126</f>
        <v>6.610297512761699</v>
      </c>
      <c r="T69" s="147" t="s">
        <v>136</v>
      </c>
      <c r="U69">
        <f t="shared" si="11"/>
        <v>0.1016049382716049</v>
      </c>
      <c r="V69">
        <f t="shared" si="12"/>
        <v>0.10457063084354437</v>
      </c>
      <c r="W69" s="26">
        <f>LN(List1!W136/List1!W126)</f>
        <v>-7.4013799809438934E-3</v>
      </c>
      <c r="X69" s="26">
        <f t="shared" si="13"/>
        <v>0.34487260302159389</v>
      </c>
      <c r="Y69" s="26">
        <f t="shared" si="14"/>
        <v>-2.2065855420386589E-2</v>
      </c>
      <c r="Z69" s="26">
        <f>O321*(U69+V69*'List2 (VaR)'!$R$3)/100</f>
        <v>2.4333109757407413E-2</v>
      </c>
      <c r="AA69" s="26">
        <f t="shared" si="15"/>
        <v>0.27360831968721228</v>
      </c>
      <c r="AB69" s="26">
        <f t="shared" si="16"/>
        <v>-1.7506179299649711E-2</v>
      </c>
      <c r="AC69" s="26">
        <f>O321*(U69+V69*'List2 (VaR)'!$R$4)/100</f>
        <v>2.0301951289727581E-2</v>
      </c>
      <c r="AD69" s="26">
        <f t="shared" si="17"/>
        <v>-6.9778361648393863E-2</v>
      </c>
      <c r="AE69" s="26">
        <f t="shared" si="18"/>
        <v>-5.535939971418441E-2</v>
      </c>
      <c r="AF69" s="26">
        <f t="shared" si="19"/>
        <v>7.6948049388274681E-2</v>
      </c>
      <c r="AG69" s="26">
        <f t="shared" si="20"/>
        <v>6.4200407021332145E-2</v>
      </c>
    </row>
    <row r="70" spans="1:33" x14ac:dyDescent="0.2">
      <c r="A70" s="154" t="s">
        <v>39</v>
      </c>
      <c r="B70">
        <f>'American Bonds'!B70-'American Bonds'!B61</f>
        <v>1.999999999999999E-2</v>
      </c>
      <c r="C70">
        <f>'American Bonds'!C70-'American Bonds'!C61</f>
        <v>0</v>
      </c>
      <c r="D70">
        <f>'American Bonds'!D70-'American Bonds'!D61</f>
        <v>-4.9999999999999989E-2</v>
      </c>
      <c r="E70">
        <f>'American Bonds'!E70-'American Bonds'!E61</f>
        <v>-9.9999999999999978E-2</v>
      </c>
      <c r="F70">
        <f>'American Bonds'!F70-'American Bonds'!F61</f>
        <v>-0.14000000000000001</v>
      </c>
      <c r="G70">
        <f>'American Bonds'!G70-'American Bonds'!G61</f>
        <v>-0.18000000000000005</v>
      </c>
      <c r="H70">
        <f>'American Bonds'!H70-'American Bonds'!H61</f>
        <v>-0.19999999999999996</v>
      </c>
      <c r="I70">
        <f>'American Bonds'!I70-'American Bonds'!I61</f>
        <v>-0.20999999999999996</v>
      </c>
      <c r="J70">
        <f>'American Bonds'!J70-'American Bonds'!J61</f>
        <v>-0.16999999999999993</v>
      </c>
      <c r="K70">
        <f>'American Bonds'!K70-'American Bonds'!K61</f>
        <v>-0.16999999999999993</v>
      </c>
      <c r="L70">
        <f>'American Bonds'!L70-'American Bonds'!L61</f>
        <v>-0.14999999999999991</v>
      </c>
      <c r="N70" s="129">
        <f t="shared" si="10"/>
        <v>1.999999999999999E-2</v>
      </c>
      <c r="O70" s="25">
        <f>List1!X127</f>
        <v>6.599500242209321</v>
      </c>
      <c r="T70" s="147" t="s">
        <v>137</v>
      </c>
      <c r="U70">
        <f t="shared" si="11"/>
        <v>0.10131687242798348</v>
      </c>
      <c r="V70">
        <f t="shared" si="12"/>
        <v>0.10442242960711992</v>
      </c>
      <c r="W70" s="26">
        <f>LN(List1!W137/List1!W127)</f>
        <v>-5.4299924496730998E-3</v>
      </c>
      <c r="X70" s="26">
        <f t="shared" si="13"/>
        <v>0.34423976954668623</v>
      </c>
      <c r="Y70" s="26">
        <f t="shared" si="14"/>
        <v>-2.202784493071237E-2</v>
      </c>
      <c r="Z70" s="26">
        <f>O322*(U70+V70*'List2 (VaR)'!$R$3)/100</f>
        <v>2.4292140944605033E-2</v>
      </c>
      <c r="AA70" s="26">
        <f t="shared" si="15"/>
        <v>0.2730764845023394</v>
      </c>
      <c r="AB70" s="26">
        <f t="shared" si="16"/>
        <v>-1.7474118294823607E-2</v>
      </c>
      <c r="AC70" s="26">
        <f>O322*(U70+V70*'List2 (VaR)'!$R$4)/100</f>
        <v>2.0266242349685624E-2</v>
      </c>
      <c r="AD70" s="26">
        <f t="shared" si="17"/>
        <v>-6.9658161926045015E-2</v>
      </c>
      <c r="AE70" s="26">
        <f t="shared" si="18"/>
        <v>-5.5258013914860273E-2</v>
      </c>
      <c r="AF70" s="26">
        <f t="shared" si="19"/>
        <v>7.6818494626786096E-2</v>
      </c>
      <c r="AG70" s="26">
        <f t="shared" si="20"/>
        <v>6.4087485437969174E-2</v>
      </c>
    </row>
    <row r="71" spans="1:33" x14ac:dyDescent="0.2">
      <c r="A71" s="154" t="s">
        <v>40</v>
      </c>
      <c r="B71">
        <f>'American Bonds'!B71-'American Bonds'!B62</f>
        <v>7.0000000000000007E-2</v>
      </c>
      <c r="C71">
        <f>'American Bonds'!C71-'American Bonds'!C62</f>
        <v>0</v>
      </c>
      <c r="D71">
        <f>'American Bonds'!D71-'American Bonds'!D62</f>
        <v>-4.0000000000000036E-2</v>
      </c>
      <c r="E71">
        <f>'American Bonds'!E71-'American Bonds'!E62</f>
        <v>-5.9999999999999942E-2</v>
      </c>
      <c r="F71">
        <f>'American Bonds'!F71-'American Bonds'!F62</f>
        <v>-0.10999999999999999</v>
      </c>
      <c r="G71">
        <f>'American Bonds'!G71-'American Bonds'!G62</f>
        <v>-0.10999999999999999</v>
      </c>
      <c r="H71">
        <f>'American Bonds'!H71-'American Bonds'!H62</f>
        <v>-0.13000000000000012</v>
      </c>
      <c r="I71">
        <f>'American Bonds'!I71-'American Bonds'!I62</f>
        <v>-0.11999999999999988</v>
      </c>
      <c r="J71">
        <f>'American Bonds'!J71-'American Bonds'!J62</f>
        <v>-0.10000000000000009</v>
      </c>
      <c r="K71">
        <f>'American Bonds'!K71-'American Bonds'!K62</f>
        <v>-0.11999999999999966</v>
      </c>
      <c r="L71">
        <f>'American Bonds'!L71-'American Bonds'!L62</f>
        <v>-0.10000000000000009</v>
      </c>
      <c r="N71" s="129">
        <f t="shared" si="10"/>
        <v>7.0000000000000007E-2</v>
      </c>
      <c r="O71" s="25">
        <f>List1!X128</f>
        <v>6.6061239253968607</v>
      </c>
      <c r="T71" s="147" t="s">
        <v>138</v>
      </c>
      <c r="U71">
        <f t="shared" si="11"/>
        <v>0.1007407407407407</v>
      </c>
      <c r="V71">
        <f t="shared" si="12"/>
        <v>0.10431727404371656</v>
      </c>
      <c r="W71" s="26">
        <f>LN(List1!W138/List1!W128)</f>
        <v>-6.6161816572709326E-3</v>
      </c>
      <c r="X71" s="26">
        <f t="shared" si="13"/>
        <v>0.34341900943807652</v>
      </c>
      <c r="Y71" s="26">
        <f t="shared" si="14"/>
        <v>-2.1991193213449552E-2</v>
      </c>
      <c r="Z71" s="26">
        <f>O323*(U71+V71*'List2 (VaR)'!$R$3)/100</f>
        <v>2.4254842456478642E-2</v>
      </c>
      <c r="AA71" s="26">
        <f t="shared" si="15"/>
        <v>0.27232738730523848</v>
      </c>
      <c r="AB71" s="26">
        <f t="shared" si="16"/>
        <v>-1.7438767298707955E-2</v>
      </c>
      <c r="AC71" s="26">
        <f>O323*(U71+V71*'List2 (VaR)'!$R$4)/100</f>
        <v>2.0230093814522485E-2</v>
      </c>
      <c r="AD71" s="26">
        <f t="shared" si="17"/>
        <v>-6.9542259019337999E-2</v>
      </c>
      <c r="AE71" s="26">
        <f t="shared" si="18"/>
        <v>-5.5146224249579046E-2</v>
      </c>
      <c r="AF71" s="26">
        <f t="shared" si="19"/>
        <v>7.6700546451025947E-2</v>
      </c>
      <c r="AG71" s="26">
        <f t="shared" si="20"/>
        <v>6.3973173732774974E-2</v>
      </c>
    </row>
    <row r="72" spans="1:33" x14ac:dyDescent="0.2">
      <c r="A72" s="154" t="s">
        <v>41</v>
      </c>
      <c r="B72">
        <f>'American Bonds'!B72-'American Bonds'!B63</f>
        <v>7.9999999999999988E-2</v>
      </c>
      <c r="C72">
        <f>'American Bonds'!C72-'American Bonds'!C63</f>
        <v>4.0000000000000008E-2</v>
      </c>
      <c r="D72">
        <f>'American Bonds'!D72-'American Bonds'!D63</f>
        <v>-2.0000000000000018E-2</v>
      </c>
      <c r="E72">
        <f>'American Bonds'!E72-'American Bonds'!E63</f>
        <v>-3.0000000000000027E-2</v>
      </c>
      <c r="F72">
        <f>'American Bonds'!F72-'American Bonds'!F63</f>
        <v>-4.0000000000000036E-2</v>
      </c>
      <c r="G72">
        <f>'American Bonds'!G72-'American Bonds'!G63</f>
        <v>-6.0000000000000053E-2</v>
      </c>
      <c r="H72">
        <f>'American Bonds'!H72-'American Bonds'!H63</f>
        <v>-8.0000000000000071E-2</v>
      </c>
      <c r="I72">
        <f>'American Bonds'!I72-'American Bonds'!I63</f>
        <v>-9.000000000000008E-2</v>
      </c>
      <c r="J72">
        <f>'American Bonds'!J72-'American Bonds'!J63</f>
        <v>-0.1100000000000001</v>
      </c>
      <c r="K72">
        <f>'American Bonds'!K72-'American Bonds'!K63</f>
        <v>-0.12000000000000011</v>
      </c>
      <c r="L72">
        <f>'American Bonds'!L72-'American Bonds'!L63</f>
        <v>-0.10000000000000009</v>
      </c>
      <c r="N72" s="129">
        <f t="shared" si="10"/>
        <v>7.9999999999999988E-2</v>
      </c>
      <c r="O72" s="25">
        <f>List1!X129</f>
        <v>6.6066811604036833</v>
      </c>
      <c r="T72" s="147">
        <v>41408</v>
      </c>
      <c r="U72">
        <f t="shared" si="11"/>
        <v>0.10020576131687238</v>
      </c>
      <c r="V72">
        <f t="shared" si="12"/>
        <v>0.10408772746098552</v>
      </c>
      <c r="W72" s="26">
        <f>LN(List1!W139/List1!W129)</f>
        <v>-7.9016195641773059E-3</v>
      </c>
      <c r="X72" s="26">
        <f t="shared" si="13"/>
        <v>0.34235002480947846</v>
      </c>
      <c r="Y72" s="26">
        <f t="shared" si="14"/>
        <v>-2.1973679648360511E-2</v>
      </c>
      <c r="Z72" s="26">
        <f>O324*(U72+V72*'List2 (VaR)'!$R$3)/100</f>
        <v>2.4237596081010518E-2</v>
      </c>
      <c r="AA72" s="26">
        <f t="shared" si="15"/>
        <v>0.27141483735221067</v>
      </c>
      <c r="AB72" s="26">
        <f t="shared" si="16"/>
        <v>-1.7420716388463445E-2</v>
      </c>
      <c r="AC72" s="26">
        <f>O324*(U72+V72*'List2 (VaR)'!$R$4)/100</f>
        <v>2.0212372378235092E-2</v>
      </c>
      <c r="AD72" s="26">
        <f t="shared" si="17"/>
        <v>-6.9486876263707018E-2</v>
      </c>
      <c r="AE72" s="26">
        <f t="shared" si="18"/>
        <v>-5.5089142259367126E-2</v>
      </c>
      <c r="AF72" s="26">
        <f t="shared" si="19"/>
        <v>7.664600862316423E-2</v>
      </c>
      <c r="AG72" s="26">
        <f t="shared" si="20"/>
        <v>6.3917133630697245E-2</v>
      </c>
    </row>
    <row r="73" spans="1:33" x14ac:dyDescent="0.2">
      <c r="A73" s="154" t="s">
        <v>42</v>
      </c>
      <c r="B73">
        <f>'American Bonds'!B73-'American Bonds'!B64</f>
        <v>0.09</v>
      </c>
      <c r="C73">
        <f>'American Bonds'!C73-'American Bonds'!C64</f>
        <v>5.0000000000000017E-2</v>
      </c>
      <c r="D73">
        <f>'American Bonds'!D73-'American Bonds'!D64</f>
        <v>-3.0000000000000027E-2</v>
      </c>
      <c r="E73">
        <f>'American Bonds'!E73-'American Bonds'!E64</f>
        <v>-2.0000000000000018E-2</v>
      </c>
      <c r="F73">
        <f>'American Bonds'!F73-'American Bonds'!F64</f>
        <v>-1.0000000000000009E-2</v>
      </c>
      <c r="G73">
        <f>'American Bonds'!G73-'American Bonds'!G64</f>
        <v>0</v>
      </c>
      <c r="H73">
        <f>'American Bonds'!H73-'American Bonds'!H64</f>
        <v>-4.0000000000000036E-2</v>
      </c>
      <c r="I73">
        <f>'American Bonds'!I73-'American Bonds'!I64</f>
        <v>-6.0000000000000053E-2</v>
      </c>
      <c r="J73">
        <f>'American Bonds'!J73-'American Bonds'!J64</f>
        <v>-8.0000000000000071E-2</v>
      </c>
      <c r="K73">
        <f>'American Bonds'!K73-'American Bonds'!K64</f>
        <v>-7.9999999999999627E-2</v>
      </c>
      <c r="L73">
        <f>'American Bonds'!L73-'American Bonds'!L64</f>
        <v>-6.0000000000000053E-2</v>
      </c>
      <c r="N73" s="129">
        <f t="shared" si="10"/>
        <v>0.09</v>
      </c>
      <c r="O73" s="25">
        <f>List1!X130</f>
        <v>6.6196763425185088</v>
      </c>
      <c r="T73" s="147">
        <v>41409</v>
      </c>
      <c r="U73">
        <f t="shared" si="11"/>
        <v>9.9753086419753015E-2</v>
      </c>
      <c r="V73">
        <f t="shared" si="12"/>
        <v>0.10406580056806694</v>
      </c>
      <c r="W73" s="26">
        <f>LN(List1!W140/List1!W130)</f>
        <v>-1.0032210716758536E-2</v>
      </c>
      <c r="X73" s="26">
        <f t="shared" si="13"/>
        <v>0.34184634033163364</v>
      </c>
      <c r="Y73" s="26">
        <f t="shared" si="14"/>
        <v>-2.1919594604370804E-2</v>
      </c>
      <c r="Z73" s="26">
        <f>O325*(U73+V73*'List2 (VaR)'!$R$3)/100</f>
        <v>2.4180789791986377E-2</v>
      </c>
      <c r="AA73" s="26">
        <f t="shared" si="15"/>
        <v>0.2709260959257464</v>
      </c>
      <c r="AB73" s="26">
        <f t="shared" si="16"/>
        <v>-1.7372104041470982E-2</v>
      </c>
      <c r="AC73" s="26">
        <f>O325*(U73+V73*'List2 (VaR)'!$R$4)/100</f>
        <v>2.0160404439185226E-2</v>
      </c>
      <c r="AD73" s="26">
        <f t="shared" si="17"/>
        <v>-6.9315844337349136E-2</v>
      </c>
      <c r="AE73" s="26">
        <f t="shared" si="18"/>
        <v>-5.4935416520464506E-2</v>
      </c>
      <c r="AF73" s="26">
        <f t="shared" si="19"/>
        <v>7.6466371364426119E-2</v>
      </c>
      <c r="AG73" s="26">
        <f t="shared" si="20"/>
        <v>6.3752796577994875E-2</v>
      </c>
    </row>
    <row r="74" spans="1:33" x14ac:dyDescent="0.2">
      <c r="A74" s="154">
        <v>41041</v>
      </c>
      <c r="B74">
        <f>'American Bonds'!B74-'American Bonds'!B65</f>
        <v>0.14000000000000001</v>
      </c>
      <c r="C74">
        <f>'American Bonds'!C74-'American Bonds'!C65</f>
        <v>6.9999999999999979E-2</v>
      </c>
      <c r="D74">
        <f>'American Bonds'!D74-'American Bonds'!D65</f>
        <v>-2.9999999999999971E-2</v>
      </c>
      <c r="E74">
        <f>'American Bonds'!E74-'American Bonds'!E65</f>
        <v>0</v>
      </c>
      <c r="F74">
        <f>'American Bonds'!F74-'American Bonds'!F65</f>
        <v>-4.0000000000000036E-2</v>
      </c>
      <c r="G74">
        <f>'American Bonds'!G74-'American Bonds'!G65</f>
        <v>-4.9999999999999933E-2</v>
      </c>
      <c r="H74">
        <f>'American Bonds'!H74-'American Bonds'!H65</f>
        <v>-0.10000000000000009</v>
      </c>
      <c r="I74">
        <f>'American Bonds'!I74-'American Bonds'!I65</f>
        <v>-0.12999999999999989</v>
      </c>
      <c r="J74">
        <f>'American Bonds'!J74-'American Bonds'!J65</f>
        <v>-0.16999999999999993</v>
      </c>
      <c r="K74">
        <f>'American Bonds'!K74-'American Bonds'!K65</f>
        <v>-0.16999999999999993</v>
      </c>
      <c r="L74">
        <f>'American Bonds'!L74-'American Bonds'!L65</f>
        <v>-0.16000000000000014</v>
      </c>
      <c r="N74" s="129">
        <f t="shared" si="10"/>
        <v>0.14000000000000001</v>
      </c>
      <c r="O74" s="25">
        <f>List1!X131</f>
        <v>6.6107249297105692</v>
      </c>
      <c r="T74" s="147">
        <v>41410</v>
      </c>
      <c r="U74">
        <f t="shared" si="11"/>
        <v>9.9341563786008183E-2</v>
      </c>
      <c r="V74">
        <f t="shared" si="12"/>
        <v>0.10410370406089006</v>
      </c>
      <c r="W74" s="26">
        <f>LN(List1!W141/List1!W131)</f>
        <v>-5.5235035183571713E-3</v>
      </c>
      <c r="X74" s="26">
        <f t="shared" si="13"/>
        <v>0.34152299440783662</v>
      </c>
      <c r="Y74" s="26">
        <f t="shared" si="14"/>
        <v>-2.1920289855989677E-2</v>
      </c>
      <c r="Z74" s="26">
        <f>O326*(U74+V74*'List2 (VaR)'!$R$3)/100</f>
        <v>2.4184522071499757E-2</v>
      </c>
      <c r="AA74" s="26">
        <f t="shared" si="15"/>
        <v>0.27057691898964581</v>
      </c>
      <c r="AB74" s="26">
        <f t="shared" si="16"/>
        <v>-1.7366691525054097E-2</v>
      </c>
      <c r="AC74" s="26">
        <f>O326*(U74+V74*'List2 (VaR)'!$R$4)/100</f>
        <v>2.0158736909549006E-2</v>
      </c>
      <c r="AD74" s="26">
        <f t="shared" si="17"/>
        <v>-6.9318042916011707E-2</v>
      </c>
      <c r="AE74" s="26">
        <f t="shared" si="18"/>
        <v>-5.4918300640714096E-2</v>
      </c>
      <c r="AF74" s="26">
        <f t="shared" si="19"/>
        <v>7.6478173868552782E-2</v>
      </c>
      <c r="AG74" s="26">
        <f t="shared" si="20"/>
        <v>6.3747523386278579E-2</v>
      </c>
    </row>
    <row r="75" spans="1:33" x14ac:dyDescent="0.2">
      <c r="A75" s="154">
        <v>41044</v>
      </c>
      <c r="B75">
        <f>'American Bonds'!B75-'American Bonds'!B66</f>
        <v>0.03</v>
      </c>
      <c r="C75">
        <f>'American Bonds'!C75-'American Bonds'!C66</f>
        <v>7.0000000000000034E-2</v>
      </c>
      <c r="D75">
        <f>'American Bonds'!D75-'American Bonds'!D66</f>
        <v>-2.0000000000000018E-2</v>
      </c>
      <c r="E75">
        <f>'American Bonds'!E75-'American Bonds'!E66</f>
        <v>3.9999999999999925E-2</v>
      </c>
      <c r="F75">
        <f>'American Bonds'!F75-'American Bonds'!F66</f>
        <v>4.0000000000000036E-2</v>
      </c>
      <c r="G75">
        <f>'American Bonds'!G75-'American Bonds'!G66</f>
        <v>1.9999999999999907E-2</v>
      </c>
      <c r="H75">
        <f>'American Bonds'!H75-'American Bonds'!H66</f>
        <v>1.0000000000000009E-2</v>
      </c>
      <c r="I75">
        <f>'American Bonds'!I75-'American Bonds'!I66</f>
        <v>-2.0000000000000018E-2</v>
      </c>
      <c r="J75">
        <f>'American Bonds'!J75-'American Bonds'!J66</f>
        <v>-6.0000000000000053E-2</v>
      </c>
      <c r="K75">
        <f>'American Bonds'!K75-'American Bonds'!K66</f>
        <v>-6.0000000000000053E-2</v>
      </c>
      <c r="L75">
        <f>'American Bonds'!L75-'American Bonds'!L66</f>
        <v>-7.0000000000000284E-2</v>
      </c>
      <c r="N75" s="129">
        <f t="shared" si="10"/>
        <v>7.0000000000000034E-2</v>
      </c>
      <c r="O75" s="25">
        <f>List1!X132</f>
        <v>6.6263246511849703</v>
      </c>
      <c r="T75" s="147">
        <v>41411</v>
      </c>
      <c r="U75">
        <f t="shared" si="11"/>
        <v>9.8930041152263323E-2</v>
      </c>
      <c r="V75">
        <f t="shared" si="12"/>
        <v>0.10417963290385407</v>
      </c>
      <c r="W75" s="26">
        <f>LN(List1!W142/List1!W132)</f>
        <v>-9.0171832351825121E-3</v>
      </c>
      <c r="X75" s="26">
        <f t="shared" si="13"/>
        <v>0.34128810867649945</v>
      </c>
      <c r="Y75" s="26">
        <f t="shared" si="14"/>
        <v>-2.2020632807171189E-2</v>
      </c>
      <c r="Z75" s="26">
        <f>O327*(U75+V75*'List2 (VaR)'!$R$3)/100</f>
        <v>2.4298455426813508E-2</v>
      </c>
      <c r="AA75" s="26">
        <f t="shared" si="15"/>
        <v>0.27029028818864054</v>
      </c>
      <c r="AB75" s="26">
        <f t="shared" si="16"/>
        <v>-1.7439702808949274E-2</v>
      </c>
      <c r="AC75" s="26">
        <f>O327*(U75+V75*'List2 (VaR)'!$R$4)/100</f>
        <v>2.0248506644662618E-2</v>
      </c>
      <c r="AD75" s="26">
        <f t="shared" si="17"/>
        <v>-6.9635355188888359E-2</v>
      </c>
      <c r="AE75" s="26">
        <f t="shared" si="18"/>
        <v>-5.5149182592716027E-2</v>
      </c>
      <c r="AF75" s="26">
        <f t="shared" si="19"/>
        <v>7.6838462772809479E-2</v>
      </c>
      <c r="AG75" s="26">
        <f t="shared" si="20"/>
        <v>6.4031400214187587E-2</v>
      </c>
    </row>
    <row r="76" spans="1:33" x14ac:dyDescent="0.2">
      <c r="A76" s="154">
        <v>41045</v>
      </c>
      <c r="B76">
        <f>'American Bonds'!B76-'American Bonds'!B67</f>
        <v>7.0000000000000007E-2</v>
      </c>
      <c r="C76">
        <f>'American Bonds'!C76-'American Bonds'!C67</f>
        <v>9.0000000000000024E-2</v>
      </c>
      <c r="D76">
        <f>'American Bonds'!D76-'American Bonds'!D67</f>
        <v>1.0000000000000009E-2</v>
      </c>
      <c r="E76">
        <f>'American Bonds'!E76-'American Bonds'!E67</f>
        <v>5.9999999999999942E-2</v>
      </c>
      <c r="F76">
        <f>'American Bonds'!F76-'American Bonds'!F67</f>
        <v>6.9999999999999951E-2</v>
      </c>
      <c r="G76">
        <f>'American Bonds'!G76-'American Bonds'!G67</f>
        <v>7.999999999999996E-2</v>
      </c>
      <c r="H76">
        <f>'American Bonds'!H76-'American Bonds'!H67</f>
        <v>6.0000000000000053E-2</v>
      </c>
      <c r="I76">
        <f>'American Bonds'!I76-'American Bonds'!I67</f>
        <v>2.0000000000000018E-2</v>
      </c>
      <c r="J76">
        <f>'American Bonds'!J76-'American Bonds'!J67</f>
        <v>-3.0000000000000027E-2</v>
      </c>
      <c r="K76">
        <f>'American Bonds'!K76-'American Bonds'!K67</f>
        <v>-4.0000000000000036E-2</v>
      </c>
      <c r="L76">
        <f>'American Bonds'!L76-'American Bonds'!L67</f>
        <v>-5.0000000000000266E-2</v>
      </c>
      <c r="N76" s="129">
        <f t="shared" ref="N76:N139" si="21">MAX(B76:L76)</f>
        <v>9.0000000000000024E-2</v>
      </c>
      <c r="O76" s="25">
        <f>List1!X133</f>
        <v>6.6118959674833766</v>
      </c>
      <c r="T76" s="147">
        <v>41412</v>
      </c>
      <c r="U76">
        <f t="shared" si="11"/>
        <v>9.8559670781892955E-2</v>
      </c>
      <c r="V76">
        <f t="shared" si="12"/>
        <v>0.10433567658359076</v>
      </c>
      <c r="W76" s="26">
        <f>LN(List1!W143/List1!W133)</f>
        <v>-5.3851865695850919E-3</v>
      </c>
      <c r="X76" s="26">
        <f t="shared" si="13"/>
        <v>0.34128075018874204</v>
      </c>
      <c r="Y76" s="26">
        <f t="shared" si="14"/>
        <v>-2.202856895358234E-2</v>
      </c>
      <c r="Z76" s="26">
        <f>O328*(U76+V76*'List2 (VaR)'!$R$3)/100</f>
        <v>2.4310674722753077E-2</v>
      </c>
      <c r="AA76" s="26">
        <f t="shared" si="15"/>
        <v>0.27017658683084794</v>
      </c>
      <c r="AB76" s="26">
        <f t="shared" si="16"/>
        <v>-1.7439025111599126E-2</v>
      </c>
      <c r="AC76" s="26">
        <f>O328*(U76+V76*'List2 (VaR)'!$R$4)/100</f>
        <v>2.0253110538038892E-2</v>
      </c>
      <c r="AD76" s="26">
        <f t="shared" si="17"/>
        <v>-6.9660451487392167E-2</v>
      </c>
      <c r="AE76" s="26">
        <f t="shared" si="18"/>
        <v>-5.5147039525525299E-2</v>
      </c>
      <c r="AF76" s="26">
        <f t="shared" si="19"/>
        <v>7.6877103579382169E-2</v>
      </c>
      <c r="AG76" s="26">
        <f t="shared" si="20"/>
        <v>6.4045959003361186E-2</v>
      </c>
    </row>
    <row r="77" spans="1:33" x14ac:dyDescent="0.2">
      <c r="A77" s="154">
        <v>41046</v>
      </c>
      <c r="B77">
        <f>'American Bonds'!B77-'American Bonds'!B68</f>
        <v>4.9999999999999989E-2</v>
      </c>
      <c r="C77">
        <f>'American Bonds'!C77-'American Bonds'!C68</f>
        <v>9.9999999999999978E-2</v>
      </c>
      <c r="D77">
        <f>'American Bonds'!D77-'American Bonds'!D68</f>
        <v>3.999999999999998E-2</v>
      </c>
      <c r="E77">
        <f>'American Bonds'!E77-'American Bonds'!E68</f>
        <v>0.12</v>
      </c>
      <c r="F77">
        <f>'American Bonds'!F77-'American Bonds'!F68</f>
        <v>0.18000000000000005</v>
      </c>
      <c r="G77">
        <f>'American Bonds'!G77-'American Bonds'!G68</f>
        <v>0.21000000000000008</v>
      </c>
      <c r="H77">
        <f>'American Bonds'!H77-'American Bonds'!H68</f>
        <v>0.20999999999999996</v>
      </c>
      <c r="I77">
        <f>'American Bonds'!I77-'American Bonds'!I68</f>
        <v>0.16999999999999993</v>
      </c>
      <c r="J77">
        <f>'American Bonds'!J77-'American Bonds'!J68</f>
        <v>0.1100000000000001</v>
      </c>
      <c r="K77">
        <f>'American Bonds'!K77-'American Bonds'!K68</f>
        <v>0.10000000000000009</v>
      </c>
      <c r="L77">
        <f>'American Bonds'!L77-'American Bonds'!L68</f>
        <v>6.999999999999984E-2</v>
      </c>
      <c r="N77" s="129">
        <f t="shared" si="21"/>
        <v>0.21000000000000008</v>
      </c>
      <c r="O77" s="25">
        <f>List1!X134</f>
        <v>6.6120815150749221</v>
      </c>
      <c r="T77" s="147">
        <v>41415</v>
      </c>
      <c r="U77">
        <f t="shared" si="11"/>
        <v>9.8353909465020553E-2</v>
      </c>
      <c r="V77">
        <f t="shared" si="12"/>
        <v>0.10444148117894195</v>
      </c>
      <c r="W77" s="26">
        <f>LN(List1!W144/List1!W134)</f>
        <v>-5.1348178341339007E-3</v>
      </c>
      <c r="X77" s="26">
        <f t="shared" si="13"/>
        <v>0.34132112716732865</v>
      </c>
      <c r="Y77" s="26">
        <f t="shared" si="14"/>
        <v>-2.2042111768788442E-2</v>
      </c>
      <c r="Z77" s="26">
        <f>O329*(U77+V77*'List2 (VaR)'!$R$3)/100</f>
        <v>2.4327665793963411E-2</v>
      </c>
      <c r="AA77" s="26">
        <f t="shared" si="15"/>
        <v>0.27014485858638704</v>
      </c>
      <c r="AB77" s="26">
        <f t="shared" si="16"/>
        <v>-1.7445633137750469E-2</v>
      </c>
      <c r="AC77" s="26">
        <f>O329*(U77+V77*'List2 (VaR)'!$R$4)/100</f>
        <v>2.0263970640101547E-2</v>
      </c>
      <c r="AD77" s="26">
        <f t="shared" si="17"/>
        <v>-6.9703277629374213E-2</v>
      </c>
      <c r="AE77" s="26">
        <f t="shared" si="18"/>
        <v>-5.5167935939001496E-2</v>
      </c>
      <c r="AF77" s="26">
        <f t="shared" si="19"/>
        <v>7.6930834064292936E-2</v>
      </c>
      <c r="AG77" s="26">
        <f t="shared" si="20"/>
        <v>6.4080301661501055E-2</v>
      </c>
    </row>
    <row r="78" spans="1:33" x14ac:dyDescent="0.2">
      <c r="A78" s="154">
        <v>41047</v>
      </c>
      <c r="B78">
        <f>'American Bonds'!B78-'American Bonds'!B69</f>
        <v>4.9999999999999989E-2</v>
      </c>
      <c r="C78">
        <f>'American Bonds'!C78-'American Bonds'!C69</f>
        <v>0.12</v>
      </c>
      <c r="D78">
        <f>'American Bonds'!D78-'American Bonds'!D69</f>
        <v>3.999999999999998E-2</v>
      </c>
      <c r="E78">
        <f>'American Bonds'!E78-'American Bonds'!E69</f>
        <v>0.13</v>
      </c>
      <c r="F78">
        <f>'American Bonds'!F78-'American Bonds'!F69</f>
        <v>0.15000000000000002</v>
      </c>
      <c r="G78">
        <f>'American Bonds'!G78-'American Bonds'!G69</f>
        <v>0.16000000000000003</v>
      </c>
      <c r="H78">
        <f>'American Bonds'!H78-'American Bonds'!H69</f>
        <v>0.14999999999999991</v>
      </c>
      <c r="I78">
        <f>'American Bonds'!I78-'American Bonds'!I69</f>
        <v>0.11999999999999988</v>
      </c>
      <c r="J78">
        <f>'American Bonds'!J78-'American Bonds'!J69</f>
        <v>6.0000000000000053E-2</v>
      </c>
      <c r="K78">
        <f>'American Bonds'!K78-'American Bonds'!K69</f>
        <v>4.0000000000000036E-2</v>
      </c>
      <c r="L78">
        <f>'American Bonds'!L78-'American Bonds'!L69</f>
        <v>2.0000000000000018E-2</v>
      </c>
      <c r="N78" s="129">
        <f t="shared" si="21"/>
        <v>0.16000000000000003</v>
      </c>
      <c r="O78" s="25">
        <f>List1!X135</f>
        <v>6.5789774799918046</v>
      </c>
      <c r="T78" s="147">
        <v>41416</v>
      </c>
      <c r="U78">
        <f t="shared" si="11"/>
        <v>9.8353909465020539E-2</v>
      </c>
      <c r="V78">
        <f t="shared" si="12"/>
        <v>0.10444148117894199</v>
      </c>
      <c r="W78" s="26">
        <f>LN(List1!W145/List1!W135)</f>
        <v>4.3865314239278259E-3</v>
      </c>
      <c r="X78" s="26">
        <f t="shared" si="13"/>
        <v>0.34132112716732871</v>
      </c>
      <c r="Y78" s="26">
        <f t="shared" si="14"/>
        <v>-2.2026435696911303E-2</v>
      </c>
      <c r="Z78" s="26">
        <f>O330*(U78+V78*'List2 (VaR)'!$R$3)/100</f>
        <v>2.4310364264890812E-2</v>
      </c>
      <c r="AA78" s="26">
        <f t="shared" si="15"/>
        <v>0.27014485858638715</v>
      </c>
      <c r="AB78" s="26">
        <f t="shared" si="16"/>
        <v>-1.7433226023501246E-2</v>
      </c>
      <c r="AC78" s="26">
        <f>O330*(U78+V78*'List2 (VaR)'!$R$4)/100</f>
        <v>2.0249559159767793E-2</v>
      </c>
      <c r="AD78" s="26">
        <f t="shared" si="17"/>
        <v>-6.9653705537477947E-2</v>
      </c>
      <c r="AE78" s="26">
        <f t="shared" si="18"/>
        <v>-5.5128701198784019E-2</v>
      </c>
      <c r="AF78" s="26">
        <f t="shared" si="19"/>
        <v>7.6876121825419905E-2</v>
      </c>
      <c r="AG78" s="26">
        <f t="shared" si="20"/>
        <v>6.4034728559191678E-2</v>
      </c>
    </row>
    <row r="79" spans="1:33" x14ac:dyDescent="0.2">
      <c r="A79" s="154">
        <v>41048</v>
      </c>
      <c r="B79">
        <f>'American Bonds'!B79-'American Bonds'!B70</f>
        <v>5.0000000000000017E-2</v>
      </c>
      <c r="C79">
        <f>'American Bonds'!C79-'American Bonds'!C70</f>
        <v>9.0000000000000024E-2</v>
      </c>
      <c r="D79">
        <f>'American Bonds'!D79-'American Bonds'!D70</f>
        <v>8.0000000000000016E-2</v>
      </c>
      <c r="E79">
        <f>'American Bonds'!E79-'American Bonds'!E70</f>
        <v>0.16000000000000003</v>
      </c>
      <c r="F79">
        <f>'American Bonds'!F79-'American Bonds'!F70</f>
        <v>0.17000000000000004</v>
      </c>
      <c r="G79">
        <f>'American Bonds'!G79-'American Bonds'!G70</f>
        <v>0.19000000000000006</v>
      </c>
      <c r="H79">
        <f>'American Bonds'!H79-'American Bonds'!H70</f>
        <v>0.17999999999999994</v>
      </c>
      <c r="I79">
        <f>'American Bonds'!I79-'American Bonds'!I70</f>
        <v>0.1399999999999999</v>
      </c>
      <c r="J79">
        <f>'American Bonds'!J79-'American Bonds'!J70</f>
        <v>8.0000000000000071E-2</v>
      </c>
      <c r="K79">
        <f>'American Bonds'!K79-'American Bonds'!K70</f>
        <v>6.0000000000000053E-2</v>
      </c>
      <c r="L79">
        <f>'American Bonds'!L79-'American Bonds'!L70</f>
        <v>2.0000000000000018E-2</v>
      </c>
      <c r="N79" s="129">
        <f t="shared" si="21"/>
        <v>0.19000000000000006</v>
      </c>
      <c r="O79" s="25">
        <f>List1!X136</f>
        <v>6.5889721832018955</v>
      </c>
      <c r="T79" s="147">
        <v>41417</v>
      </c>
      <c r="U79">
        <f t="shared" si="11"/>
        <v>9.8806584362139876E-2</v>
      </c>
      <c r="V79">
        <f t="shared" si="12"/>
        <v>0.10412075613101114</v>
      </c>
      <c r="W79" s="26">
        <f>LN(List1!W146/List1!W136)</f>
        <v>9.4355701391867046E-3</v>
      </c>
      <c r="X79" s="26">
        <f t="shared" si="13"/>
        <v>0.34102768403104244</v>
      </c>
      <c r="Y79" s="26">
        <f t="shared" si="14"/>
        <v>-2.1960662238863438E-2</v>
      </c>
      <c r="Z79" s="26">
        <f>O331*(U79+V79*'List2 (VaR)'!$R$3)/100</f>
        <v>2.4232731416127827E-2</v>
      </c>
      <c r="AA79" s="26">
        <f t="shared" si="15"/>
        <v>0.27006998772516322</v>
      </c>
      <c r="AB79" s="26">
        <f t="shared" si="16"/>
        <v>-1.7391302990951419E-2</v>
      </c>
      <c r="AC79" s="26">
        <f>O331*(U79+V79*'List2 (VaR)'!$R$4)/100</f>
        <v>2.0193012204423186E-2</v>
      </c>
      <c r="AD79" s="26">
        <f t="shared" si="17"/>
        <v>-6.944571160046116E-2</v>
      </c>
      <c r="AE79" s="26">
        <f t="shared" si="18"/>
        <v>-5.4996128929505193E-2</v>
      </c>
      <c r="AF79" s="26">
        <f t="shared" si="19"/>
        <v>7.6630625202081484E-2</v>
      </c>
      <c r="AG79" s="26">
        <f t="shared" si="20"/>
        <v>6.3855911385554881E-2</v>
      </c>
    </row>
    <row r="80" spans="1:33" x14ac:dyDescent="0.2">
      <c r="A80" s="154">
        <v>41051</v>
      </c>
      <c r="B80">
        <f>'American Bonds'!B80-'American Bonds'!B71</f>
        <v>1.0000000000000009E-2</v>
      </c>
      <c r="C80">
        <f>'American Bonds'!C80-'American Bonds'!C71</f>
        <v>0.10999999999999999</v>
      </c>
      <c r="D80">
        <f>'American Bonds'!D80-'American Bonds'!D71</f>
        <v>0.12</v>
      </c>
      <c r="E80">
        <f>'American Bonds'!E80-'American Bonds'!E71</f>
        <v>0.16999999999999993</v>
      </c>
      <c r="F80">
        <f>'American Bonds'!F80-'American Bonds'!F71</f>
        <v>0.19000000000000006</v>
      </c>
      <c r="G80">
        <f>'American Bonds'!G80-'American Bonds'!G71</f>
        <v>0.17000000000000004</v>
      </c>
      <c r="H80">
        <f>'American Bonds'!H80-'American Bonds'!H71</f>
        <v>0.17999999999999994</v>
      </c>
      <c r="I80">
        <f>'American Bonds'!I80-'American Bonds'!I71</f>
        <v>0.12999999999999989</v>
      </c>
      <c r="J80">
        <f>'American Bonds'!J80-'American Bonds'!J71</f>
        <v>7.0000000000000062E-2</v>
      </c>
      <c r="K80">
        <f>'American Bonds'!K80-'American Bonds'!K71</f>
        <v>4.9999999999999822E-2</v>
      </c>
      <c r="L80">
        <f>'American Bonds'!L80-'American Bonds'!L71</f>
        <v>2.0000000000000018E-2</v>
      </c>
      <c r="N80" s="129">
        <f t="shared" si="21"/>
        <v>0.19000000000000006</v>
      </c>
      <c r="O80" s="25">
        <f>List1!X137</f>
        <v>6.5891684593047426</v>
      </c>
      <c r="T80" s="147">
        <v>41418</v>
      </c>
      <c r="U80">
        <f t="shared" si="11"/>
        <v>9.9259259259259228E-2</v>
      </c>
      <c r="V80">
        <f t="shared" si="12"/>
        <v>0.1037094372895742</v>
      </c>
      <c r="W80" s="26">
        <f>LN(List1!W147/List1!W137)</f>
        <v>7.8495556958690961E-3</v>
      </c>
      <c r="X80" s="26">
        <f t="shared" si="13"/>
        <v>0.34052348821583206</v>
      </c>
      <c r="Y80" s="26">
        <f t="shared" si="14"/>
        <v>-2.1964461043099362E-2</v>
      </c>
      <c r="Z80" s="26">
        <f>O332*(U80+V80*'List2 (VaR)'!$R$3)/100</f>
        <v>2.4231297535998904E-2</v>
      </c>
      <c r="AA80" s="26">
        <f t="shared" si="15"/>
        <v>0.26984610333411152</v>
      </c>
      <c r="AB80" s="26">
        <f t="shared" si="16"/>
        <v>-1.7405625248844994E-2</v>
      </c>
      <c r="AC80" s="26">
        <f>O332*(U80+V80*'List2 (VaR)'!$R$4)/100</f>
        <v>2.0200881991528072E-2</v>
      </c>
      <c r="AD80" s="26">
        <f t="shared" si="17"/>
        <v>-6.9457724474231777E-2</v>
      </c>
      <c r="AE80" s="26">
        <f t="shared" si="18"/>
        <v>-5.5041419885685214E-2</v>
      </c>
      <c r="AF80" s="26">
        <f t="shared" si="19"/>
        <v>7.6626090874982428E-2</v>
      </c>
      <c r="AG80" s="26">
        <f t="shared" si="20"/>
        <v>6.3880797837506942E-2</v>
      </c>
    </row>
    <row r="81" spans="1:33" x14ac:dyDescent="0.2">
      <c r="A81" s="154">
        <v>41052</v>
      </c>
      <c r="B81">
        <f>'American Bonds'!B81-'American Bonds'!B72</f>
        <v>3.0000000000000027E-2</v>
      </c>
      <c r="C81">
        <f>'American Bonds'!C81-'American Bonds'!C72</f>
        <v>8.9999999999999969E-2</v>
      </c>
      <c r="D81">
        <f>'American Bonds'!D81-'American Bonds'!D72</f>
        <v>0.10999999999999999</v>
      </c>
      <c r="E81">
        <f>'American Bonds'!E81-'American Bonds'!E72</f>
        <v>0.15999999999999992</v>
      </c>
      <c r="F81">
        <f>'American Bonds'!F81-'American Bonds'!F72</f>
        <v>0.18000000000000005</v>
      </c>
      <c r="G81">
        <f>'American Bonds'!G81-'American Bonds'!G72</f>
        <v>0.21000000000000008</v>
      </c>
      <c r="H81">
        <f>'American Bonds'!H81-'American Bonds'!H72</f>
        <v>0.20999999999999996</v>
      </c>
      <c r="I81">
        <f>'American Bonds'!I81-'American Bonds'!I72</f>
        <v>0.16999999999999993</v>
      </c>
      <c r="J81">
        <f>'American Bonds'!J81-'American Bonds'!J72</f>
        <v>0.13000000000000012</v>
      </c>
      <c r="K81">
        <f>'American Bonds'!K81-'American Bonds'!K72</f>
        <v>0.10000000000000009</v>
      </c>
      <c r="L81">
        <f>'American Bonds'!L81-'American Bonds'!L72</f>
        <v>6.999999999999984E-2</v>
      </c>
      <c r="N81" s="129">
        <f t="shared" si="21"/>
        <v>0.21000000000000008</v>
      </c>
      <c r="O81" s="25">
        <f>List1!X138</f>
        <v>6.5934064172164231</v>
      </c>
      <c r="T81" s="147">
        <v>41419</v>
      </c>
      <c r="U81">
        <f t="shared" si="11"/>
        <v>9.9711934156378565E-2</v>
      </c>
      <c r="V81">
        <f t="shared" si="12"/>
        <v>0.10329448865216874</v>
      </c>
      <c r="W81" s="26">
        <f>LN(List1!W148/List1!W138)</f>
        <v>8.410654714578877E-3</v>
      </c>
      <c r="X81" s="26">
        <f t="shared" si="13"/>
        <v>0.34001084823248706</v>
      </c>
      <c r="Y81" s="26">
        <f t="shared" si="14"/>
        <v>-2.1934076323407933E-2</v>
      </c>
      <c r="Z81" s="26">
        <f>O333*(U81+V81*'List2 (VaR)'!$R$3)/100</f>
        <v>2.419211910943608E-2</v>
      </c>
      <c r="AA81" s="26">
        <f t="shared" si="15"/>
        <v>0.26961624845999593</v>
      </c>
      <c r="AB81" s="26">
        <f t="shared" si="16"/>
        <v>-1.7392925556624701E-2</v>
      </c>
      <c r="AC81" s="26">
        <f>O333*(U81+V81*'List2 (VaR)'!$R$4)/100</f>
        <v>2.0177338699205852E-2</v>
      </c>
      <c r="AD81" s="26">
        <f t="shared" si="17"/>
        <v>-6.936163955394109E-2</v>
      </c>
      <c r="AE81" s="26">
        <f t="shared" si="18"/>
        <v>-5.5001259932685967E-2</v>
      </c>
      <c r="AF81" s="26">
        <f t="shared" si="19"/>
        <v>7.6502197811902262E-2</v>
      </c>
      <c r="AG81" s="26">
        <f t="shared" si="20"/>
        <v>6.380634741014958E-2</v>
      </c>
    </row>
    <row r="82" spans="1:33" x14ac:dyDescent="0.2">
      <c r="A82" s="154">
        <v>41053</v>
      </c>
      <c r="B82">
        <f>'American Bonds'!B82-'American Bonds'!B73</f>
        <v>-1.0000000000000009E-2</v>
      </c>
      <c r="C82">
        <f>'American Bonds'!C82-'American Bonds'!C73</f>
        <v>0.06</v>
      </c>
      <c r="D82">
        <f>'American Bonds'!D82-'American Bonds'!D73</f>
        <v>9.9999999999999978E-2</v>
      </c>
      <c r="E82">
        <f>'American Bonds'!E82-'American Bonds'!E73</f>
        <v>0.13</v>
      </c>
      <c r="F82">
        <f>'American Bonds'!F82-'American Bonds'!F73</f>
        <v>0.16000000000000003</v>
      </c>
      <c r="G82">
        <f>'American Bonds'!G82-'American Bonds'!G73</f>
        <v>0.16000000000000003</v>
      </c>
      <c r="H82">
        <f>'American Bonds'!H82-'American Bonds'!H73</f>
        <v>0.15999999999999992</v>
      </c>
      <c r="I82">
        <f>'American Bonds'!I82-'American Bonds'!I73</f>
        <v>0.14999999999999991</v>
      </c>
      <c r="J82">
        <f>'American Bonds'!J82-'American Bonds'!J73</f>
        <v>0.12000000000000011</v>
      </c>
      <c r="K82">
        <f>'American Bonds'!K82-'American Bonds'!K73</f>
        <v>8.9999999999999858E-2</v>
      </c>
      <c r="L82">
        <f>'American Bonds'!L82-'American Bonds'!L73</f>
        <v>6.999999999999984E-2</v>
      </c>
      <c r="N82" s="129">
        <f t="shared" si="21"/>
        <v>0.16000000000000003</v>
      </c>
      <c r="O82" s="25">
        <f>List1!X139</f>
        <v>6.586570609295431</v>
      </c>
      <c r="T82" s="147">
        <v>41423</v>
      </c>
      <c r="U82">
        <f t="shared" si="11"/>
        <v>0.10008230452674893</v>
      </c>
      <c r="V82">
        <f t="shared" si="12"/>
        <v>0.10295225471883565</v>
      </c>
      <c r="W82" s="26">
        <f>LN(List1!W149/List1!W139)</f>
        <v>1.05855713650439E-2</v>
      </c>
      <c r="X82" s="26">
        <f t="shared" si="13"/>
        <v>0.33958506341962336</v>
      </c>
      <c r="Y82" s="26">
        <f t="shared" si="14"/>
        <v>-2.1907499044184285E-2</v>
      </c>
      <c r="Z82" s="26">
        <f>O334*(U82+V82*'List2 (VaR)'!$R$3)/100</f>
        <v>2.4158151953459633E-2</v>
      </c>
      <c r="AA82" s="26">
        <f t="shared" si="15"/>
        <v>0.26942369410385747</v>
      </c>
      <c r="AB82" s="26">
        <f t="shared" si="16"/>
        <v>-1.7381210061548837E-2</v>
      </c>
      <c r="AC82" s="26">
        <f>O334*(U82+V82*'List2 (VaR)'!$R$4)/100</f>
        <v>2.0156510679743878E-2</v>
      </c>
      <c r="AD82" s="26">
        <f t="shared" si="17"/>
        <v>-6.9277594817584096E-2</v>
      </c>
      <c r="AE82" s="26">
        <f t="shared" si="18"/>
        <v>-5.4964212284329753E-2</v>
      </c>
      <c r="AF82" s="26">
        <f t="shared" si="19"/>
        <v>7.639478423337849E-2</v>
      </c>
      <c r="AG82" s="26">
        <f t="shared" si="20"/>
        <v>6.3740483429499423E-2</v>
      </c>
    </row>
    <row r="83" spans="1:33" x14ac:dyDescent="0.2">
      <c r="A83" s="154">
        <v>41054</v>
      </c>
      <c r="B83">
        <f>'American Bonds'!B83-'American Bonds'!B74</f>
        <v>-7.9999999999999988E-2</v>
      </c>
      <c r="C83">
        <f>'American Bonds'!C83-'American Bonds'!C74</f>
        <v>2.0000000000000018E-2</v>
      </c>
      <c r="D83">
        <f>'American Bonds'!D83-'American Bonds'!D74</f>
        <v>8.0000000000000016E-2</v>
      </c>
      <c r="E83">
        <f>'American Bonds'!E83-'American Bonds'!E74</f>
        <v>9.9999999999999978E-2</v>
      </c>
      <c r="F83">
        <f>'American Bonds'!F83-'American Bonds'!F74</f>
        <v>0.10999999999999999</v>
      </c>
      <c r="G83">
        <f>'American Bonds'!G83-'American Bonds'!G74</f>
        <v>0.12</v>
      </c>
      <c r="H83">
        <f>'American Bonds'!H83-'American Bonds'!H74</f>
        <v>0.13000000000000012</v>
      </c>
      <c r="I83">
        <f>'American Bonds'!I83-'American Bonds'!I74</f>
        <v>0.1399999999999999</v>
      </c>
      <c r="J83">
        <f>'American Bonds'!J83-'American Bonds'!J74</f>
        <v>0.12000000000000011</v>
      </c>
      <c r="K83">
        <f>'American Bonds'!K83-'American Bonds'!K74</f>
        <v>0.10000000000000009</v>
      </c>
      <c r="L83">
        <f>'American Bonds'!L83-'American Bonds'!L74</f>
        <v>9.0000000000000302E-2</v>
      </c>
      <c r="N83" s="129">
        <f t="shared" si="21"/>
        <v>0.1399999999999999</v>
      </c>
      <c r="O83" s="25">
        <f>List1!X140</f>
        <v>6.5793337168637223</v>
      </c>
      <c r="T83" s="147">
        <v>41424</v>
      </c>
      <c r="U83">
        <f t="shared" si="11"/>
        <v>0.10049382716049379</v>
      </c>
      <c r="V83">
        <f t="shared" si="12"/>
        <v>0.10291095285700622</v>
      </c>
      <c r="W83" s="26">
        <f>LN(List1!W150/List1!W140)</f>
        <v>1.2757833287655399E-2</v>
      </c>
      <c r="X83" s="26">
        <f t="shared" si="13"/>
        <v>0.33990050355490742</v>
      </c>
      <c r="Y83" s="26">
        <f t="shared" si="14"/>
        <v>-2.1977097389285549E-2</v>
      </c>
      <c r="Z83" s="26">
        <f>O335*(U83+V83*'List2 (VaR)'!$R$3)/100</f>
        <v>2.4231900182650808E-2</v>
      </c>
      <c r="AA83" s="26">
        <f t="shared" si="15"/>
        <v>0.26976728122037236</v>
      </c>
      <c r="AB83" s="26">
        <f t="shared" si="16"/>
        <v>-1.744246257306643E-2</v>
      </c>
      <c r="AC83" s="26">
        <f>O335*(U83+V83*'List2 (VaR)'!$R$4)/100</f>
        <v>2.022288045116092E-2</v>
      </c>
      <c r="AD83" s="26">
        <f t="shared" si="17"/>
        <v>-6.949768410948251E-2</v>
      </c>
      <c r="AE83" s="26">
        <f t="shared" si="18"/>
        <v>-5.515790973313104E-2</v>
      </c>
      <c r="AF83" s="26">
        <f t="shared" si="19"/>
        <v>7.6627996611026733E-2</v>
      </c>
      <c r="AG83" s="26">
        <f t="shared" si="20"/>
        <v>6.3950363074962019E-2</v>
      </c>
    </row>
    <row r="84" spans="1:33" x14ac:dyDescent="0.2">
      <c r="A84" s="154">
        <v>41055</v>
      </c>
      <c r="B84">
        <f>'American Bonds'!B84-'American Bonds'!B75</f>
        <v>2.0000000000000018E-2</v>
      </c>
      <c r="C84">
        <f>'American Bonds'!C84-'American Bonds'!C75</f>
        <v>3.999999999999998E-2</v>
      </c>
      <c r="D84">
        <f>'American Bonds'!D84-'American Bonds'!D75</f>
        <v>8.9999999999999969E-2</v>
      </c>
      <c r="E84">
        <f>'American Bonds'!E84-'American Bonds'!E75</f>
        <v>0.1100000000000001</v>
      </c>
      <c r="F84">
        <f>'American Bonds'!F84-'American Bonds'!F75</f>
        <v>0.10999999999999999</v>
      </c>
      <c r="G84">
        <f>'American Bonds'!G84-'American Bonds'!G75</f>
        <v>0.12000000000000011</v>
      </c>
      <c r="H84">
        <f>'American Bonds'!H84-'American Bonds'!H75</f>
        <v>0.12999999999999989</v>
      </c>
      <c r="I84">
        <f>'American Bonds'!I84-'American Bonds'!I75</f>
        <v>0.11999999999999988</v>
      </c>
      <c r="J84">
        <f>'American Bonds'!J84-'American Bonds'!J75</f>
        <v>0.10000000000000009</v>
      </c>
      <c r="K84">
        <f>'American Bonds'!K84-'American Bonds'!K75</f>
        <v>6.999999999999984E-2</v>
      </c>
      <c r="L84">
        <f>'American Bonds'!L84-'American Bonds'!L75</f>
        <v>6.0000000000000053E-2</v>
      </c>
      <c r="N84" s="129">
        <f t="shared" si="21"/>
        <v>0.12999999999999989</v>
      </c>
      <c r="O84" s="25">
        <f>List1!X141</f>
        <v>6.5901585350647398</v>
      </c>
      <c r="T84" s="147" t="s">
        <v>139</v>
      </c>
      <c r="U84">
        <f t="shared" si="11"/>
        <v>0.10106995884773658</v>
      </c>
      <c r="V84">
        <f t="shared" si="12"/>
        <v>0.10245583226383137</v>
      </c>
      <c r="W84" s="26">
        <f>LN(List1!W151/List1!W141)</f>
        <v>1.2736280033263374E-2</v>
      </c>
      <c r="X84" s="26">
        <f t="shared" si="13"/>
        <v>0.33941786641778565</v>
      </c>
      <c r="Y84" s="26">
        <f t="shared" si="14"/>
        <v>-2.1955111985531697E-2</v>
      </c>
      <c r="Z84" s="26">
        <f>O336*(U84+V84*'List2 (VaR)'!$R$3)/100</f>
        <v>2.4200886158688987E-2</v>
      </c>
      <c r="AA84" s="26">
        <f t="shared" si="15"/>
        <v>0.2695948061492312</v>
      </c>
      <c r="AB84" s="26">
        <f t="shared" si="16"/>
        <v>-1.7438634631090601E-2</v>
      </c>
      <c r="AC84" s="26">
        <f>O336*(U84+V84*'List2 (VaR)'!$R$4)/100</f>
        <v>2.020791923530648E-2</v>
      </c>
      <c r="AD84" s="26">
        <f t="shared" si="17"/>
        <v>-6.9428160158341926E-2</v>
      </c>
      <c r="AE84" s="26">
        <f t="shared" si="18"/>
        <v>-5.514580471773646E-2</v>
      </c>
      <c r="AF84" s="26">
        <f t="shared" si="19"/>
        <v>7.6529921655900335E-2</v>
      </c>
      <c r="AG84" s="26">
        <f t="shared" si="20"/>
        <v>6.3903051556296567E-2</v>
      </c>
    </row>
    <row r="85" spans="1:33" x14ac:dyDescent="0.2">
      <c r="A85" s="154">
        <v>41059</v>
      </c>
      <c r="B85">
        <f>'American Bonds'!B85-'American Bonds'!B76</f>
        <v>2.0000000000000018E-2</v>
      </c>
      <c r="C85">
        <f>'American Bonds'!C85-'American Bonds'!C76</f>
        <v>0.06</v>
      </c>
      <c r="D85">
        <f>'American Bonds'!D85-'American Bonds'!D76</f>
        <v>8.9999999999999969E-2</v>
      </c>
      <c r="E85">
        <f>'American Bonds'!E85-'American Bonds'!E76</f>
        <v>0.10000000000000009</v>
      </c>
      <c r="F85">
        <f>'American Bonds'!F85-'American Bonds'!F76</f>
        <v>5.0000000000000044E-2</v>
      </c>
      <c r="G85">
        <f>'American Bonds'!G85-'American Bonds'!G76</f>
        <v>6.0000000000000053E-2</v>
      </c>
      <c r="H85">
        <f>'American Bonds'!H85-'American Bonds'!H76</f>
        <v>8.0000000000000071E-2</v>
      </c>
      <c r="I85">
        <f>'American Bonds'!I85-'American Bonds'!I76</f>
        <v>8.9999999999999858E-2</v>
      </c>
      <c r="J85">
        <f>'American Bonds'!J85-'American Bonds'!J76</f>
        <v>8.0000000000000071E-2</v>
      </c>
      <c r="K85">
        <f>'American Bonds'!K85-'American Bonds'!K76</f>
        <v>4.9999999999999822E-2</v>
      </c>
      <c r="L85">
        <f>'American Bonds'!L85-'American Bonds'!L76</f>
        <v>5.0000000000000266E-2</v>
      </c>
      <c r="N85" s="129">
        <f t="shared" si="21"/>
        <v>0.10000000000000009</v>
      </c>
      <c r="O85" s="25">
        <f>List1!X142</f>
        <v>6.5867699415284333</v>
      </c>
      <c r="T85" s="147" t="s">
        <v>140</v>
      </c>
      <c r="U85">
        <f t="shared" si="11"/>
        <v>0.10168724279835385</v>
      </c>
      <c r="V85">
        <f t="shared" si="12"/>
        <v>0.10205346659076744</v>
      </c>
      <c r="W85" s="26">
        <f>LN(List1!W152/List1!W142)</f>
        <v>1.5418483346179027E-2</v>
      </c>
      <c r="X85" s="26">
        <f t="shared" si="13"/>
        <v>0.33909910784028369</v>
      </c>
      <c r="Y85" s="26">
        <f t="shared" si="14"/>
        <v>-2.1935374705131822E-2</v>
      </c>
      <c r="Z85" s="26">
        <f>O337*(U85+V85*'List2 (VaR)'!$R$3)/100</f>
        <v>2.4172419146942365E-2</v>
      </c>
      <c r="AA85" s="26">
        <f t="shared" si="15"/>
        <v>0.26955025746314853</v>
      </c>
      <c r="AB85" s="26">
        <f t="shared" si="16"/>
        <v>-1.7436453716958185E-2</v>
      </c>
      <c r="AC85" s="26">
        <f>O337*(U85+V85*'List2 (VaR)'!$R$4)/100</f>
        <v>2.0194973609874749E-2</v>
      </c>
      <c r="AD85" s="26">
        <f t="shared" si="17"/>
        <v>-6.9365745397460918E-2</v>
      </c>
      <c r="AE85" s="26">
        <f t="shared" si="18"/>
        <v>-5.5138908061696773E-2</v>
      </c>
      <c r="AF85" s="26">
        <f t="shared" si="19"/>
        <v>7.6439901060602236E-2</v>
      </c>
      <c r="AG85" s="26">
        <f t="shared" si="20"/>
        <v>6.3862113894196895E-2</v>
      </c>
    </row>
    <row r="86" spans="1:33" x14ac:dyDescent="0.2">
      <c r="A86" s="154" t="s">
        <v>43</v>
      </c>
      <c r="B86">
        <f>'American Bonds'!B86-'American Bonds'!B77</f>
        <v>2.0000000000000018E-2</v>
      </c>
      <c r="C86">
        <f>'American Bonds'!C86-'American Bonds'!C77</f>
        <v>0</v>
      </c>
      <c r="D86">
        <f>'American Bonds'!D86-'American Bonds'!D77</f>
        <v>0.06</v>
      </c>
      <c r="E86">
        <f>'American Bonds'!E86-'American Bonds'!E77</f>
        <v>6.9999999999999951E-2</v>
      </c>
      <c r="F86">
        <f>'American Bonds'!F86-'American Bonds'!F77</f>
        <v>1.0000000000000009E-2</v>
      </c>
      <c r="G86">
        <f>'American Bonds'!G86-'American Bonds'!G77</f>
        <v>-1.0000000000000009E-2</v>
      </c>
      <c r="H86">
        <f>'American Bonds'!H86-'American Bonds'!H77</f>
        <v>-2.0000000000000018E-2</v>
      </c>
      <c r="I86">
        <f>'American Bonds'!I86-'American Bonds'!I77</f>
        <v>-2.0000000000000018E-2</v>
      </c>
      <c r="J86">
        <f>'American Bonds'!J86-'American Bonds'!J77</f>
        <v>-2.0000000000000018E-2</v>
      </c>
      <c r="K86">
        <f>'American Bonds'!K86-'American Bonds'!K77</f>
        <v>-4.9999999999999822E-2</v>
      </c>
      <c r="L86">
        <f>'American Bonds'!L86-'American Bonds'!L77</f>
        <v>-4.0000000000000036E-2</v>
      </c>
      <c r="N86" s="129">
        <f t="shared" si="21"/>
        <v>6.9999999999999951E-2</v>
      </c>
      <c r="O86" s="25">
        <f>List1!X143</f>
        <v>6.5925381700199459</v>
      </c>
      <c r="T86" s="147" t="s">
        <v>141</v>
      </c>
      <c r="U86">
        <f t="shared" si="11"/>
        <v>0.10234567901234562</v>
      </c>
      <c r="V86">
        <f t="shared" si="12"/>
        <v>0.10171591786012629</v>
      </c>
      <c r="W86" s="26">
        <f>LN(List1!W153/List1!W143)</f>
        <v>1.4364925117060709E-2</v>
      </c>
      <c r="X86" s="26">
        <f t="shared" si="13"/>
        <v>0.3389722882823632</v>
      </c>
      <c r="Y86" s="26">
        <f t="shared" si="14"/>
        <v>-2.2011118704312972E-2</v>
      </c>
      <c r="Z86" s="26">
        <f>O338*(U86+V86*'List2 (VaR)'!$R$3)/100</f>
        <v>2.4249300109322719E-2</v>
      </c>
      <c r="AA86" s="26">
        <f t="shared" si="15"/>
        <v>0.26965347542327234</v>
      </c>
      <c r="AB86" s="26">
        <f t="shared" si="16"/>
        <v>-1.7509911168986279E-2</v>
      </c>
      <c r="AC86" s="26">
        <f>O338*(U86+V86*'List2 (VaR)'!$R$4)/100</f>
        <v>2.0269833061587743E-2</v>
      </c>
      <c r="AD86" s="26">
        <f t="shared" si="17"/>
        <v>-6.9605268953963281E-2</v>
      </c>
      <c r="AE86" s="26">
        <f t="shared" si="18"/>
        <v>-5.5371200921218104E-2</v>
      </c>
      <c r="AF86" s="26">
        <f t="shared" si="19"/>
        <v>7.6683020010429884E-2</v>
      </c>
      <c r="AG86" s="26">
        <f t="shared" si="20"/>
        <v>6.409884026600135E-2</v>
      </c>
    </row>
    <row r="87" spans="1:33" x14ac:dyDescent="0.2">
      <c r="A87" s="154" t="s">
        <v>44</v>
      </c>
      <c r="B87">
        <f>'American Bonds'!B87-'American Bonds'!B78</f>
        <v>-0.06</v>
      </c>
      <c r="C87">
        <f>'American Bonds'!C87-'American Bonds'!C78</f>
        <v>-2.0000000000000018E-2</v>
      </c>
      <c r="D87">
        <f>'American Bonds'!D87-'American Bonds'!D78</f>
        <v>4.9999999999999989E-2</v>
      </c>
      <c r="E87">
        <f>'American Bonds'!E87-'American Bonds'!E78</f>
        <v>4.0000000000000036E-2</v>
      </c>
      <c r="F87">
        <f>'American Bonds'!F87-'American Bonds'!F78</f>
        <v>0</v>
      </c>
      <c r="G87">
        <f>'American Bonds'!G87-'American Bonds'!G78</f>
        <v>-3.0000000000000027E-2</v>
      </c>
      <c r="H87">
        <f>'American Bonds'!H87-'American Bonds'!H78</f>
        <v>-1.9999999999999796E-2</v>
      </c>
      <c r="I87">
        <f>'American Bonds'!I87-'American Bonds'!I78</f>
        <v>-4.0000000000000036E-2</v>
      </c>
      <c r="J87">
        <f>'American Bonds'!J87-'American Bonds'!J78</f>
        <v>-4.0000000000000036E-2</v>
      </c>
      <c r="K87">
        <f>'American Bonds'!K87-'American Bonds'!K78</f>
        <v>-7.0000000000000284E-2</v>
      </c>
      <c r="L87">
        <f>'American Bonds'!L87-'American Bonds'!L78</f>
        <v>-6.0000000000000053E-2</v>
      </c>
      <c r="N87" s="129">
        <f t="shared" si="21"/>
        <v>4.9999999999999989E-2</v>
      </c>
      <c r="O87" s="25">
        <f>List1!X144</f>
        <v>6.5958376277181596</v>
      </c>
      <c r="T87" s="147" t="s">
        <v>142</v>
      </c>
      <c r="U87">
        <f t="shared" si="11"/>
        <v>0.10246913580246908</v>
      </c>
      <c r="V87">
        <f t="shared" si="12"/>
        <v>0.10165812335207142</v>
      </c>
      <c r="W87" s="26">
        <f>LN(List1!W154/List1!W144)</f>
        <v>1.6584803652346068E-2</v>
      </c>
      <c r="X87" s="26">
        <f t="shared" si="13"/>
        <v>0.33896129494154198</v>
      </c>
      <c r="Y87" s="26">
        <f t="shared" si="14"/>
        <v>-2.1974739696137707E-2</v>
      </c>
      <c r="Z87" s="26">
        <f>O339*(U87+V87*'List2 (VaR)'!$R$3)/100</f>
        <v>2.4208024739621956E-2</v>
      </c>
      <c r="AA87" s="26">
        <f t="shared" si="15"/>
        <v>0.26968186870720384</v>
      </c>
      <c r="AB87" s="26">
        <f t="shared" si="16"/>
        <v>-1.7483379235469446E-2</v>
      </c>
      <c r="AC87" s="26">
        <f>O339*(U87+V87*'List2 (VaR)'!$R$4)/100</f>
        <v>2.0237263380041167E-2</v>
      </c>
      <c r="AD87" s="26">
        <f t="shared" si="17"/>
        <v>-6.9490228429111553E-2</v>
      </c>
      <c r="AE87" s="26">
        <f t="shared" si="18"/>
        <v>-5.5287299580576751E-2</v>
      </c>
      <c r="AF87" s="26">
        <f t="shared" si="19"/>
        <v>7.6552495830909964E-2</v>
      </c>
      <c r="AG87" s="26">
        <f t="shared" si="20"/>
        <v>6.3995845889647809E-2</v>
      </c>
    </row>
    <row r="88" spans="1:33" x14ac:dyDescent="0.2">
      <c r="A88" s="154" t="s">
        <v>45</v>
      </c>
      <c r="B88">
        <f>'American Bonds'!B88-'American Bonds'!B79</f>
        <v>-7.0000000000000007E-2</v>
      </c>
      <c r="C88">
        <f>'American Bonds'!C88-'American Bonds'!C79</f>
        <v>-3.0000000000000027E-2</v>
      </c>
      <c r="D88">
        <f>'American Bonds'!D88-'American Bonds'!D79</f>
        <v>-3.0000000000000027E-2</v>
      </c>
      <c r="E88">
        <f>'American Bonds'!E88-'American Bonds'!E79</f>
        <v>-7.0000000000000062E-2</v>
      </c>
      <c r="F88">
        <f>'American Bonds'!F88-'American Bonds'!F79</f>
        <v>-0.10999999999999999</v>
      </c>
      <c r="G88">
        <f>'American Bonds'!G88-'American Bonds'!G79</f>
        <v>-0.13</v>
      </c>
      <c r="H88">
        <f>'American Bonds'!H88-'American Bonds'!H79</f>
        <v>-0.14999999999999991</v>
      </c>
      <c r="I88">
        <f>'American Bonds'!I88-'American Bonds'!I79</f>
        <v>-0.14999999999999991</v>
      </c>
      <c r="J88">
        <f>'American Bonds'!J88-'American Bonds'!J79</f>
        <v>-0.14000000000000012</v>
      </c>
      <c r="K88">
        <f>'American Bonds'!K88-'American Bonds'!K79</f>
        <v>-0.15000000000000036</v>
      </c>
      <c r="L88">
        <f>'American Bonds'!L88-'American Bonds'!L79</f>
        <v>-0.10999999999999988</v>
      </c>
      <c r="N88" s="129">
        <f t="shared" si="21"/>
        <v>-3.0000000000000027E-2</v>
      </c>
      <c r="O88" s="25">
        <f>List1!X145</f>
        <v>6.6130676681057858</v>
      </c>
      <c r="T88" s="147" t="s">
        <v>143</v>
      </c>
      <c r="U88">
        <f t="shared" si="11"/>
        <v>0.10263374485596702</v>
      </c>
      <c r="V88">
        <f t="shared" si="12"/>
        <v>0.10158891401929937</v>
      </c>
      <c r="W88" s="26">
        <f>LN(List1!W155/List1!W145)</f>
        <v>1.5222832432409853E-2</v>
      </c>
      <c r="X88" s="26">
        <f t="shared" si="13"/>
        <v>0.33896489901088189</v>
      </c>
      <c r="Y88" s="26">
        <f t="shared" si="14"/>
        <v>-2.2014660360673767E-2</v>
      </c>
      <c r="Z88" s="26">
        <f>O340*(U88+V88*'List2 (VaR)'!$R$3)/100</f>
        <v>2.425045556153814E-2</v>
      </c>
      <c r="AA88" s="26">
        <f t="shared" si="15"/>
        <v>0.2697326385386728</v>
      </c>
      <c r="AB88" s="26">
        <f t="shared" si="16"/>
        <v>-1.7518251721475839E-2</v>
      </c>
      <c r="AC88" s="26">
        <f>O340*(U88+V88*'List2 (VaR)'!$R$4)/100</f>
        <v>2.027523116399426E-2</v>
      </c>
      <c r="AD88" s="26">
        <f t="shared" si="17"/>
        <v>-6.9616468654753016E-2</v>
      </c>
      <c r="AE88" s="26">
        <f t="shared" si="18"/>
        <v>-5.5397576064029307E-2</v>
      </c>
      <c r="AF88" s="26">
        <f t="shared" si="19"/>
        <v>7.6686673871158101E-2</v>
      </c>
      <c r="AG88" s="26">
        <f t="shared" si="20"/>
        <v>6.4115910564648784E-2</v>
      </c>
    </row>
    <row r="89" spans="1:33" x14ac:dyDescent="0.2">
      <c r="A89" s="154" t="s">
        <v>46</v>
      </c>
      <c r="B89">
        <f>'American Bonds'!B89-'American Bonds'!B80</f>
        <v>-7.0000000000000007E-2</v>
      </c>
      <c r="C89">
        <f>'American Bonds'!C89-'American Bonds'!C80</f>
        <v>-6.9999999999999951E-2</v>
      </c>
      <c r="D89">
        <f>'American Bonds'!D89-'American Bonds'!D80</f>
        <v>-4.9999999999999989E-2</v>
      </c>
      <c r="E89">
        <f>'American Bonds'!E89-'American Bonds'!E80</f>
        <v>-8.9999999999999969E-2</v>
      </c>
      <c r="F89">
        <f>'American Bonds'!F89-'American Bonds'!F80</f>
        <v>-0.10999999999999999</v>
      </c>
      <c r="G89">
        <f>'American Bonds'!G89-'American Bonds'!G80</f>
        <v>-0.1100000000000001</v>
      </c>
      <c r="H89">
        <f>'American Bonds'!H89-'American Bonds'!H80</f>
        <v>-0.12999999999999989</v>
      </c>
      <c r="I89">
        <f>'American Bonds'!I89-'American Bonds'!I80</f>
        <v>-0.11999999999999988</v>
      </c>
      <c r="J89">
        <f>'American Bonds'!J89-'American Bonds'!J80</f>
        <v>-0.1100000000000001</v>
      </c>
      <c r="K89">
        <f>'American Bonds'!K89-'American Bonds'!K80</f>
        <v>-0.10999999999999988</v>
      </c>
      <c r="L89">
        <f>'American Bonds'!L89-'American Bonds'!L80</f>
        <v>-8.0000000000000071E-2</v>
      </c>
      <c r="N89" s="129">
        <f t="shared" si="21"/>
        <v>-4.9999999999999989E-2</v>
      </c>
      <c r="O89" s="25">
        <f>List1!X146</f>
        <v>6.6418516773881793</v>
      </c>
      <c r="T89" s="147" t="s">
        <v>144</v>
      </c>
      <c r="U89">
        <f t="shared" si="11"/>
        <v>0.10283950617283946</v>
      </c>
      <c r="V89">
        <f t="shared" si="12"/>
        <v>0.1014917808165216</v>
      </c>
      <c r="W89" s="26">
        <f>LN(List1!W156/List1!W146)</f>
        <v>6.3109096641331954E-3</v>
      </c>
      <c r="X89" s="26">
        <f t="shared" si="13"/>
        <v>0.3389446947079735</v>
      </c>
      <c r="Y89" s="26">
        <f t="shared" si="14"/>
        <v>-2.1974064883397048E-2</v>
      </c>
      <c r="Z89" s="26">
        <f>O341*(U89+V89*'List2 (VaR)'!$R$3)/100</f>
        <v>2.4203736343675085E-2</v>
      </c>
      <c r="AA89" s="26">
        <f t="shared" si="15"/>
        <v>0.26977862995465884</v>
      </c>
      <c r="AB89" s="26">
        <f t="shared" si="16"/>
        <v>-1.7489971701386772E-2</v>
      </c>
      <c r="AC89" s="26">
        <f>O341*(U89+V89*'List2 (VaR)'!$R$4)/100</f>
        <v>2.0239399903567389E-2</v>
      </c>
      <c r="AD89" s="26">
        <f t="shared" si="17"/>
        <v>-6.9488094483856969E-2</v>
      </c>
      <c r="AE89" s="26">
        <f t="shared" si="18"/>
        <v>-5.5308146788272533E-2</v>
      </c>
      <c r="AF89" s="26">
        <f t="shared" si="19"/>
        <v>7.6538934732209213E-2</v>
      </c>
      <c r="AG89" s="26">
        <f t="shared" si="20"/>
        <v>6.400260217026521E-2</v>
      </c>
    </row>
    <row r="90" spans="1:33" x14ac:dyDescent="0.2">
      <c r="A90" s="154" t="s">
        <v>47</v>
      </c>
      <c r="B90">
        <f>'American Bonds'!B90-'American Bonds'!B81</f>
        <v>-8.0000000000000016E-2</v>
      </c>
      <c r="C90">
        <f>'American Bonds'!C90-'American Bonds'!C81</f>
        <v>-6.9999999999999951E-2</v>
      </c>
      <c r="D90">
        <f>'American Bonds'!D90-'American Bonds'!D81</f>
        <v>-4.9999999999999989E-2</v>
      </c>
      <c r="E90">
        <f>'American Bonds'!E90-'American Bonds'!E81</f>
        <v>-9.9999999999999978E-2</v>
      </c>
      <c r="F90">
        <f>'American Bonds'!F90-'American Bonds'!F81</f>
        <v>-0.14000000000000001</v>
      </c>
      <c r="G90">
        <f>'American Bonds'!G90-'American Bonds'!G81</f>
        <v>-0.14000000000000012</v>
      </c>
      <c r="H90">
        <f>'American Bonds'!H90-'American Bonds'!H81</f>
        <v>-0.17999999999999994</v>
      </c>
      <c r="I90">
        <f>'American Bonds'!I90-'American Bonds'!I81</f>
        <v>-0.16999999999999993</v>
      </c>
      <c r="J90">
        <f>'American Bonds'!J90-'American Bonds'!J81</f>
        <v>-0.14000000000000012</v>
      </c>
      <c r="K90">
        <f>'American Bonds'!K90-'American Bonds'!K81</f>
        <v>-0.14999999999999991</v>
      </c>
      <c r="L90">
        <f>'American Bonds'!L90-'American Bonds'!L81</f>
        <v>-0.10999999999999988</v>
      </c>
      <c r="N90" s="129">
        <f t="shared" si="21"/>
        <v>-4.9999999999999989E-2</v>
      </c>
      <c r="O90" s="25">
        <f>List1!X147</f>
        <v>6.6316781963214986</v>
      </c>
      <c r="T90" s="147" t="s">
        <v>145</v>
      </c>
      <c r="U90">
        <f t="shared" si="11"/>
        <v>0.1030041152263374</v>
      </c>
      <c r="V90">
        <f t="shared" si="12"/>
        <v>0.10140555586285425</v>
      </c>
      <c r="W90" s="26">
        <f>LN(List1!W157/List1!W147)</f>
        <v>4.9262712660615585E-3</v>
      </c>
      <c r="X90" s="26">
        <f t="shared" si="13"/>
        <v>0.3389087145238181</v>
      </c>
      <c r="Y90" s="26">
        <f t="shared" si="14"/>
        <v>-2.1961433538661094E-2</v>
      </c>
      <c r="Z90" s="26">
        <f>O342*(U90+V90*'List2 (VaR)'!$R$3)/100</f>
        <v>2.418816650735096E-2</v>
      </c>
      <c r="AA90" s="26">
        <f t="shared" si="15"/>
        <v>0.26980141158038329</v>
      </c>
      <c r="AB90" s="26">
        <f t="shared" si="16"/>
        <v>-1.748324995828078E-2</v>
      </c>
      <c r="AC90" s="26">
        <f>O342*(U90+V90*'List2 (VaR)'!$R$4)/100</f>
        <v>2.0229054679698277E-2</v>
      </c>
      <c r="AD90" s="26">
        <f t="shared" si="17"/>
        <v>-6.9448150664580585E-2</v>
      </c>
      <c r="AE90" s="26">
        <f t="shared" si="18"/>
        <v>-5.5286890770211067E-2</v>
      </c>
      <c r="AF90" s="26">
        <f t="shared" si="19"/>
        <v>7.6489698586628962E-2</v>
      </c>
      <c r="AG90" s="26">
        <f t="shared" si="20"/>
        <v>6.3969887699934475E-2</v>
      </c>
    </row>
    <row r="91" spans="1:33" x14ac:dyDescent="0.2">
      <c r="A91" s="154" t="s">
        <v>48</v>
      </c>
      <c r="B91">
        <f>'American Bonds'!B91-'American Bonds'!B82</f>
        <v>-3.999999999999998E-2</v>
      </c>
      <c r="C91">
        <f>'American Bonds'!C91-'American Bonds'!C82</f>
        <v>-9.0000000000000024E-2</v>
      </c>
      <c r="D91">
        <f>'American Bonds'!D91-'American Bonds'!D82</f>
        <v>-3.999999999999998E-2</v>
      </c>
      <c r="E91">
        <f>'American Bonds'!E91-'American Bonds'!E82</f>
        <v>-7.0000000000000062E-2</v>
      </c>
      <c r="F91">
        <f>'American Bonds'!F91-'American Bonds'!F82</f>
        <v>-0.14000000000000001</v>
      </c>
      <c r="G91">
        <f>'American Bonds'!G91-'American Bonds'!G82</f>
        <v>-0.15000000000000002</v>
      </c>
      <c r="H91">
        <f>'American Bonds'!H91-'American Bonds'!H82</f>
        <v>-0.16999999999999993</v>
      </c>
      <c r="I91">
        <f>'American Bonds'!I91-'American Bonds'!I82</f>
        <v>-0.17999999999999994</v>
      </c>
      <c r="J91">
        <f>'American Bonds'!J91-'American Bonds'!J82</f>
        <v>-0.16000000000000014</v>
      </c>
      <c r="K91">
        <f>'American Bonds'!K91-'American Bonds'!K82</f>
        <v>-0.18999999999999995</v>
      </c>
      <c r="L91">
        <f>'American Bonds'!L91-'American Bonds'!L82</f>
        <v>-0.16000000000000014</v>
      </c>
      <c r="N91" s="129">
        <f t="shared" si="21"/>
        <v>-3.999999999999998E-2</v>
      </c>
      <c r="O91" s="25">
        <f>List1!X148</f>
        <v>6.6381701980585994</v>
      </c>
      <c r="T91" s="147" t="s">
        <v>146</v>
      </c>
      <c r="U91">
        <f t="shared" si="11"/>
        <v>0.10308641975308638</v>
      </c>
      <c r="V91">
        <f t="shared" si="12"/>
        <v>0.10137046828148827</v>
      </c>
      <c r="W91" s="26">
        <f>LN(List1!W158/List1!W148)</f>
        <v>1.4222350617504641E-3</v>
      </c>
      <c r="X91" s="26">
        <f t="shared" si="13"/>
        <v>0.33890939313025109</v>
      </c>
      <c r="Y91" s="26">
        <f t="shared" si="14"/>
        <v>-2.1938908713989059E-2</v>
      </c>
      <c r="Z91" s="26">
        <f>O343*(U91+V91*'List2 (VaR)'!$R$3)/100</f>
        <v>2.4162583686323357E-2</v>
      </c>
      <c r="AA91" s="26">
        <f t="shared" si="15"/>
        <v>0.26982600217166147</v>
      </c>
      <c r="AB91" s="26">
        <f t="shared" si="16"/>
        <v>-1.7466875071325084E-2</v>
      </c>
      <c r="AC91" s="26">
        <f>O343*(U91+V91*'List2 (VaR)'!$R$4)/100</f>
        <v>2.0208908949561444E-2</v>
      </c>
      <c r="AD91" s="26">
        <f t="shared" si="17"/>
        <v>-6.9376920914720988E-2</v>
      </c>
      <c r="AE91" s="26">
        <f t="shared" si="18"/>
        <v>-5.5235108831003285E-2</v>
      </c>
      <c r="AF91" s="26">
        <f t="shared" si="19"/>
        <v>7.6408798603209288E-2</v>
      </c>
      <c r="AG91" s="26">
        <f t="shared" si="20"/>
        <v>6.3906181307574986E-2</v>
      </c>
    </row>
    <row r="92" spans="1:33" x14ac:dyDescent="0.2">
      <c r="A92" s="154" t="s">
        <v>49</v>
      </c>
      <c r="B92">
        <f>'American Bonds'!B92-'American Bonds'!B83</f>
        <v>3.999999999999998E-2</v>
      </c>
      <c r="C92">
        <f>'American Bonds'!C92-'American Bonds'!C83</f>
        <v>-4.9999999999999989E-2</v>
      </c>
      <c r="D92">
        <f>'American Bonds'!D92-'American Bonds'!D83</f>
        <v>-3.0000000000000027E-2</v>
      </c>
      <c r="E92">
        <f>'American Bonds'!E92-'American Bonds'!E83</f>
        <v>-6.0000000000000053E-2</v>
      </c>
      <c r="F92">
        <f>'American Bonds'!F92-'American Bonds'!F83</f>
        <v>-9.9999999999999978E-2</v>
      </c>
      <c r="G92">
        <f>'American Bonds'!G92-'American Bonds'!G83</f>
        <v>-0.12</v>
      </c>
      <c r="H92">
        <f>'American Bonds'!H92-'American Bonds'!H83</f>
        <v>-0.13000000000000012</v>
      </c>
      <c r="I92">
        <f>'American Bonds'!I92-'American Bonds'!I83</f>
        <v>-0.15999999999999992</v>
      </c>
      <c r="J92">
        <f>'American Bonds'!J92-'American Bonds'!J83</f>
        <v>-0.15000000000000013</v>
      </c>
      <c r="K92">
        <f>'American Bonds'!K92-'American Bonds'!K83</f>
        <v>-0.19000000000000039</v>
      </c>
      <c r="L92">
        <f>'American Bonds'!L92-'American Bonds'!L83</f>
        <v>-0.16000000000000014</v>
      </c>
      <c r="N92" s="129">
        <f t="shared" si="21"/>
        <v>3.999999999999998E-2</v>
      </c>
      <c r="O92" s="25">
        <f>List1!X149</f>
        <v>6.6449593386822352</v>
      </c>
      <c r="T92" s="147">
        <v>41437</v>
      </c>
      <c r="U92">
        <f t="shared" si="11"/>
        <v>0.1033333333333333</v>
      </c>
      <c r="V92">
        <f t="shared" si="12"/>
        <v>0.10128921034459405</v>
      </c>
      <c r="W92" s="26">
        <f>LN(List1!W159/List1!W149)</f>
        <v>1.6822523321045472E-3</v>
      </c>
      <c r="X92" s="26">
        <f t="shared" si="13"/>
        <v>0.33896727248175518</v>
      </c>
      <c r="Y92" s="26">
        <f t="shared" si="14"/>
        <v>-2.1942748932344807E-2</v>
      </c>
      <c r="Z92" s="26">
        <f>O344*(U92+V92*'List2 (VaR)'!$R$3)/100</f>
        <v>2.4164650884857818E-2</v>
      </c>
      <c r="AA92" s="26">
        <f t="shared" si="15"/>
        <v>0.26993925833968935</v>
      </c>
      <c r="AB92" s="26">
        <f t="shared" si="16"/>
        <v>-1.7474281010565654E-2</v>
      </c>
      <c r="AC92" s="26">
        <f>O344*(U92+V92*'List2 (VaR)'!$R$4)/100</f>
        <v>2.0214128561898467E-2</v>
      </c>
      <c r="AD92" s="26">
        <f t="shared" si="17"/>
        <v>-6.9389064751437537E-2</v>
      </c>
      <c r="AE92" s="26">
        <f t="shared" si="18"/>
        <v>-5.5258528467216302E-2</v>
      </c>
      <c r="AF92" s="26">
        <f t="shared" si="19"/>
        <v>7.6415335658953948E-2</v>
      </c>
      <c r="AG92" s="26">
        <f t="shared" si="20"/>
        <v>6.39226871710631E-2</v>
      </c>
    </row>
    <row r="93" spans="1:33" x14ac:dyDescent="0.2">
      <c r="A93" s="154" t="s">
        <v>50</v>
      </c>
      <c r="B93">
        <f>'American Bonds'!B93-'American Bonds'!B84</f>
        <v>-5.0000000000000017E-2</v>
      </c>
      <c r="C93">
        <f>'American Bonds'!C93-'American Bonds'!C84</f>
        <v>-0.06</v>
      </c>
      <c r="D93">
        <f>'American Bonds'!D93-'American Bonds'!D84</f>
        <v>-4.9999999999999989E-2</v>
      </c>
      <c r="E93">
        <f>'American Bonds'!E93-'American Bonds'!E84</f>
        <v>-0.1100000000000001</v>
      </c>
      <c r="F93">
        <f>'American Bonds'!F93-'American Bonds'!F84</f>
        <v>-0.17000000000000004</v>
      </c>
      <c r="G93">
        <f>'American Bonds'!G93-'American Bonds'!G84</f>
        <v>-0.19000000000000006</v>
      </c>
      <c r="H93">
        <f>'American Bonds'!H93-'American Bonds'!H84</f>
        <v>-0.21999999999999997</v>
      </c>
      <c r="I93">
        <f>'American Bonds'!I93-'American Bonds'!I84</f>
        <v>-0.22999999999999998</v>
      </c>
      <c r="J93">
        <f>'American Bonds'!J93-'American Bonds'!J84</f>
        <v>-0.21000000000000019</v>
      </c>
      <c r="K93">
        <f>'American Bonds'!K93-'American Bonds'!K84</f>
        <v>-0.22999999999999998</v>
      </c>
      <c r="L93">
        <f>'American Bonds'!L93-'American Bonds'!L84</f>
        <v>-0.20999999999999996</v>
      </c>
      <c r="N93" s="129">
        <f t="shared" si="21"/>
        <v>-4.9999999999999989E-2</v>
      </c>
      <c r="O93" s="25">
        <f>List1!X150</f>
        <v>6.6563000818830007</v>
      </c>
      <c r="T93" s="147">
        <v>41438</v>
      </c>
      <c r="U93">
        <f t="shared" si="11"/>
        <v>0.10320987654320982</v>
      </c>
      <c r="V93">
        <f t="shared" si="12"/>
        <v>0.10129933338069479</v>
      </c>
      <c r="W93" s="26">
        <f>LN(List1!W160/List1!W150)</f>
        <v>-3.3604099323463455E-3</v>
      </c>
      <c r="X93" s="26">
        <f t="shared" si="13"/>
        <v>0.3388673653951435</v>
      </c>
      <c r="Y93" s="26">
        <f t="shared" si="14"/>
        <v>-2.1929641060098887E-2</v>
      </c>
      <c r="Z93" s="26">
        <f>O345*(U93+V93*'List2 (VaR)'!$R$3)/100</f>
        <v>2.4151092400080051E-2</v>
      </c>
      <c r="AA93" s="26">
        <f t="shared" si="15"/>
        <v>0.26983245246221188</v>
      </c>
      <c r="AB93" s="26">
        <f t="shared" si="16"/>
        <v>-1.746207936536608E-2</v>
      </c>
      <c r="AC93" s="26">
        <f>O345*(U93+V93*'List2 (VaR)'!$R$4)/100</f>
        <v>2.020137126227833E-2</v>
      </c>
      <c r="AD93" s="26">
        <f t="shared" si="17"/>
        <v>-6.9347614019861933E-2</v>
      </c>
      <c r="AE93" s="26">
        <f t="shared" si="18"/>
        <v>-5.521994347718439E-2</v>
      </c>
      <c r="AF93" s="26">
        <f t="shared" si="19"/>
        <v>7.6372459965435471E-2</v>
      </c>
      <c r="AG93" s="26">
        <f t="shared" si="20"/>
        <v>6.3882345047470257E-2</v>
      </c>
    </row>
    <row r="94" spans="1:33" x14ac:dyDescent="0.2">
      <c r="A94" s="154">
        <v>41072</v>
      </c>
      <c r="B94">
        <f>'American Bonds'!B94-'American Bonds'!B85</f>
        <v>-4.0000000000000008E-2</v>
      </c>
      <c r="C94">
        <f>'American Bonds'!C94-'American Bonds'!C85</f>
        <v>-7.0000000000000007E-2</v>
      </c>
      <c r="D94">
        <f>'American Bonds'!D94-'American Bonds'!D85</f>
        <v>-8.9999999999999969E-2</v>
      </c>
      <c r="E94">
        <f>'American Bonds'!E94-'American Bonds'!E85</f>
        <v>-0.13</v>
      </c>
      <c r="F94">
        <f>'American Bonds'!F94-'American Bonds'!F85</f>
        <v>-0.14000000000000001</v>
      </c>
      <c r="G94">
        <f>'American Bonds'!G94-'American Bonds'!G85</f>
        <v>-0.19000000000000006</v>
      </c>
      <c r="H94">
        <f>'American Bonds'!H94-'American Bonds'!H85</f>
        <v>-0.2300000000000002</v>
      </c>
      <c r="I94">
        <f>'American Bonds'!I94-'American Bonds'!I85</f>
        <v>-0.24</v>
      </c>
      <c r="J94">
        <f>'American Bonds'!J94-'American Bonds'!J85</f>
        <v>-0.21999999999999997</v>
      </c>
      <c r="K94">
        <f>'American Bonds'!K94-'American Bonds'!K85</f>
        <v>-0.2200000000000002</v>
      </c>
      <c r="L94">
        <f>'American Bonds'!L94-'American Bonds'!L85</f>
        <v>-0.20999999999999996</v>
      </c>
      <c r="N94" s="129">
        <f t="shared" si="21"/>
        <v>-4.0000000000000008E-2</v>
      </c>
      <c r="O94" s="25">
        <f>List1!X151</f>
        <v>6.6675658685351813</v>
      </c>
      <c r="T94" s="147">
        <v>41439</v>
      </c>
      <c r="U94">
        <f t="shared" si="11"/>
        <v>0.10345679012345674</v>
      </c>
      <c r="V94">
        <f t="shared" si="12"/>
        <v>0.1011442039105329</v>
      </c>
      <c r="W94" s="26">
        <f>LN(List1!W161/List1!W151)</f>
        <v>5.0337425802743979E-3</v>
      </c>
      <c r="X94" s="26">
        <f t="shared" si="13"/>
        <v>0.33875339386227821</v>
      </c>
      <c r="Y94" s="26">
        <f t="shared" si="14"/>
        <v>-2.200521337438513E-2</v>
      </c>
      <c r="Z94" s="26">
        <f>O346*(U94+V94*'List2 (VaR)'!$R$3)/100</f>
        <v>2.4231655290573383E-2</v>
      </c>
      <c r="AA94" s="26">
        <f t="shared" si="15"/>
        <v>0.26982420077081598</v>
      </c>
      <c r="AB94" s="26">
        <f t="shared" si="16"/>
        <v>-1.7527615129809365E-2</v>
      </c>
      <c r="AC94" s="26">
        <f>O346*(U94+V94*'List2 (VaR)'!$R$4)/100</f>
        <v>2.0273060951734041E-2</v>
      </c>
      <c r="AD94" s="26">
        <f t="shared" si="17"/>
        <v>-6.9586594661056544E-2</v>
      </c>
      <c r="AE94" s="26">
        <f t="shared" si="18"/>
        <v>-5.5427185761025448E-2</v>
      </c>
      <c r="AF94" s="26">
        <f t="shared" si="19"/>
        <v>7.6627222194281128E-2</v>
      </c>
      <c r="AG94" s="26">
        <f t="shared" si="20"/>
        <v>6.4109047750900469E-2</v>
      </c>
    </row>
    <row r="95" spans="1:33" x14ac:dyDescent="0.2">
      <c r="A95" s="154">
        <v>41073</v>
      </c>
      <c r="B95">
        <f>'American Bonds'!B95-'American Bonds'!B86</f>
        <v>-3.0000000000000027E-2</v>
      </c>
      <c r="C95">
        <f>'American Bonds'!C95-'American Bonds'!C86</f>
        <v>-2.9999999999999971E-2</v>
      </c>
      <c r="D95">
        <f>'American Bonds'!D95-'American Bonds'!D86</f>
        <v>-8.0000000000000016E-2</v>
      </c>
      <c r="E95">
        <f>'American Bonds'!E95-'American Bonds'!E86</f>
        <v>-0.14999999999999991</v>
      </c>
      <c r="F95">
        <f>'American Bonds'!F95-'American Bonds'!F86</f>
        <v>-0.17000000000000004</v>
      </c>
      <c r="G95">
        <f>'American Bonds'!G95-'American Bonds'!G86</f>
        <v>-0.22000000000000008</v>
      </c>
      <c r="H95">
        <f>'American Bonds'!H95-'American Bonds'!H86</f>
        <v>-0.24</v>
      </c>
      <c r="I95">
        <f>'American Bonds'!I95-'American Bonds'!I86</f>
        <v>-0.25</v>
      </c>
      <c r="J95">
        <f>'American Bonds'!J95-'American Bonds'!J86</f>
        <v>-0.22999999999999998</v>
      </c>
      <c r="K95">
        <f>'American Bonds'!K95-'American Bonds'!K86</f>
        <v>-0.2200000000000002</v>
      </c>
      <c r="L95">
        <f>'American Bonds'!L95-'American Bonds'!L86</f>
        <v>-0.19999999999999973</v>
      </c>
      <c r="N95" s="129">
        <f t="shared" si="21"/>
        <v>-2.9999999999999971E-2</v>
      </c>
      <c r="O95" s="25">
        <f>List1!X152</f>
        <v>6.6713175371240858</v>
      </c>
      <c r="T95" s="147">
        <v>41440</v>
      </c>
      <c r="U95">
        <f t="shared" si="11"/>
        <v>0.10374485596707814</v>
      </c>
      <c r="V95">
        <f t="shared" si="12"/>
        <v>0.10094782592082083</v>
      </c>
      <c r="W95" s="26">
        <f>LN(List1!W162/List1!W152)</f>
        <v>1.0688318133121879E-2</v>
      </c>
      <c r="X95" s="26">
        <f t="shared" si="13"/>
        <v>0.33858461618702451</v>
      </c>
      <c r="Y95" s="26">
        <f t="shared" si="14"/>
        <v>-2.2001814401903467E-2</v>
      </c>
      <c r="Z95" s="26">
        <f>O347*(U95+V95*'List2 (VaR)'!$R$3)/100</f>
        <v>2.4224697815302537E-2</v>
      </c>
      <c r="AA95" s="26">
        <f t="shared" si="15"/>
        <v>0.26978925356580608</v>
      </c>
      <c r="AB95" s="26">
        <f t="shared" si="16"/>
        <v>-1.7531372663736566E-2</v>
      </c>
      <c r="AC95" s="26">
        <f>O347*(U95+V95*'List2 (VaR)'!$R$4)/100</f>
        <v>2.0272430463434458E-2</v>
      </c>
      <c r="AD95" s="26">
        <f t="shared" si="17"/>
        <v>-6.9575846166310254E-2</v>
      </c>
      <c r="AE95" s="26">
        <f t="shared" si="18"/>
        <v>-5.5439068126620757E-2</v>
      </c>
      <c r="AF95" s="26">
        <f t="shared" si="19"/>
        <v>7.6605220725660964E-2</v>
      </c>
      <c r="AG95" s="26">
        <f t="shared" si="20"/>
        <v>6.4107053971835692E-2</v>
      </c>
    </row>
    <row r="96" spans="1:33" x14ac:dyDescent="0.2">
      <c r="A96" s="154">
        <v>41074</v>
      </c>
      <c r="B96">
        <f>'American Bonds'!B96-'American Bonds'!B87</f>
        <v>4.0000000000000008E-2</v>
      </c>
      <c r="C96">
        <f>'American Bonds'!C96-'American Bonds'!C87</f>
        <v>-2.9999999999999971E-2</v>
      </c>
      <c r="D96">
        <f>'American Bonds'!D96-'American Bonds'!D87</f>
        <v>-0.10999999999999999</v>
      </c>
      <c r="E96">
        <f>'American Bonds'!E96-'American Bonds'!E87</f>
        <v>-0.16000000000000003</v>
      </c>
      <c r="F96">
        <f>'American Bonds'!F96-'American Bonds'!F87</f>
        <v>-0.20000000000000007</v>
      </c>
      <c r="G96">
        <f>'American Bonds'!G96-'American Bonds'!G87</f>
        <v>-0.21999999999999997</v>
      </c>
      <c r="H96">
        <f>'American Bonds'!H96-'American Bonds'!H87</f>
        <v>-0.26</v>
      </c>
      <c r="I96">
        <f>'American Bonds'!I96-'American Bonds'!I87</f>
        <v>-0.25</v>
      </c>
      <c r="J96">
        <f>'American Bonds'!J96-'American Bonds'!J87</f>
        <v>-0.20999999999999996</v>
      </c>
      <c r="K96">
        <f>'American Bonds'!K96-'American Bonds'!K87</f>
        <v>-0.17999999999999994</v>
      </c>
      <c r="L96">
        <f>'American Bonds'!L96-'American Bonds'!L87</f>
        <v>-0.14999999999999991</v>
      </c>
      <c r="N96" s="129">
        <f t="shared" si="21"/>
        <v>4.0000000000000008E-2</v>
      </c>
      <c r="O96" s="25">
        <f>List1!X153</f>
        <v>6.6746730266784491</v>
      </c>
      <c r="T96" s="147">
        <v>41443</v>
      </c>
      <c r="U96">
        <f t="shared" si="11"/>
        <v>0.10407407407407401</v>
      </c>
      <c r="V96">
        <f t="shared" si="12"/>
        <v>0.10080393100909842</v>
      </c>
      <c r="W96" s="26">
        <f>LN(List1!W163/List1!W153)</f>
        <v>1.0576071412922494E-2</v>
      </c>
      <c r="X96" s="26">
        <f t="shared" si="13"/>
        <v>0.33857908467204967</v>
      </c>
      <c r="Y96" s="26">
        <f t="shared" si="14"/>
        <v>-2.2000109266481042E-2</v>
      </c>
      <c r="Z96" s="26">
        <f>O348*(U96+V96*'List2 (VaR)'!$R$3)/100</f>
        <v>2.4219688330678873E-2</v>
      </c>
      <c r="AA96" s="26">
        <f t="shared" si="15"/>
        <v>0.26988178560535547</v>
      </c>
      <c r="AB96" s="26">
        <f t="shared" si="16"/>
        <v>-1.7536312906338766E-2</v>
      </c>
      <c r="AC96" s="26">
        <f>O348*(U96+V96*'List2 (VaR)'!$R$4)/100</f>
        <v>2.0273296082915903E-2</v>
      </c>
      <c r="AD96" s="26">
        <f t="shared" si="17"/>
        <v>-6.9570454054656353E-2</v>
      </c>
      <c r="AE96" s="26">
        <f t="shared" si="18"/>
        <v>-5.5454690545437509E-2</v>
      </c>
      <c r="AF96" s="26">
        <f t="shared" si="19"/>
        <v>7.6589379344346592E-2</v>
      </c>
      <c r="AG96" s="26">
        <f t="shared" si="20"/>
        <v>6.410979130098407E-2</v>
      </c>
    </row>
    <row r="97" spans="1:33" x14ac:dyDescent="0.2">
      <c r="A97" s="154">
        <v>41075</v>
      </c>
      <c r="B97">
        <f>'American Bonds'!B97-'American Bonds'!B88</f>
        <v>4.0000000000000008E-2</v>
      </c>
      <c r="C97">
        <f>'American Bonds'!C97-'American Bonds'!C88</f>
        <v>-2.9999999999999971E-2</v>
      </c>
      <c r="D97">
        <f>'American Bonds'!D97-'American Bonds'!D88</f>
        <v>-7.0000000000000007E-2</v>
      </c>
      <c r="E97">
        <f>'American Bonds'!E97-'American Bonds'!E88</f>
        <v>-6.9999999999999951E-2</v>
      </c>
      <c r="F97">
        <f>'American Bonds'!F97-'American Bonds'!F88</f>
        <v>-8.0000000000000071E-2</v>
      </c>
      <c r="G97">
        <f>'American Bonds'!G97-'American Bonds'!G88</f>
        <v>-0.10999999999999999</v>
      </c>
      <c r="H97">
        <f>'American Bonds'!H97-'American Bonds'!H88</f>
        <v>-0.12999999999999989</v>
      </c>
      <c r="I97">
        <f>'American Bonds'!I97-'American Bonds'!I88</f>
        <v>-0.12999999999999989</v>
      </c>
      <c r="J97">
        <f>'American Bonds'!J97-'American Bonds'!J88</f>
        <v>-0.1399999999999999</v>
      </c>
      <c r="K97">
        <f>'American Bonds'!K97-'American Bonds'!K88</f>
        <v>-0.12999999999999989</v>
      </c>
      <c r="L97">
        <f>'American Bonds'!L97-'American Bonds'!L88</f>
        <v>-0.12999999999999989</v>
      </c>
      <c r="N97" s="129">
        <f t="shared" si="21"/>
        <v>4.0000000000000008E-2</v>
      </c>
      <c r="O97" s="25">
        <f>List1!X154</f>
        <v>6.6777131238576164</v>
      </c>
      <c r="T97" s="147">
        <v>41444</v>
      </c>
      <c r="U97">
        <f t="shared" si="11"/>
        <v>0.10432098765432095</v>
      </c>
      <c r="V97">
        <f t="shared" si="12"/>
        <v>0.10059662849785886</v>
      </c>
      <c r="W97" s="26">
        <f>LN(List1!W164/List1!W154)</f>
        <v>6.7075190301136333E-3</v>
      </c>
      <c r="X97" s="26">
        <f t="shared" si="13"/>
        <v>0.33834374049599114</v>
      </c>
      <c r="Y97" s="26">
        <f t="shared" si="14"/>
        <v>-2.1969831054556296E-2</v>
      </c>
      <c r="Z97" s="26">
        <f>O349*(U97+V97*'List2 (VaR)'!$R$3)/100</f>
        <v>2.4183335694207258E-2</v>
      </c>
      <c r="AA97" s="26">
        <f t="shared" si="15"/>
        <v>0.26978771689811387</v>
      </c>
      <c r="AB97" s="26">
        <f t="shared" si="16"/>
        <v>-1.7518250972094612E-2</v>
      </c>
      <c r="AC97" s="26">
        <f>O349*(U97+V97*'List2 (VaR)'!$R$4)/100</f>
        <v>2.0247743720391745E-2</v>
      </c>
      <c r="AD97" s="26">
        <f t="shared" si="17"/>
        <v>-6.9474705941496878E-2</v>
      </c>
      <c r="AE97" s="26">
        <f t="shared" si="18"/>
        <v>-5.5397573694277794E-2</v>
      </c>
      <c r="AF97" s="26">
        <f t="shared" si="19"/>
        <v>7.6474422214144175E-2</v>
      </c>
      <c r="AG97" s="26">
        <f t="shared" si="20"/>
        <v>6.4028987635809401E-2</v>
      </c>
    </row>
    <row r="98" spans="1:33" x14ac:dyDescent="0.2">
      <c r="A98" s="154">
        <v>41076</v>
      </c>
      <c r="B98">
        <f>'American Bonds'!B98-'American Bonds'!B89</f>
        <v>0.03</v>
      </c>
      <c r="C98">
        <f>'American Bonds'!C98-'American Bonds'!C89</f>
        <v>-1.0000000000000009E-2</v>
      </c>
      <c r="D98">
        <f>'American Bonds'!D98-'American Bonds'!D89</f>
        <v>-0.06</v>
      </c>
      <c r="E98">
        <f>'American Bonds'!E98-'American Bonds'!E89</f>
        <v>-8.9999999999999969E-2</v>
      </c>
      <c r="F98">
        <f>'American Bonds'!F98-'American Bonds'!F89</f>
        <v>-0.10000000000000009</v>
      </c>
      <c r="G98">
        <f>'American Bonds'!G98-'American Bonds'!G89</f>
        <v>-0.10999999999999999</v>
      </c>
      <c r="H98">
        <f>'American Bonds'!H98-'American Bonds'!H89</f>
        <v>-0.12000000000000011</v>
      </c>
      <c r="I98">
        <f>'American Bonds'!I98-'American Bonds'!I89</f>
        <v>-0.12000000000000011</v>
      </c>
      <c r="J98">
        <f>'American Bonds'!J98-'American Bonds'!J89</f>
        <v>-0.10999999999999988</v>
      </c>
      <c r="K98">
        <f>'American Bonds'!K98-'American Bonds'!K89</f>
        <v>-0.13000000000000012</v>
      </c>
      <c r="L98">
        <f>'American Bonds'!L98-'American Bonds'!L89</f>
        <v>-0.11999999999999966</v>
      </c>
      <c r="N98" s="129">
        <f t="shared" si="21"/>
        <v>0.03</v>
      </c>
      <c r="O98" s="25">
        <f>List1!X155</f>
        <v>6.6900130429360356</v>
      </c>
      <c r="T98" s="147">
        <v>41445</v>
      </c>
      <c r="U98">
        <f t="shared" si="11"/>
        <v>0.10456790123456786</v>
      </c>
      <c r="V98">
        <f t="shared" si="12"/>
        <v>0.10038828809626806</v>
      </c>
      <c r="W98" s="26">
        <f>LN(List1!W165/List1!W155)</f>
        <v>6.0647226299035979E-3</v>
      </c>
      <c r="X98" s="26">
        <f t="shared" si="13"/>
        <v>0.3381059818259205</v>
      </c>
      <c r="Y98" s="26">
        <f t="shared" si="14"/>
        <v>-2.2000576135845412E-2</v>
      </c>
      <c r="Z98" s="26">
        <f>O350*(U98+V98*'List2 (VaR)'!$R$3)/100</f>
        <v>2.4214143218709797E-2</v>
      </c>
      <c r="AA98" s="26">
        <f t="shared" si="15"/>
        <v>0.26969194101316363</v>
      </c>
      <c r="AB98" s="26">
        <f t="shared" si="16"/>
        <v>-1.7548870473811776E-2</v>
      </c>
      <c r="AC98" s="26">
        <f>O350*(U98+V98*'List2 (VaR)'!$R$4)/100</f>
        <v>2.027844022140458E-2</v>
      </c>
      <c r="AD98" s="26">
        <f t="shared" si="17"/>
        <v>-6.9571930425217518E-2</v>
      </c>
      <c r="AE98" s="26">
        <f t="shared" si="18"/>
        <v>-5.5494401060523467E-2</v>
      </c>
      <c r="AF98" s="26">
        <f t="shared" si="19"/>
        <v>7.6571844160643651E-2</v>
      </c>
      <c r="AG98" s="26">
        <f t="shared" si="20"/>
        <v>6.4126058495207638E-2</v>
      </c>
    </row>
    <row r="99" spans="1:33" x14ac:dyDescent="0.2">
      <c r="A99" s="154">
        <v>41079</v>
      </c>
      <c r="B99">
        <f>'American Bonds'!B99-'American Bonds'!B90</f>
        <v>0.03</v>
      </c>
      <c r="C99">
        <f>'American Bonds'!C99-'American Bonds'!C90</f>
        <v>0</v>
      </c>
      <c r="D99">
        <f>'American Bonds'!D99-'American Bonds'!D90</f>
        <v>-2.0000000000000018E-2</v>
      </c>
      <c r="E99">
        <f>'American Bonds'!E99-'American Bonds'!E90</f>
        <v>-2.9999999999999916E-2</v>
      </c>
      <c r="F99">
        <f>'American Bonds'!F99-'American Bonds'!F90</f>
        <v>-4.0000000000000036E-2</v>
      </c>
      <c r="G99">
        <f>'American Bonds'!G99-'American Bonds'!G90</f>
        <v>-6.9999999999999951E-2</v>
      </c>
      <c r="H99">
        <f>'American Bonds'!H99-'American Bonds'!H90</f>
        <v>-6.0000000000000053E-2</v>
      </c>
      <c r="I99">
        <f>'American Bonds'!I99-'American Bonds'!I90</f>
        <v>-6.0000000000000053E-2</v>
      </c>
      <c r="J99">
        <f>'American Bonds'!J99-'American Bonds'!J90</f>
        <v>-5.0000000000000044E-2</v>
      </c>
      <c r="K99">
        <f>'American Bonds'!K99-'American Bonds'!K90</f>
        <v>-7.0000000000000284E-2</v>
      </c>
      <c r="L99">
        <f>'American Bonds'!L99-'American Bonds'!L90</f>
        <v>-6.999999999999984E-2</v>
      </c>
      <c r="N99" s="129">
        <f t="shared" si="21"/>
        <v>0.03</v>
      </c>
      <c r="O99" s="25">
        <f>List1!X156</f>
        <v>6.6762768811759292</v>
      </c>
      <c r="T99" s="147">
        <v>41446</v>
      </c>
      <c r="U99">
        <f t="shared" si="11"/>
        <v>0.10460905349794235</v>
      </c>
      <c r="V99">
        <f t="shared" si="12"/>
        <v>0.1003514044769948</v>
      </c>
      <c r="W99" s="26">
        <f>LN(List1!W166/List1!W156)</f>
        <v>1.0320811087569926E-2</v>
      </c>
      <c r="X99" s="26">
        <f t="shared" si="13"/>
        <v>0.3380613299600117</v>
      </c>
      <c r="Y99" s="26">
        <f t="shared" si="14"/>
        <v>-2.2007480966727049E-2</v>
      </c>
      <c r="Z99" s="26">
        <f>O351*(U99+V99*'List2 (VaR)'!$R$3)/100</f>
        <v>2.4221221588581258E-2</v>
      </c>
      <c r="AA99" s="26">
        <f t="shared" si="15"/>
        <v>0.26967242512160139</v>
      </c>
      <c r="AB99" s="26">
        <f t="shared" si="16"/>
        <v>-1.7555426300360291E-2</v>
      </c>
      <c r="AC99" s="26">
        <f>O351*(U99+V99*'List2 (VaR)'!$R$4)/100</f>
        <v>2.0285210040463336E-2</v>
      </c>
      <c r="AD99" s="26">
        <f t="shared" si="17"/>
        <v>-6.9593765417661754E-2</v>
      </c>
      <c r="AE99" s="26">
        <f t="shared" si="18"/>
        <v>-5.5515132404361775E-2</v>
      </c>
      <c r="AF99" s="26">
        <f t="shared" si="19"/>
        <v>7.6594227931558581E-2</v>
      </c>
      <c r="AG99" s="26">
        <f t="shared" si="20"/>
        <v>6.4147466542780515E-2</v>
      </c>
    </row>
    <row r="100" spans="1:33" x14ac:dyDescent="0.2">
      <c r="A100" s="154">
        <v>41080</v>
      </c>
      <c r="B100">
        <f>'American Bonds'!B100-'American Bonds'!B91</f>
        <v>4.9999999999999989E-2</v>
      </c>
      <c r="C100">
        <f>'American Bonds'!C100-'American Bonds'!C91</f>
        <v>3.0000000000000027E-2</v>
      </c>
      <c r="D100">
        <f>'American Bonds'!D100-'American Bonds'!D91</f>
        <v>-2.0000000000000018E-2</v>
      </c>
      <c r="E100">
        <f>'American Bonds'!E100-'American Bonds'!E91</f>
        <v>-3.0000000000000027E-2</v>
      </c>
      <c r="F100">
        <f>'American Bonds'!F100-'American Bonds'!F91</f>
        <v>-2.0000000000000018E-2</v>
      </c>
      <c r="G100">
        <f>'American Bonds'!G100-'American Bonds'!G91</f>
        <v>-4.0000000000000036E-2</v>
      </c>
      <c r="H100">
        <f>'American Bonds'!H100-'American Bonds'!H91</f>
        <v>-1.0000000000000009E-2</v>
      </c>
      <c r="I100">
        <f>'American Bonds'!I100-'American Bonds'!I91</f>
        <v>-2.0000000000000018E-2</v>
      </c>
      <c r="J100">
        <f>'American Bonds'!J100-'American Bonds'!J91</f>
        <v>0</v>
      </c>
      <c r="K100">
        <f>'American Bonds'!K100-'American Bonds'!K91</f>
        <v>-1.0000000000000231E-2</v>
      </c>
      <c r="L100">
        <f>'American Bonds'!L100-'American Bonds'!L91</f>
        <v>-9.9999999999997868E-3</v>
      </c>
      <c r="N100" s="129">
        <f t="shared" si="21"/>
        <v>4.9999999999999989E-2</v>
      </c>
      <c r="O100" s="25">
        <f>List1!X157</f>
        <v>6.6611958287164761</v>
      </c>
      <c r="T100" s="147">
        <v>41447</v>
      </c>
      <c r="U100">
        <f t="shared" si="11"/>
        <v>0.10460905349794233</v>
      </c>
      <c r="V100">
        <f t="shared" si="12"/>
        <v>0.1003514044769948</v>
      </c>
      <c r="W100" s="26">
        <f>LN(List1!W167/List1!W157)</f>
        <v>1.8525312020151823E-2</v>
      </c>
      <c r="X100" s="26">
        <f t="shared" si="13"/>
        <v>0.3380613299600117</v>
      </c>
      <c r="Y100" s="26">
        <f t="shared" si="14"/>
        <v>-2.2018217401255889E-2</v>
      </c>
      <c r="Z100" s="26">
        <f>O352*(U100+V100*'List2 (VaR)'!$R$3)/100</f>
        <v>2.4233038005016531E-2</v>
      </c>
      <c r="AA100" s="26">
        <f t="shared" si="15"/>
        <v>0.26967242512160139</v>
      </c>
      <c r="AB100" s="26">
        <f t="shared" si="16"/>
        <v>-1.7563990782837168E-2</v>
      </c>
      <c r="AC100" s="26">
        <f>O352*(U100+V100*'List2 (VaR)'!$R$4)/100</f>
        <v>2.029510625847359E-2</v>
      </c>
      <c r="AD100" s="26">
        <f t="shared" si="17"/>
        <v>-6.9627717004722173E-2</v>
      </c>
      <c r="AE100" s="26">
        <f t="shared" si="18"/>
        <v>-5.5542215675969307E-2</v>
      </c>
      <c r="AF100" s="26">
        <f t="shared" si="19"/>
        <v>7.6631594721275093E-2</v>
      </c>
      <c r="AG100" s="26">
        <f t="shared" si="20"/>
        <v>6.4178761131914494E-2</v>
      </c>
    </row>
    <row r="101" spans="1:33" x14ac:dyDescent="0.2">
      <c r="A101" s="154">
        <v>41081</v>
      </c>
      <c r="B101">
        <f>'American Bonds'!B101-'American Bonds'!B92</f>
        <v>4.0000000000000008E-2</v>
      </c>
      <c r="C101">
        <f>'American Bonds'!C101-'American Bonds'!C92</f>
        <v>1.0000000000000009E-2</v>
      </c>
      <c r="D101">
        <f>'American Bonds'!D101-'American Bonds'!D92</f>
        <v>-2.9999999999999971E-2</v>
      </c>
      <c r="E101">
        <f>'American Bonds'!E101-'American Bonds'!E92</f>
        <v>-2.9999999999999916E-2</v>
      </c>
      <c r="F101">
        <f>'American Bonds'!F101-'American Bonds'!F92</f>
        <v>-2.0000000000000018E-2</v>
      </c>
      <c r="G101">
        <f>'American Bonds'!G101-'American Bonds'!G92</f>
        <v>-3.0000000000000027E-2</v>
      </c>
      <c r="H101">
        <f>'American Bonds'!H101-'American Bonds'!H92</f>
        <v>-2.0000000000000018E-2</v>
      </c>
      <c r="I101">
        <f>'American Bonds'!I101-'American Bonds'!I92</f>
        <v>0</v>
      </c>
      <c r="J101">
        <f>'American Bonds'!J101-'American Bonds'!J92</f>
        <v>1.0000000000000009E-2</v>
      </c>
      <c r="K101">
        <f>'American Bonds'!K101-'American Bonds'!K92</f>
        <v>1.0000000000000231E-2</v>
      </c>
      <c r="L101">
        <f>'American Bonds'!L101-'American Bonds'!L92</f>
        <v>2.0000000000000018E-2</v>
      </c>
      <c r="N101" s="129">
        <f t="shared" si="21"/>
        <v>4.0000000000000008E-2</v>
      </c>
      <c r="O101" s="25">
        <f>List1!X158</f>
        <v>6.6464246432018337</v>
      </c>
      <c r="T101" s="147">
        <v>41450</v>
      </c>
      <c r="U101">
        <f t="shared" si="11"/>
        <v>0.10452674897119336</v>
      </c>
      <c r="V101">
        <f t="shared" si="12"/>
        <v>0.1004374846913377</v>
      </c>
      <c r="W101" s="26">
        <f>LN(List1!W168/List1!W158)</f>
        <v>2.0476073474118429E-2</v>
      </c>
      <c r="X101" s="26">
        <f t="shared" si="13"/>
        <v>0.33817927795689634</v>
      </c>
      <c r="Y101" s="26">
        <f t="shared" si="14"/>
        <v>-2.2016545233415702E-2</v>
      </c>
      <c r="Z101" s="26">
        <f>O353*(U101+V101*'List2 (VaR)'!$R$3)/100</f>
        <v>2.4232324260284127E-2</v>
      </c>
      <c r="AA101" s="26">
        <f t="shared" si="15"/>
        <v>0.26973170994762308</v>
      </c>
      <c r="AB101" s="26">
        <f t="shared" si="16"/>
        <v>-1.7560391129894493E-2</v>
      </c>
      <c r="AC101" s="26">
        <f>O353*(U101+V101*'List2 (VaR)'!$R$4)/100</f>
        <v>2.0292688445801611E-2</v>
      </c>
      <c r="AD101" s="26">
        <f t="shared" si="17"/>
        <v>-6.9622429145717091E-2</v>
      </c>
      <c r="AE101" s="26">
        <f t="shared" si="18"/>
        <v>-5.5530832573884324E-2</v>
      </c>
      <c r="AF101" s="26">
        <f t="shared" si="19"/>
        <v>7.6629337662252744E-2</v>
      </c>
      <c r="AG101" s="26">
        <f t="shared" si="20"/>
        <v>6.4171115336915427E-2</v>
      </c>
    </row>
    <row r="102" spans="1:33" x14ac:dyDescent="0.2">
      <c r="A102" s="154">
        <v>41082</v>
      </c>
      <c r="B102">
        <f>'American Bonds'!B102-'American Bonds'!B93</f>
        <v>9.0000000000000024E-2</v>
      </c>
      <c r="C102">
        <f>'American Bonds'!C102-'American Bonds'!C93</f>
        <v>4.9999999999999989E-2</v>
      </c>
      <c r="D102">
        <f>'American Bonds'!D102-'American Bonds'!D93</f>
        <v>1.0000000000000009E-2</v>
      </c>
      <c r="E102">
        <f>'American Bonds'!E102-'American Bonds'!E93</f>
        <v>1.0000000000000009E-2</v>
      </c>
      <c r="F102">
        <f>'American Bonds'!F102-'American Bonds'!F93</f>
        <v>5.0000000000000044E-2</v>
      </c>
      <c r="G102">
        <f>'American Bonds'!G102-'American Bonds'!G93</f>
        <v>5.0000000000000044E-2</v>
      </c>
      <c r="H102">
        <f>'American Bonds'!H102-'American Bonds'!H93</f>
        <v>8.0000000000000071E-2</v>
      </c>
      <c r="I102">
        <f>'American Bonds'!I102-'American Bonds'!I93</f>
        <v>0.10000000000000009</v>
      </c>
      <c r="J102">
        <f>'American Bonds'!J102-'American Bonds'!J93</f>
        <v>0.10000000000000009</v>
      </c>
      <c r="K102">
        <f>'American Bonds'!K102-'American Bonds'!K93</f>
        <v>0.10000000000000009</v>
      </c>
      <c r="L102">
        <f>'American Bonds'!L102-'American Bonds'!L93</f>
        <v>0.10999999999999988</v>
      </c>
      <c r="N102" s="129">
        <f t="shared" si="21"/>
        <v>0.10999999999999988</v>
      </c>
      <c r="O102" s="25">
        <f>List1!X159</f>
        <v>6.6508371277397167</v>
      </c>
      <c r="T102" s="147">
        <v>41451</v>
      </c>
      <c r="U102">
        <f t="shared" si="11"/>
        <v>0.10489711934156373</v>
      </c>
      <c r="V102">
        <f t="shared" si="12"/>
        <v>0.10021613889888079</v>
      </c>
      <c r="W102" s="26">
        <f>LN(List1!W169/List1!W159)</f>
        <v>1.8802739068949772E-2</v>
      </c>
      <c r="X102" s="26">
        <f t="shared" si="13"/>
        <v>0.33803472101355664</v>
      </c>
      <c r="Y102" s="26">
        <f t="shared" si="14"/>
        <v>-2.2029647318647899E-2</v>
      </c>
      <c r="Z102" s="26">
        <f>O354*(U102+V102*'List2 (VaR)'!$R$3)/100</f>
        <v>2.4242804911733168E-2</v>
      </c>
      <c r="AA102" s="26">
        <f t="shared" si="15"/>
        <v>0.26973799888846028</v>
      </c>
      <c r="AB102" s="26">
        <f t="shared" si="16"/>
        <v>-1.7578765181675851E-2</v>
      </c>
      <c r="AC102" s="26">
        <f>O354*(U102+V102*'List2 (VaR)'!$R$4)/100</f>
        <v>2.0307829983689331E-2</v>
      </c>
      <c r="AD102" s="26">
        <f t="shared" si="17"/>
        <v>-6.9663861577148489E-2</v>
      </c>
      <c r="AE102" s="26">
        <f t="shared" si="18"/>
        <v>-5.5588936427359292E-2</v>
      </c>
      <c r="AF102" s="26">
        <f t="shared" si="19"/>
        <v>7.666248039219406E-2</v>
      </c>
      <c r="AG102" s="26">
        <f t="shared" si="20"/>
        <v>6.4218997083918358E-2</v>
      </c>
    </row>
    <row r="103" spans="1:33" x14ac:dyDescent="0.2">
      <c r="A103" s="154">
        <v>41083</v>
      </c>
      <c r="B103">
        <f>'American Bonds'!B103-'American Bonds'!B94</f>
        <v>9.9999999999999811E-3</v>
      </c>
      <c r="C103">
        <f>'American Bonds'!C103-'American Bonds'!C94</f>
        <v>0</v>
      </c>
      <c r="D103">
        <f>'American Bonds'!D103-'American Bonds'!D94</f>
        <v>-2.0000000000000018E-2</v>
      </c>
      <c r="E103">
        <f>'American Bonds'!E103-'American Bonds'!E94</f>
        <v>-7.0000000000000062E-2</v>
      </c>
      <c r="F103">
        <f>'American Bonds'!F103-'American Bonds'!F94</f>
        <v>-8.9999999999999969E-2</v>
      </c>
      <c r="G103">
        <f>'American Bonds'!G103-'American Bonds'!G94</f>
        <v>-7.999999999999996E-2</v>
      </c>
      <c r="H103">
        <f>'American Bonds'!H103-'American Bonds'!H94</f>
        <v>-5.9999999999999831E-2</v>
      </c>
      <c r="I103">
        <f>'American Bonds'!I103-'American Bonds'!I94</f>
        <v>-6.999999999999984E-2</v>
      </c>
      <c r="J103">
        <f>'American Bonds'!J103-'American Bonds'!J94</f>
        <v>-5.0000000000000044E-2</v>
      </c>
      <c r="K103">
        <f>'American Bonds'!K103-'American Bonds'!K94</f>
        <v>-4.9999999999999822E-2</v>
      </c>
      <c r="L103">
        <f>'American Bonds'!L103-'American Bonds'!L94</f>
        <v>-1.0000000000000231E-2</v>
      </c>
      <c r="N103" s="129">
        <f t="shared" si="21"/>
        <v>9.9999999999999811E-3</v>
      </c>
      <c r="O103" s="25">
        <f>List1!X160</f>
        <v>6.6297797765396647</v>
      </c>
      <c r="T103" s="147">
        <v>41452</v>
      </c>
      <c r="U103">
        <f t="shared" si="11"/>
        <v>0.10510288065843615</v>
      </c>
      <c r="V103">
        <f t="shared" si="12"/>
        <v>0.10009236288233993</v>
      </c>
      <c r="W103" s="26">
        <f>LN(List1!W170/List1!W160)</f>
        <v>2.3665298773234516E-2</v>
      </c>
      <c r="X103" s="26">
        <f t="shared" si="13"/>
        <v>0.337952536257492</v>
      </c>
      <c r="Y103" s="26">
        <f t="shared" si="14"/>
        <v>-2.1948509939458849E-2</v>
      </c>
      <c r="Z103" s="26">
        <f>O355*(U103+V103*'List2 (VaR)'!$R$3)/100</f>
        <v>2.4151328431280789E-2</v>
      </c>
      <c r="AA103" s="26">
        <f t="shared" si="15"/>
        <v>0.26974016677559581</v>
      </c>
      <c r="AB103" s="26">
        <f t="shared" si="16"/>
        <v>-1.7518420773249058E-2</v>
      </c>
      <c r="AC103" s="26">
        <f>O355*(U103+V103*'List2 (VaR)'!$R$4)/100</f>
        <v>2.0234736335248922E-2</v>
      </c>
      <c r="AD103" s="26">
        <f t="shared" si="17"/>
        <v>-6.940728265553435E-2</v>
      </c>
      <c r="AE103" s="26">
        <f t="shared" si="18"/>
        <v>-5.5398110652675164E-2</v>
      </c>
      <c r="AF103" s="26">
        <f t="shared" si="19"/>
        <v>7.637320636162867E-2</v>
      </c>
      <c r="AG103" s="26">
        <f t="shared" si="20"/>
        <v>6.3987854672355057E-2</v>
      </c>
    </row>
    <row r="104" spans="1:33" x14ac:dyDescent="0.2">
      <c r="A104" s="154">
        <v>41086</v>
      </c>
      <c r="B104">
        <f>'American Bonds'!B104-'American Bonds'!B95</f>
        <v>-1.999999999999999E-2</v>
      </c>
      <c r="C104">
        <f>'American Bonds'!C104-'American Bonds'!C95</f>
        <v>0</v>
      </c>
      <c r="D104">
        <f>'American Bonds'!D104-'American Bonds'!D95</f>
        <v>-0.06</v>
      </c>
      <c r="E104">
        <f>'American Bonds'!E104-'American Bonds'!E95</f>
        <v>-0.10000000000000003</v>
      </c>
      <c r="F104">
        <f>'American Bonds'!F104-'American Bonds'!F95</f>
        <v>-0.13</v>
      </c>
      <c r="G104">
        <f>'American Bonds'!G104-'American Bonds'!G95</f>
        <v>-0.15000000000000002</v>
      </c>
      <c r="H104">
        <f>'American Bonds'!H104-'American Bonds'!H95</f>
        <v>-0.14999999999999991</v>
      </c>
      <c r="I104">
        <f>'American Bonds'!I104-'American Bonds'!I95</f>
        <v>-0.15999999999999992</v>
      </c>
      <c r="J104">
        <f>'American Bonds'!J104-'American Bonds'!J95</f>
        <v>-0.16000000000000014</v>
      </c>
      <c r="K104">
        <f>'American Bonds'!K104-'American Bonds'!K95</f>
        <v>-0.16999999999999993</v>
      </c>
      <c r="L104">
        <f>'American Bonds'!L104-'American Bonds'!L95</f>
        <v>-0.15000000000000036</v>
      </c>
      <c r="N104" s="129">
        <f t="shared" si="21"/>
        <v>0</v>
      </c>
      <c r="O104" s="25">
        <f>List1!X161</f>
        <v>6.6878319665981749</v>
      </c>
      <c r="T104" s="147">
        <v>41453</v>
      </c>
      <c r="U104">
        <f t="shared" si="11"/>
        <v>0.10534979423868308</v>
      </c>
      <c r="V104">
        <f t="shared" si="12"/>
        <v>0.10007941614079026</v>
      </c>
      <c r="W104" s="26">
        <f>LN(List1!W171/List1!W161)</f>
        <v>8.9582746152653738E-3</v>
      </c>
      <c r="X104" s="26">
        <f t="shared" si="13"/>
        <v>0.33816933121305909</v>
      </c>
      <c r="Y104" s="26">
        <f t="shared" si="14"/>
        <v>-2.1927303259804978E-2</v>
      </c>
      <c r="Z104" s="26">
        <f>O356*(U104+V104*'List2 (VaR)'!$R$3)/100</f>
        <v>2.412629808591369E-2</v>
      </c>
      <c r="AA104" s="26">
        <f t="shared" si="15"/>
        <v>0.26996578486104761</v>
      </c>
      <c r="AB104" s="26">
        <f t="shared" si="16"/>
        <v>-1.7504903869268618E-2</v>
      </c>
      <c r="AC104" s="26">
        <f>O356*(U104+V104*'List2 (VaR)'!$R$4)/100</f>
        <v>2.0216504434222973E-2</v>
      </c>
      <c r="AD104" s="26">
        <f t="shared" si="17"/>
        <v>-6.9340221246218567E-2</v>
      </c>
      <c r="AE104" s="26">
        <f t="shared" si="18"/>
        <v>-5.535536644918318E-2</v>
      </c>
      <c r="AF104" s="26">
        <f t="shared" si="19"/>
        <v>7.6294053459648001E-2</v>
      </c>
      <c r="AG104" s="26">
        <f t="shared" si="20"/>
        <v>6.393020033903829E-2</v>
      </c>
    </row>
    <row r="105" spans="1:33" x14ac:dyDescent="0.2">
      <c r="A105" s="154">
        <v>41087</v>
      </c>
      <c r="B105">
        <f>'American Bonds'!B105-'American Bonds'!B96</f>
        <v>1.999999999999999E-2</v>
      </c>
      <c r="C105">
        <f>'American Bonds'!C105-'American Bonds'!C96</f>
        <v>0</v>
      </c>
      <c r="D105">
        <f>'American Bonds'!D105-'American Bonds'!D96</f>
        <v>-2.0000000000000018E-2</v>
      </c>
      <c r="E105">
        <f>'American Bonds'!E105-'American Bonds'!E96</f>
        <v>-7.0000000000000007E-2</v>
      </c>
      <c r="F105">
        <f>'American Bonds'!F105-'American Bonds'!F96</f>
        <v>-7.999999999999996E-2</v>
      </c>
      <c r="G105">
        <f>'American Bonds'!G105-'American Bonds'!G96</f>
        <v>-0.10000000000000009</v>
      </c>
      <c r="H105">
        <f>'American Bonds'!H105-'American Bonds'!H96</f>
        <v>-0.10000000000000009</v>
      </c>
      <c r="I105">
        <f>'American Bonds'!I105-'American Bonds'!I96</f>
        <v>-0.11999999999999988</v>
      </c>
      <c r="J105">
        <f>'American Bonds'!J105-'American Bonds'!J96</f>
        <v>-0.14000000000000012</v>
      </c>
      <c r="K105">
        <f>'American Bonds'!K105-'American Bonds'!K96</f>
        <v>-0.15999999999999992</v>
      </c>
      <c r="L105">
        <f>'American Bonds'!L105-'American Bonds'!L96</f>
        <v>-0.16000000000000014</v>
      </c>
      <c r="N105" s="129">
        <f t="shared" si="21"/>
        <v>1.999999999999999E-2</v>
      </c>
      <c r="O105" s="25">
        <f>List1!X162</f>
        <v>6.7355965571054579</v>
      </c>
      <c r="T105" s="147">
        <v>41454</v>
      </c>
      <c r="U105">
        <f t="shared" si="11"/>
        <v>0.10543209876543205</v>
      </c>
      <c r="V105">
        <f t="shared" si="12"/>
        <v>0.10008322218087269</v>
      </c>
      <c r="W105" s="26">
        <f>LN(List1!W172/List1!W162)</f>
        <v>-3.5421774861978082E-3</v>
      </c>
      <c r="X105" s="26">
        <f t="shared" si="13"/>
        <v>0.33826048991306235</v>
      </c>
      <c r="Y105" s="26">
        <f t="shared" si="14"/>
        <v>-2.1881050133414844E-2</v>
      </c>
      <c r="Z105" s="26">
        <f>O357*(U105+V105*'List2 (VaR)'!$R$3)/100</f>
        <v>2.4074898499166341E-2</v>
      </c>
      <c r="AA105" s="26">
        <f t="shared" si="15"/>
        <v>0.27005434976663045</v>
      </c>
      <c r="AB105" s="26">
        <f t="shared" si="16"/>
        <v>-1.7469000791399264E-2</v>
      </c>
      <c r="AC105" s="26">
        <f>O357*(U105+V105*'List2 (VaR)'!$R$4)/100</f>
        <v>2.0174255209174718E-2</v>
      </c>
      <c r="AD105" s="26">
        <f t="shared" si="17"/>
        <v>-6.9193956017922109E-2</v>
      </c>
      <c r="AE105" s="26">
        <f t="shared" si="18"/>
        <v>-5.5241830948105634E-2</v>
      </c>
      <c r="AF105" s="26">
        <f t="shared" si="19"/>
        <v>7.6131513694734962E-2</v>
      </c>
      <c r="AG105" s="26">
        <f t="shared" si="20"/>
        <v>6.3796596558508764E-2</v>
      </c>
    </row>
    <row r="106" spans="1:33" x14ac:dyDescent="0.2">
      <c r="A106" s="154">
        <v>41088</v>
      </c>
      <c r="B106">
        <f>'American Bonds'!B106-'American Bonds'!B97</f>
        <v>-5.0000000000000017E-2</v>
      </c>
      <c r="C106">
        <f>'American Bonds'!C106-'American Bonds'!C97</f>
        <v>-1.0000000000000009E-2</v>
      </c>
      <c r="D106">
        <f>'American Bonds'!D106-'American Bonds'!D97</f>
        <v>-1.0000000000000009E-2</v>
      </c>
      <c r="E106">
        <f>'American Bonds'!E106-'American Bonds'!E97</f>
        <v>-7.0000000000000007E-2</v>
      </c>
      <c r="F106">
        <f>'American Bonds'!F106-'American Bonds'!F97</f>
        <v>-7.999999999999996E-2</v>
      </c>
      <c r="G106">
        <f>'American Bonds'!G106-'American Bonds'!G97</f>
        <v>-7.0000000000000062E-2</v>
      </c>
      <c r="H106">
        <f>'American Bonds'!H106-'American Bonds'!H97</f>
        <v>-7.0000000000000062E-2</v>
      </c>
      <c r="I106">
        <f>'American Bonds'!I106-'American Bonds'!I97</f>
        <v>-7.0000000000000062E-2</v>
      </c>
      <c r="J106">
        <f>'American Bonds'!J106-'American Bonds'!J97</f>
        <v>-7.0000000000000062E-2</v>
      </c>
      <c r="K106">
        <f>'American Bonds'!K106-'American Bonds'!K97</f>
        <v>-9.9999999999999867E-2</v>
      </c>
      <c r="L106">
        <f>'American Bonds'!L106-'American Bonds'!L97</f>
        <v>-9.0000000000000302E-2</v>
      </c>
      <c r="N106" s="129">
        <f t="shared" si="21"/>
        <v>-1.0000000000000009E-2</v>
      </c>
      <c r="O106" s="25">
        <f>List1!X163</f>
        <v>6.7358409554979524</v>
      </c>
      <c r="T106" s="147" t="s">
        <v>147</v>
      </c>
      <c r="U106">
        <f t="shared" si="11"/>
        <v>0.10580246913580243</v>
      </c>
      <c r="V106">
        <f t="shared" si="12"/>
        <v>0.10026655627839114</v>
      </c>
      <c r="W106" s="26">
        <f>LN(List1!W173/List1!W163)</f>
        <v>-7.2784612520687328E-4</v>
      </c>
      <c r="X106" s="26">
        <f t="shared" si="13"/>
        <v>0.33905735917143398</v>
      </c>
      <c r="Y106" s="26">
        <f t="shared" si="14"/>
        <v>-2.1902333315815196E-2</v>
      </c>
      <c r="Z106" s="26">
        <f>O358*(U106+V106*'List2 (VaR)'!$R$3)/100</f>
        <v>2.4097167663195793E-2</v>
      </c>
      <c r="AA106" s="26">
        <f t="shared" si="15"/>
        <v>0.2707262778922479</v>
      </c>
      <c r="AB106" s="26">
        <f t="shared" si="16"/>
        <v>-1.7488301065743672E-2</v>
      </c>
      <c r="AC106" s="26">
        <f>O358*(U106+V106*'List2 (VaR)'!$R$4)/100</f>
        <v>2.0194771306453672E-2</v>
      </c>
      <c r="AD106" s="26">
        <f t="shared" si="17"/>
        <v>-6.9261259350164028E-2</v>
      </c>
      <c r="AE106" s="26">
        <f t="shared" si="18"/>
        <v>-5.5302863774500076E-2</v>
      </c>
      <c r="AF106" s="26">
        <f t="shared" si="19"/>
        <v>7.6201934974655924E-2</v>
      </c>
      <c r="AG106" s="26">
        <f t="shared" si="20"/>
        <v>6.3861474154607842E-2</v>
      </c>
    </row>
    <row r="107" spans="1:33" x14ac:dyDescent="0.2">
      <c r="A107" s="154">
        <v>41089</v>
      </c>
      <c r="B107">
        <f>'American Bonds'!B107-'American Bonds'!B98</f>
        <v>-1.999999999999999E-2</v>
      </c>
      <c r="C107">
        <f>'American Bonds'!C107-'American Bonds'!C98</f>
        <v>-1.0000000000000009E-2</v>
      </c>
      <c r="D107">
        <f>'American Bonds'!D107-'American Bonds'!D98</f>
        <v>-1.0000000000000009E-2</v>
      </c>
      <c r="E107">
        <f>'American Bonds'!E107-'American Bonds'!E98</f>
        <v>-0.06</v>
      </c>
      <c r="F107">
        <f>'American Bonds'!F107-'American Bonds'!F98</f>
        <v>-0.12</v>
      </c>
      <c r="G107">
        <f>'American Bonds'!G107-'American Bonds'!G98</f>
        <v>-0.12</v>
      </c>
      <c r="H107">
        <f>'American Bonds'!H107-'American Bonds'!H98</f>
        <v>-0.11999999999999988</v>
      </c>
      <c r="I107">
        <f>'American Bonds'!I107-'American Bonds'!I98</f>
        <v>-0.11999999999999988</v>
      </c>
      <c r="J107">
        <f>'American Bonds'!J107-'American Bonds'!J98</f>
        <v>-0.13000000000000012</v>
      </c>
      <c r="K107">
        <f>'American Bonds'!K107-'American Bonds'!K98</f>
        <v>-0.12999999999999989</v>
      </c>
      <c r="L107">
        <f>'American Bonds'!L107-'American Bonds'!L98</f>
        <v>-0.13000000000000034</v>
      </c>
      <c r="N107" s="129">
        <f t="shared" si="21"/>
        <v>-1.0000000000000009E-2</v>
      </c>
      <c r="O107" s="25">
        <f>List1!X164</f>
        <v>6.7237266317885513</v>
      </c>
      <c r="T107" s="147" t="s">
        <v>148</v>
      </c>
      <c r="U107">
        <f t="shared" si="11"/>
        <v>0.10604938271604934</v>
      </c>
      <c r="V107">
        <f t="shared" si="12"/>
        <v>0.10035077749078894</v>
      </c>
      <c r="W107" s="26">
        <f>LN(List1!W174/List1!W164)</f>
        <v>-1.8148895103959636E-3</v>
      </c>
      <c r="X107" s="26">
        <f t="shared" si="13"/>
        <v>0.33950020059009167</v>
      </c>
      <c r="Y107" s="26">
        <f t="shared" si="14"/>
        <v>-2.1884015566591222E-2</v>
      </c>
      <c r="Z107" s="26">
        <f>O359*(U107+V107*'List2 (VaR)'!$R$3)/100</f>
        <v>2.4075993417800555E-2</v>
      </c>
      <c r="AA107" s="26">
        <f t="shared" si="15"/>
        <v>0.27111172303917364</v>
      </c>
      <c r="AB107" s="26">
        <f t="shared" si="16"/>
        <v>-1.7475728017133308E-2</v>
      </c>
      <c r="AC107" s="26">
        <f>O359*(U107+V107*'List2 (VaR)'!$R$4)/100</f>
        <v>2.0178675886376202E-2</v>
      </c>
      <c r="AD107" s="26">
        <f t="shared" si="17"/>
        <v>-6.920333354100848E-2</v>
      </c>
      <c r="AE107" s="26">
        <f t="shared" si="18"/>
        <v>-5.526310430375931E-2</v>
      </c>
      <c r="AF107" s="26">
        <f t="shared" si="19"/>
        <v>7.6134976131471646E-2</v>
      </c>
      <c r="AG107" s="26">
        <f t="shared" si="20"/>
        <v>6.3810575967265831E-2</v>
      </c>
    </row>
    <row r="108" spans="1:33" x14ac:dyDescent="0.2">
      <c r="A108" s="154" t="s">
        <v>51</v>
      </c>
      <c r="B108">
        <f>'American Bonds'!B108-'American Bonds'!B99</f>
        <v>9.9999999999999811E-3</v>
      </c>
      <c r="C108">
        <f>'American Bonds'!C108-'American Bonds'!C99</f>
        <v>0</v>
      </c>
      <c r="D108">
        <f>'American Bonds'!D108-'American Bonds'!D99</f>
        <v>-3.999999999999998E-2</v>
      </c>
      <c r="E108">
        <f>'American Bonds'!E108-'American Bonds'!E99</f>
        <v>-0.11000000000000004</v>
      </c>
      <c r="F108">
        <f>'American Bonds'!F108-'American Bonds'!F99</f>
        <v>-0.15000000000000002</v>
      </c>
      <c r="G108">
        <f>'American Bonds'!G108-'American Bonds'!G99</f>
        <v>-0.16000000000000003</v>
      </c>
      <c r="H108">
        <f>'American Bonds'!H108-'American Bonds'!H99</f>
        <v>-0.16999999999999993</v>
      </c>
      <c r="I108">
        <f>'American Bonds'!I108-'American Bonds'!I99</f>
        <v>-0.17999999999999994</v>
      </c>
      <c r="J108">
        <f>'American Bonds'!J108-'American Bonds'!J99</f>
        <v>-0.20999999999999996</v>
      </c>
      <c r="K108">
        <f>'American Bonds'!K108-'American Bonds'!K99</f>
        <v>-0.21999999999999975</v>
      </c>
      <c r="L108">
        <f>'American Bonds'!L108-'American Bonds'!L99</f>
        <v>-0.22999999999999998</v>
      </c>
      <c r="N108" s="129">
        <f t="shared" si="21"/>
        <v>9.9999999999999811E-3</v>
      </c>
      <c r="O108" s="25">
        <f>List1!X165</f>
        <v>6.7235956780571797</v>
      </c>
      <c r="T108" s="147" t="s">
        <v>149</v>
      </c>
      <c r="U108">
        <f t="shared" si="11"/>
        <v>0.10633744855967076</v>
      </c>
      <c r="V108">
        <f t="shared" si="12"/>
        <v>0.10060643246317504</v>
      </c>
      <c r="W108" s="26">
        <f>LN(List1!W175/List1!W165)</f>
        <v>-6.4411233232462067E-3</v>
      </c>
      <c r="X108" s="26">
        <f t="shared" si="13"/>
        <v>0.34038300883521144</v>
      </c>
      <c r="Y108" s="26">
        <f t="shared" si="14"/>
        <v>-2.196612701436634E-2</v>
      </c>
      <c r="Z108" s="26">
        <f>O360*(U108+V108*'List2 (VaR)'!$R$3)/100</f>
        <v>2.4166213770252992E-2</v>
      </c>
      <c r="AA108" s="26">
        <f t="shared" si="15"/>
        <v>0.27182030389137246</v>
      </c>
      <c r="AB108" s="26">
        <f t="shared" si="16"/>
        <v>-1.7541531643408759E-2</v>
      </c>
      <c r="AC108" s="26">
        <f>O360*(U108+V108*'List2 (VaR)'!$R$4)/100</f>
        <v>2.0254478676925758E-2</v>
      </c>
      <c r="AD108" s="26">
        <f t="shared" si="17"/>
        <v>-6.9462992737951826E-2</v>
      </c>
      <c r="AE108" s="26">
        <f t="shared" si="18"/>
        <v>-5.547119364108824E-2</v>
      </c>
      <c r="AF108" s="26">
        <f t="shared" si="19"/>
        <v>7.6420277936524506E-2</v>
      </c>
      <c r="AG108" s="26">
        <f t="shared" si="20"/>
        <v>6.4050285438399121E-2</v>
      </c>
    </row>
    <row r="109" spans="1:33" x14ac:dyDescent="0.2">
      <c r="A109" s="154" t="s">
        <v>52</v>
      </c>
      <c r="B109">
        <f>'American Bonds'!B109-'American Bonds'!B100</f>
        <v>2.0000000000000018E-2</v>
      </c>
      <c r="C109">
        <f>'American Bonds'!C109-'American Bonds'!C100</f>
        <v>1.0000000000000009E-2</v>
      </c>
      <c r="D109">
        <f>'American Bonds'!D109-'American Bonds'!D100</f>
        <v>-0.06</v>
      </c>
      <c r="E109">
        <f>'American Bonds'!E109-'American Bonds'!E100</f>
        <v>-0.12999999999999995</v>
      </c>
      <c r="F109">
        <f>'American Bonds'!F109-'American Bonds'!F100</f>
        <v>-0.19999999999999996</v>
      </c>
      <c r="G109">
        <f>'American Bonds'!G109-'American Bonds'!G100</f>
        <v>-0.22999999999999998</v>
      </c>
      <c r="H109">
        <f>'American Bonds'!H109-'American Bonds'!H100</f>
        <v>-0.28000000000000003</v>
      </c>
      <c r="I109">
        <f>'American Bonds'!I109-'American Bonds'!I100</f>
        <v>-0.30000000000000004</v>
      </c>
      <c r="J109">
        <f>'American Bonds'!J109-'American Bonds'!J100</f>
        <v>-0.33999999999999986</v>
      </c>
      <c r="K109">
        <f>'American Bonds'!K109-'American Bonds'!K100</f>
        <v>-0.34999999999999987</v>
      </c>
      <c r="L109">
        <f>'American Bonds'!L109-'American Bonds'!L100</f>
        <v>-0.35999999999999988</v>
      </c>
      <c r="N109" s="129">
        <f t="shared" si="21"/>
        <v>2.0000000000000018E-2</v>
      </c>
      <c r="O109" s="25">
        <f>List1!X166</f>
        <v>6.7417509450338446</v>
      </c>
      <c r="T109" s="147" t="s">
        <v>150</v>
      </c>
      <c r="U109">
        <f t="shared" si="11"/>
        <v>0.10641975308641972</v>
      </c>
      <c r="V109">
        <f t="shared" si="12"/>
        <v>0.10070793187275547</v>
      </c>
      <c r="W109" s="26">
        <f>LN(List1!W176/List1!W166)</f>
        <v>-7.8709108238973913E-3</v>
      </c>
      <c r="X109" s="26">
        <f t="shared" si="13"/>
        <v>0.3407014362976542</v>
      </c>
      <c r="Y109" s="26">
        <f t="shared" si="14"/>
        <v>-2.1925682120842272E-2</v>
      </c>
      <c r="Z109" s="26">
        <f>O361*(U109+V109*'List2 (VaR)'!$R$3)/100</f>
        <v>2.4121878981845299E-2</v>
      </c>
      <c r="AA109" s="26">
        <f t="shared" si="15"/>
        <v>0.27206956009010325</v>
      </c>
      <c r="AB109" s="26">
        <f t="shared" si="16"/>
        <v>-1.7508909719069685E-2</v>
      </c>
      <c r="AC109" s="26">
        <f>O361*(U109+V109*'List2 (VaR)'!$R$4)/100</f>
        <v>2.0217060087747443E-2</v>
      </c>
      <c r="AD109" s="26">
        <f t="shared" si="17"/>
        <v>-6.9335094754692767E-2</v>
      </c>
      <c r="AE109" s="26">
        <f t="shared" si="18"/>
        <v>-5.5368034058519082E-2</v>
      </c>
      <c r="AF109" s="26">
        <f t="shared" si="19"/>
        <v>7.6280079025574571E-2</v>
      </c>
      <c r="AG109" s="26">
        <f t="shared" si="20"/>
        <v>6.3931957469765516E-2</v>
      </c>
    </row>
    <row r="110" spans="1:33" x14ac:dyDescent="0.2">
      <c r="A110" s="154" t="s">
        <v>53</v>
      </c>
      <c r="B110">
        <f>'American Bonds'!B110-'American Bonds'!B101</f>
        <v>1.0000000000000009E-2</v>
      </c>
      <c r="C110">
        <f>'American Bonds'!C110-'American Bonds'!C101</f>
        <v>0</v>
      </c>
      <c r="D110">
        <f>'American Bonds'!D110-'American Bonds'!D101</f>
        <v>-4.0000000000000036E-2</v>
      </c>
      <c r="E110">
        <f>'American Bonds'!E110-'American Bonds'!E101</f>
        <v>-0.10000000000000003</v>
      </c>
      <c r="F110">
        <f>'American Bonds'!F110-'American Bonds'!F101</f>
        <v>-0.17000000000000004</v>
      </c>
      <c r="G110">
        <f>'American Bonds'!G110-'American Bonds'!G101</f>
        <v>-0.19000000000000006</v>
      </c>
      <c r="H110">
        <f>'American Bonds'!H110-'American Bonds'!H101</f>
        <v>-0.25</v>
      </c>
      <c r="I110">
        <f>'American Bonds'!I110-'American Bonds'!I101</f>
        <v>-0.29000000000000004</v>
      </c>
      <c r="J110">
        <f>'American Bonds'!J110-'American Bonds'!J101</f>
        <v>-0.31000000000000005</v>
      </c>
      <c r="K110">
        <f>'American Bonds'!K110-'American Bonds'!K101</f>
        <v>-0.34000000000000008</v>
      </c>
      <c r="L110">
        <f>'American Bonds'!L110-'American Bonds'!L101</f>
        <v>-0.35999999999999988</v>
      </c>
      <c r="N110" s="129">
        <f t="shared" si="21"/>
        <v>1.0000000000000009E-2</v>
      </c>
      <c r="O110" s="25">
        <f>List1!X167</f>
        <v>6.7765876068088451</v>
      </c>
      <c r="T110" s="147" t="s">
        <v>151</v>
      </c>
      <c r="U110">
        <f t="shared" si="11"/>
        <v>0.10666666666666662</v>
      </c>
      <c r="V110">
        <f t="shared" si="12"/>
        <v>0.10096231192753109</v>
      </c>
      <c r="W110" s="26">
        <f>LN(List1!W177/List1!W167)</f>
        <v>-1.1803102768501116E-2</v>
      </c>
      <c r="X110" s="26">
        <f t="shared" si="13"/>
        <v>0.34154012637752679</v>
      </c>
      <c r="Y110" s="26">
        <f t="shared" si="14"/>
        <v>-2.1944118355450626E-2</v>
      </c>
      <c r="Z110" s="26">
        <f>O362*(U110+V110*'List2 (VaR)'!$R$3)/100</f>
        <v>2.4142302794339158E-2</v>
      </c>
      <c r="AA110" s="26">
        <f t="shared" si="15"/>
        <v>0.27273489162607195</v>
      </c>
      <c r="AB110" s="26">
        <f t="shared" si="16"/>
        <v>-1.7523348734982867E-2</v>
      </c>
      <c r="AC110" s="26">
        <f>O362*(U110+V110*'List2 (VaR)'!$R$4)/100</f>
        <v>2.0233950004068961E-2</v>
      </c>
      <c r="AD110" s="26">
        <f t="shared" si="17"/>
        <v>-6.9393395247532394E-2</v>
      </c>
      <c r="AE110" s="26">
        <f t="shared" si="18"/>
        <v>-5.5413694235976155E-2</v>
      </c>
      <c r="AF110" s="26">
        <f t="shared" si="19"/>
        <v>7.6344664791559366E-2</v>
      </c>
      <c r="AG110" s="26">
        <f t="shared" si="20"/>
        <v>6.398536807483117E-2</v>
      </c>
    </row>
    <row r="111" spans="1:33" x14ac:dyDescent="0.2">
      <c r="A111" s="154" t="s">
        <v>54</v>
      </c>
      <c r="B111">
        <f>'American Bonds'!B111-'American Bonds'!B102</f>
        <v>0</v>
      </c>
      <c r="C111">
        <f>'American Bonds'!C111-'American Bonds'!C102</f>
        <v>-2.0000000000000018E-2</v>
      </c>
      <c r="D111">
        <f>'American Bonds'!D111-'American Bonds'!D102</f>
        <v>-0.06</v>
      </c>
      <c r="E111">
        <f>'American Bonds'!E111-'American Bonds'!E102</f>
        <v>-0.10999999999999999</v>
      </c>
      <c r="F111">
        <f>'American Bonds'!F111-'American Bonds'!F102</f>
        <v>-0.20000000000000007</v>
      </c>
      <c r="G111">
        <f>'American Bonds'!G111-'American Bonds'!G102</f>
        <v>-0.23000000000000009</v>
      </c>
      <c r="H111">
        <f>'American Bonds'!H111-'American Bonds'!H102</f>
        <v>-0.28000000000000003</v>
      </c>
      <c r="I111">
        <f>'American Bonds'!I111-'American Bonds'!I102</f>
        <v>-0.33000000000000007</v>
      </c>
      <c r="J111">
        <f>'American Bonds'!J111-'American Bonds'!J102</f>
        <v>-0.34000000000000008</v>
      </c>
      <c r="K111">
        <f>'American Bonds'!K111-'American Bonds'!K102</f>
        <v>-0.40000000000000013</v>
      </c>
      <c r="L111">
        <f>'American Bonds'!L111-'American Bonds'!L102</f>
        <v>-0.4099999999999997</v>
      </c>
      <c r="N111" s="129">
        <f t="shared" si="21"/>
        <v>0</v>
      </c>
      <c r="O111" s="25">
        <f>List1!X168</f>
        <v>6.7766445406131472</v>
      </c>
      <c r="T111" s="147" t="s">
        <v>152</v>
      </c>
      <c r="U111">
        <f t="shared" si="11"/>
        <v>0.10654320987654319</v>
      </c>
      <c r="V111">
        <f t="shared" si="12"/>
        <v>0.1008660083357521</v>
      </c>
      <c r="W111" s="26">
        <f>LN(List1!W178/List1!W168)</f>
        <v>-1.3079248732601474E-2</v>
      </c>
      <c r="X111" s="26">
        <f t="shared" si="13"/>
        <v>0.34119263393140581</v>
      </c>
      <c r="Y111" s="26">
        <f t="shared" si="14"/>
        <v>-2.1933787776747329E-2</v>
      </c>
      <c r="Z111" s="26">
        <f>O363*(U111+V111*'List2 (VaR)'!$R$3)/100</f>
        <v>2.4131077199082748E-2</v>
      </c>
      <c r="AA111" s="26">
        <f t="shared" si="15"/>
        <v>0.27245302952372241</v>
      </c>
      <c r="AB111" s="26">
        <f t="shared" si="16"/>
        <v>-1.7514818124434121E-2</v>
      </c>
      <c r="AC111" s="26">
        <f>O363*(U111+V111*'List2 (VaR)'!$R$4)/100</f>
        <v>2.0224315740450069E-2</v>
      </c>
      <c r="AD111" s="26">
        <f t="shared" si="17"/>
        <v>-6.9360727089282342E-2</v>
      </c>
      <c r="AE111" s="26">
        <f t="shared" si="18"/>
        <v>-5.5386718076810254E-2</v>
      </c>
      <c r="AF111" s="26">
        <f t="shared" si="19"/>
        <v>7.6309166342457921E-2</v>
      </c>
      <c r="AG111" s="26">
        <f t="shared" si="20"/>
        <v>6.3954901858216978E-2</v>
      </c>
    </row>
    <row r="112" spans="1:33" x14ac:dyDescent="0.2">
      <c r="A112" s="154" t="s">
        <v>55</v>
      </c>
      <c r="B112">
        <f>'American Bonds'!B112-'American Bonds'!B103</f>
        <v>2.0000000000000018E-2</v>
      </c>
      <c r="C112">
        <f>'American Bonds'!C112-'American Bonds'!C103</f>
        <v>1.0000000000000009E-2</v>
      </c>
      <c r="D112">
        <f>'American Bonds'!D112-'American Bonds'!D103</f>
        <v>-2.0000000000000018E-2</v>
      </c>
      <c r="E112">
        <f>'American Bonds'!E112-'American Bonds'!E103</f>
        <v>0</v>
      </c>
      <c r="F112">
        <f>'American Bonds'!F112-'American Bonds'!F103</f>
        <v>-3.0000000000000027E-2</v>
      </c>
      <c r="G112">
        <f>'American Bonds'!G112-'American Bonds'!G103</f>
        <v>-5.0000000000000044E-2</v>
      </c>
      <c r="H112">
        <f>'American Bonds'!H112-'American Bonds'!H103</f>
        <v>-0.13000000000000012</v>
      </c>
      <c r="I112">
        <f>'American Bonds'!I112-'American Bonds'!I103</f>
        <v>-0.16000000000000014</v>
      </c>
      <c r="J112">
        <f>'American Bonds'!J112-'American Bonds'!J103</f>
        <v>-0.19999999999999996</v>
      </c>
      <c r="K112">
        <f>'American Bonds'!K112-'American Bonds'!K103</f>
        <v>-0.27</v>
      </c>
      <c r="L112">
        <f>'American Bonds'!L112-'American Bonds'!L103</f>
        <v>-0.31000000000000005</v>
      </c>
      <c r="N112" s="129">
        <f t="shared" si="21"/>
        <v>2.0000000000000018E-2</v>
      </c>
      <c r="O112" s="25">
        <f>List1!X169</f>
        <v>6.7748843217357564</v>
      </c>
      <c r="T112" s="147" t="s">
        <v>153</v>
      </c>
      <c r="U112">
        <f t="shared" si="11"/>
        <v>0.10617283950617279</v>
      </c>
      <c r="V112">
        <f t="shared" si="12"/>
        <v>0.10064955856547295</v>
      </c>
      <c r="W112" s="26">
        <f>LN(List1!W179/List1!W169)</f>
        <v>-1.0882789024378834E-2</v>
      </c>
      <c r="X112" s="26">
        <f t="shared" si="13"/>
        <v>0.34031872609810987</v>
      </c>
      <c r="Y112" s="26">
        <f t="shared" si="14"/>
        <v>-2.1887469985037274E-2</v>
      </c>
      <c r="Z112" s="26">
        <f>O364*(U112+V112*'List2 (VaR)'!$R$3)/100</f>
        <v>2.4081032576728018E-2</v>
      </c>
      <c r="AA112" s="26">
        <f t="shared" si="15"/>
        <v>0.27172663096365551</v>
      </c>
      <c r="AB112" s="26">
        <f t="shared" si="16"/>
        <v>-1.7475995363351652E-2</v>
      </c>
      <c r="AC112" s="26">
        <f>O364*(U112+V112*'List2 (VaR)'!$R$4)/100</f>
        <v>2.0180897390527842E-2</v>
      </c>
      <c r="AD112" s="26">
        <f t="shared" si="17"/>
        <v>-6.9214257371289306E-2</v>
      </c>
      <c r="AE112" s="26">
        <f t="shared" si="18"/>
        <v>-5.5263949726733111E-2</v>
      </c>
      <c r="AF112" s="26">
        <f t="shared" si="19"/>
        <v>7.6150911351173994E-2</v>
      </c>
      <c r="AG112" s="26">
        <f t="shared" si="20"/>
        <v>6.3817600980216535E-2</v>
      </c>
    </row>
    <row r="113" spans="1:33" x14ac:dyDescent="0.2">
      <c r="A113" s="154" t="s">
        <v>56</v>
      </c>
      <c r="B113">
        <f>'American Bonds'!B113-'American Bonds'!B104</f>
        <v>6.0000000000000026E-2</v>
      </c>
      <c r="C113">
        <f>'American Bonds'!C113-'American Bonds'!C104</f>
        <v>3.999999999999998E-2</v>
      </c>
      <c r="D113">
        <f>'American Bonds'!D113-'American Bonds'!D104</f>
        <v>5.0000000000000044E-2</v>
      </c>
      <c r="E113">
        <f>'American Bonds'!E113-'American Bonds'!E104</f>
        <v>4.9999999999999989E-2</v>
      </c>
      <c r="F113">
        <f>'American Bonds'!F113-'American Bonds'!F104</f>
        <v>5.0000000000000044E-2</v>
      </c>
      <c r="G113">
        <f>'American Bonds'!G113-'American Bonds'!G104</f>
        <v>7.0000000000000062E-2</v>
      </c>
      <c r="H113">
        <f>'American Bonds'!H113-'American Bonds'!H104</f>
        <v>3.0000000000000027E-2</v>
      </c>
      <c r="I113">
        <f>'American Bonds'!I113-'American Bonds'!I104</f>
        <v>1.0000000000000009E-2</v>
      </c>
      <c r="J113">
        <f>'American Bonds'!J113-'American Bonds'!J104</f>
        <v>-3.0000000000000027E-2</v>
      </c>
      <c r="K113">
        <f>'American Bonds'!K113-'American Bonds'!K104</f>
        <v>-0.10000000000000009</v>
      </c>
      <c r="L113">
        <f>'American Bonds'!L113-'American Bonds'!L104</f>
        <v>-0.13999999999999968</v>
      </c>
      <c r="N113" s="129">
        <f t="shared" si="21"/>
        <v>7.0000000000000062E-2</v>
      </c>
      <c r="O113" s="25">
        <f>List1!X170</f>
        <v>6.7876719212046241</v>
      </c>
      <c r="T113" s="147">
        <v>41467</v>
      </c>
      <c r="U113">
        <f t="shared" si="11"/>
        <v>0.10588477366255139</v>
      </c>
      <c r="V113">
        <f t="shared" si="12"/>
        <v>0.10056626395012692</v>
      </c>
      <c r="W113" s="26">
        <f>LN(List1!W180/List1!W170)</f>
        <v>-1.2765386630708014E-2</v>
      </c>
      <c r="X113" s="26">
        <f t="shared" si="13"/>
        <v>0.3398368880031592</v>
      </c>
      <c r="Y113" s="26">
        <f t="shared" si="14"/>
        <v>-2.1904385100625645E-2</v>
      </c>
      <c r="Z113" s="26">
        <f>O365*(U113+V113*'List2 (VaR)'!$R$3)/100</f>
        <v>2.4100936167440655E-2</v>
      </c>
      <c r="AA113" s="26">
        <f t="shared" si="15"/>
        <v>0.27130155766987668</v>
      </c>
      <c r="AB113" s="26">
        <f t="shared" si="16"/>
        <v>-1.7486900355400299E-2</v>
      </c>
      <c r="AC113" s="26">
        <f>O365*(U113+V113*'List2 (VaR)'!$R$4)/100</f>
        <v>2.0195487498493571E-2</v>
      </c>
      <c r="AD113" s="26">
        <f t="shared" si="17"/>
        <v>-6.9267747663433576E-2</v>
      </c>
      <c r="AE113" s="26">
        <f t="shared" si="18"/>
        <v>-5.529843433947286E-2</v>
      </c>
      <c r="AF113" s="26">
        <f t="shared" si="19"/>
        <v>7.6213852031441709E-2</v>
      </c>
      <c r="AG113" s="26">
        <f t="shared" si="20"/>
        <v>6.3863738952696009E-2</v>
      </c>
    </row>
    <row r="114" spans="1:33" x14ac:dyDescent="0.2">
      <c r="A114" s="154" t="s">
        <v>57</v>
      </c>
      <c r="B114">
        <f>'American Bonds'!B114-'American Bonds'!B105</f>
        <v>3.999999999999998E-2</v>
      </c>
      <c r="C114">
        <f>'American Bonds'!C114-'American Bonds'!C105</f>
        <v>2.9999999999999971E-2</v>
      </c>
      <c r="D114">
        <f>'American Bonds'!D114-'American Bonds'!D105</f>
        <v>5.0000000000000044E-2</v>
      </c>
      <c r="E114">
        <f>'American Bonds'!E114-'American Bonds'!E105</f>
        <v>7.0000000000000007E-2</v>
      </c>
      <c r="F114">
        <f>'American Bonds'!F114-'American Bonds'!F105</f>
        <v>7.999999999999996E-2</v>
      </c>
      <c r="G114">
        <f>'American Bonds'!G114-'American Bonds'!G105</f>
        <v>0.10000000000000009</v>
      </c>
      <c r="H114">
        <f>'American Bonds'!H114-'American Bonds'!H105</f>
        <v>0.10000000000000009</v>
      </c>
      <c r="I114">
        <f>'American Bonds'!I114-'American Bonds'!I105</f>
        <v>9.000000000000008E-2</v>
      </c>
      <c r="J114">
        <f>'American Bonds'!J114-'American Bonds'!J105</f>
        <v>7.0000000000000062E-2</v>
      </c>
      <c r="K114">
        <f>'American Bonds'!K114-'American Bonds'!K105</f>
        <v>-1.0000000000000009E-2</v>
      </c>
      <c r="L114">
        <f>'American Bonds'!L114-'American Bonds'!L105</f>
        <v>-2.9999999999999805E-2</v>
      </c>
      <c r="N114" s="129">
        <f t="shared" si="21"/>
        <v>0.10000000000000009</v>
      </c>
      <c r="O114" s="25">
        <f>List1!X171</f>
        <v>6.7718845729189434</v>
      </c>
      <c r="T114" s="147">
        <v>41468</v>
      </c>
      <c r="U114">
        <f t="shared" si="11"/>
        <v>0.10592592592592588</v>
      </c>
      <c r="V114">
        <f t="shared" si="12"/>
        <v>0.10055767365063478</v>
      </c>
      <c r="W114" s="26">
        <f>LN(List1!W181/List1!W171)</f>
        <v>-9.6496132639006995E-3</v>
      </c>
      <c r="X114" s="26">
        <f t="shared" si="13"/>
        <v>0.33985805624157278</v>
      </c>
      <c r="Y114" s="26">
        <f t="shared" si="14"/>
        <v>-2.1863816262437104E-2</v>
      </c>
      <c r="Z114" s="26">
        <f>O366*(U114+V114*'List2 (VaR)'!$R$3)/100</f>
        <v>2.4055975295812694E-2</v>
      </c>
      <c r="AA114" s="26">
        <f t="shared" si="15"/>
        <v>0.27132858014797495</v>
      </c>
      <c r="AB114" s="26">
        <f t="shared" si="16"/>
        <v>-1.7455164337450844E-2</v>
      </c>
      <c r="AC114" s="26">
        <f>O366*(U114+V114*'List2 (VaR)'!$R$4)/100</f>
        <v>2.01583356240745E-2</v>
      </c>
      <c r="AD114" s="26">
        <f t="shared" si="17"/>
        <v>-6.9139457732730975E-2</v>
      </c>
      <c r="AE114" s="26">
        <f t="shared" si="18"/>
        <v>-5.5198076238888595E-2</v>
      </c>
      <c r="AF114" s="26">
        <f t="shared" si="19"/>
        <v>7.6071673271510903E-2</v>
      </c>
      <c r="AG114" s="26">
        <f t="shared" si="20"/>
        <v>6.3746254410187206E-2</v>
      </c>
    </row>
    <row r="115" spans="1:33" x14ac:dyDescent="0.2">
      <c r="A115" s="154">
        <v>41102</v>
      </c>
      <c r="B115">
        <f>'American Bonds'!B115-'American Bonds'!B106</f>
        <v>0.10999999999999999</v>
      </c>
      <c r="C115">
        <f>'American Bonds'!C115-'American Bonds'!C106</f>
        <v>4.9999999999999989E-2</v>
      </c>
      <c r="D115">
        <f>'American Bonds'!D115-'American Bonds'!D106</f>
        <v>5.0000000000000044E-2</v>
      </c>
      <c r="E115">
        <f>'American Bonds'!E115-'American Bonds'!E106</f>
        <v>4.9999999999999989E-2</v>
      </c>
      <c r="F115">
        <f>'American Bonds'!F115-'American Bonds'!F106</f>
        <v>6.0000000000000053E-2</v>
      </c>
      <c r="G115">
        <f>'American Bonds'!G115-'American Bonds'!G106</f>
        <v>6.0000000000000053E-2</v>
      </c>
      <c r="H115">
        <f>'American Bonds'!H115-'American Bonds'!H106</f>
        <v>4.0000000000000036E-2</v>
      </c>
      <c r="I115">
        <f>'American Bonds'!I115-'American Bonds'!I106</f>
        <v>2.0000000000000018E-2</v>
      </c>
      <c r="J115">
        <f>'American Bonds'!J115-'American Bonds'!J106</f>
        <v>-2.0000000000000018E-2</v>
      </c>
      <c r="K115">
        <f>'American Bonds'!K115-'American Bonds'!K106</f>
        <v>-9.000000000000008E-2</v>
      </c>
      <c r="L115">
        <f>'American Bonds'!L115-'American Bonds'!L106</f>
        <v>-0.11999999999999966</v>
      </c>
      <c r="N115" s="129">
        <f t="shared" si="21"/>
        <v>0.10999999999999999</v>
      </c>
      <c r="O115" s="25">
        <f>List1!X172</f>
        <v>6.7359724607023921</v>
      </c>
      <c r="T115" s="147">
        <v>41471</v>
      </c>
      <c r="U115">
        <f t="shared" si="11"/>
        <v>0.10555555555555551</v>
      </c>
      <c r="V115">
        <f t="shared" si="12"/>
        <v>0.10067130049722049</v>
      </c>
      <c r="W115" s="26">
        <f>LN(List1!W182/List1!W172)</f>
        <v>-3.6166693014856783E-3</v>
      </c>
      <c r="X115" s="26">
        <f t="shared" si="13"/>
        <v>0.33975202144419103</v>
      </c>
      <c r="Y115" s="26">
        <f t="shared" si="14"/>
        <v>-2.1881178320503753E-2</v>
      </c>
      <c r="Z115" s="26">
        <f>O367*(U115+V115*'List2 (VaR)'!$R$3)/100</f>
        <v>2.407824265994642E-2</v>
      </c>
      <c r="AA115" s="26">
        <f t="shared" si="15"/>
        <v>0.27114510930833013</v>
      </c>
      <c r="AB115" s="26">
        <f t="shared" si="16"/>
        <v>-1.746266133248784E-2</v>
      </c>
      <c r="AC115" s="26">
        <f>O367*(U115+V115*'List2 (VaR)'!$R$4)/100</f>
        <v>2.0171881396737E-2</v>
      </c>
      <c r="AD115" s="26">
        <f t="shared" si="17"/>
        <v>-6.9194361381089683E-2</v>
      </c>
      <c r="AE115" s="26">
        <f t="shared" si="18"/>
        <v>-5.5221783818812487E-2</v>
      </c>
      <c r="AF115" s="26">
        <f t="shared" si="19"/>
        <v>7.6142088859661824E-2</v>
      </c>
      <c r="AG115" s="26">
        <f t="shared" si="20"/>
        <v>6.378908990446755E-2</v>
      </c>
    </row>
    <row r="116" spans="1:33" x14ac:dyDescent="0.2">
      <c r="A116" s="154">
        <v>41103</v>
      </c>
      <c r="B116">
        <f>'American Bonds'!B116-'American Bonds'!B107</f>
        <v>8.9999999999999969E-2</v>
      </c>
      <c r="C116">
        <f>'American Bonds'!C116-'American Bonds'!C107</f>
        <v>0.06</v>
      </c>
      <c r="D116">
        <f>'American Bonds'!D116-'American Bonds'!D107</f>
        <v>4.9999999999999989E-2</v>
      </c>
      <c r="E116">
        <f>'American Bonds'!E116-'American Bonds'!E107</f>
        <v>8.0000000000000016E-2</v>
      </c>
      <c r="F116">
        <f>'American Bonds'!F116-'American Bonds'!F107</f>
        <v>0.10000000000000009</v>
      </c>
      <c r="G116">
        <f>'American Bonds'!G116-'American Bonds'!G107</f>
        <v>0.10999999999999999</v>
      </c>
      <c r="H116">
        <f>'American Bonds'!H116-'American Bonds'!H107</f>
        <v>9.000000000000008E-2</v>
      </c>
      <c r="I116">
        <f>'American Bonds'!I116-'American Bonds'!I107</f>
        <v>7.0000000000000062E-2</v>
      </c>
      <c r="J116">
        <f>'American Bonds'!J116-'American Bonds'!J107</f>
        <v>4.0000000000000036E-2</v>
      </c>
      <c r="K116">
        <f>'American Bonds'!K116-'American Bonds'!K107</f>
        <v>-2.0000000000000018E-2</v>
      </c>
      <c r="L116">
        <f>'American Bonds'!L116-'American Bonds'!L107</f>
        <v>-4.9999999999999822E-2</v>
      </c>
      <c r="N116" s="129">
        <f t="shared" si="21"/>
        <v>0.10999999999999999</v>
      </c>
      <c r="O116" s="25">
        <f>List1!X173</f>
        <v>6.7557158747222745</v>
      </c>
      <c r="T116" s="147">
        <v>41472</v>
      </c>
      <c r="U116">
        <f t="shared" si="11"/>
        <v>0.10543209876543207</v>
      </c>
      <c r="V116">
        <f t="shared" si="12"/>
        <v>0.10075806941475489</v>
      </c>
      <c r="W116" s="26">
        <f>LN(List1!W183/List1!W173)</f>
        <v>-3.1445451453894447E-3</v>
      </c>
      <c r="X116" s="26">
        <f t="shared" si="13"/>
        <v>0.33983041934090658</v>
      </c>
      <c r="Y116" s="26">
        <f t="shared" si="14"/>
        <v>-2.1911243252601017E-2</v>
      </c>
      <c r="Z116" s="26">
        <f>O368*(U116+V116*'List2 (VaR)'!$R$3)/100</f>
        <v>2.4112714646264757E-2</v>
      </c>
      <c r="AA116" s="26">
        <f t="shared" si="15"/>
        <v>0.27116437468691978</v>
      </c>
      <c r="AB116" s="26">
        <f t="shared" si="16"/>
        <v>-1.7483863236045921E-2</v>
      </c>
      <c r="AC116" s="26">
        <f>O368*(U116+V116*'List2 (VaR)'!$R$4)/100</f>
        <v>2.0198517679027472E-2</v>
      </c>
      <c r="AD116" s="26">
        <f t="shared" si="17"/>
        <v>-6.9289435044215336E-2</v>
      </c>
      <c r="AE116" s="26">
        <f t="shared" si="18"/>
        <v>-5.5288830124787247E-2</v>
      </c>
      <c r="AF116" s="26">
        <f t="shared" si="19"/>
        <v>7.625109885189793E-2</v>
      </c>
      <c r="AG116" s="26">
        <f t="shared" si="20"/>
        <v>6.3873321224904647E-2</v>
      </c>
    </row>
    <row r="117" spans="1:33" x14ac:dyDescent="0.2">
      <c r="A117" s="154">
        <v>41104</v>
      </c>
      <c r="B117">
        <f>'American Bonds'!B117-'American Bonds'!B108</f>
        <v>3.0000000000000027E-2</v>
      </c>
      <c r="C117">
        <f>'American Bonds'!C117-'American Bonds'!C108</f>
        <v>3.999999999999998E-2</v>
      </c>
      <c r="D117">
        <f>'American Bonds'!D117-'American Bonds'!D108</f>
        <v>4.9999999999999989E-2</v>
      </c>
      <c r="E117">
        <f>'American Bonds'!E117-'American Bonds'!E108</f>
        <v>7.0000000000000007E-2</v>
      </c>
      <c r="F117">
        <f>'American Bonds'!F117-'American Bonds'!F108</f>
        <v>0.12</v>
      </c>
      <c r="G117">
        <f>'American Bonds'!G117-'American Bonds'!G108</f>
        <v>0.16000000000000003</v>
      </c>
      <c r="H117">
        <f>'American Bonds'!H117-'American Bonds'!H108</f>
        <v>0.14999999999999991</v>
      </c>
      <c r="I117">
        <f>'American Bonds'!I117-'American Bonds'!I108</f>
        <v>0.14999999999999991</v>
      </c>
      <c r="J117">
        <f>'American Bonds'!J117-'American Bonds'!J108</f>
        <v>0.14000000000000012</v>
      </c>
      <c r="K117">
        <f>'American Bonds'!K117-'American Bonds'!K108</f>
        <v>8.9999999999999858E-2</v>
      </c>
      <c r="L117">
        <f>'American Bonds'!L117-'American Bonds'!L108</f>
        <v>5.9999999999999609E-2</v>
      </c>
      <c r="N117" s="129">
        <f t="shared" si="21"/>
        <v>0.16000000000000003</v>
      </c>
      <c r="O117" s="25">
        <f>List1!X174</f>
        <v>6.7302825717608714</v>
      </c>
      <c r="T117" s="147">
        <v>41473</v>
      </c>
      <c r="U117">
        <f t="shared" si="11"/>
        <v>0.105679012345679</v>
      </c>
      <c r="V117">
        <f t="shared" si="12"/>
        <v>0.10059662849785883</v>
      </c>
      <c r="W117" s="26">
        <f>LN(List1!W184/List1!W174)</f>
        <v>5.6484284648268936E-4</v>
      </c>
      <c r="X117" s="26">
        <f t="shared" si="13"/>
        <v>0.33970176518734918</v>
      </c>
      <c r="Y117" s="26">
        <f t="shared" si="14"/>
        <v>-2.1951842885986804E-2</v>
      </c>
      <c r="Z117" s="26">
        <f>O369*(U117+V117*'List2 (VaR)'!$R$3)/100</f>
        <v>2.4154693506078077E-2</v>
      </c>
      <c r="AA117" s="26">
        <f t="shared" si="15"/>
        <v>0.27114574158947186</v>
      </c>
      <c r="AB117" s="26">
        <f t="shared" si="16"/>
        <v>-1.7521689106601464E-2</v>
      </c>
      <c r="AC117" s="26">
        <f>O369*(U117+V117*'List2 (VaR)'!$R$4)/100</f>
        <v>2.0238044286263111E-2</v>
      </c>
      <c r="AD117" s="26">
        <f t="shared" si="17"/>
        <v>-6.9417822357882242E-2</v>
      </c>
      <c r="AE117" s="26">
        <f t="shared" si="18"/>
        <v>-5.5408446030221464E-2</v>
      </c>
      <c r="AF117" s="26">
        <f t="shared" si="19"/>
        <v>7.6383847662484933E-2</v>
      </c>
      <c r="AG117" s="26">
        <f t="shared" si="20"/>
        <v>6.399831533194815E-2</v>
      </c>
    </row>
    <row r="118" spans="1:33" x14ac:dyDescent="0.2">
      <c r="A118" s="154">
        <v>41107</v>
      </c>
      <c r="B118">
        <f>'American Bonds'!B118-'American Bonds'!B109</f>
        <v>-1.0000000000000009E-2</v>
      </c>
      <c r="C118">
        <f>'American Bonds'!C118-'American Bonds'!C109</f>
        <v>3.999999999999998E-2</v>
      </c>
      <c r="D118">
        <f>'American Bonds'!D118-'American Bonds'!D109</f>
        <v>9.0000000000000024E-2</v>
      </c>
      <c r="E118">
        <f>'American Bonds'!E118-'American Bonds'!E109</f>
        <v>8.0000000000000016E-2</v>
      </c>
      <c r="F118">
        <f>'American Bonds'!F118-'American Bonds'!F109</f>
        <v>0.12</v>
      </c>
      <c r="G118">
        <f>'American Bonds'!G118-'American Bonds'!G109</f>
        <v>0.18999999999999995</v>
      </c>
      <c r="H118">
        <f>'American Bonds'!H118-'American Bonds'!H109</f>
        <v>0.19999999999999996</v>
      </c>
      <c r="I118">
        <f>'American Bonds'!I118-'American Bonds'!I109</f>
        <v>0.20999999999999996</v>
      </c>
      <c r="J118">
        <f>'American Bonds'!J118-'American Bonds'!J109</f>
        <v>0.21999999999999997</v>
      </c>
      <c r="K118">
        <f>'American Bonds'!K118-'American Bonds'!K109</f>
        <v>0.17999999999999994</v>
      </c>
      <c r="L118">
        <f>'American Bonds'!L118-'American Bonds'!L109</f>
        <v>0.1599999999999997</v>
      </c>
      <c r="N118" s="129">
        <f t="shared" si="21"/>
        <v>0.21999999999999997</v>
      </c>
      <c r="O118" s="25">
        <f>List1!X175</f>
        <v>6.7064817088472308</v>
      </c>
      <c r="T118" s="147">
        <v>41474</v>
      </c>
      <c r="U118">
        <f t="shared" si="11"/>
        <v>0.10613168724279834</v>
      </c>
      <c r="V118">
        <f t="shared" si="12"/>
        <v>0.10032105045962825</v>
      </c>
      <c r="W118" s="26">
        <f>LN(List1!W185/List1!W175)</f>
        <v>8.2466719163005013E-3</v>
      </c>
      <c r="X118" s="26">
        <f t="shared" si="13"/>
        <v>0.33951334970109842</v>
      </c>
      <c r="Y118" s="26">
        <f t="shared" si="14"/>
        <v>-2.1941688884442132E-2</v>
      </c>
      <c r="Z118" s="26">
        <f>O370*(U118+V118*'List2 (VaR)'!$R$3)/100</f>
        <v>2.4138707356688712E-2</v>
      </c>
      <c r="AA118" s="26">
        <f t="shared" si="15"/>
        <v>0.27114513095089943</v>
      </c>
      <c r="AB118" s="26">
        <f t="shared" si="16"/>
        <v>-1.7523264139962944E-2</v>
      </c>
      <c r="AC118" s="26">
        <f>O370*(U118+V118*'List2 (VaR)'!$R$4)/100</f>
        <v>2.0232427644954518E-2</v>
      </c>
      <c r="AD118" s="26">
        <f t="shared" si="17"/>
        <v>-6.9385712585636208E-2</v>
      </c>
      <c r="AE118" s="26">
        <f t="shared" si="18"/>
        <v>-5.5413426723034488E-2</v>
      </c>
      <c r="AF118" s="26">
        <f t="shared" si="19"/>
        <v>7.6333295019398825E-2</v>
      </c>
      <c r="AG118" s="26">
        <f t="shared" si="20"/>
        <v>6.3980553952612804E-2</v>
      </c>
    </row>
    <row r="119" spans="1:33" x14ac:dyDescent="0.2">
      <c r="A119" s="154">
        <v>41108</v>
      </c>
      <c r="B119">
        <f>'American Bonds'!B119-'American Bonds'!B110</f>
        <v>2.9999999999999971E-2</v>
      </c>
      <c r="C119">
        <f>'American Bonds'!C119-'American Bonds'!C110</f>
        <v>3.999999999999998E-2</v>
      </c>
      <c r="D119">
        <f>'American Bonds'!D119-'American Bonds'!D110</f>
        <v>8.0000000000000016E-2</v>
      </c>
      <c r="E119">
        <f>'American Bonds'!E119-'American Bonds'!E110</f>
        <v>0.10000000000000003</v>
      </c>
      <c r="F119">
        <f>'American Bonds'!F119-'American Bonds'!F110</f>
        <v>0.12</v>
      </c>
      <c r="G119">
        <f>'American Bonds'!G119-'American Bonds'!G110</f>
        <v>0.15000000000000002</v>
      </c>
      <c r="H119">
        <f>'American Bonds'!H119-'American Bonds'!H110</f>
        <v>0.17000000000000015</v>
      </c>
      <c r="I119">
        <f>'American Bonds'!I119-'American Bonds'!I110</f>
        <v>0.17999999999999994</v>
      </c>
      <c r="J119">
        <f>'American Bonds'!J119-'American Bonds'!J110</f>
        <v>0.18000000000000016</v>
      </c>
      <c r="K119">
        <f>'American Bonds'!K119-'American Bonds'!K110</f>
        <v>0.15999999999999992</v>
      </c>
      <c r="L119">
        <f>'American Bonds'!L119-'American Bonds'!L110</f>
        <v>0.12999999999999989</v>
      </c>
      <c r="N119" s="129">
        <f t="shared" si="21"/>
        <v>0.18000000000000016</v>
      </c>
      <c r="O119" s="25">
        <f>List1!X176</f>
        <v>6.7069385498802241</v>
      </c>
      <c r="T119" s="147">
        <v>41475</v>
      </c>
      <c r="U119">
        <f t="shared" si="11"/>
        <v>0.10670781893004112</v>
      </c>
      <c r="V119">
        <f t="shared" si="12"/>
        <v>9.9995170444204154E-2</v>
      </c>
      <c r="W119" s="26">
        <f>LN(List1!W186/List1!W176)</f>
        <v>4.6784557042472783E-3</v>
      </c>
      <c r="X119" s="26">
        <f t="shared" si="13"/>
        <v>0.33933137110726697</v>
      </c>
      <c r="Y119" s="26">
        <f t="shared" si="14"/>
        <v>-2.1937727846892855E-2</v>
      </c>
      <c r="Z119" s="26">
        <f>O371*(U119+V119*'List2 (VaR)'!$R$3)/100</f>
        <v>2.4128388448156683E-2</v>
      </c>
      <c r="AA119" s="26">
        <f t="shared" si="15"/>
        <v>0.27118523771282094</v>
      </c>
      <c r="AB119" s="26">
        <f t="shared" si="16"/>
        <v>-1.7532089419336937E-2</v>
      </c>
      <c r="AC119" s="26">
        <f>O371*(U119+V119*'List2 (VaR)'!$R$4)/100</f>
        <v>2.0233412975664659E-2</v>
      </c>
      <c r="AD119" s="26">
        <f t="shared" si="17"/>
        <v>-6.9373186685083035E-2</v>
      </c>
      <c r="AE119" s="26">
        <f t="shared" si="18"/>
        <v>-5.5441334706843613E-2</v>
      </c>
      <c r="AF119" s="26">
        <f t="shared" si="19"/>
        <v>7.6300663765470678E-2</v>
      </c>
      <c r="AG119" s="26">
        <f t="shared" si="20"/>
        <v>6.3983669841905372E-2</v>
      </c>
    </row>
    <row r="120" spans="1:33" x14ac:dyDescent="0.2">
      <c r="A120" s="154">
        <v>41109</v>
      </c>
      <c r="B120">
        <f>'American Bonds'!B120-'American Bonds'!B111</f>
        <v>1.0000000000000009E-2</v>
      </c>
      <c r="C120">
        <f>'American Bonds'!C120-'American Bonds'!C111</f>
        <v>3.0000000000000027E-2</v>
      </c>
      <c r="D120">
        <f>'American Bonds'!D120-'American Bonds'!D111</f>
        <v>7.0000000000000007E-2</v>
      </c>
      <c r="E120">
        <f>'American Bonds'!E120-'American Bonds'!E111</f>
        <v>9.000000000000008E-2</v>
      </c>
      <c r="F120">
        <f>'American Bonds'!F120-'American Bonds'!F111</f>
        <v>0.15000000000000002</v>
      </c>
      <c r="G120">
        <f>'American Bonds'!G120-'American Bonds'!G111</f>
        <v>0.17000000000000004</v>
      </c>
      <c r="H120">
        <f>'American Bonds'!H120-'American Bonds'!H111</f>
        <v>0.17999999999999994</v>
      </c>
      <c r="I120">
        <f>'American Bonds'!I120-'American Bonds'!I111</f>
        <v>0.19999999999999996</v>
      </c>
      <c r="J120">
        <f>'American Bonds'!J120-'American Bonds'!J111</f>
        <v>0.19000000000000017</v>
      </c>
      <c r="K120">
        <f>'American Bonds'!K120-'American Bonds'!K111</f>
        <v>0.18999999999999995</v>
      </c>
      <c r="L120">
        <f>'American Bonds'!L120-'American Bonds'!L111</f>
        <v>0.1599999999999997</v>
      </c>
      <c r="N120" s="129">
        <f t="shared" si="21"/>
        <v>0.19999999999999996</v>
      </c>
      <c r="O120" s="25">
        <f>List1!X177</f>
        <v>6.7161921883513429</v>
      </c>
      <c r="T120" s="147">
        <v>41478</v>
      </c>
      <c r="U120">
        <f t="shared" si="11"/>
        <v>0.10720164609053495</v>
      </c>
      <c r="V120">
        <f t="shared" si="12"/>
        <v>9.9762054085186777E-2</v>
      </c>
      <c r="W120" s="26">
        <f>LN(List1!W187/List1!W177)</f>
        <v>1.2664582031783112E-3</v>
      </c>
      <c r="X120" s="26">
        <f t="shared" si="13"/>
        <v>0.33928288852155658</v>
      </c>
      <c r="Y120" s="26">
        <f t="shared" si="14"/>
        <v>-2.1972981288777036E-2</v>
      </c>
      <c r="Z120" s="26">
        <f>O372*(U120+V120*'List2 (VaR)'!$R$3)/100</f>
        <v>2.4162359802678682E-2</v>
      </c>
      <c r="AA120" s="26">
        <f t="shared" si="15"/>
        <v>0.27129562258468332</v>
      </c>
      <c r="AB120" s="26">
        <f t="shared" si="16"/>
        <v>-1.7569921267637449E-2</v>
      </c>
      <c r="AC120" s="26">
        <f>O372*(U120+V120*'List2 (VaR)'!$R$4)/100</f>
        <v>2.0269663870352037E-2</v>
      </c>
      <c r="AD120" s="26">
        <f t="shared" si="17"/>
        <v>-6.9484667856797425E-2</v>
      </c>
      <c r="AE120" s="26">
        <f t="shared" si="18"/>
        <v>-5.5560969515567202E-2</v>
      </c>
      <c r="AF120" s="26">
        <f t="shared" si="19"/>
        <v>7.6408090620961253E-2</v>
      </c>
      <c r="AG120" s="26">
        <f t="shared" si="20"/>
        <v>6.4098305236336375E-2</v>
      </c>
    </row>
    <row r="121" spans="1:33" x14ac:dyDescent="0.2">
      <c r="A121" s="154">
        <v>41110</v>
      </c>
      <c r="B121">
        <f>'American Bonds'!B121-'American Bonds'!B112</f>
        <v>2.0000000000000018E-2</v>
      </c>
      <c r="C121">
        <f>'American Bonds'!C121-'American Bonds'!C112</f>
        <v>3.999999999999998E-2</v>
      </c>
      <c r="D121">
        <f>'American Bonds'!D121-'American Bonds'!D112</f>
        <v>8.0000000000000016E-2</v>
      </c>
      <c r="E121">
        <f>'American Bonds'!E121-'American Bonds'!E112</f>
        <v>6.0000000000000053E-2</v>
      </c>
      <c r="F121">
        <f>'American Bonds'!F121-'American Bonds'!F112</f>
        <v>8.9999999999999969E-2</v>
      </c>
      <c r="G121">
        <f>'American Bonds'!G121-'American Bonds'!G112</f>
        <v>0.10999999999999999</v>
      </c>
      <c r="H121">
        <f>'American Bonds'!H121-'American Bonds'!H112</f>
        <v>0.16000000000000014</v>
      </c>
      <c r="I121">
        <f>'American Bonds'!I121-'American Bonds'!I112</f>
        <v>0.18999999999999995</v>
      </c>
      <c r="J121">
        <f>'American Bonds'!J121-'American Bonds'!J112</f>
        <v>0.19999999999999996</v>
      </c>
      <c r="K121">
        <f>'American Bonds'!K121-'American Bonds'!K112</f>
        <v>0.20999999999999996</v>
      </c>
      <c r="L121">
        <f>'American Bonds'!L121-'American Bonds'!L112</f>
        <v>0.18000000000000016</v>
      </c>
      <c r="N121" s="129">
        <f t="shared" si="21"/>
        <v>0.20999999999999996</v>
      </c>
      <c r="O121" s="25">
        <f>List1!X178</f>
        <v>6.7049140819893909</v>
      </c>
      <c r="T121" s="147">
        <v>41479</v>
      </c>
      <c r="U121">
        <f t="shared" si="11"/>
        <v>0.10773662551440326</v>
      </c>
      <c r="V121">
        <f t="shared" si="12"/>
        <v>9.9533107246546779E-2</v>
      </c>
      <c r="W121" s="26">
        <f>LN(List1!W188/List1!W178)</f>
        <v>3.1811565405920166E-3</v>
      </c>
      <c r="X121" s="26">
        <f t="shared" si="13"/>
        <v>0.33928525795408637</v>
      </c>
      <c r="Y121" s="26">
        <f t="shared" si="14"/>
        <v>-2.1950456290742125E-2</v>
      </c>
      <c r="Z121" s="26">
        <f>O373*(U121+V121*'List2 (VaR)'!$R$3)/100</f>
        <v>2.4132555866683905E-2</v>
      </c>
      <c r="AA121" s="26">
        <f t="shared" si="15"/>
        <v>0.27145401797063551</v>
      </c>
      <c r="AB121" s="26">
        <f t="shared" si="16"/>
        <v>-1.7562034944698657E-2</v>
      </c>
      <c r="AC121" s="26">
        <f>O373*(U121+V121*'List2 (VaR)'!$R$4)/100</f>
        <v>2.0252801822663969E-2</v>
      </c>
      <c r="AD121" s="26">
        <f t="shared" si="17"/>
        <v>-6.941343755871629E-2</v>
      </c>
      <c r="AE121" s="26">
        <f t="shared" si="18"/>
        <v>-5.5536030772716988E-2</v>
      </c>
      <c r="AF121" s="26">
        <f t="shared" si="19"/>
        <v>7.6313842299979881E-2</v>
      </c>
      <c r="AG121" s="26">
        <f t="shared" si="20"/>
        <v>6.4044982759627708E-2</v>
      </c>
    </row>
    <row r="122" spans="1:33" x14ac:dyDescent="0.2">
      <c r="A122" s="154">
        <v>41111</v>
      </c>
      <c r="B122">
        <f>'American Bonds'!B122-'American Bonds'!B113</f>
        <v>9.9999999999999534E-3</v>
      </c>
      <c r="C122">
        <f>'American Bonds'!C122-'American Bonds'!C113</f>
        <v>2.0000000000000018E-2</v>
      </c>
      <c r="D122">
        <f>'American Bonds'!D122-'American Bonds'!D113</f>
        <v>3.999999999999998E-2</v>
      </c>
      <c r="E122">
        <f>'American Bonds'!E122-'American Bonds'!E113</f>
        <v>5.0000000000000044E-2</v>
      </c>
      <c r="F122">
        <f>'American Bonds'!F122-'American Bonds'!F113</f>
        <v>4.9999999999999933E-2</v>
      </c>
      <c r="G122">
        <f>'American Bonds'!G122-'American Bonds'!G113</f>
        <v>6.9999999999999951E-2</v>
      </c>
      <c r="H122">
        <f>'American Bonds'!H122-'American Bonds'!H113</f>
        <v>9.9999999999999867E-2</v>
      </c>
      <c r="I122">
        <f>'American Bonds'!I122-'American Bonds'!I113</f>
        <v>0.12999999999999989</v>
      </c>
      <c r="J122">
        <f>'American Bonds'!J122-'American Bonds'!J113</f>
        <v>0.14000000000000012</v>
      </c>
      <c r="K122">
        <f>'American Bonds'!K122-'American Bonds'!K113</f>
        <v>0.16999999999999993</v>
      </c>
      <c r="L122">
        <f>'American Bonds'!L122-'American Bonds'!L113</f>
        <v>0.14999999999999991</v>
      </c>
      <c r="N122" s="129">
        <f t="shared" si="21"/>
        <v>0.16999999999999993</v>
      </c>
      <c r="O122" s="25">
        <f>List1!X179</f>
        <v>6.7082485813935984</v>
      </c>
      <c r="T122" s="147">
        <v>41480</v>
      </c>
      <c r="U122">
        <f t="shared" si="11"/>
        <v>0.1081893004115226</v>
      </c>
      <c r="V122">
        <f t="shared" si="12"/>
        <v>9.9153510087801267E-2</v>
      </c>
      <c r="W122" s="26">
        <f>LN(List1!W189/List1!W179)</f>
        <v>4.2010615218707774E-3</v>
      </c>
      <c r="X122" s="26">
        <f t="shared" si="13"/>
        <v>0.33885485780796615</v>
      </c>
      <c r="Y122" s="26">
        <f t="shared" si="14"/>
        <v>-2.1827250041725459E-2</v>
      </c>
      <c r="Z122" s="26">
        <f>O374*(U122+V122*'List2 (VaR)'!$R$3)/100</f>
        <v>2.3991571875363004E-2</v>
      </c>
      <c r="AA122" s="26">
        <f t="shared" si="15"/>
        <v>0.27128231110441181</v>
      </c>
      <c r="AB122" s="26">
        <f t="shared" si="16"/>
        <v>-1.74745815204717E-2</v>
      </c>
      <c r="AC122" s="26">
        <f>O374*(U122+V122*'List2 (VaR)'!$R$4)/100</f>
        <v>2.0143426502349123E-2</v>
      </c>
      <c r="AD122" s="26">
        <f t="shared" si="17"/>
        <v>-6.9023825189857752E-2</v>
      </c>
      <c r="AE122" s="26">
        <f t="shared" si="18"/>
        <v>-5.5259478762978848E-2</v>
      </c>
      <c r="AF122" s="26">
        <f t="shared" si="19"/>
        <v>7.5868011773784425E-2</v>
      </c>
      <c r="AG122" s="26">
        <f t="shared" si="20"/>
        <v>6.3699107627622306E-2</v>
      </c>
    </row>
    <row r="123" spans="1:33" x14ac:dyDescent="0.2">
      <c r="A123" s="154">
        <v>41114</v>
      </c>
      <c r="B123">
        <f>'American Bonds'!B123-'American Bonds'!B114</f>
        <v>-9.9999999999999534E-3</v>
      </c>
      <c r="C123">
        <f>'American Bonds'!C123-'American Bonds'!C114</f>
        <v>3.0000000000000027E-2</v>
      </c>
      <c r="D123">
        <f>'American Bonds'!D123-'American Bonds'!D114</f>
        <v>3.999999999999998E-2</v>
      </c>
      <c r="E123">
        <f>'American Bonds'!E123-'American Bonds'!E114</f>
        <v>3.0000000000000027E-2</v>
      </c>
      <c r="F123">
        <f>'American Bonds'!F123-'American Bonds'!F114</f>
        <v>3.0000000000000027E-2</v>
      </c>
      <c r="G123">
        <f>'American Bonds'!G123-'American Bonds'!G114</f>
        <v>5.9999999999999942E-2</v>
      </c>
      <c r="H123">
        <f>'American Bonds'!H123-'American Bonds'!H114</f>
        <v>4.9999999999999822E-2</v>
      </c>
      <c r="I123">
        <f>'American Bonds'!I123-'American Bonds'!I114</f>
        <v>5.9999999999999831E-2</v>
      </c>
      <c r="J123">
        <f>'American Bonds'!J123-'American Bonds'!J114</f>
        <v>5.0000000000000044E-2</v>
      </c>
      <c r="K123">
        <f>'American Bonds'!K123-'American Bonds'!K114</f>
        <v>7.9999999999999849E-2</v>
      </c>
      <c r="L123">
        <f>'American Bonds'!L123-'American Bonds'!L114</f>
        <v>4.9999999999999822E-2</v>
      </c>
      <c r="N123" s="129">
        <f t="shared" si="21"/>
        <v>7.9999999999999849E-2</v>
      </c>
      <c r="O123" s="25">
        <f>List1!X180</f>
        <v>6.7091382279093814</v>
      </c>
      <c r="T123" s="147">
        <v>41481</v>
      </c>
      <c r="U123">
        <f t="shared" si="11"/>
        <v>0.10839506172839504</v>
      </c>
      <c r="V123">
        <f t="shared" si="12"/>
        <v>9.9042400012853596E-2</v>
      </c>
      <c r="W123" s="26">
        <f>LN(List1!W190/List1!W180)</f>
        <v>-8.6088229925898195E-4</v>
      </c>
      <c r="X123" s="26">
        <f t="shared" si="13"/>
        <v>0.33880213843819956</v>
      </c>
      <c r="Y123" s="26">
        <f t="shared" si="14"/>
        <v>-2.1849441917231524E-2</v>
      </c>
      <c r="Z123" s="26">
        <f>O375*(U123+V123*'List2 (VaR)'!$R$3)/100</f>
        <v>2.4013873196718546E-2</v>
      </c>
      <c r="AA123" s="26">
        <f t="shared" si="15"/>
        <v>0.27130531261151575</v>
      </c>
      <c r="AB123" s="26">
        <f t="shared" si="16"/>
        <v>-1.7496553289385298E-2</v>
      </c>
      <c r="AC123" s="26">
        <f>O375*(U123+V123*'List2 (VaR)'!$R$4)/100</f>
        <v>2.0165533229937364E-2</v>
      </c>
      <c r="AD123" s="26">
        <f t="shared" si="17"/>
        <v>-6.9094002062007817E-2</v>
      </c>
      <c r="AE123" s="26">
        <f t="shared" si="18"/>
        <v>-5.5328959596968708E-2</v>
      </c>
      <c r="AF123" s="26">
        <f t="shared" si="19"/>
        <v>7.5938534744099284E-2</v>
      </c>
      <c r="AG123" s="26">
        <f t="shared" si="20"/>
        <v>6.3769015238414037E-2</v>
      </c>
    </row>
    <row r="124" spans="1:33" x14ac:dyDescent="0.2">
      <c r="A124" s="154">
        <v>41115</v>
      </c>
      <c r="B124">
        <f>'American Bonds'!B124-'American Bonds'!B115</f>
        <v>-4.9999999999999989E-2</v>
      </c>
      <c r="C124">
        <f>'American Bonds'!C124-'American Bonds'!C115</f>
        <v>0</v>
      </c>
      <c r="D124">
        <f>'American Bonds'!D124-'American Bonds'!D115</f>
        <v>2.9999999999999971E-2</v>
      </c>
      <c r="E124">
        <f>'American Bonds'!E124-'American Bonds'!E115</f>
        <v>4.0000000000000036E-2</v>
      </c>
      <c r="F124">
        <f>'American Bonds'!F124-'American Bonds'!F115</f>
        <v>6.9999999999999951E-2</v>
      </c>
      <c r="G124">
        <f>'American Bonds'!G124-'American Bonds'!G115</f>
        <v>6.9999999999999951E-2</v>
      </c>
      <c r="H124">
        <f>'American Bonds'!H124-'American Bonds'!H115</f>
        <v>7.9999999999999849E-2</v>
      </c>
      <c r="I124">
        <f>'American Bonds'!I124-'American Bonds'!I115</f>
        <v>7.9999999999999849E-2</v>
      </c>
      <c r="J124">
        <f>'American Bonds'!J124-'American Bonds'!J115</f>
        <v>9.000000000000008E-2</v>
      </c>
      <c r="K124">
        <f>'American Bonds'!K124-'American Bonds'!K115</f>
        <v>0.11999999999999988</v>
      </c>
      <c r="L124">
        <f>'American Bonds'!L124-'American Bonds'!L115</f>
        <v>9.9999999999999645E-2</v>
      </c>
      <c r="N124" s="129">
        <f t="shared" si="21"/>
        <v>0.11999999999999988</v>
      </c>
      <c r="O124" s="25">
        <f>List1!X181</f>
        <v>6.7090895218074129</v>
      </c>
      <c r="T124" s="147">
        <v>41482</v>
      </c>
      <c r="U124">
        <f t="shared" si="11"/>
        <v>0.10847736625514402</v>
      </c>
      <c r="V124">
        <f t="shared" si="12"/>
        <v>9.8985277841699137E-2</v>
      </c>
      <c r="W124" s="26">
        <f>LN(List1!W191/List1!W181)</f>
        <v>-4.5821873253238825E-4</v>
      </c>
      <c r="X124" s="26">
        <f t="shared" si="13"/>
        <v>0.33875155692352277</v>
      </c>
      <c r="Y124" s="26">
        <f t="shared" si="14"/>
        <v>-2.1808435666012795E-2</v>
      </c>
      <c r="Z124" s="26">
        <f>O376*(U124+V124*'List2 (VaR)'!$R$3)/100</f>
        <v>2.3967881231737462E-2</v>
      </c>
      <c r="AA124" s="26">
        <f t="shared" si="15"/>
        <v>0.271293659527862</v>
      </c>
      <c r="AB124" s="26">
        <f t="shared" si="16"/>
        <v>-1.7465573809144957E-2</v>
      </c>
      <c r="AC124" s="26">
        <f>O376*(U124+V124*'List2 (VaR)'!$R$4)/100</f>
        <v>2.0128405820609506E-2</v>
      </c>
      <c r="AD124" s="26">
        <f t="shared" si="17"/>
        <v>-6.8964328909851574E-2</v>
      </c>
      <c r="AE124" s="26">
        <f t="shared" si="18"/>
        <v>-5.5230993878681051E-2</v>
      </c>
      <c r="AF124" s="26">
        <f t="shared" si="19"/>
        <v>7.5793095380692357E-2</v>
      </c>
      <c r="AG124" s="26">
        <f t="shared" si="20"/>
        <v>6.3651608061316617E-2</v>
      </c>
    </row>
    <row r="125" spans="1:33" x14ac:dyDescent="0.2">
      <c r="A125" s="154">
        <v>41116</v>
      </c>
      <c r="B125">
        <f>'American Bonds'!B125-'American Bonds'!B116</f>
        <v>-3.999999999999998E-2</v>
      </c>
      <c r="C125">
        <f>'American Bonds'!C125-'American Bonds'!C116</f>
        <v>-1.0000000000000009E-2</v>
      </c>
      <c r="D125">
        <f>'American Bonds'!D125-'American Bonds'!D116</f>
        <v>-9.9999999999999534E-3</v>
      </c>
      <c r="E125">
        <f>'American Bonds'!E125-'American Bonds'!E116</f>
        <v>0</v>
      </c>
      <c r="F125">
        <f>'American Bonds'!F125-'American Bonds'!F116</f>
        <v>4.9999999999999933E-2</v>
      </c>
      <c r="G125">
        <f>'American Bonds'!G125-'American Bonds'!G116</f>
        <v>1.0000000000000009E-2</v>
      </c>
      <c r="H125">
        <f>'American Bonds'!H125-'American Bonds'!H116</f>
        <v>0</v>
      </c>
      <c r="I125">
        <f>'American Bonds'!I125-'American Bonds'!I116</f>
        <v>-1.0000000000000009E-2</v>
      </c>
      <c r="J125">
        <f>'American Bonds'!J125-'American Bonds'!J116</f>
        <v>-1.0000000000000009E-2</v>
      </c>
      <c r="K125">
        <f>'American Bonds'!K125-'American Bonds'!K116</f>
        <v>0</v>
      </c>
      <c r="L125">
        <f>'American Bonds'!L125-'American Bonds'!L116</f>
        <v>-2.0000000000000018E-2</v>
      </c>
      <c r="N125" s="129">
        <f t="shared" si="21"/>
        <v>4.9999999999999933E-2</v>
      </c>
      <c r="O125" s="25">
        <f>List1!X182</f>
        <v>6.7132578828256744</v>
      </c>
      <c r="T125" s="147">
        <v>41485</v>
      </c>
      <c r="U125">
        <f t="shared" si="11"/>
        <v>0.10851851851851847</v>
      </c>
      <c r="V125">
        <f t="shared" si="12"/>
        <v>9.8958766491730063E-2</v>
      </c>
      <c r="W125" s="26">
        <f>LN(List1!W192/List1!W182)</f>
        <v>1.8072881208114891E-3</v>
      </c>
      <c r="X125" s="26">
        <f t="shared" si="13"/>
        <v>0.33873103456425868</v>
      </c>
      <c r="Y125" s="26">
        <f t="shared" si="14"/>
        <v>-2.1841228479727276E-2</v>
      </c>
      <c r="Z125" s="26">
        <f>O377*(U125+V125*'List2 (VaR)'!$R$3)/100</f>
        <v>2.4003472908314488E-2</v>
      </c>
      <c r="AA125" s="26">
        <f t="shared" si="15"/>
        <v>0.2712912045010844</v>
      </c>
      <c r="AB125" s="26">
        <f t="shared" si="16"/>
        <v>-1.7492737828616472E-2</v>
      </c>
      <c r="AC125" s="26">
        <f>O377*(U125+V125*'List2 (VaR)'!$R$4)/100</f>
        <v>2.0159021143389789E-2</v>
      </c>
      <c r="AD125" s="26">
        <f t="shared" si="17"/>
        <v>-6.9068028892074945E-2</v>
      </c>
      <c r="AE125" s="26">
        <f t="shared" si="18"/>
        <v>-5.5316894050616197E-2</v>
      </c>
      <c r="AF125" s="26">
        <f t="shared" si="19"/>
        <v>7.590564614441983E-2</v>
      </c>
      <c r="AG125" s="26">
        <f t="shared" si="20"/>
        <v>6.3748422212603559E-2</v>
      </c>
    </row>
    <row r="126" spans="1:33" x14ac:dyDescent="0.2">
      <c r="A126" s="154">
        <v>41117</v>
      </c>
      <c r="B126">
        <f>'American Bonds'!B126-'American Bonds'!B117</f>
        <v>-8.0000000000000016E-2</v>
      </c>
      <c r="C126">
        <f>'American Bonds'!C126-'American Bonds'!C117</f>
        <v>-7.0000000000000007E-2</v>
      </c>
      <c r="D126">
        <f>'American Bonds'!D126-'American Bonds'!D117</f>
        <v>-2.9999999999999971E-2</v>
      </c>
      <c r="E126">
        <f>'American Bonds'!E126-'American Bonds'!E117</f>
        <v>1.0000000000000009E-2</v>
      </c>
      <c r="F126">
        <f>'American Bonds'!F126-'American Bonds'!F117</f>
        <v>1.0000000000000009E-2</v>
      </c>
      <c r="G126">
        <f>'American Bonds'!G126-'American Bonds'!G117</f>
        <v>-5.0000000000000044E-2</v>
      </c>
      <c r="H126">
        <f>'American Bonds'!H126-'American Bonds'!H117</f>
        <v>-5.9999999999999831E-2</v>
      </c>
      <c r="I126">
        <f>'American Bonds'!I126-'American Bonds'!I117</f>
        <v>-6.999999999999984E-2</v>
      </c>
      <c r="J126">
        <f>'American Bonds'!J126-'American Bonds'!J117</f>
        <v>-8.0000000000000071E-2</v>
      </c>
      <c r="K126">
        <f>'American Bonds'!K126-'American Bonds'!K117</f>
        <v>-6.999999999999984E-2</v>
      </c>
      <c r="L126">
        <f>'American Bonds'!L126-'American Bonds'!L117</f>
        <v>-6.999999999999984E-2</v>
      </c>
      <c r="N126" s="129">
        <f t="shared" si="21"/>
        <v>1.0000000000000009E-2</v>
      </c>
      <c r="O126" s="25">
        <f>List1!X183</f>
        <v>6.7317563318856006</v>
      </c>
      <c r="T126" s="147" t="s">
        <v>154</v>
      </c>
      <c r="U126">
        <f t="shared" si="11"/>
        <v>0.10831275720164606</v>
      </c>
      <c r="V126">
        <f t="shared" si="12"/>
        <v>9.9070227834566371E-2</v>
      </c>
      <c r="W126" s="26">
        <f>LN(List1!W193/List1!W183)</f>
        <v>1.1892838219892472E-3</v>
      </c>
      <c r="X126" s="26">
        <f t="shared" si="13"/>
        <v>0.33878457110533128</v>
      </c>
      <c r="Y126" s="26">
        <f t="shared" si="14"/>
        <v>-2.1836162769640684E-2</v>
      </c>
      <c r="Z126" s="26">
        <f>O378*(U126+V126*'List2 (VaR)'!$R$3)/100</f>
        <v>2.3999998566943511E-2</v>
      </c>
      <c r="AA126" s="26">
        <f t="shared" si="15"/>
        <v>0.27126878077824118</v>
      </c>
      <c r="AB126" s="26">
        <f t="shared" si="16"/>
        <v>-1.7484471716257673E-2</v>
      </c>
      <c r="AC126" s="26">
        <f>O378*(U126+V126*'List2 (VaR)'!$R$4)/100</f>
        <v>2.0152717362300291E-2</v>
      </c>
      <c r="AD126" s="26">
        <f t="shared" si="17"/>
        <v>-6.9052009710235229E-2</v>
      </c>
      <c r="AE126" s="26">
        <f t="shared" si="18"/>
        <v>-5.5290754308167524E-2</v>
      </c>
      <c r="AF126" s="26">
        <f t="shared" si="19"/>
        <v>7.5894659312318591E-2</v>
      </c>
      <c r="AG126" s="26">
        <f t="shared" si="20"/>
        <v>6.3728487906489648E-2</v>
      </c>
    </row>
    <row r="127" spans="1:33" x14ac:dyDescent="0.2">
      <c r="A127" s="154">
        <v>41118</v>
      </c>
      <c r="B127">
        <f>'American Bonds'!B127-'American Bonds'!B118</f>
        <v>-7.0000000000000007E-2</v>
      </c>
      <c r="C127">
        <f>'American Bonds'!C127-'American Bonds'!C118</f>
        <v>-3.999999999999998E-2</v>
      </c>
      <c r="D127">
        <f>'American Bonds'!D127-'American Bonds'!D118</f>
        <v>-0.06</v>
      </c>
      <c r="E127">
        <f>'American Bonds'!E127-'American Bonds'!E118</f>
        <v>-2.0000000000000018E-2</v>
      </c>
      <c r="F127">
        <f>'American Bonds'!F127-'American Bonds'!F118</f>
        <v>-1.0000000000000009E-2</v>
      </c>
      <c r="G127">
        <f>'American Bonds'!G127-'American Bonds'!G118</f>
        <v>-8.9999999999999969E-2</v>
      </c>
      <c r="H127">
        <f>'American Bonds'!H127-'American Bonds'!H118</f>
        <v>-0.10999999999999988</v>
      </c>
      <c r="I127">
        <f>'American Bonds'!I127-'American Bonds'!I118</f>
        <v>-0.10999999999999988</v>
      </c>
      <c r="J127">
        <f>'American Bonds'!J127-'American Bonds'!J118</f>
        <v>-0.13000000000000012</v>
      </c>
      <c r="K127">
        <f>'American Bonds'!K127-'American Bonds'!K118</f>
        <v>-0.11999999999999988</v>
      </c>
      <c r="L127">
        <f>'American Bonds'!L127-'American Bonds'!L118</f>
        <v>-0.11999999999999966</v>
      </c>
      <c r="N127" s="129">
        <f t="shared" si="21"/>
        <v>-1.0000000000000009E-2</v>
      </c>
      <c r="O127" s="25">
        <f>List1!X184</f>
        <v>6.7343180165561503</v>
      </c>
      <c r="T127" s="147" t="s">
        <v>155</v>
      </c>
      <c r="U127">
        <f t="shared" si="11"/>
        <v>0.1079012345679012</v>
      </c>
      <c r="V127">
        <f t="shared" si="12"/>
        <v>9.918739317782127E-2</v>
      </c>
      <c r="W127" s="26">
        <f>LN(List1!W194/List1!W184)</f>
        <v>-3.8459457015744482E-3</v>
      </c>
      <c r="X127" s="26">
        <f t="shared" si="13"/>
        <v>0.33864561581877872</v>
      </c>
      <c r="Y127" s="26">
        <f t="shared" si="14"/>
        <v>-2.1885993885381923E-2</v>
      </c>
      <c r="Z127" s="26">
        <f>O379*(U127+V127*'List2 (VaR)'!$R$3)/100</f>
        <v>2.4058223511152912E-2</v>
      </c>
      <c r="AA127" s="26">
        <f t="shared" si="15"/>
        <v>0.27104997798430214</v>
      </c>
      <c r="AB127" s="26">
        <f t="shared" si="16"/>
        <v>-1.7517422000147408E-2</v>
      </c>
      <c r="AC127" s="26">
        <f>O379*(U127+V127*'List2 (VaR)'!$R$4)/100</f>
        <v>2.0196018152587848E-2</v>
      </c>
      <c r="AD127" s="26">
        <f t="shared" si="17"/>
        <v>-6.9209589534325017E-2</v>
      </c>
      <c r="AE127" s="26">
        <f t="shared" si="18"/>
        <v>-5.5394952254808241E-2</v>
      </c>
      <c r="AF127" s="26">
        <f t="shared" si="19"/>
        <v>7.6078782752656532E-2</v>
      </c>
      <c r="AG127" s="26">
        <f t="shared" si="20"/>
        <v>6.3865417028283619E-2</v>
      </c>
    </row>
    <row r="128" spans="1:33" x14ac:dyDescent="0.2">
      <c r="A128" s="154" t="s">
        <v>58</v>
      </c>
      <c r="B128">
        <f>'American Bonds'!B128-'American Bonds'!B119</f>
        <v>-8.9999999999999969E-2</v>
      </c>
      <c r="C128">
        <f>'American Bonds'!C128-'American Bonds'!C119</f>
        <v>-2.0000000000000018E-2</v>
      </c>
      <c r="D128">
        <f>'American Bonds'!D128-'American Bonds'!D119</f>
        <v>-3.999999999999998E-2</v>
      </c>
      <c r="E128">
        <f>'American Bonds'!E128-'American Bonds'!E119</f>
        <v>-6.0000000000000053E-2</v>
      </c>
      <c r="F128">
        <f>'American Bonds'!F128-'American Bonds'!F119</f>
        <v>-2.9999999999999916E-2</v>
      </c>
      <c r="G128">
        <f>'American Bonds'!G128-'American Bonds'!G119</f>
        <v>-5.9999999999999942E-2</v>
      </c>
      <c r="H128">
        <f>'American Bonds'!H128-'American Bonds'!H119</f>
        <v>-6.0000000000000053E-2</v>
      </c>
      <c r="I128">
        <f>'American Bonds'!I128-'American Bonds'!I119</f>
        <v>-4.9999999999999822E-2</v>
      </c>
      <c r="J128">
        <f>'American Bonds'!J128-'American Bonds'!J119</f>
        <v>-5.0000000000000044E-2</v>
      </c>
      <c r="K128">
        <f>'American Bonds'!K128-'American Bonds'!K119</f>
        <v>-3.9999999999999813E-2</v>
      </c>
      <c r="L128">
        <f>'American Bonds'!L128-'American Bonds'!L119</f>
        <v>-2.9999999999999805E-2</v>
      </c>
      <c r="N128" s="129">
        <f t="shared" si="21"/>
        <v>-2.0000000000000018E-2</v>
      </c>
      <c r="O128" s="25">
        <f>List1!X185</f>
        <v>6.7531856585770988</v>
      </c>
      <c r="T128" s="147" t="s">
        <v>156</v>
      </c>
      <c r="U128">
        <f t="shared" si="11"/>
        <v>0.10773662551440326</v>
      </c>
      <c r="V128">
        <f t="shared" si="12"/>
        <v>9.9283697862705925E-2</v>
      </c>
      <c r="W128" s="26">
        <f>LN(List1!W195/List1!W185)</f>
        <v>-4.1653292944987411E-3</v>
      </c>
      <c r="X128" s="26">
        <f t="shared" si="13"/>
        <v>0.33870504496422238</v>
      </c>
      <c r="Y128" s="26">
        <f t="shared" si="14"/>
        <v>-2.1898762440920372E-2</v>
      </c>
      <c r="Z128" s="26">
        <f>O380*(U128+V128*'List2 (VaR)'!$R$3)/100</f>
        <v>2.4073987968184603E-2</v>
      </c>
      <c r="AA128" s="26">
        <f t="shared" si="15"/>
        <v>0.27104377604102914</v>
      </c>
      <c r="AB128" s="26">
        <f t="shared" si="16"/>
        <v>-1.7524165496972433E-2</v>
      </c>
      <c r="AC128" s="26">
        <f>O380*(U128+V128*'List2 (VaR)'!$R$4)/100</f>
        <v>2.0206455922853247E-2</v>
      </c>
      <c r="AD128" s="26">
        <f t="shared" si="17"/>
        <v>-6.9249967252256864E-2</v>
      </c>
      <c r="AE128" s="26">
        <f t="shared" si="18"/>
        <v>-5.5416277064169434E-2</v>
      </c>
      <c r="AF128" s="26">
        <f t="shared" si="19"/>
        <v>7.6128634342952528E-2</v>
      </c>
      <c r="AG128" s="26">
        <f t="shared" si="20"/>
        <v>6.3898424156015862E-2</v>
      </c>
    </row>
    <row r="129" spans="1:33" x14ac:dyDescent="0.2">
      <c r="A129" s="154" t="s">
        <v>59</v>
      </c>
      <c r="B129">
        <f>'American Bonds'!B129-'American Bonds'!B120</f>
        <v>0</v>
      </c>
      <c r="C129">
        <f>'American Bonds'!C129-'American Bonds'!C120</f>
        <v>-3.0000000000000027E-2</v>
      </c>
      <c r="D129">
        <f>'American Bonds'!D129-'American Bonds'!D120</f>
        <v>-3.0000000000000027E-2</v>
      </c>
      <c r="E129">
        <f>'American Bonds'!E129-'American Bonds'!E120</f>
        <v>-6.0000000000000053E-2</v>
      </c>
      <c r="F129">
        <f>'American Bonds'!F129-'American Bonds'!F120</f>
        <v>-5.9999999999999942E-2</v>
      </c>
      <c r="G129">
        <f>'American Bonds'!G129-'American Bonds'!G120</f>
        <v>-6.9999999999999951E-2</v>
      </c>
      <c r="H129">
        <f>'American Bonds'!H129-'American Bonds'!H120</f>
        <v>-7.9999999999999849E-2</v>
      </c>
      <c r="I129">
        <f>'American Bonds'!I129-'American Bonds'!I120</f>
        <v>-4.9999999999999822E-2</v>
      </c>
      <c r="J129">
        <f>'American Bonds'!J129-'American Bonds'!J120</f>
        <v>-4.0000000000000036E-2</v>
      </c>
      <c r="K129">
        <f>'American Bonds'!K129-'American Bonds'!K120</f>
        <v>-3.0000000000000027E-2</v>
      </c>
      <c r="L129">
        <f>'American Bonds'!L129-'American Bonds'!L120</f>
        <v>-9.9999999999997868E-3</v>
      </c>
      <c r="N129" s="129">
        <f t="shared" si="21"/>
        <v>0</v>
      </c>
      <c r="O129" s="25">
        <f>List1!X186</f>
        <v>6.7305490833011898</v>
      </c>
      <c r="T129" s="147" t="s">
        <v>157</v>
      </c>
      <c r="U129">
        <f t="shared" si="11"/>
        <v>0.10753086419753083</v>
      </c>
      <c r="V129">
        <f t="shared" si="12"/>
        <v>9.9413954624305523E-2</v>
      </c>
      <c r="W129" s="26">
        <f>LN(List1!W196/List1!W186)</f>
        <v>-3.8751370068765881E-3</v>
      </c>
      <c r="X129" s="26">
        <f t="shared" si="13"/>
        <v>0.33880230618777663</v>
      </c>
      <c r="Y129" s="26">
        <f t="shared" si="14"/>
        <v>-2.1949320013328621E-2</v>
      </c>
      <c r="Z129" s="26">
        <f>O381*(U129+V129*'List2 (VaR)'!$R$3)/100</f>
        <v>2.4131801169896237E-2</v>
      </c>
      <c r="AA129" s="26">
        <f t="shared" si="15"/>
        <v>0.27105226803090876</v>
      </c>
      <c r="AB129" s="26">
        <f t="shared" si="16"/>
        <v>-1.7560131270333078E-2</v>
      </c>
      <c r="AC129" s="26">
        <f>O381*(U129+V129*'List2 (VaR)'!$R$4)/100</f>
        <v>2.0251368678846405E-2</v>
      </c>
      <c r="AD129" s="26">
        <f t="shared" si="17"/>
        <v>-6.9409844334035811E-2</v>
      </c>
      <c r="AE129" s="26">
        <f t="shared" si="18"/>
        <v>-5.5530010825798483E-2</v>
      </c>
      <c r="AF129" s="26">
        <f t="shared" si="19"/>
        <v>7.631145573918803E-2</v>
      </c>
      <c r="AG129" s="26">
        <f t="shared" si="20"/>
        <v>6.4040450760949622E-2</v>
      </c>
    </row>
    <row r="130" spans="1:33" x14ac:dyDescent="0.2">
      <c r="A130" s="154" t="s">
        <v>60</v>
      </c>
      <c r="B130">
        <f>'American Bonds'!B130-'American Bonds'!B121</f>
        <v>-2.0000000000000018E-2</v>
      </c>
      <c r="C130">
        <f>'American Bonds'!C130-'American Bonds'!C121</f>
        <v>-3.999999999999998E-2</v>
      </c>
      <c r="D130">
        <f>'American Bonds'!D130-'American Bonds'!D121</f>
        <v>-2.0000000000000018E-2</v>
      </c>
      <c r="E130">
        <f>'American Bonds'!E130-'American Bonds'!E121</f>
        <v>-1.0000000000000009E-2</v>
      </c>
      <c r="F130">
        <f>'American Bonds'!F130-'American Bonds'!F121</f>
        <v>-2.9999999999999916E-2</v>
      </c>
      <c r="G130">
        <f>'American Bonds'!G130-'American Bonds'!G121</f>
        <v>-3.9999999999999925E-2</v>
      </c>
      <c r="H130">
        <f>'American Bonds'!H130-'American Bonds'!H121</f>
        <v>-4.0000000000000036E-2</v>
      </c>
      <c r="I130">
        <f>'American Bonds'!I130-'American Bonds'!I121</f>
        <v>-2.9999999999999805E-2</v>
      </c>
      <c r="J130">
        <f>'American Bonds'!J130-'American Bonds'!J121</f>
        <v>-2.0000000000000018E-2</v>
      </c>
      <c r="K130">
        <f>'American Bonds'!K130-'American Bonds'!K121</f>
        <v>-2.0000000000000018E-2</v>
      </c>
      <c r="L130">
        <f>'American Bonds'!L130-'American Bonds'!L121</f>
        <v>0</v>
      </c>
      <c r="N130" s="129">
        <f t="shared" si="21"/>
        <v>0</v>
      </c>
      <c r="O130" s="25">
        <f>List1!X187</f>
        <v>6.7145263117690943</v>
      </c>
      <c r="T130" s="147" t="s">
        <v>158</v>
      </c>
      <c r="U130">
        <f t="shared" si="11"/>
        <v>0.10728395061728394</v>
      </c>
      <c r="V130">
        <f t="shared" si="12"/>
        <v>9.9532116321162697E-2</v>
      </c>
      <c r="W130" s="26">
        <f>LN(List1!W197/List1!W187)</f>
        <v>-3.1511947082292972E-3</v>
      </c>
      <c r="X130" s="26">
        <f t="shared" si="13"/>
        <v>0.33883027781980646</v>
      </c>
      <c r="Y130" s="26">
        <f t="shared" si="14"/>
        <v>-2.1896344581410654E-2</v>
      </c>
      <c r="Z130" s="26">
        <f>O382*(U130+V130*'List2 (VaR)'!$R$3)/100</f>
        <v>2.4075966093323263E-2</v>
      </c>
      <c r="AA130" s="26">
        <f t="shared" si="15"/>
        <v>0.27099971314630417</v>
      </c>
      <c r="AB130" s="26">
        <f t="shared" si="16"/>
        <v>-1.7512906870945668E-2</v>
      </c>
      <c r="AC130" s="26">
        <f>O382*(U130+V130*'List2 (VaR)'!$R$4)/100</f>
        <v>2.0200618025567888E-2</v>
      </c>
      <c r="AD130" s="26">
        <f t="shared" si="17"/>
        <v>-6.9242321309143859E-2</v>
      </c>
      <c r="AE130" s="26">
        <f t="shared" si="18"/>
        <v>-5.5380674162600806E-2</v>
      </c>
      <c r="AF130" s="26">
        <f t="shared" si="19"/>
        <v>7.6134889723887531E-2</v>
      </c>
      <c r="AG130" s="26">
        <f t="shared" si="20"/>
        <v>6.3879963103848011E-2</v>
      </c>
    </row>
    <row r="131" spans="1:33" x14ac:dyDescent="0.2">
      <c r="A131" s="154" t="s">
        <v>61</v>
      </c>
      <c r="B131">
        <f>'American Bonds'!B131-'American Bonds'!B122</f>
        <v>-4.9999999999999989E-2</v>
      </c>
      <c r="C131">
        <f>'American Bonds'!C131-'American Bonds'!C122</f>
        <v>-7.0000000000000007E-2</v>
      </c>
      <c r="D131">
        <f>'American Bonds'!D131-'American Bonds'!D122</f>
        <v>-3.0000000000000027E-2</v>
      </c>
      <c r="E131">
        <f>'American Bonds'!E131-'American Bonds'!E122</f>
        <v>-4.0000000000000036E-2</v>
      </c>
      <c r="F131">
        <f>'American Bonds'!F131-'American Bonds'!F122</f>
        <v>-6.9999999999999951E-2</v>
      </c>
      <c r="G131">
        <f>'American Bonds'!G131-'American Bonds'!G122</f>
        <v>-7.999999999999996E-2</v>
      </c>
      <c r="H131">
        <f>'American Bonds'!H131-'American Bonds'!H122</f>
        <v>-9.9999999999999867E-2</v>
      </c>
      <c r="I131">
        <f>'American Bonds'!I131-'American Bonds'!I122</f>
        <v>-8.9999999999999858E-2</v>
      </c>
      <c r="J131">
        <f>'American Bonds'!J131-'American Bonds'!J122</f>
        <v>-6.0000000000000053E-2</v>
      </c>
      <c r="K131">
        <f>'American Bonds'!K131-'American Bonds'!K122</f>
        <v>-5.9999999999999831E-2</v>
      </c>
      <c r="L131">
        <f>'American Bonds'!L131-'American Bonds'!L122</f>
        <v>-4.0000000000000036E-2</v>
      </c>
      <c r="N131" s="129">
        <f t="shared" si="21"/>
        <v>-3.0000000000000027E-2</v>
      </c>
      <c r="O131" s="25">
        <f>List1!X188</f>
        <v>6.7146757269483244</v>
      </c>
      <c r="T131" s="147" t="s">
        <v>159</v>
      </c>
      <c r="U131">
        <f t="shared" ref="U131:U194" si="22">AVERAGE(N141:N383)</f>
        <v>0.10691358024691358</v>
      </c>
      <c r="V131">
        <f t="shared" ref="V131:V194" si="23">_xlfn.STDEV.S(N141:N383)</f>
        <v>9.9651980884243638E-2</v>
      </c>
      <c r="W131" s="26">
        <f>LN(List1!W198/List1!W188)</f>
        <v>-2.3261368982522225E-3</v>
      </c>
      <c r="X131" s="26">
        <f t="shared" ref="X131:X194" si="24">U131+V131*_xlfn.NORM.S.INV(99%)</f>
        <v>0.33873875412093224</v>
      </c>
      <c r="Y131" s="26">
        <f t="shared" ref="Y131:Y194" si="25">-X131*O383/100</f>
        <v>-2.1903525975084291E-2</v>
      </c>
      <c r="Z131" s="26">
        <f>O383*(U131+V131*'List2 (VaR)'!$R$3)/100</f>
        <v>2.408707789217095E-2</v>
      </c>
      <c r="AA131" s="26">
        <f t="shared" ref="AA131:AA194" si="26">U131+V131*_xlfn.NORM.S.INV(95%)</f>
        <v>0.27082650243726047</v>
      </c>
      <c r="AB131" s="26">
        <f t="shared" ref="AB131:AB194" si="27">-AA131*O383/100</f>
        <v>-1.7512183825172764E-2</v>
      </c>
      <c r="AC131" s="26">
        <f>O383*(U131+V131*'List2 (VaR)'!$R$4)/100</f>
        <v>2.0204741598242596E-2</v>
      </c>
      <c r="AD131" s="26">
        <f t="shared" ref="AD131:AD194" si="28">Y131*SQRT(10)</f>
        <v>-6.9265030869926872E-2</v>
      </c>
      <c r="AE131" s="26">
        <f t="shared" ref="AE131:AE194" si="29">AB131*SQRT(10)</f>
        <v>-5.5378387691105868E-2</v>
      </c>
      <c r="AF131" s="26">
        <f t="shared" ref="AF131:AF194" si="30">Z131*SQRT(10)</f>
        <v>7.617002831714785E-2</v>
      </c>
      <c r="AG131" s="26">
        <f t="shared" ref="AG131:AG194" si="31">AC131*SQRT(10)</f>
        <v>6.3893002985597316E-2</v>
      </c>
    </row>
    <row r="132" spans="1:33" x14ac:dyDescent="0.2">
      <c r="A132" s="154" t="s">
        <v>62</v>
      </c>
      <c r="B132">
        <f>'American Bonds'!B132-'American Bonds'!B123</f>
        <v>-5.0000000000000017E-2</v>
      </c>
      <c r="C132">
        <f>'American Bonds'!C132-'American Bonds'!C123</f>
        <v>-3.999999999999998E-2</v>
      </c>
      <c r="D132">
        <f>'American Bonds'!D132-'American Bonds'!D123</f>
        <v>1.0000000000000009E-2</v>
      </c>
      <c r="E132">
        <f>'American Bonds'!E132-'American Bonds'!E123</f>
        <v>1.0000000000000009E-2</v>
      </c>
      <c r="F132">
        <f>'American Bonds'!F132-'American Bonds'!F123</f>
        <v>0</v>
      </c>
      <c r="G132">
        <f>'American Bonds'!G132-'American Bonds'!G123</f>
        <v>-1.0000000000000009E-2</v>
      </c>
      <c r="H132">
        <f>'American Bonds'!H132-'American Bonds'!H123</f>
        <v>-2.0000000000000018E-2</v>
      </c>
      <c r="I132">
        <f>'American Bonds'!I132-'American Bonds'!I123</f>
        <v>0</v>
      </c>
      <c r="J132">
        <f>'American Bonds'!J132-'American Bonds'!J123</f>
        <v>1.0000000000000009E-2</v>
      </c>
      <c r="K132">
        <f>'American Bonds'!K132-'American Bonds'!K123</f>
        <v>1.0000000000000009E-2</v>
      </c>
      <c r="L132">
        <f>'American Bonds'!L132-'American Bonds'!L123</f>
        <v>2.9999999999999805E-2</v>
      </c>
      <c r="N132" s="129">
        <f t="shared" si="21"/>
        <v>2.9999999999999805E-2</v>
      </c>
      <c r="O132" s="25">
        <f>List1!X189</f>
        <v>6.7296810830064517</v>
      </c>
      <c r="T132" s="147" t="s">
        <v>160</v>
      </c>
      <c r="U132">
        <f t="shared" si="22"/>
        <v>0.10683127572016458</v>
      </c>
      <c r="V132">
        <f t="shared" si="23"/>
        <v>9.9715713308370937E-2</v>
      </c>
      <c r="W132" s="26">
        <f>LN(List1!W199/List1!W189)</f>
        <v>-3.1959195646420889E-3</v>
      </c>
      <c r="X132" s="26">
        <f t="shared" si="24"/>
        <v>0.33880471338355928</v>
      </c>
      <c r="Y132" s="26">
        <f t="shared" si="25"/>
        <v>-2.18712712602946E-2</v>
      </c>
      <c r="Z132" s="26">
        <f>O384*(U132+V132*'List2 (VaR)'!$R$3)/100</f>
        <v>2.4052577410361195E-2</v>
      </c>
      <c r="AA132" s="26">
        <f t="shared" si="26"/>
        <v>0.27084902841949166</v>
      </c>
      <c r="AB132" s="26">
        <f t="shared" si="27"/>
        <v>-1.7484445573351933E-2</v>
      </c>
      <c r="AC132" s="26">
        <f>O384*(U132+V132*'List2 (VaR)'!$R$4)/100</f>
        <v>2.0174234070638092E-2</v>
      </c>
      <c r="AD132" s="26">
        <f t="shared" si="28"/>
        <v>-6.9163032505912325E-2</v>
      </c>
      <c r="AE132" s="26">
        <f t="shared" si="29"/>
        <v>-5.5290671637040732E-2</v>
      </c>
      <c r="AF132" s="26">
        <f t="shared" si="30"/>
        <v>7.6060928214255821E-2</v>
      </c>
      <c r="AG132" s="26">
        <f t="shared" si="31"/>
        <v>6.3796529712586633E-2</v>
      </c>
    </row>
    <row r="133" spans="1:33" x14ac:dyDescent="0.2">
      <c r="A133" s="154" t="s">
        <v>63</v>
      </c>
      <c r="B133">
        <f>'American Bonds'!B133-'American Bonds'!B124</f>
        <v>3.0000000000000027E-2</v>
      </c>
      <c r="C133">
        <f>'American Bonds'!C133-'American Bonds'!C124</f>
        <v>0</v>
      </c>
      <c r="D133">
        <f>'American Bonds'!D133-'American Bonds'!D124</f>
        <v>2.0000000000000018E-2</v>
      </c>
      <c r="E133">
        <f>'American Bonds'!E133-'American Bonds'!E124</f>
        <v>1.9999999999999907E-2</v>
      </c>
      <c r="F133">
        <f>'American Bonds'!F133-'American Bonds'!F124</f>
        <v>-1.0000000000000009E-2</v>
      </c>
      <c r="G133">
        <f>'American Bonds'!G133-'American Bonds'!G124</f>
        <v>-1.0000000000000009E-2</v>
      </c>
      <c r="H133">
        <f>'American Bonds'!H133-'American Bonds'!H124</f>
        <v>0</v>
      </c>
      <c r="I133">
        <f>'American Bonds'!I133-'American Bonds'!I124</f>
        <v>2.0000000000000018E-2</v>
      </c>
      <c r="J133">
        <f>'American Bonds'!J133-'American Bonds'!J124</f>
        <v>2.0000000000000018E-2</v>
      </c>
      <c r="K133">
        <f>'American Bonds'!K133-'American Bonds'!K124</f>
        <v>2.0000000000000018E-2</v>
      </c>
      <c r="L133">
        <f>'American Bonds'!L133-'American Bonds'!L124</f>
        <v>2.0000000000000018E-2</v>
      </c>
      <c r="N133" s="129">
        <f t="shared" si="21"/>
        <v>3.0000000000000027E-2</v>
      </c>
      <c r="O133" s="25">
        <f>List1!X190</f>
        <v>6.7045583276940404</v>
      </c>
      <c r="T133" s="147" t="s">
        <v>161</v>
      </c>
      <c r="U133">
        <f t="shared" si="22"/>
        <v>0.10683127572016457</v>
      </c>
      <c r="V133">
        <f t="shared" si="23"/>
        <v>9.9715713308370965E-2</v>
      </c>
      <c r="W133" s="26">
        <f>LN(List1!W200/List1!W190)</f>
        <v>-8.981815711318281E-4</v>
      </c>
      <c r="X133" s="26">
        <f t="shared" si="24"/>
        <v>0.33880471338355933</v>
      </c>
      <c r="Y133" s="26">
        <f t="shared" si="25"/>
        <v>-2.1922575537361363E-2</v>
      </c>
      <c r="Z133" s="26">
        <f>O385*(U133+V133*'List2 (VaR)'!$R$3)/100</f>
        <v>2.4108998460648793E-2</v>
      </c>
      <c r="AA133" s="26">
        <f t="shared" si="26"/>
        <v>0.27084902841949166</v>
      </c>
      <c r="AB133" s="26">
        <f t="shared" si="27"/>
        <v>-1.7525459505709964E-2</v>
      </c>
      <c r="AC133" s="26">
        <f>O385*(U133+V133*'List2 (VaR)'!$R$4)/100</f>
        <v>2.0221557542696559E-2</v>
      </c>
      <c r="AD133" s="26">
        <f t="shared" si="28"/>
        <v>-6.9325270875151654E-2</v>
      </c>
      <c r="AE133" s="26">
        <f t="shared" si="29"/>
        <v>-5.5420369079092188E-2</v>
      </c>
      <c r="AF133" s="26">
        <f t="shared" si="30"/>
        <v>7.6239347241143535E-2</v>
      </c>
      <c r="AG133" s="26">
        <f t="shared" si="31"/>
        <v>6.3946179671078726E-2</v>
      </c>
    </row>
    <row r="134" spans="1:33" x14ac:dyDescent="0.2">
      <c r="A134" s="154" t="s">
        <v>64</v>
      </c>
      <c r="B134">
        <f>'American Bonds'!B134-'American Bonds'!B125</f>
        <v>2.0000000000000018E-2</v>
      </c>
      <c r="C134">
        <f>'American Bonds'!C134-'American Bonds'!C125</f>
        <v>-2.0000000000000018E-2</v>
      </c>
      <c r="D134">
        <f>'American Bonds'!D134-'American Bonds'!D125</f>
        <v>3.999999999999998E-2</v>
      </c>
      <c r="E134">
        <f>'American Bonds'!E134-'American Bonds'!E125</f>
        <v>2.0000000000000018E-2</v>
      </c>
      <c r="F134">
        <f>'American Bonds'!F134-'American Bonds'!F125</f>
        <v>-2.0000000000000018E-2</v>
      </c>
      <c r="G134">
        <f>'American Bonds'!G134-'American Bonds'!G125</f>
        <v>1.0000000000000009E-2</v>
      </c>
      <c r="H134">
        <f>'American Bonds'!H134-'American Bonds'!H125</f>
        <v>1.0000000000000009E-2</v>
      </c>
      <c r="I134">
        <f>'American Bonds'!I134-'American Bonds'!I125</f>
        <v>2.9999999999999805E-2</v>
      </c>
      <c r="J134">
        <f>'American Bonds'!J134-'American Bonds'!J125</f>
        <v>3.0000000000000027E-2</v>
      </c>
      <c r="K134">
        <f>'American Bonds'!K134-'American Bonds'!K125</f>
        <v>2.0000000000000018E-2</v>
      </c>
      <c r="L134">
        <f>'American Bonds'!L134-'American Bonds'!L125</f>
        <v>2.0000000000000018E-2</v>
      </c>
      <c r="N134" s="129">
        <f t="shared" si="21"/>
        <v>3.999999999999998E-2</v>
      </c>
      <c r="O134" s="25">
        <f>List1!X191</f>
        <v>6.7050161278290732</v>
      </c>
      <c r="T134" s="147" t="s">
        <v>162</v>
      </c>
      <c r="U134">
        <f t="shared" si="22"/>
        <v>0.10666666666666665</v>
      </c>
      <c r="V134">
        <f t="shared" si="23"/>
        <v>9.9842851728715751E-2</v>
      </c>
      <c r="W134" s="26">
        <f>LN(List1!W201/List1!W191)</f>
        <v>1.5990228071745603E-3</v>
      </c>
      <c r="X134" s="26">
        <f t="shared" si="24"/>
        <v>0.33893587252393942</v>
      </c>
      <c r="Y134" s="26">
        <f t="shared" si="25"/>
        <v>-2.1982031981829544E-2</v>
      </c>
      <c r="Z134" s="26">
        <f>O386*(U134+V134*'List2 (VaR)'!$R$3)/100</f>
        <v>2.4176330530909219E-2</v>
      </c>
      <c r="AA134" s="26">
        <f t="shared" si="26"/>
        <v>0.27089354345782274</v>
      </c>
      <c r="AB134" s="26">
        <f t="shared" si="27"/>
        <v>-1.7569077275939263E-2</v>
      </c>
      <c r="AC134" s="26">
        <f>O386*(U134+V134*'List2 (VaR)'!$R$4)/100</f>
        <v>2.0274886818880334E-2</v>
      </c>
      <c r="AD134" s="26">
        <f t="shared" si="28"/>
        <v>-6.9513288661246411E-2</v>
      </c>
      <c r="AE134" s="26">
        <f t="shared" si="29"/>
        <v>-5.5558300579474661E-2</v>
      </c>
      <c r="AF134" s="26">
        <f t="shared" si="30"/>
        <v>7.6452269942740958E-2</v>
      </c>
      <c r="AG134" s="26">
        <f t="shared" si="31"/>
        <v>6.4114821649787629E-2</v>
      </c>
    </row>
    <row r="135" spans="1:33" x14ac:dyDescent="0.2">
      <c r="A135" s="154" t="s">
        <v>65</v>
      </c>
      <c r="B135">
        <f>'American Bonds'!B135-'American Bonds'!B126</f>
        <v>8.0000000000000016E-2</v>
      </c>
      <c r="C135">
        <f>'American Bonds'!C135-'American Bonds'!C126</f>
        <v>3.0000000000000027E-2</v>
      </c>
      <c r="D135">
        <f>'American Bonds'!D135-'American Bonds'!D126</f>
        <v>3.999999999999998E-2</v>
      </c>
      <c r="E135">
        <f>'American Bonds'!E135-'American Bonds'!E126</f>
        <v>2.0000000000000018E-2</v>
      </c>
      <c r="F135">
        <f>'American Bonds'!F135-'American Bonds'!F126</f>
        <v>-3.0000000000000027E-2</v>
      </c>
      <c r="G135">
        <f>'American Bonds'!G135-'American Bonds'!G126</f>
        <v>-1.9999999999999907E-2</v>
      </c>
      <c r="H135">
        <f>'American Bonds'!H135-'American Bonds'!H126</f>
        <v>-2.0000000000000018E-2</v>
      </c>
      <c r="I135">
        <f>'American Bonds'!I135-'American Bonds'!I126</f>
        <v>-1.0000000000000009E-2</v>
      </c>
      <c r="J135">
        <f>'American Bonds'!J135-'American Bonds'!J126</f>
        <v>-2.0000000000000018E-2</v>
      </c>
      <c r="K135">
        <f>'American Bonds'!K135-'American Bonds'!K126</f>
        <v>0</v>
      </c>
      <c r="L135">
        <f>'American Bonds'!L135-'American Bonds'!L126</f>
        <v>0</v>
      </c>
      <c r="N135" s="129">
        <f t="shared" si="21"/>
        <v>8.0000000000000016E-2</v>
      </c>
      <c r="O135" s="25">
        <f>List1!X192</f>
        <v>6.722988597099075</v>
      </c>
      <c r="T135" s="147">
        <v>41499</v>
      </c>
      <c r="U135">
        <f t="shared" si="22"/>
        <v>0.10637860082304526</v>
      </c>
      <c r="V135">
        <f t="shared" si="23"/>
        <v>0.10002093104756123</v>
      </c>
      <c r="W135" s="26">
        <f>LN(List1!W202/List1!W192)</f>
        <v>-1.1222123094344924E-3</v>
      </c>
      <c r="X135" s="26">
        <f t="shared" si="24"/>
        <v>0.33906208112512481</v>
      </c>
      <c r="Y135" s="26">
        <f t="shared" si="25"/>
        <v>-2.1987048411052531E-2</v>
      </c>
      <c r="Z135" s="26">
        <f>O387*(U135+V135*'List2 (VaR)'!$R$3)/100</f>
        <v>2.4184943923224043E-2</v>
      </c>
      <c r="AA135" s="26">
        <f t="shared" si="26"/>
        <v>0.27089839202768939</v>
      </c>
      <c r="AB135" s="26">
        <f t="shared" si="27"/>
        <v>-1.7566859851223068E-2</v>
      </c>
      <c r="AC135" s="26">
        <f>O387*(U135+V135*'List2 (VaR)'!$R$4)/100</f>
        <v>2.0277104842140695E-2</v>
      </c>
      <c r="AD135" s="26">
        <f t="shared" si="28"/>
        <v>-6.9529152003312084E-2</v>
      </c>
      <c r="AE135" s="26">
        <f t="shared" si="29"/>
        <v>-5.5551288466831529E-2</v>
      </c>
      <c r="AF135" s="26">
        <f t="shared" si="30"/>
        <v>7.6479507880836392E-2</v>
      </c>
      <c r="AG135" s="26">
        <f t="shared" si="31"/>
        <v>6.4121835655193596E-2</v>
      </c>
    </row>
    <row r="136" spans="1:33" x14ac:dyDescent="0.2">
      <c r="A136" s="154" t="s">
        <v>66</v>
      </c>
      <c r="B136">
        <f>'American Bonds'!B136-'American Bonds'!B127</f>
        <v>8.0000000000000016E-2</v>
      </c>
      <c r="C136">
        <f>'American Bonds'!C136-'American Bonds'!C127</f>
        <v>0</v>
      </c>
      <c r="D136">
        <f>'American Bonds'!D136-'American Bonds'!D127</f>
        <v>7.0000000000000007E-2</v>
      </c>
      <c r="E136">
        <f>'American Bonds'!E136-'American Bonds'!E127</f>
        <v>5.0000000000000044E-2</v>
      </c>
      <c r="F136">
        <f>'American Bonds'!F136-'American Bonds'!F127</f>
        <v>8.9999999999999969E-2</v>
      </c>
      <c r="G136">
        <f>'American Bonds'!G136-'American Bonds'!G127</f>
        <v>0.12</v>
      </c>
      <c r="H136">
        <f>'American Bonds'!H136-'American Bonds'!H127</f>
        <v>0.12999999999999989</v>
      </c>
      <c r="I136">
        <f>'American Bonds'!I136-'American Bonds'!I127</f>
        <v>0.12999999999999989</v>
      </c>
      <c r="J136">
        <f>'American Bonds'!J136-'American Bonds'!J127</f>
        <v>0.1100000000000001</v>
      </c>
      <c r="K136">
        <f>'American Bonds'!K136-'American Bonds'!K127</f>
        <v>0.10999999999999988</v>
      </c>
      <c r="L136">
        <f>'American Bonds'!L136-'American Bonds'!L127</f>
        <v>9.9999999999999645E-2</v>
      </c>
      <c r="N136" s="129">
        <f t="shared" si="21"/>
        <v>0.12999999999999989</v>
      </c>
      <c r="O136" s="25">
        <f>List1!X193</f>
        <v>6.7358985955969999</v>
      </c>
      <c r="T136" s="147">
        <v>41500</v>
      </c>
      <c r="U136">
        <f t="shared" si="22"/>
        <v>0.10625514403292181</v>
      </c>
      <c r="V136">
        <f t="shared" si="23"/>
        <v>0.10012166526612004</v>
      </c>
      <c r="W136" s="26">
        <f>LN(List1!W203/List1!W193)</f>
        <v>-4.0648250765453389E-3</v>
      </c>
      <c r="X136" s="26">
        <f t="shared" si="24"/>
        <v>0.33917296717018885</v>
      </c>
      <c r="Y136" s="26">
        <f t="shared" si="25"/>
        <v>-2.1970132932517282E-2</v>
      </c>
      <c r="Z136" s="26">
        <f>O388*(U136+V136*'List2 (VaR)'!$R$3)/100</f>
        <v>2.4167830656282908E-2</v>
      </c>
      <c r="AA136" s="26">
        <f t="shared" si="26"/>
        <v>0.27094062828232052</v>
      </c>
      <c r="AB136" s="26">
        <f t="shared" si="27"/>
        <v>-1.7550342145031449E-2</v>
      </c>
      <c r="AC136" s="26">
        <f>O388*(U136+V136*'List2 (VaR)'!$R$4)/100</f>
        <v>2.026034324126286E-2</v>
      </c>
      <c r="AD136" s="26">
        <f t="shared" si="28"/>
        <v>-6.9475660563429006E-2</v>
      </c>
      <c r="AE136" s="26">
        <f t="shared" si="29"/>
        <v>-5.549905489354455E-2</v>
      </c>
      <c r="AF136" s="26">
        <f t="shared" si="30"/>
        <v>7.6425390979095939E-2</v>
      </c>
      <c r="AG136" s="26">
        <f t="shared" si="31"/>
        <v>6.406883081918896E-2</v>
      </c>
    </row>
    <row r="137" spans="1:33" x14ac:dyDescent="0.2">
      <c r="A137" s="154" t="s">
        <v>67</v>
      </c>
      <c r="B137">
        <f>'American Bonds'!B137-'American Bonds'!B128</f>
        <v>7.0000000000000007E-2</v>
      </c>
      <c r="C137">
        <f>'American Bonds'!C137-'American Bonds'!C128</f>
        <v>0</v>
      </c>
      <c r="D137">
        <f>'American Bonds'!D137-'American Bonds'!D128</f>
        <v>2.9999999999999971E-2</v>
      </c>
      <c r="E137">
        <f>'American Bonds'!E137-'American Bonds'!E128</f>
        <v>6.0000000000000053E-2</v>
      </c>
      <c r="F137">
        <f>'American Bonds'!F137-'American Bonds'!F128</f>
        <v>3.9999999999999925E-2</v>
      </c>
      <c r="G137">
        <f>'American Bonds'!G137-'American Bonds'!G128</f>
        <v>3.9999999999999925E-2</v>
      </c>
      <c r="H137">
        <f>'American Bonds'!H137-'American Bonds'!H128</f>
        <v>4.0000000000000036E-2</v>
      </c>
      <c r="I137">
        <f>'American Bonds'!I137-'American Bonds'!I128</f>
        <v>3.0000000000000027E-2</v>
      </c>
      <c r="J137">
        <f>'American Bonds'!J137-'American Bonds'!J128</f>
        <v>0</v>
      </c>
      <c r="K137">
        <f>'American Bonds'!K137-'American Bonds'!K128</f>
        <v>1.0000000000000009E-2</v>
      </c>
      <c r="L137">
        <f>'American Bonds'!L137-'American Bonds'!L128</f>
        <v>-1.0000000000000231E-2</v>
      </c>
      <c r="N137" s="129">
        <f t="shared" si="21"/>
        <v>7.0000000000000007E-2</v>
      </c>
      <c r="O137" s="25">
        <f>List1!X194</f>
        <v>6.7136173408852686</v>
      </c>
      <c r="T137" s="147">
        <v>41501</v>
      </c>
      <c r="U137">
        <f t="shared" si="22"/>
        <v>0.10604938271604938</v>
      </c>
      <c r="V137">
        <f t="shared" si="23"/>
        <v>0.10024777995537369</v>
      </c>
      <c r="W137" s="26">
        <f>LN(List1!W204/List1!W194)</f>
        <v>-8.7977694702119668E-4</v>
      </c>
      <c r="X137" s="26">
        <f t="shared" si="24"/>
        <v>0.33926059249254698</v>
      </c>
      <c r="Y137" s="26">
        <f t="shared" si="25"/>
        <v>-2.1933775273708211E-2</v>
      </c>
      <c r="Z137" s="26">
        <f>O389*(U137+V137*'List2 (VaR)'!$R$3)/100</f>
        <v>2.4130032366584602E-2</v>
      </c>
      <c r="AA137" s="26">
        <f t="shared" si="26"/>
        <v>0.27094230716947887</v>
      </c>
      <c r="AB137" s="26">
        <f t="shared" si="27"/>
        <v>-1.751688173959056E-2</v>
      </c>
      <c r="AC137" s="26">
        <f>O389*(U137+V137*'List2 (VaR)'!$R$4)/100</f>
        <v>2.0225106380740418E-2</v>
      </c>
      <c r="AD137" s="26">
        <f t="shared" si="28"/>
        <v>-6.9360687551201061E-2</v>
      </c>
      <c r="AE137" s="26">
        <f t="shared" si="29"/>
        <v>-5.5393243800918653E-2</v>
      </c>
      <c r="AF137" s="26">
        <f t="shared" si="30"/>
        <v>7.630586229199042E-2</v>
      </c>
      <c r="AG137" s="26">
        <f t="shared" si="31"/>
        <v>6.3957402082344378E-2</v>
      </c>
    </row>
    <row r="138" spans="1:33" x14ac:dyDescent="0.2">
      <c r="A138" s="154">
        <v>41135</v>
      </c>
      <c r="B138">
        <f>'American Bonds'!B138-'American Bonds'!B129</f>
        <v>-2.0000000000000018E-2</v>
      </c>
      <c r="C138">
        <f>'American Bonds'!C138-'American Bonds'!C129</f>
        <v>2.0000000000000018E-2</v>
      </c>
      <c r="D138">
        <f>'American Bonds'!D138-'American Bonds'!D129</f>
        <v>5.0000000000000044E-2</v>
      </c>
      <c r="E138">
        <f>'American Bonds'!E138-'American Bonds'!E129</f>
        <v>6.0000000000000053E-2</v>
      </c>
      <c r="F138">
        <f>'American Bonds'!F138-'American Bonds'!F129</f>
        <v>4.9999999999999933E-2</v>
      </c>
      <c r="G138">
        <f>'American Bonds'!G138-'American Bonds'!G129</f>
        <v>5.9999999999999942E-2</v>
      </c>
      <c r="H138">
        <f>'American Bonds'!H138-'American Bonds'!H129</f>
        <v>6.999999999999984E-2</v>
      </c>
      <c r="I138">
        <f>'American Bonds'!I138-'American Bonds'!I129</f>
        <v>3.9999999999999813E-2</v>
      </c>
      <c r="J138">
        <f>'American Bonds'!J138-'American Bonds'!J129</f>
        <v>0</v>
      </c>
      <c r="K138">
        <f>'American Bonds'!K138-'American Bonds'!K129</f>
        <v>2.0000000000000018E-2</v>
      </c>
      <c r="L138">
        <f>'American Bonds'!L138-'American Bonds'!L129</f>
        <v>-2.0000000000000018E-2</v>
      </c>
      <c r="N138" s="129">
        <f t="shared" si="21"/>
        <v>6.999999999999984E-2</v>
      </c>
      <c r="O138" s="25">
        <f>List1!X195</f>
        <v>6.7299031028206855</v>
      </c>
      <c r="T138" s="147">
        <v>41502</v>
      </c>
      <c r="U138">
        <f t="shared" si="22"/>
        <v>0.10559670781893003</v>
      </c>
      <c r="V138">
        <f t="shared" si="23"/>
        <v>0.10043271003669624</v>
      </c>
      <c r="W138" s="26">
        <f>LN(List1!W205/List1!W195)</f>
        <v>-7.7456225016229816E-3</v>
      </c>
      <c r="X138" s="26">
        <f t="shared" si="24"/>
        <v>0.33923812929695851</v>
      </c>
      <c r="Y138" s="26">
        <f t="shared" si="25"/>
        <v>-2.196343009400863E-2</v>
      </c>
      <c r="Z138" s="26">
        <f>O390*(U138+V138*'List2 (VaR)'!$R$3)/100</f>
        <v>2.4166859434989005E-2</v>
      </c>
      <c r="AA138" s="26">
        <f t="shared" si="26"/>
        <v>0.27079381518735529</v>
      </c>
      <c r="AB138" s="26">
        <f t="shared" si="27"/>
        <v>-1.7532112448807487E-2</v>
      </c>
      <c r="AC138" s="26">
        <f>O390*(U138+V138*'List2 (VaR)'!$R$4)/100</f>
        <v>2.0249181254472802E-2</v>
      </c>
      <c r="AD138" s="26">
        <f t="shared" si="28"/>
        <v>-6.9454464326953388E-2</v>
      </c>
      <c r="AE138" s="26">
        <f t="shared" si="29"/>
        <v>-5.544140753242386E-2</v>
      </c>
      <c r="AF138" s="26">
        <f t="shared" si="30"/>
        <v>7.6422319707695155E-2</v>
      </c>
      <c r="AG138" s="26">
        <f t="shared" si="31"/>
        <v>6.4033533517719662E-2</v>
      </c>
    </row>
    <row r="139" spans="1:33" x14ac:dyDescent="0.2">
      <c r="A139" s="154">
        <v>41136</v>
      </c>
      <c r="B139">
        <f>'American Bonds'!B139-'American Bonds'!B130</f>
        <v>1.0000000000000009E-2</v>
      </c>
      <c r="C139">
        <f>'American Bonds'!C139-'American Bonds'!C130</f>
        <v>-1.0000000000000009E-2</v>
      </c>
      <c r="D139">
        <f>'American Bonds'!D139-'American Bonds'!D130</f>
        <v>3.0000000000000027E-2</v>
      </c>
      <c r="E139">
        <f>'American Bonds'!E139-'American Bonds'!E130</f>
        <v>3.9999999999999925E-2</v>
      </c>
      <c r="F139">
        <f>'American Bonds'!F139-'American Bonds'!F130</f>
        <v>8.9999999999999969E-2</v>
      </c>
      <c r="G139">
        <f>'American Bonds'!G139-'American Bonds'!G130</f>
        <v>8.9999999999999969E-2</v>
      </c>
      <c r="H139">
        <f>'American Bonds'!H139-'American Bonds'!H130</f>
        <v>8.9999999999999858E-2</v>
      </c>
      <c r="I139">
        <f>'American Bonds'!I139-'American Bonds'!I130</f>
        <v>6.999999999999984E-2</v>
      </c>
      <c r="J139">
        <f>'American Bonds'!J139-'American Bonds'!J130</f>
        <v>2.0000000000000018E-2</v>
      </c>
      <c r="K139">
        <f>'American Bonds'!K139-'American Bonds'!K130</f>
        <v>4.0000000000000036E-2</v>
      </c>
      <c r="L139">
        <f>'American Bonds'!L139-'American Bonds'!L130</f>
        <v>0</v>
      </c>
      <c r="N139" s="129">
        <f t="shared" si="21"/>
        <v>8.9999999999999969E-2</v>
      </c>
      <c r="O139" s="25">
        <f>List1!X196</f>
        <v>6.711888735080926</v>
      </c>
      <c r="T139" s="147">
        <v>41503</v>
      </c>
      <c r="U139">
        <f t="shared" si="22"/>
        <v>0.10543209876543211</v>
      </c>
      <c r="V139">
        <f t="shared" si="23"/>
        <v>0.1005404739361019</v>
      </c>
      <c r="W139" s="26">
        <f>LN(List1!W206/List1!W196)</f>
        <v>-1.5752849061508667E-3</v>
      </c>
      <c r="X139" s="26">
        <f t="shared" si="24"/>
        <v>0.33932421656174128</v>
      </c>
      <c r="Y139" s="26">
        <f t="shared" si="25"/>
        <v>-2.2018011106328141E-2</v>
      </c>
      <c r="Z139" s="26">
        <f>O391*(U139+V139*'List2 (VaR)'!$R$3)/100</f>
        <v>2.422872529988962E-2</v>
      </c>
      <c r="AA139" s="26">
        <f t="shared" si="26"/>
        <v>0.27080646197464919</v>
      </c>
      <c r="AB139" s="26">
        <f t="shared" si="27"/>
        <v>-1.7572042891133691E-2</v>
      </c>
      <c r="AC139" s="26">
        <f>O391*(U139+V139*'List2 (VaR)'!$R$4)/100</f>
        <v>2.0298094714921645E-2</v>
      </c>
      <c r="AD139" s="26">
        <f t="shared" si="28"/>
        <v>-6.9627064642880751E-2</v>
      </c>
      <c r="AE139" s="26">
        <f t="shared" si="29"/>
        <v>-5.5567678678152654E-2</v>
      </c>
      <c r="AF139" s="26">
        <f t="shared" si="30"/>
        <v>7.6617956750197364E-2</v>
      </c>
      <c r="AG139" s="26">
        <f t="shared" si="31"/>
        <v>6.418821146097857E-2</v>
      </c>
    </row>
    <row r="140" spans="1:33" x14ac:dyDescent="0.2">
      <c r="A140" s="154">
        <v>41137</v>
      </c>
      <c r="B140">
        <f>'American Bonds'!B140-'American Bonds'!B131</f>
        <v>3.0000000000000027E-2</v>
      </c>
      <c r="C140">
        <f>'American Bonds'!C140-'American Bonds'!C131</f>
        <v>3.999999999999998E-2</v>
      </c>
      <c r="D140">
        <f>'American Bonds'!D140-'American Bonds'!D131</f>
        <v>5.0000000000000044E-2</v>
      </c>
      <c r="E140">
        <f>'American Bonds'!E140-'American Bonds'!E131</f>
        <v>6.9999999999999951E-2</v>
      </c>
      <c r="F140">
        <f>'American Bonds'!F140-'American Bonds'!F131</f>
        <v>9.9999999999999978E-2</v>
      </c>
      <c r="G140">
        <f>'American Bonds'!G140-'American Bonds'!G131</f>
        <v>9.9999999999999978E-2</v>
      </c>
      <c r="H140">
        <f>'American Bonds'!H140-'American Bonds'!H131</f>
        <v>0.11999999999999988</v>
      </c>
      <c r="I140">
        <f>'American Bonds'!I140-'American Bonds'!I131</f>
        <v>9.9999999999999867E-2</v>
      </c>
      <c r="J140">
        <f>'American Bonds'!J140-'American Bonds'!J131</f>
        <v>5.0000000000000044E-2</v>
      </c>
      <c r="K140">
        <f>'American Bonds'!K140-'American Bonds'!K131</f>
        <v>5.9999999999999831E-2</v>
      </c>
      <c r="L140">
        <f>'American Bonds'!L140-'American Bonds'!L131</f>
        <v>2.0000000000000018E-2</v>
      </c>
      <c r="N140" s="129">
        <f t="shared" ref="N140:N203" si="32">MAX(B140:L140)</f>
        <v>0.11999999999999988</v>
      </c>
      <c r="O140" s="25">
        <f>List1!X197</f>
        <v>6.7046979740098669</v>
      </c>
      <c r="T140" s="147">
        <v>41506</v>
      </c>
      <c r="U140">
        <f t="shared" si="22"/>
        <v>0.10514403292181068</v>
      </c>
      <c r="V140">
        <f t="shared" si="23"/>
        <v>0.10077119896425329</v>
      </c>
      <c r="W140" s="26">
        <f>LN(List1!W207/List1!W197)</f>
        <v>-4.7154376427657979E-4</v>
      </c>
      <c r="X140" s="26">
        <f t="shared" si="24"/>
        <v>0.33957289739684793</v>
      </c>
      <c r="Y140" s="26">
        <f t="shared" si="25"/>
        <v>-2.2035505741330702E-2</v>
      </c>
      <c r="Z140" s="26">
        <f>O392*(U140+V140*'List2 (VaR)'!$R$3)/100</f>
        <v>2.4251429776536968E-2</v>
      </c>
      <c r="AA140" s="26">
        <f t="shared" si="26"/>
        <v>0.27089790503041111</v>
      </c>
      <c r="AB140" s="26">
        <f t="shared" si="27"/>
        <v>-1.7579060011482218E-2</v>
      </c>
      <c r="AC140" s="26">
        <f>O392*(U140+V140*'List2 (VaR)'!$R$4)/100</f>
        <v>2.0311536138492535E-2</v>
      </c>
      <c r="AD140" s="26">
        <f t="shared" si="28"/>
        <v>-6.9682387536322152E-2</v>
      </c>
      <c r="AE140" s="26">
        <f t="shared" si="29"/>
        <v>-5.5589868761069514E-2</v>
      </c>
      <c r="AF140" s="26">
        <f t="shared" si="30"/>
        <v>7.6689754609485086E-2</v>
      </c>
      <c r="AG140" s="26">
        <f t="shared" si="31"/>
        <v>6.4230716974457661E-2</v>
      </c>
    </row>
    <row r="141" spans="1:33" x14ac:dyDescent="0.2">
      <c r="A141" s="154">
        <v>41138</v>
      </c>
      <c r="B141">
        <f>'American Bonds'!B141-'American Bonds'!B132</f>
        <v>4.0000000000000008E-2</v>
      </c>
      <c r="C141">
        <f>'American Bonds'!C141-'American Bonds'!C132</f>
        <v>1.9999999999999962E-2</v>
      </c>
      <c r="D141">
        <f>'American Bonds'!D141-'American Bonds'!D132</f>
        <v>-1.0000000000000009E-2</v>
      </c>
      <c r="E141">
        <f>'American Bonds'!E141-'American Bonds'!E132</f>
        <v>1.9999999999999907E-2</v>
      </c>
      <c r="F141">
        <f>'American Bonds'!F141-'American Bonds'!F132</f>
        <v>-1.0000000000000009E-2</v>
      </c>
      <c r="G141">
        <f>'American Bonds'!G141-'American Bonds'!G132</f>
        <v>-4.9999999999999933E-2</v>
      </c>
      <c r="H141">
        <f>'American Bonds'!H141-'American Bonds'!H132</f>
        <v>-9.9999999999997868E-3</v>
      </c>
      <c r="I141">
        <f>'American Bonds'!I141-'American Bonds'!I132</f>
        <v>-3.0000000000000027E-2</v>
      </c>
      <c r="J141">
        <f>'American Bonds'!J141-'American Bonds'!J132</f>
        <v>-6.0000000000000053E-2</v>
      </c>
      <c r="K141">
        <f>'American Bonds'!K141-'American Bonds'!K132</f>
        <v>-2.0000000000000018E-2</v>
      </c>
      <c r="L141">
        <f>'American Bonds'!L141-'American Bonds'!L132</f>
        <v>-6.0000000000000053E-2</v>
      </c>
      <c r="N141" s="129">
        <f t="shared" si="32"/>
        <v>4.0000000000000008E-2</v>
      </c>
      <c r="O141" s="25">
        <f>List1!X198</f>
        <v>6.7114407413388095</v>
      </c>
      <c r="T141" s="147">
        <v>41507</v>
      </c>
      <c r="U141">
        <f t="shared" si="22"/>
        <v>0.10481481481481481</v>
      </c>
      <c r="V141">
        <f t="shared" si="23"/>
        <v>0.10088588321716217</v>
      </c>
      <c r="W141" s="26">
        <f>LN(List1!W208/List1!W198)</f>
        <v>-1.4593156092135313E-3</v>
      </c>
      <c r="X141" s="26">
        <f t="shared" si="24"/>
        <v>0.33951047475779256</v>
      </c>
      <c r="Y141" s="26">
        <f t="shared" si="25"/>
        <v>-2.2052427618061768E-2</v>
      </c>
      <c r="Z141" s="26">
        <f>O393*(U141+V141*'List2 (VaR)'!$R$3)/100</f>
        <v>2.427298534520534E-2</v>
      </c>
      <c r="AA141" s="26">
        <f t="shared" si="26"/>
        <v>0.27075732573276656</v>
      </c>
      <c r="AB141" s="26">
        <f t="shared" si="27"/>
        <v>-1.7586663068470652E-2</v>
      </c>
      <c r="AC141" s="26">
        <f>O393*(U141+V141*'List2 (VaR)'!$R$4)/100</f>
        <v>2.032485304324716E-2</v>
      </c>
      <c r="AD141" s="26">
        <f t="shared" si="28"/>
        <v>-6.9735899209076913E-2</v>
      </c>
      <c r="AE141" s="26">
        <f t="shared" si="29"/>
        <v>-5.5613911738333029E-2</v>
      </c>
      <c r="AF141" s="26">
        <f t="shared" si="30"/>
        <v>7.6757919302737315E-2</v>
      </c>
      <c r="AG141" s="26">
        <f t="shared" si="31"/>
        <v>6.4272828724865796E-2</v>
      </c>
    </row>
    <row r="142" spans="1:33" x14ac:dyDescent="0.2">
      <c r="A142" s="154">
        <v>41139</v>
      </c>
      <c r="B142">
        <f>'American Bonds'!B142-'American Bonds'!B133</f>
        <v>0</v>
      </c>
      <c r="C142">
        <f>'American Bonds'!C142-'American Bonds'!C133</f>
        <v>-1.0000000000000009E-2</v>
      </c>
      <c r="D142">
        <f>'American Bonds'!D142-'American Bonds'!D133</f>
        <v>-1.0000000000000009E-2</v>
      </c>
      <c r="E142">
        <f>'American Bonds'!E142-'American Bonds'!E133</f>
        <v>2.0000000000000018E-2</v>
      </c>
      <c r="F142">
        <f>'American Bonds'!F142-'American Bonds'!F133</f>
        <v>2.0000000000000018E-2</v>
      </c>
      <c r="G142">
        <f>'American Bonds'!G142-'American Bonds'!G133</f>
        <v>2.0000000000000018E-2</v>
      </c>
      <c r="H142">
        <f>'American Bonds'!H142-'American Bonds'!H133</f>
        <v>2.0000000000000018E-2</v>
      </c>
      <c r="I142">
        <f>'American Bonds'!I142-'American Bonds'!I133</f>
        <v>1.0000000000000009E-2</v>
      </c>
      <c r="J142">
        <f>'American Bonds'!J142-'American Bonds'!J133</f>
        <v>-1.0000000000000009E-2</v>
      </c>
      <c r="K142">
        <f>'American Bonds'!K142-'American Bonds'!K133</f>
        <v>2.0000000000000018E-2</v>
      </c>
      <c r="L142">
        <f>'American Bonds'!L142-'American Bonds'!L133</f>
        <v>-9.9999999999997868E-3</v>
      </c>
      <c r="N142" s="129">
        <f t="shared" si="32"/>
        <v>2.0000000000000018E-2</v>
      </c>
      <c r="O142" s="25">
        <f>List1!X199</f>
        <v>6.7160422257138697</v>
      </c>
      <c r="T142" s="147">
        <v>41508</v>
      </c>
      <c r="U142">
        <f t="shared" si="22"/>
        <v>0.10469135802469134</v>
      </c>
      <c r="V142">
        <f t="shared" si="23"/>
        <v>0.1009961101421764</v>
      </c>
      <c r="W142" s="26">
        <f>LN(List1!W209/List1!W199)</f>
        <v>-2.6468361830572912E-3</v>
      </c>
      <c r="X142" s="26">
        <f t="shared" si="24"/>
        <v>0.33964344414033798</v>
      </c>
      <c r="Y142" s="26">
        <f t="shared" si="25"/>
        <v>-2.2021294900177884E-2</v>
      </c>
      <c r="Z142" s="26">
        <f>O394*(U142+V142*'List2 (VaR)'!$R$3)/100</f>
        <v>2.4240271406061463E-2</v>
      </c>
      <c r="AA142" s="26">
        <f t="shared" si="26"/>
        <v>0.27081517610004047</v>
      </c>
      <c r="AB142" s="26">
        <f t="shared" si="27"/>
        <v>-1.7558710345306833E-2</v>
      </c>
      <c r="AC142" s="26">
        <f>O394*(U142+V142*'List2 (VaR)'!$R$4)/100</f>
        <v>2.029495050173407E-2</v>
      </c>
      <c r="AD142" s="26">
        <f t="shared" si="28"/>
        <v>-6.9637448910812388E-2</v>
      </c>
      <c r="AE142" s="26">
        <f t="shared" si="29"/>
        <v>-5.5525517466331213E-2</v>
      </c>
      <c r="AF142" s="26">
        <f t="shared" si="30"/>
        <v>7.665446874380652E-2</v>
      </c>
      <c r="AG142" s="26">
        <f t="shared" si="31"/>
        <v>6.4178268585856693E-2</v>
      </c>
    </row>
    <row r="143" spans="1:33" x14ac:dyDescent="0.2">
      <c r="A143" s="154">
        <v>41142</v>
      </c>
      <c r="B143">
        <f>'American Bonds'!B143-'American Bonds'!B134</f>
        <v>-3.0000000000000027E-2</v>
      </c>
      <c r="C143">
        <f>'American Bonds'!C143-'American Bonds'!C134</f>
        <v>0</v>
      </c>
      <c r="D143">
        <f>'American Bonds'!D143-'American Bonds'!D134</f>
        <v>1.0000000000000009E-2</v>
      </c>
      <c r="E143">
        <f>'American Bonds'!E143-'American Bonds'!E134</f>
        <v>2.9999999999999916E-2</v>
      </c>
      <c r="F143">
        <f>'American Bonds'!F143-'American Bonds'!F134</f>
        <v>5.0000000000000044E-2</v>
      </c>
      <c r="G143">
        <f>'American Bonds'!G143-'American Bonds'!G134</f>
        <v>2.0000000000000018E-2</v>
      </c>
      <c r="H143">
        <f>'American Bonds'!H143-'American Bonds'!H134</f>
        <v>3.9999999999999813E-2</v>
      </c>
      <c r="I143">
        <f>'American Bonds'!I143-'American Bonds'!I134</f>
        <v>2.0000000000000018E-2</v>
      </c>
      <c r="J143">
        <f>'American Bonds'!J143-'American Bonds'!J134</f>
        <v>0</v>
      </c>
      <c r="K143">
        <f>'American Bonds'!K143-'American Bonds'!K134</f>
        <v>1.9999999999999796E-2</v>
      </c>
      <c r="L143">
        <f>'American Bonds'!L143-'American Bonds'!L134</f>
        <v>-9.9999999999997868E-3</v>
      </c>
      <c r="N143" s="129">
        <f t="shared" si="32"/>
        <v>5.0000000000000044E-2</v>
      </c>
      <c r="O143" s="25">
        <f>List1!X200</f>
        <v>6.7012463701873992</v>
      </c>
      <c r="T143" s="147">
        <v>41509</v>
      </c>
      <c r="U143">
        <f t="shared" si="22"/>
        <v>0.10456790123456788</v>
      </c>
      <c r="V143">
        <f t="shared" si="23"/>
        <v>0.10105700931009658</v>
      </c>
      <c r="W143" s="26">
        <f>LN(List1!W210/List1!W200)</f>
        <v>-1.5964402341580967E-3</v>
      </c>
      <c r="X143" s="26">
        <f t="shared" si="24"/>
        <v>0.3396616600000365</v>
      </c>
      <c r="Y143" s="26">
        <f t="shared" si="25"/>
        <v>-2.207438419648193E-2</v>
      </c>
      <c r="Z143" s="26">
        <f>O395*(U143+V143*'List2 (VaR)'!$R$3)/100</f>
        <v>2.4299932121668193E-2</v>
      </c>
      <c r="AA143" s="26">
        <f t="shared" si="26"/>
        <v>0.27079188952714883</v>
      </c>
      <c r="AB143" s="26">
        <f t="shared" si="27"/>
        <v>-1.7598583857574422E-2</v>
      </c>
      <c r="AC143" s="26">
        <f>O395*(U143+V143*'List2 (VaR)'!$R$4)/100</f>
        <v>2.0342927291045396E-2</v>
      </c>
      <c r="AD143" s="26">
        <f t="shared" si="28"/>
        <v>-6.9805332006508736E-2</v>
      </c>
      <c r="AE143" s="26">
        <f t="shared" si="29"/>
        <v>-5.5651608583407459E-2</v>
      </c>
      <c r="AF143" s="26">
        <f t="shared" si="30"/>
        <v>7.6843132491959343E-2</v>
      </c>
      <c r="AG143" s="26">
        <f t="shared" si="31"/>
        <v>6.4329984514902502E-2</v>
      </c>
    </row>
    <row r="144" spans="1:33" x14ac:dyDescent="0.2">
      <c r="A144" s="154">
        <v>41143</v>
      </c>
      <c r="B144">
        <f>'American Bonds'!B144-'American Bonds'!B135</f>
        <v>1.0000000000000009E-2</v>
      </c>
      <c r="C144">
        <f>'American Bonds'!C144-'American Bonds'!C135</f>
        <v>1.9999999999999962E-2</v>
      </c>
      <c r="D144">
        <f>'American Bonds'!D144-'American Bonds'!D135</f>
        <v>2.0000000000000018E-2</v>
      </c>
      <c r="E144">
        <f>'American Bonds'!E144-'American Bonds'!E135</f>
        <v>2.9999999999999916E-2</v>
      </c>
      <c r="F144">
        <f>'American Bonds'!F144-'American Bonds'!F135</f>
        <v>5.0000000000000044E-2</v>
      </c>
      <c r="G144">
        <f>'American Bonds'!G144-'American Bonds'!G135</f>
        <v>5.9999999999999942E-2</v>
      </c>
      <c r="H144">
        <f>'American Bonds'!H144-'American Bonds'!H135</f>
        <v>7.9999999999999849E-2</v>
      </c>
      <c r="I144">
        <f>'American Bonds'!I144-'American Bonds'!I135</f>
        <v>5.9999999999999831E-2</v>
      </c>
      <c r="J144">
        <f>'American Bonds'!J144-'American Bonds'!J135</f>
        <v>5.0000000000000044E-2</v>
      </c>
      <c r="K144">
        <f>'American Bonds'!K144-'American Bonds'!K135</f>
        <v>4.9999999999999822E-2</v>
      </c>
      <c r="L144">
        <f>'American Bonds'!L144-'American Bonds'!L135</f>
        <v>1.0000000000000231E-2</v>
      </c>
      <c r="N144" s="129">
        <f t="shared" si="32"/>
        <v>7.9999999999999849E-2</v>
      </c>
      <c r="O144" s="25">
        <f>List1!X201</f>
        <v>6.7185680269215453</v>
      </c>
      <c r="T144" s="147">
        <v>41510</v>
      </c>
      <c r="U144">
        <f t="shared" si="22"/>
        <v>0.10465020576131687</v>
      </c>
      <c r="V144">
        <f t="shared" si="23"/>
        <v>0.10099597544329481</v>
      </c>
      <c r="W144" s="26">
        <f>LN(List1!W211/List1!W201)</f>
        <v>-1.928790557027204E-4</v>
      </c>
      <c r="X144" s="26">
        <f t="shared" si="24"/>
        <v>0.33960197852050666</v>
      </c>
      <c r="Y144" s="26">
        <f t="shared" si="25"/>
        <v>-2.2046911862063347E-2</v>
      </c>
      <c r="Z144" s="26">
        <f>O396*(U144+V144*'List2 (VaR)'!$R$3)/100</f>
        <v>2.4268737952328579E-2</v>
      </c>
      <c r="AA144" s="26">
        <f t="shared" si="26"/>
        <v>0.2707738022767221</v>
      </c>
      <c r="AB144" s="26">
        <f t="shared" si="27"/>
        <v>-1.7578596506881605E-2</v>
      </c>
      <c r="AC144" s="26">
        <f>O396*(U144+V144*'List2 (VaR)'!$R$4)/100</f>
        <v>2.0318350511785158E-2</v>
      </c>
      <c r="AD144" s="26">
        <f t="shared" si="28"/>
        <v>-6.9718456857104177E-2</v>
      </c>
      <c r="AE144" s="26">
        <f t="shared" si="29"/>
        <v>-5.5588403030825607E-2</v>
      </c>
      <c r="AF144" s="26">
        <f t="shared" si="30"/>
        <v>7.6744487867129174E-2</v>
      </c>
      <c r="AG144" s="26">
        <f t="shared" si="31"/>
        <v>6.4252265914888973E-2</v>
      </c>
    </row>
    <row r="145" spans="1:33" x14ac:dyDescent="0.2">
      <c r="A145" s="154">
        <v>41144</v>
      </c>
      <c r="B145">
        <f>'American Bonds'!B145-'American Bonds'!B136</f>
        <v>1.0000000000000009E-2</v>
      </c>
      <c r="C145">
        <f>'American Bonds'!C145-'American Bonds'!C136</f>
        <v>2.9999999999999971E-2</v>
      </c>
      <c r="D145">
        <f>'American Bonds'!D145-'American Bonds'!D136</f>
        <v>1.0000000000000009E-2</v>
      </c>
      <c r="E145">
        <f>'American Bonds'!E145-'American Bonds'!E136</f>
        <v>3.9999999999999925E-2</v>
      </c>
      <c r="F145">
        <f>'American Bonds'!F145-'American Bonds'!F136</f>
        <v>0</v>
      </c>
      <c r="G145">
        <f>'American Bonds'!G145-'American Bonds'!G136</f>
        <v>-1.0000000000000009E-2</v>
      </c>
      <c r="H145">
        <f>'American Bonds'!H145-'American Bonds'!H136</f>
        <v>-3.0000000000000027E-2</v>
      </c>
      <c r="I145">
        <f>'American Bonds'!I145-'American Bonds'!I136</f>
        <v>-2.0000000000000018E-2</v>
      </c>
      <c r="J145">
        <f>'American Bonds'!J145-'American Bonds'!J136</f>
        <v>-1.0000000000000009E-2</v>
      </c>
      <c r="K145">
        <f>'American Bonds'!K145-'American Bonds'!K136</f>
        <v>0</v>
      </c>
      <c r="L145">
        <f>'American Bonds'!L145-'American Bonds'!L136</f>
        <v>-3.9999999999999591E-2</v>
      </c>
      <c r="N145" s="129">
        <f t="shared" si="32"/>
        <v>3.9999999999999925E-2</v>
      </c>
      <c r="O145" s="25">
        <f>List1!X202</f>
        <v>6.7185294596430625</v>
      </c>
      <c r="T145" s="147">
        <v>41513</v>
      </c>
      <c r="U145">
        <f t="shared" si="22"/>
        <v>0.10460905349794238</v>
      </c>
      <c r="V145">
        <f t="shared" si="23"/>
        <v>0.1010285505036523</v>
      </c>
      <c r="W145" s="26">
        <f>LN(List1!W212/List1!W202)</f>
        <v>3.5730275421334135E-4</v>
      </c>
      <c r="X145" s="26">
        <f t="shared" si="24"/>
        <v>0.33963660717954158</v>
      </c>
      <c r="Y145" s="26">
        <f t="shared" si="25"/>
        <v>-2.2075305507560504E-2</v>
      </c>
      <c r="Z145" s="26">
        <f>O397*(U145+V145*'List2 (VaR)'!$R$3)/100</f>
        <v>2.4300483678904264E-2</v>
      </c>
      <c r="AA145" s="26">
        <f t="shared" si="26"/>
        <v>0.27078623121952478</v>
      </c>
      <c r="AB145" s="26">
        <f t="shared" si="27"/>
        <v>-1.7600248780756281E-2</v>
      </c>
      <c r="AC145" s="26">
        <f>O397*(U145+V145*'List2 (VaR)'!$R$4)/100</f>
        <v>2.0344136267393575E-2</v>
      </c>
      <c r="AD145" s="26">
        <f t="shared" si="28"/>
        <v>-6.980824544795057E-2</v>
      </c>
      <c r="AE145" s="26">
        <f t="shared" si="29"/>
        <v>-5.5656873532791348E-2</v>
      </c>
      <c r="AF145" s="26">
        <f t="shared" si="30"/>
        <v>7.6844876669085266E-2</v>
      </c>
      <c r="AG145" s="26">
        <f t="shared" si="31"/>
        <v>6.4333807633800019E-2</v>
      </c>
    </row>
    <row r="146" spans="1:33" x14ac:dyDescent="0.2">
      <c r="A146" s="154">
        <v>41145</v>
      </c>
      <c r="B146">
        <f>'American Bonds'!B146-'American Bonds'!B137</f>
        <v>1.0000000000000009E-2</v>
      </c>
      <c r="C146">
        <f>'American Bonds'!C146-'American Bonds'!C137</f>
        <v>4.0000000000000036E-2</v>
      </c>
      <c r="D146">
        <f>'American Bonds'!D146-'American Bonds'!D137</f>
        <v>3.0000000000000027E-2</v>
      </c>
      <c r="E146">
        <f>'American Bonds'!E146-'American Bonds'!E137</f>
        <v>3.9999999999999925E-2</v>
      </c>
      <c r="F146">
        <f>'American Bonds'!F146-'American Bonds'!F137</f>
        <v>7.0000000000000062E-2</v>
      </c>
      <c r="G146">
        <f>'American Bonds'!G146-'American Bonds'!G137</f>
        <v>7.0000000000000062E-2</v>
      </c>
      <c r="H146">
        <f>'American Bonds'!H146-'American Bonds'!H137</f>
        <v>5.9999999999999831E-2</v>
      </c>
      <c r="I146">
        <f>'American Bonds'!I146-'American Bonds'!I137</f>
        <v>6.999999999999984E-2</v>
      </c>
      <c r="J146">
        <f>'American Bonds'!J146-'American Bonds'!J137</f>
        <v>7.0000000000000062E-2</v>
      </c>
      <c r="K146">
        <f>'American Bonds'!K146-'American Bonds'!K137</f>
        <v>5.9999999999999831E-2</v>
      </c>
      <c r="L146">
        <f>'American Bonds'!L146-'American Bonds'!L137</f>
        <v>4.0000000000000036E-2</v>
      </c>
      <c r="N146" s="129">
        <f t="shared" si="32"/>
        <v>7.0000000000000062E-2</v>
      </c>
      <c r="O146" s="25">
        <f>List1!X203</f>
        <v>6.714514381642406</v>
      </c>
      <c r="T146" s="147">
        <v>41514</v>
      </c>
      <c r="U146">
        <f t="shared" si="22"/>
        <v>0.10436213991769547</v>
      </c>
      <c r="V146">
        <f t="shared" si="23"/>
        <v>0.10118668067396543</v>
      </c>
      <c r="W146" s="26">
        <f>LN(List1!W213/List1!W203)</f>
        <v>-4.1429748774235668E-3</v>
      </c>
      <c r="X146" s="26">
        <f t="shared" si="24"/>
        <v>0.33975755938482433</v>
      </c>
      <c r="Y146" s="26">
        <f t="shared" si="25"/>
        <v>-2.2085024283668712E-2</v>
      </c>
      <c r="Z146" s="26">
        <f>O398*(U146+V146*'List2 (VaR)'!$R$3)/100</f>
        <v>2.4313872747666398E-2</v>
      </c>
      <c r="AA146" s="26">
        <f t="shared" si="26"/>
        <v>0.27079941862344786</v>
      </c>
      <c r="AB146" s="26">
        <f t="shared" si="27"/>
        <v>-1.7602586229813099E-2</v>
      </c>
      <c r="AC146" s="26">
        <f>O398*(U146+V146*'List2 (VaR)'!$R$4)/100</f>
        <v>2.0350999587778414E-2</v>
      </c>
      <c r="AD146" s="26">
        <f t="shared" si="28"/>
        <v>-6.983897891652173E-2</v>
      </c>
      <c r="AE146" s="26">
        <f t="shared" si="29"/>
        <v>-5.5664265195725503E-2</v>
      </c>
      <c r="AF146" s="26">
        <f t="shared" si="30"/>
        <v>7.6887216622122223E-2</v>
      </c>
      <c r="AG146" s="26">
        <f t="shared" si="31"/>
        <v>6.4355511358527587E-2</v>
      </c>
    </row>
    <row r="147" spans="1:33" x14ac:dyDescent="0.2">
      <c r="A147" s="154">
        <v>41146</v>
      </c>
      <c r="B147">
        <f>'American Bonds'!B147-'American Bonds'!B138</f>
        <v>2.0000000000000018E-2</v>
      </c>
      <c r="C147">
        <f>'American Bonds'!C147-'American Bonds'!C138</f>
        <v>3.0000000000000027E-2</v>
      </c>
      <c r="D147">
        <f>'American Bonds'!D147-'American Bonds'!D138</f>
        <v>9.9999999999999534E-3</v>
      </c>
      <c r="E147">
        <f>'American Bonds'!E147-'American Bonds'!E138</f>
        <v>5.9999999999999942E-2</v>
      </c>
      <c r="F147">
        <f>'American Bonds'!F147-'American Bonds'!F138</f>
        <v>0.12</v>
      </c>
      <c r="G147">
        <f>'American Bonds'!G147-'American Bonds'!G138</f>
        <v>0.10999999999999999</v>
      </c>
      <c r="H147">
        <f>'American Bonds'!H147-'American Bonds'!H138</f>
        <v>9.000000000000008E-2</v>
      </c>
      <c r="I147">
        <f>'American Bonds'!I147-'American Bonds'!I138</f>
        <v>9.000000000000008E-2</v>
      </c>
      <c r="J147">
        <f>'American Bonds'!J147-'American Bonds'!J138</f>
        <v>7.0000000000000062E-2</v>
      </c>
      <c r="K147">
        <f>'American Bonds'!K147-'American Bonds'!K138</f>
        <v>6.0000000000000053E-2</v>
      </c>
      <c r="L147">
        <f>'American Bonds'!L147-'American Bonds'!L138</f>
        <v>2.0000000000000018E-2</v>
      </c>
      <c r="N147" s="129">
        <f t="shared" si="32"/>
        <v>0.12</v>
      </c>
      <c r="O147" s="25">
        <f>List1!X204</f>
        <v>6.7074108050263392</v>
      </c>
      <c r="T147" s="147">
        <v>41515</v>
      </c>
      <c r="U147">
        <f t="shared" si="22"/>
        <v>0.10407407407407407</v>
      </c>
      <c r="V147">
        <f t="shared" si="23"/>
        <v>0.10129872904872521</v>
      </c>
      <c r="W147" s="26">
        <f>LN(List1!W214/List1!W204)</f>
        <v>-6.2867793768720641E-3</v>
      </c>
      <c r="X147" s="26">
        <f t="shared" si="24"/>
        <v>0.33973015703961512</v>
      </c>
      <c r="Y147" s="26">
        <f t="shared" si="25"/>
        <v>-2.2118493946645678E-2</v>
      </c>
      <c r="Z147" s="26">
        <f>O399*(U147+V147*'List2 (VaR)'!$R$3)/100</f>
        <v>2.4353372300426321E-2</v>
      </c>
      <c r="AA147" s="26">
        <f t="shared" si="26"/>
        <v>0.27069565595544409</v>
      </c>
      <c r="AB147" s="26">
        <f t="shared" si="27"/>
        <v>-1.7623929178991301E-2</v>
      </c>
      <c r="AC147" s="26">
        <f>O399*(U147+V147*'List2 (VaR)'!$R$4)/100</f>
        <v>2.0379778049013288E-2</v>
      </c>
      <c r="AD147" s="26">
        <f t="shared" si="28"/>
        <v>-6.9944819284047166E-2</v>
      </c>
      <c r="AE147" s="26">
        <f t="shared" si="29"/>
        <v>-5.5731757527113839E-2</v>
      </c>
      <c r="AF147" s="26">
        <f t="shared" si="30"/>
        <v>7.7012125175401569E-2</v>
      </c>
      <c r="AG147" s="26">
        <f t="shared" si="31"/>
        <v>6.4446516843584642E-2</v>
      </c>
    </row>
    <row r="148" spans="1:33" x14ac:dyDescent="0.2">
      <c r="A148" s="154">
        <v>41149</v>
      </c>
      <c r="B148">
        <f>'American Bonds'!B148-'American Bonds'!B139</f>
        <v>-2.0000000000000018E-2</v>
      </c>
      <c r="C148">
        <f>'American Bonds'!C148-'American Bonds'!C139</f>
        <v>0.06</v>
      </c>
      <c r="D148">
        <f>'American Bonds'!D148-'American Bonds'!D139</f>
        <v>3.999999999999998E-2</v>
      </c>
      <c r="E148">
        <f>'American Bonds'!E148-'American Bonds'!E139</f>
        <v>5.0000000000000044E-2</v>
      </c>
      <c r="F148">
        <f>'American Bonds'!F148-'American Bonds'!F139</f>
        <v>5.0000000000000044E-2</v>
      </c>
      <c r="G148">
        <f>'American Bonds'!G148-'American Bonds'!G139</f>
        <v>5.0000000000000044E-2</v>
      </c>
      <c r="H148">
        <f>'American Bonds'!H148-'American Bonds'!H139</f>
        <v>2.0000000000000018E-2</v>
      </c>
      <c r="I148">
        <f>'American Bonds'!I148-'American Bonds'!I139</f>
        <v>1.0000000000000009E-2</v>
      </c>
      <c r="J148">
        <f>'American Bonds'!J148-'American Bonds'!J139</f>
        <v>0</v>
      </c>
      <c r="K148">
        <f>'American Bonds'!K148-'American Bonds'!K139</f>
        <v>-2.0000000000000018E-2</v>
      </c>
      <c r="L148">
        <f>'American Bonds'!L148-'American Bonds'!L139</f>
        <v>-6.999999999999984E-2</v>
      </c>
      <c r="N148" s="129">
        <f t="shared" si="32"/>
        <v>0.06</v>
      </c>
      <c r="O148" s="25">
        <f>List1!X205</f>
        <v>6.6912041886060836</v>
      </c>
      <c r="T148" s="147">
        <v>41516</v>
      </c>
      <c r="U148">
        <f t="shared" si="22"/>
        <v>0.10333333333333336</v>
      </c>
      <c r="V148">
        <f t="shared" si="23"/>
        <v>0.10139930069688928</v>
      </c>
      <c r="W148" s="26">
        <f>LN(List1!W215/List1!W205)</f>
        <v>-2.7582390726257791E-3</v>
      </c>
      <c r="X148" s="26">
        <f t="shared" si="24"/>
        <v>0.33922338093876969</v>
      </c>
      <c r="Y148" s="26">
        <f t="shared" si="25"/>
        <v>-2.2070218356612666E-2</v>
      </c>
      <c r="Z148" s="26">
        <f>O400*(U148+V148*'List2 (VaR)'!$R$3)/100</f>
        <v>2.4305767656134486E-2</v>
      </c>
      <c r="AA148" s="26">
        <f t="shared" si="26"/>
        <v>0.27012034085495457</v>
      </c>
      <c r="AB148" s="26">
        <f t="shared" si="27"/>
        <v>-1.7574304249704912E-2</v>
      </c>
      <c r="AC148" s="26">
        <f>O400*(U148+V148*'List2 (VaR)'!$R$4)/100</f>
        <v>2.0330980469036322E-2</v>
      </c>
      <c r="AD148" s="26">
        <f t="shared" si="28"/>
        <v>-6.9792158464154319E-2</v>
      </c>
      <c r="AE148" s="26">
        <f t="shared" si="29"/>
        <v>-5.5574829721844056E-2</v>
      </c>
      <c r="AF148" s="26">
        <f t="shared" si="30"/>
        <v>7.686158607223724E-2</v>
      </c>
      <c r="AG148" s="26">
        <f t="shared" si="31"/>
        <v>6.4292205346553208E-2</v>
      </c>
    </row>
    <row r="149" spans="1:33" x14ac:dyDescent="0.2">
      <c r="A149" s="154">
        <v>41150</v>
      </c>
      <c r="B149">
        <f>'American Bonds'!B149-'American Bonds'!B140</f>
        <v>-4.0000000000000008E-2</v>
      </c>
      <c r="C149">
        <f>'American Bonds'!C149-'American Bonds'!C140</f>
        <v>3.0000000000000027E-2</v>
      </c>
      <c r="D149">
        <f>'American Bonds'!D149-'American Bonds'!D140</f>
        <v>9.9999999999999534E-3</v>
      </c>
      <c r="E149">
        <f>'American Bonds'!E149-'American Bonds'!E140</f>
        <v>3.0000000000000027E-2</v>
      </c>
      <c r="F149">
        <f>'American Bonds'!F149-'American Bonds'!F140</f>
        <v>6.0000000000000053E-2</v>
      </c>
      <c r="G149">
        <f>'American Bonds'!G149-'American Bonds'!G140</f>
        <v>6.0000000000000053E-2</v>
      </c>
      <c r="H149">
        <f>'American Bonds'!H149-'American Bonds'!H140</f>
        <v>3.0000000000000027E-2</v>
      </c>
      <c r="I149">
        <f>'American Bonds'!I149-'American Bonds'!I140</f>
        <v>3.0000000000000027E-2</v>
      </c>
      <c r="J149">
        <f>'American Bonds'!J149-'American Bonds'!J140</f>
        <v>1.0000000000000009E-2</v>
      </c>
      <c r="K149">
        <f>'American Bonds'!K149-'American Bonds'!K140</f>
        <v>1.0000000000000009E-2</v>
      </c>
      <c r="L149">
        <f>'American Bonds'!L149-'American Bonds'!L140</f>
        <v>-4.0000000000000036E-2</v>
      </c>
      <c r="N149" s="129">
        <f t="shared" si="32"/>
        <v>6.0000000000000053E-2</v>
      </c>
      <c r="O149" s="25">
        <f>List1!X206</f>
        <v>6.7128461841885132</v>
      </c>
      <c r="T149" s="147">
        <v>41517</v>
      </c>
      <c r="U149">
        <f t="shared" si="22"/>
        <v>0.10246913580246916</v>
      </c>
      <c r="V149">
        <f t="shared" si="23"/>
        <v>0.10112422845517793</v>
      </c>
      <c r="W149" s="26">
        <f>LN(List1!W216/List1!W206)</f>
        <v>-9.831215161738632E-3</v>
      </c>
      <c r="X149" s="26">
        <f t="shared" si="24"/>
        <v>0.33771926968319266</v>
      </c>
      <c r="Y149" s="26">
        <f t="shared" si="25"/>
        <v>-2.200166276934894E-2</v>
      </c>
      <c r="Z149" s="26">
        <f>O401*(U149+V149*'List2 (VaR)'!$R$3)/100</f>
        <v>2.4234120904911959E-2</v>
      </c>
      <c r="AA149" s="26">
        <f t="shared" si="26"/>
        <v>0.26880368974963775</v>
      </c>
      <c r="AB149" s="26">
        <f t="shared" si="27"/>
        <v>-1.7511965303537897E-2</v>
      </c>
      <c r="AC149" s="26">
        <f>O401*(U149+V149*'List2 (VaR)'!$R$4)/100</f>
        <v>2.0264829780414294E-2</v>
      </c>
      <c r="AD149" s="26">
        <f t="shared" si="28"/>
        <v>-6.9575366662070523E-2</v>
      </c>
      <c r="AE149" s="26">
        <f t="shared" si="29"/>
        <v>-5.5377696665021667E-2</v>
      </c>
      <c r="AF149" s="26">
        <f t="shared" si="30"/>
        <v>7.6635019151422609E-2</v>
      </c>
      <c r="AG149" s="26">
        <f t="shared" si="31"/>
        <v>6.4083018501719005E-2</v>
      </c>
    </row>
    <row r="150" spans="1:33" x14ac:dyDescent="0.2">
      <c r="A150" s="154">
        <v>41151</v>
      </c>
      <c r="B150">
        <f>'American Bonds'!B150-'American Bonds'!B141</f>
        <v>-1.0000000000000009E-2</v>
      </c>
      <c r="C150">
        <f>'American Bonds'!C150-'American Bonds'!C141</f>
        <v>3.0000000000000027E-2</v>
      </c>
      <c r="D150">
        <f>'American Bonds'!D150-'American Bonds'!D141</f>
        <v>2.9999999999999971E-2</v>
      </c>
      <c r="E150">
        <f>'American Bonds'!E150-'American Bonds'!E141</f>
        <v>3.0000000000000027E-2</v>
      </c>
      <c r="F150">
        <f>'American Bonds'!F150-'American Bonds'!F141</f>
        <v>9.000000000000008E-2</v>
      </c>
      <c r="G150">
        <f>'American Bonds'!G150-'American Bonds'!G141</f>
        <v>0.10999999999999999</v>
      </c>
      <c r="H150">
        <f>'American Bonds'!H150-'American Bonds'!H141</f>
        <v>6.999999999999984E-2</v>
      </c>
      <c r="I150">
        <f>'American Bonds'!I150-'American Bonds'!I141</f>
        <v>7.0000000000000062E-2</v>
      </c>
      <c r="J150">
        <f>'American Bonds'!J150-'American Bonds'!J141</f>
        <v>5.0000000000000044E-2</v>
      </c>
      <c r="K150">
        <f>'American Bonds'!K150-'American Bonds'!K141</f>
        <v>1.0000000000000009E-2</v>
      </c>
      <c r="L150">
        <f>'American Bonds'!L150-'American Bonds'!L141</f>
        <v>-2.9999999999999805E-2</v>
      </c>
      <c r="N150" s="129">
        <f t="shared" si="32"/>
        <v>0.10999999999999999</v>
      </c>
      <c r="O150" s="25">
        <f>List1!X207</f>
        <v>6.7096986338066644</v>
      </c>
      <c r="T150" s="147" t="s">
        <v>163</v>
      </c>
      <c r="U150">
        <f t="shared" si="22"/>
        <v>0.10312757201646093</v>
      </c>
      <c r="V150">
        <f t="shared" si="23"/>
        <v>0.10234084691552198</v>
      </c>
      <c r="W150" s="26">
        <f>LN(List1!W217/List1!W207)</f>
        <v>-7.5052836531123305E-3</v>
      </c>
      <c r="X150" s="26">
        <f t="shared" si="24"/>
        <v>0.34120798366592464</v>
      </c>
      <c r="Y150" s="26">
        <f t="shared" si="25"/>
        <v>-2.2178927414503967E-2</v>
      </c>
      <c r="Z150" s="26">
        <f>O402*(U150+V150*'List2 (VaR)'!$R$3)/100</f>
        <v>2.443316040809683E-2</v>
      </c>
      <c r="AA150" s="26">
        <f t="shared" si="26"/>
        <v>0.27146328525074259</v>
      </c>
      <c r="AB150" s="26">
        <f t="shared" si="27"/>
        <v>-1.764543852283923E-2</v>
      </c>
      <c r="AC150" s="26">
        <f>O402*(U150+V150*'List2 (VaR)'!$R$4)/100</f>
        <v>2.0425153775640373E-2</v>
      </c>
      <c r="AD150" s="26">
        <f t="shared" si="28"/>
        <v>-7.0135926689381928E-2</v>
      </c>
      <c r="AE150" s="26">
        <f t="shared" si="29"/>
        <v>-5.5799776044649023E-2</v>
      </c>
      <c r="AF150" s="26">
        <f t="shared" si="30"/>
        <v>7.7264437325835128E-2</v>
      </c>
      <c r="AG150" s="26">
        <f t="shared" si="31"/>
        <v>6.4590007490211376E-2</v>
      </c>
    </row>
    <row r="151" spans="1:33" x14ac:dyDescent="0.2">
      <c r="A151" s="154" t="s">
        <v>68</v>
      </c>
      <c r="B151">
        <f>'American Bonds'!B151-'American Bonds'!B142</f>
        <v>0</v>
      </c>
      <c r="C151">
        <f>'American Bonds'!C151-'American Bonds'!C142</f>
        <v>3.0000000000000027E-2</v>
      </c>
      <c r="D151">
        <f>'American Bonds'!D151-'American Bonds'!D142</f>
        <v>2.9999999999999971E-2</v>
      </c>
      <c r="E151">
        <f>'American Bonds'!E151-'American Bonds'!E142</f>
        <v>1.0000000000000009E-2</v>
      </c>
      <c r="F151">
        <f>'American Bonds'!F151-'American Bonds'!F142</f>
        <v>2.0000000000000018E-2</v>
      </c>
      <c r="G151">
        <f>'American Bonds'!G151-'American Bonds'!G142</f>
        <v>3.0000000000000027E-2</v>
      </c>
      <c r="H151">
        <f>'American Bonds'!H151-'American Bonds'!H142</f>
        <v>1.0000000000000009E-2</v>
      </c>
      <c r="I151">
        <f>'American Bonds'!I151-'American Bonds'!I142</f>
        <v>1.0000000000000009E-2</v>
      </c>
      <c r="J151">
        <f>'American Bonds'!J151-'American Bonds'!J142</f>
        <v>-1.0000000000000009E-2</v>
      </c>
      <c r="K151">
        <f>'American Bonds'!K151-'American Bonds'!K142</f>
        <v>-3.0000000000000027E-2</v>
      </c>
      <c r="L151">
        <f>'American Bonds'!L151-'American Bonds'!L142</f>
        <v>-6.0000000000000053E-2</v>
      </c>
      <c r="N151" s="129">
        <f t="shared" si="32"/>
        <v>3.0000000000000027E-2</v>
      </c>
      <c r="O151" s="25">
        <f>List1!X208</f>
        <v>6.7117050506618368</v>
      </c>
      <c r="T151" s="147" t="s">
        <v>164</v>
      </c>
      <c r="U151">
        <f t="shared" si="22"/>
        <v>0.10238683127572019</v>
      </c>
      <c r="V151">
        <f t="shared" si="23"/>
        <v>0.10192396367549017</v>
      </c>
      <c r="W151" s="26">
        <f>LN(List1!W218/List1!W208)</f>
        <v>-7.8590456749720282E-3</v>
      </c>
      <c r="X151" s="26">
        <f t="shared" si="24"/>
        <v>0.33949742748601264</v>
      </c>
      <c r="Y151" s="26">
        <f t="shared" si="25"/>
        <v>-2.2169024859172097E-2</v>
      </c>
      <c r="Z151" s="26">
        <f>O403*(U151+V151*'List2 (VaR)'!$R$3)/100</f>
        <v>2.4424379527526754E-2</v>
      </c>
      <c r="AA151" s="26">
        <f t="shared" si="26"/>
        <v>0.27003683260062022</v>
      </c>
      <c r="AB151" s="26">
        <f t="shared" si="27"/>
        <v>-1.7633280166937014E-2</v>
      </c>
      <c r="AC151" s="26">
        <f>O403*(U151+V151*'List2 (VaR)'!$R$4)/100</f>
        <v>2.0414378567111521E-2</v>
      </c>
      <c r="AD151" s="26">
        <f t="shared" si="28"/>
        <v>-7.0104612059877378E-2</v>
      </c>
      <c r="AE151" s="26">
        <f t="shared" si="29"/>
        <v>-5.5761327947395072E-2</v>
      </c>
      <c r="AF151" s="26">
        <f t="shared" si="30"/>
        <v>7.7236669743371775E-2</v>
      </c>
      <c r="AG151" s="26">
        <f t="shared" si="31"/>
        <v>6.4555933288996933E-2</v>
      </c>
    </row>
    <row r="152" spans="1:33" x14ac:dyDescent="0.2">
      <c r="A152" s="154" t="s">
        <v>69</v>
      </c>
      <c r="B152">
        <f>'American Bonds'!B152-'American Bonds'!B143</f>
        <v>1.0000000000000009E-2</v>
      </c>
      <c r="C152">
        <f>'American Bonds'!C152-'American Bonds'!C143</f>
        <v>4.0000000000000036E-2</v>
      </c>
      <c r="D152">
        <f>'American Bonds'!D152-'American Bonds'!D143</f>
        <v>0</v>
      </c>
      <c r="E152">
        <f>'American Bonds'!E152-'American Bonds'!E143</f>
        <v>1.0000000000000009E-2</v>
      </c>
      <c r="F152">
        <f>'American Bonds'!F152-'American Bonds'!F143</f>
        <v>4.0000000000000036E-2</v>
      </c>
      <c r="G152">
        <f>'American Bonds'!G152-'American Bonds'!G143</f>
        <v>6.0000000000000053E-2</v>
      </c>
      <c r="H152">
        <f>'American Bonds'!H152-'American Bonds'!H143</f>
        <v>5.0000000000000044E-2</v>
      </c>
      <c r="I152">
        <f>'American Bonds'!I152-'American Bonds'!I143</f>
        <v>7.0000000000000062E-2</v>
      </c>
      <c r="J152">
        <f>'American Bonds'!J152-'American Bonds'!J143</f>
        <v>5.0000000000000044E-2</v>
      </c>
      <c r="K152">
        <f>'American Bonds'!K152-'American Bonds'!K143</f>
        <v>7.0000000000000062E-2</v>
      </c>
      <c r="L152">
        <f>'American Bonds'!L152-'American Bonds'!L143</f>
        <v>3.9999999999999591E-2</v>
      </c>
      <c r="N152" s="129">
        <f t="shared" si="32"/>
        <v>7.0000000000000062E-2</v>
      </c>
      <c r="O152" s="25">
        <f>List1!X209</f>
        <v>6.7122706557558534</v>
      </c>
      <c r="T152" s="147" t="s">
        <v>165</v>
      </c>
      <c r="U152">
        <f t="shared" si="22"/>
        <v>0.10189300411522638</v>
      </c>
      <c r="V152">
        <f t="shared" si="23"/>
        <v>0.1019343740047875</v>
      </c>
      <c r="W152" s="26">
        <f>LN(List1!W219/List1!W209)</f>
        <v>-7.8456581449878951E-3</v>
      </c>
      <c r="X152" s="26">
        <f t="shared" si="24"/>
        <v>0.33902781837294771</v>
      </c>
      <c r="Y152" s="26">
        <f t="shared" si="25"/>
        <v>-2.2102264093556759E-2</v>
      </c>
      <c r="Z152" s="26">
        <f>O404*(U152+V152*'List2 (VaR)'!$R$3)/100</f>
        <v>2.4354171499164651E-2</v>
      </c>
      <c r="AA152" s="26">
        <f t="shared" si="26"/>
        <v>0.26956012890802888</v>
      </c>
      <c r="AB152" s="26">
        <f t="shared" si="27"/>
        <v>-1.7573452192835928E-2</v>
      </c>
      <c r="AC152" s="26">
        <f>O404*(U152+V152*'List2 (VaR)'!$R$4)/100</f>
        <v>2.0350299741893955E-2</v>
      </c>
      <c r="AD152" s="26">
        <f t="shared" si="28"/>
        <v>-6.9893495982196255E-2</v>
      </c>
      <c r="AE152" s="26">
        <f t="shared" si="29"/>
        <v>-5.5572135281442073E-2</v>
      </c>
      <c r="AF152" s="26">
        <f t="shared" si="30"/>
        <v>7.7014652463717831E-2</v>
      </c>
      <c r="AG152" s="26">
        <f t="shared" si="31"/>
        <v>6.4353298251521598E-2</v>
      </c>
    </row>
    <row r="153" spans="1:33" x14ac:dyDescent="0.2">
      <c r="A153" s="154" t="s">
        <v>70</v>
      </c>
      <c r="B153">
        <f>'American Bonds'!B153-'American Bonds'!B144</f>
        <v>-4.0000000000000036E-2</v>
      </c>
      <c r="C153">
        <f>'American Bonds'!C153-'American Bonds'!C144</f>
        <v>2.0000000000000018E-2</v>
      </c>
      <c r="D153">
        <f>'American Bonds'!D153-'American Bonds'!D144</f>
        <v>0</v>
      </c>
      <c r="E153">
        <f>'American Bonds'!E153-'American Bonds'!E144</f>
        <v>-1.9999999999999907E-2</v>
      </c>
      <c r="F153">
        <f>'American Bonds'!F153-'American Bonds'!F144</f>
        <v>0</v>
      </c>
      <c r="G153">
        <f>'American Bonds'!G153-'American Bonds'!G144</f>
        <v>0</v>
      </c>
      <c r="H153">
        <f>'American Bonds'!H153-'American Bonds'!H144</f>
        <v>-2.0000000000000018E-2</v>
      </c>
      <c r="I153">
        <f>'American Bonds'!I153-'American Bonds'!I144</f>
        <v>0</v>
      </c>
      <c r="J153">
        <f>'American Bonds'!J153-'American Bonds'!J144</f>
        <v>0</v>
      </c>
      <c r="K153">
        <f>'American Bonds'!K153-'American Bonds'!K144</f>
        <v>2.0000000000000018E-2</v>
      </c>
      <c r="L153">
        <f>'American Bonds'!L153-'American Bonds'!L144</f>
        <v>0</v>
      </c>
      <c r="N153" s="129">
        <f t="shared" si="32"/>
        <v>2.0000000000000018E-2</v>
      </c>
      <c r="O153" s="25">
        <f>List1!X210</f>
        <v>6.6945305060007758</v>
      </c>
      <c r="T153" s="147" t="s">
        <v>166</v>
      </c>
      <c r="U153">
        <f t="shared" si="22"/>
        <v>0.1011522633744856</v>
      </c>
      <c r="V153">
        <f t="shared" si="23"/>
        <v>0.10179945782087714</v>
      </c>
      <c r="W153" s="26">
        <f>LN(List1!W220/List1!W210)</f>
        <v>-5.8983817581163434E-3</v>
      </c>
      <c r="X153" s="26">
        <f t="shared" si="24"/>
        <v>0.33797321565459337</v>
      </c>
      <c r="Y153" s="26">
        <f t="shared" si="25"/>
        <v>-2.2102117035498449E-2</v>
      </c>
      <c r="Z153" s="26">
        <f>O405*(U153+V153*'List2 (VaR)'!$R$3)/100</f>
        <v>2.435804639039775E-2</v>
      </c>
      <c r="AA153" s="26">
        <f t="shared" si="26"/>
        <v>0.26859747079284868</v>
      </c>
      <c r="AB153" s="26">
        <f t="shared" si="27"/>
        <v>-1.7565216590919322E-2</v>
      </c>
      <c r="AC153" s="26">
        <f>O405*(U153+V153*'List2 (VaR)'!$R$4)/100</f>
        <v>2.0347023642310575E-2</v>
      </c>
      <c r="AD153" s="26">
        <f t="shared" si="28"/>
        <v>-6.9893030943783713E-2</v>
      </c>
      <c r="AE153" s="26">
        <f t="shared" si="29"/>
        <v>-5.5546092021483154E-2</v>
      </c>
      <c r="AF153" s="26">
        <f t="shared" si="30"/>
        <v>7.7026905945699845E-2</v>
      </c>
      <c r="AG153" s="26">
        <f t="shared" si="31"/>
        <v>6.4342938314996587E-2</v>
      </c>
    </row>
    <row r="154" spans="1:33" x14ac:dyDescent="0.2">
      <c r="A154" s="154" t="s">
        <v>71</v>
      </c>
      <c r="B154">
        <f>'American Bonds'!B154-'American Bonds'!B145</f>
        <v>-3.0000000000000027E-2</v>
      </c>
      <c r="C154">
        <f>'American Bonds'!C154-'American Bonds'!C145</f>
        <v>3.0000000000000027E-2</v>
      </c>
      <c r="D154">
        <f>'American Bonds'!D154-'American Bonds'!D145</f>
        <v>2.9999999999999971E-2</v>
      </c>
      <c r="E154">
        <f>'American Bonds'!E154-'American Bonds'!E145</f>
        <v>-2.0000000000000018E-2</v>
      </c>
      <c r="F154">
        <f>'American Bonds'!F154-'American Bonds'!F145</f>
        <v>-2.0000000000000018E-2</v>
      </c>
      <c r="G154">
        <f>'American Bonds'!G154-'American Bonds'!G145</f>
        <v>-1.0000000000000009E-2</v>
      </c>
      <c r="H154">
        <f>'American Bonds'!H154-'American Bonds'!H145</f>
        <v>-9.9999999999997868E-3</v>
      </c>
      <c r="I154">
        <f>'American Bonds'!I154-'American Bonds'!I145</f>
        <v>-1.0000000000000009E-2</v>
      </c>
      <c r="J154">
        <f>'American Bonds'!J154-'American Bonds'!J145</f>
        <v>-2.0000000000000018E-2</v>
      </c>
      <c r="K154">
        <f>'American Bonds'!K154-'American Bonds'!K145</f>
        <v>0</v>
      </c>
      <c r="L154">
        <f>'American Bonds'!L154-'American Bonds'!L145</f>
        <v>-1.0000000000000231E-2</v>
      </c>
      <c r="N154" s="129">
        <f t="shared" si="32"/>
        <v>3.0000000000000027E-2</v>
      </c>
      <c r="O154" s="25">
        <f>List1!X211</f>
        <v>6.7120017508759036</v>
      </c>
      <c r="T154" s="147" t="s">
        <v>167</v>
      </c>
      <c r="U154">
        <f t="shared" si="22"/>
        <v>0.10061728395061731</v>
      </c>
      <c r="V154">
        <f t="shared" si="23"/>
        <v>0.10161927420579835</v>
      </c>
      <c r="W154" s="26">
        <f>LN(List1!W221/List1!W211)</f>
        <v>-8.9258907290655498E-3</v>
      </c>
      <c r="X154" s="26">
        <f t="shared" si="24"/>
        <v>0.33701906646084956</v>
      </c>
      <c r="Y154" s="26">
        <f t="shared" si="25"/>
        <v>-2.2028084901923269E-2</v>
      </c>
      <c r="Z154" s="26">
        <f>O406*(U154+V154*'List2 (VaR)'!$R$3)/100</f>
        <v>2.4278832520057025E-2</v>
      </c>
      <c r="AA154" s="26">
        <f t="shared" si="26"/>
        <v>0.26776611569620085</v>
      </c>
      <c r="AB154" s="26">
        <f t="shared" si="27"/>
        <v>-1.7501605450264093E-2</v>
      </c>
      <c r="AC154" s="26">
        <f>O406*(U154+V154*'List2 (VaR)'!$R$4)/100</f>
        <v>2.0277022854815762E-2</v>
      </c>
      <c r="AD154" s="26">
        <f t="shared" si="28"/>
        <v>-6.9658920781644318E-2</v>
      </c>
      <c r="AE154" s="26">
        <f t="shared" si="29"/>
        <v>-5.5344935932451295E-2</v>
      </c>
      <c r="AF154" s="26">
        <f t="shared" si="30"/>
        <v>7.6776409693145892E-2</v>
      </c>
      <c r="AG154" s="26">
        <f t="shared" si="31"/>
        <v>6.4121576388507545E-2</v>
      </c>
    </row>
    <row r="155" spans="1:33" x14ac:dyDescent="0.2">
      <c r="A155" s="154" t="s">
        <v>72</v>
      </c>
      <c r="B155">
        <f>'American Bonds'!B155-'American Bonds'!B146</f>
        <v>-2.0000000000000018E-2</v>
      </c>
      <c r="C155">
        <f>'American Bonds'!C155-'American Bonds'!C146</f>
        <v>1.9999999999999962E-2</v>
      </c>
      <c r="D155">
        <f>'American Bonds'!D155-'American Bonds'!D146</f>
        <v>3.999999999999998E-2</v>
      </c>
      <c r="E155">
        <f>'American Bonds'!E155-'American Bonds'!E146</f>
        <v>-3.0000000000000027E-2</v>
      </c>
      <c r="F155">
        <f>'American Bonds'!F155-'American Bonds'!F146</f>
        <v>0</v>
      </c>
      <c r="G155">
        <f>'American Bonds'!G155-'American Bonds'!G146</f>
        <v>2.0000000000000018E-2</v>
      </c>
      <c r="H155">
        <f>'American Bonds'!H155-'American Bonds'!H146</f>
        <v>3.0000000000000027E-2</v>
      </c>
      <c r="I155">
        <f>'American Bonds'!I155-'American Bonds'!I146</f>
        <v>3.0000000000000027E-2</v>
      </c>
      <c r="J155">
        <f>'American Bonds'!J155-'American Bonds'!J146</f>
        <v>3.0000000000000027E-2</v>
      </c>
      <c r="K155">
        <f>'American Bonds'!K155-'American Bonds'!K146</f>
        <v>7.0000000000000062E-2</v>
      </c>
      <c r="L155">
        <f>'American Bonds'!L155-'American Bonds'!L146</f>
        <v>4.9999999999999822E-2</v>
      </c>
      <c r="N155" s="129">
        <f t="shared" si="32"/>
        <v>7.0000000000000062E-2</v>
      </c>
      <c r="O155" s="25">
        <f>List1!X212</f>
        <v>6.7160612107925699</v>
      </c>
      <c r="T155" s="147" t="s">
        <v>168</v>
      </c>
      <c r="U155">
        <f t="shared" si="22"/>
        <v>0.10049382716049386</v>
      </c>
      <c r="V155">
        <f t="shared" si="23"/>
        <v>0.101662639731174</v>
      </c>
      <c r="W155" s="26">
        <f>LN(List1!W222/List1!W212)</f>
        <v>-8.036121187987107E-3</v>
      </c>
      <c r="X155" s="26">
        <f t="shared" si="24"/>
        <v>0.33699649296849038</v>
      </c>
      <c r="Y155" s="26">
        <f t="shared" si="25"/>
        <v>-2.1929026104758123E-2</v>
      </c>
      <c r="Z155" s="26">
        <f>O407*(U155+V155*'List2 (VaR)'!$R$3)/100</f>
        <v>2.4170758591318665E-2</v>
      </c>
      <c r="AA155" s="26">
        <f t="shared" si="26"/>
        <v>0.2677139888477762</v>
      </c>
      <c r="AB155" s="26">
        <f t="shared" si="27"/>
        <v>-1.7420676987878116E-2</v>
      </c>
      <c r="AC155" s="26">
        <f>O407*(U155+V155*'List2 (VaR)'!$R$4)/100</f>
        <v>2.0184977751509653E-2</v>
      </c>
      <c r="AD155" s="26">
        <f t="shared" si="28"/>
        <v>-6.9345669360325837E-2</v>
      </c>
      <c r="AE155" s="26">
        <f t="shared" si="29"/>
        <v>-5.5089017663776343E-2</v>
      </c>
      <c r="AF155" s="26">
        <f t="shared" si="30"/>
        <v>7.643464992264995E-2</v>
      </c>
      <c r="AG155" s="26">
        <f t="shared" si="31"/>
        <v>6.3830504214594741E-2</v>
      </c>
    </row>
    <row r="156" spans="1:33" x14ac:dyDescent="0.2">
      <c r="A156" s="154" t="s">
        <v>73</v>
      </c>
      <c r="B156">
        <f>'American Bonds'!B156-'American Bonds'!B147</f>
        <v>-4.0000000000000036E-2</v>
      </c>
      <c r="C156">
        <f>'American Bonds'!C156-'American Bonds'!C147</f>
        <v>9.9999999999999534E-3</v>
      </c>
      <c r="D156">
        <f>'American Bonds'!D156-'American Bonds'!D147</f>
        <v>4.0000000000000036E-2</v>
      </c>
      <c r="E156">
        <f>'American Bonds'!E156-'American Bonds'!E147</f>
        <v>-4.0000000000000036E-2</v>
      </c>
      <c r="F156">
        <f>'American Bonds'!F156-'American Bonds'!F147</f>
        <v>-4.9999999999999933E-2</v>
      </c>
      <c r="G156">
        <f>'American Bonds'!G156-'American Bonds'!G147</f>
        <v>-2.9999999999999916E-2</v>
      </c>
      <c r="H156">
        <f>'American Bonds'!H156-'American Bonds'!H147</f>
        <v>0</v>
      </c>
      <c r="I156">
        <f>'American Bonds'!I156-'American Bonds'!I147</f>
        <v>2.0000000000000018E-2</v>
      </c>
      <c r="J156">
        <f>'American Bonds'!J156-'American Bonds'!J147</f>
        <v>4.9999999999999822E-2</v>
      </c>
      <c r="K156">
        <f>'American Bonds'!K156-'American Bonds'!K147</f>
        <v>8.9999999999999858E-2</v>
      </c>
      <c r="L156">
        <f>'American Bonds'!L156-'American Bonds'!L147</f>
        <v>0.10000000000000009</v>
      </c>
      <c r="N156" s="129">
        <f t="shared" si="32"/>
        <v>0.10000000000000009</v>
      </c>
      <c r="O156" s="25">
        <f>List1!X213</f>
        <v>6.6839320113304925</v>
      </c>
      <c r="T156" s="147">
        <v>41529</v>
      </c>
      <c r="U156">
        <f t="shared" si="22"/>
        <v>0.10065843621399179</v>
      </c>
      <c r="V156">
        <f t="shared" si="23"/>
        <v>0.10156410364696065</v>
      </c>
      <c r="W156" s="26">
        <f>LN(List1!W223/List1!W213)</f>
        <v>-1.2958928362083939E-3</v>
      </c>
      <c r="X156" s="26">
        <f t="shared" si="24"/>
        <v>0.3369318728119623</v>
      </c>
      <c r="Y156" s="26">
        <f t="shared" si="25"/>
        <v>-2.1889959522543787E-2</v>
      </c>
      <c r="Z156" s="26">
        <f>O408*(U156+V156*'List2 (VaR)'!$R$3)/100</f>
        <v>2.4125958201397041E-2</v>
      </c>
      <c r="AA156" s="26">
        <f t="shared" si="26"/>
        <v>0.26771652046577021</v>
      </c>
      <c r="AB156" s="26">
        <f t="shared" si="27"/>
        <v>-1.7393141668679536E-2</v>
      </c>
      <c r="AC156" s="26">
        <f>O408*(U156+V156*'List2 (VaR)'!$R$4)/100</f>
        <v>2.0150372021760843E-2</v>
      </c>
      <c r="AD156" s="26">
        <f t="shared" si="28"/>
        <v>-6.9222129980130304E-2</v>
      </c>
      <c r="AE156" s="26">
        <f t="shared" si="29"/>
        <v>-5.5001943339009068E-2</v>
      </c>
      <c r="AF156" s="26">
        <f t="shared" si="30"/>
        <v>7.6292978650433954E-2</v>
      </c>
      <c r="AG156" s="26">
        <f t="shared" si="31"/>
        <v>6.3721071288496259E-2</v>
      </c>
    </row>
    <row r="157" spans="1:33" x14ac:dyDescent="0.2">
      <c r="A157" s="154" t="s">
        <v>74</v>
      </c>
      <c r="B157">
        <f>'American Bonds'!B157-'American Bonds'!B148</f>
        <v>-1.0000000000000009E-2</v>
      </c>
      <c r="C157">
        <f>'American Bonds'!C157-'American Bonds'!C148</f>
        <v>3.999999999999998E-2</v>
      </c>
      <c r="D157">
        <f>'American Bonds'!D157-'American Bonds'!D148</f>
        <v>4.0000000000000036E-2</v>
      </c>
      <c r="E157">
        <f>'American Bonds'!E157-'American Bonds'!E148</f>
        <v>-5.0000000000000044E-2</v>
      </c>
      <c r="F157">
        <f>'American Bonds'!F157-'American Bonds'!F148</f>
        <v>-2.0000000000000018E-2</v>
      </c>
      <c r="G157">
        <f>'American Bonds'!G157-'American Bonds'!G148</f>
        <v>0</v>
      </c>
      <c r="H157">
        <f>'American Bonds'!H157-'American Bonds'!H148</f>
        <v>3.0000000000000027E-2</v>
      </c>
      <c r="I157">
        <f>'American Bonds'!I157-'American Bonds'!I148</f>
        <v>7.0000000000000062E-2</v>
      </c>
      <c r="J157">
        <f>'American Bonds'!J157-'American Bonds'!J148</f>
        <v>0.10999999999999988</v>
      </c>
      <c r="K157">
        <f>'American Bonds'!K157-'American Bonds'!K148</f>
        <v>0.14999999999999991</v>
      </c>
      <c r="L157">
        <f>'American Bonds'!L157-'American Bonds'!L148</f>
        <v>0.17999999999999972</v>
      </c>
      <c r="N157" s="129">
        <f t="shared" si="32"/>
        <v>0.17999999999999972</v>
      </c>
      <c r="O157" s="25">
        <f>List1!X214</f>
        <v>6.6578941996077248</v>
      </c>
      <c r="T157" s="147">
        <v>41530</v>
      </c>
      <c r="U157">
        <f t="shared" si="22"/>
        <v>0.10090534979423872</v>
      </c>
      <c r="V157">
        <f t="shared" si="23"/>
        <v>0.10146449981805228</v>
      </c>
      <c r="W157" s="26">
        <f>LN(List1!W224/List1!W214)</f>
        <v>2.8587891144406029E-3</v>
      </c>
      <c r="X157" s="26">
        <f t="shared" si="24"/>
        <v>0.33694707323658191</v>
      </c>
      <c r="Y157" s="26">
        <f t="shared" si="25"/>
        <v>-2.1873352211116144E-2</v>
      </c>
      <c r="Z157" s="26">
        <f>O409*(U157+V157*'List2 (VaR)'!$R$3)/100</f>
        <v>2.410536262537151E-2</v>
      </c>
      <c r="AA157" s="26">
        <f t="shared" si="26"/>
        <v>0.26779960032677891</v>
      </c>
      <c r="AB157" s="26">
        <f t="shared" si="27"/>
        <v>-1.7384555157809303E-2</v>
      </c>
      <c r="AC157" s="26">
        <f>O409*(U157+V157*'List2 (VaR)'!$R$4)/100</f>
        <v>2.0136867545460038E-2</v>
      </c>
      <c r="AD157" s="26">
        <f t="shared" si="28"/>
        <v>-6.9169613050207204E-2</v>
      </c>
      <c r="AE157" s="26">
        <f t="shared" si="29"/>
        <v>-5.4974790407505338E-2</v>
      </c>
      <c r="AF157" s="26">
        <f t="shared" si="30"/>
        <v>7.6227849720470128E-2</v>
      </c>
      <c r="AG157" s="26">
        <f t="shared" si="31"/>
        <v>6.3678366384777946E-2</v>
      </c>
    </row>
    <row r="158" spans="1:33" x14ac:dyDescent="0.2">
      <c r="A158" s="154">
        <v>41164</v>
      </c>
      <c r="B158">
        <f>'American Bonds'!B158-'American Bonds'!B149</f>
        <v>1.999999999999999E-2</v>
      </c>
      <c r="C158">
        <f>'American Bonds'!C158-'American Bonds'!C149</f>
        <v>2.9999999999999971E-2</v>
      </c>
      <c r="D158">
        <f>'American Bonds'!D158-'American Bonds'!D149</f>
        <v>7.0000000000000062E-2</v>
      </c>
      <c r="E158">
        <f>'American Bonds'!E158-'American Bonds'!E149</f>
        <v>2.0000000000000018E-2</v>
      </c>
      <c r="F158">
        <f>'American Bonds'!F158-'American Bonds'!F149</f>
        <v>0</v>
      </c>
      <c r="G158">
        <f>'American Bonds'!G158-'American Bonds'!G149</f>
        <v>2.9999999999999916E-2</v>
      </c>
      <c r="H158">
        <f>'American Bonds'!H158-'American Bonds'!H149</f>
        <v>8.0000000000000071E-2</v>
      </c>
      <c r="I158">
        <f>'American Bonds'!I158-'American Bonds'!I149</f>
        <v>0.12000000000000011</v>
      </c>
      <c r="J158">
        <f>'American Bonds'!J158-'American Bonds'!J149</f>
        <v>0.15999999999999992</v>
      </c>
      <c r="K158">
        <f>'American Bonds'!K158-'American Bonds'!K149</f>
        <v>0.21000000000000019</v>
      </c>
      <c r="L158">
        <f>'American Bonds'!L158-'American Bonds'!L149</f>
        <v>0.24000000000000021</v>
      </c>
      <c r="N158" s="129">
        <f t="shared" si="32"/>
        <v>0.24000000000000021</v>
      </c>
      <c r="O158" s="25">
        <f>List1!X215</f>
        <v>6.6561405151220381</v>
      </c>
      <c r="T158" s="147">
        <v>41531</v>
      </c>
      <c r="U158">
        <f t="shared" si="22"/>
        <v>0.10139917695473254</v>
      </c>
      <c r="V158">
        <f t="shared" si="23"/>
        <v>0.10106712195276783</v>
      </c>
      <c r="W158" s="26">
        <f>LN(List1!W225/List1!W215)</f>
        <v>4.5159259722420799E-3</v>
      </c>
      <c r="X158" s="26">
        <f t="shared" si="24"/>
        <v>0.33651646124498036</v>
      </c>
      <c r="Y158" s="26">
        <f t="shared" si="25"/>
        <v>-2.1857351330060532E-2</v>
      </c>
      <c r="Z158" s="26">
        <f>O410*(U158+V158*'List2 (VaR)'!$R$3)/100</f>
        <v>2.408183672400099E-2</v>
      </c>
      <c r="AA158" s="26">
        <f t="shared" si="26"/>
        <v>0.26763979906428942</v>
      </c>
      <c r="AB158" s="26">
        <f t="shared" si="27"/>
        <v>-1.7383687848174293E-2</v>
      </c>
      <c r="AC158" s="26">
        <f>O410*(U158+V158*'List2 (VaR)'!$R$4)/100</f>
        <v>2.0126721064680577E-2</v>
      </c>
      <c r="AD158" s="26">
        <f t="shared" si="28"/>
        <v>-6.911901382150204E-2</v>
      </c>
      <c r="AE158" s="26">
        <f t="shared" si="29"/>
        <v>-5.4972047733622097E-2</v>
      </c>
      <c r="AF158" s="26">
        <f t="shared" si="30"/>
        <v>7.6153454288130806E-2</v>
      </c>
      <c r="AG158" s="26">
        <f t="shared" si="31"/>
        <v>6.3646280395279725E-2</v>
      </c>
    </row>
    <row r="159" spans="1:33" x14ac:dyDescent="0.2">
      <c r="A159" s="154">
        <v>41165</v>
      </c>
      <c r="B159">
        <f>'American Bonds'!B159-'American Bonds'!B150</f>
        <v>-2.0000000000000018E-2</v>
      </c>
      <c r="C159">
        <f>'American Bonds'!C159-'American Bonds'!C150</f>
        <v>0</v>
      </c>
      <c r="D159">
        <f>'American Bonds'!D159-'American Bonds'!D150</f>
        <v>5.0000000000000044E-2</v>
      </c>
      <c r="E159">
        <f>'American Bonds'!E159-'American Bonds'!E150</f>
        <v>1.0000000000000009E-2</v>
      </c>
      <c r="F159">
        <f>'American Bonds'!F159-'American Bonds'!F150</f>
        <v>-3.0000000000000027E-2</v>
      </c>
      <c r="G159">
        <f>'American Bonds'!G159-'American Bonds'!G150</f>
        <v>-2.0000000000000018E-2</v>
      </c>
      <c r="H159">
        <f>'American Bonds'!H159-'American Bonds'!H150</f>
        <v>2.0000000000000018E-2</v>
      </c>
      <c r="I159">
        <f>'American Bonds'!I159-'American Bonds'!I150</f>
        <v>7.0000000000000062E-2</v>
      </c>
      <c r="J159">
        <f>'American Bonds'!J159-'American Bonds'!J150</f>
        <v>0.11999999999999988</v>
      </c>
      <c r="K159">
        <f>'American Bonds'!K159-'American Bonds'!K150</f>
        <v>0.20000000000000018</v>
      </c>
      <c r="L159">
        <f>'American Bonds'!L159-'American Bonds'!L150</f>
        <v>0.20999999999999996</v>
      </c>
      <c r="N159" s="129">
        <f t="shared" si="32"/>
        <v>0.20999999999999996</v>
      </c>
      <c r="O159" s="25">
        <f>List1!X216</f>
        <v>6.632321036852967</v>
      </c>
      <c r="T159" s="147">
        <v>41534</v>
      </c>
      <c r="U159">
        <f t="shared" si="22"/>
        <v>0.10222222222222224</v>
      </c>
      <c r="V159">
        <f t="shared" si="23"/>
        <v>0.10088861381094597</v>
      </c>
      <c r="W159" s="26">
        <f>LN(List1!W226/List1!W216)</f>
        <v>9.9565835332432392E-3</v>
      </c>
      <c r="X159" s="26">
        <f t="shared" si="24"/>
        <v>0.33692423447624376</v>
      </c>
      <c r="Y159" s="26">
        <f t="shared" si="25"/>
        <v>-2.1887707229086867E-2</v>
      </c>
      <c r="Z159" s="26">
        <f>O411*(U159+V159*'List2 (VaR)'!$R$3)/100</f>
        <v>2.4108656381427628E-2</v>
      </c>
      <c r="AA159" s="26">
        <f t="shared" si="26"/>
        <v>0.268169224567263</v>
      </c>
      <c r="AB159" s="26">
        <f t="shared" si="27"/>
        <v>-1.7421155484122243E-2</v>
      </c>
      <c r="AC159" s="26">
        <f>O411*(U159+V159*'List2 (VaR)'!$R$4)/100</f>
        <v>2.0159828128877431E-2</v>
      </c>
      <c r="AD159" s="26">
        <f t="shared" si="28"/>
        <v>-6.9215007602847337E-2</v>
      </c>
      <c r="AE159" s="26">
        <f t="shared" si="29"/>
        <v>-5.5090530801759623E-2</v>
      </c>
      <c r="AF159" s="26">
        <f t="shared" si="30"/>
        <v>7.6238265491664431E-2</v>
      </c>
      <c r="AG159" s="26">
        <f t="shared" si="31"/>
        <v>6.37509741247832E-2</v>
      </c>
    </row>
    <row r="160" spans="1:33" x14ac:dyDescent="0.2">
      <c r="A160" s="154">
        <v>41166</v>
      </c>
      <c r="B160">
        <f>'American Bonds'!B160-'American Bonds'!B151</f>
        <v>-7.0000000000000007E-2</v>
      </c>
      <c r="C160">
        <f>'American Bonds'!C160-'American Bonds'!C151</f>
        <v>-4.0000000000000036E-2</v>
      </c>
      <c r="D160">
        <f>'American Bonds'!D160-'American Bonds'!D151</f>
        <v>2.0000000000000018E-2</v>
      </c>
      <c r="E160">
        <f>'American Bonds'!E160-'American Bonds'!E151</f>
        <v>0</v>
      </c>
      <c r="F160">
        <f>'American Bonds'!F160-'American Bonds'!F151</f>
        <v>-4.0000000000000036E-2</v>
      </c>
      <c r="G160">
        <f>'American Bonds'!G160-'American Bonds'!G151</f>
        <v>-4.0000000000000036E-2</v>
      </c>
      <c r="H160">
        <f>'American Bonds'!H160-'American Bonds'!H151</f>
        <v>2.0000000000000018E-2</v>
      </c>
      <c r="I160">
        <f>'American Bonds'!I160-'American Bonds'!I151</f>
        <v>7.0000000000000062E-2</v>
      </c>
      <c r="J160">
        <f>'American Bonds'!J160-'American Bonds'!J151</f>
        <v>0.1399999999999999</v>
      </c>
      <c r="K160">
        <f>'American Bonds'!K160-'American Bonds'!K151</f>
        <v>0.22999999999999998</v>
      </c>
      <c r="L160">
        <f>'American Bonds'!L160-'American Bonds'!L151</f>
        <v>0.25</v>
      </c>
      <c r="N160" s="129">
        <f t="shared" si="32"/>
        <v>0.25</v>
      </c>
      <c r="O160" s="25">
        <f>List1!X217</f>
        <v>6.6393936910738418</v>
      </c>
      <c r="T160" s="147">
        <v>41535</v>
      </c>
      <c r="U160">
        <f t="shared" si="22"/>
        <v>0.10279835390946504</v>
      </c>
      <c r="V160">
        <f t="shared" si="23"/>
        <v>0.1007594533296787</v>
      </c>
      <c r="W160" s="26">
        <f>LN(List1!W227/List1!W217)</f>
        <v>7.3645413117246501E-3</v>
      </c>
      <c r="X160" s="26">
        <f t="shared" si="24"/>
        <v>0.3371998939524804</v>
      </c>
      <c r="Y160" s="26">
        <f t="shared" si="25"/>
        <v>-2.1858574822837862E-2</v>
      </c>
      <c r="Z160" s="26">
        <f>O412*(U160+V160*'List2 (VaR)'!$R$3)/100</f>
        <v>2.4071917488663462E-2</v>
      </c>
      <c r="AA160" s="26">
        <f t="shared" si="26"/>
        <v>0.26853290616843462</v>
      </c>
      <c r="AB160" s="26">
        <f t="shared" si="27"/>
        <v>-1.7407320486002336E-2</v>
      </c>
      <c r="AC160" s="26">
        <f>O412*(U160+V160*'List2 (VaR)'!$R$4)/100</f>
        <v>2.0136613502898953E-2</v>
      </c>
      <c r="AD160" s="26">
        <f t="shared" si="28"/>
        <v>-6.9122882845379166E-2</v>
      </c>
      <c r="AE160" s="26">
        <f t="shared" si="29"/>
        <v>-5.5046780696276568E-2</v>
      </c>
      <c r="AF160" s="26">
        <f t="shared" si="30"/>
        <v>7.6122086911816988E-2</v>
      </c>
      <c r="AG160" s="26">
        <f t="shared" si="31"/>
        <v>6.367756303166229E-2</v>
      </c>
    </row>
    <row r="161" spans="1:33" x14ac:dyDescent="0.2">
      <c r="A161" s="154">
        <v>41167</v>
      </c>
      <c r="B161">
        <f>'American Bonds'!B161-'American Bonds'!B152</f>
        <v>-4.9999999999999989E-2</v>
      </c>
      <c r="C161">
        <f>'American Bonds'!C161-'American Bonds'!C152</f>
        <v>-3.0000000000000027E-2</v>
      </c>
      <c r="D161">
        <f>'American Bonds'!D161-'American Bonds'!D152</f>
        <v>4.9999999999999989E-2</v>
      </c>
      <c r="E161">
        <f>'American Bonds'!E161-'American Bonds'!E152</f>
        <v>2.0000000000000018E-2</v>
      </c>
      <c r="F161">
        <f>'American Bonds'!F161-'American Bonds'!F152</f>
        <v>-3.0000000000000027E-2</v>
      </c>
      <c r="G161">
        <f>'American Bonds'!G161-'American Bonds'!G152</f>
        <v>-1.0000000000000009E-2</v>
      </c>
      <c r="H161">
        <f>'American Bonds'!H161-'American Bonds'!H152</f>
        <v>1.0000000000000009E-2</v>
      </c>
      <c r="I161">
        <f>'American Bonds'!I161-'American Bonds'!I152</f>
        <v>4.0000000000000036E-2</v>
      </c>
      <c r="J161">
        <f>'American Bonds'!J161-'American Bonds'!J152</f>
        <v>9.9999999999999867E-2</v>
      </c>
      <c r="K161">
        <f>'American Bonds'!K161-'American Bonds'!K152</f>
        <v>0.15000000000000013</v>
      </c>
      <c r="L161">
        <f>'American Bonds'!L161-'American Bonds'!L152</f>
        <v>0.16000000000000014</v>
      </c>
      <c r="N161" s="129">
        <f t="shared" si="32"/>
        <v>0.16000000000000014</v>
      </c>
      <c r="O161" s="25">
        <f>List1!X218</f>
        <v>6.6284788295126713</v>
      </c>
      <c r="T161" s="147">
        <v>41536</v>
      </c>
      <c r="U161">
        <f t="shared" si="22"/>
        <v>0.10395061728395065</v>
      </c>
      <c r="V161">
        <f t="shared" si="23"/>
        <v>0.10095018424961189</v>
      </c>
      <c r="W161" s="26">
        <f>LN(List1!W228/List1!W218)</f>
        <v>8.6170666844177478E-3</v>
      </c>
      <c r="X161" s="26">
        <f t="shared" si="24"/>
        <v>0.33879586379706644</v>
      </c>
      <c r="Y161" s="26">
        <f t="shared" si="25"/>
        <v>-2.1950463892012686E-2</v>
      </c>
      <c r="Z161" s="26">
        <f>O413*(U161+V161*'List2 (VaR)'!$R$3)/100</f>
        <v>2.4166828258996725E-2</v>
      </c>
      <c r="AA161" s="26">
        <f t="shared" si="26"/>
        <v>0.26999889398834409</v>
      </c>
      <c r="AB161" s="26">
        <f t="shared" si="27"/>
        <v>-1.7493132610746545E-2</v>
      </c>
      <c r="AC161" s="26">
        <f>O413*(U161+V161*'List2 (VaR)'!$R$4)/100</f>
        <v>2.022615171488587E-2</v>
      </c>
      <c r="AD161" s="26">
        <f t="shared" si="28"/>
        <v>-6.9413461596044376E-2</v>
      </c>
      <c r="AE161" s="26">
        <f t="shared" si="29"/>
        <v>-5.5318142461326762E-2</v>
      </c>
      <c r="AF161" s="26">
        <f t="shared" si="30"/>
        <v>7.6422221120551234E-2</v>
      </c>
      <c r="AG161" s="26">
        <f t="shared" si="31"/>
        <v>6.3960707719159945E-2</v>
      </c>
    </row>
    <row r="162" spans="1:33" x14ac:dyDescent="0.2">
      <c r="A162" s="154">
        <v>41170</v>
      </c>
      <c r="B162">
        <f>'American Bonds'!B162-'American Bonds'!B153</f>
        <v>-7.9999999999999988E-2</v>
      </c>
      <c r="C162">
        <f>'American Bonds'!C162-'American Bonds'!C153</f>
        <v>-2.0000000000000018E-2</v>
      </c>
      <c r="D162">
        <f>'American Bonds'!D162-'American Bonds'!D153</f>
        <v>2.9999999999999971E-2</v>
      </c>
      <c r="E162">
        <f>'American Bonds'!E162-'American Bonds'!E153</f>
        <v>3.9999999999999925E-2</v>
      </c>
      <c r="F162">
        <f>'American Bonds'!F162-'American Bonds'!F153</f>
        <v>5.0000000000000044E-2</v>
      </c>
      <c r="G162">
        <f>'American Bonds'!G162-'American Bonds'!G153</f>
        <v>6.0000000000000053E-2</v>
      </c>
      <c r="H162">
        <f>'American Bonds'!H162-'American Bonds'!H153</f>
        <v>9.000000000000008E-2</v>
      </c>
      <c r="I162">
        <f>'American Bonds'!I162-'American Bonds'!I153</f>
        <v>0.12000000000000011</v>
      </c>
      <c r="J162">
        <f>'American Bonds'!J162-'American Bonds'!J153</f>
        <v>0.14999999999999991</v>
      </c>
      <c r="K162">
        <f>'American Bonds'!K162-'American Bonds'!K153</f>
        <v>0.20000000000000018</v>
      </c>
      <c r="L162">
        <f>'American Bonds'!L162-'American Bonds'!L153</f>
        <v>0.20999999999999996</v>
      </c>
      <c r="N162" s="129">
        <f t="shared" si="32"/>
        <v>0.20999999999999996</v>
      </c>
      <c r="O162" s="25">
        <f>List1!X219</f>
        <v>6.6395533942467058</v>
      </c>
      <c r="T162" s="147">
        <v>41537</v>
      </c>
      <c r="U162">
        <f t="shared" si="22"/>
        <v>0.10481481481481482</v>
      </c>
      <c r="V162">
        <f t="shared" si="23"/>
        <v>0.10129872904872517</v>
      </c>
      <c r="W162" s="26">
        <f>LN(List1!W229/List1!W219)</f>
        <v>5.8603610119078884E-3</v>
      </c>
      <c r="X162" s="26">
        <f t="shared" si="24"/>
        <v>0.34047089778035577</v>
      </c>
      <c r="Y162" s="26">
        <f t="shared" si="25"/>
        <v>-2.203161173002505E-2</v>
      </c>
      <c r="Z162" s="26">
        <f>O414*(U162+V162*'List2 (VaR)'!$R$3)/100</f>
        <v>2.4252868221007938E-2</v>
      </c>
      <c r="AA162" s="26">
        <f t="shared" si="26"/>
        <v>0.2714363966961848</v>
      </c>
      <c r="AB162" s="26">
        <f t="shared" si="27"/>
        <v>-1.7564441896192037E-2</v>
      </c>
      <c r="AC162" s="26">
        <f>O414*(U162+V162*'List2 (VaR)'!$R$4)/100</f>
        <v>2.0303493523028376E-2</v>
      </c>
      <c r="AD162" s="26">
        <f t="shared" si="28"/>
        <v>-6.9670073591361834E-2</v>
      </c>
      <c r="AE162" s="26">
        <f t="shared" si="29"/>
        <v>-5.5543642221653609E-2</v>
      </c>
      <c r="AF162" s="26">
        <f t="shared" si="30"/>
        <v>7.6694303370301031E-2</v>
      </c>
      <c r="AG162" s="26">
        <f t="shared" si="31"/>
        <v>6.4205283991246018E-2</v>
      </c>
    </row>
    <row r="163" spans="1:33" x14ac:dyDescent="0.2">
      <c r="A163" s="154">
        <v>41171</v>
      </c>
      <c r="B163">
        <f>'American Bonds'!B163-'American Bonds'!B154</f>
        <v>-7.9999999999999988E-2</v>
      </c>
      <c r="C163">
        <f>'American Bonds'!C163-'American Bonds'!C154</f>
        <v>-4.0000000000000036E-2</v>
      </c>
      <c r="D163">
        <f>'American Bonds'!D163-'American Bonds'!D154</f>
        <v>0</v>
      </c>
      <c r="E163">
        <f>'American Bonds'!E163-'American Bonds'!E154</f>
        <v>4.0000000000000036E-2</v>
      </c>
      <c r="F163">
        <f>'American Bonds'!F163-'American Bonds'!F154</f>
        <v>5.0000000000000044E-2</v>
      </c>
      <c r="G163">
        <f>'American Bonds'!G163-'American Bonds'!G154</f>
        <v>7.0000000000000062E-2</v>
      </c>
      <c r="H163">
        <f>'American Bonds'!H163-'American Bonds'!H154</f>
        <v>7.9999999999999849E-2</v>
      </c>
      <c r="I163">
        <f>'American Bonds'!I163-'American Bonds'!I154</f>
        <v>0.1100000000000001</v>
      </c>
      <c r="J163">
        <f>'American Bonds'!J163-'American Bonds'!J154</f>
        <v>0.14999999999999991</v>
      </c>
      <c r="K163">
        <f>'American Bonds'!K163-'American Bonds'!K154</f>
        <v>0.19999999999999996</v>
      </c>
      <c r="L163">
        <f>'American Bonds'!L163-'American Bonds'!L154</f>
        <v>0.20000000000000018</v>
      </c>
      <c r="N163" s="129">
        <f t="shared" si="32"/>
        <v>0.20000000000000018</v>
      </c>
      <c r="O163" s="25">
        <f>List1!X220</f>
        <v>6.639837567201595</v>
      </c>
      <c r="T163" s="147">
        <v>41538</v>
      </c>
      <c r="U163">
        <f t="shared" si="22"/>
        <v>0.1051851851851852</v>
      </c>
      <c r="V163">
        <f t="shared" si="23"/>
        <v>0.10137212900962911</v>
      </c>
      <c r="W163" s="26">
        <f>LN(List1!W230/List1!W220)</f>
        <v>4.1116314879299249E-3</v>
      </c>
      <c r="X163" s="26">
        <f t="shared" si="24"/>
        <v>0.34101202199372971</v>
      </c>
      <c r="Y163" s="26">
        <f t="shared" si="25"/>
        <v>-2.2088199484280983E-2</v>
      </c>
      <c r="Z163" s="26">
        <f>O415*(U163+V163*'List2 (VaR)'!$R$3)/100</f>
        <v>2.4313238515669779E-2</v>
      </c>
      <c r="AA163" s="26">
        <f t="shared" si="26"/>
        <v>0.2719274992584661</v>
      </c>
      <c r="AB163" s="26">
        <f t="shared" si="27"/>
        <v>-1.7613422581896861E-2</v>
      </c>
      <c r="AC163" s="26">
        <f>O415*(U163+V163*'List2 (VaR)'!$R$4)/100</f>
        <v>2.0357138493787365E-2</v>
      </c>
      <c r="AD163" s="26">
        <f t="shared" si="28"/>
        <v>-6.9849019782484478E-2</v>
      </c>
      <c r="AE163" s="26">
        <f t="shared" si="29"/>
        <v>-5.5698532749837701E-2</v>
      </c>
      <c r="AF163" s="26">
        <f t="shared" si="30"/>
        <v>7.6885211004447951E-2</v>
      </c>
      <c r="AG163" s="26">
        <f t="shared" si="31"/>
        <v>6.4374924283857562E-2</v>
      </c>
    </row>
    <row r="164" spans="1:33" x14ac:dyDescent="0.2">
      <c r="A164" s="154">
        <v>41172</v>
      </c>
      <c r="B164">
        <f>'American Bonds'!B164-'American Bonds'!B155</f>
        <v>-0.14000000000000001</v>
      </c>
      <c r="C164">
        <f>'American Bonds'!C164-'American Bonds'!C155</f>
        <v>-0.12999999999999998</v>
      </c>
      <c r="D164">
        <f>'American Bonds'!D164-'American Bonds'!D155</f>
        <v>-0.06</v>
      </c>
      <c r="E164">
        <f>'American Bonds'!E164-'American Bonds'!E155</f>
        <v>4.0000000000000036E-2</v>
      </c>
      <c r="F164">
        <f>'American Bonds'!F164-'American Bonds'!F155</f>
        <v>1.0000000000000009E-2</v>
      </c>
      <c r="G164">
        <f>'American Bonds'!G164-'American Bonds'!G155</f>
        <v>1.0000000000000009E-2</v>
      </c>
      <c r="H164">
        <f>'American Bonds'!H164-'American Bonds'!H155</f>
        <v>1.0000000000000009E-2</v>
      </c>
      <c r="I164">
        <f>'American Bonds'!I164-'American Bonds'!I155</f>
        <v>2.0000000000000018E-2</v>
      </c>
      <c r="J164">
        <f>'American Bonds'!J164-'American Bonds'!J155</f>
        <v>4.9999999999999822E-2</v>
      </c>
      <c r="K164">
        <f>'American Bonds'!K164-'American Bonds'!K155</f>
        <v>8.0000000000000071E-2</v>
      </c>
      <c r="L164">
        <f>'American Bonds'!L164-'American Bonds'!L155</f>
        <v>7.0000000000000284E-2</v>
      </c>
      <c r="N164" s="129">
        <f t="shared" si="32"/>
        <v>8.0000000000000071E-2</v>
      </c>
      <c r="O164" s="25">
        <f>List1!X221</f>
        <v>6.6439521179011356</v>
      </c>
      <c r="T164" s="147">
        <v>41541</v>
      </c>
      <c r="U164">
        <f t="shared" si="22"/>
        <v>0.10497942386831279</v>
      </c>
      <c r="V164">
        <f t="shared" si="23"/>
        <v>0.10131113391856311</v>
      </c>
      <c r="W164" s="26">
        <f>LN(List1!W231/List1!W221)</f>
        <v>-2.2643336710577897E-4</v>
      </c>
      <c r="X164" s="26">
        <f t="shared" si="24"/>
        <v>0.34066436487642898</v>
      </c>
      <c r="Y164" s="26">
        <f t="shared" si="25"/>
        <v>-2.2067942952395912E-2</v>
      </c>
      <c r="Z164" s="26">
        <f>O416*(U164+V164*'List2 (VaR)'!$R$3)/100</f>
        <v>2.4291871154211241E-2</v>
      </c>
      <c r="AA164" s="26">
        <f t="shared" si="26"/>
        <v>0.27162140994482759</v>
      </c>
      <c r="AB164" s="26">
        <f t="shared" si="27"/>
        <v>-1.7595400039819485E-2</v>
      </c>
      <c r="AC164" s="26">
        <f>O416*(U164+V164*'List2 (VaR)'!$R$4)/100</f>
        <v>2.0337746177637207E-2</v>
      </c>
      <c r="AD164" s="26">
        <f t="shared" si="28"/>
        <v>-6.9784963004231829E-2</v>
      </c>
      <c r="AE164" s="26">
        <f t="shared" si="29"/>
        <v>-5.5641540467646973E-2</v>
      </c>
      <c r="AF164" s="26">
        <f t="shared" si="30"/>
        <v>7.681764147465088E-2</v>
      </c>
      <c r="AG164" s="26">
        <f t="shared" si="31"/>
        <v>6.4313600395716986E-2</v>
      </c>
    </row>
    <row r="165" spans="1:33" x14ac:dyDescent="0.2">
      <c r="A165" s="154">
        <v>41173</v>
      </c>
      <c r="B165">
        <f>'American Bonds'!B165-'American Bonds'!B156</f>
        <v>-0.13999999999999999</v>
      </c>
      <c r="C165">
        <f>'American Bonds'!C165-'American Bonds'!C156</f>
        <v>-0.16999999999999998</v>
      </c>
      <c r="D165">
        <f>'American Bonds'!D165-'American Bonds'!D156</f>
        <v>-0.12</v>
      </c>
      <c r="E165">
        <f>'American Bonds'!E165-'American Bonds'!E156</f>
        <v>2.0000000000000018E-2</v>
      </c>
      <c r="F165">
        <f>'American Bonds'!F165-'American Bonds'!F156</f>
        <v>0</v>
      </c>
      <c r="G165">
        <f>'American Bonds'!G165-'American Bonds'!G156</f>
        <v>-2.0000000000000018E-2</v>
      </c>
      <c r="H165">
        <f>'American Bonds'!H165-'American Bonds'!H156</f>
        <v>-5.0000000000000044E-2</v>
      </c>
      <c r="I165">
        <f>'American Bonds'!I165-'American Bonds'!I156</f>
        <v>-5.0000000000000044E-2</v>
      </c>
      <c r="J165">
        <f>'American Bonds'!J165-'American Bonds'!J156</f>
        <v>-4.0000000000000036E-2</v>
      </c>
      <c r="K165">
        <f>'American Bonds'!K165-'American Bonds'!K156</f>
        <v>-2.9999999999999805E-2</v>
      </c>
      <c r="L165">
        <f>'American Bonds'!L165-'American Bonds'!L156</f>
        <v>-5.0000000000000266E-2</v>
      </c>
      <c r="N165" s="129">
        <f t="shared" si="32"/>
        <v>2.0000000000000018E-2</v>
      </c>
      <c r="O165" s="25">
        <f>List1!X222</f>
        <v>6.6558219181778107</v>
      </c>
      <c r="T165" s="147">
        <v>41542</v>
      </c>
      <c r="U165">
        <f t="shared" si="22"/>
        <v>0.10473251028806589</v>
      </c>
      <c r="V165">
        <f t="shared" si="23"/>
        <v>0.10124958143304395</v>
      </c>
      <c r="W165" s="26">
        <f>LN(List1!W232/List1!W222)</f>
        <v>-3.7284616643894963E-3</v>
      </c>
      <c r="X165" s="26">
        <f t="shared" si="24"/>
        <v>0.34027425880235268</v>
      </c>
      <c r="Y165" s="26">
        <f t="shared" si="25"/>
        <v>-2.2092663364662916E-2</v>
      </c>
      <c r="Z165" s="26">
        <f>O417*(U165+V165*'List2 (VaR)'!$R$3)/100</f>
        <v>2.4320281038944631E-2</v>
      </c>
      <c r="AA165" s="26">
        <f t="shared" si="26"/>
        <v>0.27127325153552662</v>
      </c>
      <c r="AB165" s="26">
        <f t="shared" si="27"/>
        <v>-1.7612700552506442E-2</v>
      </c>
      <c r="AC165" s="26">
        <f>O417*(U165+V165*'List2 (VaR)'!$R$4)/100</f>
        <v>2.035959621245376E-2</v>
      </c>
      <c r="AD165" s="26">
        <f t="shared" si="28"/>
        <v>-6.9863135811693927E-2</v>
      </c>
      <c r="AE165" s="26">
        <f t="shared" si="29"/>
        <v>-5.5696249492426395E-2</v>
      </c>
      <c r="AF165" s="26">
        <f t="shared" si="30"/>
        <v>7.690748141847123E-2</v>
      </c>
      <c r="AG165" s="26">
        <f t="shared" si="31"/>
        <v>6.4382696272691275E-2</v>
      </c>
    </row>
    <row r="166" spans="1:33" x14ac:dyDescent="0.2">
      <c r="A166" s="154">
        <v>41174</v>
      </c>
      <c r="B166">
        <f>'American Bonds'!B166-'American Bonds'!B157</f>
        <v>-0.15</v>
      </c>
      <c r="C166">
        <f>'American Bonds'!C166-'American Bonds'!C157</f>
        <v>-0.19</v>
      </c>
      <c r="D166">
        <f>'American Bonds'!D166-'American Bonds'!D157</f>
        <v>-0.13</v>
      </c>
      <c r="E166">
        <f>'American Bonds'!E166-'American Bonds'!E157</f>
        <v>3.0000000000000027E-2</v>
      </c>
      <c r="F166">
        <f>'American Bonds'!F166-'American Bonds'!F157</f>
        <v>-2.0000000000000018E-2</v>
      </c>
      <c r="G166">
        <f>'American Bonds'!G166-'American Bonds'!G157</f>
        <v>-2.0000000000000018E-2</v>
      </c>
      <c r="H166">
        <f>'American Bonds'!H166-'American Bonds'!H157</f>
        <v>-5.0000000000000044E-2</v>
      </c>
      <c r="I166">
        <f>'American Bonds'!I166-'American Bonds'!I157</f>
        <v>-6.0000000000000053E-2</v>
      </c>
      <c r="J166">
        <f>'American Bonds'!J166-'American Bonds'!J157</f>
        <v>-5.9999999999999831E-2</v>
      </c>
      <c r="K166">
        <f>'American Bonds'!K166-'American Bonds'!K157</f>
        <v>-2.9999999999999805E-2</v>
      </c>
      <c r="L166">
        <f>'American Bonds'!L166-'American Bonds'!L157</f>
        <v>-6.0000000000000053E-2</v>
      </c>
      <c r="N166" s="129">
        <f t="shared" si="32"/>
        <v>3.0000000000000027E-2</v>
      </c>
      <c r="O166" s="25">
        <f>List1!X223</f>
        <v>6.6701978761474576</v>
      </c>
      <c r="T166" s="147">
        <v>41543</v>
      </c>
      <c r="U166">
        <f t="shared" si="22"/>
        <v>0.10456790123456793</v>
      </c>
      <c r="V166">
        <f t="shared" si="23"/>
        <v>0.10117552111479183</v>
      </c>
      <c r="W166" s="26">
        <f>LN(List1!W233/List1!W223)</f>
        <v>-7.4005454622030134E-3</v>
      </c>
      <c r="X166" s="26">
        <f t="shared" si="24"/>
        <v>0.3399373596849381</v>
      </c>
      <c r="Y166" s="26">
        <f t="shared" si="25"/>
        <v>-2.2055968953404548E-2</v>
      </c>
      <c r="Z166" s="26">
        <f>O418*(U166+V166*'List2 (VaR)'!$R$3)/100</f>
        <v>2.4280462421752854E-2</v>
      </c>
      <c r="AA166" s="26">
        <f t="shared" si="26"/>
        <v>0.27098682409893848</v>
      </c>
      <c r="AB166" s="26">
        <f t="shared" si="27"/>
        <v>-1.7582289233073402E-2</v>
      </c>
      <c r="AC166" s="26">
        <f>O418*(U166+V166*'List2 (VaR)'!$R$4)/100</f>
        <v>2.0325332406205609E-2</v>
      </c>
      <c r="AD166" s="26">
        <f t="shared" si="28"/>
        <v>-6.9747097894718557E-2</v>
      </c>
      <c r="AE166" s="26">
        <f t="shared" si="29"/>
        <v>-5.5600080456367051E-2</v>
      </c>
      <c r="AF166" s="26">
        <f t="shared" si="30"/>
        <v>7.6781563894866886E-2</v>
      </c>
      <c r="AG166" s="26">
        <f t="shared" si="31"/>
        <v>6.4274344603640413E-2</v>
      </c>
    </row>
    <row r="167" spans="1:33" x14ac:dyDescent="0.2">
      <c r="A167" s="154">
        <v>41177</v>
      </c>
      <c r="B167">
        <f>'American Bonds'!B167-'American Bonds'!B158</f>
        <v>-0.13</v>
      </c>
      <c r="C167">
        <f>'American Bonds'!C167-'American Bonds'!C158</f>
        <v>-0.10999999999999999</v>
      </c>
      <c r="D167">
        <f>'American Bonds'!D167-'American Bonds'!D158</f>
        <v>-0.12000000000000005</v>
      </c>
      <c r="E167">
        <f>'American Bonds'!E167-'American Bonds'!E158</f>
        <v>-5.0000000000000044E-2</v>
      </c>
      <c r="F167">
        <f>'American Bonds'!F167-'American Bonds'!F158</f>
        <v>-4.0000000000000036E-2</v>
      </c>
      <c r="G167">
        <f>'American Bonds'!G167-'American Bonds'!G158</f>
        <v>-7.999999999999996E-2</v>
      </c>
      <c r="H167">
        <f>'American Bonds'!H167-'American Bonds'!H158</f>
        <v>-0.13000000000000012</v>
      </c>
      <c r="I167">
        <f>'American Bonds'!I167-'American Bonds'!I158</f>
        <v>-0.15000000000000013</v>
      </c>
      <c r="J167">
        <f>'American Bonds'!J167-'American Bonds'!J158</f>
        <v>-0.1399999999999999</v>
      </c>
      <c r="K167">
        <f>'American Bonds'!K167-'American Bonds'!K158</f>
        <v>-0.12000000000000011</v>
      </c>
      <c r="L167">
        <f>'American Bonds'!L167-'American Bonds'!L158</f>
        <v>-0.15000000000000036</v>
      </c>
      <c r="N167" s="129">
        <f t="shared" si="32"/>
        <v>-4.0000000000000036E-2</v>
      </c>
      <c r="O167" s="25">
        <f>List1!X224</f>
        <v>6.6707676417338488</v>
      </c>
      <c r="T167" s="147">
        <v>41544</v>
      </c>
      <c r="U167">
        <f t="shared" si="22"/>
        <v>0.10444444444444446</v>
      </c>
      <c r="V167">
        <f t="shared" si="23"/>
        <v>0.10115040760509897</v>
      </c>
      <c r="W167" s="26">
        <f>LN(List1!W234/List1!W224)</f>
        <v>-7.1675749326076763E-3</v>
      </c>
      <c r="X167" s="26">
        <f t="shared" si="24"/>
        <v>0.33975548013493095</v>
      </c>
      <c r="Y167" s="26">
        <f t="shared" si="25"/>
        <v>-2.1947205068617422E-2</v>
      </c>
      <c r="Z167" s="26">
        <f>O419*(U167+V167*'List2 (VaR)'!$R$3)/100</f>
        <v>2.4161364189825237E-2</v>
      </c>
      <c r="AA167" s="26">
        <f t="shared" si="26"/>
        <v>0.2708220592613112</v>
      </c>
      <c r="AB167" s="26">
        <f t="shared" si="27"/>
        <v>-1.7494308758030135E-2</v>
      </c>
      <c r="AC167" s="26">
        <f>O419*(U167+V167*'List2 (VaR)'!$R$4)/100</f>
        <v>2.0224608553500941E-2</v>
      </c>
      <c r="AD167" s="26">
        <f t="shared" si="28"/>
        <v>-6.9403156291623094E-2</v>
      </c>
      <c r="AE167" s="26">
        <f t="shared" si="29"/>
        <v>-5.5321861765606724E-2</v>
      </c>
      <c r="AF167" s="26">
        <f t="shared" si="30"/>
        <v>7.6404942216676625E-2</v>
      </c>
      <c r="AG167" s="26">
        <f t="shared" si="31"/>
        <v>6.3955827814386357E-2</v>
      </c>
    </row>
    <row r="168" spans="1:33" x14ac:dyDescent="0.2">
      <c r="A168" s="154">
        <v>41178</v>
      </c>
      <c r="B168">
        <f>'American Bonds'!B168-'American Bonds'!B159</f>
        <v>-7.9999999999999988E-2</v>
      </c>
      <c r="C168">
        <f>'American Bonds'!C168-'American Bonds'!C159</f>
        <v>-7.0000000000000007E-2</v>
      </c>
      <c r="D168">
        <f>'American Bonds'!D168-'American Bonds'!D159</f>
        <v>-0.10000000000000003</v>
      </c>
      <c r="E168">
        <f>'American Bonds'!E168-'American Bonds'!E159</f>
        <v>-4.0000000000000036E-2</v>
      </c>
      <c r="F168">
        <f>'American Bonds'!F168-'American Bonds'!F159</f>
        <v>-2.0000000000000018E-2</v>
      </c>
      <c r="G168">
        <f>'American Bonds'!G168-'American Bonds'!G159</f>
        <v>-4.0000000000000036E-2</v>
      </c>
      <c r="H168">
        <f>'American Bonds'!H168-'American Bonds'!H159</f>
        <v>-8.9999999999999858E-2</v>
      </c>
      <c r="I168">
        <f>'American Bonds'!I168-'American Bonds'!I159</f>
        <v>-0.13000000000000012</v>
      </c>
      <c r="J168">
        <f>'American Bonds'!J168-'American Bonds'!J159</f>
        <v>-0.1399999999999999</v>
      </c>
      <c r="K168">
        <f>'American Bonds'!K168-'American Bonds'!K159</f>
        <v>-0.14000000000000012</v>
      </c>
      <c r="L168">
        <f>'American Bonds'!L168-'American Bonds'!L159</f>
        <v>-0.16000000000000014</v>
      </c>
      <c r="N168" s="129">
        <f t="shared" si="32"/>
        <v>-2.0000000000000018E-2</v>
      </c>
      <c r="O168" s="25">
        <f>List1!X225</f>
        <v>6.6785718156451184</v>
      </c>
      <c r="T168" s="147">
        <v>41545</v>
      </c>
      <c r="U168">
        <f t="shared" si="22"/>
        <v>0.10395061728395068</v>
      </c>
      <c r="V168">
        <f t="shared" si="23"/>
        <v>0.10087647727281485</v>
      </c>
      <c r="W168" s="26">
        <f>LN(List1!W235/List1!W225)</f>
        <v>-1.1307268847391109E-2</v>
      </c>
      <c r="X168" s="26">
        <f t="shared" si="24"/>
        <v>0.33862439572829267</v>
      </c>
      <c r="Y168" s="26">
        <f t="shared" si="25"/>
        <v>-2.1862274082731586E-2</v>
      </c>
      <c r="Z168" s="26">
        <f>O420*(U168+V168*'List2 (VaR)'!$R$3)/100</f>
        <v>2.4069239050392471E-2</v>
      </c>
      <c r="AA168" s="26">
        <f t="shared" si="26"/>
        <v>0.26987765680022785</v>
      </c>
      <c r="AB168" s="26">
        <f t="shared" si="27"/>
        <v>-1.7423845937273041E-2</v>
      </c>
      <c r="AC168" s="26">
        <f>O420*(U168+V168*'List2 (VaR)'!$R$4)/100</f>
        <v>2.0145274556427006E-2</v>
      </c>
      <c r="AD168" s="26">
        <f t="shared" si="28"/>
        <v>-6.9134580932300252E-2</v>
      </c>
      <c r="AE168" s="26">
        <f t="shared" si="29"/>
        <v>-5.5099038761654118E-2</v>
      </c>
      <c r="AF168" s="26">
        <f t="shared" si="30"/>
        <v>7.6113616946308485E-2</v>
      </c>
      <c r="AG168" s="26">
        <f t="shared" si="31"/>
        <v>6.3704951687747577E-2</v>
      </c>
    </row>
    <row r="169" spans="1:33" x14ac:dyDescent="0.2">
      <c r="A169" s="154">
        <v>41179</v>
      </c>
      <c r="B169">
        <f>'American Bonds'!B169-'American Bonds'!B160</f>
        <v>-0.06</v>
      </c>
      <c r="C169">
        <f>'American Bonds'!C169-'American Bonds'!C160</f>
        <v>-1.9999999999999962E-2</v>
      </c>
      <c r="D169">
        <f>'American Bonds'!D169-'American Bonds'!D160</f>
        <v>-4.9999999999999989E-2</v>
      </c>
      <c r="E169">
        <f>'American Bonds'!E169-'American Bonds'!E160</f>
        <v>0</v>
      </c>
      <c r="F169">
        <f>'American Bonds'!F169-'American Bonds'!F160</f>
        <v>1.0000000000000009E-2</v>
      </c>
      <c r="G169">
        <f>'American Bonds'!G169-'American Bonds'!G160</f>
        <v>0</v>
      </c>
      <c r="H169">
        <f>'American Bonds'!H169-'American Bonds'!H160</f>
        <v>-7.0000000000000062E-2</v>
      </c>
      <c r="I169">
        <f>'American Bonds'!I169-'American Bonds'!I160</f>
        <v>-0.10000000000000009</v>
      </c>
      <c r="J169">
        <f>'American Bonds'!J169-'American Bonds'!J160</f>
        <v>-0.1399999999999999</v>
      </c>
      <c r="K169">
        <f>'American Bonds'!K169-'American Bonds'!K160</f>
        <v>-0.16999999999999993</v>
      </c>
      <c r="L169">
        <f>'American Bonds'!L169-'American Bonds'!L160</f>
        <v>-0.18999999999999995</v>
      </c>
      <c r="N169" s="129">
        <f t="shared" si="32"/>
        <v>1.0000000000000009E-2</v>
      </c>
      <c r="O169" s="25">
        <f>List1!X226</f>
        <v>6.6932805272606908</v>
      </c>
      <c r="T169" s="147" t="s">
        <v>169</v>
      </c>
      <c r="U169">
        <f t="shared" si="22"/>
        <v>0.10341563786008236</v>
      </c>
      <c r="V169">
        <f t="shared" si="23"/>
        <v>0.10054942086078138</v>
      </c>
      <c r="W169" s="26">
        <f>LN(List1!W236/List1!W226)</f>
        <v>-1.3834808259104834E-2</v>
      </c>
      <c r="X169" s="26">
        <f t="shared" si="24"/>
        <v>0.3373285693155989</v>
      </c>
      <c r="Y169" s="26">
        <f t="shared" si="25"/>
        <v>-2.1774688623310837E-2</v>
      </c>
      <c r="Z169" s="26">
        <f>O421*(U169+V169*'List2 (VaR)'!$R$3)/100</f>
        <v>2.3974101901062618E-2</v>
      </c>
      <c r="AA169" s="26">
        <f t="shared" si="26"/>
        <v>0.26880471745080858</v>
      </c>
      <c r="AB169" s="26">
        <f t="shared" si="27"/>
        <v>-1.7351447684504622E-2</v>
      </c>
      <c r="AC169" s="26">
        <f>O421*(U169+V169*'List2 (VaR)'!$R$4)/100</f>
        <v>2.0063564245994443E-2</v>
      </c>
      <c r="AD169" s="26">
        <f t="shared" si="28"/>
        <v>-6.8857611390618426E-2</v>
      </c>
      <c r="AE169" s="26">
        <f t="shared" si="29"/>
        <v>-5.4870095384289323E-2</v>
      </c>
      <c r="AF169" s="26">
        <f t="shared" si="30"/>
        <v>7.5812766864330597E-2</v>
      </c>
      <c r="AG169" s="26">
        <f t="shared" si="31"/>
        <v>6.3446560998461257E-2</v>
      </c>
    </row>
    <row r="170" spans="1:33" x14ac:dyDescent="0.2">
      <c r="A170" s="154">
        <v>41180</v>
      </c>
      <c r="B170">
        <f>'American Bonds'!B170-'American Bonds'!B161</f>
        <v>-8.0000000000000016E-2</v>
      </c>
      <c r="C170">
        <f>'American Bonds'!C170-'American Bonds'!C161</f>
        <v>-3.999999999999998E-2</v>
      </c>
      <c r="D170">
        <f>'American Bonds'!D170-'American Bonds'!D161</f>
        <v>-7.0000000000000007E-2</v>
      </c>
      <c r="E170">
        <f>'American Bonds'!E170-'American Bonds'!E161</f>
        <v>-2.0000000000000018E-2</v>
      </c>
      <c r="F170">
        <f>'American Bonds'!F170-'American Bonds'!F161</f>
        <v>-4.0000000000000036E-2</v>
      </c>
      <c r="G170">
        <f>'American Bonds'!G170-'American Bonds'!G161</f>
        <v>-6.0000000000000053E-2</v>
      </c>
      <c r="H170">
        <f>'American Bonds'!H170-'American Bonds'!H161</f>
        <v>-8.9999999999999858E-2</v>
      </c>
      <c r="I170">
        <f>'American Bonds'!I170-'American Bonds'!I161</f>
        <v>-0.12000000000000011</v>
      </c>
      <c r="J170">
        <f>'American Bonds'!J170-'American Bonds'!J161</f>
        <v>-0.1399999999999999</v>
      </c>
      <c r="K170">
        <f>'American Bonds'!K170-'American Bonds'!K161</f>
        <v>-0.15000000000000013</v>
      </c>
      <c r="L170">
        <f>'American Bonds'!L170-'American Bonds'!L161</f>
        <v>-0.16000000000000014</v>
      </c>
      <c r="N170" s="129">
        <f t="shared" si="32"/>
        <v>-2.0000000000000018E-2</v>
      </c>
      <c r="O170" s="25">
        <f>List1!X227</f>
        <v>6.6927494268809591</v>
      </c>
      <c r="T170" s="147" t="s">
        <v>170</v>
      </c>
      <c r="U170">
        <f t="shared" si="22"/>
        <v>0.1027983539094651</v>
      </c>
      <c r="V170">
        <f t="shared" si="23"/>
        <v>0.10041437122091831</v>
      </c>
      <c r="W170" s="26">
        <f>LN(List1!W237/List1!W227)</f>
        <v>-1.1087651648480671E-2</v>
      </c>
      <c r="X170" s="26">
        <f t="shared" si="24"/>
        <v>0.33639711292239616</v>
      </c>
      <c r="Y170" s="26">
        <f t="shared" si="25"/>
        <v>-2.1703342045284835E-2</v>
      </c>
      <c r="Z170" s="26">
        <f>O422*(U170+V170*'List2 (VaR)'!$R$3)/100</f>
        <v>2.3898666262634864E-2</v>
      </c>
      <c r="AA170" s="26">
        <f t="shared" si="26"/>
        <v>0.26796529661024404</v>
      </c>
      <c r="AB170" s="26">
        <f t="shared" si="27"/>
        <v>-1.7288324617518259E-2</v>
      </c>
      <c r="AC170" s="26">
        <f>O422*(U170+V170*'List2 (VaR)'!$R$4)/100</f>
        <v>1.999539892135295E-2</v>
      </c>
      <c r="AD170" s="26">
        <f t="shared" si="28"/>
        <v>-6.8631993700797339E-2</v>
      </c>
      <c r="AE170" s="26">
        <f t="shared" si="29"/>
        <v>-5.4670482719717035E-2</v>
      </c>
      <c r="AF170" s="26">
        <f t="shared" si="30"/>
        <v>7.557421843014997E-2</v>
      </c>
      <c r="AG170" s="26">
        <f t="shared" si="31"/>
        <v>6.3231003315149345E-2</v>
      </c>
    </row>
    <row r="171" spans="1:33" x14ac:dyDescent="0.2">
      <c r="A171" s="154">
        <v>41181</v>
      </c>
      <c r="B171">
        <f>'American Bonds'!B171-'American Bonds'!B162</f>
        <v>4.0000000000000008E-2</v>
      </c>
      <c r="C171">
        <f>'American Bonds'!C171-'American Bonds'!C162</f>
        <v>-1.0000000000000009E-2</v>
      </c>
      <c r="D171">
        <f>'American Bonds'!D171-'American Bonds'!D162</f>
        <v>-2.9999999999999971E-2</v>
      </c>
      <c r="E171">
        <f>'American Bonds'!E171-'American Bonds'!E162</f>
        <v>-1.0000000000000009E-2</v>
      </c>
      <c r="F171">
        <f>'American Bonds'!F171-'American Bonds'!F162</f>
        <v>-2.0000000000000018E-2</v>
      </c>
      <c r="G171">
        <f>'American Bonds'!G171-'American Bonds'!G162</f>
        <v>-4.0000000000000036E-2</v>
      </c>
      <c r="H171">
        <f>'American Bonds'!H171-'American Bonds'!H162</f>
        <v>-8.0000000000000071E-2</v>
      </c>
      <c r="I171">
        <f>'American Bonds'!I171-'American Bonds'!I162</f>
        <v>-0.10000000000000009</v>
      </c>
      <c r="J171">
        <f>'American Bonds'!J171-'American Bonds'!J162</f>
        <v>-9.9999999999999867E-2</v>
      </c>
      <c r="K171">
        <f>'American Bonds'!K171-'American Bonds'!K162</f>
        <v>-0.1100000000000001</v>
      </c>
      <c r="L171">
        <f>'American Bonds'!L171-'American Bonds'!L162</f>
        <v>-0.13000000000000034</v>
      </c>
      <c r="N171" s="129">
        <f t="shared" si="32"/>
        <v>4.0000000000000008E-2</v>
      </c>
      <c r="O171" s="25">
        <f>List1!X228</f>
        <v>6.6960644681491441</v>
      </c>
      <c r="T171" s="147" t="s">
        <v>171</v>
      </c>
      <c r="U171">
        <f t="shared" si="22"/>
        <v>0.10213991769547334</v>
      </c>
      <c r="V171">
        <f t="shared" si="23"/>
        <v>0.10010092516143387</v>
      </c>
      <c r="W171" s="26">
        <f>LN(List1!W238/List1!W228)</f>
        <v>-1.4625232170977843E-2</v>
      </c>
      <c r="X171" s="26">
        <f t="shared" si="24"/>
        <v>0.33500949213429632</v>
      </c>
      <c r="Y171" s="26">
        <f t="shared" si="25"/>
        <v>-2.1625530563713111E-2</v>
      </c>
      <c r="Z171" s="26">
        <f>O423*(U171+V171*'List2 (VaR)'!$R$3)/100</f>
        <v>2.3815188069886788E-2</v>
      </c>
      <c r="AA171" s="26">
        <f t="shared" si="26"/>
        <v>0.26679128750845565</v>
      </c>
      <c r="AB171" s="26">
        <f t="shared" si="27"/>
        <v>-1.7221909461101598E-2</v>
      </c>
      <c r="AC171" s="26">
        <f>O423*(U171+V171*'List2 (VaR)'!$R$4)/100</f>
        <v>1.9921996091729975E-2</v>
      </c>
      <c r="AD171" s="26">
        <f t="shared" si="28"/>
        <v>-6.8385932190918472E-2</v>
      </c>
      <c r="AE171" s="26">
        <f t="shared" si="29"/>
        <v>-5.4460459554284038E-2</v>
      </c>
      <c r="AF171" s="26">
        <f t="shared" si="30"/>
        <v>7.5310237206111505E-2</v>
      </c>
      <c r="AG171" s="26">
        <f t="shared" si="31"/>
        <v>6.2998883186839466E-2</v>
      </c>
    </row>
    <row r="172" spans="1:33" x14ac:dyDescent="0.2">
      <c r="A172" s="154">
        <v>41184</v>
      </c>
      <c r="B172">
        <f>'American Bonds'!B172-'American Bonds'!B163</f>
        <v>7.9999999999999988E-2</v>
      </c>
      <c r="C172">
        <f>'American Bonds'!C172-'American Bonds'!C163</f>
        <v>2.0000000000000018E-2</v>
      </c>
      <c r="D172">
        <f>'American Bonds'!D172-'American Bonds'!D163</f>
        <v>-1.0000000000000009E-2</v>
      </c>
      <c r="E172">
        <f>'American Bonds'!E172-'American Bonds'!E163</f>
        <v>2.0000000000000018E-2</v>
      </c>
      <c r="F172">
        <f>'American Bonds'!F172-'American Bonds'!F163</f>
        <v>1.0000000000000009E-2</v>
      </c>
      <c r="G172">
        <f>'American Bonds'!G172-'American Bonds'!G163</f>
        <v>-2.0000000000000018E-2</v>
      </c>
      <c r="H172">
        <f>'American Bonds'!H172-'American Bonds'!H163</f>
        <v>-2.0000000000000018E-2</v>
      </c>
      <c r="I172">
        <f>'American Bonds'!I172-'American Bonds'!I163</f>
        <v>-4.0000000000000036E-2</v>
      </c>
      <c r="J172">
        <f>'American Bonds'!J172-'American Bonds'!J163</f>
        <v>-6.0000000000000053E-2</v>
      </c>
      <c r="K172">
        <f>'American Bonds'!K172-'American Bonds'!K163</f>
        <v>-8.0000000000000071E-2</v>
      </c>
      <c r="L172">
        <f>'American Bonds'!L172-'American Bonds'!L163</f>
        <v>-9.0000000000000302E-2</v>
      </c>
      <c r="N172" s="129">
        <f t="shared" si="32"/>
        <v>7.9999999999999988E-2</v>
      </c>
      <c r="O172" s="25">
        <f>List1!X229</f>
        <v>6.6809068791681003</v>
      </c>
      <c r="T172" s="147" t="s">
        <v>172</v>
      </c>
      <c r="U172">
        <f t="shared" si="22"/>
        <v>0.10176954732510295</v>
      </c>
      <c r="V172">
        <f t="shared" si="23"/>
        <v>9.9978078065123197E-2</v>
      </c>
      <c r="W172" s="26">
        <f>LN(List1!W239/List1!W229)</f>
        <v>-1.0592644236050924E-2</v>
      </c>
      <c r="X172" s="26">
        <f t="shared" si="24"/>
        <v>0.33435333668259148</v>
      </c>
      <c r="Y172" s="26">
        <f t="shared" si="25"/>
        <v>-2.157437945884948E-2</v>
      </c>
      <c r="Z172" s="26">
        <f>O424*(U172+V172*'List2 (VaR)'!$R$3)/100</f>
        <v>2.3760458574403325E-2</v>
      </c>
      <c r="AA172" s="26">
        <f t="shared" si="26"/>
        <v>0.26621885164615822</v>
      </c>
      <c r="AB172" s="26">
        <f t="shared" si="27"/>
        <v>-1.7177954859071143E-2</v>
      </c>
      <c r="AC172" s="26">
        <f>O424*(U172+V172*'List2 (VaR)'!$R$4)/100</f>
        <v>1.9873628943607481E-2</v>
      </c>
      <c r="AD172" s="26">
        <f t="shared" si="28"/>
        <v>-6.8224178194715282E-2</v>
      </c>
      <c r="AE172" s="26">
        <f t="shared" si="29"/>
        <v>-5.432146289822154E-2</v>
      </c>
      <c r="AF172" s="26">
        <f t="shared" si="30"/>
        <v>7.5137167345191852E-2</v>
      </c>
      <c r="AG172" s="26">
        <f t="shared" si="31"/>
        <v>6.2845932834845644E-2</v>
      </c>
    </row>
    <row r="173" spans="1:33" x14ac:dyDescent="0.2">
      <c r="A173" s="154" t="s">
        <v>75</v>
      </c>
      <c r="B173">
        <f>'American Bonds'!B173-'American Bonds'!B164</f>
        <v>0.16000000000000003</v>
      </c>
      <c r="C173">
        <f>'American Bonds'!C173-'American Bonds'!C164</f>
        <v>0.11000000000000001</v>
      </c>
      <c r="D173">
        <f>'American Bonds'!D173-'American Bonds'!D164</f>
        <v>3.999999999999998E-2</v>
      </c>
      <c r="E173">
        <f>'American Bonds'!E173-'American Bonds'!E164</f>
        <v>3.0000000000000027E-2</v>
      </c>
      <c r="F173">
        <f>'American Bonds'!F173-'American Bonds'!F164</f>
        <v>2.9999999999999916E-2</v>
      </c>
      <c r="G173">
        <f>'American Bonds'!G173-'American Bonds'!G164</f>
        <v>2.9999999999999916E-2</v>
      </c>
      <c r="H173">
        <f>'American Bonds'!H173-'American Bonds'!H164</f>
        <v>2.0000000000000018E-2</v>
      </c>
      <c r="I173">
        <f>'American Bonds'!I173-'American Bonds'!I164</f>
        <v>3.0000000000000027E-2</v>
      </c>
      <c r="J173">
        <f>'American Bonds'!J173-'American Bonds'!J164</f>
        <v>3.0000000000000027E-2</v>
      </c>
      <c r="K173">
        <f>'American Bonds'!K173-'American Bonds'!K164</f>
        <v>2.0000000000000018E-2</v>
      </c>
      <c r="L173">
        <f>'American Bonds'!L173-'American Bonds'!L164</f>
        <v>9.9999999999997868E-3</v>
      </c>
      <c r="N173" s="129">
        <f t="shared" si="32"/>
        <v>0.16000000000000003</v>
      </c>
      <c r="O173" s="25">
        <f>List1!X230</f>
        <v>6.6735015230045232</v>
      </c>
      <c r="T173" s="147" t="s">
        <v>173</v>
      </c>
      <c r="U173">
        <f t="shared" si="22"/>
        <v>0.1019341563786009</v>
      </c>
      <c r="V173">
        <f t="shared" si="23"/>
        <v>0.10002460330607366</v>
      </c>
      <c r="W173" s="26">
        <f>LN(List1!W240/List1!W230)</f>
        <v>-7.6267584475729075E-3</v>
      </c>
      <c r="X173" s="26">
        <f t="shared" si="24"/>
        <v>0.33462617963146379</v>
      </c>
      <c r="Y173" s="26">
        <f t="shared" si="25"/>
        <v>-2.1577800274292756E-2</v>
      </c>
      <c r="Z173" s="26">
        <f>O425*(U173+V173*'List2 (VaR)'!$R$3)/100</f>
        <v>2.3763459907877413E-2</v>
      </c>
      <c r="AA173" s="26">
        <f t="shared" si="26"/>
        <v>0.2664599879109783</v>
      </c>
      <c r="AB173" s="26">
        <f t="shared" si="27"/>
        <v>-1.7182219294873527E-2</v>
      </c>
      <c r="AC173" s="26">
        <f>O425*(U173+V173*'List2 (VaR)'!$R$4)/100</f>
        <v>1.9877376112369883E-2</v>
      </c>
      <c r="AD173" s="26">
        <f t="shared" si="28"/>
        <v>-6.823499576297111E-2</v>
      </c>
      <c r="AE173" s="26">
        <f t="shared" si="29"/>
        <v>-5.4334948228292643E-2</v>
      </c>
      <c r="AF173" s="26">
        <f t="shared" si="30"/>
        <v>7.5146658394987687E-2</v>
      </c>
      <c r="AG173" s="26">
        <f t="shared" si="31"/>
        <v>6.2857782422911873E-2</v>
      </c>
    </row>
    <row r="174" spans="1:33" x14ac:dyDescent="0.2">
      <c r="A174" s="154" t="s">
        <v>76</v>
      </c>
      <c r="B174">
        <f>'American Bonds'!B174-'American Bonds'!B165</f>
        <v>0.16</v>
      </c>
      <c r="C174">
        <f>'American Bonds'!C174-'American Bonds'!C165</f>
        <v>0.14000000000000001</v>
      </c>
      <c r="D174">
        <f>'American Bonds'!D174-'American Bonds'!D165</f>
        <v>8.9999999999999969E-2</v>
      </c>
      <c r="E174">
        <f>'American Bonds'!E174-'American Bonds'!E165</f>
        <v>5.0000000000000044E-2</v>
      </c>
      <c r="F174">
        <f>'American Bonds'!F174-'American Bonds'!F165</f>
        <v>5.9999999999999942E-2</v>
      </c>
      <c r="G174">
        <f>'American Bonds'!G174-'American Bonds'!G165</f>
        <v>6.9999999999999951E-2</v>
      </c>
      <c r="H174">
        <f>'American Bonds'!H174-'American Bonds'!H165</f>
        <v>8.0000000000000071E-2</v>
      </c>
      <c r="I174">
        <f>'American Bonds'!I174-'American Bonds'!I165</f>
        <v>8.0000000000000071E-2</v>
      </c>
      <c r="J174">
        <f>'American Bonds'!J174-'American Bonds'!J165</f>
        <v>9.000000000000008E-2</v>
      </c>
      <c r="K174">
        <f>'American Bonds'!K174-'American Bonds'!K165</f>
        <v>8.9999999999999858E-2</v>
      </c>
      <c r="L174">
        <f>'American Bonds'!L174-'American Bonds'!L165</f>
        <v>0.10000000000000009</v>
      </c>
      <c r="N174" s="129">
        <f t="shared" si="32"/>
        <v>0.16</v>
      </c>
      <c r="O174" s="25">
        <f>List1!X231</f>
        <v>6.6480374872826227</v>
      </c>
      <c r="T174" s="147" t="s">
        <v>174</v>
      </c>
      <c r="U174">
        <f t="shared" si="22"/>
        <v>0.10209876543209884</v>
      </c>
      <c r="V174">
        <f t="shared" si="23"/>
        <v>0.10000474430129323</v>
      </c>
      <c r="W174" s="26">
        <f>LN(List1!W241/List1!W231)</f>
        <v>-4.0994463951232749E-3</v>
      </c>
      <c r="X174" s="26">
        <f t="shared" si="24"/>
        <v>0.33474458973141025</v>
      </c>
      <c r="Y174" s="26">
        <f t="shared" si="25"/>
        <v>-2.1554195742593481E-2</v>
      </c>
      <c r="Z174" s="26">
        <f>O426*(U174+V174*'List2 (VaR)'!$R$3)/100</f>
        <v>2.3736258815834344E-2</v>
      </c>
      <c r="AA174" s="26">
        <f t="shared" si="26"/>
        <v>0.26659193180843554</v>
      </c>
      <c r="AB174" s="26">
        <f t="shared" si="27"/>
        <v>-1.7165847807146709E-2</v>
      </c>
      <c r="AC174" s="26">
        <f>O426*(U174+V174*'List2 (VaR)'!$R$4)/100</f>
        <v>1.9856569673298772E-2</v>
      </c>
      <c r="AD174" s="26">
        <f t="shared" si="28"/>
        <v>-6.8160351679699763E-2</v>
      </c>
      <c r="AE174" s="26">
        <f t="shared" si="29"/>
        <v>-5.4283177038390404E-2</v>
      </c>
      <c r="AF174" s="26">
        <f t="shared" si="30"/>
        <v>7.5060640989287705E-2</v>
      </c>
      <c r="AG174" s="26">
        <f t="shared" si="31"/>
        <v>6.2791986685449649E-2</v>
      </c>
    </row>
    <row r="175" spans="1:33" x14ac:dyDescent="0.2">
      <c r="A175" s="154" t="s">
        <v>77</v>
      </c>
      <c r="B175">
        <f>'American Bonds'!B175-'American Bonds'!B166</f>
        <v>0.17</v>
      </c>
      <c r="C175">
        <f>'American Bonds'!C175-'American Bonds'!C166</f>
        <v>0.15000000000000002</v>
      </c>
      <c r="D175">
        <f>'American Bonds'!D175-'American Bonds'!D166</f>
        <v>0.06</v>
      </c>
      <c r="E175">
        <f>'American Bonds'!E175-'American Bonds'!E166</f>
        <v>5.0000000000000044E-2</v>
      </c>
      <c r="F175">
        <f>'American Bonds'!F175-'American Bonds'!F166</f>
        <v>8.9999999999999969E-2</v>
      </c>
      <c r="G175">
        <f>'American Bonds'!G175-'American Bonds'!G166</f>
        <v>9.9999999999999978E-2</v>
      </c>
      <c r="H175">
        <f>'American Bonds'!H175-'American Bonds'!H166</f>
        <v>0.12000000000000011</v>
      </c>
      <c r="I175">
        <f>'American Bonds'!I175-'American Bonds'!I166</f>
        <v>0.14000000000000012</v>
      </c>
      <c r="J175">
        <f>'American Bonds'!J175-'American Bonds'!J166</f>
        <v>0.12999999999999989</v>
      </c>
      <c r="K175">
        <f>'American Bonds'!K175-'American Bonds'!K166</f>
        <v>0.12000000000000011</v>
      </c>
      <c r="L175">
        <f>'American Bonds'!L175-'American Bonds'!L166</f>
        <v>0.12000000000000011</v>
      </c>
      <c r="N175" s="129">
        <f t="shared" si="32"/>
        <v>0.17</v>
      </c>
      <c r="O175" s="25">
        <f>List1!X232</f>
        <v>6.6374505395468679</v>
      </c>
      <c r="T175" s="147" t="s">
        <v>175</v>
      </c>
      <c r="U175">
        <f t="shared" si="22"/>
        <v>0.1022222222222223</v>
      </c>
      <c r="V175">
        <f t="shared" si="23"/>
        <v>9.9946266555320032E-2</v>
      </c>
      <c r="W175" s="26">
        <f>LN(List1!W242/List1!W232)</f>
        <v>-2.2339840831353008E-3</v>
      </c>
      <c r="X175" s="26">
        <f t="shared" si="24"/>
        <v>0.33473200694151023</v>
      </c>
      <c r="Y175" s="26">
        <f t="shared" si="25"/>
        <v>-2.1588643591998583E-2</v>
      </c>
      <c r="Z175" s="26">
        <f>O427*(U175+V175*'List2 (VaR)'!$R$3)/100</f>
        <v>2.3772998139931945E-2</v>
      </c>
      <c r="AA175" s="26">
        <f t="shared" si="26"/>
        <v>0.26661920126599903</v>
      </c>
      <c r="AB175" s="26">
        <f t="shared" si="27"/>
        <v>-1.7195687270864304E-2</v>
      </c>
      <c r="AC175" s="26">
        <f>O427*(U175+V175*'List2 (VaR)'!$R$4)/100</f>
        <v>1.9889234775347566E-2</v>
      </c>
      <c r="AD175" s="26">
        <f t="shared" si="28"/>
        <v>-6.8269285344314354E-2</v>
      </c>
      <c r="AE175" s="26">
        <f t="shared" si="29"/>
        <v>-5.4377537707895961E-2</v>
      </c>
      <c r="AF175" s="26">
        <f t="shared" si="30"/>
        <v>7.517682093313123E-2</v>
      </c>
      <c r="AG175" s="26">
        <f t="shared" si="31"/>
        <v>6.2895282807925668E-2</v>
      </c>
    </row>
    <row r="176" spans="1:33" x14ac:dyDescent="0.2">
      <c r="A176" s="154" t="s">
        <v>78</v>
      </c>
      <c r="B176">
        <f>'American Bonds'!B176-'American Bonds'!B167</f>
        <v>0.14000000000000001</v>
      </c>
      <c r="C176">
        <f>'American Bonds'!C176-'American Bonds'!C167</f>
        <v>8.0000000000000016E-2</v>
      </c>
      <c r="D176">
        <f>'American Bonds'!D176-'American Bonds'!D167</f>
        <v>4.0000000000000036E-2</v>
      </c>
      <c r="E176">
        <f>'American Bonds'!E176-'American Bonds'!E167</f>
        <v>8.0000000000000071E-2</v>
      </c>
      <c r="F176">
        <f>'American Bonds'!F176-'American Bonds'!F167</f>
        <v>6.9999999999999951E-2</v>
      </c>
      <c r="G176">
        <f>'American Bonds'!G176-'American Bonds'!G167</f>
        <v>0.12</v>
      </c>
      <c r="H176">
        <f>'American Bonds'!H176-'American Bonds'!H167</f>
        <v>0.13000000000000012</v>
      </c>
      <c r="I176">
        <f>'American Bonds'!I176-'American Bonds'!I167</f>
        <v>0.14000000000000012</v>
      </c>
      <c r="J176">
        <f>'American Bonds'!J176-'American Bonds'!J167</f>
        <v>0.1399999999999999</v>
      </c>
      <c r="K176">
        <f>'American Bonds'!K176-'American Bonds'!K167</f>
        <v>0.14000000000000012</v>
      </c>
      <c r="L176">
        <f>'American Bonds'!L176-'American Bonds'!L167</f>
        <v>0.14000000000000012</v>
      </c>
      <c r="N176" s="129">
        <f t="shared" si="32"/>
        <v>0.14000000000000012</v>
      </c>
      <c r="O176" s="25">
        <f>List1!X233</f>
        <v>6.6261270647611665</v>
      </c>
      <c r="T176" s="147" t="s">
        <v>176</v>
      </c>
      <c r="U176">
        <f t="shared" si="22"/>
        <v>0.10255144032921817</v>
      </c>
      <c r="V176">
        <f t="shared" si="23"/>
        <v>9.9805970999186269E-2</v>
      </c>
      <c r="W176" s="26">
        <f>LN(List1!W243/List1!W233)</f>
        <v>5.737608575324786E-4</v>
      </c>
      <c r="X176" s="26">
        <f t="shared" si="24"/>
        <v>0.33473484877975695</v>
      </c>
      <c r="Y176" s="26">
        <f t="shared" si="25"/>
        <v>-2.1598926280771404E-2</v>
      </c>
      <c r="Z176" s="26">
        <f>O428*(U176+V176*'List2 (VaR)'!$R$3)/100</f>
        <v>2.3781235050647078E-2</v>
      </c>
      <c r="AA176" s="26">
        <f t="shared" si="26"/>
        <v>0.26671765371864309</v>
      </c>
      <c r="AB176" s="26">
        <f t="shared" si="27"/>
        <v>-1.7210084224722259E-2</v>
      </c>
      <c r="AC176" s="26">
        <f>O428*(U176+V176*'List2 (VaR)'!$R$4)/100</f>
        <v>1.9901109061634364E-2</v>
      </c>
      <c r="AD176" s="26">
        <f t="shared" si="28"/>
        <v>-6.8301802061307121E-2</v>
      </c>
      <c r="AE176" s="26">
        <f t="shared" si="29"/>
        <v>-5.4423064873455447E-2</v>
      </c>
      <c r="AF176" s="26">
        <f t="shared" si="30"/>
        <v>7.5202868331874492E-2</v>
      </c>
      <c r="AG176" s="26">
        <f t="shared" si="31"/>
        <v>6.2932832598180846E-2</v>
      </c>
    </row>
    <row r="177" spans="1:33" x14ac:dyDescent="0.2">
      <c r="A177" s="154" t="s">
        <v>79</v>
      </c>
      <c r="B177">
        <f>'American Bonds'!B177-'American Bonds'!B168</f>
        <v>0.11000000000000001</v>
      </c>
      <c r="C177">
        <f>'American Bonds'!C177-'American Bonds'!C168</f>
        <v>8.9999999999999969E-2</v>
      </c>
      <c r="D177">
        <f>'American Bonds'!D177-'American Bonds'!D168</f>
        <v>0.06</v>
      </c>
      <c r="E177">
        <f>'American Bonds'!E177-'American Bonds'!E168</f>
        <v>0.10999999999999999</v>
      </c>
      <c r="F177">
        <f>'American Bonds'!F177-'American Bonds'!F168</f>
        <v>0.12</v>
      </c>
      <c r="G177">
        <f>'American Bonds'!G177-'American Bonds'!G168</f>
        <v>0.17000000000000004</v>
      </c>
      <c r="H177">
        <f>'American Bonds'!H177-'American Bonds'!H168</f>
        <v>0.17999999999999994</v>
      </c>
      <c r="I177">
        <f>'American Bonds'!I177-'American Bonds'!I168</f>
        <v>0.19000000000000017</v>
      </c>
      <c r="J177">
        <f>'American Bonds'!J177-'American Bonds'!J168</f>
        <v>0.20999999999999996</v>
      </c>
      <c r="K177">
        <f>'American Bonds'!K177-'American Bonds'!K168</f>
        <v>0.20999999999999996</v>
      </c>
      <c r="L177">
        <f>'American Bonds'!L177-'American Bonds'!L168</f>
        <v>0.2200000000000002</v>
      </c>
      <c r="N177" s="129">
        <f t="shared" si="32"/>
        <v>0.2200000000000002</v>
      </c>
      <c r="O177" s="25">
        <f>List1!X234</f>
        <v>6.627954506716252</v>
      </c>
      <c r="T177" s="147">
        <v>41559</v>
      </c>
      <c r="U177">
        <f t="shared" si="22"/>
        <v>0.10279835390946507</v>
      </c>
      <c r="V177">
        <f t="shared" si="23"/>
        <v>9.9675032296934196E-2</v>
      </c>
      <c r="W177" s="26">
        <f>LN(List1!W244/List1!W234)</f>
        <v>-1.9579502778255238E-3</v>
      </c>
      <c r="X177" s="26">
        <f t="shared" si="24"/>
        <v>0.3346771533883901</v>
      </c>
      <c r="Y177" s="26">
        <f t="shared" si="25"/>
        <v>-2.1621538294916861E-2</v>
      </c>
      <c r="Z177" s="26">
        <f>O429*(U177+V177*'List2 (VaR)'!$R$3)/100</f>
        <v>2.3803641805095976E-2</v>
      </c>
      <c r="AA177" s="26">
        <f t="shared" si="26"/>
        <v>0.26674919229958238</v>
      </c>
      <c r="AB177" s="26">
        <f t="shared" si="27"/>
        <v>-1.7233109036727087E-2</v>
      </c>
      <c r="AC177" s="26">
        <f>O429*(U177+V177*'List2 (VaR)'!$R$4)/100</f>
        <v>1.9923880766036316E-2</v>
      </c>
      <c r="AD177" s="26">
        <f t="shared" si="28"/>
        <v>-6.8373307528490704E-2</v>
      </c>
      <c r="AE177" s="26">
        <f t="shared" si="29"/>
        <v>-5.4495875722087889E-2</v>
      </c>
      <c r="AF177" s="26">
        <f t="shared" si="30"/>
        <v>7.5273724710905127E-2</v>
      </c>
      <c r="AG177" s="26">
        <f t="shared" si="31"/>
        <v>6.3004843050295106E-2</v>
      </c>
    </row>
    <row r="178" spans="1:33" x14ac:dyDescent="0.2">
      <c r="A178" s="154" t="s">
        <v>80</v>
      </c>
      <c r="B178">
        <f>'American Bonds'!B178-'American Bonds'!B169</f>
        <v>0.12</v>
      </c>
      <c r="C178">
        <f>'American Bonds'!C178-'American Bonds'!C169</f>
        <v>9.9999999999999978E-2</v>
      </c>
      <c r="D178">
        <f>'American Bonds'!D178-'American Bonds'!D169</f>
        <v>4.9999999999999989E-2</v>
      </c>
      <c r="E178">
        <f>'American Bonds'!E178-'American Bonds'!E169</f>
        <v>8.0000000000000071E-2</v>
      </c>
      <c r="F178">
        <f>'American Bonds'!F178-'American Bonds'!F169</f>
        <v>0.12</v>
      </c>
      <c r="G178">
        <f>'American Bonds'!G178-'American Bonds'!G169</f>
        <v>0.12</v>
      </c>
      <c r="H178">
        <f>'American Bonds'!H178-'American Bonds'!H169</f>
        <v>0.18000000000000016</v>
      </c>
      <c r="I178">
        <f>'American Bonds'!I178-'American Bonds'!I169</f>
        <v>0.19000000000000017</v>
      </c>
      <c r="J178">
        <f>'American Bonds'!J178-'American Bonds'!J169</f>
        <v>0.21999999999999997</v>
      </c>
      <c r="K178">
        <f>'American Bonds'!K178-'American Bonds'!K169</f>
        <v>0.22999999999999998</v>
      </c>
      <c r="L178">
        <f>'American Bonds'!L178-'American Bonds'!L169</f>
        <v>0.21999999999999975</v>
      </c>
      <c r="N178" s="129">
        <f t="shared" si="32"/>
        <v>0.22999999999999998</v>
      </c>
      <c r="O178" s="25">
        <f>List1!X235</f>
        <v>6.6168025407345681</v>
      </c>
      <c r="T178" s="147">
        <v>41562</v>
      </c>
      <c r="U178">
        <f t="shared" si="22"/>
        <v>0.10320987654320993</v>
      </c>
      <c r="V178">
        <f t="shared" si="23"/>
        <v>9.9496590254634976E-2</v>
      </c>
      <c r="W178" s="26">
        <f>LN(List1!W245/List1!W235)</f>
        <v>4.277018826807216E-4</v>
      </c>
      <c r="X178" s="26">
        <f t="shared" si="24"/>
        <v>0.33467355775639263</v>
      </c>
      <c r="Y178" s="26">
        <f t="shared" si="25"/>
        <v>-2.1672981883052413E-2</v>
      </c>
      <c r="Z178" s="26">
        <f>O430*(U178+V178*'List2 (VaR)'!$R$3)/100</f>
        <v>2.3856384895911818E-2</v>
      </c>
      <c r="AA178" s="26">
        <f t="shared" si="26"/>
        <v>0.26686720389285068</v>
      </c>
      <c r="AB178" s="26">
        <f t="shared" si="27"/>
        <v>-1.7281939194492967E-2</v>
      </c>
      <c r="AC178" s="26">
        <f>O430*(U178+V178*'List2 (VaR)'!$R$4)/100</f>
        <v>1.9974313352402847E-2</v>
      </c>
      <c r="AD178" s="26">
        <f t="shared" si="28"/>
        <v>-6.8535986438010663E-2</v>
      </c>
      <c r="AE178" s="26">
        <f t="shared" si="29"/>
        <v>-5.4650290239133426E-2</v>
      </c>
      <c r="AF178" s="26">
        <f t="shared" si="30"/>
        <v>7.5440513008720289E-2</v>
      </c>
      <c r="AG178" s="26">
        <f t="shared" si="31"/>
        <v>6.3164324891506501E-2</v>
      </c>
    </row>
    <row r="179" spans="1:33" x14ac:dyDescent="0.2">
      <c r="A179" s="154">
        <v>41194</v>
      </c>
      <c r="B179">
        <f>'American Bonds'!B179-'American Bonds'!B170</f>
        <v>0.14000000000000001</v>
      </c>
      <c r="C179">
        <f>'American Bonds'!C179-'American Bonds'!C170</f>
        <v>3.999999999999998E-2</v>
      </c>
      <c r="D179">
        <f>'American Bonds'!D179-'American Bonds'!D170</f>
        <v>2.0000000000000018E-2</v>
      </c>
      <c r="E179">
        <f>'American Bonds'!E179-'American Bonds'!E170</f>
        <v>7.0000000000000062E-2</v>
      </c>
      <c r="F179">
        <f>'American Bonds'!F179-'American Bonds'!F170</f>
        <v>0.12</v>
      </c>
      <c r="G179">
        <f>'American Bonds'!G179-'American Bonds'!G170</f>
        <v>0.15000000000000002</v>
      </c>
      <c r="H179">
        <f>'American Bonds'!H179-'American Bonds'!H170</f>
        <v>0.14999999999999991</v>
      </c>
      <c r="I179">
        <f>'American Bonds'!I179-'American Bonds'!I170</f>
        <v>0.17000000000000015</v>
      </c>
      <c r="J179">
        <f>'American Bonds'!J179-'American Bonds'!J170</f>
        <v>0.18999999999999995</v>
      </c>
      <c r="K179">
        <f>'American Bonds'!K179-'American Bonds'!K170</f>
        <v>0.19999999999999996</v>
      </c>
      <c r="L179">
        <f>'American Bonds'!L179-'American Bonds'!L170</f>
        <v>0.20000000000000018</v>
      </c>
      <c r="N179" s="129">
        <f t="shared" si="32"/>
        <v>0.20000000000000018</v>
      </c>
      <c r="O179" s="25">
        <f>List1!X236</f>
        <v>6.6078518557294181</v>
      </c>
      <c r="T179" s="147">
        <v>41563</v>
      </c>
      <c r="U179">
        <f t="shared" si="22"/>
        <v>0.10337448559670788</v>
      </c>
      <c r="V179">
        <f t="shared" si="23"/>
        <v>9.9441268056105231E-2</v>
      </c>
      <c r="W179" s="26">
        <f>LN(List1!W246/List1!W236)</f>
        <v>-1.9499497063996693E-4</v>
      </c>
      <c r="X179" s="26">
        <f t="shared" si="24"/>
        <v>0.33470946813095365</v>
      </c>
      <c r="Y179" s="26">
        <f t="shared" si="25"/>
        <v>-2.1673975745327364E-2</v>
      </c>
      <c r="Z179" s="26">
        <f>O431*(U179+V179*'List2 (VaR)'!$R$3)/100</f>
        <v>2.3856030675376561E-2</v>
      </c>
      <c r="AA179" s="26">
        <f t="shared" si="26"/>
        <v>0.26694081602744607</v>
      </c>
      <c r="AB179" s="26">
        <f t="shared" si="27"/>
        <v>-1.7285644186656655E-2</v>
      </c>
      <c r="AC179" s="26">
        <f>O431*(U179+V179*'List2 (VaR)'!$R$4)/100</f>
        <v>1.9976356011364854E-2</v>
      </c>
      <c r="AD179" s="26">
        <f t="shared" si="28"/>
        <v>-6.8539129306480026E-2</v>
      </c>
      <c r="AE179" s="26">
        <f t="shared" si="29"/>
        <v>-5.4662006453083757E-2</v>
      </c>
      <c r="AF179" s="26">
        <f t="shared" si="30"/>
        <v>7.5439392865034871E-2</v>
      </c>
      <c r="AG179" s="26">
        <f t="shared" si="31"/>
        <v>6.3170784346309392E-2</v>
      </c>
    </row>
    <row r="180" spans="1:33" x14ac:dyDescent="0.2">
      <c r="A180" s="154">
        <v>41195</v>
      </c>
      <c r="B180">
        <f>'American Bonds'!B180-'American Bonds'!B171</f>
        <v>0.06</v>
      </c>
      <c r="C180">
        <f>'American Bonds'!C180-'American Bonds'!C171</f>
        <v>3.0000000000000027E-2</v>
      </c>
      <c r="D180">
        <f>'American Bonds'!D180-'American Bonds'!D171</f>
        <v>1.0000000000000009E-2</v>
      </c>
      <c r="E180">
        <f>'American Bonds'!E180-'American Bonds'!E171</f>
        <v>7.0000000000000062E-2</v>
      </c>
      <c r="F180">
        <f>'American Bonds'!F180-'American Bonds'!F171</f>
        <v>6.9999999999999951E-2</v>
      </c>
      <c r="G180">
        <f>'American Bonds'!G180-'American Bonds'!G171</f>
        <v>0.12</v>
      </c>
      <c r="H180">
        <f>'American Bonds'!H180-'American Bonds'!H171</f>
        <v>0.14000000000000012</v>
      </c>
      <c r="I180">
        <f>'American Bonds'!I180-'American Bonds'!I171</f>
        <v>0.16000000000000014</v>
      </c>
      <c r="J180">
        <f>'American Bonds'!J180-'American Bonds'!J171</f>
        <v>0.19999999999999996</v>
      </c>
      <c r="K180">
        <f>'American Bonds'!K180-'American Bonds'!K171</f>
        <v>0.2300000000000002</v>
      </c>
      <c r="L180">
        <f>'American Bonds'!L180-'American Bonds'!L171</f>
        <v>0.22999999999999998</v>
      </c>
      <c r="N180" s="129">
        <f t="shared" si="32"/>
        <v>0.2300000000000002</v>
      </c>
      <c r="O180" s="25">
        <f>List1!X237</f>
        <v>6.6232579537324847</v>
      </c>
      <c r="T180" s="147">
        <v>41564</v>
      </c>
      <c r="U180">
        <f t="shared" si="22"/>
        <v>0.10362139917695479</v>
      </c>
      <c r="V180">
        <f t="shared" si="23"/>
        <v>9.9407608350841004E-2</v>
      </c>
      <c r="W180" s="26">
        <f>LN(List1!W247/List1!W237)</f>
        <v>-5.7391554350810624E-3</v>
      </c>
      <c r="X180" s="26">
        <f t="shared" si="24"/>
        <v>0.33487807752741827</v>
      </c>
      <c r="Y180" s="26">
        <f t="shared" si="25"/>
        <v>-2.1686251841207586E-2</v>
      </c>
      <c r="Z180" s="26">
        <f>O432*(U180+V180*'List2 (VaR)'!$R$3)/100</f>
        <v>2.3867704760685268E-2</v>
      </c>
      <c r="AA180" s="26">
        <f t="shared" si="26"/>
        <v>0.26713236431940701</v>
      </c>
      <c r="AB180" s="26">
        <f t="shared" si="27"/>
        <v>-1.7299130986242486E-2</v>
      </c>
      <c r="AC180" s="26">
        <f>O432*(U180+V180*'List2 (VaR)'!$R$4)/100</f>
        <v>1.9989100466227337E-2</v>
      </c>
      <c r="AD180" s="26">
        <f t="shared" si="28"/>
        <v>-6.8577949730236135E-2</v>
      </c>
      <c r="AE180" s="26">
        <f t="shared" si="29"/>
        <v>-5.4704655458121199E-2</v>
      </c>
      <c r="AF180" s="26">
        <f t="shared" si="30"/>
        <v>7.5476309564209504E-2</v>
      </c>
      <c r="AG180" s="26">
        <f t="shared" si="31"/>
        <v>6.3211085851212045E-2</v>
      </c>
    </row>
    <row r="181" spans="1:33" x14ac:dyDescent="0.2">
      <c r="A181" s="154">
        <v>41198</v>
      </c>
      <c r="B181">
        <f>'American Bonds'!B181-'American Bonds'!B172</f>
        <v>-1.0000000000000009E-2</v>
      </c>
      <c r="C181">
        <f>'American Bonds'!C181-'American Bonds'!C172</f>
        <v>2.0000000000000018E-2</v>
      </c>
      <c r="D181">
        <f>'American Bonds'!D181-'American Bonds'!D172</f>
        <v>-1.0000000000000009E-2</v>
      </c>
      <c r="E181">
        <f>'American Bonds'!E181-'American Bonds'!E172</f>
        <v>2.0000000000000018E-2</v>
      </c>
      <c r="F181">
        <f>'American Bonds'!F181-'American Bonds'!F172</f>
        <v>1.0000000000000009E-2</v>
      </c>
      <c r="G181">
        <f>'American Bonds'!G181-'American Bonds'!G172</f>
        <v>6.9999999999999951E-2</v>
      </c>
      <c r="H181">
        <f>'American Bonds'!H181-'American Bonds'!H172</f>
        <v>8.0000000000000071E-2</v>
      </c>
      <c r="I181">
        <f>'American Bonds'!I181-'American Bonds'!I172</f>
        <v>0.10000000000000009</v>
      </c>
      <c r="J181">
        <f>'American Bonds'!J181-'American Bonds'!J172</f>
        <v>0.14000000000000012</v>
      </c>
      <c r="K181">
        <f>'American Bonds'!K181-'American Bonds'!K172</f>
        <v>0.18000000000000016</v>
      </c>
      <c r="L181">
        <f>'American Bonds'!L181-'American Bonds'!L172</f>
        <v>0.18000000000000016</v>
      </c>
      <c r="N181" s="129">
        <f t="shared" si="32"/>
        <v>0.18000000000000016</v>
      </c>
      <c r="O181" s="25">
        <f>List1!X238</f>
        <v>6.5977042996304638</v>
      </c>
      <c r="T181" s="147">
        <v>41565</v>
      </c>
      <c r="U181">
        <f t="shared" si="22"/>
        <v>0.1035802469135803</v>
      </c>
      <c r="V181">
        <f t="shared" si="23"/>
        <v>9.9411183525074873E-2</v>
      </c>
      <c r="W181" s="26">
        <f>LN(List1!W248/List1!W238)</f>
        <v>-3.1938402644236916E-3</v>
      </c>
      <c r="X181" s="26">
        <f t="shared" si="24"/>
        <v>0.3348452423630221</v>
      </c>
      <c r="Y181" s="26">
        <f t="shared" si="25"/>
        <v>-2.1634240072363021E-2</v>
      </c>
      <c r="Z181" s="26">
        <f>O433*(U181+V181*'List2 (VaR)'!$R$3)/100</f>
        <v>2.3810752726037866E-2</v>
      </c>
      <c r="AA181" s="26">
        <f t="shared" si="26"/>
        <v>0.26709709269433807</v>
      </c>
      <c r="AB181" s="26">
        <f t="shared" si="27"/>
        <v>-1.7257054587966395E-2</v>
      </c>
      <c r="AC181" s="26">
        <f>O433*(U181+V181*'List2 (VaR)'!$R$4)/100</f>
        <v>1.9940932181156903E-2</v>
      </c>
      <c r="AD181" s="26">
        <f t="shared" si="28"/>
        <v>-6.8413474075553121E-2</v>
      </c>
      <c r="AE181" s="26">
        <f t="shared" si="29"/>
        <v>-5.4571598203832374E-2</v>
      </c>
      <c r="AF181" s="26">
        <f t="shared" si="30"/>
        <v>7.5296211417342884E-2</v>
      </c>
      <c r="AG181" s="26">
        <f t="shared" si="31"/>
        <v>6.3058764359405189E-2</v>
      </c>
    </row>
    <row r="182" spans="1:33" x14ac:dyDescent="0.2">
      <c r="A182" s="154">
        <v>41199</v>
      </c>
      <c r="B182">
        <f>'American Bonds'!B182-'American Bonds'!B173</f>
        <v>-2.0000000000000018E-2</v>
      </c>
      <c r="C182">
        <f>'American Bonds'!C182-'American Bonds'!C173</f>
        <v>1.0000000000000009E-2</v>
      </c>
      <c r="D182">
        <f>'American Bonds'!D182-'American Bonds'!D173</f>
        <v>-1.0000000000000009E-2</v>
      </c>
      <c r="E182">
        <f>'American Bonds'!E182-'American Bonds'!E173</f>
        <v>2.0000000000000018E-2</v>
      </c>
      <c r="F182">
        <f>'American Bonds'!F182-'American Bonds'!F173</f>
        <v>0</v>
      </c>
      <c r="G182">
        <f>'American Bonds'!G182-'American Bonds'!G173</f>
        <v>1.0000000000000009E-2</v>
      </c>
      <c r="H182">
        <f>'American Bonds'!H182-'American Bonds'!H173</f>
        <v>2.0000000000000018E-2</v>
      </c>
      <c r="I182">
        <f>'American Bonds'!I182-'American Bonds'!I173</f>
        <v>3.0000000000000027E-2</v>
      </c>
      <c r="J182">
        <f>'American Bonds'!J182-'American Bonds'!J173</f>
        <v>6.0000000000000053E-2</v>
      </c>
      <c r="K182">
        <f>'American Bonds'!K182-'American Bonds'!K173</f>
        <v>0.10000000000000009</v>
      </c>
      <c r="L182">
        <f>'American Bonds'!L182-'American Bonds'!L173</f>
        <v>0.10999999999999988</v>
      </c>
      <c r="N182" s="129">
        <f t="shared" si="32"/>
        <v>0.10999999999999988</v>
      </c>
      <c r="O182" s="25">
        <f>List1!X239</f>
        <v>6.6087160328875134</v>
      </c>
      <c r="T182" s="147">
        <v>41566</v>
      </c>
      <c r="U182">
        <f t="shared" si="22"/>
        <v>0.10353909465020582</v>
      </c>
      <c r="V182">
        <f t="shared" si="23"/>
        <v>9.941889793668772E-2</v>
      </c>
      <c r="W182" s="26">
        <f>LN(List1!W249/List1!W239)</f>
        <v>-3.6953881697984791E-3</v>
      </c>
      <c r="X182" s="26">
        <f t="shared" si="24"/>
        <v>0.3348220365047026</v>
      </c>
      <c r="Y182" s="26">
        <f t="shared" si="25"/>
        <v>-2.1653346553445574E-2</v>
      </c>
      <c r="Z182" s="26">
        <f>O434*(U182+V182*'List2 (VaR)'!$R$3)/100</f>
        <v>2.3832101458170035E-2</v>
      </c>
      <c r="AA182" s="26">
        <f t="shared" si="26"/>
        <v>0.26706862950888477</v>
      </c>
      <c r="AB182" s="26">
        <f t="shared" si="27"/>
        <v>-1.7271651677049703E-2</v>
      </c>
      <c r="AC182" s="26">
        <f>O434*(U182+V182*'List2 (VaR)'!$R$4)/100</f>
        <v>1.995829421044867E-2</v>
      </c>
      <c r="AD182" s="26">
        <f t="shared" si="28"/>
        <v>-6.847389407384491E-2</v>
      </c>
      <c r="AE182" s="26">
        <f t="shared" si="29"/>
        <v>-5.4617758252544002E-2</v>
      </c>
      <c r="AF182" s="26">
        <f t="shared" si="30"/>
        <v>7.5363722036037362E-2</v>
      </c>
      <c r="AG182" s="26">
        <f t="shared" si="31"/>
        <v>6.3113667916769742E-2</v>
      </c>
    </row>
    <row r="183" spans="1:33" x14ac:dyDescent="0.2">
      <c r="A183" s="154">
        <v>41200</v>
      </c>
      <c r="B183">
        <f>'American Bonds'!B183-'American Bonds'!B174</f>
        <v>-1.0000000000000009E-2</v>
      </c>
      <c r="C183">
        <f>'American Bonds'!C183-'American Bonds'!C174</f>
        <v>2.9999999999999971E-2</v>
      </c>
      <c r="D183">
        <f>'American Bonds'!D183-'American Bonds'!D174</f>
        <v>0</v>
      </c>
      <c r="E183">
        <f>'American Bonds'!E183-'American Bonds'!E174</f>
        <v>0</v>
      </c>
      <c r="F183">
        <f>'American Bonds'!F183-'American Bonds'!F174</f>
        <v>-3.9999999999999925E-2</v>
      </c>
      <c r="G183">
        <f>'American Bonds'!G183-'American Bonds'!G174</f>
        <v>-2.0000000000000018E-2</v>
      </c>
      <c r="H183">
        <f>'American Bonds'!H183-'American Bonds'!H174</f>
        <v>-2.0000000000000018E-2</v>
      </c>
      <c r="I183">
        <f>'American Bonds'!I183-'American Bonds'!I174</f>
        <v>0</v>
      </c>
      <c r="J183">
        <f>'American Bonds'!J183-'American Bonds'!J174</f>
        <v>4.0000000000000036E-2</v>
      </c>
      <c r="K183">
        <f>'American Bonds'!K183-'American Bonds'!K174</f>
        <v>7.0000000000000284E-2</v>
      </c>
      <c r="L183">
        <f>'American Bonds'!L183-'American Bonds'!L174</f>
        <v>6.999999999999984E-2</v>
      </c>
      <c r="N183" s="129">
        <f t="shared" si="32"/>
        <v>7.0000000000000284E-2</v>
      </c>
      <c r="O183" s="25">
        <f>List1!X240</f>
        <v>6.613216547544523</v>
      </c>
      <c r="T183" s="147">
        <v>41569</v>
      </c>
      <c r="U183">
        <f t="shared" si="22"/>
        <v>0.10353909465020582</v>
      </c>
      <c r="V183">
        <f t="shared" si="23"/>
        <v>9.941889793668772E-2</v>
      </c>
      <c r="W183" s="26">
        <f>LN(List1!W250/List1!W240)</f>
        <v>-4.0607950539041813E-3</v>
      </c>
      <c r="X183" s="26">
        <f t="shared" si="24"/>
        <v>0.3348220365047026</v>
      </c>
      <c r="Y183" s="26">
        <f t="shared" si="25"/>
        <v>-2.1571484016222456E-2</v>
      </c>
      <c r="Z183" s="26">
        <f>O435*(U183+V183*'List2 (VaR)'!$R$3)/100</f>
        <v>2.3742001930694725E-2</v>
      </c>
      <c r="AA183" s="26">
        <f t="shared" si="26"/>
        <v>0.26706862950888477</v>
      </c>
      <c r="AB183" s="26">
        <f t="shared" si="27"/>
        <v>-1.7206354554278061E-2</v>
      </c>
      <c r="AC183" s="26">
        <f>O435*(U183+V183*'List2 (VaR)'!$R$4)/100</f>
        <v>1.9882839979912983E-2</v>
      </c>
      <c r="AD183" s="26">
        <f t="shared" si="28"/>
        <v>-6.8215022001179543E-2</v>
      </c>
      <c r="AE183" s="26">
        <f t="shared" si="29"/>
        <v>-5.4411270619929966E-2</v>
      </c>
      <c r="AF183" s="26">
        <f t="shared" si="30"/>
        <v>7.5078802313110468E-2</v>
      </c>
      <c r="AG183" s="26">
        <f t="shared" si="31"/>
        <v>6.2875060689181542E-2</v>
      </c>
    </row>
    <row r="184" spans="1:33" x14ac:dyDescent="0.2">
      <c r="A184" s="154">
        <v>41201</v>
      </c>
      <c r="B184">
        <f>'American Bonds'!B184-'American Bonds'!B175</f>
        <v>-1.0000000000000009E-2</v>
      </c>
      <c r="C184">
        <f>'American Bonds'!C184-'American Bonds'!C175</f>
        <v>1.9999999999999962E-2</v>
      </c>
      <c r="D184">
        <f>'American Bonds'!D184-'American Bonds'!D175</f>
        <v>1.9999999999999962E-2</v>
      </c>
      <c r="E184">
        <f>'American Bonds'!E184-'American Bonds'!E175</f>
        <v>1.0000000000000009E-2</v>
      </c>
      <c r="F184">
        <f>'American Bonds'!F184-'American Bonds'!F175</f>
        <v>-2.0000000000000018E-2</v>
      </c>
      <c r="G184">
        <f>'American Bonds'!G184-'American Bonds'!G175</f>
        <v>-2.0000000000000018E-2</v>
      </c>
      <c r="H184">
        <f>'American Bonds'!H184-'American Bonds'!H175</f>
        <v>-2.0000000000000018E-2</v>
      </c>
      <c r="I184">
        <f>'American Bonds'!I184-'American Bonds'!I175</f>
        <v>-3.0000000000000027E-2</v>
      </c>
      <c r="J184">
        <f>'American Bonds'!J184-'American Bonds'!J175</f>
        <v>1.0000000000000009E-2</v>
      </c>
      <c r="K184">
        <f>'American Bonds'!K184-'American Bonds'!K175</f>
        <v>2.9999999999999805E-2</v>
      </c>
      <c r="L184">
        <f>'American Bonds'!L184-'American Bonds'!L175</f>
        <v>4.0000000000000036E-2</v>
      </c>
      <c r="N184" s="129">
        <f t="shared" si="32"/>
        <v>4.0000000000000036E-2</v>
      </c>
      <c r="O184" s="25">
        <f>List1!X241</f>
        <v>6.6119709318358444</v>
      </c>
      <c r="T184" s="147">
        <v>41570</v>
      </c>
      <c r="U184">
        <f t="shared" si="22"/>
        <v>0.10370370370370376</v>
      </c>
      <c r="V184">
        <f t="shared" si="23"/>
        <v>9.9379618332658556E-2</v>
      </c>
      <c r="W184" s="26">
        <f>LN(List1!W251/List1!W241)</f>
        <v>-2.3728732277773909E-3</v>
      </c>
      <c r="X184" s="26">
        <f t="shared" si="24"/>
        <v>0.33489526753487414</v>
      </c>
      <c r="Y184" s="26">
        <f t="shared" si="25"/>
        <v>-2.1586331796165755E-2</v>
      </c>
      <c r="Z184" s="26">
        <f>O436*(U184+V184*'List2 (VaR)'!$R$3)/100</f>
        <v>2.3757010783748214E-2</v>
      </c>
      <c r="AA184" s="26">
        <f t="shared" si="26"/>
        <v>0.26716862936323016</v>
      </c>
      <c r="AB184" s="26">
        <f t="shared" si="27"/>
        <v>-1.7220878400023839E-2</v>
      </c>
      <c r="AC184" s="26">
        <f>O436*(U184+V184*'List2 (VaR)'!$R$4)/100</f>
        <v>1.9897562446379195E-2</v>
      </c>
      <c r="AD184" s="26">
        <f t="shared" si="28"/>
        <v>-6.8261974803997344E-2</v>
      </c>
      <c r="AE184" s="26">
        <f t="shared" si="29"/>
        <v>-5.4457199052871573E-2</v>
      </c>
      <c r="AF184" s="26">
        <f t="shared" si="30"/>
        <v>7.5126264473826268E-2</v>
      </c>
      <c r="AG184" s="26">
        <f t="shared" si="31"/>
        <v>6.2921617215990211E-2</v>
      </c>
    </row>
    <row r="185" spans="1:33" x14ac:dyDescent="0.2">
      <c r="A185" s="154">
        <v>41202</v>
      </c>
      <c r="B185">
        <f>'American Bonds'!B185-'American Bonds'!B176</f>
        <v>-1.0000000000000009E-2</v>
      </c>
      <c r="C185">
        <f>'American Bonds'!C185-'American Bonds'!C176</f>
        <v>1.0000000000000009E-2</v>
      </c>
      <c r="D185">
        <f>'American Bonds'!D185-'American Bonds'!D176</f>
        <v>9.9999999999999534E-3</v>
      </c>
      <c r="E185">
        <f>'American Bonds'!E185-'American Bonds'!E176</f>
        <v>0</v>
      </c>
      <c r="F185">
        <f>'American Bonds'!F185-'American Bonds'!F176</f>
        <v>1.0000000000000009E-2</v>
      </c>
      <c r="G185">
        <f>'American Bonds'!G185-'American Bonds'!G176</f>
        <v>-1.0000000000000009E-2</v>
      </c>
      <c r="H185">
        <f>'American Bonds'!H185-'American Bonds'!H176</f>
        <v>-1.0000000000000009E-2</v>
      </c>
      <c r="I185">
        <f>'American Bonds'!I185-'American Bonds'!I176</f>
        <v>-2.0000000000000018E-2</v>
      </c>
      <c r="J185">
        <f>'American Bonds'!J185-'American Bonds'!J176</f>
        <v>1.0000000000000009E-2</v>
      </c>
      <c r="K185">
        <f>'American Bonds'!K185-'American Bonds'!K176</f>
        <v>9.9999999999997868E-3</v>
      </c>
      <c r="L185">
        <f>'American Bonds'!L185-'American Bonds'!L176</f>
        <v>2.0000000000000018E-2</v>
      </c>
      <c r="N185" s="129">
        <f t="shared" si="32"/>
        <v>2.0000000000000018E-2</v>
      </c>
      <c r="O185" s="25">
        <f>List1!X242</f>
        <v>6.6157764560486578</v>
      </c>
      <c r="T185" s="147">
        <v>41571</v>
      </c>
      <c r="U185">
        <f t="shared" si="22"/>
        <v>0.10370370370370374</v>
      </c>
      <c r="V185">
        <f t="shared" si="23"/>
        <v>9.937961833265857E-2</v>
      </c>
      <c r="W185" s="26">
        <f>LN(List1!W252/List1!W242)</f>
        <v>-3.0713106010785926E-3</v>
      </c>
      <c r="X185" s="26">
        <f t="shared" si="24"/>
        <v>0.3348952675348742</v>
      </c>
      <c r="Y185" s="26">
        <f t="shared" si="25"/>
        <v>-2.1539075040696631E-2</v>
      </c>
      <c r="Z185" s="26">
        <f>O437*(U185+V185*'List2 (VaR)'!$R$3)/100</f>
        <v>2.3705001982072867E-2</v>
      </c>
      <c r="AA185" s="26">
        <f t="shared" si="26"/>
        <v>0.26716862936323016</v>
      </c>
      <c r="AB185" s="26">
        <f t="shared" si="27"/>
        <v>-1.7183178486615758E-2</v>
      </c>
      <c r="AC185" s="26">
        <f>O437*(U185+V185*'List2 (VaR)'!$R$4)/100</f>
        <v>1.9854002741477073E-2</v>
      </c>
      <c r="AD185" s="26">
        <f t="shared" si="28"/>
        <v>-6.8112535821885284E-2</v>
      </c>
      <c r="AE185" s="26">
        <f t="shared" si="29"/>
        <v>-5.4337981458910917E-2</v>
      </c>
      <c r="AF185" s="26">
        <f t="shared" si="30"/>
        <v>7.4961798202156191E-2</v>
      </c>
      <c r="AG185" s="26">
        <f t="shared" si="31"/>
        <v>6.2783869334294709E-2</v>
      </c>
    </row>
    <row r="186" spans="1:33" x14ac:dyDescent="0.2">
      <c r="A186" s="154">
        <v>41205</v>
      </c>
      <c r="B186">
        <f>'American Bonds'!B186-'American Bonds'!B177</f>
        <v>-4.0000000000000008E-2</v>
      </c>
      <c r="C186">
        <f>'American Bonds'!C186-'American Bonds'!C177</f>
        <v>-1.9999999999999962E-2</v>
      </c>
      <c r="D186">
        <f>'American Bonds'!D186-'American Bonds'!D177</f>
        <v>-1.9999999999999962E-2</v>
      </c>
      <c r="E186">
        <f>'American Bonds'!E186-'American Bonds'!E177</f>
        <v>-2.9999999999999916E-2</v>
      </c>
      <c r="F186">
        <f>'American Bonds'!F186-'American Bonds'!F177</f>
        <v>-3.0000000000000027E-2</v>
      </c>
      <c r="G186">
        <f>'American Bonds'!G186-'American Bonds'!G177</f>
        <v>-3.0000000000000027E-2</v>
      </c>
      <c r="H186">
        <f>'American Bonds'!H186-'American Bonds'!H177</f>
        <v>-3.0000000000000027E-2</v>
      </c>
      <c r="I186">
        <f>'American Bonds'!I186-'American Bonds'!I177</f>
        <v>-2.0000000000000018E-2</v>
      </c>
      <c r="J186">
        <f>'American Bonds'!J186-'American Bonds'!J177</f>
        <v>0</v>
      </c>
      <c r="K186">
        <f>'American Bonds'!K186-'American Bonds'!K177</f>
        <v>1.0000000000000231E-2</v>
      </c>
      <c r="L186">
        <f>'American Bonds'!L186-'American Bonds'!L177</f>
        <v>2.0000000000000018E-2</v>
      </c>
      <c r="N186" s="129">
        <f t="shared" si="32"/>
        <v>2.0000000000000018E-2</v>
      </c>
      <c r="O186" s="25">
        <f>List1!X243</f>
        <v>6.6236606038506176</v>
      </c>
      <c r="T186" s="147">
        <v>41572</v>
      </c>
      <c r="U186">
        <f t="shared" si="22"/>
        <v>0.10419753086419756</v>
      </c>
      <c r="V186">
        <f t="shared" si="23"/>
        <v>9.9459666614836198E-2</v>
      </c>
      <c r="W186" s="26">
        <f>LN(List1!W253/List1!W243)</f>
        <v>-2.2613378537593761E-3</v>
      </c>
      <c r="X186" s="26">
        <f t="shared" si="24"/>
        <v>0.33557531484643255</v>
      </c>
      <c r="Y186" s="26">
        <f t="shared" si="25"/>
        <v>-2.1558128930822575E-2</v>
      </c>
      <c r="Z186" s="26">
        <f>O438*(U186+V186*'List2 (VaR)'!$R$3)/100</f>
        <v>2.3723321349920279E-2</v>
      </c>
      <c r="AA186" s="26">
        <f t="shared" si="26"/>
        <v>0.26779412423099502</v>
      </c>
      <c r="AB186" s="26">
        <f t="shared" si="27"/>
        <v>-1.7203709574795268E-2</v>
      </c>
      <c r="AC186" s="26">
        <f>O438*(U186+V186*'List2 (VaR)'!$R$4)/100</f>
        <v>1.9873628083539409E-2</v>
      </c>
      <c r="AD186" s="26">
        <f t="shared" si="28"/>
        <v>-6.8172789512969859E-2</v>
      </c>
      <c r="AE186" s="26">
        <f t="shared" si="29"/>
        <v>-5.4402906460399927E-2</v>
      </c>
      <c r="AF186" s="26">
        <f t="shared" si="30"/>
        <v>7.5019729129848459E-2</v>
      </c>
      <c r="AG186" s="26">
        <f t="shared" si="31"/>
        <v>6.2845930115071599E-2</v>
      </c>
    </row>
    <row r="187" spans="1:33" x14ac:dyDescent="0.2">
      <c r="A187" s="154">
        <v>41206</v>
      </c>
      <c r="B187">
        <f>'American Bonds'!B187-'American Bonds'!B178</f>
        <v>-4.0000000000000008E-2</v>
      </c>
      <c r="C187">
        <f>'American Bonds'!C187-'American Bonds'!C178</f>
        <v>-2.9999999999999971E-2</v>
      </c>
      <c r="D187">
        <f>'American Bonds'!D187-'American Bonds'!D178</f>
        <v>0</v>
      </c>
      <c r="E187">
        <f>'American Bonds'!E187-'American Bonds'!E178</f>
        <v>-2.0000000000000018E-2</v>
      </c>
      <c r="F187">
        <f>'American Bonds'!F187-'American Bonds'!F178</f>
        <v>-1.0000000000000009E-2</v>
      </c>
      <c r="G187">
        <f>'American Bonds'!G187-'American Bonds'!G178</f>
        <v>1.0000000000000009E-2</v>
      </c>
      <c r="H187">
        <f>'American Bonds'!H187-'American Bonds'!H178</f>
        <v>-2.0000000000000018E-2</v>
      </c>
      <c r="I187">
        <f>'American Bonds'!I187-'American Bonds'!I178</f>
        <v>-4.0000000000000036E-2</v>
      </c>
      <c r="J187">
        <f>'American Bonds'!J187-'American Bonds'!J178</f>
        <v>-2.0000000000000018E-2</v>
      </c>
      <c r="K187">
        <f>'American Bonds'!K187-'American Bonds'!K178</f>
        <v>-2.0000000000000018E-2</v>
      </c>
      <c r="L187">
        <f>'American Bonds'!L187-'American Bonds'!L178</f>
        <v>-9.9999999999997868E-3</v>
      </c>
      <c r="N187" s="129">
        <f t="shared" si="32"/>
        <v>1.0000000000000009E-2</v>
      </c>
      <c r="O187" s="25">
        <f>List1!X244</f>
        <v>6.6123968290920727</v>
      </c>
      <c r="T187" s="147">
        <v>41573</v>
      </c>
      <c r="U187">
        <f t="shared" si="22"/>
        <v>0.104320987654321</v>
      </c>
      <c r="V187">
        <f t="shared" si="23"/>
        <v>9.9473053017922627E-2</v>
      </c>
      <c r="W187" s="26">
        <f>LN(List1!W254/List1!W244)</f>
        <v>-3.2171308468774283E-3</v>
      </c>
      <c r="X187" s="26">
        <f t="shared" si="24"/>
        <v>0.33572991306691713</v>
      </c>
      <c r="Y187" s="26">
        <f t="shared" si="25"/>
        <v>-2.1544242008775506E-2</v>
      </c>
      <c r="Z187" s="26">
        <f>O439*(U187+V187*'List2 (VaR)'!$R$3)/100</f>
        <v>2.3707334393912673E-2</v>
      </c>
      <c r="AA187" s="26">
        <f t="shared" si="26"/>
        <v>0.26793959969478703</v>
      </c>
      <c r="AB187" s="26">
        <f t="shared" si="27"/>
        <v>-1.7194046031901684E-2</v>
      </c>
      <c r="AC187" s="26">
        <f>O439*(U187+V187*'List2 (VaR)'!$R$4)/100</f>
        <v>1.9861374969626276E-2</v>
      </c>
      <c r="AD187" s="26">
        <f t="shared" si="28"/>
        <v>-6.8128875209611917E-2</v>
      </c>
      <c r="AE187" s="26">
        <f t="shared" si="29"/>
        <v>-5.4372347654589467E-2</v>
      </c>
      <c r="AF187" s="26">
        <f t="shared" si="30"/>
        <v>7.4969173936011518E-2</v>
      </c>
      <c r="AG187" s="26">
        <f t="shared" si="31"/>
        <v>6.2807182366676595E-2</v>
      </c>
    </row>
    <row r="188" spans="1:33" x14ac:dyDescent="0.2">
      <c r="A188" s="154">
        <v>41207</v>
      </c>
      <c r="B188">
        <f>'American Bonds'!B188-'American Bonds'!B179</f>
        <v>-1.0000000000000009E-2</v>
      </c>
      <c r="C188">
        <f>'American Bonds'!C188-'American Bonds'!C179</f>
        <v>3.0000000000000027E-2</v>
      </c>
      <c r="D188">
        <f>'American Bonds'!D188-'American Bonds'!D179</f>
        <v>3.999999999999998E-2</v>
      </c>
      <c r="E188">
        <f>'American Bonds'!E188-'American Bonds'!E179</f>
        <v>1.0000000000000009E-2</v>
      </c>
      <c r="F188">
        <f>'American Bonds'!F188-'American Bonds'!F179</f>
        <v>1.0000000000000009E-2</v>
      </c>
      <c r="G188">
        <f>'American Bonds'!G188-'American Bonds'!G179</f>
        <v>1.0000000000000009E-2</v>
      </c>
      <c r="H188">
        <f>'American Bonds'!H188-'American Bonds'!H179</f>
        <v>3.0000000000000027E-2</v>
      </c>
      <c r="I188">
        <f>'American Bonds'!I188-'American Bonds'!I179</f>
        <v>3.0000000000000027E-2</v>
      </c>
      <c r="J188">
        <f>'American Bonds'!J188-'American Bonds'!J179</f>
        <v>4.0000000000000036E-2</v>
      </c>
      <c r="K188">
        <f>'American Bonds'!K188-'American Bonds'!K179</f>
        <v>5.0000000000000266E-2</v>
      </c>
      <c r="L188">
        <f>'American Bonds'!L188-'American Bonds'!L179</f>
        <v>4.9999999999999822E-2</v>
      </c>
      <c r="N188" s="129">
        <f t="shared" si="32"/>
        <v>5.0000000000000266E-2</v>
      </c>
      <c r="O188" s="25">
        <f>List1!X245</f>
        <v>6.6156275570106642</v>
      </c>
      <c r="T188" s="147">
        <v>41576</v>
      </c>
      <c r="U188">
        <f t="shared" si="22"/>
        <v>0.10423868312757203</v>
      </c>
      <c r="V188">
        <f t="shared" si="23"/>
        <v>9.9484916344523555E-2</v>
      </c>
      <c r="W188" s="26">
        <f>LN(List1!W255/List1!W245)</f>
        <v>-6.1461044729708625E-3</v>
      </c>
      <c r="X188" s="26">
        <f t="shared" si="24"/>
        <v>0.33567520676478529</v>
      </c>
      <c r="Y188" s="26">
        <f t="shared" si="25"/>
        <v>-2.157865680693288E-2</v>
      </c>
      <c r="Z188" s="26">
        <f>O440*(U188+V188*'List2 (VaR)'!$R$3)/100</f>
        <v>2.3745816037512656E-2</v>
      </c>
      <c r="AA188" s="26">
        <f t="shared" si="26"/>
        <v>0.26787680860382534</v>
      </c>
      <c r="AB188" s="26">
        <f t="shared" si="27"/>
        <v>-1.722028199553283E-2</v>
      </c>
      <c r="AC188" s="26">
        <f>O440*(U188+V188*'List2 (VaR)'!$R$4)/100</f>
        <v>1.9892625797443921E-2</v>
      </c>
      <c r="AD188" s="26">
        <f t="shared" si="28"/>
        <v>-6.8237704357004186E-2</v>
      </c>
      <c r="AE188" s="26">
        <f t="shared" si="29"/>
        <v>-5.4455313056273234E-2</v>
      </c>
      <c r="AF188" s="26">
        <f t="shared" si="30"/>
        <v>7.5090863577894296E-2</v>
      </c>
      <c r="AG188" s="26">
        <f t="shared" si="31"/>
        <v>6.2906006161346104E-2</v>
      </c>
    </row>
    <row r="189" spans="1:33" x14ac:dyDescent="0.2">
      <c r="A189" s="154">
        <v>41208</v>
      </c>
      <c r="B189">
        <f>'American Bonds'!B189-'American Bonds'!B180</f>
        <v>-7.0000000000000007E-2</v>
      </c>
      <c r="C189">
        <f>'American Bonds'!C189-'American Bonds'!C180</f>
        <v>-2.0000000000000018E-2</v>
      </c>
      <c r="D189">
        <f>'American Bonds'!D189-'American Bonds'!D180</f>
        <v>2.9999999999999971E-2</v>
      </c>
      <c r="E189">
        <f>'American Bonds'!E189-'American Bonds'!E180</f>
        <v>2.0000000000000018E-2</v>
      </c>
      <c r="F189">
        <f>'American Bonds'!F189-'American Bonds'!F180</f>
        <v>3.0000000000000027E-2</v>
      </c>
      <c r="G189">
        <f>'American Bonds'!G189-'American Bonds'!G180</f>
        <v>4.0000000000000036E-2</v>
      </c>
      <c r="H189">
        <f>'American Bonds'!H189-'American Bonds'!H180</f>
        <v>5.0000000000000044E-2</v>
      </c>
      <c r="I189">
        <f>'American Bonds'!I189-'American Bonds'!I180</f>
        <v>5.9999999999999831E-2</v>
      </c>
      <c r="J189">
        <f>'American Bonds'!J189-'American Bonds'!J180</f>
        <v>5.0000000000000044E-2</v>
      </c>
      <c r="K189">
        <f>'American Bonds'!K189-'American Bonds'!K180</f>
        <v>3.9999999999999591E-2</v>
      </c>
      <c r="L189">
        <f>'American Bonds'!L189-'American Bonds'!L180</f>
        <v>5.0000000000000266E-2</v>
      </c>
      <c r="N189" s="129">
        <f t="shared" si="32"/>
        <v>5.9999999999999831E-2</v>
      </c>
      <c r="O189" s="25">
        <f>List1!X246</f>
        <v>6.6052050132591065</v>
      </c>
      <c r="T189" s="147">
        <v>41577</v>
      </c>
      <c r="U189">
        <f t="shared" si="22"/>
        <v>0.10333333333333337</v>
      </c>
      <c r="V189">
        <f t="shared" si="23"/>
        <v>9.8878003135845216E-2</v>
      </c>
      <c r="W189" s="26">
        <f>LN(List1!W256/List1!W246)</f>
        <v>-1.6399233641202052E-2</v>
      </c>
      <c r="X189" s="26">
        <f t="shared" si="24"/>
        <v>0.33335796571781046</v>
      </c>
      <c r="Y189" s="26">
        <f t="shared" si="25"/>
        <v>-2.1491204475350929E-2</v>
      </c>
      <c r="Z189" s="26">
        <f>O441*(U189+V189*'List2 (VaR)'!$R$3)/100</f>
        <v>2.3651325312330135E-2</v>
      </c>
      <c r="AA189" s="26">
        <f t="shared" si="26"/>
        <v>0.26597317541704735</v>
      </c>
      <c r="AB189" s="26">
        <f t="shared" si="27"/>
        <v>-1.714698458018803E-2</v>
      </c>
      <c r="AC189" s="26">
        <f>O441*(U189+V189*'List2 (VaR)'!$R$4)/100</f>
        <v>1.9810649274791967E-2</v>
      </c>
      <c r="AD189" s="26">
        <f t="shared" si="28"/>
        <v>-6.796115580251294E-2</v>
      </c>
      <c r="AE189" s="26">
        <f t="shared" si="29"/>
        <v>-5.4223526277180287E-2</v>
      </c>
      <c r="AF189" s="26">
        <f t="shared" si="30"/>
        <v>7.4792057668556511E-2</v>
      </c>
      <c r="AG189" s="26">
        <f t="shared" si="31"/>
        <v>6.264677363510554E-2</v>
      </c>
    </row>
    <row r="190" spans="1:33" x14ac:dyDescent="0.2">
      <c r="A190" s="154">
        <v>41209</v>
      </c>
      <c r="B190">
        <f>'American Bonds'!B190-'American Bonds'!B181</f>
        <v>-0.06</v>
      </c>
      <c r="C190">
        <f>'American Bonds'!C190-'American Bonds'!C181</f>
        <v>-4.0000000000000036E-2</v>
      </c>
      <c r="D190">
        <f>'American Bonds'!D190-'American Bonds'!D181</f>
        <v>2.0000000000000018E-2</v>
      </c>
      <c r="E190">
        <f>'American Bonds'!E190-'American Bonds'!E181</f>
        <v>1.0000000000000009E-2</v>
      </c>
      <c r="F190">
        <f>'American Bonds'!F190-'American Bonds'!F181</f>
        <v>4.9999999999999933E-2</v>
      </c>
      <c r="G190">
        <f>'American Bonds'!G190-'American Bonds'!G181</f>
        <v>4.0000000000000036E-2</v>
      </c>
      <c r="H190">
        <f>'American Bonds'!H190-'American Bonds'!H181</f>
        <v>7.0000000000000062E-2</v>
      </c>
      <c r="I190">
        <f>'American Bonds'!I190-'American Bonds'!I181</f>
        <v>6.999999999999984E-2</v>
      </c>
      <c r="J190">
        <f>'American Bonds'!J190-'American Bonds'!J181</f>
        <v>9.000000000000008E-2</v>
      </c>
      <c r="K190">
        <f>'American Bonds'!K190-'American Bonds'!K181</f>
        <v>8.0000000000000071E-2</v>
      </c>
      <c r="L190">
        <f>'American Bonds'!L190-'American Bonds'!L181</f>
        <v>0.10000000000000009</v>
      </c>
      <c r="N190" s="129">
        <f t="shared" si="32"/>
        <v>0.10000000000000009</v>
      </c>
      <c r="O190" s="25">
        <f>List1!X247</f>
        <v>6.5825658841732464</v>
      </c>
      <c r="T190" s="147" t="s">
        <v>177</v>
      </c>
      <c r="U190">
        <f t="shared" si="22"/>
        <v>0.10234567901234574</v>
      </c>
      <c r="V190">
        <f t="shared" si="23"/>
        <v>9.7898643887714534E-2</v>
      </c>
      <c r="W190" s="26">
        <f>LN(List1!W257/List1!W247)</f>
        <v>-1.7378059409406687E-2</v>
      </c>
      <c r="X190" s="26">
        <f t="shared" si="24"/>
        <v>0.33009198109201182</v>
      </c>
      <c r="Y190" s="26">
        <f t="shared" si="25"/>
        <v>-2.1279397140025261E-2</v>
      </c>
      <c r="Z190" s="26">
        <f>O442*(U190+V190*'List2 (VaR)'!$R$3)/100</f>
        <v>2.3417996643949945E-2</v>
      </c>
      <c r="AA190" s="26">
        <f t="shared" si="26"/>
        <v>0.26337461848468352</v>
      </c>
      <c r="AB190" s="26">
        <f t="shared" si="27"/>
        <v>-1.6978458806534896E-2</v>
      </c>
      <c r="AC190" s="26">
        <f>O442*(U190+V190*'List2 (VaR)'!$R$4)/100</f>
        <v>1.9615585349172161E-2</v>
      </c>
      <c r="AD190" s="26">
        <f t="shared" si="28"/>
        <v>-6.7291362197752794E-2</v>
      </c>
      <c r="AE190" s="26">
        <f t="shared" si="29"/>
        <v>-5.3690600987994393E-2</v>
      </c>
      <c r="AF190" s="26">
        <f t="shared" si="30"/>
        <v>7.4054207633061003E-2</v>
      </c>
      <c r="AG190" s="26">
        <f t="shared" si="31"/>
        <v>6.2029927340813286E-2</v>
      </c>
    </row>
    <row r="191" spans="1:33" x14ac:dyDescent="0.2">
      <c r="A191" s="154">
        <v>41212</v>
      </c>
      <c r="B191">
        <f>'American Bonds'!B191-'American Bonds'!B182</f>
        <v>-0.06</v>
      </c>
      <c r="C191">
        <f>'American Bonds'!C191-'American Bonds'!C182</f>
        <v>0</v>
      </c>
      <c r="D191">
        <f>'American Bonds'!D191-'American Bonds'!D182</f>
        <v>4.0000000000000036E-2</v>
      </c>
      <c r="E191">
        <f>'American Bonds'!E191-'American Bonds'!E182</f>
        <v>0</v>
      </c>
      <c r="F191">
        <f>'American Bonds'!F191-'American Bonds'!F182</f>
        <v>4.0000000000000036E-2</v>
      </c>
      <c r="G191">
        <f>'American Bonds'!G191-'American Bonds'!G182</f>
        <v>4.0000000000000036E-2</v>
      </c>
      <c r="H191">
        <f>'American Bonds'!H191-'American Bonds'!H182</f>
        <v>7.0000000000000062E-2</v>
      </c>
      <c r="I191">
        <f>'American Bonds'!I191-'American Bonds'!I182</f>
        <v>8.0000000000000071E-2</v>
      </c>
      <c r="J191">
        <f>'American Bonds'!J191-'American Bonds'!J182</f>
        <v>9.000000000000008E-2</v>
      </c>
      <c r="K191">
        <f>'American Bonds'!K191-'American Bonds'!K182</f>
        <v>6.999999999999984E-2</v>
      </c>
      <c r="L191">
        <f>'American Bonds'!L191-'American Bonds'!L182</f>
        <v>7.0000000000000284E-2</v>
      </c>
      <c r="N191" s="129">
        <f t="shared" si="32"/>
        <v>9.000000000000008E-2</v>
      </c>
      <c r="O191" s="25">
        <f>List1!X248</f>
        <v>6.5779249675168483</v>
      </c>
      <c r="T191" s="147" t="s">
        <v>178</v>
      </c>
      <c r="U191">
        <f t="shared" si="22"/>
        <v>0.10090534979423875</v>
      </c>
      <c r="V191">
        <f t="shared" si="23"/>
        <v>9.5908031511711803E-2</v>
      </c>
      <c r="W191" s="26">
        <f>LN(List1!W258/List1!W248)</f>
        <v>-2.2423265988813119E-2</v>
      </c>
      <c r="X191" s="26">
        <f t="shared" si="24"/>
        <v>0.32402079500495146</v>
      </c>
      <c r="Y191" s="26">
        <f t="shared" si="25"/>
        <v>-2.0920448289907453E-2</v>
      </c>
      <c r="Z191" s="26">
        <f>O443*(U191+V191*'List2 (VaR)'!$R$3)/100</f>
        <v>2.3018815642191451E-2</v>
      </c>
      <c r="AA191" s="26">
        <f t="shared" si="26"/>
        <v>0.25866002328005394</v>
      </c>
      <c r="AB191" s="26">
        <f t="shared" si="27"/>
        <v>-1.6700420852970056E-2</v>
      </c>
      <c r="AC191" s="26">
        <f>O443*(U191+V191*'List2 (VaR)'!$R$4)/100</f>
        <v>1.9287936762684057E-2</v>
      </c>
      <c r="AD191" s="26">
        <f t="shared" si="28"/>
        <v>-6.6156266267882124E-2</v>
      </c>
      <c r="AE191" s="26">
        <f t="shared" si="29"/>
        <v>-5.2811367778757362E-2</v>
      </c>
      <c r="AF191" s="26">
        <f t="shared" si="30"/>
        <v>7.279188646883647E-2</v>
      </c>
      <c r="AG191" s="26">
        <f t="shared" si="31"/>
        <v>6.0993811535376211E-2</v>
      </c>
    </row>
    <row r="192" spans="1:33" x14ac:dyDescent="0.2">
      <c r="A192" s="154" t="s">
        <v>81</v>
      </c>
      <c r="B192">
        <f>'American Bonds'!B192-'American Bonds'!B183</f>
        <v>-1.0000000000000009E-2</v>
      </c>
      <c r="C192">
        <f>'American Bonds'!C192-'American Bonds'!C183</f>
        <v>0</v>
      </c>
      <c r="D192">
        <f>'American Bonds'!D192-'American Bonds'!D183</f>
        <v>2.0000000000000018E-2</v>
      </c>
      <c r="E192">
        <f>'American Bonds'!E192-'American Bonds'!E183</f>
        <v>0</v>
      </c>
      <c r="F192">
        <f>'American Bonds'!F192-'American Bonds'!F183</f>
        <v>1.9999999999999907E-2</v>
      </c>
      <c r="G192">
        <f>'American Bonds'!G192-'American Bonds'!G183</f>
        <v>3.0000000000000027E-2</v>
      </c>
      <c r="H192">
        <f>'American Bonds'!H192-'American Bonds'!H183</f>
        <v>6.0000000000000053E-2</v>
      </c>
      <c r="I192">
        <f>'American Bonds'!I192-'American Bonds'!I183</f>
        <v>7.0000000000000062E-2</v>
      </c>
      <c r="J192">
        <f>'American Bonds'!J192-'American Bonds'!J183</f>
        <v>7.0000000000000062E-2</v>
      </c>
      <c r="K192">
        <f>'American Bonds'!K192-'American Bonds'!K183</f>
        <v>6.0000000000000053E-2</v>
      </c>
      <c r="L192">
        <f>'American Bonds'!L192-'American Bonds'!L183</f>
        <v>7.0000000000000284E-2</v>
      </c>
      <c r="N192" s="129">
        <f t="shared" si="32"/>
        <v>7.0000000000000284E-2</v>
      </c>
      <c r="O192" s="25">
        <f>List1!X249</f>
        <v>6.5850761266613098</v>
      </c>
      <c r="T192" s="147" t="s">
        <v>179</v>
      </c>
      <c r="U192">
        <f t="shared" si="22"/>
        <v>9.9547325102880724E-2</v>
      </c>
      <c r="V192">
        <f t="shared" si="23"/>
        <v>9.3681591146152474E-2</v>
      </c>
      <c r="W192" s="26">
        <f>LN(List1!W259/List1!W249)</f>
        <v>-2.3821824592168719E-2</v>
      </c>
      <c r="X192" s="26">
        <f t="shared" si="24"/>
        <v>0.31748329550249577</v>
      </c>
      <c r="Y192" s="26">
        <f t="shared" si="25"/>
        <v>-2.0521809077467403E-2</v>
      </c>
      <c r="Z192" s="26">
        <f>O444*(U192+V192*'List2 (VaR)'!$R$3)/100</f>
        <v>2.2573809574961148E-2</v>
      </c>
      <c r="AA192" s="26">
        <f t="shared" si="26"/>
        <v>0.25363983007821445</v>
      </c>
      <c r="AB192" s="26">
        <f t="shared" si="27"/>
        <v>-1.6395030041085966E-2</v>
      </c>
      <c r="AC192" s="26">
        <f>O444*(U192+V192*'List2 (VaR)'!$R$4)/100</f>
        <v>1.8925370559502264E-2</v>
      </c>
      <c r="AD192" s="26">
        <f t="shared" si="28"/>
        <v>-6.4895658391915828E-2</v>
      </c>
      <c r="AE192" s="26">
        <f t="shared" si="29"/>
        <v>-5.1845637236715619E-2</v>
      </c>
      <c r="AF192" s="26">
        <f t="shared" si="30"/>
        <v>7.1384653723794697E-2</v>
      </c>
      <c r="AG192" s="26">
        <f t="shared" si="31"/>
        <v>5.9847276530722353E-2</v>
      </c>
    </row>
    <row r="193" spans="1:33" x14ac:dyDescent="0.2">
      <c r="A193" s="154" t="s">
        <v>82</v>
      </c>
      <c r="B193">
        <f>'American Bonds'!B193-'American Bonds'!B184</f>
        <v>-1.0000000000000009E-2</v>
      </c>
      <c r="C193">
        <f>'American Bonds'!C193-'American Bonds'!C184</f>
        <v>2.0000000000000018E-2</v>
      </c>
      <c r="D193">
        <f>'American Bonds'!D193-'American Bonds'!D184</f>
        <v>3.0000000000000027E-2</v>
      </c>
      <c r="E193">
        <f>'American Bonds'!E193-'American Bonds'!E184</f>
        <v>-2.0000000000000018E-2</v>
      </c>
      <c r="F193">
        <f>'American Bonds'!F193-'American Bonds'!F184</f>
        <v>-2.9999999999999916E-2</v>
      </c>
      <c r="G193">
        <f>'American Bonds'!G193-'American Bonds'!G184</f>
        <v>0</v>
      </c>
      <c r="H193">
        <f>'American Bonds'!H193-'American Bonds'!H184</f>
        <v>0</v>
      </c>
      <c r="I193">
        <f>'American Bonds'!I193-'American Bonds'!I184</f>
        <v>2.0000000000000018E-2</v>
      </c>
      <c r="J193">
        <f>'American Bonds'!J193-'American Bonds'!J184</f>
        <v>5.0000000000000044E-2</v>
      </c>
      <c r="K193">
        <f>'American Bonds'!K193-'American Bonds'!K184</f>
        <v>5.0000000000000266E-2</v>
      </c>
      <c r="L193">
        <f>'American Bonds'!L193-'American Bonds'!L184</f>
        <v>6.0000000000000053E-2</v>
      </c>
      <c r="N193" s="129">
        <f t="shared" si="32"/>
        <v>6.0000000000000053E-2</v>
      </c>
      <c r="O193" s="25">
        <f>List1!X250</f>
        <v>6.5884996989535543</v>
      </c>
      <c r="T193" s="147" t="s">
        <v>180</v>
      </c>
      <c r="U193">
        <f t="shared" si="22"/>
        <v>9.7942386831275777E-2</v>
      </c>
      <c r="V193">
        <f t="shared" si="23"/>
        <v>9.0776521371420893E-2</v>
      </c>
      <c r="W193" s="26">
        <f>LN(List1!W260/List1!W250)</f>
        <v>-2.3614404845221603E-2</v>
      </c>
      <c r="X193" s="26">
        <f t="shared" si="24"/>
        <v>0.30912015433650369</v>
      </c>
      <c r="Y193" s="26">
        <f t="shared" si="25"/>
        <v>-2.0003494115044686E-2</v>
      </c>
      <c r="Z193" s="26">
        <f>O445*(U193+V193*'List2 (VaR)'!$R$3)/100</f>
        <v>2.1994078154185092E-2</v>
      </c>
      <c r="AA193" s="26">
        <f t="shared" si="26"/>
        <v>0.24725647725109517</v>
      </c>
      <c r="AB193" s="26">
        <f t="shared" si="27"/>
        <v>-1.6000229743075328E-2</v>
      </c>
      <c r="AC193" s="26">
        <f>O445*(U193+V193*'List2 (VaR)'!$R$4)/100</f>
        <v>1.8454837066856009E-2</v>
      </c>
      <c r="AD193" s="26">
        <f t="shared" si="28"/>
        <v>-6.3256602565315456E-2</v>
      </c>
      <c r="AE193" s="26">
        <f t="shared" si="29"/>
        <v>-5.059716907408876E-2</v>
      </c>
      <c r="AF193" s="26">
        <f t="shared" si="30"/>
        <v>6.9551382002976905E-2</v>
      </c>
      <c r="AG193" s="26">
        <f t="shared" si="31"/>
        <v>5.8359318978566097E-2</v>
      </c>
    </row>
    <row r="194" spans="1:33" x14ac:dyDescent="0.2">
      <c r="A194" s="154" t="s">
        <v>83</v>
      </c>
      <c r="B194">
        <f>'American Bonds'!B194-'American Bonds'!B185</f>
        <v>-1.0000000000000009E-2</v>
      </c>
      <c r="C194">
        <f>'American Bonds'!C194-'American Bonds'!C185</f>
        <v>3.999999999999998E-2</v>
      </c>
      <c r="D194">
        <f>'American Bonds'!D194-'American Bonds'!D185</f>
        <v>5.0000000000000044E-2</v>
      </c>
      <c r="E194">
        <f>'American Bonds'!E194-'American Bonds'!E185</f>
        <v>-2.0000000000000018E-2</v>
      </c>
      <c r="F194">
        <f>'American Bonds'!F194-'American Bonds'!F185</f>
        <v>-2.9999999999999916E-2</v>
      </c>
      <c r="G194">
        <f>'American Bonds'!G194-'American Bonds'!G185</f>
        <v>0</v>
      </c>
      <c r="H194">
        <f>'American Bonds'!H194-'American Bonds'!H185</f>
        <v>1.0000000000000009E-2</v>
      </c>
      <c r="I194">
        <f>'American Bonds'!I194-'American Bonds'!I185</f>
        <v>5.0000000000000044E-2</v>
      </c>
      <c r="J194">
        <f>'American Bonds'!J194-'American Bonds'!J185</f>
        <v>8.0000000000000071E-2</v>
      </c>
      <c r="K194">
        <f>'American Bonds'!K194-'American Bonds'!K185</f>
        <v>0.10000000000000009</v>
      </c>
      <c r="L194">
        <f>'American Bonds'!L194-'American Bonds'!L185</f>
        <v>0.12000000000000011</v>
      </c>
      <c r="N194" s="129">
        <f t="shared" si="32"/>
        <v>0.12000000000000011</v>
      </c>
      <c r="O194" s="25">
        <f>List1!X251</f>
        <v>6.5955489371212472</v>
      </c>
      <c r="T194" s="147" t="s">
        <v>181</v>
      </c>
      <c r="U194">
        <f t="shared" si="22"/>
        <v>9.6296296296296394E-2</v>
      </c>
      <c r="V194">
        <f t="shared" si="23"/>
        <v>8.7004005480764909E-2</v>
      </c>
      <c r="W194" s="26">
        <f>LN(List1!W261/List1!W251)</f>
        <v>-2.9131958443173813E-2</v>
      </c>
      <c r="X194" s="26">
        <f t="shared" si="24"/>
        <v>0.29869787947951149</v>
      </c>
      <c r="Y194" s="26">
        <f t="shared" si="25"/>
        <v>-1.93437027933707E-2</v>
      </c>
      <c r="Z194" s="26">
        <f>O446*(U194+V194*'List2 (VaR)'!$R$3)/100</f>
        <v>2.1253007128019634E-2</v>
      </c>
      <c r="AA194" s="26">
        <f t="shared" si="26"/>
        <v>0.23940515027063825</v>
      </c>
      <c r="AB194" s="26">
        <f t="shared" si="27"/>
        <v>-1.5503900068213E-2</v>
      </c>
      <c r="AC194" s="26">
        <f>O446*(U194+V194*'List2 (VaR)'!$R$4)/100</f>
        <v>1.7858280647482235E-2</v>
      </c>
      <c r="AD194" s="26">
        <f t="shared" si="28"/>
        <v>-6.1170159208412844E-2</v>
      </c>
      <c r="AE194" s="26">
        <f t="shared" si="29"/>
        <v>-4.9027636831192989E-2</v>
      </c>
      <c r="AF194" s="26">
        <f t="shared" si="30"/>
        <v>6.720790965233582E-2</v>
      </c>
      <c r="AG194" s="26">
        <f t="shared" si="31"/>
        <v>5.6472841940550376E-2</v>
      </c>
    </row>
    <row r="195" spans="1:33" x14ac:dyDescent="0.2">
      <c r="A195" s="154" t="s">
        <v>84</v>
      </c>
      <c r="B195">
        <f>'American Bonds'!B195-'American Bonds'!B186</f>
        <v>1.999999999999999E-2</v>
      </c>
      <c r="C195">
        <f>'American Bonds'!C195-'American Bonds'!C186</f>
        <v>4.9999999999999989E-2</v>
      </c>
      <c r="D195">
        <f>'American Bonds'!D195-'American Bonds'!D186</f>
        <v>0.06</v>
      </c>
      <c r="E195">
        <f>'American Bonds'!E195-'American Bonds'!E186</f>
        <v>-4.0000000000000036E-2</v>
      </c>
      <c r="F195">
        <f>'American Bonds'!F195-'American Bonds'!F186</f>
        <v>-3.9999999999999925E-2</v>
      </c>
      <c r="G195">
        <f>'American Bonds'!G195-'American Bonds'!G186</f>
        <v>-5.0000000000000044E-2</v>
      </c>
      <c r="H195">
        <f>'American Bonds'!H195-'American Bonds'!H186</f>
        <v>-3.0000000000000027E-2</v>
      </c>
      <c r="I195">
        <f>'American Bonds'!I195-'American Bonds'!I186</f>
        <v>-1.0000000000000009E-2</v>
      </c>
      <c r="J195">
        <f>'American Bonds'!J195-'American Bonds'!J186</f>
        <v>2.0000000000000018E-2</v>
      </c>
      <c r="K195">
        <f>'American Bonds'!K195-'American Bonds'!K186</f>
        <v>4.0000000000000036E-2</v>
      </c>
      <c r="L195">
        <f>'American Bonds'!L195-'American Bonds'!L186</f>
        <v>4.0000000000000036E-2</v>
      </c>
      <c r="N195" s="129">
        <f t="shared" si="32"/>
        <v>0.06</v>
      </c>
      <c r="O195" s="25">
        <f>List1!X252</f>
        <v>6.5858551042924862</v>
      </c>
      <c r="T195" s="147" t="s">
        <v>182</v>
      </c>
      <c r="U195">
        <f t="shared" ref="U195:U252" si="33">AVERAGE(N205:N447)</f>
        <v>9.4362139917695556E-2</v>
      </c>
      <c r="V195">
        <f t="shared" ref="V195:V252" si="34">_xlfn.STDEV.S(N205:N447)</f>
        <v>8.1000360464641388E-2</v>
      </c>
      <c r="W195" s="26">
        <f>LN(List1!W262/List1!W252)</f>
        <v>-3.0774973005955098E-2</v>
      </c>
      <c r="X195" s="26">
        <f t="shared" ref="X195:X252" si="35">U195+V195*_xlfn.NORM.S.INV(99%)</f>
        <v>0.28279715628115581</v>
      </c>
      <c r="Y195" s="26">
        <f t="shared" ref="Y195:Y252" si="36">-X195*O447/100</f>
        <v>-1.833078950522821E-2</v>
      </c>
      <c r="Z195" s="26">
        <f>O447*(U195+V195*'List2 (VaR)'!$R$3)/100</f>
        <v>2.0109976207586099E-2</v>
      </c>
      <c r="AA195" s="26">
        <f t="shared" ref="AA195:AA252" si="37">U195+V195*_xlfn.NORM.S.INV(95%)</f>
        <v>0.22759587661233754</v>
      </c>
      <c r="AB195" s="26">
        <f t="shared" ref="AB195:AB252" si="38">-AA195*O447/100</f>
        <v>-1.475266640337378E-2</v>
      </c>
      <c r="AC195" s="26">
        <f>O447*(U195+V195*'List2 (VaR)'!$R$4)/100</f>
        <v>1.6946597744181054E-2</v>
      </c>
      <c r="AD195" s="26">
        <f t="shared" ref="AD195:AD252" si="39">Y195*SQRT(10)</f>
        <v>-5.7967046145632153E-2</v>
      </c>
      <c r="AE195" s="26">
        <f t="shared" ref="AE195:AE252" si="40">AB195*SQRT(10)</f>
        <v>-4.6652027395305502E-2</v>
      </c>
      <c r="AF195" s="26">
        <f t="shared" ref="AF195:AF252" si="41">Z195*SQRT(10)</f>
        <v>6.3593328507767152E-2</v>
      </c>
      <c r="AG195" s="26">
        <f t="shared" ref="AG195:AG252" si="42">AC195*SQRT(10)</f>
        <v>5.3589847462283603E-2</v>
      </c>
    </row>
    <row r="196" spans="1:33" x14ac:dyDescent="0.2">
      <c r="A196" s="154" t="s">
        <v>85</v>
      </c>
      <c r="B196">
        <f>'American Bonds'!B196-'American Bonds'!B187</f>
        <v>6.0000000000000026E-2</v>
      </c>
      <c r="C196">
        <f>'American Bonds'!C196-'American Bonds'!C187</f>
        <v>6.9999999999999951E-2</v>
      </c>
      <c r="D196">
        <f>'American Bonds'!D196-'American Bonds'!D187</f>
        <v>5.0000000000000044E-2</v>
      </c>
      <c r="E196">
        <f>'American Bonds'!E196-'American Bonds'!E187</f>
        <v>-3.0000000000000027E-2</v>
      </c>
      <c r="F196">
        <f>'American Bonds'!F196-'American Bonds'!F187</f>
        <v>-4.0000000000000036E-2</v>
      </c>
      <c r="G196">
        <f>'American Bonds'!G196-'American Bonds'!G187</f>
        <v>-1.0000000000000009E-2</v>
      </c>
      <c r="H196">
        <f>'American Bonds'!H196-'American Bonds'!H187</f>
        <v>0</v>
      </c>
      <c r="I196">
        <f>'American Bonds'!I196-'American Bonds'!I187</f>
        <v>4.0000000000000036E-2</v>
      </c>
      <c r="J196">
        <f>'American Bonds'!J196-'American Bonds'!J187</f>
        <v>6.0000000000000053E-2</v>
      </c>
      <c r="K196">
        <f>'American Bonds'!K196-'American Bonds'!K187</f>
        <v>8.9999999999999858E-2</v>
      </c>
      <c r="L196">
        <f>'American Bonds'!L196-'American Bonds'!L187</f>
        <v>0.10000000000000009</v>
      </c>
      <c r="N196" s="129">
        <f t="shared" si="32"/>
        <v>0.10000000000000009</v>
      </c>
      <c r="O196" s="25">
        <f>List1!X253</f>
        <v>6.5965549697139609</v>
      </c>
      <c r="T196" s="147" t="s">
        <v>183</v>
      </c>
      <c r="U196">
        <f t="shared" si="33"/>
        <v>9.2757201646090623E-2</v>
      </c>
      <c r="V196">
        <f t="shared" si="34"/>
        <v>7.6045133262841472E-2</v>
      </c>
      <c r="W196" s="26">
        <f>LN(List1!W263/List1!W253)</f>
        <v>-3.2098596490017971E-2</v>
      </c>
      <c r="X196" s="26">
        <f t="shared" si="35"/>
        <v>0.26966463574325428</v>
      </c>
      <c r="Y196" s="26">
        <f t="shared" si="36"/>
        <v>-1.7475245328930484E-2</v>
      </c>
      <c r="Z196" s="26">
        <f>O448*(U196+V196*'List2 (VaR)'!$R$3)/100</f>
        <v>1.9145178727373192E-2</v>
      </c>
      <c r="AA196" s="26">
        <f t="shared" si="37"/>
        <v>0.21784031490548339</v>
      </c>
      <c r="AB196" s="26">
        <f t="shared" si="38"/>
        <v>-1.4116841591083649E-2</v>
      </c>
      <c r="AC196" s="26">
        <f>O448*(U196+V196*'List2 (VaR)'!$R$4)/100</f>
        <v>1.6176051686937479E-2</v>
      </c>
      <c r="AD196" s="26">
        <f t="shared" si="39"/>
        <v>-5.5261577909638697E-2</v>
      </c>
      <c r="AE196" s="26">
        <f t="shared" si="40"/>
        <v>-4.4641372795619666E-2</v>
      </c>
      <c r="AF196" s="26">
        <f t="shared" si="41"/>
        <v>6.054237098950313E-2</v>
      </c>
      <c r="AG196" s="26">
        <f t="shared" si="42"/>
        <v>5.115316687933142E-2</v>
      </c>
    </row>
    <row r="197" spans="1:33" x14ac:dyDescent="0.2">
      <c r="A197" s="154" t="s">
        <v>86</v>
      </c>
      <c r="B197">
        <f>'American Bonds'!B197-'American Bonds'!B188</f>
        <v>3.0000000000000027E-2</v>
      </c>
      <c r="C197">
        <f>'American Bonds'!C197-'American Bonds'!C188</f>
        <v>9.9999999999999978E-2</v>
      </c>
      <c r="D197">
        <f>'American Bonds'!D197-'American Bonds'!D188</f>
        <v>7.0000000000000062E-2</v>
      </c>
      <c r="E197">
        <f>'American Bonds'!E197-'American Bonds'!E188</f>
        <v>3.9999999999999925E-2</v>
      </c>
      <c r="F197">
        <f>'American Bonds'!F197-'American Bonds'!F188</f>
        <v>1.0000000000000009E-2</v>
      </c>
      <c r="G197">
        <f>'American Bonds'!G197-'American Bonds'!G188</f>
        <v>3.0000000000000027E-2</v>
      </c>
      <c r="H197">
        <f>'American Bonds'!H197-'American Bonds'!H188</f>
        <v>4.0000000000000036E-2</v>
      </c>
      <c r="I197">
        <f>'American Bonds'!I197-'American Bonds'!I188</f>
        <v>5.9999999999999831E-2</v>
      </c>
      <c r="J197">
        <f>'American Bonds'!J197-'American Bonds'!J188</f>
        <v>8.9999999999999858E-2</v>
      </c>
      <c r="K197">
        <f>'American Bonds'!K197-'American Bonds'!K188</f>
        <v>8.9999999999999858E-2</v>
      </c>
      <c r="L197">
        <f>'American Bonds'!L197-'American Bonds'!L188</f>
        <v>0.10000000000000009</v>
      </c>
      <c r="N197" s="129">
        <f t="shared" si="32"/>
        <v>0.10000000000000009</v>
      </c>
      <c r="O197" s="25">
        <f>List1!X254</f>
        <v>6.5824363490223234</v>
      </c>
      <c r="T197" s="147" t="s">
        <v>184</v>
      </c>
      <c r="U197">
        <f t="shared" si="33"/>
        <v>9.1358024691358078E-2</v>
      </c>
      <c r="V197">
        <f t="shared" si="34"/>
        <v>7.2101049723902494E-2</v>
      </c>
      <c r="W197" s="26">
        <f>LN(List1!W264/List1!W254)</f>
        <v>-2.8662813990983787E-2</v>
      </c>
      <c r="X197" s="26">
        <f t="shared" si="35"/>
        <v>0.25909014843267159</v>
      </c>
      <c r="Y197" s="26">
        <f t="shared" si="36"/>
        <v>-1.6771324952553155E-2</v>
      </c>
      <c r="Z197" s="26">
        <f>O449*(U197+V197*'List2 (VaR)'!$R$3)/100</f>
        <v>1.8352887972005679E-2</v>
      </c>
      <c r="AA197" s="26">
        <f t="shared" si="37"/>
        <v>0.20995369783672749</v>
      </c>
      <c r="AB197" s="26">
        <f t="shared" si="38"/>
        <v>-1.3590642919890679E-2</v>
      </c>
      <c r="AC197" s="26">
        <f>O449*(U197+V197*'List2 (VaR)'!$R$4)/100</f>
        <v>1.5540882695873851E-2</v>
      </c>
      <c r="AD197" s="26">
        <f t="shared" si="39"/>
        <v>-5.3035586228883352E-2</v>
      </c>
      <c r="AE197" s="26">
        <f t="shared" si="40"/>
        <v>-4.2977386492895849E-2</v>
      </c>
      <c r="AF197" s="26">
        <f t="shared" si="41"/>
        <v>5.8036927633446513E-2</v>
      </c>
      <c r="AG197" s="26">
        <f t="shared" si="42"/>
        <v>4.9144586168459216E-2</v>
      </c>
    </row>
    <row r="198" spans="1:33" x14ac:dyDescent="0.2">
      <c r="A198" s="154" t="s">
        <v>87</v>
      </c>
      <c r="B198">
        <f>'American Bonds'!B198-'American Bonds'!B189</f>
        <v>0.10999999999999999</v>
      </c>
      <c r="C198">
        <f>'American Bonds'!C198-'American Bonds'!C189</f>
        <v>0.15000000000000002</v>
      </c>
      <c r="D198">
        <f>'American Bonds'!D198-'American Bonds'!D189</f>
        <v>7.0000000000000062E-2</v>
      </c>
      <c r="E198">
        <f>'American Bonds'!E198-'American Bonds'!E189</f>
        <v>3.9999999999999925E-2</v>
      </c>
      <c r="F198">
        <f>'American Bonds'!F198-'American Bonds'!F189</f>
        <v>3.0000000000000027E-2</v>
      </c>
      <c r="G198">
        <f>'American Bonds'!G198-'American Bonds'!G189</f>
        <v>8.0000000000000071E-2</v>
      </c>
      <c r="H198">
        <f>'American Bonds'!H198-'American Bonds'!H189</f>
        <v>0.15999999999999992</v>
      </c>
      <c r="I198">
        <f>'American Bonds'!I198-'American Bonds'!I189</f>
        <v>0.20000000000000018</v>
      </c>
      <c r="J198">
        <f>'American Bonds'!J198-'American Bonds'!J189</f>
        <v>0.21999999999999975</v>
      </c>
      <c r="K198">
        <f>'American Bonds'!K198-'American Bonds'!K189</f>
        <v>0.26000000000000023</v>
      </c>
      <c r="L198">
        <f>'American Bonds'!L198-'American Bonds'!L189</f>
        <v>0.2799999999999998</v>
      </c>
      <c r="N198" s="129">
        <f t="shared" si="32"/>
        <v>0.2799999999999998</v>
      </c>
      <c r="O198" s="25">
        <f>List1!X255</f>
        <v>6.5711991872247868</v>
      </c>
      <c r="T198" s="147">
        <v>41590</v>
      </c>
      <c r="U198">
        <f t="shared" si="33"/>
        <v>9.0452674897119417E-2</v>
      </c>
      <c r="V198">
        <f t="shared" si="34"/>
        <v>7.032540086823659E-2</v>
      </c>
      <c r="W198" s="26">
        <f>LN(List1!W265/List1!W255)</f>
        <v>-2.8383467717087149E-2</v>
      </c>
      <c r="X198" s="26">
        <f t="shared" si="35"/>
        <v>0.2540540216980115</v>
      </c>
      <c r="Y198" s="26">
        <f t="shared" si="36"/>
        <v>-1.637361017202919E-2</v>
      </c>
      <c r="Z198" s="26">
        <f>O450*(U198+V198*'List2 (VaR)'!$R$3)/100</f>
        <v>1.7909496337914863E-2</v>
      </c>
      <c r="AA198" s="26">
        <f t="shared" si="37"/>
        <v>0.20612766558205453</v>
      </c>
      <c r="AB198" s="26">
        <f t="shared" si="38"/>
        <v>-1.3284788878181242E-2</v>
      </c>
      <c r="AC198" s="26">
        <f>O450*(U198+V198*'List2 (VaR)'!$R$4)/100</f>
        <v>1.5178704109664964E-2</v>
      </c>
      <c r="AD198" s="26">
        <f t="shared" si="39"/>
        <v>-5.1777901663313641E-2</v>
      </c>
      <c r="AE198" s="26">
        <f t="shared" si="40"/>
        <v>-4.2010191089525889E-2</v>
      </c>
      <c r="AF198" s="26">
        <f t="shared" si="41"/>
        <v>5.6634800174255574E-2</v>
      </c>
      <c r="AG198" s="26">
        <f t="shared" si="42"/>
        <v>4.7999276916299488E-2</v>
      </c>
    </row>
    <row r="199" spans="1:33" x14ac:dyDescent="0.2">
      <c r="A199" s="154" t="s">
        <v>88</v>
      </c>
      <c r="B199">
        <f>'American Bonds'!B199-'American Bonds'!B190</f>
        <v>0.12</v>
      </c>
      <c r="C199">
        <f>'American Bonds'!C199-'American Bonds'!C190</f>
        <v>0.18</v>
      </c>
      <c r="D199">
        <f>'American Bonds'!D199-'American Bonds'!D190</f>
        <v>9.9999999999999978E-2</v>
      </c>
      <c r="E199">
        <f>'American Bonds'!E199-'American Bonds'!E190</f>
        <v>5.9999999999999942E-2</v>
      </c>
      <c r="F199">
        <f>'American Bonds'!F199-'American Bonds'!F190</f>
        <v>6.0000000000000053E-2</v>
      </c>
      <c r="G199">
        <f>'American Bonds'!G199-'American Bonds'!G190</f>
        <v>0.14999999999999991</v>
      </c>
      <c r="H199">
        <f>'American Bonds'!H199-'American Bonds'!H190</f>
        <v>0.22999999999999998</v>
      </c>
      <c r="I199">
        <f>'American Bonds'!I199-'American Bonds'!I190</f>
        <v>0.29000000000000004</v>
      </c>
      <c r="J199">
        <f>'American Bonds'!J199-'American Bonds'!J190</f>
        <v>0.28999999999999981</v>
      </c>
      <c r="K199">
        <f>'American Bonds'!K199-'American Bonds'!K190</f>
        <v>0.31000000000000005</v>
      </c>
      <c r="L199">
        <f>'American Bonds'!L199-'American Bonds'!L190</f>
        <v>0.31999999999999984</v>
      </c>
      <c r="N199" s="129">
        <f t="shared" si="32"/>
        <v>0.31999999999999984</v>
      </c>
      <c r="O199" s="25">
        <f>List1!X256</f>
        <v>6.4894288625822032</v>
      </c>
      <c r="T199" s="147">
        <v>41591</v>
      </c>
      <c r="U199">
        <f t="shared" si="33"/>
        <v>8.9753086419753159E-2</v>
      </c>
      <c r="V199">
        <f t="shared" si="34"/>
        <v>6.9370998810539278E-2</v>
      </c>
      <c r="W199" s="26">
        <f>LN(List1!W266/List1!W256)</f>
        <v>-1.6885623456368341E-2</v>
      </c>
      <c r="X199" s="26">
        <f t="shared" si="35"/>
        <v>0.25113416202274086</v>
      </c>
      <c r="Y199" s="26">
        <f t="shared" si="36"/>
        <v>-1.6188329306012775E-2</v>
      </c>
      <c r="Z199" s="26">
        <f>O451*(U199+V199*'List2 (VaR)'!$R$3)/100</f>
        <v>1.7703643264164313E-2</v>
      </c>
      <c r="AA199" s="26">
        <f t="shared" si="37"/>
        <v>0.20385822541851489</v>
      </c>
      <c r="AB199" s="26">
        <f t="shared" si="38"/>
        <v>-1.3140880787518936E-2</v>
      </c>
      <c r="AC199" s="26">
        <f>O451*(U199+V199*'List2 (VaR)'!$R$4)/100</f>
        <v>1.500942824212027E-2</v>
      </c>
      <c r="AD199" s="26">
        <f t="shared" si="39"/>
        <v>-5.1191992119853286E-2</v>
      </c>
      <c r="AE199" s="26">
        <f t="shared" si="40"/>
        <v>-4.1555113749306996E-2</v>
      </c>
      <c r="AF199" s="26">
        <f t="shared" si="41"/>
        <v>5.5983835597857218E-2</v>
      </c>
      <c r="AG199" s="26">
        <f t="shared" si="42"/>
        <v>4.7463979621957281E-2</v>
      </c>
    </row>
    <row r="200" spans="1:33" x14ac:dyDescent="0.2">
      <c r="A200" s="154">
        <v>41226</v>
      </c>
      <c r="B200">
        <f>'American Bonds'!B200-'American Bonds'!B191</f>
        <v>0.12</v>
      </c>
      <c r="C200">
        <f>'American Bonds'!C200-'American Bonds'!C191</f>
        <v>0.21000000000000002</v>
      </c>
      <c r="D200">
        <f>'American Bonds'!D200-'American Bonds'!D191</f>
        <v>0.14000000000000001</v>
      </c>
      <c r="E200">
        <f>'American Bonds'!E200-'American Bonds'!E191</f>
        <v>0.10999999999999999</v>
      </c>
      <c r="F200">
        <f>'American Bonds'!F200-'American Bonds'!F191</f>
        <v>0.14000000000000001</v>
      </c>
      <c r="G200">
        <f>'American Bonds'!G200-'American Bonds'!G191</f>
        <v>0.27</v>
      </c>
      <c r="H200">
        <f>'American Bonds'!H200-'American Bonds'!H191</f>
        <v>0.34999999999999987</v>
      </c>
      <c r="I200">
        <f>'American Bonds'!I200-'American Bonds'!I191</f>
        <v>0.38999999999999968</v>
      </c>
      <c r="J200">
        <f>'American Bonds'!J200-'American Bonds'!J191</f>
        <v>0.3899999999999999</v>
      </c>
      <c r="K200">
        <f>'American Bonds'!K200-'American Bonds'!K191</f>
        <v>0.39999999999999991</v>
      </c>
      <c r="L200">
        <f>'American Bonds'!L200-'American Bonds'!L191</f>
        <v>0.41000000000000014</v>
      </c>
      <c r="N200" s="129">
        <f t="shared" si="32"/>
        <v>0.41000000000000014</v>
      </c>
      <c r="O200" s="25">
        <f>List1!X257</f>
        <v>6.4659691634362577</v>
      </c>
      <c r="T200" s="147">
        <v>41592</v>
      </c>
      <c r="U200">
        <f t="shared" si="33"/>
        <v>8.9588477366255151E-2</v>
      </c>
      <c r="V200">
        <f t="shared" si="34"/>
        <v>6.9298696150561764E-2</v>
      </c>
      <c r="W200" s="26">
        <f>LN(List1!W267/List1!W257)</f>
        <v>-1.0453044796163095E-2</v>
      </c>
      <c r="X200" s="26">
        <f t="shared" si="35"/>
        <v>0.2508013518299167</v>
      </c>
      <c r="Y200" s="26">
        <f t="shared" si="36"/>
        <v>-1.6191819715226933E-2</v>
      </c>
      <c r="Z200" s="26">
        <f>O452*(U200+V200*'List2 (VaR)'!$R$3)/100</f>
        <v>1.770788984131216E-2</v>
      </c>
      <c r="AA200" s="26">
        <f t="shared" si="37"/>
        <v>0.20357468907251464</v>
      </c>
      <c r="AB200" s="26">
        <f t="shared" si="38"/>
        <v>-1.3142850467093634E-2</v>
      </c>
      <c r="AC200" s="26">
        <f>O452*(U200+V200*'List2 (VaR)'!$R$4)/100</f>
        <v>1.5012330359266827E-2</v>
      </c>
      <c r="AD200" s="26">
        <f t="shared" si="39"/>
        <v>-5.1203029762936066E-2</v>
      </c>
      <c r="AE200" s="26">
        <f t="shared" si="40"/>
        <v>-4.1561342423023749E-2</v>
      </c>
      <c r="AF200" s="26">
        <f t="shared" si="41"/>
        <v>5.5997264453904037E-2</v>
      </c>
      <c r="AG200" s="26">
        <f t="shared" si="42"/>
        <v>4.7473156922177032E-2</v>
      </c>
    </row>
    <row r="201" spans="1:33" x14ac:dyDescent="0.2">
      <c r="A201" s="154">
        <v>41227</v>
      </c>
      <c r="B201">
        <f>'American Bonds'!B201-'American Bonds'!B192</f>
        <v>0.06</v>
      </c>
      <c r="C201">
        <f>'American Bonds'!C201-'American Bonds'!C192</f>
        <v>0.16000000000000003</v>
      </c>
      <c r="D201">
        <f>'American Bonds'!D201-'American Bonds'!D192</f>
        <v>0.10999999999999999</v>
      </c>
      <c r="E201">
        <f>'American Bonds'!E201-'American Bonds'!E192</f>
        <v>0.13</v>
      </c>
      <c r="F201">
        <f>'American Bonds'!F201-'American Bonds'!F192</f>
        <v>0.19000000000000006</v>
      </c>
      <c r="G201">
        <f>'American Bonds'!G201-'American Bonds'!G192</f>
        <v>0.29000000000000004</v>
      </c>
      <c r="H201">
        <f>'American Bonds'!H201-'American Bonds'!H192</f>
        <v>0.37999999999999989</v>
      </c>
      <c r="I201">
        <f>'American Bonds'!I201-'American Bonds'!I192</f>
        <v>0.41999999999999971</v>
      </c>
      <c r="J201">
        <f>'American Bonds'!J201-'American Bonds'!J192</f>
        <v>0.39999999999999991</v>
      </c>
      <c r="K201">
        <f>'American Bonds'!K201-'American Bonds'!K192</f>
        <v>0.39999999999999991</v>
      </c>
      <c r="L201">
        <f>'American Bonds'!L201-'American Bonds'!L192</f>
        <v>0.39000000000000012</v>
      </c>
      <c r="N201" s="129">
        <f t="shared" si="32"/>
        <v>0.41999999999999971</v>
      </c>
      <c r="O201" s="25">
        <f>List1!X258</f>
        <v>6.4421249163176766</v>
      </c>
      <c r="T201" s="147">
        <v>41593</v>
      </c>
      <c r="U201">
        <f t="shared" si="33"/>
        <v>8.962962962962967E-2</v>
      </c>
      <c r="V201">
        <f t="shared" si="34"/>
        <v>6.9307873053626706E-2</v>
      </c>
      <c r="W201" s="26">
        <f>LN(List1!W268/List1!W258)</f>
        <v>-4.0139832022363705E-3</v>
      </c>
      <c r="X201" s="26">
        <f t="shared" si="35"/>
        <v>0.25086385276222667</v>
      </c>
      <c r="Y201" s="26">
        <f t="shared" si="36"/>
        <v>-1.6249953210627225E-2</v>
      </c>
      <c r="Z201" s="26">
        <f>O453*(U201+V201*'List2 (VaR)'!$R$3)/100</f>
        <v>1.7771288846332209E-2</v>
      </c>
      <c r="AA201" s="26">
        <f t="shared" si="37"/>
        <v>0.20363093599817972</v>
      </c>
      <c r="AB201" s="26">
        <f t="shared" si="38"/>
        <v>-1.3190394493952748E-2</v>
      </c>
      <c r="AC201" s="26">
        <f>O453*(U201+V201*'List2 (VaR)'!$R$4)/100</f>
        <v>1.5066367334035683E-2</v>
      </c>
      <c r="AD201" s="26">
        <f t="shared" si="39"/>
        <v>-5.1386864016747906E-2</v>
      </c>
      <c r="AE201" s="26">
        <f t="shared" si="40"/>
        <v>-4.1711689837034771E-2</v>
      </c>
      <c r="AF201" s="26">
        <f t="shared" si="41"/>
        <v>5.6197749711155841E-2</v>
      </c>
      <c r="AG201" s="26">
        <f t="shared" si="42"/>
        <v>4.7644036840311668E-2</v>
      </c>
    </row>
    <row r="202" spans="1:33" x14ac:dyDescent="0.2">
      <c r="A202" s="154">
        <v>41228</v>
      </c>
      <c r="B202">
        <f>'American Bonds'!B202-'American Bonds'!B193</f>
        <v>8.0000000000000016E-2</v>
      </c>
      <c r="C202">
        <f>'American Bonds'!C202-'American Bonds'!C193</f>
        <v>9.9999999999999978E-2</v>
      </c>
      <c r="D202">
        <f>'American Bonds'!D202-'American Bonds'!D193</f>
        <v>0.10999999999999999</v>
      </c>
      <c r="E202">
        <f>'American Bonds'!E202-'American Bonds'!E193</f>
        <v>0.12</v>
      </c>
      <c r="F202">
        <f>'American Bonds'!F202-'American Bonds'!F193</f>
        <v>0.18999999999999995</v>
      </c>
      <c r="G202">
        <f>'American Bonds'!G202-'American Bonds'!G193</f>
        <v>0.30000000000000004</v>
      </c>
      <c r="H202">
        <f>'American Bonds'!H202-'American Bonds'!H193</f>
        <v>0.41999999999999993</v>
      </c>
      <c r="I202">
        <f>'American Bonds'!I202-'American Bonds'!I193</f>
        <v>0.45999999999999974</v>
      </c>
      <c r="J202">
        <f>'American Bonds'!J202-'American Bonds'!J193</f>
        <v>0.41000000000000014</v>
      </c>
      <c r="K202">
        <f>'American Bonds'!K202-'American Bonds'!K193</f>
        <v>0.38999999999999968</v>
      </c>
      <c r="L202">
        <f>'American Bonds'!L202-'American Bonds'!L193</f>
        <v>0.35999999999999988</v>
      </c>
      <c r="N202" s="129">
        <f t="shared" si="32"/>
        <v>0.45999999999999974</v>
      </c>
      <c r="O202" s="25">
        <f>List1!X259</f>
        <v>6.4454355320868748</v>
      </c>
      <c r="T202" s="147">
        <v>41594</v>
      </c>
      <c r="U202">
        <f t="shared" si="33"/>
        <v>8.9506172839506154E-2</v>
      </c>
      <c r="V202">
        <f t="shared" si="34"/>
        <v>6.9226563619025197E-2</v>
      </c>
      <c r="W202" s="26">
        <f>LN(List1!W269/List1!W259)</f>
        <v>-7.7081752901033539E-3</v>
      </c>
      <c r="X202" s="26">
        <f t="shared" si="35"/>
        <v>0.25055124194177847</v>
      </c>
      <c r="Y202" s="26">
        <f t="shared" si="36"/>
        <v>-1.6195283953109197E-2</v>
      </c>
      <c r="Z202" s="26">
        <f>O454*(U202+V202*'List2 (VaR)'!$R$3)/100</f>
        <v>1.7711612185412489E-2</v>
      </c>
      <c r="AA202" s="26">
        <f t="shared" si="37"/>
        <v>0.20337373708964654</v>
      </c>
      <c r="AB202" s="26">
        <f t="shared" si="38"/>
        <v>-1.3145795627455601E-2</v>
      </c>
      <c r="AC202" s="26">
        <f>O454*(U202+V202*'List2 (VaR)'!$R$4)/100</f>
        <v>1.5015593792759054E-2</v>
      </c>
      <c r="AD202" s="26">
        <f t="shared" si="39"/>
        <v>-5.1213984645000654E-2</v>
      </c>
      <c r="AE202" s="26">
        <f t="shared" si="40"/>
        <v>-4.1570655837842016E-2</v>
      </c>
      <c r="AF202" s="26">
        <f t="shared" si="41"/>
        <v>5.6009035539495967E-2</v>
      </c>
      <c r="AG202" s="26">
        <f t="shared" si="42"/>
        <v>4.7483476805004941E-2</v>
      </c>
    </row>
    <row r="203" spans="1:33" x14ac:dyDescent="0.2">
      <c r="A203" s="154">
        <v>41229</v>
      </c>
      <c r="B203">
        <f>'American Bonds'!B203-'American Bonds'!B194</f>
        <v>0.06</v>
      </c>
      <c r="C203">
        <f>'American Bonds'!C203-'American Bonds'!C194</f>
        <v>0.06</v>
      </c>
      <c r="D203">
        <f>'American Bonds'!D203-'American Bonds'!D194</f>
        <v>8.9999999999999969E-2</v>
      </c>
      <c r="E203">
        <f>'American Bonds'!E203-'American Bonds'!E194</f>
        <v>0.13</v>
      </c>
      <c r="F203">
        <f>'American Bonds'!F203-'American Bonds'!F194</f>
        <v>0.22999999999999998</v>
      </c>
      <c r="G203">
        <f>'American Bonds'!G203-'American Bonds'!G194</f>
        <v>0.33000000000000007</v>
      </c>
      <c r="H203">
        <f>'American Bonds'!H203-'American Bonds'!H194</f>
        <v>0.47</v>
      </c>
      <c r="I203">
        <f>'American Bonds'!I203-'American Bonds'!I194</f>
        <v>0.5</v>
      </c>
      <c r="J203">
        <f>'American Bonds'!J203-'American Bonds'!J194</f>
        <v>0.47</v>
      </c>
      <c r="K203">
        <f>'American Bonds'!K203-'American Bonds'!K194</f>
        <v>0.43999999999999995</v>
      </c>
      <c r="L203">
        <f>'American Bonds'!L203-'American Bonds'!L194</f>
        <v>0.4099999999999997</v>
      </c>
      <c r="N203" s="129">
        <f t="shared" si="32"/>
        <v>0.5</v>
      </c>
      <c r="O203" s="25">
        <f>List1!X260</f>
        <v>6.4544601753383146</v>
      </c>
      <c r="T203" s="147">
        <v>41597</v>
      </c>
      <c r="U203">
        <f t="shared" si="33"/>
        <v>8.9382716049382721E-2</v>
      </c>
      <c r="V203">
        <f t="shared" si="34"/>
        <v>6.9109070800964803E-2</v>
      </c>
      <c r="W203" s="26">
        <f>LN(List1!W270/List1!W260)</f>
        <v>-1.3403977595739263E-2</v>
      </c>
      <c r="X203" s="26">
        <f t="shared" si="35"/>
        <v>0.2501544559841451</v>
      </c>
      <c r="Y203" s="26">
        <f t="shared" si="36"/>
        <v>-1.6196132864590991E-2</v>
      </c>
      <c r="Z203" s="26">
        <f>O455*(U203+V203*'List2 (VaR)'!$R$3)/100</f>
        <v>1.7712368087509794E-2</v>
      </c>
      <c r="AA203" s="26">
        <f t="shared" si="37"/>
        <v>0.20305702181159571</v>
      </c>
      <c r="AB203" s="26">
        <f t="shared" si="38"/>
        <v>-1.3146831590148435E-2</v>
      </c>
      <c r="AC203" s="26">
        <f>O455*(U203+V203*'List2 (VaR)'!$R$4)/100</f>
        <v>1.5016515064732047E-2</v>
      </c>
      <c r="AD203" s="26">
        <f t="shared" si="39"/>
        <v>-5.1216669138814994E-2</v>
      </c>
      <c r="AE203" s="26">
        <f t="shared" si="40"/>
        <v>-4.1573931839522328E-2</v>
      </c>
      <c r="AF203" s="26">
        <f t="shared" si="41"/>
        <v>5.6011425911811547E-2</v>
      </c>
      <c r="AG203" s="26">
        <f t="shared" si="42"/>
        <v>4.7486390122784078E-2</v>
      </c>
    </row>
    <row r="204" spans="1:33" x14ac:dyDescent="0.2">
      <c r="A204" s="154">
        <v>41230</v>
      </c>
      <c r="B204">
        <f>'American Bonds'!B204-'American Bonds'!B195</f>
        <v>3.0000000000000027E-2</v>
      </c>
      <c r="C204">
        <f>'American Bonds'!C204-'American Bonds'!C195</f>
        <v>0.06</v>
      </c>
      <c r="D204">
        <f>'American Bonds'!D204-'American Bonds'!D195</f>
        <v>7.999999999999996E-2</v>
      </c>
      <c r="E204">
        <f>'American Bonds'!E204-'American Bonds'!E195</f>
        <v>0.15000000000000002</v>
      </c>
      <c r="F204">
        <f>'American Bonds'!F204-'American Bonds'!F195</f>
        <v>0.27</v>
      </c>
      <c r="G204">
        <f>'American Bonds'!G204-'American Bonds'!G195</f>
        <v>0.41000000000000014</v>
      </c>
      <c r="H204">
        <f>'American Bonds'!H204-'American Bonds'!H195</f>
        <v>0.56000000000000005</v>
      </c>
      <c r="I204">
        <f>'American Bonds'!I204-'American Bonds'!I195</f>
        <v>0.59000000000000008</v>
      </c>
      <c r="J204">
        <f>'American Bonds'!J204-'American Bonds'!J195</f>
        <v>0.54999999999999982</v>
      </c>
      <c r="K204">
        <f>'American Bonds'!K204-'American Bonds'!K195</f>
        <v>0.48</v>
      </c>
      <c r="L204">
        <f>'American Bonds'!L204-'American Bonds'!L195</f>
        <v>0.44999999999999973</v>
      </c>
      <c r="N204" s="129">
        <f t="shared" ref="N204:N267" si="43">MAX(B204:L204)</f>
        <v>0.59000000000000008</v>
      </c>
      <c r="O204" s="25">
        <f>List1!X261</f>
        <v>6.4263192194560945</v>
      </c>
      <c r="T204" s="147">
        <v>41598</v>
      </c>
      <c r="U204">
        <f t="shared" si="33"/>
        <v>8.9547325102880673E-2</v>
      </c>
      <c r="V204">
        <f t="shared" si="34"/>
        <v>6.913426288605988E-2</v>
      </c>
      <c r="W204" s="26">
        <f>LN(List1!W271/List1!W261)</f>
        <v>-6.3494515375710093E-3</v>
      </c>
      <c r="X204" s="26">
        <f t="shared" si="35"/>
        <v>0.25037767059124666</v>
      </c>
      <c r="Y204" s="26">
        <f t="shared" si="36"/>
        <v>-1.6201446740046806E-2</v>
      </c>
      <c r="Z204" s="26">
        <f>O456*(U204+V204*'List2 (VaR)'!$R$3)/100</f>
        <v>1.7717379644101135E-2</v>
      </c>
      <c r="AA204" s="26">
        <f t="shared" si="37"/>
        <v>0.20326306815763279</v>
      </c>
      <c r="AB204" s="26">
        <f t="shared" si="38"/>
        <v>-1.3152753459195744E-2</v>
      </c>
      <c r="AC204" s="26">
        <f>O456*(U204+V204*'List2 (VaR)'!$R$4)/100</f>
        <v>1.5022064141631793E-2</v>
      </c>
      <c r="AD204" s="26">
        <f t="shared" si="39"/>
        <v>-5.1233473088457833E-2</v>
      </c>
      <c r="AE204" s="26">
        <f t="shared" si="40"/>
        <v>-4.1592658433717074E-2</v>
      </c>
      <c r="AF204" s="26">
        <f t="shared" si="41"/>
        <v>5.6027273845263015E-2</v>
      </c>
      <c r="AG204" s="26">
        <f t="shared" si="42"/>
        <v>4.7503937844698703E-2</v>
      </c>
    </row>
    <row r="205" spans="1:33" x14ac:dyDescent="0.2">
      <c r="A205" s="154">
        <v>41233</v>
      </c>
      <c r="B205">
        <f>'American Bonds'!B205-'American Bonds'!B196</f>
        <v>0</v>
      </c>
      <c r="C205">
        <f>'American Bonds'!C205-'American Bonds'!C196</f>
        <v>5.0000000000000044E-2</v>
      </c>
      <c r="D205">
        <f>'American Bonds'!D205-'American Bonds'!D196</f>
        <v>5.9999999999999942E-2</v>
      </c>
      <c r="E205">
        <f>'American Bonds'!E205-'American Bonds'!E196</f>
        <v>0.15000000000000002</v>
      </c>
      <c r="F205">
        <f>'American Bonds'!F205-'American Bonds'!F196</f>
        <v>0.26000000000000012</v>
      </c>
      <c r="G205">
        <f>'American Bonds'!G205-'American Bonds'!G196</f>
        <v>0.37000000000000011</v>
      </c>
      <c r="H205">
        <f>'American Bonds'!H205-'American Bonds'!H196</f>
        <v>0.5</v>
      </c>
      <c r="I205">
        <f>'American Bonds'!I205-'American Bonds'!I196</f>
        <v>0.5299999999999998</v>
      </c>
      <c r="J205">
        <f>'American Bonds'!J205-'American Bonds'!J196</f>
        <v>0.5</v>
      </c>
      <c r="K205">
        <f>'American Bonds'!K205-'American Bonds'!K196</f>
        <v>0.43000000000000016</v>
      </c>
      <c r="L205">
        <f>'American Bonds'!L205-'American Bonds'!L196</f>
        <v>0.39999999999999991</v>
      </c>
      <c r="N205" s="129">
        <f t="shared" si="43"/>
        <v>0.5299999999999998</v>
      </c>
      <c r="O205" s="25">
        <f>List1!X262</f>
        <v>6.4200230316028737</v>
      </c>
      <c r="T205" s="147">
        <v>41599</v>
      </c>
      <c r="U205">
        <f t="shared" si="33"/>
        <v>8.9711934156378612E-2</v>
      </c>
      <c r="V205">
        <f t="shared" si="34"/>
        <v>6.9135148378266412E-2</v>
      </c>
      <c r="W205" s="26">
        <f>LN(List1!W272/List1!W262)</f>
        <v>-3.3737158951018744E-3</v>
      </c>
      <c r="X205" s="26">
        <f t="shared" si="35"/>
        <v>0.25054433960765676</v>
      </c>
      <c r="Y205" s="26">
        <f t="shared" si="36"/>
        <v>-1.6230710078271177E-2</v>
      </c>
      <c r="Z205" s="26">
        <f>O457*(U205+V205*'List2 (VaR)'!$R$3)/100</f>
        <v>1.7748390263754601E-2</v>
      </c>
      <c r="AA205" s="26">
        <f t="shared" si="37"/>
        <v>0.20342913371619825</v>
      </c>
      <c r="AB205" s="26">
        <f t="shared" si="38"/>
        <v>-1.3178502839026298E-2</v>
      </c>
      <c r="AC205" s="26">
        <f>O457*(U205+V205*'List2 (VaR)'!$R$4)/100</f>
        <v>1.5049968110119872E-2</v>
      </c>
      <c r="AD205" s="26">
        <f t="shared" si="39"/>
        <v>-5.1326011889186715E-2</v>
      </c>
      <c r="AE205" s="26">
        <f t="shared" si="40"/>
        <v>-4.1674085122318426E-2</v>
      </c>
      <c r="AF205" s="26">
        <f t="shared" si="41"/>
        <v>5.6125338035021149E-2</v>
      </c>
      <c r="AG205" s="26">
        <f t="shared" si="42"/>
        <v>4.7592177940878597E-2</v>
      </c>
    </row>
    <row r="206" spans="1:33" x14ac:dyDescent="0.2">
      <c r="A206" s="154">
        <v>41234</v>
      </c>
      <c r="B206">
        <f>'American Bonds'!B206-'American Bonds'!B197</f>
        <v>0.06</v>
      </c>
      <c r="C206">
        <f>'American Bonds'!C206-'American Bonds'!C197</f>
        <v>0.06</v>
      </c>
      <c r="D206">
        <f>'American Bonds'!D206-'American Bonds'!D197</f>
        <v>4.9999999999999933E-2</v>
      </c>
      <c r="E206">
        <f>'American Bonds'!E206-'American Bonds'!E197</f>
        <v>7.0000000000000062E-2</v>
      </c>
      <c r="F206">
        <f>'American Bonds'!F206-'American Bonds'!F197</f>
        <v>0.20000000000000007</v>
      </c>
      <c r="G206">
        <f>'American Bonds'!G206-'American Bonds'!G197</f>
        <v>0.31000000000000005</v>
      </c>
      <c r="H206">
        <f>'American Bonds'!H206-'American Bonds'!H197</f>
        <v>0.42999999999999994</v>
      </c>
      <c r="I206">
        <f>'American Bonds'!I206-'American Bonds'!I197</f>
        <v>0.4700000000000002</v>
      </c>
      <c r="J206">
        <f>'American Bonds'!J206-'American Bonds'!J197</f>
        <v>0.43000000000000016</v>
      </c>
      <c r="K206">
        <f>'American Bonds'!K206-'American Bonds'!K197</f>
        <v>0.39999999999999991</v>
      </c>
      <c r="L206">
        <f>'American Bonds'!L206-'American Bonds'!L197</f>
        <v>0.37000000000000011</v>
      </c>
      <c r="N206" s="129">
        <f t="shared" si="43"/>
        <v>0.4700000000000002</v>
      </c>
      <c r="O206" s="25">
        <f>List1!X263</f>
        <v>6.4238798835355766</v>
      </c>
      <c r="T206" s="147">
        <v>41601</v>
      </c>
      <c r="U206">
        <f t="shared" si="33"/>
        <v>8.9711934156378584E-2</v>
      </c>
      <c r="V206">
        <f t="shared" si="34"/>
        <v>6.9135148378266453E-2</v>
      </c>
      <c r="W206" s="26">
        <f>LN(List1!W273/List1!W263)</f>
        <v>-4.0139983382240551E-3</v>
      </c>
      <c r="X206" s="26">
        <f t="shared" si="35"/>
        <v>0.25054433960765682</v>
      </c>
      <c r="Y206" s="26">
        <f t="shared" si="36"/>
        <v>-1.6244236184267569E-2</v>
      </c>
      <c r="Z206" s="26">
        <f>O458*(U206+V206*'List2 (VaR)'!$R$3)/100</f>
        <v>1.776318115132608E-2</v>
      </c>
      <c r="AA206" s="26">
        <f t="shared" si="37"/>
        <v>0.20342913371619831</v>
      </c>
      <c r="AB206" s="26">
        <f t="shared" si="38"/>
        <v>-1.3189485342281846E-2</v>
      </c>
      <c r="AC206" s="26">
        <f>O458*(U206+V206*'List2 (VaR)'!$R$4)/100</f>
        <v>1.5062510227064736E-2</v>
      </c>
      <c r="AD206" s="26">
        <f t="shared" si="39"/>
        <v>-5.1368785192008173E-2</v>
      </c>
      <c r="AE206" s="26">
        <f t="shared" si="40"/>
        <v>-4.1708814847016176E-2</v>
      </c>
      <c r="AF206" s="26">
        <f t="shared" si="41"/>
        <v>5.6172110928362495E-2</v>
      </c>
      <c r="AG206" s="26">
        <f t="shared" si="42"/>
        <v>4.7631839597104562E-2</v>
      </c>
    </row>
    <row r="207" spans="1:33" x14ac:dyDescent="0.2">
      <c r="A207" s="154">
        <v>41235</v>
      </c>
      <c r="B207">
        <f>'American Bonds'!B207-'American Bonds'!B198</f>
        <v>4.9999999999999989E-2</v>
      </c>
      <c r="C207">
        <f>'American Bonds'!C207-'American Bonds'!C198</f>
        <v>0.06</v>
      </c>
      <c r="D207">
        <f>'American Bonds'!D207-'American Bonds'!D198</f>
        <v>6.9999999999999951E-2</v>
      </c>
      <c r="E207">
        <f>'American Bonds'!E207-'American Bonds'!E198</f>
        <v>8.0000000000000071E-2</v>
      </c>
      <c r="F207">
        <f>'American Bonds'!F207-'American Bonds'!F198</f>
        <v>0.22000000000000008</v>
      </c>
      <c r="G207">
        <f>'American Bonds'!G207-'American Bonds'!G198</f>
        <v>0.2799999999999998</v>
      </c>
      <c r="H207">
        <f>'American Bonds'!H207-'American Bonds'!H198</f>
        <v>0.34000000000000008</v>
      </c>
      <c r="I207">
        <f>'American Bonds'!I207-'American Bonds'!I198</f>
        <v>0.32999999999999985</v>
      </c>
      <c r="J207">
        <f>'American Bonds'!J207-'American Bonds'!J198</f>
        <v>0.29000000000000004</v>
      </c>
      <c r="K207">
        <f>'American Bonds'!K207-'American Bonds'!K198</f>
        <v>0.18999999999999995</v>
      </c>
      <c r="L207">
        <f>'American Bonds'!L207-'American Bonds'!L198</f>
        <v>0.14000000000000012</v>
      </c>
      <c r="N207" s="129">
        <f t="shared" si="43"/>
        <v>0.34000000000000008</v>
      </c>
      <c r="O207" s="25">
        <f>List1!X264</f>
        <v>6.4255995710464093</v>
      </c>
      <c r="T207" s="147">
        <v>41604</v>
      </c>
      <c r="U207">
        <f t="shared" si="33"/>
        <v>8.9835390946502017E-2</v>
      </c>
      <c r="V207">
        <f t="shared" si="34"/>
        <v>6.909071218984697E-2</v>
      </c>
      <c r="W207" s="26">
        <f>LN(List1!W274/List1!W264)</f>
        <v>-2.2556205798661476E-3</v>
      </c>
      <c r="X207" s="26">
        <f t="shared" si="35"/>
        <v>0.25056442236532012</v>
      </c>
      <c r="Y207" s="26">
        <f t="shared" si="36"/>
        <v>-1.6234319123436394E-2</v>
      </c>
      <c r="Z207" s="26">
        <f>O459*(U207+V207*'List2 (VaR)'!$R$3)/100</f>
        <v>1.7751239491358692E-2</v>
      </c>
      <c r="AA207" s="26">
        <f t="shared" si="37"/>
        <v>0.20347949948063204</v>
      </c>
      <c r="AB207" s="26">
        <f t="shared" si="38"/>
        <v>-1.3183639953598208E-2</v>
      </c>
      <c r="AC207" s="26">
        <f>O459*(U207+V207*'List2 (VaR)'!$R$4)/100</f>
        <v>1.5054168286731055E-2</v>
      </c>
      <c r="AD207" s="26">
        <f t="shared" si="39"/>
        <v>-5.1337424692087213E-2</v>
      </c>
      <c r="AE207" s="26">
        <f t="shared" si="40"/>
        <v>-4.1690330104966901E-2</v>
      </c>
      <c r="AF207" s="26">
        <f t="shared" si="41"/>
        <v>5.6134348083822297E-2</v>
      </c>
      <c r="AG207" s="26">
        <f t="shared" si="42"/>
        <v>4.7605460065544905E-2</v>
      </c>
    </row>
    <row r="208" spans="1:33" x14ac:dyDescent="0.2">
      <c r="A208" s="154">
        <v>41237</v>
      </c>
      <c r="B208">
        <f>'American Bonds'!B208-'American Bonds'!B199</f>
        <v>4.0000000000000036E-2</v>
      </c>
      <c r="C208">
        <f>'American Bonds'!C208-'American Bonds'!C199</f>
        <v>1.0000000000000009E-2</v>
      </c>
      <c r="D208">
        <f>'American Bonds'!D208-'American Bonds'!D199</f>
        <v>3.0000000000000027E-2</v>
      </c>
      <c r="E208">
        <f>'American Bonds'!E208-'American Bonds'!E199</f>
        <v>9.000000000000008E-2</v>
      </c>
      <c r="F208">
        <f>'American Bonds'!F208-'American Bonds'!F199</f>
        <v>0.20000000000000007</v>
      </c>
      <c r="G208">
        <f>'American Bonds'!G208-'American Bonds'!G199</f>
        <v>0.24</v>
      </c>
      <c r="H208">
        <f>'American Bonds'!H208-'American Bonds'!H199</f>
        <v>0.27</v>
      </c>
      <c r="I208">
        <f>'American Bonds'!I208-'American Bonds'!I199</f>
        <v>0.26000000000000023</v>
      </c>
      <c r="J208">
        <f>'American Bonds'!J208-'American Bonds'!J199</f>
        <v>0.20999999999999996</v>
      </c>
      <c r="K208">
        <f>'American Bonds'!K208-'American Bonds'!K199</f>
        <v>0.12999999999999989</v>
      </c>
      <c r="L208">
        <f>'American Bonds'!L208-'American Bonds'!L199</f>
        <v>6.999999999999984E-2</v>
      </c>
      <c r="N208" s="129">
        <f t="shared" si="43"/>
        <v>0.27</v>
      </c>
      <c r="O208" s="25">
        <f>List1!X265</f>
        <v>6.4167685827519465</v>
      </c>
      <c r="T208" s="147">
        <v>41605</v>
      </c>
      <c r="U208">
        <f t="shared" si="33"/>
        <v>8.9835390946502044E-2</v>
      </c>
      <c r="V208">
        <f t="shared" si="34"/>
        <v>6.9090712189846928E-2</v>
      </c>
      <c r="W208" s="26">
        <f>LN(List1!W275/List1!W265)</f>
        <v>-3.0096231821378086E-3</v>
      </c>
      <c r="X208" s="26">
        <f t="shared" si="35"/>
        <v>0.25056442236532006</v>
      </c>
      <c r="Y208" s="26">
        <f t="shared" si="36"/>
        <v>-1.6246307403697247E-2</v>
      </c>
      <c r="Z208" s="26">
        <f>O460*(U208+V208*'List2 (VaR)'!$R$3)/100</f>
        <v>1.7764347945885297E-2</v>
      </c>
      <c r="AA208" s="26">
        <f t="shared" si="37"/>
        <v>0.20347949948063201</v>
      </c>
      <c r="AB208" s="26">
        <f t="shared" si="38"/>
        <v>-1.3193375450936915E-2</v>
      </c>
      <c r="AC208" s="26">
        <f>O460*(U208+V208*'List2 (VaR)'!$R$4)/100</f>
        <v>1.5065285081167779E-2</v>
      </c>
      <c r="AD208" s="26">
        <f t="shared" si="39"/>
        <v>-5.1375334962939952E-2</v>
      </c>
      <c r="AE208" s="26">
        <f t="shared" si="40"/>
        <v>-4.1721116450711727E-2</v>
      </c>
      <c r="AF208" s="26">
        <f t="shared" si="41"/>
        <v>5.6175800656731119E-2</v>
      </c>
      <c r="AG208" s="26">
        <f t="shared" si="42"/>
        <v>4.7640614456244838E-2</v>
      </c>
    </row>
    <row r="209" spans="1:33" x14ac:dyDescent="0.2">
      <c r="A209" s="154">
        <v>41240</v>
      </c>
      <c r="B209">
        <f>'American Bonds'!B209-'American Bonds'!B200</f>
        <v>0</v>
      </c>
      <c r="C209">
        <f>'American Bonds'!C209-'American Bonds'!C200</f>
        <v>-7.0000000000000062E-2</v>
      </c>
      <c r="D209">
        <f>'American Bonds'!D209-'American Bonds'!D200</f>
        <v>-5.0000000000000044E-2</v>
      </c>
      <c r="E209">
        <f>'American Bonds'!E209-'American Bonds'!E200</f>
        <v>2.0000000000000018E-2</v>
      </c>
      <c r="F209">
        <f>'American Bonds'!F209-'American Bonds'!F200</f>
        <v>0.1100000000000001</v>
      </c>
      <c r="G209">
        <f>'American Bonds'!G209-'American Bonds'!G200</f>
        <v>0.10999999999999988</v>
      </c>
      <c r="H209">
        <f>'American Bonds'!H209-'American Bonds'!H200</f>
        <v>0.14000000000000012</v>
      </c>
      <c r="I209">
        <f>'American Bonds'!I209-'American Bonds'!I200</f>
        <v>0.12000000000000011</v>
      </c>
      <c r="J209">
        <f>'American Bonds'!J209-'American Bonds'!J200</f>
        <v>8.9999999999999858E-2</v>
      </c>
      <c r="K209">
        <f>'American Bonds'!K209-'American Bonds'!K200</f>
        <v>3.0000000000000249E-2</v>
      </c>
      <c r="L209">
        <f>'American Bonds'!L209-'American Bonds'!L200</f>
        <v>0</v>
      </c>
      <c r="N209" s="129">
        <f t="shared" si="43"/>
        <v>0.14000000000000012</v>
      </c>
      <c r="O209" s="25">
        <f>List1!X266</f>
        <v>6.4170743211315591</v>
      </c>
      <c r="T209" s="147">
        <v>41606</v>
      </c>
      <c r="U209">
        <f t="shared" si="33"/>
        <v>8.9465020576131662E-2</v>
      </c>
      <c r="V209">
        <f t="shared" si="34"/>
        <v>6.87921306724706E-2</v>
      </c>
      <c r="W209" s="26">
        <f>LN(List1!W276/List1!W266)</f>
        <v>-6.6005360445587479E-3</v>
      </c>
      <c r="X209" s="26">
        <f t="shared" si="35"/>
        <v>0.24949944751677333</v>
      </c>
      <c r="Y209" s="26">
        <f t="shared" si="36"/>
        <v>-1.6165214685404623E-2</v>
      </c>
      <c r="Z209" s="26">
        <f>O461*(U209+V209*'List2 (VaR)'!$R$3)/100</f>
        <v>1.7675569865461187E-2</v>
      </c>
      <c r="AA209" s="26">
        <f t="shared" si="37"/>
        <v>0.20261800621846449</v>
      </c>
      <c r="AB209" s="26">
        <f t="shared" si="38"/>
        <v>-1.3127738767557517E-2</v>
      </c>
      <c r="AC209" s="26">
        <f>O461*(U209+V209*'List2 (VaR)'!$R$4)/100</f>
        <v>1.4990171507688327E-2</v>
      </c>
      <c r="AD209" s="26">
        <f t="shared" si="39"/>
        <v>-5.1118897271480855E-2</v>
      </c>
      <c r="AE209" s="26">
        <f t="shared" si="40"/>
        <v>-4.1513555033173513E-2</v>
      </c>
      <c r="AF209" s="26">
        <f t="shared" si="41"/>
        <v>5.589505971629332E-2</v>
      </c>
      <c r="AG209" s="26">
        <f t="shared" si="42"/>
        <v>4.7403084480855354E-2</v>
      </c>
    </row>
    <row r="210" spans="1:33" x14ac:dyDescent="0.2">
      <c r="A210" s="154">
        <v>41241</v>
      </c>
      <c r="B210">
        <f>'American Bonds'!B210-'American Bonds'!B201</f>
        <v>4.0000000000000036E-2</v>
      </c>
      <c r="C210">
        <f>'American Bonds'!C210-'American Bonds'!C201</f>
        <v>-3.0000000000000027E-2</v>
      </c>
      <c r="D210">
        <f>'American Bonds'!D210-'American Bonds'!D201</f>
        <v>-1.0000000000000009E-2</v>
      </c>
      <c r="E210">
        <f>'American Bonds'!E210-'American Bonds'!E201</f>
        <v>0</v>
      </c>
      <c r="F210">
        <f>'American Bonds'!F210-'American Bonds'!F201</f>
        <v>7.0000000000000062E-2</v>
      </c>
      <c r="G210">
        <f>'American Bonds'!G210-'American Bonds'!G201</f>
        <v>9.000000000000008E-2</v>
      </c>
      <c r="H210">
        <f>'American Bonds'!H210-'American Bonds'!H201</f>
        <v>0.10000000000000009</v>
      </c>
      <c r="I210">
        <f>'American Bonds'!I210-'American Bonds'!I201</f>
        <v>9.0000000000000302E-2</v>
      </c>
      <c r="J210">
        <f>'American Bonds'!J210-'American Bonds'!J201</f>
        <v>6.999999999999984E-2</v>
      </c>
      <c r="K210">
        <f>'American Bonds'!K210-'American Bonds'!K201</f>
        <v>2.0000000000000018E-2</v>
      </c>
      <c r="L210">
        <f>'American Bonds'!L210-'American Bonds'!L201</f>
        <v>-2.0000000000000018E-2</v>
      </c>
      <c r="N210" s="129">
        <f t="shared" si="43"/>
        <v>0.10000000000000009</v>
      </c>
      <c r="O210" s="25">
        <f>List1!X267</f>
        <v>6.428479698390456</v>
      </c>
      <c r="T210" s="147">
        <v>41607</v>
      </c>
      <c r="U210">
        <f t="shared" si="33"/>
        <v>8.8888888888888892E-2</v>
      </c>
      <c r="V210">
        <f t="shared" si="34"/>
        <v>6.8363394583711809E-2</v>
      </c>
      <c r="W210" s="26">
        <f>LN(List1!W277/List1!W267)</f>
        <v>-9.1749885232273801E-3</v>
      </c>
      <c r="X210" s="26">
        <f t="shared" si="35"/>
        <v>0.24792592654092199</v>
      </c>
      <c r="Y210" s="26">
        <f t="shared" si="36"/>
        <v>-1.6028695249897938E-2</v>
      </c>
      <c r="Z210" s="26">
        <f>O462*(U210+V210*'List2 (VaR)'!$R$3)/100</f>
        <v>1.7526407170467998E-2</v>
      </c>
      <c r="AA210" s="26">
        <f t="shared" si="37"/>
        <v>0.20133666642062184</v>
      </c>
      <c r="AB210" s="26">
        <f t="shared" si="38"/>
        <v>-1.3016646196354295E-2</v>
      </c>
      <c r="AC210" s="26">
        <f>O462*(U210+V210*'List2 (VaR)'!$R$4)/100</f>
        <v>1.4863488417963002E-2</v>
      </c>
      <c r="AD210" s="26">
        <f t="shared" si="39"/>
        <v>-5.0687184910399273E-2</v>
      </c>
      <c r="AE210" s="26">
        <f t="shared" si="40"/>
        <v>-4.11622494770469E-2</v>
      </c>
      <c r="AF210" s="26">
        <f t="shared" si="41"/>
        <v>5.5423365858185851E-2</v>
      </c>
      <c r="AG210" s="26">
        <f t="shared" si="42"/>
        <v>4.7002477376295849E-2</v>
      </c>
    </row>
    <row r="211" spans="1:33" x14ac:dyDescent="0.2">
      <c r="A211" s="154">
        <v>41242</v>
      </c>
      <c r="B211">
        <f>'American Bonds'!B211-'American Bonds'!B202</f>
        <v>0.06</v>
      </c>
      <c r="C211">
        <f>'American Bonds'!C211-'American Bonds'!C202</f>
        <v>1.0000000000000009E-2</v>
      </c>
      <c r="D211">
        <f>'American Bonds'!D211-'American Bonds'!D202</f>
        <v>0</v>
      </c>
      <c r="E211">
        <f>'American Bonds'!E211-'American Bonds'!E202</f>
        <v>4.0000000000000036E-2</v>
      </c>
      <c r="F211">
        <f>'American Bonds'!F211-'American Bonds'!F202</f>
        <v>0.1100000000000001</v>
      </c>
      <c r="G211">
        <f>'American Bonds'!G211-'American Bonds'!G202</f>
        <v>0.11999999999999988</v>
      </c>
      <c r="H211">
        <f>'American Bonds'!H211-'American Bonds'!H202</f>
        <v>0.15000000000000013</v>
      </c>
      <c r="I211">
        <f>'American Bonds'!I211-'American Bonds'!I202</f>
        <v>0.15000000000000036</v>
      </c>
      <c r="J211">
        <f>'American Bonds'!J211-'American Bonds'!J202</f>
        <v>0.14999999999999991</v>
      </c>
      <c r="K211">
        <f>'American Bonds'!K211-'American Bonds'!K202</f>
        <v>0.12000000000000011</v>
      </c>
      <c r="L211">
        <f>'American Bonds'!L211-'American Bonds'!L202</f>
        <v>0.10000000000000009</v>
      </c>
      <c r="N211" s="129">
        <f t="shared" si="43"/>
        <v>0.15000000000000036</v>
      </c>
      <c r="O211" s="25">
        <f>List1!X268</f>
        <v>6.4355052685300986</v>
      </c>
      <c r="T211" s="147" t="s">
        <v>185</v>
      </c>
      <c r="U211">
        <f t="shared" si="33"/>
        <v>8.8683127572016476E-2</v>
      </c>
      <c r="V211">
        <f t="shared" si="34"/>
        <v>6.8344611739435956E-2</v>
      </c>
      <c r="W211" s="26">
        <f>LN(List1!W278/List1!W268)</f>
        <v>-1.0357053827432487E-2</v>
      </c>
      <c r="X211" s="26">
        <f t="shared" si="35"/>
        <v>0.24767646979419999</v>
      </c>
      <c r="Y211" s="26">
        <f t="shared" si="36"/>
        <v>-1.5982386547989023E-2</v>
      </c>
      <c r="Z211" s="26">
        <f>O463*(U211+V211*'List2 (VaR)'!$R$3)/100</f>
        <v>1.7476864808905188E-2</v>
      </c>
      <c r="AA211" s="26">
        <f t="shared" si="37"/>
        <v>0.20110001007421782</v>
      </c>
      <c r="AB211" s="26">
        <f t="shared" si="38"/>
        <v>-1.2976840708692554E-2</v>
      </c>
      <c r="AC211" s="26">
        <f>O463*(U211+V211*'List2 (VaR)'!$R$4)/100</f>
        <v>1.4819695475105699E-2</v>
      </c>
      <c r="AD211" s="26">
        <f t="shared" si="39"/>
        <v>-5.0540743936881315E-2</v>
      </c>
      <c r="AE211" s="26">
        <f t="shared" si="40"/>
        <v>-4.1036373472662063E-2</v>
      </c>
      <c r="AF211" s="26">
        <f t="shared" si="41"/>
        <v>5.5266699154983792E-2</v>
      </c>
      <c r="AG211" s="26">
        <f t="shared" si="42"/>
        <v>4.6863991931425167E-2</v>
      </c>
    </row>
    <row r="212" spans="1:33" x14ac:dyDescent="0.2">
      <c r="A212" s="154" t="s">
        <v>89</v>
      </c>
      <c r="B212">
        <f>'American Bonds'!B212-'American Bonds'!B203</f>
        <v>2.0000000000000018E-2</v>
      </c>
      <c r="C212">
        <f>'American Bonds'!C212-'American Bonds'!C203</f>
        <v>3.999999999999998E-2</v>
      </c>
      <c r="D212">
        <f>'American Bonds'!D212-'American Bonds'!D203</f>
        <v>-1.0000000000000009E-2</v>
      </c>
      <c r="E212">
        <f>'American Bonds'!E212-'American Bonds'!E203</f>
        <v>4.9999999999999933E-2</v>
      </c>
      <c r="F212">
        <f>'American Bonds'!F212-'American Bonds'!F203</f>
        <v>9.9999999999999867E-2</v>
      </c>
      <c r="G212">
        <f>'American Bonds'!G212-'American Bonds'!G203</f>
        <v>0.1399999999999999</v>
      </c>
      <c r="H212">
        <f>'American Bonds'!H212-'American Bonds'!H203</f>
        <v>0.16999999999999993</v>
      </c>
      <c r="I212">
        <f>'American Bonds'!I212-'American Bonds'!I203</f>
        <v>0.16999999999999993</v>
      </c>
      <c r="J212">
        <f>'American Bonds'!J212-'American Bonds'!J203</f>
        <v>0.16000000000000014</v>
      </c>
      <c r="K212">
        <f>'American Bonds'!K212-'American Bonds'!K203</f>
        <v>0.12999999999999989</v>
      </c>
      <c r="L212">
        <f>'American Bonds'!L212-'American Bonds'!L203</f>
        <v>9.0000000000000302E-2</v>
      </c>
      <c r="N212" s="129">
        <f t="shared" si="43"/>
        <v>0.16999999999999993</v>
      </c>
      <c r="O212" s="25">
        <f>List1!X269</f>
        <v>6.410188152540222</v>
      </c>
      <c r="T212" s="147" t="s">
        <v>186</v>
      </c>
      <c r="U212">
        <f t="shared" si="33"/>
        <v>8.8271604938271617E-2</v>
      </c>
      <c r="V212">
        <f t="shared" si="34"/>
        <v>6.8153754044724082E-2</v>
      </c>
      <c r="W212" s="26">
        <f>LN(List1!W279/List1!W269)</f>
        <v>-1.0136743084610454E-2</v>
      </c>
      <c r="X212" s="26">
        <f t="shared" si="35"/>
        <v>0.24682094576811786</v>
      </c>
      <c r="Y212" s="26">
        <f t="shared" si="36"/>
        <v>-1.5988609685655436E-2</v>
      </c>
      <c r="Z212" s="26">
        <f>O464*(U212+V212*'List2 (VaR)'!$R$3)/100</f>
        <v>1.748466245098124E-2</v>
      </c>
      <c r="AA212" s="26">
        <f t="shared" si="37"/>
        <v>0.20037455446909455</v>
      </c>
      <c r="AB212" s="26">
        <f t="shared" si="38"/>
        <v>-1.2979897359899366E-2</v>
      </c>
      <c r="AC212" s="26">
        <f>O464*(U212+V212*'List2 (VaR)'!$R$4)/100</f>
        <v>1.4824693662052395E-2</v>
      </c>
      <c r="AD212" s="26">
        <f t="shared" si="39"/>
        <v>-5.0560423226099965E-2</v>
      </c>
      <c r="AE212" s="26">
        <f t="shared" si="40"/>
        <v>-4.1046039452488296E-2</v>
      </c>
      <c r="AF212" s="26">
        <f t="shared" si="41"/>
        <v>5.5291357464322878E-2</v>
      </c>
      <c r="AG212" s="26">
        <f t="shared" si="42"/>
        <v>4.6879797586348054E-2</v>
      </c>
    </row>
    <row r="213" spans="1:33" x14ac:dyDescent="0.2">
      <c r="A213" s="154" t="s">
        <v>90</v>
      </c>
      <c r="B213">
        <f>'American Bonds'!B213-'American Bonds'!B204</f>
        <v>0.06</v>
      </c>
      <c r="C213">
        <f>'American Bonds'!C213-'American Bonds'!C204</f>
        <v>4.9999999999999989E-2</v>
      </c>
      <c r="D213">
        <f>'American Bonds'!D213-'American Bonds'!D204</f>
        <v>1.0000000000000009E-2</v>
      </c>
      <c r="E213">
        <f>'American Bonds'!E213-'American Bonds'!E204</f>
        <v>3.0000000000000027E-2</v>
      </c>
      <c r="F213">
        <f>'American Bonds'!F213-'American Bonds'!F204</f>
        <v>4.0000000000000036E-2</v>
      </c>
      <c r="G213">
        <f>'American Bonds'!G213-'American Bonds'!G204</f>
        <v>3.9999999999999813E-2</v>
      </c>
      <c r="H213">
        <f>'American Bonds'!H213-'American Bonds'!H204</f>
        <v>4.0000000000000036E-2</v>
      </c>
      <c r="I213">
        <f>'American Bonds'!I213-'American Bonds'!I204</f>
        <v>6.0000000000000053E-2</v>
      </c>
      <c r="J213">
        <f>'American Bonds'!J213-'American Bonds'!J204</f>
        <v>6.0000000000000053E-2</v>
      </c>
      <c r="K213">
        <f>'American Bonds'!K213-'American Bonds'!K204</f>
        <v>7.9999999999999627E-2</v>
      </c>
      <c r="L213">
        <f>'American Bonds'!L213-'American Bonds'!L204</f>
        <v>7.0000000000000284E-2</v>
      </c>
      <c r="N213" s="129">
        <f t="shared" si="43"/>
        <v>7.9999999999999627E-2</v>
      </c>
      <c r="O213" s="25">
        <f>List1!X270</f>
        <v>6.3792589817641989</v>
      </c>
      <c r="T213" s="147" t="s">
        <v>187</v>
      </c>
      <c r="U213">
        <f t="shared" si="33"/>
        <v>8.7448559670781911E-2</v>
      </c>
      <c r="V213">
        <f t="shared" si="34"/>
        <v>6.7273283382095997E-2</v>
      </c>
      <c r="W213" s="26">
        <f>LN(List1!W280/List1!W270)</f>
        <v>-8.4919423223415447E-3</v>
      </c>
      <c r="X213" s="26">
        <f t="shared" si="35"/>
        <v>0.24394961944646795</v>
      </c>
      <c r="Y213" s="26">
        <f t="shared" si="36"/>
        <v>-1.5806181329002827E-2</v>
      </c>
      <c r="Z213" s="26">
        <f>O465*(U213+V213*'List2 (VaR)'!$R$3)/100</f>
        <v>1.7283240452815103E-2</v>
      </c>
      <c r="AA213" s="26">
        <f t="shared" si="37"/>
        <v>0.19810326383875665</v>
      </c>
      <c r="AB213" s="26">
        <f t="shared" si="38"/>
        <v>-1.2835667123431592E-2</v>
      </c>
      <c r="AC213" s="26">
        <f>O465*(U213+V213*'List2 (VaR)'!$R$4)/100</f>
        <v>1.4657042193098239E-2</v>
      </c>
      <c r="AD213" s="26">
        <f t="shared" si="39"/>
        <v>-4.9983534109276188E-2</v>
      </c>
      <c r="AE213" s="26">
        <f t="shared" si="40"/>
        <v>-4.0589943397785447E-2</v>
      </c>
      <c r="AF213" s="26">
        <f t="shared" si="41"/>
        <v>5.4654405179255627E-2</v>
      </c>
      <c r="AG213" s="26">
        <f t="shared" si="42"/>
        <v>4.6349637091379917E-2</v>
      </c>
    </row>
    <row r="214" spans="1:33" x14ac:dyDescent="0.2">
      <c r="A214" s="154" t="s">
        <v>91</v>
      </c>
      <c r="B214">
        <f>'American Bonds'!B214-'American Bonds'!B205</f>
        <v>0.06</v>
      </c>
      <c r="C214">
        <f>'American Bonds'!C214-'American Bonds'!C205</f>
        <v>2.9999999999999971E-2</v>
      </c>
      <c r="D214">
        <f>'American Bonds'!D214-'American Bonds'!D205</f>
        <v>3.0000000000000027E-2</v>
      </c>
      <c r="E214">
        <f>'American Bonds'!E214-'American Bonds'!E205</f>
        <v>3.9999999999999925E-2</v>
      </c>
      <c r="F214">
        <f>'American Bonds'!F214-'American Bonds'!F205</f>
        <v>4.9999999999999822E-2</v>
      </c>
      <c r="G214">
        <f>'American Bonds'!G214-'American Bonds'!G205</f>
        <v>5.9999999999999831E-2</v>
      </c>
      <c r="H214">
        <f>'American Bonds'!H214-'American Bonds'!H205</f>
        <v>5.0000000000000044E-2</v>
      </c>
      <c r="I214">
        <f>'American Bonds'!I214-'American Bonds'!I205</f>
        <v>6.0000000000000053E-2</v>
      </c>
      <c r="J214">
        <f>'American Bonds'!J214-'American Bonds'!J205</f>
        <v>6.0000000000000053E-2</v>
      </c>
      <c r="K214">
        <f>'American Bonds'!K214-'American Bonds'!K205</f>
        <v>6.999999999999984E-2</v>
      </c>
      <c r="L214">
        <f>'American Bonds'!L214-'American Bonds'!L205</f>
        <v>4.9999999999999822E-2</v>
      </c>
      <c r="N214" s="129">
        <f t="shared" si="43"/>
        <v>6.999999999999984E-2</v>
      </c>
      <c r="O214" s="25">
        <f>List1!X271</f>
        <v>6.3934560226095591</v>
      </c>
      <c r="T214" s="147" t="s">
        <v>188</v>
      </c>
      <c r="U214">
        <f t="shared" si="33"/>
        <v>8.6831275720164594E-2</v>
      </c>
      <c r="V214">
        <f t="shared" si="34"/>
        <v>6.6645109258183621E-2</v>
      </c>
      <c r="W214" s="26">
        <f>LN(List1!W281/List1!W271)</f>
        <v>-1.1425147423720514E-2</v>
      </c>
      <c r="X214" s="26">
        <f t="shared" si="35"/>
        <v>0.24187098395815959</v>
      </c>
      <c r="Y214" s="26">
        <f t="shared" si="36"/>
        <v>-1.569465894099811E-2</v>
      </c>
      <c r="Z214" s="26">
        <f>O466*(U214+V214*'List2 (VaR)'!$R$3)/100</f>
        <v>1.7160088122480745E-2</v>
      </c>
      <c r="AA214" s="26">
        <f t="shared" si="37"/>
        <v>0.19645272540206501</v>
      </c>
      <c r="AB214" s="26">
        <f t="shared" si="38"/>
        <v>-1.2747533717183408E-2</v>
      </c>
      <c r="AC214" s="26">
        <f>O466*(U214+V214*'List2 (VaR)'!$R$4)/100</f>
        <v>1.4554567798950944E-2</v>
      </c>
      <c r="AD214" s="26">
        <f t="shared" si="39"/>
        <v>-4.963086935308024E-2</v>
      </c>
      <c r="AE214" s="26">
        <f t="shared" si="40"/>
        <v>-4.0311241096092271E-2</v>
      </c>
      <c r="AF214" s="26">
        <f t="shared" si="41"/>
        <v>5.4264963316241609E-2</v>
      </c>
      <c r="AG214" s="26">
        <f t="shared" si="42"/>
        <v>4.6025584604028634E-2</v>
      </c>
    </row>
    <row r="215" spans="1:33" x14ac:dyDescent="0.2">
      <c r="A215" s="154" t="s">
        <v>92</v>
      </c>
      <c r="B215">
        <f>'American Bonds'!B215-'American Bonds'!B206</f>
        <v>9.9999999999999534E-3</v>
      </c>
      <c r="C215">
        <f>'American Bonds'!C215-'American Bonds'!C206</f>
        <v>0</v>
      </c>
      <c r="D215">
        <f>'American Bonds'!D215-'American Bonds'!D206</f>
        <v>2.0000000000000018E-2</v>
      </c>
      <c r="E215">
        <f>'American Bonds'!E215-'American Bonds'!E206</f>
        <v>4.9999999999999933E-2</v>
      </c>
      <c r="F215">
        <f>'American Bonds'!F215-'American Bonds'!F206</f>
        <v>5.0000000000000044E-2</v>
      </c>
      <c r="G215">
        <f>'American Bonds'!G215-'American Bonds'!G206</f>
        <v>5.9999999999999831E-2</v>
      </c>
      <c r="H215">
        <f>'American Bonds'!H215-'American Bonds'!H206</f>
        <v>7.0000000000000062E-2</v>
      </c>
      <c r="I215">
        <f>'American Bonds'!I215-'American Bonds'!I206</f>
        <v>6.0000000000000053E-2</v>
      </c>
      <c r="J215">
        <f>'American Bonds'!J215-'American Bonds'!J206</f>
        <v>8.0000000000000071E-2</v>
      </c>
      <c r="K215">
        <f>'American Bonds'!K215-'American Bonds'!K206</f>
        <v>8.0000000000000071E-2</v>
      </c>
      <c r="L215">
        <f>'American Bonds'!L215-'American Bonds'!L206</f>
        <v>8.0000000000000071E-2</v>
      </c>
      <c r="N215" s="129">
        <f t="shared" si="43"/>
        <v>8.0000000000000071E-2</v>
      </c>
      <c r="O215" s="25">
        <f>List1!X272</f>
        <v>6.40071533488518</v>
      </c>
      <c r="T215" s="147" t="s">
        <v>189</v>
      </c>
      <c r="U215">
        <f t="shared" si="33"/>
        <v>8.6337448559670779E-2</v>
      </c>
      <c r="V215">
        <f t="shared" si="34"/>
        <v>6.6321291883524189E-2</v>
      </c>
      <c r="W215" s="26">
        <f>LN(List1!W282/List1!W272)</f>
        <v>-8.5249616749711616E-3</v>
      </c>
      <c r="X215" s="26">
        <f t="shared" si="35"/>
        <v>0.24062384493654937</v>
      </c>
      <c r="Y215" s="26">
        <f t="shared" si="36"/>
        <v>-1.5633812937374696E-2</v>
      </c>
      <c r="Z215" s="26">
        <f>O467*(U215+V215*'List2 (VaR)'!$R$3)/100</f>
        <v>1.7093997210168074E-2</v>
      </c>
      <c r="AA215" s="26">
        <f t="shared" si="37"/>
        <v>0.19542626605839275</v>
      </c>
      <c r="AB215" s="26">
        <f t="shared" si="38"/>
        <v>-1.2697235751561438E-2</v>
      </c>
      <c r="AC215" s="26">
        <f>O467*(U215+V215*'List2 (VaR)'!$R$4)/100</f>
        <v>1.4497802288614423E-2</v>
      </c>
      <c r="AD215" s="26">
        <f t="shared" si="39"/>
        <v>-4.9438457395111393E-2</v>
      </c>
      <c r="AE215" s="26">
        <f t="shared" si="40"/>
        <v>-4.0152184963053998E-2</v>
      </c>
      <c r="AF215" s="26">
        <f t="shared" si="41"/>
        <v>5.4055965500695101E-2</v>
      </c>
      <c r="AG215" s="26">
        <f t="shared" si="42"/>
        <v>4.5846076298823396E-2</v>
      </c>
    </row>
    <row r="216" spans="1:33" x14ac:dyDescent="0.2">
      <c r="A216" s="154" t="s">
        <v>93</v>
      </c>
      <c r="B216">
        <f>'American Bonds'!B216-'American Bonds'!B207</f>
        <v>3.0000000000000027E-2</v>
      </c>
      <c r="C216">
        <f>'American Bonds'!C216-'American Bonds'!C207</f>
        <v>1.0000000000000009E-2</v>
      </c>
      <c r="D216">
        <f>'American Bonds'!D216-'American Bonds'!D207</f>
        <v>0</v>
      </c>
      <c r="E216">
        <f>'American Bonds'!E216-'American Bonds'!E207</f>
        <v>4.9999999999999933E-2</v>
      </c>
      <c r="F216">
        <f>'American Bonds'!F216-'American Bonds'!F207</f>
        <v>-2.0000000000000018E-2</v>
      </c>
      <c r="G216">
        <f>'American Bonds'!G216-'American Bonds'!G207</f>
        <v>-1.0000000000000009E-2</v>
      </c>
      <c r="H216">
        <f>'American Bonds'!H216-'American Bonds'!H207</f>
        <v>-3.0000000000000027E-2</v>
      </c>
      <c r="I216">
        <f>'American Bonds'!I216-'American Bonds'!I207</f>
        <v>-2.9999999999999805E-2</v>
      </c>
      <c r="J216">
        <f>'American Bonds'!J216-'American Bonds'!J207</f>
        <v>-2.0000000000000018E-2</v>
      </c>
      <c r="K216">
        <f>'American Bonds'!K216-'American Bonds'!K207</f>
        <v>2.0000000000000018E-2</v>
      </c>
      <c r="L216">
        <f>'American Bonds'!L216-'American Bonds'!L207</f>
        <v>0</v>
      </c>
      <c r="N216" s="129">
        <f t="shared" si="43"/>
        <v>4.9999999999999933E-2</v>
      </c>
      <c r="O216" s="25">
        <f>List1!X273</f>
        <v>6.3979378553583919</v>
      </c>
      <c r="T216" s="147" t="s">
        <v>190</v>
      </c>
      <c r="U216">
        <f t="shared" si="33"/>
        <v>8.5596707818930057E-2</v>
      </c>
      <c r="V216">
        <f t="shared" si="34"/>
        <v>6.5372059052925896E-2</v>
      </c>
      <c r="W216" s="26">
        <f>LN(List1!W283/List1!W273)</f>
        <v>-1.0098833104231661E-2</v>
      </c>
      <c r="X216" s="26">
        <f t="shared" si="35"/>
        <v>0.23767485841837652</v>
      </c>
      <c r="Y216" s="26">
        <f t="shared" si="36"/>
        <v>-1.5399006156220963E-2</v>
      </c>
      <c r="Z216" s="26">
        <f>O468*(U216+V216*'List2 (VaR)'!$R$3)/100</f>
        <v>1.6834264410292895E-2</v>
      </c>
      <c r="AA216" s="26">
        <f t="shared" si="37"/>
        <v>0.19312417625342099</v>
      </c>
      <c r="AB216" s="26">
        <f t="shared" si="38"/>
        <v>-1.2512557696811883E-2</v>
      </c>
      <c r="AC216" s="26">
        <f>O468*(U216+V216*'List2 (VaR)'!$R$4)/100</f>
        <v>1.428238773296699E-2</v>
      </c>
      <c r="AD216" s="26">
        <f t="shared" si="39"/>
        <v>-4.86959331566129E-2</v>
      </c>
      <c r="AE216" s="26">
        <f t="shared" si="40"/>
        <v>-3.9568181676196128E-2</v>
      </c>
      <c r="AF216" s="26">
        <f t="shared" si="41"/>
        <v>5.3234618270036844E-2</v>
      </c>
      <c r="AG216" s="26">
        <f t="shared" si="42"/>
        <v>4.5164875661824422E-2</v>
      </c>
    </row>
    <row r="217" spans="1:33" x14ac:dyDescent="0.2">
      <c r="A217" s="154" t="s">
        <v>94</v>
      </c>
      <c r="B217">
        <f>'American Bonds'!B217-'American Bonds'!B208</f>
        <v>4.9999999999999989E-2</v>
      </c>
      <c r="C217">
        <f>'American Bonds'!C217-'American Bonds'!C208</f>
        <v>2.0000000000000018E-2</v>
      </c>
      <c r="D217">
        <f>'American Bonds'!D217-'American Bonds'!D208</f>
        <v>0</v>
      </c>
      <c r="E217">
        <f>'American Bonds'!E217-'American Bonds'!E208</f>
        <v>2.9999999999999916E-2</v>
      </c>
      <c r="F217">
        <f>'American Bonds'!F217-'American Bonds'!F208</f>
        <v>0</v>
      </c>
      <c r="G217">
        <f>'American Bonds'!G217-'American Bonds'!G208</f>
        <v>-1.0000000000000009E-2</v>
      </c>
      <c r="H217">
        <f>'American Bonds'!H217-'American Bonds'!H208</f>
        <v>0</v>
      </c>
      <c r="I217">
        <f>'American Bonds'!I217-'American Bonds'!I208</f>
        <v>2.0000000000000018E-2</v>
      </c>
      <c r="J217">
        <f>'American Bonds'!J217-'American Bonds'!J208</f>
        <v>4.0000000000000036E-2</v>
      </c>
      <c r="K217">
        <f>'American Bonds'!K217-'American Bonds'!K208</f>
        <v>0.10000000000000009</v>
      </c>
      <c r="L217">
        <f>'American Bonds'!L217-'American Bonds'!L208</f>
        <v>9.0000000000000302E-2</v>
      </c>
      <c r="N217" s="129">
        <f t="shared" si="43"/>
        <v>0.10000000000000009</v>
      </c>
      <c r="O217" s="25">
        <f>List1!X274</f>
        <v>6.413597785217962</v>
      </c>
      <c r="T217" s="147" t="s">
        <v>191</v>
      </c>
      <c r="U217">
        <f t="shared" si="33"/>
        <v>8.5144032921810692E-2</v>
      </c>
      <c r="V217">
        <f t="shared" si="34"/>
        <v>6.4886103608704754E-2</v>
      </c>
      <c r="W217" s="26">
        <f>LN(List1!W284/List1!W274)</f>
        <v>-1.129244785451969E-2</v>
      </c>
      <c r="X217" s="26">
        <f t="shared" si="35"/>
        <v>0.23609168210671472</v>
      </c>
      <c r="Y217" s="26">
        <f t="shared" si="36"/>
        <v>-1.5286700730423722E-2</v>
      </c>
      <c r="Z217" s="26">
        <f>O469*(U217+V217*'List2 (VaR)'!$R$3)/100</f>
        <v>1.6710383446906309E-2</v>
      </c>
      <c r="AA217" s="26">
        <f t="shared" si="37"/>
        <v>0.19187217578133767</v>
      </c>
      <c r="AB217" s="26">
        <f t="shared" si="38"/>
        <v>-1.2423531839375812E-2</v>
      </c>
      <c r="AC217" s="26">
        <f>O469*(U217+V217*'List2 (VaR)'!$R$4)/100</f>
        <v>1.4179087974612987E-2</v>
      </c>
      <c r="AD217" s="26">
        <f t="shared" si="39"/>
        <v>-4.8340792217498582E-2</v>
      </c>
      <c r="AE217" s="26">
        <f t="shared" si="40"/>
        <v>-3.9286657196048708E-2</v>
      </c>
      <c r="AF217" s="26">
        <f t="shared" si="41"/>
        <v>5.2842872266999304E-2</v>
      </c>
      <c r="AG217" s="26">
        <f t="shared" si="42"/>
        <v>4.4838213143680763E-2</v>
      </c>
    </row>
    <row r="218" spans="1:33" x14ac:dyDescent="0.2">
      <c r="A218" s="154" t="s">
        <v>95</v>
      </c>
      <c r="B218">
        <f>'American Bonds'!B218-'American Bonds'!B209</f>
        <v>8.9999999999999969E-2</v>
      </c>
      <c r="C218">
        <f>'American Bonds'!C218-'American Bonds'!C209</f>
        <v>6.0000000000000053E-2</v>
      </c>
      <c r="D218">
        <f>'American Bonds'!D218-'American Bonds'!D209</f>
        <v>4.0000000000000036E-2</v>
      </c>
      <c r="E218">
        <f>'American Bonds'!E218-'American Bonds'!E209</f>
        <v>5.9999999999999942E-2</v>
      </c>
      <c r="F218">
        <f>'American Bonds'!F218-'American Bonds'!F209</f>
        <v>3.9999999999999813E-2</v>
      </c>
      <c r="G218">
        <f>'American Bonds'!G218-'American Bonds'!G209</f>
        <v>5.0000000000000044E-2</v>
      </c>
      <c r="H218">
        <f>'American Bonds'!H218-'American Bonds'!H209</f>
        <v>8.9999999999999858E-2</v>
      </c>
      <c r="I218">
        <f>'American Bonds'!I218-'American Bonds'!I209</f>
        <v>0.12999999999999989</v>
      </c>
      <c r="J218">
        <f>'American Bonds'!J218-'American Bonds'!J209</f>
        <v>0.15000000000000036</v>
      </c>
      <c r="K218">
        <f>'American Bonds'!K218-'American Bonds'!K209</f>
        <v>0.18999999999999995</v>
      </c>
      <c r="L218">
        <f>'American Bonds'!L218-'American Bonds'!L209</f>
        <v>0.16999999999999993</v>
      </c>
      <c r="N218" s="129">
        <f t="shared" si="43"/>
        <v>0.18999999999999995</v>
      </c>
      <c r="O218" s="25">
        <f>List1!X275</f>
        <v>6.3857738146109311</v>
      </c>
      <c r="T218" s="147" t="s">
        <v>192</v>
      </c>
      <c r="U218">
        <f t="shared" si="33"/>
        <v>8.4897119341563784E-2</v>
      </c>
      <c r="V218">
        <f t="shared" si="34"/>
        <v>6.4752307083680405E-2</v>
      </c>
      <c r="W218" s="26">
        <f>LN(List1!W285/List1!W275)</f>
        <v>-7.8967273085385429E-3</v>
      </c>
      <c r="X218" s="26">
        <f t="shared" si="35"/>
        <v>0.23553351126492339</v>
      </c>
      <c r="Y218" s="26">
        <f t="shared" si="36"/>
        <v>-1.525142485554053E-2</v>
      </c>
      <c r="Z218" s="26">
        <f>O470*(U218+V218*'List2 (VaR)'!$R$3)/100</f>
        <v>1.6672252503777289E-2</v>
      </c>
      <c r="AA218" s="26">
        <f t="shared" si="37"/>
        <v>0.19140518650163096</v>
      </c>
      <c r="AB218" s="26">
        <f t="shared" si="38"/>
        <v>-1.2393997793404801E-2</v>
      </c>
      <c r="AC218" s="26">
        <f>O470*(U218+V218*'List2 (VaR)'!$R$4)/100</f>
        <v>1.4146033317962745E-2</v>
      </c>
      <c r="AD218" s="26">
        <f t="shared" si="39"/>
        <v>-4.8229240106412573E-2</v>
      </c>
      <c r="AE218" s="26">
        <f t="shared" si="40"/>
        <v>-3.9193262342260192E-2</v>
      </c>
      <c r="AF218" s="26">
        <f t="shared" si="41"/>
        <v>5.2722291637381256E-2</v>
      </c>
      <c r="AG218" s="26">
        <f t="shared" si="42"/>
        <v>4.4733685141391165E-2</v>
      </c>
    </row>
    <row r="219" spans="1:33" x14ac:dyDescent="0.2">
      <c r="A219" s="154" t="s">
        <v>96</v>
      </c>
      <c r="B219">
        <f>'American Bonds'!B219-'American Bonds'!B210</f>
        <v>7.999999999999996E-2</v>
      </c>
      <c r="C219">
        <f>'American Bonds'!C219-'American Bonds'!C210</f>
        <v>3.0000000000000027E-2</v>
      </c>
      <c r="D219">
        <f>'American Bonds'!D219-'American Bonds'!D210</f>
        <v>4.0000000000000036E-2</v>
      </c>
      <c r="E219">
        <f>'American Bonds'!E219-'American Bonds'!E210</f>
        <v>6.9999999999999951E-2</v>
      </c>
      <c r="F219">
        <f>'American Bonds'!F219-'American Bonds'!F210</f>
        <v>5.9999999999999831E-2</v>
      </c>
      <c r="G219">
        <f>'American Bonds'!G219-'American Bonds'!G210</f>
        <v>6.999999999999984E-2</v>
      </c>
      <c r="H219">
        <f>'American Bonds'!H219-'American Bonds'!H210</f>
        <v>0.11999999999999988</v>
      </c>
      <c r="I219">
        <f>'American Bonds'!I219-'American Bonds'!I210</f>
        <v>0.13999999999999968</v>
      </c>
      <c r="J219">
        <f>'American Bonds'!J219-'American Bonds'!J210</f>
        <v>0.19000000000000039</v>
      </c>
      <c r="K219">
        <f>'American Bonds'!K219-'American Bonds'!K210</f>
        <v>0.19999999999999973</v>
      </c>
      <c r="L219">
        <f>'American Bonds'!L219-'American Bonds'!L210</f>
        <v>0.20999999999999996</v>
      </c>
      <c r="N219" s="129">
        <f t="shared" si="43"/>
        <v>0.20999999999999996</v>
      </c>
      <c r="O219" s="25">
        <f>List1!X276</f>
        <v>6.3634626639338263</v>
      </c>
      <c r="T219" s="147">
        <v>41620</v>
      </c>
      <c r="U219">
        <f t="shared" si="33"/>
        <v>8.4650205761316877E-2</v>
      </c>
      <c r="V219">
        <f t="shared" si="34"/>
        <v>6.4655644339831647E-2</v>
      </c>
      <c r="W219" s="26">
        <f>LN(List1!W286/List1!W276)</f>
        <v>-4.1623131441975306E-3</v>
      </c>
      <c r="X219" s="26">
        <f t="shared" si="35"/>
        <v>0.23506172651602494</v>
      </c>
      <c r="Y219" s="26">
        <f t="shared" si="36"/>
        <v>-1.5212564516256997E-2</v>
      </c>
      <c r="Z219" s="26">
        <f>O471*(U219+V219*'List2 (VaR)'!$R$3)/100</f>
        <v>1.6630496489343293E-2</v>
      </c>
      <c r="AA219" s="26">
        <f t="shared" si="37"/>
        <v>0.19099927685657334</v>
      </c>
      <c r="AB219" s="26">
        <f t="shared" si="38"/>
        <v>-1.2360960947595907E-2</v>
      </c>
      <c r="AC219" s="26">
        <f>O471*(U219+V219*'List2 (VaR)'!$R$4)/100</f>
        <v>1.4109425788730362E-2</v>
      </c>
      <c r="AD219" s="26">
        <f t="shared" si="39"/>
        <v>-4.8106352923629692E-2</v>
      </c>
      <c r="AE219" s="26">
        <f t="shared" si="40"/>
        <v>-3.9088790662796302E-2</v>
      </c>
      <c r="AF219" s="26">
        <f t="shared" si="41"/>
        <v>5.2590247525758957E-2</v>
      </c>
      <c r="AG219" s="26">
        <f t="shared" si="42"/>
        <v>4.461792196950564E-2</v>
      </c>
    </row>
    <row r="220" spans="1:33" x14ac:dyDescent="0.2">
      <c r="A220" s="154">
        <v>41255</v>
      </c>
      <c r="B220">
        <f>'American Bonds'!B220-'American Bonds'!B211</f>
        <v>8.9999999999999969E-2</v>
      </c>
      <c r="C220">
        <f>'American Bonds'!C220-'American Bonds'!C211</f>
        <v>6.0000000000000053E-2</v>
      </c>
      <c r="D220">
        <f>'American Bonds'!D220-'American Bonds'!D211</f>
        <v>4.0000000000000036E-2</v>
      </c>
      <c r="E220">
        <f>'American Bonds'!E220-'American Bonds'!E211</f>
        <v>7.999999999999996E-2</v>
      </c>
      <c r="F220">
        <f>'American Bonds'!F220-'American Bonds'!F211</f>
        <v>5.9999999999999831E-2</v>
      </c>
      <c r="G220">
        <f>'American Bonds'!G220-'American Bonds'!G211</f>
        <v>6.0000000000000053E-2</v>
      </c>
      <c r="H220">
        <f>'American Bonds'!H220-'American Bonds'!H211</f>
        <v>8.9999999999999858E-2</v>
      </c>
      <c r="I220">
        <f>'American Bonds'!I220-'American Bonds'!I211</f>
        <v>7.9999999999999627E-2</v>
      </c>
      <c r="J220">
        <f>'American Bonds'!J220-'American Bonds'!J211</f>
        <v>0.10999999999999988</v>
      </c>
      <c r="K220">
        <f>'American Bonds'!K220-'American Bonds'!K211</f>
        <v>0.12000000000000011</v>
      </c>
      <c r="L220">
        <f>'American Bonds'!L220-'American Bonds'!L211</f>
        <v>0.12000000000000011</v>
      </c>
      <c r="N220" s="129">
        <f t="shared" si="43"/>
        <v>0.12000000000000011</v>
      </c>
      <c r="O220" s="25">
        <f>List1!X277</f>
        <v>6.3642738778514163</v>
      </c>
      <c r="T220" s="147">
        <v>41621</v>
      </c>
      <c r="U220">
        <f t="shared" si="33"/>
        <v>8.4362139917695478E-2</v>
      </c>
      <c r="V220">
        <f t="shared" si="34"/>
        <v>6.4519076930500241E-2</v>
      </c>
      <c r="W220" s="26">
        <f>LN(List1!W287/List1!W277)</f>
        <v>-5.2862044727345287E-3</v>
      </c>
      <c r="X220" s="26">
        <f t="shared" si="35"/>
        <v>0.23445595737004216</v>
      </c>
      <c r="Y220" s="26">
        <f t="shared" si="36"/>
        <v>-1.5204865212110395E-2</v>
      </c>
      <c r="Z220" s="26">
        <f>O472*(U220+V220*'List2 (VaR)'!$R$3)/100</f>
        <v>1.6622740024521649E-2</v>
      </c>
      <c r="AA220" s="26">
        <f t="shared" si="37"/>
        <v>0.19048657761438981</v>
      </c>
      <c r="AB220" s="26">
        <f t="shared" si="38"/>
        <v>-1.2353376599306165E-2</v>
      </c>
      <c r="AC220" s="26">
        <f>O472*(U220+V220*'List2 (VaR)'!$R$4)/100</f>
        <v>1.4101770955091179E-2</v>
      </c>
      <c r="AD220" s="26">
        <f t="shared" si="39"/>
        <v>-4.8082005586128053E-2</v>
      </c>
      <c r="AE220" s="26">
        <f t="shared" si="40"/>
        <v>-3.9064806847632715E-2</v>
      </c>
      <c r="AF220" s="26">
        <f t="shared" si="41"/>
        <v>5.2565719430331594E-2</v>
      </c>
      <c r="AG220" s="26">
        <f t="shared" si="42"/>
        <v>4.4593715260096152E-2</v>
      </c>
    </row>
    <row r="221" spans="1:33" x14ac:dyDescent="0.2">
      <c r="A221" s="154">
        <v>41256</v>
      </c>
      <c r="B221">
        <f>'American Bonds'!B221-'American Bonds'!B212</f>
        <v>0.16999999999999998</v>
      </c>
      <c r="C221">
        <f>'American Bonds'!C221-'American Bonds'!C212</f>
        <v>7.0000000000000062E-2</v>
      </c>
      <c r="D221">
        <f>'American Bonds'!D221-'American Bonds'!D212</f>
        <v>6.0000000000000053E-2</v>
      </c>
      <c r="E221">
        <f>'American Bonds'!E221-'American Bonds'!E212</f>
        <v>0.10000000000000009</v>
      </c>
      <c r="F221">
        <f>'American Bonds'!F221-'American Bonds'!F212</f>
        <v>0.13000000000000012</v>
      </c>
      <c r="G221">
        <f>'American Bonds'!G221-'American Bonds'!G212</f>
        <v>0.12000000000000011</v>
      </c>
      <c r="H221">
        <f>'American Bonds'!H221-'American Bonds'!H212</f>
        <v>0.12000000000000011</v>
      </c>
      <c r="I221">
        <f>'American Bonds'!I221-'American Bonds'!I212</f>
        <v>8.9999999999999858E-2</v>
      </c>
      <c r="J221">
        <f>'American Bonds'!J221-'American Bonds'!J212</f>
        <v>8.9999999999999858E-2</v>
      </c>
      <c r="K221">
        <f>'American Bonds'!K221-'American Bonds'!K212</f>
        <v>4.0000000000000036E-2</v>
      </c>
      <c r="L221">
        <f>'American Bonds'!L221-'American Bonds'!L212</f>
        <v>4.0000000000000036E-2</v>
      </c>
      <c r="N221" s="129">
        <f t="shared" si="43"/>
        <v>0.16999999999999998</v>
      </c>
      <c r="O221" s="25">
        <f>List1!X278</f>
        <v>6.3691596181691859</v>
      </c>
      <c r="T221" s="147">
        <v>41622</v>
      </c>
      <c r="U221">
        <f t="shared" si="33"/>
        <v>8.4691358024691354E-2</v>
      </c>
      <c r="V221">
        <f t="shared" si="34"/>
        <v>6.4290528968816971E-2</v>
      </c>
      <c r="W221" s="26">
        <f>LN(List1!W288/List1!W278)</f>
        <v>-2.1613685341617494E-3</v>
      </c>
      <c r="X221" s="26">
        <f t="shared" si="35"/>
        <v>0.23425349341225979</v>
      </c>
      <c r="Y221" s="26">
        <f t="shared" si="36"/>
        <v>-1.5216373295199506E-2</v>
      </c>
      <c r="Z221" s="26">
        <f>O473*(U221+V221*'List2 (VaR)'!$R$3)/100</f>
        <v>1.6631516912586568E-2</v>
      </c>
      <c r="AA221" s="26">
        <f t="shared" si="37"/>
        <v>0.1904398677776786</v>
      </c>
      <c r="AB221" s="26">
        <f t="shared" si="38"/>
        <v>-1.2370377389820967E-2</v>
      </c>
      <c r="AC221" s="26">
        <f>O473*(U221+V221*'List2 (VaR)'!$R$4)/100</f>
        <v>1.4115403884125514E-2</v>
      </c>
      <c r="AD221" s="26">
        <f t="shared" si="39"/>
        <v>-4.8118397340192104E-2</v>
      </c>
      <c r="AE221" s="26">
        <f t="shared" si="40"/>
        <v>-3.9118568067682873E-2</v>
      </c>
      <c r="AF221" s="26">
        <f t="shared" si="41"/>
        <v>5.2593474387385084E-2</v>
      </c>
      <c r="AG221" s="26">
        <f t="shared" si="42"/>
        <v>4.4636826367024089E-2</v>
      </c>
    </row>
    <row r="222" spans="1:33" x14ac:dyDescent="0.2">
      <c r="A222" s="154">
        <v>41257</v>
      </c>
      <c r="B222">
        <f>'American Bonds'!B222-'American Bonds'!B213</f>
        <v>0.13999999999999996</v>
      </c>
      <c r="C222">
        <f>'American Bonds'!C222-'American Bonds'!C213</f>
        <v>2.0000000000000018E-2</v>
      </c>
      <c r="D222">
        <f>'American Bonds'!D222-'American Bonds'!D213</f>
        <v>4.0000000000000036E-2</v>
      </c>
      <c r="E222">
        <f>'American Bonds'!E222-'American Bonds'!E213</f>
        <v>0.10999999999999999</v>
      </c>
      <c r="F222">
        <f>'American Bonds'!F222-'American Bonds'!F213</f>
        <v>0.17999999999999994</v>
      </c>
      <c r="G222">
        <f>'American Bonds'!G222-'American Bonds'!G213</f>
        <v>0.21000000000000019</v>
      </c>
      <c r="H222">
        <f>'American Bonds'!H222-'American Bonds'!H213</f>
        <v>0.26</v>
      </c>
      <c r="I222">
        <f>'American Bonds'!I222-'American Bonds'!I213</f>
        <v>0.21999999999999975</v>
      </c>
      <c r="J222">
        <f>'American Bonds'!J222-'American Bonds'!J213</f>
        <v>0.20000000000000018</v>
      </c>
      <c r="K222">
        <f>'American Bonds'!K222-'American Bonds'!K213</f>
        <v>0.11000000000000032</v>
      </c>
      <c r="L222">
        <f>'American Bonds'!L222-'American Bonds'!L213</f>
        <v>8.0000000000000071E-2</v>
      </c>
      <c r="N222" s="129">
        <f t="shared" si="43"/>
        <v>0.26</v>
      </c>
      <c r="O222" s="25">
        <f>List1!X279</f>
        <v>6.3640506124166745</v>
      </c>
      <c r="T222" s="147">
        <v>41625</v>
      </c>
      <c r="U222">
        <f t="shared" si="33"/>
        <v>8.5144032921810692E-2</v>
      </c>
      <c r="V222">
        <f t="shared" si="34"/>
        <v>6.3865495244630227E-2</v>
      </c>
      <c r="W222" s="26">
        <f>LN(List1!W289/List1!W279)</f>
        <v>3.320598295288241E-3</v>
      </c>
      <c r="X222" s="26">
        <f t="shared" si="35"/>
        <v>0.23371739200872166</v>
      </c>
      <c r="Y222" s="26">
        <f t="shared" si="36"/>
        <v>-1.5190723001467836E-2</v>
      </c>
      <c r="Z222" s="26">
        <f>O474*(U222+V222*'List2 (VaR)'!$R$3)/100</f>
        <v>1.6597360327167385E-2</v>
      </c>
      <c r="AA222" s="26">
        <f t="shared" si="37"/>
        <v>0.19019342441199266</v>
      </c>
      <c r="AB222" s="26">
        <f t="shared" si="38"/>
        <v>-1.2361834102767054E-2</v>
      </c>
      <c r="AC222" s="26">
        <f>O474*(U222+V222*'List2 (VaR)'!$R$4)/100</f>
        <v>1.4096371411252846E-2</v>
      </c>
      <c r="AD222" s="26">
        <f t="shared" si="39"/>
        <v>-4.8037283989347694E-2</v>
      </c>
      <c r="AE222" s="26">
        <f t="shared" si="40"/>
        <v>-3.9091551821887879E-2</v>
      </c>
      <c r="AF222" s="26">
        <f t="shared" si="41"/>
        <v>5.2485461780366373E-2</v>
      </c>
      <c r="AG222" s="26">
        <f t="shared" si="42"/>
        <v>4.4576640403241087E-2</v>
      </c>
    </row>
    <row r="223" spans="1:33" x14ac:dyDescent="0.2">
      <c r="A223" s="154">
        <v>41258</v>
      </c>
      <c r="B223">
        <f>'American Bonds'!B223-'American Bonds'!B214</f>
        <v>0.12</v>
      </c>
      <c r="C223">
        <f>'American Bonds'!C223-'American Bonds'!C214</f>
        <v>2.0000000000000018E-2</v>
      </c>
      <c r="D223">
        <f>'American Bonds'!D223-'American Bonds'!D214</f>
        <v>2.0000000000000018E-2</v>
      </c>
      <c r="E223">
        <f>'American Bonds'!E223-'American Bonds'!E214</f>
        <v>9.000000000000008E-2</v>
      </c>
      <c r="F223">
        <f>'American Bonds'!F223-'American Bonds'!F214</f>
        <v>0.15000000000000013</v>
      </c>
      <c r="G223">
        <f>'American Bonds'!G223-'American Bonds'!G214</f>
        <v>0.17000000000000015</v>
      </c>
      <c r="H223">
        <f>'American Bonds'!H223-'American Bonds'!H214</f>
        <v>0.22999999999999976</v>
      </c>
      <c r="I223">
        <f>'American Bonds'!I223-'American Bonds'!I214</f>
        <v>0.2200000000000002</v>
      </c>
      <c r="J223">
        <f>'American Bonds'!J223-'American Bonds'!J214</f>
        <v>0.20999999999999996</v>
      </c>
      <c r="K223">
        <f>'American Bonds'!K223-'American Bonds'!K214</f>
        <v>0.15000000000000036</v>
      </c>
      <c r="L223">
        <f>'American Bonds'!L223-'American Bonds'!L214</f>
        <v>0.14000000000000012</v>
      </c>
      <c r="N223" s="129">
        <f t="shared" si="43"/>
        <v>0.22999999999999976</v>
      </c>
      <c r="O223" s="25">
        <f>List1!X280</f>
        <v>6.3510020533162841</v>
      </c>
      <c r="T223" s="147">
        <v>41626</v>
      </c>
      <c r="U223">
        <f t="shared" si="33"/>
        <v>8.5679012345678998E-2</v>
      </c>
      <c r="V223">
        <f t="shared" si="34"/>
        <v>6.3693576974298116E-2</v>
      </c>
      <c r="W223" s="26">
        <f>LN(List1!W290/List1!W280)</f>
        <v>8.5392286443376486E-3</v>
      </c>
      <c r="X223" s="26">
        <f t="shared" si="35"/>
        <v>0.23385242972989406</v>
      </c>
      <c r="Y223" s="26">
        <f t="shared" si="36"/>
        <v>-1.5155792638886304E-2</v>
      </c>
      <c r="Z223" s="26">
        <f>O475*(U223+V223*'List2 (VaR)'!$R$3)/100</f>
        <v>1.6554609463570277E-2</v>
      </c>
      <c r="AA223" s="26">
        <f t="shared" si="37"/>
        <v>0.19044562344536597</v>
      </c>
      <c r="AB223" s="26">
        <f t="shared" si="38"/>
        <v>-1.2342631552963588E-2</v>
      </c>
      <c r="AC223" s="26">
        <f>O475*(U223+V223*'List2 (VaR)'!$R$4)/100</f>
        <v>1.4067525330359503E-2</v>
      </c>
      <c r="AD223" s="26">
        <f t="shared" si="39"/>
        <v>-4.7926824484094535E-2</v>
      </c>
      <c r="AE223" s="26">
        <f t="shared" si="40"/>
        <v>-3.9030828027626106E-2</v>
      </c>
      <c r="AF223" s="26">
        <f t="shared" si="41"/>
        <v>5.2350271679460332E-2</v>
      </c>
      <c r="AG223" s="26">
        <f t="shared" si="42"/>
        <v>4.4485421086048658E-2</v>
      </c>
    </row>
    <row r="224" spans="1:33" x14ac:dyDescent="0.2">
      <c r="A224" s="154">
        <v>41261</v>
      </c>
      <c r="B224">
        <f>'American Bonds'!B224-'American Bonds'!B215</f>
        <v>0.10000000000000003</v>
      </c>
      <c r="C224">
        <f>'American Bonds'!C224-'American Bonds'!C215</f>
        <v>3.0000000000000027E-2</v>
      </c>
      <c r="D224">
        <f>'American Bonds'!D224-'American Bonds'!D215</f>
        <v>2.0000000000000018E-2</v>
      </c>
      <c r="E224">
        <f>'American Bonds'!E224-'American Bonds'!E215</f>
        <v>7.0000000000000062E-2</v>
      </c>
      <c r="F224">
        <f>'American Bonds'!F224-'American Bonds'!F215</f>
        <v>0.11999999999999988</v>
      </c>
      <c r="G224">
        <f>'American Bonds'!G224-'American Bonds'!G215</f>
        <v>0.14000000000000012</v>
      </c>
      <c r="H224">
        <f>'American Bonds'!H224-'American Bonds'!H215</f>
        <v>0.18999999999999972</v>
      </c>
      <c r="I224">
        <f>'American Bonds'!I224-'American Bonds'!I215</f>
        <v>0.16999999999999993</v>
      </c>
      <c r="J224">
        <f>'American Bonds'!J224-'American Bonds'!J215</f>
        <v>0.14999999999999991</v>
      </c>
      <c r="K224">
        <f>'American Bonds'!K224-'American Bonds'!K215</f>
        <v>8.0000000000000071E-2</v>
      </c>
      <c r="L224">
        <f>'American Bonds'!L224-'American Bonds'!L215</f>
        <v>4.0000000000000036E-2</v>
      </c>
      <c r="N224" s="129">
        <f t="shared" si="43"/>
        <v>0.18999999999999972</v>
      </c>
      <c r="O224" s="25">
        <f>List1!X281</f>
        <v>6.3448519887634891</v>
      </c>
      <c r="T224" s="147">
        <v>41627</v>
      </c>
      <c r="U224">
        <f t="shared" si="33"/>
        <v>8.5925925925925906E-2</v>
      </c>
      <c r="V224">
        <f t="shared" si="34"/>
        <v>6.3748818386931916E-2</v>
      </c>
      <c r="W224" s="26">
        <f>LN(List1!W291/List1!W281)</f>
        <v>8.2083004243248912E-3</v>
      </c>
      <c r="X224" s="26">
        <f t="shared" si="35"/>
        <v>0.23422785405298063</v>
      </c>
      <c r="Y224" s="26">
        <f t="shared" si="36"/>
        <v>-1.5106950659403991E-2</v>
      </c>
      <c r="Z224" s="26">
        <f>O476*(U224+V224*'List2 (VaR)'!$R$3)/100</f>
        <v>1.6500232095504858E-2</v>
      </c>
      <c r="AA224" s="26">
        <f t="shared" si="37"/>
        <v>0.19078340106354152</v>
      </c>
      <c r="AB224" s="26">
        <f t="shared" si="38"/>
        <v>-1.2304921795715559E-2</v>
      </c>
      <c r="AC224" s="26">
        <f>O476*(U224+V224*'List2 (VaR)'!$R$4)/100</f>
        <v>1.4022989834991964E-2</v>
      </c>
      <c r="AD224" s="26">
        <f t="shared" si="39"/>
        <v>-4.7772372583499208E-2</v>
      </c>
      <c r="AE224" s="26">
        <f t="shared" si="40"/>
        <v>-3.8911579304710293E-2</v>
      </c>
      <c r="AF224" s="26">
        <f t="shared" si="41"/>
        <v>5.2178315343208298E-2</v>
      </c>
      <c r="AG224" s="26">
        <f t="shared" si="42"/>
        <v>4.434458748396336E-2</v>
      </c>
    </row>
    <row r="225" spans="1:33" x14ac:dyDescent="0.2">
      <c r="A225" s="154">
        <v>41262</v>
      </c>
      <c r="B225">
        <f>'American Bonds'!B225-'American Bonds'!B216</f>
        <v>9.9999999999999978E-2</v>
      </c>
      <c r="C225">
        <f>'American Bonds'!C225-'American Bonds'!C216</f>
        <v>0</v>
      </c>
      <c r="D225">
        <f>'American Bonds'!D225-'American Bonds'!D216</f>
        <v>3.0000000000000027E-2</v>
      </c>
      <c r="E225">
        <f>'American Bonds'!E225-'American Bonds'!E216</f>
        <v>5.0000000000000044E-2</v>
      </c>
      <c r="F225">
        <f>'American Bonds'!F225-'American Bonds'!F216</f>
        <v>0.14999999999999991</v>
      </c>
      <c r="G225">
        <f>'American Bonds'!G225-'American Bonds'!G216</f>
        <v>0.17000000000000015</v>
      </c>
      <c r="H225">
        <f>'American Bonds'!H225-'American Bonds'!H216</f>
        <v>0.26</v>
      </c>
      <c r="I225">
        <f>'American Bonds'!I225-'American Bonds'!I216</f>
        <v>0.23999999999999977</v>
      </c>
      <c r="J225">
        <f>'American Bonds'!J225-'American Bonds'!J216</f>
        <v>0.22999999999999998</v>
      </c>
      <c r="K225">
        <f>'American Bonds'!K225-'American Bonds'!K216</f>
        <v>0.14999999999999991</v>
      </c>
      <c r="L225">
        <f>'American Bonds'!L225-'American Bonds'!L216</f>
        <v>0.12999999999999989</v>
      </c>
      <c r="N225" s="129">
        <f t="shared" si="43"/>
        <v>0.26</v>
      </c>
      <c r="O225" s="25">
        <f>List1!X282</f>
        <v>6.366064097325463</v>
      </c>
      <c r="T225" s="147">
        <v>41628</v>
      </c>
      <c r="U225">
        <f t="shared" si="33"/>
        <v>8.6378600823045229E-2</v>
      </c>
      <c r="V225">
        <f t="shared" si="34"/>
        <v>6.3597818479799992E-2</v>
      </c>
      <c r="W225" s="26">
        <f>LN(List1!W292/List1!W282)</f>
        <v>4.6824403023099986E-3</v>
      </c>
      <c r="X225" s="26">
        <f t="shared" si="35"/>
        <v>0.23432925063716326</v>
      </c>
      <c r="Y225" s="26">
        <f t="shared" si="36"/>
        <v>-1.5074356816255154E-2</v>
      </c>
      <c r="Z225" s="26">
        <f>O477*(U225+V225*'List2 (VaR)'!$R$3)/100</f>
        <v>1.6460738928208506E-2</v>
      </c>
      <c r="AA225" s="26">
        <f t="shared" si="37"/>
        <v>0.19098770321574557</v>
      </c>
      <c r="AB225" s="26">
        <f t="shared" si="38"/>
        <v>-1.2286203186170202E-2</v>
      </c>
      <c r="AC225" s="26">
        <f>O477*(U225+V225*'List2 (VaR)'!$R$4)/100</f>
        <v>1.3995763605949689E-2</v>
      </c>
      <c r="AD225" s="26">
        <f t="shared" si="39"/>
        <v>-4.7669301801450611E-2</v>
      </c>
      <c r="AE225" s="26">
        <f t="shared" si="40"/>
        <v>-3.8852385863915595E-2</v>
      </c>
      <c r="AF225" s="26">
        <f t="shared" si="41"/>
        <v>5.2053426982537752E-2</v>
      </c>
      <c r="AG225" s="26">
        <f t="shared" si="42"/>
        <v>4.4258490588092343E-2</v>
      </c>
    </row>
    <row r="226" spans="1:33" x14ac:dyDescent="0.2">
      <c r="A226" s="154">
        <v>41263</v>
      </c>
      <c r="B226">
        <f>'American Bonds'!B226-'American Bonds'!B217</f>
        <v>7.0000000000000007E-2</v>
      </c>
      <c r="C226">
        <f>'American Bonds'!C226-'American Bonds'!C217</f>
        <v>1.0000000000000009E-2</v>
      </c>
      <c r="D226">
        <f>'American Bonds'!D226-'American Bonds'!D217</f>
        <v>3.0000000000000027E-2</v>
      </c>
      <c r="E226">
        <f>'American Bonds'!E226-'American Bonds'!E217</f>
        <v>4.0000000000000036E-2</v>
      </c>
      <c r="F226">
        <f>'American Bonds'!F226-'American Bonds'!F217</f>
        <v>8.9999999999999858E-2</v>
      </c>
      <c r="G226">
        <f>'American Bonds'!G226-'American Bonds'!G217</f>
        <v>0.14000000000000012</v>
      </c>
      <c r="H226">
        <f>'American Bonds'!H226-'American Bonds'!H217</f>
        <v>0.20999999999999996</v>
      </c>
      <c r="I226">
        <f>'American Bonds'!I226-'American Bonds'!I217</f>
        <v>0.14999999999999991</v>
      </c>
      <c r="J226">
        <f>'American Bonds'!J226-'American Bonds'!J217</f>
        <v>0.14999999999999991</v>
      </c>
      <c r="K226">
        <f>'American Bonds'!K226-'American Bonds'!K217</f>
        <v>4.9999999999999822E-2</v>
      </c>
      <c r="L226">
        <f>'American Bonds'!L226-'American Bonds'!L217</f>
        <v>2.0000000000000018E-2</v>
      </c>
      <c r="N226" s="129">
        <f t="shared" si="43"/>
        <v>0.20999999999999996</v>
      </c>
      <c r="O226" s="25">
        <f>List1!X283</f>
        <v>6.3552737972598692</v>
      </c>
      <c r="T226" s="147">
        <v>41629</v>
      </c>
      <c r="U226">
        <f t="shared" si="33"/>
        <v>8.6584362139917673E-2</v>
      </c>
      <c r="V226">
        <f t="shared" si="34"/>
        <v>6.3560507404789204E-2</v>
      </c>
      <c r="W226" s="26">
        <f>LN(List1!W293/List1!W283)</f>
        <v>1.1754984542163107E-2</v>
      </c>
      <c r="X226" s="26">
        <f t="shared" si="35"/>
        <v>0.23444821341400618</v>
      </c>
      <c r="Y226" s="26">
        <f t="shared" si="36"/>
        <v>-1.5106698999161032E-2</v>
      </c>
      <c r="Z226" s="26">
        <f>O478*(U226+V226*'List2 (VaR)'!$R$3)/100</f>
        <v>1.6494535942609075E-2</v>
      </c>
      <c r="AA226" s="26">
        <f t="shared" si="37"/>
        <v>0.19113209327556108</v>
      </c>
      <c r="AB226" s="26">
        <f t="shared" si="38"/>
        <v>-1.2315619556864478E-2</v>
      </c>
      <c r="AC226" s="26">
        <f>O478*(U226+V226*'List2 (VaR)'!$R$4)/100</f>
        <v>1.4026973942621552E-2</v>
      </c>
      <c r="AD226" s="26">
        <f t="shared" si="39"/>
        <v>-4.7771576763934946E-2</v>
      </c>
      <c r="AE226" s="26">
        <f t="shared" si="40"/>
        <v>-3.8945408595805336E-2</v>
      </c>
      <c r="AF226" s="26">
        <f t="shared" si="41"/>
        <v>5.2160302526157061E-2</v>
      </c>
      <c r="AG226" s="26">
        <f t="shared" si="42"/>
        <v>4.4357186338516111E-2</v>
      </c>
    </row>
    <row r="227" spans="1:33" x14ac:dyDescent="0.2">
      <c r="A227" s="154">
        <v>41264</v>
      </c>
      <c r="B227">
        <f>'American Bonds'!B227-'American Bonds'!B218</f>
        <v>1.0000000000000009E-2</v>
      </c>
      <c r="C227">
        <f>'American Bonds'!C227-'American Bonds'!C218</f>
        <v>-3.0000000000000027E-2</v>
      </c>
      <c r="D227">
        <f>'American Bonds'!D227-'American Bonds'!D218</f>
        <v>1.0000000000000009E-2</v>
      </c>
      <c r="E227">
        <f>'American Bonds'!E227-'American Bonds'!E218</f>
        <v>2.0000000000000018E-2</v>
      </c>
      <c r="F227">
        <f>'American Bonds'!F227-'American Bonds'!F218</f>
        <v>7.0000000000000062E-2</v>
      </c>
      <c r="G227">
        <f>'American Bonds'!G227-'American Bonds'!G218</f>
        <v>0.1100000000000001</v>
      </c>
      <c r="H227">
        <f>'American Bonds'!H227-'American Bonds'!H218</f>
        <v>0.15000000000000013</v>
      </c>
      <c r="I227">
        <f>'American Bonds'!I227-'American Bonds'!I218</f>
        <v>0.10000000000000009</v>
      </c>
      <c r="J227">
        <f>'American Bonds'!J227-'American Bonds'!J218</f>
        <v>7.9999999999999627E-2</v>
      </c>
      <c r="K227">
        <f>'American Bonds'!K227-'American Bonds'!K218</f>
        <v>-1.0000000000000231E-2</v>
      </c>
      <c r="L227">
        <f>'American Bonds'!L227-'American Bonds'!L218</f>
        <v>-4.0000000000000036E-2</v>
      </c>
      <c r="N227" s="129">
        <f t="shared" si="43"/>
        <v>0.15000000000000013</v>
      </c>
      <c r="O227" s="25">
        <f>List1!X284</f>
        <v>6.3619056185284686</v>
      </c>
      <c r="T227" s="147">
        <v>41633</v>
      </c>
      <c r="U227">
        <f t="shared" si="33"/>
        <v>8.6790123456790075E-2</v>
      </c>
      <c r="V227">
        <f t="shared" si="34"/>
        <v>6.3620007518046334E-2</v>
      </c>
      <c r="W227" s="26">
        <f>LN(List1!W294/List1!W284)</f>
        <v>7.2634593188463286E-3</v>
      </c>
      <c r="X227" s="26">
        <f t="shared" si="35"/>
        <v>0.23479239269285948</v>
      </c>
      <c r="Y227" s="26">
        <f t="shared" si="36"/>
        <v>-1.5128865680443169E-2</v>
      </c>
      <c r="Z227" s="26">
        <f>O479*(U227+V227*'List2 (VaR)'!$R$3)/100</f>
        <v>1.651800083365423E-2</v>
      </c>
      <c r="AA227" s="26">
        <f t="shared" si="37"/>
        <v>0.19143572356952848</v>
      </c>
      <c r="AB227" s="26">
        <f t="shared" si="38"/>
        <v>-1.2335175407963396E-2</v>
      </c>
      <c r="AC227" s="26">
        <f>O479*(U227+V227*'List2 (VaR)'!$R$4)/100</f>
        <v>1.4048130628013043E-2</v>
      </c>
      <c r="AD227" s="26">
        <f t="shared" si="39"/>
        <v>-4.7841673964953521E-2</v>
      </c>
      <c r="AE227" s="26">
        <f t="shared" si="40"/>
        <v>-3.9007249626861022E-2</v>
      </c>
      <c r="AF227" s="26">
        <f t="shared" si="41"/>
        <v>5.2234505026907442E-2</v>
      </c>
      <c r="AG227" s="26">
        <f t="shared" si="42"/>
        <v>4.4424089652092838E-2</v>
      </c>
    </row>
    <row r="228" spans="1:33" x14ac:dyDescent="0.2">
      <c r="A228" s="154">
        <v>41265</v>
      </c>
      <c r="B228">
        <f>'American Bonds'!B228-'American Bonds'!B219</f>
        <v>0</v>
      </c>
      <c r="C228">
        <f>'American Bonds'!C228-'American Bonds'!C219</f>
        <v>1.0000000000000009E-2</v>
      </c>
      <c r="D228">
        <f>'American Bonds'!D228-'American Bonds'!D219</f>
        <v>1.0000000000000009E-2</v>
      </c>
      <c r="E228">
        <f>'American Bonds'!E228-'American Bonds'!E219</f>
        <v>2.0000000000000018E-2</v>
      </c>
      <c r="F228">
        <f>'American Bonds'!F228-'American Bonds'!F219</f>
        <v>7.0000000000000062E-2</v>
      </c>
      <c r="G228">
        <f>'American Bonds'!G228-'American Bonds'!G219</f>
        <v>0.10000000000000009</v>
      </c>
      <c r="H228">
        <f>'American Bonds'!H228-'American Bonds'!H219</f>
        <v>0.14000000000000012</v>
      </c>
      <c r="I228">
        <f>'American Bonds'!I228-'American Bonds'!I219</f>
        <v>9.0000000000000302E-2</v>
      </c>
      <c r="J228">
        <f>'American Bonds'!J228-'American Bonds'!J219</f>
        <v>5.9999999999999609E-2</v>
      </c>
      <c r="K228">
        <f>'American Bonds'!K228-'American Bonds'!K219</f>
        <v>0</v>
      </c>
      <c r="L228">
        <f>'American Bonds'!L228-'American Bonds'!L219</f>
        <v>-4.0000000000000036E-2</v>
      </c>
      <c r="N228" s="129">
        <f t="shared" si="43"/>
        <v>0.14000000000000012</v>
      </c>
      <c r="O228" s="25">
        <f>List1!X285</f>
        <v>6.361761683633234</v>
      </c>
      <c r="T228" s="147">
        <v>41634</v>
      </c>
      <c r="U228">
        <f t="shared" si="33"/>
        <v>8.7037037037036996E-2</v>
      </c>
      <c r="V228">
        <f t="shared" si="34"/>
        <v>6.370991420527955E-2</v>
      </c>
      <c r="W228" s="26">
        <f>LN(List1!W295/List1!W285)</f>
        <v>9.6561672620309284E-3</v>
      </c>
      <c r="X228" s="26">
        <f t="shared" si="35"/>
        <v>0.23524846050381343</v>
      </c>
      <c r="Y228" s="26">
        <f t="shared" si="36"/>
        <v>-1.5174844535393386E-2</v>
      </c>
      <c r="Z228" s="26">
        <f>O480*(U228+V228*'List2 (VaR)'!$R$3)/100</f>
        <v>1.6567465474235148E-2</v>
      </c>
      <c r="AA228" s="26">
        <f t="shared" si="37"/>
        <v>0.19183052049035815</v>
      </c>
      <c r="AB228" s="26">
        <f t="shared" si="38"/>
        <v>-1.2374143998011806E-2</v>
      </c>
      <c r="AC228" s="26">
        <f>O480*(U228+V228*'List2 (VaR)'!$R$4)/100</f>
        <v>1.409139757209725E-2</v>
      </c>
      <c r="AD228" s="26">
        <f t="shared" si="39"/>
        <v>-4.7987071870802714E-2</v>
      </c>
      <c r="AE228" s="26">
        <f t="shared" si="40"/>
        <v>-3.9130479128619368E-2</v>
      </c>
      <c r="AF228" s="26">
        <f t="shared" si="41"/>
        <v>5.2390925954784735E-2</v>
      </c>
      <c r="AG228" s="26">
        <f t="shared" si="42"/>
        <v>4.4560911742794078E-2</v>
      </c>
    </row>
    <row r="229" spans="1:33" x14ac:dyDescent="0.2">
      <c r="A229" s="154">
        <v>41269</v>
      </c>
      <c r="B229">
        <f>'American Bonds'!B229-'American Bonds'!B220</f>
        <v>3.0000000000000027E-2</v>
      </c>
      <c r="C229">
        <f>'American Bonds'!C229-'American Bonds'!C220</f>
        <v>-3.0000000000000027E-2</v>
      </c>
      <c r="D229">
        <f>'American Bonds'!D229-'American Bonds'!D220</f>
        <v>0</v>
      </c>
      <c r="E229">
        <f>'American Bonds'!E229-'American Bonds'!E220</f>
        <v>1.0000000000000009E-2</v>
      </c>
      <c r="F229">
        <f>'American Bonds'!F229-'American Bonds'!F220</f>
        <v>0.1100000000000001</v>
      </c>
      <c r="G229">
        <f>'American Bonds'!G229-'American Bonds'!G220</f>
        <v>0.12000000000000011</v>
      </c>
      <c r="H229">
        <f>'American Bonds'!H229-'American Bonds'!H220</f>
        <v>0.14999999999999991</v>
      </c>
      <c r="I229">
        <f>'American Bonds'!I229-'American Bonds'!I220</f>
        <v>0.11000000000000032</v>
      </c>
      <c r="J229">
        <f>'American Bonds'!J229-'American Bonds'!J220</f>
        <v>8.9999999999999858E-2</v>
      </c>
      <c r="K229">
        <f>'American Bonds'!K229-'American Bonds'!K220</f>
        <v>2.9999999999999805E-2</v>
      </c>
      <c r="L229">
        <f>'American Bonds'!L229-'American Bonds'!L220</f>
        <v>0</v>
      </c>
      <c r="N229" s="129">
        <f t="shared" si="43"/>
        <v>0.14999999999999991</v>
      </c>
      <c r="O229" s="25">
        <f>List1!X286</f>
        <v>6.3618061167185553</v>
      </c>
      <c r="T229" s="147">
        <v>41635</v>
      </c>
      <c r="U229">
        <f t="shared" si="33"/>
        <v>8.73662551440329E-2</v>
      </c>
      <c r="V229">
        <f t="shared" si="34"/>
        <v>6.3516588686715905E-2</v>
      </c>
      <c r="W229" s="26">
        <f>LN(List1!W296/List1!W286)</f>
        <v>9.6386385735062335E-3</v>
      </c>
      <c r="X229" s="26">
        <f t="shared" si="35"/>
        <v>0.23512793620170097</v>
      </c>
      <c r="Y229" s="26">
        <f t="shared" si="36"/>
        <v>-1.5223290641456893E-2</v>
      </c>
      <c r="Z229" s="26">
        <f>O481*(U229+V229*'List2 (VaR)'!$R$3)/100</f>
        <v>1.6616832159667149E-2</v>
      </c>
      <c r="AA229" s="26">
        <f t="shared" si="37"/>
        <v>0.19184174641696236</v>
      </c>
      <c r="AB229" s="26">
        <f t="shared" si="38"/>
        <v>-1.2420738726532328E-2</v>
      </c>
      <c r="AC229" s="26">
        <f>O481*(U229+V229*'List2 (VaR)'!$R$4)/100</f>
        <v>1.4139127475428588E-2</v>
      </c>
      <c r="AD229" s="26">
        <f t="shared" si="39"/>
        <v>-4.8140271909729491E-2</v>
      </c>
      <c r="AE229" s="26">
        <f t="shared" si="40"/>
        <v>-3.9277824597701426E-2</v>
      </c>
      <c r="AF229" s="26">
        <f t="shared" si="41"/>
        <v>5.2547037121282912E-2</v>
      </c>
      <c r="AG229" s="26">
        <f t="shared" si="42"/>
        <v>4.4711846949820763E-2</v>
      </c>
    </row>
    <row r="230" spans="1:33" x14ac:dyDescent="0.2">
      <c r="A230" s="154">
        <v>41270</v>
      </c>
      <c r="B230">
        <f>'American Bonds'!B230-'American Bonds'!B221</f>
        <v>-1.0000000000000009E-2</v>
      </c>
      <c r="C230">
        <f>'American Bonds'!C230-'American Bonds'!C221</f>
        <v>-2.0000000000000018E-2</v>
      </c>
      <c r="D230">
        <f>'American Bonds'!D230-'American Bonds'!D221</f>
        <v>-4.0000000000000036E-2</v>
      </c>
      <c r="E230">
        <f>'American Bonds'!E230-'American Bonds'!E221</f>
        <v>-2.0000000000000018E-2</v>
      </c>
      <c r="F230">
        <f>'American Bonds'!F230-'American Bonds'!F221</f>
        <v>-1.0000000000000009E-2</v>
      </c>
      <c r="G230">
        <f>'American Bonds'!G230-'American Bonds'!G221</f>
        <v>-2.0000000000000018E-2</v>
      </c>
      <c r="H230">
        <f>'American Bonds'!H230-'American Bonds'!H221</f>
        <v>0</v>
      </c>
      <c r="I230">
        <f>'American Bonds'!I230-'American Bonds'!I221</f>
        <v>-2.0000000000000018E-2</v>
      </c>
      <c r="J230">
        <f>'American Bonds'!J230-'American Bonds'!J221</f>
        <v>-3.0000000000000249E-2</v>
      </c>
      <c r="K230">
        <f>'American Bonds'!K230-'American Bonds'!K221</f>
        <v>-2.9999999999999805E-2</v>
      </c>
      <c r="L230">
        <f>'American Bonds'!L230-'American Bonds'!L221</f>
        <v>-5.0000000000000266E-2</v>
      </c>
      <c r="N230" s="129">
        <f t="shared" si="43"/>
        <v>0</v>
      </c>
      <c r="O230" s="25">
        <f>List1!X287</f>
        <v>6.3558465161188211</v>
      </c>
      <c r="T230" s="147">
        <v>41636</v>
      </c>
      <c r="U230">
        <f t="shared" si="33"/>
        <v>8.7572016460905316E-2</v>
      </c>
      <c r="V230">
        <f t="shared" si="34"/>
        <v>6.3410882663246099E-2</v>
      </c>
      <c r="W230" s="26">
        <f>LN(List1!W297/List1!W287)</f>
        <v>1.136817012070925E-2</v>
      </c>
      <c r="X230" s="26">
        <f t="shared" si="35"/>
        <v>0.23508778853560108</v>
      </c>
      <c r="Y230" s="26">
        <f t="shared" si="36"/>
        <v>-1.5212622778146693E-2</v>
      </c>
      <c r="Z230" s="26">
        <f>O482*(U230+V230*'List2 (VaR)'!$R$3)/100</f>
        <v>1.6603107637579807E-2</v>
      </c>
      <c r="AA230" s="26">
        <f t="shared" si="37"/>
        <v>0.19187363679773983</v>
      </c>
      <c r="AB230" s="26">
        <f t="shared" si="38"/>
        <v>-1.2416218110933958E-2</v>
      </c>
      <c r="AC230" s="26">
        <f>O482*(U230+V230*'List2 (VaR)'!$R$4)/100</f>
        <v>1.413083766602923E-2</v>
      </c>
      <c r="AD230" s="26">
        <f t="shared" si="39"/>
        <v>-4.8106537163901918E-2</v>
      </c>
      <c r="AE230" s="26">
        <f t="shared" si="40"/>
        <v>-3.9263529155984495E-2</v>
      </c>
      <c r="AF230" s="26">
        <f t="shared" si="41"/>
        <v>5.2503636371689623E-2</v>
      </c>
      <c r="AG230" s="26">
        <f t="shared" si="42"/>
        <v>4.468563227075012E-2</v>
      </c>
    </row>
    <row r="231" spans="1:33" x14ac:dyDescent="0.2">
      <c r="A231" s="154">
        <v>41271</v>
      </c>
      <c r="B231">
        <f>'American Bonds'!B231-'American Bonds'!B222</f>
        <v>-8.9999999999999969E-2</v>
      </c>
      <c r="C231">
        <f>'American Bonds'!C231-'American Bonds'!C222</f>
        <v>-4.0000000000000036E-2</v>
      </c>
      <c r="D231">
        <f>'American Bonds'!D231-'American Bonds'!D222</f>
        <v>-3.0000000000000027E-2</v>
      </c>
      <c r="E231">
        <f>'American Bonds'!E231-'American Bonds'!E222</f>
        <v>-6.0000000000000053E-2</v>
      </c>
      <c r="F231">
        <f>'American Bonds'!F231-'American Bonds'!F222</f>
        <v>-7.0000000000000062E-2</v>
      </c>
      <c r="G231">
        <f>'American Bonds'!G231-'American Bonds'!G222</f>
        <v>-0.12000000000000011</v>
      </c>
      <c r="H231">
        <f>'American Bonds'!H231-'American Bonds'!H222</f>
        <v>-0.14000000000000012</v>
      </c>
      <c r="I231">
        <f>'American Bonds'!I231-'American Bonds'!I222</f>
        <v>-0.12000000000000011</v>
      </c>
      <c r="J231">
        <f>'American Bonds'!J231-'American Bonds'!J222</f>
        <v>-0.10999999999999988</v>
      </c>
      <c r="K231">
        <f>'American Bonds'!K231-'American Bonds'!K222</f>
        <v>-7.0000000000000284E-2</v>
      </c>
      <c r="L231">
        <f>'American Bonds'!L231-'American Bonds'!L222</f>
        <v>-8.0000000000000071E-2</v>
      </c>
      <c r="N231" s="129">
        <f t="shared" si="43"/>
        <v>-3.0000000000000027E-2</v>
      </c>
      <c r="O231" s="25">
        <f>List1!X288</f>
        <v>6.3747540271734664</v>
      </c>
      <c r="T231" s="147" t="s">
        <v>193</v>
      </c>
      <c r="U231">
        <f t="shared" si="33"/>
        <v>8.757201646090533E-2</v>
      </c>
      <c r="V231">
        <f t="shared" si="34"/>
        <v>6.3410882663246099E-2</v>
      </c>
      <c r="W231" s="26">
        <f>LN(List1!W298/List1!W288)</f>
        <v>9.0916788912412481E-3</v>
      </c>
      <c r="X231" s="26">
        <f t="shared" si="35"/>
        <v>0.23508778853560108</v>
      </c>
      <c r="Y231" s="26">
        <f t="shared" si="36"/>
        <v>-1.5231547079677292E-2</v>
      </c>
      <c r="Z231" s="26">
        <f>O483*(U231+V231*'List2 (VaR)'!$R$3)/100</f>
        <v>1.6623761683884689E-2</v>
      </c>
      <c r="AA231" s="26">
        <f t="shared" si="37"/>
        <v>0.19187363679773986</v>
      </c>
      <c r="AB231" s="26">
        <f t="shared" si="38"/>
        <v>-1.2431663722044396E-2</v>
      </c>
      <c r="AC231" s="26">
        <f>O483*(U231+V231*'List2 (VaR)'!$R$4)/100</f>
        <v>1.4148416241188275E-2</v>
      </c>
      <c r="AD231" s="26">
        <f t="shared" si="39"/>
        <v>-4.8166381059866425E-2</v>
      </c>
      <c r="AE231" s="26">
        <f t="shared" si="40"/>
        <v>-3.9312372466946681E-2</v>
      </c>
      <c r="AF231" s="26">
        <f t="shared" si="41"/>
        <v>5.2568950200911638E-2</v>
      </c>
      <c r="AG231" s="26">
        <f t="shared" si="42"/>
        <v>4.4741220606273155E-2</v>
      </c>
    </row>
    <row r="232" spans="1:33" x14ac:dyDescent="0.2">
      <c r="A232" s="154">
        <v>41272</v>
      </c>
      <c r="B232">
        <f>'American Bonds'!B232-'American Bonds'!B223</f>
        <v>-2.0000000000000018E-2</v>
      </c>
      <c r="C232">
        <f>'American Bonds'!C232-'American Bonds'!C223</f>
        <v>0</v>
      </c>
      <c r="D232">
        <f>'American Bonds'!D232-'American Bonds'!D223</f>
        <v>-3.0000000000000027E-2</v>
      </c>
      <c r="E232">
        <f>'American Bonds'!E232-'American Bonds'!E223</f>
        <v>-6.0000000000000053E-2</v>
      </c>
      <c r="F232">
        <f>'American Bonds'!F232-'American Bonds'!F223</f>
        <v>-8.0000000000000071E-2</v>
      </c>
      <c r="G232">
        <f>'American Bonds'!G232-'American Bonds'!G223</f>
        <v>-0.12000000000000011</v>
      </c>
      <c r="H232">
        <f>'American Bonds'!H232-'American Bonds'!H223</f>
        <v>-0.1399999999999999</v>
      </c>
      <c r="I232">
        <f>'American Bonds'!I232-'American Bonds'!I223</f>
        <v>-0.16000000000000014</v>
      </c>
      <c r="J232">
        <f>'American Bonds'!J232-'American Bonds'!J223</f>
        <v>-0.14999999999999991</v>
      </c>
      <c r="K232">
        <f>'American Bonds'!K232-'American Bonds'!K223</f>
        <v>-0.12000000000000011</v>
      </c>
      <c r="L232">
        <f>'American Bonds'!L232-'American Bonds'!L223</f>
        <v>-0.12999999999999989</v>
      </c>
      <c r="N232" s="129">
        <f t="shared" si="43"/>
        <v>0</v>
      </c>
      <c r="O232" s="25">
        <f>List1!X289</f>
        <v>6.3768673832628542</v>
      </c>
      <c r="T232" s="147" t="s">
        <v>194</v>
      </c>
      <c r="U232">
        <f t="shared" si="33"/>
        <v>8.7654320987654286E-2</v>
      </c>
      <c r="V232">
        <f t="shared" si="34"/>
        <v>6.3413993390246295E-2</v>
      </c>
      <c r="W232" s="26">
        <f>LN(List1!W299/List1!W289)</f>
        <v>5.1443967959997981E-3</v>
      </c>
      <c r="X232" s="26">
        <f t="shared" si="35"/>
        <v>0.23517732969549371</v>
      </c>
      <c r="Y232" s="26">
        <f t="shared" si="36"/>
        <v>-1.5187566431247856E-2</v>
      </c>
      <c r="Z232" s="26">
        <f>O484*(U232+V232*'List2 (VaR)'!$R$3)/100</f>
        <v>1.6575300590923027E-2</v>
      </c>
      <c r="AA232" s="26">
        <f t="shared" si="37"/>
        <v>0.19196105801507754</v>
      </c>
      <c r="AB232" s="26">
        <f t="shared" si="38"/>
        <v>-1.2396693697438801E-2</v>
      </c>
      <c r="AC232" s="26">
        <f>O484*(U232+V232*'List2 (VaR)'!$R$4)/100</f>
        <v>1.410792133958862E-2</v>
      </c>
      <c r="AD232" s="26">
        <f t="shared" si="39"/>
        <v>-4.8027302037858301E-2</v>
      </c>
      <c r="AE232" s="26">
        <f t="shared" si="40"/>
        <v>-3.920178753936087E-2</v>
      </c>
      <c r="AF232" s="26">
        <f t="shared" si="41"/>
        <v>5.2415702769251629E-2</v>
      </c>
      <c r="AG232" s="26">
        <f t="shared" si="42"/>
        <v>4.4613164483593849E-2</v>
      </c>
    </row>
    <row r="233" spans="1:33" x14ac:dyDescent="0.2">
      <c r="A233" s="154" t="s">
        <v>97</v>
      </c>
      <c r="B233">
        <f>'American Bonds'!B233-'American Bonds'!B224</f>
        <v>7.0000000000000007E-2</v>
      </c>
      <c r="C233">
        <f>'American Bonds'!C233-'American Bonds'!C224</f>
        <v>1.0000000000000009E-2</v>
      </c>
      <c r="D233">
        <f>'American Bonds'!D233-'American Bonds'!D224</f>
        <v>0</v>
      </c>
      <c r="E233">
        <f>'American Bonds'!E233-'American Bonds'!E224</f>
        <v>-1.0000000000000009E-2</v>
      </c>
      <c r="F233">
        <f>'American Bonds'!F233-'American Bonds'!F224</f>
        <v>-2.0000000000000018E-2</v>
      </c>
      <c r="G233">
        <f>'American Bonds'!G233-'American Bonds'!G224</f>
        <v>-5.0000000000000044E-2</v>
      </c>
      <c r="H233">
        <f>'American Bonds'!H233-'American Bonds'!H224</f>
        <v>-8.9999999999999858E-2</v>
      </c>
      <c r="I233">
        <f>'American Bonds'!I233-'American Bonds'!I224</f>
        <v>-9.0000000000000302E-2</v>
      </c>
      <c r="J233">
        <f>'American Bonds'!J233-'American Bonds'!J224</f>
        <v>-8.9999999999999858E-2</v>
      </c>
      <c r="K233">
        <f>'American Bonds'!K233-'American Bonds'!K224</f>
        <v>-7.0000000000000284E-2</v>
      </c>
      <c r="L233">
        <f>'American Bonds'!L233-'American Bonds'!L224</f>
        <v>-8.0000000000000071E-2</v>
      </c>
      <c r="N233" s="129">
        <f t="shared" si="43"/>
        <v>7.0000000000000007E-2</v>
      </c>
      <c r="O233" s="25">
        <f>List1!X290</f>
        <v>6.3886398586173829</v>
      </c>
      <c r="T233" s="147" t="s">
        <v>195</v>
      </c>
      <c r="U233">
        <f t="shared" si="33"/>
        <v>8.7983539094650162E-2</v>
      </c>
      <c r="V233">
        <f t="shared" si="34"/>
        <v>6.3268806505886149E-2</v>
      </c>
      <c r="W233" s="26">
        <f>LN(List1!W300/List1!W290)</f>
        <v>6.877041814955985E-3</v>
      </c>
      <c r="X233" s="26">
        <f t="shared" si="35"/>
        <v>0.23516879260271972</v>
      </c>
      <c r="Y233" s="26">
        <f t="shared" si="36"/>
        <v>-1.5205402349162929E-2</v>
      </c>
      <c r="Z233" s="26">
        <f>O485*(U233+V233*'List2 (VaR)'!$R$3)/100</f>
        <v>1.6591635591535467E-2</v>
      </c>
      <c r="AA233" s="26">
        <f t="shared" si="37"/>
        <v>0.19205146494874786</v>
      </c>
      <c r="AB233" s="26">
        <f t="shared" si="38"/>
        <v>-1.24175481107526E-2</v>
      </c>
      <c r="AC233" s="26">
        <f>O485*(U233+V233*'List2 (VaR)'!$R$4)/100</f>
        <v>1.4126924958094967E-2</v>
      </c>
      <c r="AD233" s="26">
        <f t="shared" si="39"/>
        <v>-4.8083704162629727E-2</v>
      </c>
      <c r="AE233" s="26">
        <f t="shared" si="40"/>
        <v>-3.9267734984699015E-2</v>
      </c>
      <c r="AF233" s="26">
        <f t="shared" si="41"/>
        <v>5.2467358576767181E-2</v>
      </c>
      <c r="AG233" s="26">
        <f t="shared" si="42"/>
        <v>4.4673259201858835E-2</v>
      </c>
    </row>
    <row r="234" spans="1:33" x14ac:dyDescent="0.2">
      <c r="A234" s="154" t="s">
        <v>98</v>
      </c>
      <c r="B234">
        <f>'American Bonds'!B234-'American Bonds'!B225</f>
        <v>1.0000000000000009E-2</v>
      </c>
      <c r="C234">
        <f>'American Bonds'!C234-'American Bonds'!C225</f>
        <v>1.0000000000000009E-2</v>
      </c>
      <c r="D234">
        <f>'American Bonds'!D234-'American Bonds'!D225</f>
        <v>-3.0000000000000027E-2</v>
      </c>
      <c r="E234">
        <f>'American Bonds'!E234-'American Bonds'!E225</f>
        <v>-3.0000000000000027E-2</v>
      </c>
      <c r="F234">
        <f>'American Bonds'!F234-'American Bonds'!F225</f>
        <v>-1.0000000000000009E-2</v>
      </c>
      <c r="G234">
        <f>'American Bonds'!G234-'American Bonds'!G225</f>
        <v>-6.0000000000000053E-2</v>
      </c>
      <c r="H234">
        <f>'American Bonds'!H234-'American Bonds'!H225</f>
        <v>-0.12000000000000011</v>
      </c>
      <c r="I234">
        <f>'American Bonds'!I234-'American Bonds'!I225</f>
        <v>-0.12000000000000011</v>
      </c>
      <c r="J234">
        <f>'American Bonds'!J234-'American Bonds'!J225</f>
        <v>-0.10999999999999988</v>
      </c>
      <c r="K234">
        <f>'American Bonds'!K234-'American Bonds'!K225</f>
        <v>-0.10000000000000009</v>
      </c>
      <c r="L234">
        <f>'American Bonds'!L234-'American Bonds'!L225</f>
        <v>-0.10000000000000009</v>
      </c>
      <c r="N234" s="129">
        <f t="shared" si="43"/>
        <v>1.0000000000000009E-2</v>
      </c>
      <c r="O234" s="25">
        <f>List1!X291</f>
        <v>6.3926239382755154</v>
      </c>
      <c r="T234" s="147" t="s">
        <v>196</v>
      </c>
      <c r="U234">
        <f t="shared" si="33"/>
        <v>8.8230452674897084E-2</v>
      </c>
      <c r="V234">
        <f t="shared" si="34"/>
        <v>6.3080006087317911E-2</v>
      </c>
      <c r="W234" s="26">
        <f>LN(List1!W301/List1!W291)</f>
        <v>1.6765053417985112E-3</v>
      </c>
      <c r="X234" s="26">
        <f t="shared" si="35"/>
        <v>0.23497649073061239</v>
      </c>
      <c r="Y234" s="26">
        <f t="shared" si="36"/>
        <v>-1.5190418913697424E-2</v>
      </c>
      <c r="Z234" s="26">
        <f>O486*(U234+V234*'List2 (VaR)'!$R$3)/100</f>
        <v>1.6572283553438424E-2</v>
      </c>
      <c r="AA234" s="26">
        <f t="shared" si="37"/>
        <v>0.19198782947574283</v>
      </c>
      <c r="AB234" s="26">
        <f t="shared" si="38"/>
        <v>-1.2411350373818901E-2</v>
      </c>
      <c r="AC234" s="26">
        <f>O486*(U234+V234*'List2 (VaR)'!$R$4)/100</f>
        <v>1.4115340257434439E-2</v>
      </c>
      <c r="AD234" s="26">
        <f t="shared" si="39"/>
        <v>-4.8036322379384586E-2</v>
      </c>
      <c r="AE234" s="26">
        <f t="shared" si="40"/>
        <v>-3.9248136019649979E-2</v>
      </c>
      <c r="AF234" s="26">
        <f t="shared" si="41"/>
        <v>5.2406162059014175E-2</v>
      </c>
      <c r="AG234" s="26">
        <f t="shared" si="42"/>
        <v>4.4636625161760306E-2</v>
      </c>
    </row>
    <row r="235" spans="1:33" x14ac:dyDescent="0.2">
      <c r="A235" s="154" t="s">
        <v>99</v>
      </c>
      <c r="B235">
        <f>'American Bonds'!B235-'American Bonds'!B226</f>
        <v>4.9999999999999989E-2</v>
      </c>
      <c r="C235">
        <f>'American Bonds'!C235-'American Bonds'!C226</f>
        <v>0</v>
      </c>
      <c r="D235">
        <f>'American Bonds'!D235-'American Bonds'!D226</f>
        <v>-3.0000000000000027E-2</v>
      </c>
      <c r="E235">
        <f>'American Bonds'!E235-'American Bonds'!E226</f>
        <v>-5.0000000000000044E-2</v>
      </c>
      <c r="F235">
        <f>'American Bonds'!F235-'American Bonds'!F226</f>
        <v>-4.0000000000000036E-2</v>
      </c>
      <c r="G235">
        <f>'American Bonds'!G235-'American Bonds'!G226</f>
        <v>-0.1100000000000001</v>
      </c>
      <c r="H235">
        <f>'American Bonds'!H235-'American Bonds'!H226</f>
        <v>-0.17999999999999994</v>
      </c>
      <c r="I235">
        <f>'American Bonds'!I235-'American Bonds'!I226</f>
        <v>-0.16999999999999993</v>
      </c>
      <c r="J235">
        <f>'American Bonds'!J235-'American Bonds'!J226</f>
        <v>-0.17999999999999972</v>
      </c>
      <c r="K235">
        <f>'American Bonds'!K235-'American Bonds'!K226</f>
        <v>-0.16999999999999993</v>
      </c>
      <c r="L235">
        <f>'American Bonds'!L235-'American Bonds'!L226</f>
        <v>-0.16000000000000014</v>
      </c>
      <c r="N235" s="129">
        <f t="shared" si="43"/>
        <v>4.9999999999999989E-2</v>
      </c>
      <c r="O235" s="25">
        <f>List1!X292</f>
        <v>6.3913237984744784</v>
      </c>
      <c r="T235" s="147" t="s">
        <v>197</v>
      </c>
      <c r="U235">
        <f t="shared" si="33"/>
        <v>8.8395061728395022E-2</v>
      </c>
      <c r="V235">
        <f t="shared" si="34"/>
        <v>6.3189145228324375E-2</v>
      </c>
      <c r="W235" s="26">
        <f>LN(List1!W302/List1!W292)</f>
        <v>-5.0647706138727533E-4</v>
      </c>
      <c r="X235" s="26">
        <f t="shared" si="35"/>
        <v>0.23539499539276537</v>
      </c>
      <c r="Y235" s="26">
        <f t="shared" si="36"/>
        <v>-1.5202267837678045E-2</v>
      </c>
      <c r="Z235" s="26">
        <f>O487*(U235+V235*'List2 (VaR)'!$R$3)/100</f>
        <v>1.6585140130380194E-2</v>
      </c>
      <c r="AA235" s="26">
        <f t="shared" si="37"/>
        <v>0.19233195644116763</v>
      </c>
      <c r="AB235" s="26">
        <f t="shared" si="38"/>
        <v>-1.2421172806518893E-2</v>
      </c>
      <c r="AC235" s="26">
        <f>O487*(U235+V235*'List2 (VaR)'!$R$4)/100</f>
        <v>1.4126405236186057E-2</v>
      </c>
      <c r="AD235" s="26">
        <f t="shared" si="39"/>
        <v>-4.8073791966985538E-2</v>
      </c>
      <c r="AE235" s="26">
        <f t="shared" si="40"/>
        <v>-3.9279197279145667E-2</v>
      </c>
      <c r="AF235" s="26">
        <f t="shared" si="41"/>
        <v>5.2446818125063376E-2</v>
      </c>
      <c r="AG235" s="26">
        <f t="shared" si="42"/>
        <v>4.467161569687679E-2</v>
      </c>
    </row>
    <row r="236" spans="1:33" x14ac:dyDescent="0.2">
      <c r="A236" s="154" t="s">
        <v>100</v>
      </c>
      <c r="B236">
        <f>'American Bonds'!B236-'American Bonds'!B227</f>
        <v>8.0000000000000016E-2</v>
      </c>
      <c r="C236">
        <f>'American Bonds'!C236-'American Bonds'!C227</f>
        <v>2.0000000000000018E-2</v>
      </c>
      <c r="D236">
        <f>'American Bonds'!D236-'American Bonds'!D227</f>
        <v>-4.0000000000000036E-2</v>
      </c>
      <c r="E236">
        <f>'American Bonds'!E236-'American Bonds'!E227</f>
        <v>-2.0000000000000018E-2</v>
      </c>
      <c r="F236">
        <f>'American Bonds'!F236-'American Bonds'!F227</f>
        <v>0</v>
      </c>
      <c r="G236">
        <f>'American Bonds'!G236-'American Bonds'!G227</f>
        <v>-4.0000000000000036E-2</v>
      </c>
      <c r="H236">
        <f>'American Bonds'!H236-'American Bonds'!H227</f>
        <v>-0.12000000000000011</v>
      </c>
      <c r="I236">
        <f>'American Bonds'!I236-'American Bonds'!I227</f>
        <v>-0.12999999999999989</v>
      </c>
      <c r="J236">
        <f>'American Bonds'!J236-'American Bonds'!J227</f>
        <v>-0.12999999999999989</v>
      </c>
      <c r="K236">
        <f>'American Bonds'!K236-'American Bonds'!K227</f>
        <v>-0.12999999999999989</v>
      </c>
      <c r="L236">
        <f>'American Bonds'!L236-'American Bonds'!L227</f>
        <v>-0.12000000000000011</v>
      </c>
      <c r="N236" s="129">
        <f t="shared" si="43"/>
        <v>8.0000000000000016E-2</v>
      </c>
      <c r="O236" s="25">
        <f>List1!X293</f>
        <v>6.4226207687120045</v>
      </c>
      <c r="T236" s="147" t="s">
        <v>198</v>
      </c>
      <c r="U236">
        <f t="shared" si="33"/>
        <v>8.8477366255143977E-2</v>
      </c>
      <c r="V236">
        <f t="shared" si="34"/>
        <v>6.3165028034415205E-2</v>
      </c>
      <c r="W236" s="26">
        <f>LN(List1!W303/List1!W293)</f>
        <v>-6.0360176320007983E-3</v>
      </c>
      <c r="X236" s="26">
        <f t="shared" si="35"/>
        <v>0.23542119493673591</v>
      </c>
      <c r="Y236" s="26">
        <f t="shared" si="36"/>
        <v>-1.5192443290070497E-2</v>
      </c>
      <c r="Z236" s="26">
        <f>O488*(U236+V236*'List2 (VaR)'!$R$3)/100</f>
        <v>1.6573740699972528E-2</v>
      </c>
      <c r="AA236" s="26">
        <f t="shared" si="37"/>
        <v>0.1923745917140432</v>
      </c>
      <c r="AB236" s="26">
        <f t="shared" si="38"/>
        <v>-1.241451550635218E-2</v>
      </c>
      <c r="AC236" s="26">
        <f>O488*(U236+V236*'List2 (VaR)'!$R$4)/100</f>
        <v>1.4117805933682717E-2</v>
      </c>
      <c r="AD236" s="26">
        <f t="shared" si="39"/>
        <v>-4.8042724019564928E-2</v>
      </c>
      <c r="AE236" s="26">
        <f t="shared" si="40"/>
        <v>-3.9258145047551436E-2</v>
      </c>
      <c r="AF236" s="26">
        <f t="shared" si="41"/>
        <v>5.2410769960946568E-2</v>
      </c>
      <c r="AG236" s="26">
        <f t="shared" si="42"/>
        <v>4.4644422314677447E-2</v>
      </c>
    </row>
    <row r="237" spans="1:33" x14ac:dyDescent="0.2">
      <c r="A237" s="154" t="s">
        <v>101</v>
      </c>
      <c r="B237">
        <f>'American Bonds'!B237-'American Bonds'!B228</f>
        <v>8.0000000000000016E-2</v>
      </c>
      <c r="C237">
        <f>'American Bonds'!C237-'American Bonds'!C228</f>
        <v>-2.0000000000000018E-2</v>
      </c>
      <c r="D237">
        <f>'American Bonds'!D237-'American Bonds'!D228</f>
        <v>-5.0000000000000044E-2</v>
      </c>
      <c r="E237">
        <f>'American Bonds'!E237-'American Bonds'!E228</f>
        <v>-5.0000000000000044E-2</v>
      </c>
      <c r="F237">
        <f>'American Bonds'!F237-'American Bonds'!F228</f>
        <v>-1.0000000000000009E-2</v>
      </c>
      <c r="G237">
        <f>'American Bonds'!G237-'American Bonds'!G228</f>
        <v>-7.0000000000000062E-2</v>
      </c>
      <c r="H237">
        <f>'American Bonds'!H237-'American Bonds'!H228</f>
        <v>-0.15000000000000013</v>
      </c>
      <c r="I237">
        <f>'American Bonds'!I237-'American Bonds'!I228</f>
        <v>-0.16999999999999993</v>
      </c>
      <c r="J237">
        <f>'American Bonds'!J237-'American Bonds'!J228</f>
        <v>-0.16999999999999993</v>
      </c>
      <c r="K237">
        <f>'American Bonds'!K237-'American Bonds'!K228</f>
        <v>-0.16999999999999993</v>
      </c>
      <c r="L237">
        <f>'American Bonds'!L237-'American Bonds'!L228</f>
        <v>-0.14999999999999991</v>
      </c>
      <c r="N237" s="129">
        <f t="shared" si="43"/>
        <v>8.0000000000000016E-2</v>
      </c>
      <c r="O237" s="25">
        <f>List1!X294</f>
        <v>6.4088202000189938</v>
      </c>
      <c r="T237" s="147" t="s">
        <v>199</v>
      </c>
      <c r="U237">
        <f t="shared" si="33"/>
        <v>8.8930041152263314E-2</v>
      </c>
      <c r="V237">
        <f t="shared" si="34"/>
        <v>6.3138369975961964E-2</v>
      </c>
      <c r="W237" s="26">
        <f>LN(List1!W304/List1!W294)</f>
        <v>1.5793467273979734E-3</v>
      </c>
      <c r="X237" s="26">
        <f t="shared" si="35"/>
        <v>0.23581185391624648</v>
      </c>
      <c r="Y237" s="26">
        <f t="shared" si="36"/>
        <v>-1.5158314597313163E-2</v>
      </c>
      <c r="Z237" s="26">
        <f>O489*(U237+V237*'List2 (VaR)'!$R$3)/100</f>
        <v>1.653364514500915E-2</v>
      </c>
      <c r="AA237" s="26">
        <f t="shared" si="37"/>
        <v>0.19278341800702825</v>
      </c>
      <c r="AB237" s="26">
        <f t="shared" si="38"/>
        <v>-1.2392386772607995E-2</v>
      </c>
      <c r="AC237" s="26">
        <f>O489*(U237+V237*'List2 (VaR)'!$R$4)/100</f>
        <v>1.4088319407761481E-2</v>
      </c>
      <c r="AD237" s="26">
        <f t="shared" si="39"/>
        <v>-4.7934799616887659E-2</v>
      </c>
      <c r="AE237" s="26">
        <f t="shared" si="40"/>
        <v>-3.9188167847184388E-2</v>
      </c>
      <c r="AF237" s="26">
        <f t="shared" si="41"/>
        <v>5.2283976683213822E-2</v>
      </c>
      <c r="AG237" s="26">
        <f t="shared" si="42"/>
        <v>4.4551177732480747E-2</v>
      </c>
    </row>
    <row r="238" spans="1:33" x14ac:dyDescent="0.2">
      <c r="A238" s="154" t="s">
        <v>102</v>
      </c>
      <c r="B238">
        <f>'American Bonds'!B238-'American Bonds'!B229</f>
        <v>1.0000000000000009E-2</v>
      </c>
      <c r="C238">
        <f>'American Bonds'!C238-'American Bonds'!C229</f>
        <v>1.0000000000000009E-2</v>
      </c>
      <c r="D238">
        <f>'American Bonds'!D238-'American Bonds'!D229</f>
        <v>-6.0000000000000053E-2</v>
      </c>
      <c r="E238">
        <f>'American Bonds'!E238-'American Bonds'!E229</f>
        <v>-7.0000000000000062E-2</v>
      </c>
      <c r="F238">
        <f>'American Bonds'!F238-'American Bonds'!F229</f>
        <v>-9.000000000000008E-2</v>
      </c>
      <c r="G238">
        <f>'American Bonds'!G238-'American Bonds'!G229</f>
        <v>-0.1100000000000001</v>
      </c>
      <c r="H238">
        <f>'American Bonds'!H238-'American Bonds'!H229</f>
        <v>-0.17999999999999994</v>
      </c>
      <c r="I238">
        <f>'American Bonds'!I238-'American Bonds'!I229</f>
        <v>-0.18999999999999995</v>
      </c>
      <c r="J238">
        <f>'American Bonds'!J238-'American Bonds'!J229</f>
        <v>-0.18999999999999995</v>
      </c>
      <c r="K238">
        <f>'American Bonds'!K238-'American Bonds'!K229</f>
        <v>-0.18999999999999995</v>
      </c>
      <c r="L238">
        <f>'American Bonds'!L238-'American Bonds'!L229</f>
        <v>-0.16999999999999993</v>
      </c>
      <c r="N238" s="129">
        <f t="shared" si="43"/>
        <v>1.0000000000000009E-2</v>
      </c>
      <c r="O238" s="25">
        <f>List1!X295</f>
        <v>6.4228233966594432</v>
      </c>
      <c r="T238" s="147" t="s">
        <v>200</v>
      </c>
      <c r="U238">
        <f t="shared" si="33"/>
        <v>8.9218106995884727E-2</v>
      </c>
      <c r="V238">
        <f t="shared" si="34"/>
        <v>6.3302743674601647E-2</v>
      </c>
      <c r="W238" s="26">
        <f>LN(List1!W305/List1!W295)</f>
        <v>-4.6050775975944001E-3</v>
      </c>
      <c r="X238" s="26">
        <f t="shared" si="35"/>
        <v>0.23648231016424656</v>
      </c>
      <c r="Y238" s="26">
        <f t="shared" si="36"/>
        <v>-1.5193932994983585E-2</v>
      </c>
      <c r="Z238" s="26">
        <f>O490*(U238+V238*'List2 (VaR)'!$R$3)/100</f>
        <v>1.6572165604493816E-2</v>
      </c>
      <c r="AA238" s="26">
        <f t="shared" si="37"/>
        <v>0.19334185452503255</v>
      </c>
      <c r="AB238" s="26">
        <f t="shared" si="38"/>
        <v>-1.2422168832581642E-2</v>
      </c>
      <c r="AC238" s="26">
        <f>O490*(U238+V238*'List2 (VaR)'!$R$4)/100</f>
        <v>1.4121680026611946E-2</v>
      </c>
      <c r="AD238" s="26">
        <f t="shared" si="39"/>
        <v>-4.8047434880131829E-2</v>
      </c>
      <c r="AE238" s="26">
        <f t="shared" si="40"/>
        <v>-3.9282346990112842E-2</v>
      </c>
      <c r="AF238" s="26">
        <f t="shared" si="41"/>
        <v>5.2405789071701604E-2</v>
      </c>
      <c r="AG238" s="26">
        <f t="shared" si="42"/>
        <v>4.4656673272200964E-2</v>
      </c>
    </row>
    <row r="239" spans="1:33" x14ac:dyDescent="0.2">
      <c r="A239" s="154" t="s">
        <v>103</v>
      </c>
      <c r="B239">
        <f>'American Bonds'!B239-'American Bonds'!B230</f>
        <v>3.0000000000000027E-2</v>
      </c>
      <c r="C239">
        <f>'American Bonds'!C239-'American Bonds'!C230</f>
        <v>-1.0000000000000009E-2</v>
      </c>
      <c r="D239">
        <f>'American Bonds'!D239-'American Bonds'!D230</f>
        <v>-2.0000000000000018E-2</v>
      </c>
      <c r="E239">
        <f>'American Bonds'!E239-'American Bonds'!E230</f>
        <v>-8.0000000000000071E-2</v>
      </c>
      <c r="F239">
        <f>'American Bonds'!F239-'American Bonds'!F230</f>
        <v>-6.0000000000000053E-2</v>
      </c>
      <c r="G239">
        <f>'American Bonds'!G239-'American Bonds'!G230</f>
        <v>-8.0000000000000071E-2</v>
      </c>
      <c r="H239">
        <f>'American Bonds'!H239-'American Bonds'!H230</f>
        <v>-0.13000000000000012</v>
      </c>
      <c r="I239">
        <f>'American Bonds'!I239-'American Bonds'!I230</f>
        <v>-0.13999999999999968</v>
      </c>
      <c r="J239">
        <f>'American Bonds'!J239-'American Bonds'!J230</f>
        <v>-0.12999999999999989</v>
      </c>
      <c r="K239">
        <f>'American Bonds'!K239-'American Bonds'!K230</f>
        <v>-0.14999999999999991</v>
      </c>
      <c r="L239">
        <f>'American Bonds'!L239-'American Bonds'!L230</f>
        <v>-0.12999999999999989</v>
      </c>
      <c r="N239" s="129">
        <f t="shared" si="43"/>
        <v>3.0000000000000027E-2</v>
      </c>
      <c r="O239" s="25">
        <f>List1!X296</f>
        <v>6.4227857292926727</v>
      </c>
      <c r="T239" s="147" t="s">
        <v>201</v>
      </c>
      <c r="U239">
        <f t="shared" si="33"/>
        <v>8.9176954732510222E-2</v>
      </c>
      <c r="V239">
        <f t="shared" si="34"/>
        <v>6.3259775024438622E-2</v>
      </c>
      <c r="W239" s="26">
        <f>LN(List1!W306/List1!W296)</f>
        <v>-8.0000720168061316E-3</v>
      </c>
      <c r="X239" s="26">
        <f t="shared" si="35"/>
        <v>0.23634119787291488</v>
      </c>
      <c r="Y239" s="26">
        <f t="shared" si="36"/>
        <v>-1.5194310591614045E-2</v>
      </c>
      <c r="Z239" s="26">
        <f>O491*(U239+V239*'List2 (VaR)'!$R$3)/100</f>
        <v>1.6572464275925583E-2</v>
      </c>
      <c r="AA239" s="26">
        <f t="shared" si="37"/>
        <v>0.19323002512159221</v>
      </c>
      <c r="AB239" s="26">
        <f t="shared" si="38"/>
        <v>-1.2422705155711351E-2</v>
      </c>
      <c r="AC239" s="26">
        <f>O491*(U239+V239*'List2 (VaR)'!$R$4)/100</f>
        <v>1.4122119026359702E-2</v>
      </c>
      <c r="AD239" s="26">
        <f t="shared" si="39"/>
        <v>-4.8048628945520887E-2</v>
      </c>
      <c r="AE239" s="26">
        <f t="shared" si="40"/>
        <v>-3.9284042992764556E-2</v>
      </c>
      <c r="AF239" s="26">
        <f t="shared" si="41"/>
        <v>5.2406733553698008E-2</v>
      </c>
      <c r="AG239" s="26">
        <f t="shared" si="42"/>
        <v>4.4658061511296109E-2</v>
      </c>
    </row>
    <row r="240" spans="1:33" x14ac:dyDescent="0.2">
      <c r="A240" s="154" t="s">
        <v>104</v>
      </c>
      <c r="B240">
        <f>'American Bonds'!B240-'American Bonds'!B231</f>
        <v>0.13</v>
      </c>
      <c r="C240">
        <f>'American Bonds'!C240-'American Bonds'!C231</f>
        <v>5.0000000000000044E-2</v>
      </c>
      <c r="D240">
        <f>'American Bonds'!D240-'American Bonds'!D231</f>
        <v>-3.0000000000000027E-2</v>
      </c>
      <c r="E240">
        <f>'American Bonds'!E240-'American Bonds'!E231</f>
        <v>-3.9999999999999925E-2</v>
      </c>
      <c r="F240">
        <f>'American Bonds'!F240-'American Bonds'!F231</f>
        <v>-4.0000000000000036E-2</v>
      </c>
      <c r="G240">
        <f>'American Bonds'!G240-'American Bonds'!G231</f>
        <v>-4.0000000000000036E-2</v>
      </c>
      <c r="H240">
        <f>'American Bonds'!H240-'American Bonds'!H231</f>
        <v>-8.9999999999999858E-2</v>
      </c>
      <c r="I240">
        <f>'American Bonds'!I240-'American Bonds'!I231</f>
        <v>-0.12999999999999989</v>
      </c>
      <c r="J240">
        <f>'American Bonds'!J240-'American Bonds'!J231</f>
        <v>-0.13000000000000034</v>
      </c>
      <c r="K240">
        <f>'American Bonds'!K240-'American Bonds'!K231</f>
        <v>-0.13999999999999968</v>
      </c>
      <c r="L240">
        <f>'American Bonds'!L240-'American Bonds'!L231</f>
        <v>-7.0000000000000284E-2</v>
      </c>
      <c r="N240" s="129">
        <f t="shared" si="43"/>
        <v>0.13</v>
      </c>
      <c r="O240" s="25">
        <f>List1!X297</f>
        <v>6.4255311708941374</v>
      </c>
      <c r="T240" s="147">
        <v>41654</v>
      </c>
      <c r="U240">
        <f t="shared" si="33"/>
        <v>8.9012345679012284E-2</v>
      </c>
      <c r="V240">
        <f t="shared" si="34"/>
        <v>6.3152804422753422E-2</v>
      </c>
      <c r="W240" s="26">
        <f>LN(List1!W307/List1!W297)</f>
        <v>-6.6621837320651103E-3</v>
      </c>
      <c r="X240" s="26">
        <f t="shared" si="35"/>
        <v>0.23592773798760172</v>
      </c>
      <c r="Y240" s="26">
        <f t="shared" si="36"/>
        <v>-1.5174402291920646E-2</v>
      </c>
      <c r="Z240" s="26">
        <f>O492*(U240+V240*'List2 (VaR)'!$R$3)/100</f>
        <v>1.6550830837469981E-2</v>
      </c>
      <c r="AA240" s="26">
        <f t="shared" si="37"/>
        <v>0.19288946508593519</v>
      </c>
      <c r="AB240" s="26">
        <f t="shared" si="38"/>
        <v>-1.2406266283285346E-2</v>
      </c>
      <c r="AC240" s="26">
        <f>O492*(U240+V240*'List2 (VaR)'!$R$4)/100</f>
        <v>1.4103552869600567E-2</v>
      </c>
      <c r="AD240" s="26">
        <f t="shared" si="39"/>
        <v>-4.7985673374148517E-2</v>
      </c>
      <c r="AE240" s="26">
        <f t="shared" si="40"/>
        <v>-3.9232058713733441E-2</v>
      </c>
      <c r="AF240" s="26">
        <f t="shared" si="41"/>
        <v>5.2338322614557231E-2</v>
      </c>
      <c r="AG240" s="26">
        <f t="shared" si="42"/>
        <v>4.4599350168541517E-2</v>
      </c>
    </row>
    <row r="241" spans="1:33" x14ac:dyDescent="0.2">
      <c r="A241" s="154">
        <v>41286</v>
      </c>
      <c r="B241">
        <f>'American Bonds'!B241-'American Bonds'!B232</f>
        <v>8.0000000000000016E-2</v>
      </c>
      <c r="C241">
        <f>'American Bonds'!C241-'American Bonds'!C232</f>
        <v>2.0000000000000018E-2</v>
      </c>
      <c r="D241">
        <f>'American Bonds'!D241-'American Bonds'!D232</f>
        <v>-1.0000000000000009E-2</v>
      </c>
      <c r="E241">
        <f>'American Bonds'!E241-'American Bonds'!E232</f>
        <v>-3.0000000000000027E-2</v>
      </c>
      <c r="F241">
        <f>'American Bonds'!F241-'American Bonds'!F232</f>
        <v>1.0000000000000009E-2</v>
      </c>
      <c r="G241">
        <f>'American Bonds'!G241-'American Bonds'!G232</f>
        <v>1.0000000000000009E-2</v>
      </c>
      <c r="H241">
        <f>'American Bonds'!H241-'American Bonds'!H232</f>
        <v>-3.0000000000000027E-2</v>
      </c>
      <c r="I241">
        <f>'American Bonds'!I241-'American Bonds'!I232</f>
        <v>-4.9999999999999822E-2</v>
      </c>
      <c r="J241">
        <f>'American Bonds'!J241-'American Bonds'!J232</f>
        <v>-5.0000000000000266E-2</v>
      </c>
      <c r="K241">
        <f>'American Bonds'!K241-'American Bonds'!K232</f>
        <v>-8.0000000000000071E-2</v>
      </c>
      <c r="L241">
        <f>'American Bonds'!L241-'American Bonds'!L232</f>
        <v>-6.999999999999984E-2</v>
      </c>
      <c r="N241" s="129">
        <f t="shared" si="43"/>
        <v>8.0000000000000016E-2</v>
      </c>
      <c r="O241" s="25">
        <f>List1!X298</f>
        <v>6.4268740324184126</v>
      </c>
      <c r="T241" s="147">
        <v>41655</v>
      </c>
      <c r="U241">
        <f t="shared" si="33"/>
        <v>8.9218106995884727E-2</v>
      </c>
      <c r="V241">
        <f t="shared" si="34"/>
        <v>6.3237432695535667E-2</v>
      </c>
      <c r="W241" s="26">
        <f>LN(List1!W308/List1!W298)</f>
        <v>-6.4527997486129394E-3</v>
      </c>
      <c r="X241" s="26">
        <f t="shared" si="35"/>
        <v>0.23633037410694488</v>
      </c>
      <c r="Y241" s="26">
        <f t="shared" si="36"/>
        <v>-1.5216725307412608E-2</v>
      </c>
      <c r="Z241" s="26">
        <f>O493*(U241+V241*'List2 (VaR)'!$R$3)/100</f>
        <v>1.6596487779919591E-2</v>
      </c>
      <c r="AA241" s="26">
        <f t="shared" si="37"/>
        <v>0.19323442752423614</v>
      </c>
      <c r="AB241" s="26">
        <f t="shared" si="38"/>
        <v>-1.2441884436914723E-2</v>
      </c>
      <c r="AC241" s="26">
        <f>O493*(U241+V241*'List2 (VaR)'!$R$4)/100</f>
        <v>1.4143282118951746E-2</v>
      </c>
      <c r="AD241" s="26">
        <f t="shared" si="39"/>
        <v>-4.811951050054971E-2</v>
      </c>
      <c r="AE241" s="26">
        <f t="shared" si="40"/>
        <v>-3.9344693205252065E-2</v>
      </c>
      <c r="AF241" s="26">
        <f t="shared" si="41"/>
        <v>5.2482702543697225E-2</v>
      </c>
      <c r="AG241" s="26">
        <f t="shared" si="42"/>
        <v>4.4724985086220005E-2</v>
      </c>
    </row>
    <row r="242" spans="1:33" x14ac:dyDescent="0.2">
      <c r="A242" s="154">
        <v>41290</v>
      </c>
      <c r="B242">
        <f>'American Bonds'!B242-'American Bonds'!B233</f>
        <v>0</v>
      </c>
      <c r="C242">
        <f>'American Bonds'!C242-'American Bonds'!C233</f>
        <v>2.0000000000000018E-2</v>
      </c>
      <c r="D242">
        <f>'American Bonds'!D242-'American Bonds'!D233</f>
        <v>-3.0000000000000027E-2</v>
      </c>
      <c r="E242">
        <f>'American Bonds'!E242-'American Bonds'!E233</f>
        <v>-8.9999999999999969E-2</v>
      </c>
      <c r="F242">
        <f>'American Bonds'!F242-'American Bonds'!F233</f>
        <v>-5.0000000000000044E-2</v>
      </c>
      <c r="G242">
        <f>'American Bonds'!G242-'American Bonds'!G233</f>
        <v>-8.0000000000000071E-2</v>
      </c>
      <c r="H242">
        <f>'American Bonds'!H242-'American Bonds'!H233</f>
        <v>-9.9999999999999867E-2</v>
      </c>
      <c r="I242">
        <f>'American Bonds'!I242-'American Bonds'!I233</f>
        <v>-0.11999999999999966</v>
      </c>
      <c r="J242">
        <f>'American Bonds'!J242-'American Bonds'!J233</f>
        <v>-0.12000000000000011</v>
      </c>
      <c r="K242">
        <f>'American Bonds'!K242-'American Bonds'!K233</f>
        <v>-0.11999999999999966</v>
      </c>
      <c r="L242">
        <f>'American Bonds'!L242-'American Bonds'!L233</f>
        <v>-0.10999999999999988</v>
      </c>
      <c r="N242" s="129">
        <f t="shared" si="43"/>
        <v>2.0000000000000018E-2</v>
      </c>
      <c r="O242" s="25">
        <f>List1!X299</f>
        <v>6.4154655986368248</v>
      </c>
      <c r="T242" s="147">
        <v>41656</v>
      </c>
      <c r="U242">
        <f t="shared" si="33"/>
        <v>8.9259259259259191E-2</v>
      </c>
      <c r="V242">
        <f t="shared" si="34"/>
        <v>6.328691934183267E-2</v>
      </c>
      <c r="W242" s="26">
        <f>LN(List1!W309/List1!W299)</f>
        <v>-4.7261340960399441E-3</v>
      </c>
      <c r="X242" s="26">
        <f t="shared" si="35"/>
        <v>0.23648664952472581</v>
      </c>
      <c r="Y242" s="26">
        <f t="shared" si="36"/>
        <v>-1.5208405505863436E-2</v>
      </c>
      <c r="Z242" s="26">
        <f>O494*(U242+V242*'List2 (VaR)'!$R$3)/100</f>
        <v>1.6587580744010049E-2</v>
      </c>
      <c r="AA242" s="26">
        <f t="shared" si="37"/>
        <v>0.19335697807725788</v>
      </c>
      <c r="AB242" s="26">
        <f t="shared" si="38"/>
        <v>-1.2434745622626893E-2</v>
      </c>
      <c r="AC242" s="26">
        <f>O494*(U242+V242*'List2 (VaR)'!$R$4)/100</f>
        <v>1.4135419180621228E-2</v>
      </c>
      <c r="AD242" s="26">
        <f t="shared" si="39"/>
        <v>-4.8093200977973725E-2</v>
      </c>
      <c r="AE242" s="26">
        <f t="shared" si="40"/>
        <v>-3.9322118292309569E-2</v>
      </c>
      <c r="AF242" s="26">
        <f t="shared" si="41"/>
        <v>5.2454536023022164E-2</v>
      </c>
      <c r="AG242" s="26">
        <f t="shared" si="42"/>
        <v>4.4700120291994126E-2</v>
      </c>
    </row>
    <row r="243" spans="1:33" x14ac:dyDescent="0.2">
      <c r="A243" s="154">
        <v>41291</v>
      </c>
      <c r="B243">
        <f>'American Bonds'!B243-'American Bonds'!B234</f>
        <v>-1.0000000000000009E-2</v>
      </c>
      <c r="C243">
        <f>'American Bonds'!C243-'American Bonds'!C234</f>
        <v>0</v>
      </c>
      <c r="D243">
        <f>'American Bonds'!D243-'American Bonds'!D234</f>
        <v>0</v>
      </c>
      <c r="E243">
        <f>'American Bonds'!E243-'American Bonds'!E234</f>
        <v>-5.0000000000000044E-2</v>
      </c>
      <c r="F243">
        <f>'American Bonds'!F243-'American Bonds'!F234</f>
        <v>-1.0000000000000009E-2</v>
      </c>
      <c r="G243">
        <f>'American Bonds'!G243-'American Bonds'!G234</f>
        <v>1.0000000000000009E-2</v>
      </c>
      <c r="H243">
        <f>'American Bonds'!H243-'American Bonds'!H234</f>
        <v>-1.0000000000000009E-2</v>
      </c>
      <c r="I243">
        <f>'American Bonds'!I243-'American Bonds'!I234</f>
        <v>-1.9999999999999574E-2</v>
      </c>
      <c r="J243">
        <f>'American Bonds'!J243-'American Bonds'!J234</f>
        <v>-4.0000000000000036E-2</v>
      </c>
      <c r="K243">
        <f>'American Bonds'!K243-'American Bonds'!K234</f>
        <v>-3.9999999999999591E-2</v>
      </c>
      <c r="L243">
        <f>'American Bonds'!L243-'American Bonds'!L234</f>
        <v>-4.9999999999999822E-2</v>
      </c>
      <c r="N243" s="129">
        <f t="shared" si="43"/>
        <v>1.0000000000000009E-2</v>
      </c>
      <c r="O243" s="25">
        <f>List1!X300</f>
        <v>6.4345084284829257</v>
      </c>
      <c r="T243" s="147">
        <v>41657</v>
      </c>
      <c r="U243">
        <f t="shared" si="33"/>
        <v>8.9753086419753034E-2</v>
      </c>
      <c r="V243">
        <f t="shared" si="34"/>
        <v>6.3447290064018697E-2</v>
      </c>
      <c r="W243" s="26">
        <f>LN(List1!W310/List1!W300)</f>
        <v>-6.2449608871877711E-3</v>
      </c>
      <c r="X243" s="26">
        <f t="shared" si="35"/>
        <v>0.23735355477383546</v>
      </c>
      <c r="Y243" s="26">
        <f t="shared" si="36"/>
        <v>-1.5214054241319939E-2</v>
      </c>
      <c r="Z243" s="26">
        <f>O495*(U243+V243*'List2 (VaR)'!$R$3)/100</f>
        <v>1.6592185988303809E-2</v>
      </c>
      <c r="AA243" s="26">
        <f t="shared" si="37"/>
        <v>0.19411459160179625</v>
      </c>
      <c r="AB243" s="26">
        <f t="shared" si="38"/>
        <v>-1.2442492923585857E-2</v>
      </c>
      <c r="AC243" s="26">
        <f>O495*(U243+V243*'List2 (VaR)'!$R$4)/100</f>
        <v>1.4141879743115492E-2</v>
      </c>
      <c r="AD243" s="26">
        <f t="shared" si="39"/>
        <v>-4.8111063847916025E-2</v>
      </c>
      <c r="AE243" s="26">
        <f t="shared" si="40"/>
        <v>-3.9346617409058704E-2</v>
      </c>
      <c r="AF243" s="26">
        <f t="shared" si="41"/>
        <v>5.2469099084171938E-2</v>
      </c>
      <c r="AG243" s="26">
        <f t="shared" si="42"/>
        <v>4.4720550384441865E-2</v>
      </c>
    </row>
    <row r="244" spans="1:33" x14ac:dyDescent="0.2">
      <c r="A244" s="154">
        <v>41292</v>
      </c>
      <c r="B244">
        <f>'American Bonds'!B244-'American Bonds'!B235</f>
        <v>-4.0000000000000036E-2</v>
      </c>
      <c r="C244">
        <f>'American Bonds'!C244-'American Bonds'!C235</f>
        <v>0</v>
      </c>
      <c r="D244">
        <f>'American Bonds'!D244-'American Bonds'!D235</f>
        <v>0</v>
      </c>
      <c r="E244">
        <f>'American Bonds'!E244-'American Bonds'!E235</f>
        <v>0</v>
      </c>
      <c r="F244">
        <f>'American Bonds'!F244-'American Bonds'!F235</f>
        <v>8.0000000000000071E-2</v>
      </c>
      <c r="G244">
        <f>'American Bonds'!G244-'American Bonds'!G235</f>
        <v>0.10000000000000009</v>
      </c>
      <c r="H244">
        <f>'American Bonds'!H244-'American Bonds'!H235</f>
        <v>0.10999999999999988</v>
      </c>
      <c r="I244">
        <f>'American Bonds'!I244-'American Bonds'!I235</f>
        <v>9.9999999999999645E-2</v>
      </c>
      <c r="J244">
        <f>'American Bonds'!J244-'American Bonds'!J235</f>
        <v>0.10000000000000009</v>
      </c>
      <c r="K244">
        <f>'American Bonds'!K244-'American Bonds'!K235</f>
        <v>8.0000000000000071E-2</v>
      </c>
      <c r="L244">
        <f>'American Bonds'!L244-'American Bonds'!L235</f>
        <v>8.0000000000000071E-2</v>
      </c>
      <c r="N244" s="129">
        <f t="shared" si="43"/>
        <v>0.10999999999999988</v>
      </c>
      <c r="O244" s="25">
        <f>List1!X301</f>
        <v>6.4060997503690009</v>
      </c>
      <c r="T244" s="147">
        <v>41660</v>
      </c>
      <c r="U244">
        <f t="shared" si="33"/>
        <v>9.0329218106995832E-2</v>
      </c>
      <c r="V244">
        <f t="shared" si="34"/>
        <v>6.3629014593552094E-2</v>
      </c>
      <c r="W244" s="26">
        <f>LN(List1!W311/List1!W301)</f>
        <v>-2.437274249701396E-3</v>
      </c>
      <c r="X244" s="26">
        <f t="shared" si="35"/>
        <v>0.23835244093401936</v>
      </c>
      <c r="Y244" s="26">
        <f t="shared" si="36"/>
        <v>-1.5268493635033423E-2</v>
      </c>
      <c r="Z244" s="26">
        <f>O496*(U244+V244*'List2 (VaR)'!$R$3)/100</f>
        <v>1.6649705263681643E-2</v>
      </c>
      <c r="AA244" s="26">
        <f t="shared" si="37"/>
        <v>0.1949896335405481</v>
      </c>
      <c r="AB244" s="26">
        <f t="shared" si="38"/>
        <v>-1.2490738366029592E-2</v>
      </c>
      <c r="AC244" s="26">
        <f>O496*(U244+V244*'List2 (VaR)'!$R$4)/100</f>
        <v>1.4193923015714116E-2</v>
      </c>
      <c r="AD244" s="26">
        <f t="shared" si="39"/>
        <v>-4.8283216326489291E-2</v>
      </c>
      <c r="AE244" s="26">
        <f t="shared" si="40"/>
        <v>-3.9499182893903466E-2</v>
      </c>
      <c r="AF244" s="26">
        <f t="shared" si="41"/>
        <v>5.2650991003728338E-2</v>
      </c>
      <c r="AG244" s="26">
        <f t="shared" si="42"/>
        <v>4.4885125662742546E-2</v>
      </c>
    </row>
    <row r="245" spans="1:33" x14ac:dyDescent="0.2">
      <c r="A245" s="154">
        <v>41293</v>
      </c>
      <c r="B245">
        <f>'American Bonds'!B245-'American Bonds'!B236</f>
        <v>-3.999999999999998E-2</v>
      </c>
      <c r="C245">
        <f>'American Bonds'!C245-'American Bonds'!C236</f>
        <v>-3.0000000000000027E-2</v>
      </c>
      <c r="D245">
        <f>'American Bonds'!D245-'American Bonds'!D236</f>
        <v>1.0000000000000009E-2</v>
      </c>
      <c r="E245">
        <f>'American Bonds'!E245-'American Bonds'!E236</f>
        <v>-3.0000000000000027E-2</v>
      </c>
      <c r="F245">
        <f>'American Bonds'!F245-'American Bonds'!F236</f>
        <v>-2.0000000000000018E-2</v>
      </c>
      <c r="G245">
        <f>'American Bonds'!G245-'American Bonds'!G236</f>
        <v>0</v>
      </c>
      <c r="H245">
        <f>'American Bonds'!H245-'American Bonds'!H236</f>
        <v>3.0000000000000027E-2</v>
      </c>
      <c r="I245">
        <f>'American Bonds'!I245-'American Bonds'!I236</f>
        <v>4.9999999999999822E-2</v>
      </c>
      <c r="J245">
        <f>'American Bonds'!J245-'American Bonds'!J236</f>
        <v>6.0000000000000053E-2</v>
      </c>
      <c r="K245">
        <f>'American Bonds'!K245-'American Bonds'!K236</f>
        <v>6.0000000000000053E-2</v>
      </c>
      <c r="L245">
        <f>'American Bonds'!L245-'American Bonds'!L236</f>
        <v>4.9999999999999822E-2</v>
      </c>
      <c r="N245" s="129">
        <f t="shared" si="43"/>
        <v>6.0000000000000053E-2</v>
      </c>
      <c r="O245" s="25">
        <f>List1!X302</f>
        <v>6.3934814532880617</v>
      </c>
      <c r="T245" s="147">
        <v>41661</v>
      </c>
      <c r="U245">
        <f t="shared" si="33"/>
        <v>9.0576131687242767E-2</v>
      </c>
      <c r="V245">
        <f t="shared" si="34"/>
        <v>6.3549269672305675E-2</v>
      </c>
      <c r="W245" s="26">
        <f>LN(List1!W312/List1!W302)</f>
        <v>8.1811913583201446E-5</v>
      </c>
      <c r="X245" s="26">
        <f t="shared" si="35"/>
        <v>0.23841384008625915</v>
      </c>
      <c r="Y245" s="26">
        <f t="shared" si="36"/>
        <v>-1.5261462869251117E-2</v>
      </c>
      <c r="Z245" s="26">
        <f>O497*(U245+V245*'List2 (VaR)'!$R$3)/100</f>
        <v>1.6639953140628841E-2</v>
      </c>
      <c r="AA245" s="26">
        <f t="shared" si="37"/>
        <v>0.19510537839785191</v>
      </c>
      <c r="AB245" s="26">
        <f t="shared" si="38"/>
        <v>-1.2489180522962509E-2</v>
      </c>
      <c r="AC245" s="26">
        <f>O497*(U245+V245*'List2 (VaR)'!$R$4)/100</f>
        <v>1.4189009442190323E-2</v>
      </c>
      <c r="AD245" s="26">
        <f t="shared" si="39"/>
        <v>-4.8260983092922025E-2</v>
      </c>
      <c r="AE245" s="26">
        <f t="shared" si="40"/>
        <v>-3.9494256561574383E-2</v>
      </c>
      <c r="AF245" s="26">
        <f t="shared" si="41"/>
        <v>5.2620152082859251E-2</v>
      </c>
      <c r="AG245" s="26">
        <f t="shared" si="42"/>
        <v>4.4869587578956656E-2</v>
      </c>
    </row>
    <row r="246" spans="1:33" x14ac:dyDescent="0.2">
      <c r="A246" s="154">
        <v>41296</v>
      </c>
      <c r="B246">
        <f>'American Bonds'!B246-'American Bonds'!B237</f>
        <v>-3.999999999999998E-2</v>
      </c>
      <c r="C246">
        <f>'American Bonds'!C246-'American Bonds'!C237</f>
        <v>1.0000000000000009E-2</v>
      </c>
      <c r="D246">
        <f>'American Bonds'!D246-'American Bonds'!D237</f>
        <v>-1.0000000000000009E-2</v>
      </c>
      <c r="E246">
        <f>'American Bonds'!E246-'American Bonds'!E237</f>
        <v>-2.9999999999999916E-2</v>
      </c>
      <c r="F246">
        <f>'American Bonds'!F246-'American Bonds'!F237</f>
        <v>-5.0000000000000044E-2</v>
      </c>
      <c r="G246">
        <f>'American Bonds'!G246-'American Bonds'!G237</f>
        <v>-4.0000000000000036E-2</v>
      </c>
      <c r="H246">
        <f>'American Bonds'!H246-'American Bonds'!H237</f>
        <v>-1.0000000000000009E-2</v>
      </c>
      <c r="I246">
        <f>'American Bonds'!I246-'American Bonds'!I237</f>
        <v>9.9999999999997868E-3</v>
      </c>
      <c r="J246">
        <f>'American Bonds'!J246-'American Bonds'!J237</f>
        <v>3.0000000000000249E-2</v>
      </c>
      <c r="K246">
        <f>'American Bonds'!K246-'American Bonds'!K237</f>
        <v>3.0000000000000249E-2</v>
      </c>
      <c r="L246">
        <f>'American Bonds'!L246-'American Bonds'!L237</f>
        <v>2.0000000000000018E-2</v>
      </c>
      <c r="N246" s="129">
        <f t="shared" si="43"/>
        <v>3.0000000000000249E-2</v>
      </c>
      <c r="O246" s="25">
        <f>List1!X303</f>
        <v>6.3858136339926599</v>
      </c>
      <c r="T246" s="147">
        <v>41662</v>
      </c>
      <c r="U246">
        <f t="shared" si="33"/>
        <v>9.0576131687242781E-2</v>
      </c>
      <c r="V246">
        <f t="shared" si="34"/>
        <v>6.3549269672305661E-2</v>
      </c>
      <c r="W246" s="26">
        <f>LN(List1!W313/List1!W303)</f>
        <v>-5.0625172410874322E-4</v>
      </c>
      <c r="X246" s="26">
        <f t="shared" si="35"/>
        <v>0.23841384008625915</v>
      </c>
      <c r="Y246" s="26">
        <f t="shared" si="36"/>
        <v>-1.5279723627481616E-2</v>
      </c>
      <c r="Z246" s="26">
        <f>O498*(U246+V246*'List2 (VaR)'!$R$3)/100</f>
        <v>1.6659863300216494E-2</v>
      </c>
      <c r="AA246" s="26">
        <f t="shared" si="37"/>
        <v>0.19510537839785191</v>
      </c>
      <c r="AB246" s="26">
        <f t="shared" si="38"/>
        <v>-1.2504124169451757E-2</v>
      </c>
      <c r="AC246" s="26">
        <f>O498*(U246+V246*'List2 (VaR)'!$R$4)/100</f>
        <v>1.4205986980528154E-2</v>
      </c>
      <c r="AD246" s="26">
        <f t="shared" si="39"/>
        <v>-4.8318728680732066E-2</v>
      </c>
      <c r="AE246" s="26">
        <f t="shared" si="40"/>
        <v>-3.9541512521028784E-2</v>
      </c>
      <c r="AF246" s="26">
        <f t="shared" si="41"/>
        <v>5.2683113535733676E-2</v>
      </c>
      <c r="AG246" s="26">
        <f t="shared" si="42"/>
        <v>4.4923275269167035E-2</v>
      </c>
    </row>
    <row r="247" spans="1:33" x14ac:dyDescent="0.2">
      <c r="A247" s="154">
        <v>41297</v>
      </c>
      <c r="B247">
        <f>'American Bonds'!B247-'American Bonds'!B238</f>
        <v>-1.0000000000000009E-2</v>
      </c>
      <c r="C247">
        <f>'American Bonds'!C247-'American Bonds'!C238</f>
        <v>-1.0000000000000009E-2</v>
      </c>
      <c r="D247">
        <f>'American Bonds'!D247-'American Bonds'!D238</f>
        <v>2.0000000000000018E-2</v>
      </c>
      <c r="E247">
        <f>'American Bonds'!E247-'American Bonds'!E238</f>
        <v>-9.9999999999998979E-3</v>
      </c>
      <c r="F247">
        <f>'American Bonds'!F247-'American Bonds'!F238</f>
        <v>2.0000000000000018E-2</v>
      </c>
      <c r="G247">
        <f>'American Bonds'!G247-'American Bonds'!G238</f>
        <v>2.0000000000000018E-2</v>
      </c>
      <c r="H247">
        <f>'American Bonds'!H247-'American Bonds'!H238</f>
        <v>5.0000000000000044E-2</v>
      </c>
      <c r="I247">
        <f>'American Bonds'!I247-'American Bonds'!I238</f>
        <v>8.9999999999999858E-2</v>
      </c>
      <c r="J247">
        <f>'American Bonds'!J247-'American Bonds'!J238</f>
        <v>9.0000000000000302E-2</v>
      </c>
      <c r="K247">
        <f>'American Bonds'!K247-'American Bonds'!K238</f>
        <v>8.9999999999999858E-2</v>
      </c>
      <c r="L247">
        <f>'American Bonds'!L247-'American Bonds'!L238</f>
        <v>7.9999999999999627E-2</v>
      </c>
      <c r="N247" s="129">
        <f t="shared" si="43"/>
        <v>9.0000000000000302E-2</v>
      </c>
      <c r="O247" s="25">
        <f>List1!X304</f>
        <v>6.4098120101680474</v>
      </c>
      <c r="T247" s="147">
        <v>41663</v>
      </c>
      <c r="U247">
        <f t="shared" si="33"/>
        <v>9.0946502057613163E-2</v>
      </c>
      <c r="V247">
        <f t="shared" si="34"/>
        <v>6.3398330938700787E-2</v>
      </c>
      <c r="W247" s="26">
        <f>LN(List1!W314/List1!W304)</f>
        <v>-8.0288118604760969E-4</v>
      </c>
      <c r="X247" s="26">
        <f t="shared" si="35"/>
        <v>0.23843307445459738</v>
      </c>
      <c r="Y247" s="26">
        <f t="shared" si="36"/>
        <v>-1.52574523912282E-2</v>
      </c>
      <c r="Z247" s="26">
        <f>O499*(U247+V247*'List2 (VaR)'!$R$3)/100</f>
        <v>1.6632196253197933E-2</v>
      </c>
      <c r="AA247" s="26">
        <f t="shared" si="37"/>
        <v>0.19522747664480483</v>
      </c>
      <c r="AB247" s="26">
        <f t="shared" si="38"/>
        <v>-1.2492704450426096E-2</v>
      </c>
      <c r="AC247" s="26">
        <f>O499*(U247+V247*'List2 (VaR)'!$R$4)/100</f>
        <v>1.4187913638062615E-2</v>
      </c>
      <c r="AD247" s="26">
        <f t="shared" si="39"/>
        <v>-4.8248300847863558E-2</v>
      </c>
      <c r="AE247" s="26">
        <f t="shared" si="40"/>
        <v>-3.9505400198668536E-2</v>
      </c>
      <c r="AF247" s="26">
        <f t="shared" si="41"/>
        <v>5.2595622651024049E-2</v>
      </c>
      <c r="AG247" s="26">
        <f t="shared" si="42"/>
        <v>4.4866122342043686E-2</v>
      </c>
    </row>
    <row r="248" spans="1:33" x14ac:dyDescent="0.2">
      <c r="A248" s="154">
        <v>41298</v>
      </c>
      <c r="B248">
        <f>'American Bonds'!B248-'American Bonds'!B239</f>
        <v>-3.0000000000000027E-2</v>
      </c>
      <c r="C248">
        <f>'American Bonds'!C248-'American Bonds'!C239</f>
        <v>-2.0000000000000018E-2</v>
      </c>
      <c r="D248">
        <f>'American Bonds'!D248-'American Bonds'!D239</f>
        <v>1.0000000000000009E-2</v>
      </c>
      <c r="E248">
        <f>'American Bonds'!E248-'American Bonds'!E239</f>
        <v>0</v>
      </c>
      <c r="F248">
        <f>'American Bonds'!F248-'American Bonds'!F239</f>
        <v>3.0000000000000027E-2</v>
      </c>
      <c r="G248">
        <f>'American Bonds'!G248-'American Bonds'!G239</f>
        <v>5.0000000000000044E-2</v>
      </c>
      <c r="H248">
        <f>'American Bonds'!H248-'American Bonds'!H239</f>
        <v>0.10000000000000009</v>
      </c>
      <c r="I248">
        <f>'American Bonds'!I248-'American Bonds'!I239</f>
        <v>0.14999999999999991</v>
      </c>
      <c r="J248">
        <f>'American Bonds'!J248-'American Bonds'!J239</f>
        <v>0.14999999999999991</v>
      </c>
      <c r="K248">
        <f>'American Bonds'!K248-'American Bonds'!K239</f>
        <v>0.1599999999999997</v>
      </c>
      <c r="L248">
        <f>'American Bonds'!L248-'American Bonds'!L239</f>
        <v>0.14000000000000012</v>
      </c>
      <c r="N248" s="129">
        <f t="shared" si="43"/>
        <v>0.1599999999999997</v>
      </c>
      <c r="O248" s="25">
        <f>List1!X305</f>
        <v>6.389184109129272</v>
      </c>
      <c r="T248" s="147">
        <v>41664</v>
      </c>
      <c r="U248">
        <f t="shared" si="33"/>
        <v>9.13991769547325E-2</v>
      </c>
      <c r="V248">
        <f t="shared" si="34"/>
        <v>6.3354058224668511E-2</v>
      </c>
      <c r="W248" s="26">
        <f>LN(List1!W315/List1!W305)</f>
        <v>3.9598812155132584E-3</v>
      </c>
      <c r="X248" s="26">
        <f t="shared" si="35"/>
        <v>0.23878275561754975</v>
      </c>
      <c r="Y248" s="26">
        <f t="shared" si="36"/>
        <v>-1.5311012202615265E-2</v>
      </c>
      <c r="Z248" s="26">
        <f>O500*(U248+V248*'List2 (VaR)'!$R$3)/100</f>
        <v>1.6687599704698745E-2</v>
      </c>
      <c r="AA248" s="26">
        <f t="shared" si="37"/>
        <v>0.19560732940767322</v>
      </c>
      <c r="AB248" s="26">
        <f t="shared" si="38"/>
        <v>-1.2542556516429406E-2</v>
      </c>
      <c r="AC248" s="26">
        <f>O500*(U248+V248*'List2 (VaR)'!$R$4)/100</f>
        <v>1.4240039113495841E-2</v>
      </c>
      <c r="AD248" s="26">
        <f t="shared" si="39"/>
        <v>-4.8417671842895707E-2</v>
      </c>
      <c r="AE248" s="26">
        <f t="shared" si="40"/>
        <v>-3.9663046273304046E-2</v>
      </c>
      <c r="AF248" s="26">
        <f t="shared" si="41"/>
        <v>5.2770823748001287E-2</v>
      </c>
      <c r="AG248" s="26">
        <f t="shared" si="42"/>
        <v>4.5030957568531829E-2</v>
      </c>
    </row>
    <row r="249" spans="1:33" x14ac:dyDescent="0.2">
      <c r="A249" s="154">
        <v>41299</v>
      </c>
      <c r="B249">
        <f>'American Bonds'!B249-'American Bonds'!B240</f>
        <v>-3.0000000000000027E-2</v>
      </c>
      <c r="C249">
        <f>'American Bonds'!C249-'American Bonds'!C240</f>
        <v>-1.0000000000000009E-2</v>
      </c>
      <c r="D249">
        <f>'American Bonds'!D249-'American Bonds'!D240</f>
        <v>3.0000000000000027E-2</v>
      </c>
      <c r="E249">
        <f>'American Bonds'!E249-'American Bonds'!E240</f>
        <v>9.9999999999998979E-3</v>
      </c>
      <c r="F249">
        <f>'American Bonds'!F249-'American Bonds'!F240</f>
        <v>3.0000000000000027E-2</v>
      </c>
      <c r="G249">
        <f>'American Bonds'!G249-'American Bonds'!G240</f>
        <v>4.0000000000000036E-2</v>
      </c>
      <c r="H249">
        <f>'American Bonds'!H249-'American Bonds'!H240</f>
        <v>7.9999999999999849E-2</v>
      </c>
      <c r="I249">
        <f>'American Bonds'!I249-'American Bonds'!I240</f>
        <v>0.12999999999999989</v>
      </c>
      <c r="J249">
        <f>'American Bonds'!J249-'American Bonds'!J240</f>
        <v>0.14999999999999991</v>
      </c>
      <c r="K249">
        <f>'American Bonds'!K249-'American Bonds'!K240</f>
        <v>0.13999999999999968</v>
      </c>
      <c r="L249">
        <f>'American Bonds'!L249-'American Bonds'!L240</f>
        <v>7.0000000000000284E-2</v>
      </c>
      <c r="N249" s="129">
        <f t="shared" si="43"/>
        <v>0.14999999999999991</v>
      </c>
      <c r="O249" s="25">
        <f>List1!X306</f>
        <v>6.3677356384247608</v>
      </c>
      <c r="T249" s="147">
        <v>41667</v>
      </c>
      <c r="U249">
        <f t="shared" si="33"/>
        <v>9.1934156378600806E-2</v>
      </c>
      <c r="V249">
        <f t="shared" si="34"/>
        <v>6.3382315836140887E-2</v>
      </c>
      <c r="W249" s="26">
        <f>LN(List1!W316/List1!W306)</f>
        <v>1.0570366706631586E-2</v>
      </c>
      <c r="X249" s="26">
        <f t="shared" si="35"/>
        <v>0.23938347207579228</v>
      </c>
      <c r="Y249" s="26">
        <f t="shared" si="36"/>
        <v>-1.5325916925381511E-2</v>
      </c>
      <c r="Z249" s="26">
        <f>O501*(U249+V249*'List2 (VaR)'!$R$3)/100</f>
        <v>1.6700999721569378E-2</v>
      </c>
      <c r="AA249" s="26">
        <f t="shared" si="37"/>
        <v>0.19618878846626084</v>
      </c>
      <c r="AB249" s="26">
        <f t="shared" si="38"/>
        <v>-1.2560487353835239E-2</v>
      </c>
      <c r="AC249" s="26">
        <f>O501*(U249+V249*'List2 (VaR)'!$R$4)/100</f>
        <v>1.4256114484345692E-2</v>
      </c>
      <c r="AD249" s="26">
        <f t="shared" si="39"/>
        <v>-4.8464804714730407E-2</v>
      </c>
      <c r="AE249" s="26">
        <f t="shared" si="40"/>
        <v>-3.9719748559860622E-2</v>
      </c>
      <c r="AF249" s="26">
        <f t="shared" si="41"/>
        <v>5.2813198321997171E-2</v>
      </c>
      <c r="AG249" s="26">
        <f t="shared" si="42"/>
        <v>4.5081792354649243E-2</v>
      </c>
    </row>
    <row r="250" spans="1:33" x14ac:dyDescent="0.2">
      <c r="A250" s="154">
        <v>41300</v>
      </c>
      <c r="B250">
        <f>'American Bonds'!B250-'American Bonds'!B241</f>
        <v>-3.0000000000000027E-2</v>
      </c>
      <c r="C250">
        <f>'American Bonds'!C250-'American Bonds'!C241</f>
        <v>-1.0000000000000009E-2</v>
      </c>
      <c r="D250">
        <f>'American Bonds'!D250-'American Bonds'!D241</f>
        <v>2.0000000000000018E-2</v>
      </c>
      <c r="E250">
        <f>'American Bonds'!E250-'American Bonds'!E241</f>
        <v>0</v>
      </c>
      <c r="F250">
        <f>'American Bonds'!F250-'American Bonds'!F241</f>
        <v>1.0000000000000009E-2</v>
      </c>
      <c r="G250">
        <f>'American Bonds'!G250-'American Bonds'!G241</f>
        <v>0</v>
      </c>
      <c r="H250">
        <f>'American Bonds'!H250-'American Bonds'!H241</f>
        <v>4.0000000000000036E-2</v>
      </c>
      <c r="I250">
        <f>'American Bonds'!I250-'American Bonds'!I241</f>
        <v>7.9999999999999627E-2</v>
      </c>
      <c r="J250">
        <f>'American Bonds'!J250-'American Bonds'!J241</f>
        <v>9.0000000000000302E-2</v>
      </c>
      <c r="K250">
        <f>'American Bonds'!K250-'American Bonds'!K241</f>
        <v>8.9999999999999858E-2</v>
      </c>
      <c r="L250">
        <f>'American Bonds'!L250-'American Bonds'!L241</f>
        <v>6.999999999999984E-2</v>
      </c>
      <c r="N250" s="129">
        <f t="shared" si="43"/>
        <v>9.0000000000000302E-2</v>
      </c>
      <c r="O250" s="25">
        <f>List1!X307</f>
        <v>6.3741572402056752</v>
      </c>
      <c r="T250" s="147">
        <v>41668</v>
      </c>
      <c r="U250">
        <f t="shared" si="33"/>
        <v>9.259259259259256E-2</v>
      </c>
      <c r="V250">
        <f t="shared" si="34"/>
        <v>6.3462967227875561E-2</v>
      </c>
      <c r="W250" s="26">
        <f>LN(List1!W317/List1!W307)</f>
        <v>5.1953767851817493E-3</v>
      </c>
      <c r="X250" s="26">
        <f t="shared" si="35"/>
        <v>0.24022953148348442</v>
      </c>
      <c r="Y250" s="26">
        <f t="shared" si="36"/>
        <v>-1.5351280512693204E-2</v>
      </c>
      <c r="Z250" s="26">
        <f>O502*(U250+V250*'List2 (VaR)'!$R$3)/100</f>
        <v>1.6725534567862934E-2</v>
      </c>
      <c r="AA250" s="26">
        <f t="shared" si="37"/>
        <v>0.19697988441446607</v>
      </c>
      <c r="AB250" s="26">
        <f t="shared" si="38"/>
        <v>-1.2587517622546097E-2</v>
      </c>
      <c r="AC250" s="26">
        <f>O502*(U250+V250*'List2 (VaR)'!$R$4)/100</f>
        <v>1.4282122824952717E-2</v>
      </c>
      <c r="AD250" s="26">
        <f t="shared" si="39"/>
        <v>-4.854501142026791E-2</v>
      </c>
      <c r="AE250" s="26">
        <f t="shared" si="40"/>
        <v>-3.9805225774753317E-2</v>
      </c>
      <c r="AF250" s="26">
        <f t="shared" si="41"/>
        <v>5.2890784318326944E-2</v>
      </c>
      <c r="AG250" s="26">
        <f t="shared" si="42"/>
        <v>4.5164037949128884E-2</v>
      </c>
    </row>
    <row r="251" spans="1:33" x14ac:dyDescent="0.2">
      <c r="A251" s="154">
        <v>41303</v>
      </c>
      <c r="B251">
        <f>'American Bonds'!B251-'American Bonds'!B242</f>
        <v>-3.0000000000000027E-2</v>
      </c>
      <c r="C251">
        <f>'American Bonds'!C251-'American Bonds'!C242</f>
        <v>-4.0000000000000036E-2</v>
      </c>
      <c r="D251">
        <f>'American Bonds'!D251-'American Bonds'!D242</f>
        <v>1.0000000000000009E-2</v>
      </c>
      <c r="E251">
        <f>'American Bonds'!E251-'American Bonds'!E242</f>
        <v>1.0000000000000009E-2</v>
      </c>
      <c r="F251">
        <f>'American Bonds'!F251-'American Bonds'!F242</f>
        <v>5.0000000000000044E-2</v>
      </c>
      <c r="G251">
        <f>'American Bonds'!G251-'American Bonds'!G242</f>
        <v>6.0000000000000053E-2</v>
      </c>
      <c r="H251">
        <f>'American Bonds'!H251-'American Bonds'!H242</f>
        <v>9.9999999999999867E-2</v>
      </c>
      <c r="I251">
        <f>'American Bonds'!I251-'American Bonds'!I242</f>
        <v>0.13999999999999968</v>
      </c>
      <c r="J251">
        <f>'American Bonds'!J251-'American Bonds'!J242</f>
        <v>0.16000000000000014</v>
      </c>
      <c r="K251">
        <f>'American Bonds'!K251-'American Bonds'!K242</f>
        <v>0.1599999999999997</v>
      </c>
      <c r="L251">
        <f>'American Bonds'!L251-'American Bonds'!L242</f>
        <v>0.14999999999999991</v>
      </c>
      <c r="N251" s="129">
        <f t="shared" si="43"/>
        <v>0.16000000000000014</v>
      </c>
      <c r="O251" s="25">
        <f>List1!X308</f>
        <v>6.3814662499496029</v>
      </c>
      <c r="T251" s="147">
        <v>41669</v>
      </c>
      <c r="U251">
        <f t="shared" si="33"/>
        <v>9.3004115226337419E-2</v>
      </c>
      <c r="V251">
        <f t="shared" si="34"/>
        <v>6.3444743834182429E-2</v>
      </c>
      <c r="W251" s="26">
        <f>LN(List1!W318/List1!W308)</f>
        <v>3.4882907188232338E-3</v>
      </c>
      <c r="X251" s="26">
        <f t="shared" si="35"/>
        <v>0.24059866016405346</v>
      </c>
      <c r="Y251" s="26">
        <f t="shared" si="36"/>
        <v>-1.5344205943381168E-2</v>
      </c>
      <c r="Z251" s="26">
        <f>O503*(U251+V251*'List2 (VaR)'!$R$3)/100</f>
        <v>1.6715325427993241E-2</v>
      </c>
      <c r="AA251" s="26">
        <f t="shared" si="37"/>
        <v>0.1973614322329994</v>
      </c>
      <c r="AB251" s="26">
        <f t="shared" si="38"/>
        <v>-1.2586746989359417E-2</v>
      </c>
      <c r="AC251" s="26">
        <f>O503*(U251+V251*'List2 (VaR)'!$R$4)/100</f>
        <v>1.4277486924238292E-2</v>
      </c>
      <c r="AD251" s="26">
        <f t="shared" si="39"/>
        <v>-4.8522639667777145E-2</v>
      </c>
      <c r="AE251" s="26">
        <f t="shared" si="40"/>
        <v>-3.9802788818642888E-2</v>
      </c>
      <c r="AF251" s="26">
        <f t="shared" si="41"/>
        <v>5.2858500183387482E-2</v>
      </c>
      <c r="AG251" s="26">
        <f t="shared" si="42"/>
        <v>4.51493779438649E-2</v>
      </c>
    </row>
    <row r="252" spans="1:33" x14ac:dyDescent="0.2">
      <c r="A252" s="154">
        <v>41304</v>
      </c>
      <c r="B252">
        <f>'American Bonds'!B252-'American Bonds'!B243</f>
        <v>2.0000000000000018E-2</v>
      </c>
      <c r="C252">
        <f>'American Bonds'!C252-'American Bonds'!C243</f>
        <v>-1.0000000000000009E-2</v>
      </c>
      <c r="D252">
        <f>'American Bonds'!D252-'American Bonds'!D243</f>
        <v>1.0000000000000009E-2</v>
      </c>
      <c r="E252">
        <f>'American Bonds'!E252-'American Bonds'!E243</f>
        <v>2.0000000000000018E-2</v>
      </c>
      <c r="F252">
        <f>'American Bonds'!F252-'American Bonds'!F243</f>
        <v>-4.0000000000000036E-2</v>
      </c>
      <c r="G252">
        <f>'American Bonds'!G252-'American Bonds'!G243</f>
        <v>-5.0000000000000044E-2</v>
      </c>
      <c r="H252">
        <f>'American Bonds'!H252-'American Bonds'!H243</f>
        <v>-3.0000000000000027E-2</v>
      </c>
      <c r="I252">
        <f>'American Bonds'!I252-'American Bonds'!I243</f>
        <v>0</v>
      </c>
      <c r="J252">
        <f>'American Bonds'!J252-'American Bonds'!J243</f>
        <v>3.0000000000000249E-2</v>
      </c>
      <c r="K252">
        <f>'American Bonds'!K252-'American Bonds'!K243</f>
        <v>3.9999999999999591E-2</v>
      </c>
      <c r="L252">
        <f>'American Bonds'!L252-'American Bonds'!L243</f>
        <v>4.9999999999999822E-2</v>
      </c>
      <c r="N252" s="129">
        <f t="shared" si="43"/>
        <v>4.9999999999999822E-2</v>
      </c>
      <c r="O252" s="25">
        <f>List1!X309</f>
        <v>6.3759811365005241</v>
      </c>
      <c r="T252" s="147" t="s">
        <v>202</v>
      </c>
      <c r="U252">
        <f t="shared" si="33"/>
        <v>9.3539094650205754E-2</v>
      </c>
      <c r="V252">
        <f t="shared" si="34"/>
        <v>6.337466900824211E-2</v>
      </c>
      <c r="W252" s="26">
        <f>LN(List1!W319/List1!W309)</f>
        <v>2.5764180323901548E-3</v>
      </c>
      <c r="X252" s="26">
        <f t="shared" si="35"/>
        <v>0.24097062116557172</v>
      </c>
      <c r="Y252" s="26">
        <f t="shared" si="36"/>
        <v>-1.5392164216574413E-2</v>
      </c>
      <c r="Z252" s="26">
        <f>O504*(U252+V252*'List2 (VaR)'!$R$3)/100</f>
        <v>1.676392927134145E-2</v>
      </c>
      <c r="AA252" s="26">
        <f t="shared" si="37"/>
        <v>0.19778114882526182</v>
      </c>
      <c r="AB252" s="26">
        <f t="shared" si="38"/>
        <v>-1.263340695615105E-2</v>
      </c>
      <c r="AC252" s="26">
        <f>O504*(U252+V252*'List2 (VaR)'!$R$4)/100</f>
        <v>1.4324942949472688E-2</v>
      </c>
      <c r="AD252" s="26">
        <f t="shared" si="39"/>
        <v>-4.867429704371639E-2</v>
      </c>
      <c r="AE252" s="26">
        <f t="shared" si="40"/>
        <v>-3.9950340589252273E-2</v>
      </c>
      <c r="AF252" s="26">
        <f t="shared" si="41"/>
        <v>5.3012199031405846E-2</v>
      </c>
      <c r="AG252" s="26">
        <f t="shared" si="42"/>
        <v>4.5299447072304017E-2</v>
      </c>
    </row>
    <row r="253" spans="1:33" x14ac:dyDescent="0.2">
      <c r="A253" s="154" t="s">
        <v>105</v>
      </c>
      <c r="B253">
        <f>'American Bonds'!B253-'American Bonds'!B244</f>
        <v>3.0000000000000027E-2</v>
      </c>
      <c r="C253">
        <f>'American Bonds'!C253-'American Bonds'!C244</f>
        <v>-1.0000000000000009E-2</v>
      </c>
      <c r="D253">
        <f>'American Bonds'!D253-'American Bonds'!D244</f>
        <v>3.0000000000000027E-2</v>
      </c>
      <c r="E253">
        <f>'American Bonds'!E253-'American Bonds'!E244</f>
        <v>0</v>
      </c>
      <c r="F253">
        <f>'American Bonds'!F253-'American Bonds'!F244</f>
        <v>-3.0000000000000027E-2</v>
      </c>
      <c r="G253">
        <f>'American Bonds'!G253-'American Bonds'!G244</f>
        <v>-4.0000000000000036E-2</v>
      </c>
      <c r="H253">
        <f>'American Bonds'!H253-'American Bonds'!H244</f>
        <v>-4.0000000000000036E-2</v>
      </c>
      <c r="I253">
        <f>'American Bonds'!I253-'American Bonds'!I244</f>
        <v>-9.9999999999997868E-3</v>
      </c>
      <c r="J253">
        <f>'American Bonds'!J253-'American Bonds'!J244</f>
        <v>9.9999999999997868E-3</v>
      </c>
      <c r="K253">
        <f>'American Bonds'!K253-'American Bonds'!K244</f>
        <v>2.9999999999999805E-2</v>
      </c>
      <c r="L253">
        <f>'American Bonds'!L253-'American Bonds'!L244</f>
        <v>4.0000000000000036E-2</v>
      </c>
      <c r="N253" s="129">
        <f t="shared" si="43"/>
        <v>4.0000000000000036E-2</v>
      </c>
      <c r="O253" s="25">
        <f>List1!X310</f>
        <v>6.3905940888177044</v>
      </c>
    </row>
    <row r="254" spans="1:33" x14ac:dyDescent="0.2">
      <c r="A254" s="154" t="s">
        <v>106</v>
      </c>
      <c r="B254">
        <f>'American Bonds'!B254-'American Bonds'!B245</f>
        <v>3.999999999999998E-2</v>
      </c>
      <c r="C254">
        <f>'American Bonds'!C254-'American Bonds'!C245</f>
        <v>2.0000000000000018E-2</v>
      </c>
      <c r="D254">
        <f>'American Bonds'!D254-'American Bonds'!D245</f>
        <v>2.0000000000000018E-2</v>
      </c>
      <c r="E254">
        <f>'American Bonds'!E254-'American Bonds'!E245</f>
        <v>2.0000000000000018E-2</v>
      </c>
      <c r="F254">
        <f>'American Bonds'!F254-'American Bonds'!F245</f>
        <v>1.0000000000000009E-2</v>
      </c>
      <c r="G254">
        <f>'American Bonds'!G254-'American Bonds'!G245</f>
        <v>-2.0000000000000018E-2</v>
      </c>
      <c r="H254">
        <f>'American Bonds'!H254-'American Bonds'!H245</f>
        <v>-3.0000000000000027E-2</v>
      </c>
      <c r="I254">
        <f>'American Bonds'!I254-'American Bonds'!I245</f>
        <v>-9.9999999999997868E-3</v>
      </c>
      <c r="J254">
        <f>'American Bonds'!J254-'American Bonds'!J245</f>
        <v>0</v>
      </c>
      <c r="K254">
        <f>'American Bonds'!K254-'American Bonds'!K245</f>
        <v>9.9999999999997868E-3</v>
      </c>
      <c r="L254">
        <f>'American Bonds'!L254-'American Bonds'!L245</f>
        <v>4.0000000000000036E-2</v>
      </c>
      <c r="N254" s="129">
        <f t="shared" si="43"/>
        <v>4.0000000000000036E-2</v>
      </c>
      <c r="O254" s="25">
        <f>List1!X311</f>
        <v>6.382820459522681</v>
      </c>
    </row>
    <row r="255" spans="1:33" x14ac:dyDescent="0.2">
      <c r="A255" s="154" t="s">
        <v>107</v>
      </c>
      <c r="B255">
        <f>'American Bonds'!B255-'American Bonds'!B246</f>
        <v>2.9999999999999971E-2</v>
      </c>
      <c r="C255">
        <f>'American Bonds'!C255-'American Bonds'!C246</f>
        <v>0</v>
      </c>
      <c r="D255">
        <f>'American Bonds'!D255-'American Bonds'!D246</f>
        <v>4.0000000000000036E-2</v>
      </c>
      <c r="E255">
        <f>'American Bonds'!E255-'American Bonds'!E246</f>
        <v>2.9999999999999916E-2</v>
      </c>
      <c r="F255">
        <f>'American Bonds'!F255-'American Bonds'!F246</f>
        <v>5.0000000000000044E-2</v>
      </c>
      <c r="G255">
        <f>'American Bonds'!G255-'American Bonds'!G246</f>
        <v>6.0000000000000053E-2</v>
      </c>
      <c r="H255">
        <f>'American Bonds'!H255-'American Bonds'!H246</f>
        <v>5.0000000000000044E-2</v>
      </c>
      <c r="I255">
        <f>'American Bonds'!I255-'American Bonds'!I246</f>
        <v>8.0000000000000071E-2</v>
      </c>
      <c r="J255">
        <f>'American Bonds'!J255-'American Bonds'!J246</f>
        <v>8.0000000000000071E-2</v>
      </c>
      <c r="K255">
        <f>'American Bonds'!K255-'American Bonds'!K246</f>
        <v>9.9999999999999645E-2</v>
      </c>
      <c r="L255">
        <f>'American Bonds'!L255-'American Bonds'!L246</f>
        <v>0.11999999999999966</v>
      </c>
      <c r="N255" s="129">
        <f t="shared" si="43"/>
        <v>0.11999999999999966</v>
      </c>
      <c r="O255" s="25">
        <f>List1!X312</f>
        <v>6.3825536614273082</v>
      </c>
    </row>
    <row r="256" spans="1:33" x14ac:dyDescent="0.2">
      <c r="A256" s="154" t="s">
        <v>108</v>
      </c>
      <c r="B256">
        <f>'American Bonds'!B256-'American Bonds'!B247</f>
        <v>-2.0000000000000018E-2</v>
      </c>
      <c r="C256">
        <f>'American Bonds'!C256-'American Bonds'!C247</f>
        <v>2.0000000000000018E-2</v>
      </c>
      <c r="D256">
        <f>'American Bonds'!D256-'American Bonds'!D247</f>
        <v>0</v>
      </c>
      <c r="E256">
        <f>'American Bonds'!E256-'American Bonds'!E247</f>
        <v>-2.0000000000000018E-2</v>
      </c>
      <c r="F256">
        <f>'American Bonds'!F256-'American Bonds'!F247</f>
        <v>-5.0000000000000044E-2</v>
      </c>
      <c r="G256">
        <f>'American Bonds'!G256-'American Bonds'!G247</f>
        <v>-6.0000000000000053E-2</v>
      </c>
      <c r="H256">
        <f>'American Bonds'!H256-'American Bonds'!H247</f>
        <v>-7.9999999999999849E-2</v>
      </c>
      <c r="I256">
        <f>'American Bonds'!I256-'American Bonds'!I247</f>
        <v>-8.0000000000000071E-2</v>
      </c>
      <c r="J256">
        <f>'American Bonds'!J256-'American Bonds'!J247</f>
        <v>-5.0000000000000266E-2</v>
      </c>
      <c r="K256">
        <f>'American Bonds'!K256-'American Bonds'!K247</f>
        <v>-2.0000000000000018E-2</v>
      </c>
      <c r="L256">
        <f>'American Bonds'!L256-'American Bonds'!L247</f>
        <v>0</v>
      </c>
      <c r="N256" s="129">
        <f t="shared" si="43"/>
        <v>2.0000000000000018E-2</v>
      </c>
      <c r="O256" s="25">
        <f>List1!X313</f>
        <v>6.3762171772834719</v>
      </c>
    </row>
    <row r="257" spans="1:15" x14ac:dyDescent="0.2">
      <c r="A257" s="154" t="s">
        <v>109</v>
      </c>
      <c r="B257">
        <f>'American Bonds'!B257-'American Bonds'!B248</f>
        <v>3.0000000000000027E-2</v>
      </c>
      <c r="C257">
        <f>'American Bonds'!C257-'American Bonds'!C248</f>
        <v>3.0000000000000027E-2</v>
      </c>
      <c r="D257">
        <f>'American Bonds'!D257-'American Bonds'!D248</f>
        <v>2.0000000000000018E-2</v>
      </c>
      <c r="E257">
        <f>'American Bonds'!E257-'American Bonds'!E248</f>
        <v>-1.9999999999999907E-2</v>
      </c>
      <c r="F257">
        <f>'American Bonds'!F257-'American Bonds'!F248</f>
        <v>-7.0000000000000062E-2</v>
      </c>
      <c r="G257">
        <f>'American Bonds'!G257-'American Bonds'!G248</f>
        <v>-9.000000000000008E-2</v>
      </c>
      <c r="H257">
        <f>'American Bonds'!H257-'American Bonds'!H248</f>
        <v>-0.1399999999999999</v>
      </c>
      <c r="I257">
        <f>'American Bonds'!I257-'American Bonds'!I248</f>
        <v>-0.16000000000000014</v>
      </c>
      <c r="J257">
        <f>'American Bonds'!J257-'American Bonds'!J248</f>
        <v>-0.12999999999999989</v>
      </c>
      <c r="K257">
        <f>'American Bonds'!K257-'American Bonds'!K248</f>
        <v>-9.9999999999999645E-2</v>
      </c>
      <c r="L257">
        <f>'American Bonds'!L257-'American Bonds'!L248</f>
        <v>-8.0000000000000071E-2</v>
      </c>
      <c r="N257" s="129">
        <f t="shared" si="43"/>
        <v>3.0000000000000027E-2</v>
      </c>
      <c r="O257" s="25">
        <f>List1!X314</f>
        <v>6.3976154899062774</v>
      </c>
    </row>
    <row r="258" spans="1:15" x14ac:dyDescent="0.2">
      <c r="A258" s="154" t="s">
        <v>110</v>
      </c>
      <c r="B258">
        <f>'American Bonds'!B258-'American Bonds'!B249</f>
        <v>3.0000000000000027E-2</v>
      </c>
      <c r="C258">
        <f>'American Bonds'!C258-'American Bonds'!C249</f>
        <v>3.0000000000000027E-2</v>
      </c>
      <c r="D258">
        <f>'American Bonds'!D258-'American Bonds'!D249</f>
        <v>1.0000000000000009E-2</v>
      </c>
      <c r="E258">
        <f>'American Bonds'!E258-'American Bonds'!E249</f>
        <v>-2.9999999999999916E-2</v>
      </c>
      <c r="F258">
        <f>'American Bonds'!F258-'American Bonds'!F249</f>
        <v>-6.0000000000000053E-2</v>
      </c>
      <c r="G258">
        <f>'American Bonds'!G258-'American Bonds'!G249</f>
        <v>-9.000000000000008E-2</v>
      </c>
      <c r="H258">
        <f>'American Bonds'!H258-'American Bonds'!H249</f>
        <v>-0.1399999999999999</v>
      </c>
      <c r="I258">
        <f>'American Bonds'!I258-'American Bonds'!I249</f>
        <v>-0.1599999999999997</v>
      </c>
      <c r="J258">
        <f>'American Bonds'!J258-'American Bonds'!J249</f>
        <v>-0.16999999999999993</v>
      </c>
      <c r="K258">
        <f>'American Bonds'!K258-'American Bonds'!K249</f>
        <v>-0.13999999999999968</v>
      </c>
      <c r="L258">
        <f>'American Bonds'!L258-'American Bonds'!L249</f>
        <v>-0.12000000000000011</v>
      </c>
      <c r="N258" s="129">
        <f t="shared" si="43"/>
        <v>3.0000000000000027E-2</v>
      </c>
      <c r="O258" s="25">
        <f>List1!X315</f>
        <v>6.4052840628087129</v>
      </c>
    </row>
    <row r="259" spans="1:15" x14ac:dyDescent="0.2">
      <c r="A259" s="154" t="s">
        <v>111</v>
      </c>
      <c r="B259">
        <f>'American Bonds'!B259-'American Bonds'!B250</f>
        <v>2.0000000000000018E-2</v>
      </c>
      <c r="C259">
        <f>'American Bonds'!C259-'American Bonds'!C250</f>
        <v>2.0000000000000018E-2</v>
      </c>
      <c r="D259">
        <f>'American Bonds'!D259-'American Bonds'!D250</f>
        <v>1.0000000000000009E-2</v>
      </c>
      <c r="E259">
        <f>'American Bonds'!E259-'American Bonds'!E250</f>
        <v>-1.9999999999999907E-2</v>
      </c>
      <c r="F259">
        <f>'American Bonds'!F259-'American Bonds'!F250</f>
        <v>-2.0000000000000018E-2</v>
      </c>
      <c r="G259">
        <f>'American Bonds'!G259-'American Bonds'!G250</f>
        <v>-2.0000000000000018E-2</v>
      </c>
      <c r="H259">
        <f>'American Bonds'!H259-'American Bonds'!H250</f>
        <v>-6.0000000000000053E-2</v>
      </c>
      <c r="I259">
        <f>'American Bonds'!I259-'American Bonds'!I250</f>
        <v>-7.9999999999999627E-2</v>
      </c>
      <c r="J259">
        <f>'American Bonds'!J259-'American Bonds'!J250</f>
        <v>-9.0000000000000302E-2</v>
      </c>
      <c r="K259">
        <f>'American Bonds'!K259-'American Bonds'!K250</f>
        <v>-5.9999999999999609E-2</v>
      </c>
      <c r="L259">
        <f>'American Bonds'!L259-'American Bonds'!L250</f>
        <v>-4.0000000000000036E-2</v>
      </c>
      <c r="N259" s="129">
        <f t="shared" si="43"/>
        <v>2.0000000000000018E-2</v>
      </c>
      <c r="O259" s="25">
        <f>List1!X316</f>
        <v>6.4269095527124493</v>
      </c>
    </row>
    <row r="260" spans="1:15" x14ac:dyDescent="0.2">
      <c r="A260" s="154" t="s">
        <v>112</v>
      </c>
      <c r="B260">
        <f>'American Bonds'!B260-'American Bonds'!B251</f>
        <v>2.0000000000000018E-2</v>
      </c>
      <c r="C260">
        <f>'American Bonds'!C260-'American Bonds'!C251</f>
        <v>4.0000000000000036E-2</v>
      </c>
      <c r="D260">
        <f>'American Bonds'!D260-'American Bonds'!D251</f>
        <v>1.0000000000000009E-2</v>
      </c>
      <c r="E260">
        <f>'American Bonds'!E260-'American Bonds'!E251</f>
        <v>0</v>
      </c>
      <c r="F260">
        <f>'American Bonds'!F260-'American Bonds'!F251</f>
        <v>-2.0000000000000018E-2</v>
      </c>
      <c r="G260">
        <f>'American Bonds'!G260-'American Bonds'!G251</f>
        <v>-1.0000000000000009E-2</v>
      </c>
      <c r="H260">
        <f>'American Bonds'!H260-'American Bonds'!H251</f>
        <v>-5.0000000000000044E-2</v>
      </c>
      <c r="I260">
        <f>'American Bonds'!I260-'American Bonds'!I251</f>
        <v>-5.9999999999999609E-2</v>
      </c>
      <c r="J260">
        <f>'American Bonds'!J260-'American Bonds'!J251</f>
        <v>-8.0000000000000071E-2</v>
      </c>
      <c r="K260">
        <f>'American Bonds'!K260-'American Bonds'!K251</f>
        <v>-6.999999999999984E-2</v>
      </c>
      <c r="L260">
        <f>'American Bonds'!L260-'American Bonds'!L251</f>
        <v>-7.0000000000000284E-2</v>
      </c>
      <c r="N260" s="129">
        <f t="shared" si="43"/>
        <v>4.0000000000000036E-2</v>
      </c>
      <c r="O260" s="25">
        <f>List1!X317</f>
        <v>6.4063369932184404</v>
      </c>
    </row>
    <row r="261" spans="1:15" x14ac:dyDescent="0.2">
      <c r="A261" s="154">
        <v>41317</v>
      </c>
      <c r="B261">
        <f>'American Bonds'!B261-'American Bonds'!B252</f>
        <v>0</v>
      </c>
      <c r="C261">
        <f>'American Bonds'!C261-'American Bonds'!C252</f>
        <v>0</v>
      </c>
      <c r="D261">
        <f>'American Bonds'!D261-'American Bonds'!D252</f>
        <v>-1.0000000000000009E-2</v>
      </c>
      <c r="E261">
        <f>'American Bonds'!E261-'American Bonds'!E252</f>
        <v>-2.0000000000000018E-2</v>
      </c>
      <c r="F261">
        <f>'American Bonds'!F261-'American Bonds'!F252</f>
        <v>1.0000000000000009E-2</v>
      </c>
      <c r="G261">
        <f>'American Bonds'!G261-'American Bonds'!G252</f>
        <v>2.0000000000000018E-2</v>
      </c>
      <c r="H261">
        <f>'American Bonds'!H261-'American Bonds'!H252</f>
        <v>2.0000000000000018E-2</v>
      </c>
      <c r="I261">
        <f>'American Bonds'!I261-'American Bonds'!I252</f>
        <v>0</v>
      </c>
      <c r="J261">
        <f>'American Bonds'!J261-'American Bonds'!J252</f>
        <v>-2.0000000000000018E-2</v>
      </c>
      <c r="K261">
        <f>'American Bonds'!K261-'American Bonds'!K252</f>
        <v>-9.9999999999997868E-3</v>
      </c>
      <c r="L261">
        <f>'American Bonds'!L261-'American Bonds'!L252</f>
        <v>-2.0000000000000018E-2</v>
      </c>
      <c r="N261" s="129">
        <f t="shared" si="43"/>
        <v>2.0000000000000018E-2</v>
      </c>
      <c r="O261" s="25">
        <f>List1!X318</f>
        <v>6.4029326497299364</v>
      </c>
    </row>
    <row r="262" spans="1:15" x14ac:dyDescent="0.2">
      <c r="A262" s="154">
        <v>41318</v>
      </c>
      <c r="B262">
        <f>'American Bonds'!B262-'American Bonds'!B253</f>
        <v>1.0000000000000009E-2</v>
      </c>
      <c r="C262">
        <f>'American Bonds'!C262-'American Bonds'!C253</f>
        <v>3.0000000000000027E-2</v>
      </c>
      <c r="D262">
        <f>'American Bonds'!D262-'American Bonds'!D253</f>
        <v>1.0000000000000009E-2</v>
      </c>
      <c r="E262">
        <f>'American Bonds'!E262-'American Bonds'!E253</f>
        <v>1.0000000000000009E-2</v>
      </c>
      <c r="F262">
        <f>'American Bonds'!F262-'American Bonds'!F253</f>
        <v>3.0000000000000027E-2</v>
      </c>
      <c r="G262">
        <f>'American Bonds'!G262-'American Bonds'!G253</f>
        <v>4.0000000000000036E-2</v>
      </c>
      <c r="H262">
        <f>'American Bonds'!H262-'American Bonds'!H253</f>
        <v>5.0000000000000044E-2</v>
      </c>
      <c r="I262">
        <f>'American Bonds'!I262-'American Bonds'!I253</f>
        <v>2.0000000000000018E-2</v>
      </c>
      <c r="J262">
        <f>'American Bonds'!J262-'American Bonds'!J253</f>
        <v>-9.9999999999997868E-3</v>
      </c>
      <c r="K262">
        <f>'American Bonds'!K262-'American Bonds'!K253</f>
        <v>1.0000000000000231E-2</v>
      </c>
      <c r="L262">
        <f>'American Bonds'!L262-'American Bonds'!L253</f>
        <v>-1.0000000000000231E-2</v>
      </c>
      <c r="N262" s="129">
        <f t="shared" si="43"/>
        <v>5.0000000000000044E-2</v>
      </c>
      <c r="O262" s="25">
        <f>List1!X319</f>
        <v>6.3960085693684592</v>
      </c>
    </row>
    <row r="263" spans="1:15" x14ac:dyDescent="0.2">
      <c r="A263" s="154">
        <v>41319</v>
      </c>
      <c r="B263">
        <f>'American Bonds'!B263-'American Bonds'!B254</f>
        <v>3.0000000000000027E-2</v>
      </c>
      <c r="C263">
        <f>'American Bonds'!C263-'American Bonds'!C254</f>
        <v>2.0000000000000018E-2</v>
      </c>
      <c r="D263">
        <f>'American Bonds'!D263-'American Bonds'!D254</f>
        <v>3.0000000000000027E-2</v>
      </c>
      <c r="E263">
        <f>'American Bonds'!E263-'American Bonds'!E254</f>
        <v>2.0000000000000018E-2</v>
      </c>
      <c r="F263">
        <f>'American Bonds'!F263-'American Bonds'!F254</f>
        <v>6.0000000000000053E-2</v>
      </c>
      <c r="G263">
        <f>'American Bonds'!G263-'American Bonds'!G254</f>
        <v>9.000000000000008E-2</v>
      </c>
      <c r="H263">
        <f>'American Bonds'!H263-'American Bonds'!H254</f>
        <v>8.9999999999999858E-2</v>
      </c>
      <c r="I263">
        <f>'American Bonds'!I263-'American Bonds'!I254</f>
        <v>6.0000000000000053E-2</v>
      </c>
      <c r="J263">
        <f>'American Bonds'!J263-'American Bonds'!J254</f>
        <v>2.9999999999999805E-2</v>
      </c>
      <c r="K263">
        <f>'American Bonds'!K263-'American Bonds'!K254</f>
        <v>4.0000000000000036E-2</v>
      </c>
      <c r="L263">
        <f>'American Bonds'!L263-'American Bonds'!L254</f>
        <v>0</v>
      </c>
      <c r="N263" s="129">
        <f t="shared" si="43"/>
        <v>9.000000000000008E-2</v>
      </c>
      <c r="O263" s="25">
        <f>List1!X320</f>
        <v>6.3829245347428936</v>
      </c>
    </row>
    <row r="264" spans="1:15" x14ac:dyDescent="0.2">
      <c r="A264" s="154">
        <v>41320</v>
      </c>
      <c r="B264">
        <f>'American Bonds'!B264-'American Bonds'!B255</f>
        <v>2.0000000000000018E-2</v>
      </c>
      <c r="C264">
        <f>'American Bonds'!C264-'American Bonds'!C255</f>
        <v>2.0000000000000018E-2</v>
      </c>
      <c r="D264">
        <f>'American Bonds'!D264-'American Bonds'!D255</f>
        <v>3.0000000000000027E-2</v>
      </c>
      <c r="E264">
        <f>'American Bonds'!E264-'American Bonds'!E255</f>
        <v>0</v>
      </c>
      <c r="F264">
        <f>'American Bonds'!F264-'American Bonds'!F255</f>
        <v>1.0000000000000009E-2</v>
      </c>
      <c r="G264">
        <f>'American Bonds'!G264-'American Bonds'!G255</f>
        <v>1.0000000000000009E-2</v>
      </c>
      <c r="H264">
        <f>'American Bonds'!H264-'American Bonds'!H255</f>
        <v>2.0000000000000018E-2</v>
      </c>
      <c r="I264">
        <f>'American Bonds'!I264-'American Bonds'!I255</f>
        <v>-1.0000000000000231E-2</v>
      </c>
      <c r="J264">
        <f>'American Bonds'!J264-'American Bonds'!J255</f>
        <v>-4.0000000000000036E-2</v>
      </c>
      <c r="K264">
        <f>'American Bonds'!K264-'American Bonds'!K255</f>
        <v>-2.0000000000000018E-2</v>
      </c>
      <c r="L264">
        <f>'American Bonds'!L264-'American Bonds'!L255</f>
        <v>-6.0000000000000053E-2</v>
      </c>
      <c r="N264" s="129">
        <f t="shared" si="43"/>
        <v>3.0000000000000027E-2</v>
      </c>
      <c r="O264" s="25">
        <f>List1!X321</f>
        <v>6.3718988329242192</v>
      </c>
    </row>
    <row r="265" spans="1:15" x14ac:dyDescent="0.2">
      <c r="A265" s="154">
        <v>41321</v>
      </c>
      <c r="B265">
        <f>'American Bonds'!B265-'American Bonds'!B256</f>
        <v>2.0000000000000018E-2</v>
      </c>
      <c r="C265">
        <f>'American Bonds'!C265-'American Bonds'!C256</f>
        <v>0</v>
      </c>
      <c r="D265">
        <f>'American Bonds'!D265-'American Bonds'!D256</f>
        <v>4.0000000000000036E-2</v>
      </c>
      <c r="E265">
        <f>'American Bonds'!E265-'American Bonds'!E256</f>
        <v>2.9999999999999916E-2</v>
      </c>
      <c r="F265">
        <f>'American Bonds'!F265-'American Bonds'!F256</f>
        <v>5.0000000000000044E-2</v>
      </c>
      <c r="G265">
        <f>'American Bonds'!G265-'American Bonds'!G256</f>
        <v>5.0000000000000044E-2</v>
      </c>
      <c r="H265">
        <f>'American Bonds'!H265-'American Bonds'!H256</f>
        <v>5.9999999999999831E-2</v>
      </c>
      <c r="I265">
        <f>'American Bonds'!I265-'American Bonds'!I256</f>
        <v>4.0000000000000036E-2</v>
      </c>
      <c r="J265">
        <f>'American Bonds'!J265-'American Bonds'!J256</f>
        <v>0</v>
      </c>
      <c r="K265">
        <f>'American Bonds'!K265-'American Bonds'!K256</f>
        <v>2.0000000000000018E-2</v>
      </c>
      <c r="L265">
        <f>'American Bonds'!L265-'American Bonds'!L256</f>
        <v>-2.0000000000000018E-2</v>
      </c>
      <c r="N265" s="129">
        <f t="shared" si="43"/>
        <v>5.9999999999999831E-2</v>
      </c>
      <c r="O265" s="25">
        <f>List1!X322</f>
        <v>6.3865549761824854</v>
      </c>
    </row>
    <row r="266" spans="1:15" x14ac:dyDescent="0.2">
      <c r="A266" s="154">
        <v>41325</v>
      </c>
      <c r="B266">
        <f>'American Bonds'!B266-'American Bonds'!B257</f>
        <v>-2.0000000000000018E-2</v>
      </c>
      <c r="C266">
        <f>'American Bonds'!C266-'American Bonds'!C257</f>
        <v>0</v>
      </c>
      <c r="D266">
        <f>'American Bonds'!D266-'American Bonds'!D257</f>
        <v>5.9999999999999942E-2</v>
      </c>
      <c r="E266">
        <f>'American Bonds'!E266-'American Bonds'!E257</f>
        <v>2.9999999999999916E-2</v>
      </c>
      <c r="F266">
        <f>'American Bonds'!F266-'American Bonds'!F257</f>
        <v>6.0000000000000053E-2</v>
      </c>
      <c r="G266">
        <f>'American Bonds'!G266-'American Bonds'!G257</f>
        <v>7.0000000000000062E-2</v>
      </c>
      <c r="H266">
        <f>'American Bonds'!H266-'American Bonds'!H257</f>
        <v>7.9999999999999849E-2</v>
      </c>
      <c r="I266">
        <f>'American Bonds'!I266-'American Bonds'!I257</f>
        <v>7.0000000000000284E-2</v>
      </c>
      <c r="J266">
        <f>'American Bonds'!J266-'American Bonds'!J257</f>
        <v>3.0000000000000249E-2</v>
      </c>
      <c r="K266">
        <f>'American Bonds'!K266-'American Bonds'!K257</f>
        <v>3.9999999999999591E-2</v>
      </c>
      <c r="L266">
        <f>'American Bonds'!L266-'American Bonds'!L257</f>
        <v>2.0000000000000018E-2</v>
      </c>
      <c r="N266" s="129">
        <f t="shared" si="43"/>
        <v>7.9999999999999849E-2</v>
      </c>
      <c r="O266" s="25">
        <f>List1!X323</f>
        <v>6.3944817964389555</v>
      </c>
    </row>
    <row r="267" spans="1:15" x14ac:dyDescent="0.2">
      <c r="A267" s="154">
        <v>41326</v>
      </c>
      <c r="B267">
        <f>'American Bonds'!B267-'American Bonds'!B258</f>
        <v>-5.0000000000000044E-2</v>
      </c>
      <c r="C267">
        <f>'American Bonds'!C267-'American Bonds'!C258</f>
        <v>-2.0000000000000018E-2</v>
      </c>
      <c r="D267">
        <f>'American Bonds'!D267-'American Bonds'!D258</f>
        <v>5.0000000000000044E-2</v>
      </c>
      <c r="E267">
        <f>'American Bonds'!E267-'American Bonds'!E258</f>
        <v>2.9999999999999916E-2</v>
      </c>
      <c r="F267">
        <f>'American Bonds'!F267-'American Bonds'!F258</f>
        <v>7.0000000000000062E-2</v>
      </c>
      <c r="G267">
        <f>'American Bonds'!G267-'American Bonds'!G258</f>
        <v>9.000000000000008E-2</v>
      </c>
      <c r="H267">
        <f>'American Bonds'!H267-'American Bonds'!H258</f>
        <v>0.10999999999999988</v>
      </c>
      <c r="I267">
        <f>'American Bonds'!I267-'American Bonds'!I258</f>
        <v>8.9999999999999858E-2</v>
      </c>
      <c r="J267">
        <f>'American Bonds'!J267-'American Bonds'!J258</f>
        <v>8.0000000000000071E-2</v>
      </c>
      <c r="K267">
        <f>'American Bonds'!K267-'American Bonds'!K258</f>
        <v>9.9999999999999645E-2</v>
      </c>
      <c r="L267">
        <f>'American Bonds'!L267-'American Bonds'!L258</f>
        <v>8.0000000000000071E-2</v>
      </c>
      <c r="N267" s="129">
        <f t="shared" si="43"/>
        <v>0.10999999999999988</v>
      </c>
      <c r="O267" s="25">
        <f>List1!X324</f>
        <v>6.3940685585784491</v>
      </c>
    </row>
    <row r="268" spans="1:15" x14ac:dyDescent="0.2">
      <c r="A268" s="154">
        <v>41327</v>
      </c>
      <c r="B268">
        <f>'American Bonds'!B268-'American Bonds'!B259</f>
        <v>-0.12</v>
      </c>
      <c r="C268">
        <f>'American Bonds'!C268-'American Bonds'!C259</f>
        <v>-3.0000000000000027E-2</v>
      </c>
      <c r="D268">
        <f>'American Bonds'!D268-'American Bonds'!D259</f>
        <v>2.0000000000000018E-2</v>
      </c>
      <c r="E268">
        <f>'American Bonds'!E268-'American Bonds'!E259</f>
        <v>1.0000000000000009E-2</v>
      </c>
      <c r="F268">
        <f>'American Bonds'!F268-'American Bonds'!F259</f>
        <v>-2.0000000000000018E-2</v>
      </c>
      <c r="G268">
        <f>'American Bonds'!G268-'American Bonds'!G259</f>
        <v>-2.0000000000000018E-2</v>
      </c>
      <c r="H268">
        <f>'American Bonds'!H268-'American Bonds'!H259</f>
        <v>-9.9999999999997868E-3</v>
      </c>
      <c r="I268">
        <f>'American Bonds'!I268-'American Bonds'!I259</f>
        <v>0</v>
      </c>
      <c r="J268">
        <f>'American Bonds'!J268-'American Bonds'!J259</f>
        <v>-2.0000000000000018E-2</v>
      </c>
      <c r="K268">
        <f>'American Bonds'!K268-'American Bonds'!K259</f>
        <v>9.9999999999997868E-3</v>
      </c>
      <c r="L268">
        <f>'American Bonds'!L268-'American Bonds'!L259</f>
        <v>0</v>
      </c>
      <c r="N268" s="129">
        <f t="shared" ref="N268:N331" si="44">MAX(B268:L268)</f>
        <v>2.0000000000000018E-2</v>
      </c>
      <c r="O268" s="25">
        <f>List1!X325</f>
        <v>6.3947301238164025</v>
      </c>
    </row>
    <row r="269" spans="1:15" x14ac:dyDescent="0.2">
      <c r="A269" s="154">
        <v>41328</v>
      </c>
      <c r="B269">
        <f>'American Bonds'!B269-'American Bonds'!B260</f>
        <v>-0.10999999999999999</v>
      </c>
      <c r="C269">
        <f>'American Bonds'!C269-'American Bonds'!C260</f>
        <v>-3.0000000000000027E-2</v>
      </c>
      <c r="D269">
        <f>'American Bonds'!D269-'American Bonds'!D260</f>
        <v>1.0000000000000009E-2</v>
      </c>
      <c r="E269">
        <f>'American Bonds'!E269-'American Bonds'!E260</f>
        <v>-1.0000000000000009E-2</v>
      </c>
      <c r="F269">
        <f>'American Bonds'!F269-'American Bonds'!F260</f>
        <v>-7.9999999999999849E-2</v>
      </c>
      <c r="G269">
        <f>'American Bonds'!G269-'American Bonds'!G260</f>
        <v>-9.000000000000008E-2</v>
      </c>
      <c r="H269">
        <f>'American Bonds'!H269-'American Bonds'!H260</f>
        <v>-8.9999999999999858E-2</v>
      </c>
      <c r="I269">
        <f>'American Bonds'!I269-'American Bonds'!I260</f>
        <v>-0.10000000000000009</v>
      </c>
      <c r="J269">
        <f>'American Bonds'!J269-'American Bonds'!J260</f>
        <v>-0.10000000000000009</v>
      </c>
      <c r="K269">
        <f>'American Bonds'!K269-'American Bonds'!K260</f>
        <v>-6.0000000000000053E-2</v>
      </c>
      <c r="L269">
        <f>'American Bonds'!L269-'American Bonds'!L260</f>
        <v>-5.9999999999999609E-2</v>
      </c>
      <c r="N269" s="129">
        <f t="shared" si="44"/>
        <v>1.0000000000000009E-2</v>
      </c>
      <c r="O269" s="25">
        <f>List1!X326</f>
        <v>6.4053246573966849</v>
      </c>
    </row>
    <row r="270" spans="1:15" x14ac:dyDescent="0.2">
      <c r="A270" s="154">
        <v>41331</v>
      </c>
      <c r="B270">
        <f>'American Bonds'!B270-'American Bonds'!B261</f>
        <v>-0.06</v>
      </c>
      <c r="C270">
        <f>'American Bonds'!C270-'American Bonds'!C261</f>
        <v>-2.0000000000000018E-2</v>
      </c>
      <c r="D270">
        <f>'American Bonds'!D270-'American Bonds'!D261</f>
        <v>5.0000000000000044E-2</v>
      </c>
      <c r="E270">
        <f>'American Bonds'!E270-'American Bonds'!E261</f>
        <v>-9.9999999999998979E-3</v>
      </c>
      <c r="F270">
        <f>'American Bonds'!F270-'American Bonds'!F261</f>
        <v>0</v>
      </c>
      <c r="G270">
        <f>'American Bonds'!G270-'American Bonds'!G261</f>
        <v>-2.0000000000000018E-2</v>
      </c>
      <c r="H270">
        <f>'American Bonds'!H270-'American Bonds'!H261</f>
        <v>-4.9999999999999822E-2</v>
      </c>
      <c r="I270">
        <f>'American Bonds'!I270-'American Bonds'!I261</f>
        <v>-6.0000000000000053E-2</v>
      </c>
      <c r="J270">
        <f>'American Bonds'!J270-'American Bonds'!J261</f>
        <v>-7.0000000000000284E-2</v>
      </c>
      <c r="K270">
        <f>'American Bonds'!K270-'American Bonds'!K261</f>
        <v>-4.9999999999999822E-2</v>
      </c>
      <c r="L270">
        <f>'American Bonds'!L270-'American Bonds'!L261</f>
        <v>-4.9999999999999822E-2</v>
      </c>
      <c r="N270" s="129">
        <f t="shared" si="44"/>
        <v>5.0000000000000044E-2</v>
      </c>
      <c r="O270" s="25">
        <f>List1!X327</f>
        <v>6.4270474478921988</v>
      </c>
    </row>
    <row r="271" spans="1:15" x14ac:dyDescent="0.2">
      <c r="A271" s="154">
        <v>41332</v>
      </c>
      <c r="B271">
        <f>'American Bonds'!B271-'American Bonds'!B262</f>
        <v>-0.10999999999999999</v>
      </c>
      <c r="C271">
        <f>'American Bonds'!C271-'American Bonds'!C262</f>
        <v>-1.0000000000000009E-2</v>
      </c>
      <c r="D271">
        <f>'American Bonds'!D271-'American Bonds'!D262</f>
        <v>2.9999999999999916E-2</v>
      </c>
      <c r="E271">
        <f>'American Bonds'!E271-'American Bonds'!E262</f>
        <v>4.0000000000000036E-2</v>
      </c>
      <c r="F271">
        <f>'American Bonds'!F271-'American Bonds'!F262</f>
        <v>-3.0000000000000027E-2</v>
      </c>
      <c r="G271">
        <f>'American Bonds'!G271-'American Bonds'!G262</f>
        <v>-4.0000000000000036E-2</v>
      </c>
      <c r="H271">
        <f>'American Bonds'!H271-'American Bonds'!H262</f>
        <v>-9.000000000000008E-2</v>
      </c>
      <c r="I271">
        <f>'American Bonds'!I271-'American Bonds'!I262</f>
        <v>-0.10000000000000009</v>
      </c>
      <c r="J271">
        <f>'American Bonds'!J271-'American Bonds'!J262</f>
        <v>-0.11000000000000032</v>
      </c>
      <c r="K271">
        <f>'American Bonds'!K271-'American Bonds'!K262</f>
        <v>-0.10999999999999988</v>
      </c>
      <c r="L271">
        <f>'American Bonds'!L271-'American Bonds'!L262</f>
        <v>-9.9999999999999645E-2</v>
      </c>
      <c r="N271" s="129">
        <f t="shared" si="44"/>
        <v>4.0000000000000036E-2</v>
      </c>
      <c r="O271" s="25">
        <f>List1!X328</f>
        <v>6.4162287345892981</v>
      </c>
    </row>
    <row r="272" spans="1:15" x14ac:dyDescent="0.2">
      <c r="A272" s="154" t="s">
        <v>113</v>
      </c>
      <c r="B272">
        <f>'American Bonds'!B272-'American Bonds'!B263</f>
        <v>-7.0000000000000007E-2</v>
      </c>
      <c r="C272">
        <f>'American Bonds'!C272-'American Bonds'!C263</f>
        <v>8.9999999999999969E-2</v>
      </c>
      <c r="D272">
        <f>'American Bonds'!D272-'American Bonds'!D263</f>
        <v>0.12</v>
      </c>
      <c r="E272">
        <f>'American Bonds'!E272-'American Bonds'!E263</f>
        <v>6.0000000000000053E-2</v>
      </c>
      <c r="F272">
        <f>'American Bonds'!F272-'American Bonds'!F263</f>
        <v>2.0000000000000018E-2</v>
      </c>
      <c r="G272">
        <f>'American Bonds'!G272-'American Bonds'!G263</f>
        <v>0</v>
      </c>
      <c r="H272">
        <f>'American Bonds'!H272-'American Bonds'!H263</f>
        <v>-1.9999999999999796E-2</v>
      </c>
      <c r="I272">
        <f>'American Bonds'!I272-'American Bonds'!I263</f>
        <v>-4.0000000000000036E-2</v>
      </c>
      <c r="J272">
        <f>'American Bonds'!J272-'American Bonds'!J263</f>
        <v>-4.9999999999999822E-2</v>
      </c>
      <c r="K272">
        <f>'American Bonds'!K272-'American Bonds'!K263</f>
        <v>-2.9999999999999805E-2</v>
      </c>
      <c r="L272">
        <f>'American Bonds'!L272-'American Bonds'!L263</f>
        <v>-2.9999999999999805E-2</v>
      </c>
      <c r="N272" s="129">
        <f t="shared" si="44"/>
        <v>0.12</v>
      </c>
      <c r="O272" s="25">
        <f>List1!X329</f>
        <v>6.4234533369085547</v>
      </c>
    </row>
    <row r="273" spans="1:15" x14ac:dyDescent="0.2">
      <c r="A273" s="154" t="s">
        <v>114</v>
      </c>
      <c r="B273">
        <f>'American Bonds'!B273-'American Bonds'!B264</f>
        <v>1.0000000000000009E-2</v>
      </c>
      <c r="C273">
        <f>'American Bonds'!C273-'American Bonds'!C264</f>
        <v>0.14000000000000001</v>
      </c>
      <c r="D273">
        <f>'American Bonds'!D273-'American Bonds'!D264</f>
        <v>0.17999999999999994</v>
      </c>
      <c r="E273">
        <f>'American Bonds'!E273-'American Bonds'!E264</f>
        <v>0.16000000000000003</v>
      </c>
      <c r="F273">
        <f>'American Bonds'!F273-'American Bonds'!F264</f>
        <v>0.10000000000000009</v>
      </c>
      <c r="G273">
        <f>'American Bonds'!G273-'American Bonds'!G264</f>
        <v>0.10000000000000009</v>
      </c>
      <c r="H273">
        <f>'American Bonds'!H273-'American Bonds'!H264</f>
        <v>7.9999999999999849E-2</v>
      </c>
      <c r="I273">
        <f>'American Bonds'!I273-'American Bonds'!I264</f>
        <v>6.0000000000000053E-2</v>
      </c>
      <c r="J273">
        <f>'American Bonds'!J273-'American Bonds'!J264</f>
        <v>4.0000000000000036E-2</v>
      </c>
      <c r="K273">
        <f>'American Bonds'!K273-'American Bonds'!K264</f>
        <v>4.0000000000000036E-2</v>
      </c>
      <c r="L273">
        <f>'American Bonds'!L273-'American Bonds'!L264</f>
        <v>4.0000000000000036E-2</v>
      </c>
      <c r="N273" s="129">
        <f t="shared" si="44"/>
        <v>0.17999999999999994</v>
      </c>
      <c r="O273" s="25">
        <f>List1!X330</f>
        <v>6.3861028261308803</v>
      </c>
    </row>
    <row r="274" spans="1:15" x14ac:dyDescent="0.2">
      <c r="A274" s="154" t="s">
        <v>115</v>
      </c>
      <c r="B274">
        <f>'American Bonds'!B274-'American Bonds'!B265</f>
        <v>6.0000000000000053E-2</v>
      </c>
      <c r="C274">
        <f>'American Bonds'!C274-'American Bonds'!C265</f>
        <v>0.17999999999999994</v>
      </c>
      <c r="D274">
        <f>'American Bonds'!D274-'American Bonds'!D265</f>
        <v>0.17999999999999994</v>
      </c>
      <c r="E274">
        <f>'American Bonds'!E274-'American Bonds'!E265</f>
        <v>0.16000000000000003</v>
      </c>
      <c r="F274">
        <f>'American Bonds'!F274-'American Bonds'!F265</f>
        <v>0.1100000000000001</v>
      </c>
      <c r="G274">
        <f>'American Bonds'!G274-'American Bonds'!G265</f>
        <v>0.1100000000000001</v>
      </c>
      <c r="H274">
        <f>'American Bonds'!H274-'American Bonds'!H265</f>
        <v>0.10000000000000009</v>
      </c>
      <c r="I274">
        <f>'American Bonds'!I274-'American Bonds'!I265</f>
        <v>8.9999999999999858E-2</v>
      </c>
      <c r="J274">
        <f>'American Bonds'!J274-'American Bonds'!J265</f>
        <v>7.0000000000000284E-2</v>
      </c>
      <c r="K274">
        <f>'American Bonds'!K274-'American Bonds'!K265</f>
        <v>5.0000000000000266E-2</v>
      </c>
      <c r="L274">
        <f>'American Bonds'!L274-'American Bonds'!L265</f>
        <v>5.0000000000000266E-2</v>
      </c>
      <c r="N274" s="129">
        <f t="shared" si="44"/>
        <v>0.17999999999999994</v>
      </c>
      <c r="O274" s="25">
        <f>List1!X331</f>
        <v>6.3766198814410613</v>
      </c>
    </row>
    <row r="275" spans="1:15" x14ac:dyDescent="0.2">
      <c r="A275" s="154" t="s">
        <v>116</v>
      </c>
      <c r="B275">
        <f>'American Bonds'!B275-'American Bonds'!B266</f>
        <v>7.0000000000000062E-2</v>
      </c>
      <c r="C275">
        <f>'American Bonds'!C275-'American Bonds'!C266</f>
        <v>0.20999999999999996</v>
      </c>
      <c r="D275">
        <f>'American Bonds'!D275-'American Bonds'!D266</f>
        <v>0.14000000000000001</v>
      </c>
      <c r="E275">
        <f>'American Bonds'!E275-'American Bonds'!E266</f>
        <v>0.14000000000000001</v>
      </c>
      <c r="F275">
        <f>'American Bonds'!F275-'American Bonds'!F266</f>
        <v>9.000000000000008E-2</v>
      </c>
      <c r="G275">
        <f>'American Bonds'!G275-'American Bonds'!G266</f>
        <v>0.10000000000000009</v>
      </c>
      <c r="H275">
        <f>'American Bonds'!H275-'American Bonds'!H266</f>
        <v>9.000000000000008E-2</v>
      </c>
      <c r="I275">
        <f>'American Bonds'!I275-'American Bonds'!I266</f>
        <v>7.9999999999999627E-2</v>
      </c>
      <c r="J275">
        <f>'American Bonds'!J275-'American Bonds'!J266</f>
        <v>6.0000000000000053E-2</v>
      </c>
      <c r="K275">
        <f>'American Bonds'!K275-'American Bonds'!K266</f>
        <v>6.0000000000000053E-2</v>
      </c>
      <c r="L275">
        <f>'American Bonds'!L275-'American Bonds'!L266</f>
        <v>6.0000000000000053E-2</v>
      </c>
      <c r="N275" s="129">
        <f t="shared" si="44"/>
        <v>0.20999999999999996</v>
      </c>
      <c r="O275" s="25">
        <f>List1!X332</f>
        <v>6.3789321998475845</v>
      </c>
    </row>
    <row r="276" spans="1:15" x14ac:dyDescent="0.2">
      <c r="A276" s="154" t="s">
        <v>117</v>
      </c>
      <c r="B276">
        <f>'American Bonds'!B276-'American Bonds'!B267</f>
        <v>8.0000000000000071E-2</v>
      </c>
      <c r="C276">
        <f>'American Bonds'!C276-'American Bonds'!C267</f>
        <v>0.24</v>
      </c>
      <c r="D276">
        <f>'American Bonds'!D276-'American Bonds'!D267</f>
        <v>0.18999999999999995</v>
      </c>
      <c r="E276">
        <f>'American Bonds'!E276-'American Bonds'!E267</f>
        <v>0.20000000000000007</v>
      </c>
      <c r="F276">
        <f>'American Bonds'!F276-'American Bonds'!F267</f>
        <v>0.10000000000000009</v>
      </c>
      <c r="G276">
        <f>'American Bonds'!G276-'American Bonds'!G267</f>
        <v>0.13000000000000012</v>
      </c>
      <c r="H276">
        <f>'American Bonds'!H276-'American Bonds'!H267</f>
        <v>0.12999999999999989</v>
      </c>
      <c r="I276">
        <f>'American Bonds'!I276-'American Bonds'!I267</f>
        <v>0.10999999999999988</v>
      </c>
      <c r="J276">
        <f>'American Bonds'!J276-'American Bonds'!J267</f>
        <v>0.10000000000000009</v>
      </c>
      <c r="K276">
        <f>'American Bonds'!K276-'American Bonds'!K267</f>
        <v>7.0000000000000284E-2</v>
      </c>
      <c r="L276">
        <f>'American Bonds'!L276-'American Bonds'!L267</f>
        <v>6.999999999999984E-2</v>
      </c>
      <c r="N276" s="129">
        <f t="shared" si="44"/>
        <v>0.24</v>
      </c>
      <c r="O276" s="25">
        <f>List1!X333</f>
        <v>6.3763465954904497</v>
      </c>
    </row>
    <row r="277" spans="1:15" x14ac:dyDescent="0.2">
      <c r="A277" s="154" t="s">
        <v>118</v>
      </c>
      <c r="B277">
        <f>'American Bonds'!B277-'American Bonds'!B268</f>
        <v>0.15000000000000002</v>
      </c>
      <c r="C277">
        <f>'American Bonds'!C277-'American Bonds'!C268</f>
        <v>0.21999999999999997</v>
      </c>
      <c r="D277">
        <f>'American Bonds'!D277-'American Bonds'!D268</f>
        <v>0.19999999999999996</v>
      </c>
      <c r="E277">
        <f>'American Bonds'!E277-'American Bonds'!E268</f>
        <v>0.21999999999999997</v>
      </c>
      <c r="F277">
        <f>'American Bonds'!F277-'American Bonds'!F268</f>
        <v>0.18000000000000016</v>
      </c>
      <c r="G277">
        <f>'American Bonds'!G277-'American Bonds'!G268</f>
        <v>0.20999999999999996</v>
      </c>
      <c r="H277">
        <f>'American Bonds'!H277-'American Bonds'!H268</f>
        <v>0.20999999999999996</v>
      </c>
      <c r="I277">
        <f>'American Bonds'!I277-'American Bonds'!I268</f>
        <v>0.17999999999999972</v>
      </c>
      <c r="J277">
        <f>'American Bonds'!J277-'American Bonds'!J268</f>
        <v>0.18999999999999995</v>
      </c>
      <c r="K277">
        <f>'American Bonds'!K277-'American Bonds'!K268</f>
        <v>0.14000000000000012</v>
      </c>
      <c r="L277">
        <f>'American Bonds'!L277-'American Bonds'!L268</f>
        <v>0.12999999999999989</v>
      </c>
      <c r="N277" s="129">
        <f t="shared" si="44"/>
        <v>0.21999999999999997</v>
      </c>
      <c r="O277" s="25">
        <f>List1!X334</f>
        <v>6.3717502405666302</v>
      </c>
    </row>
    <row r="278" spans="1:15" x14ac:dyDescent="0.2">
      <c r="A278" s="154" t="s">
        <v>119</v>
      </c>
      <c r="B278">
        <f>'American Bonds'!B278-'American Bonds'!B269</f>
        <v>9.9999999999999978E-2</v>
      </c>
      <c r="C278">
        <f>'American Bonds'!C278-'American Bonds'!C269</f>
        <v>0.20999999999999996</v>
      </c>
      <c r="D278">
        <f>'American Bonds'!D278-'American Bonds'!D269</f>
        <v>0.22999999999999998</v>
      </c>
      <c r="E278">
        <f>'American Bonds'!E278-'American Bonds'!E269</f>
        <v>0.24</v>
      </c>
      <c r="F278">
        <f>'American Bonds'!F278-'American Bonds'!F269</f>
        <v>0.25</v>
      </c>
      <c r="G278">
        <f>'American Bonds'!G278-'American Bonds'!G269</f>
        <v>0.29000000000000004</v>
      </c>
      <c r="H278">
        <f>'American Bonds'!H278-'American Bonds'!H269</f>
        <v>0.32999999999999985</v>
      </c>
      <c r="I278">
        <f>'American Bonds'!I278-'American Bonds'!I269</f>
        <v>0.31000000000000005</v>
      </c>
      <c r="J278">
        <f>'American Bonds'!J278-'American Bonds'!J269</f>
        <v>0.29000000000000004</v>
      </c>
      <c r="K278">
        <f>'American Bonds'!K278-'American Bonds'!K269</f>
        <v>0.25</v>
      </c>
      <c r="L278">
        <f>'American Bonds'!L278-'American Bonds'!L269</f>
        <v>0.23999999999999977</v>
      </c>
      <c r="N278" s="129">
        <f t="shared" si="44"/>
        <v>0.32999999999999985</v>
      </c>
      <c r="O278" s="25">
        <f>List1!X335</f>
        <v>6.3566730911361056</v>
      </c>
    </row>
    <row r="279" spans="1:15" x14ac:dyDescent="0.2">
      <c r="A279" s="154" t="s">
        <v>120</v>
      </c>
      <c r="B279">
        <f>'American Bonds'!B279-'American Bonds'!B270</f>
        <v>0.15999999999999998</v>
      </c>
      <c r="C279">
        <f>'American Bonds'!C279-'American Bonds'!C270</f>
        <v>0.25</v>
      </c>
      <c r="D279">
        <f>'American Bonds'!D279-'American Bonds'!D270</f>
        <v>0.20999999999999996</v>
      </c>
      <c r="E279">
        <f>'American Bonds'!E279-'American Bonds'!E270</f>
        <v>0.21999999999999997</v>
      </c>
      <c r="F279">
        <f>'American Bonds'!F279-'American Bonds'!F270</f>
        <v>0.16000000000000014</v>
      </c>
      <c r="G279">
        <f>'American Bonds'!G279-'American Bonds'!G270</f>
        <v>0.19999999999999996</v>
      </c>
      <c r="H279">
        <f>'American Bonds'!H279-'American Bonds'!H270</f>
        <v>0.23999999999999977</v>
      </c>
      <c r="I279">
        <f>'American Bonds'!I279-'American Bonds'!I270</f>
        <v>0.21999999999999975</v>
      </c>
      <c r="J279">
        <f>'American Bonds'!J279-'American Bonds'!J270</f>
        <v>0.2200000000000002</v>
      </c>
      <c r="K279">
        <f>'American Bonds'!K279-'American Bonds'!K270</f>
        <v>0.21999999999999975</v>
      </c>
      <c r="L279">
        <f>'American Bonds'!L279-'American Bonds'!L270</f>
        <v>0.18000000000000016</v>
      </c>
      <c r="N279" s="129">
        <f t="shared" si="44"/>
        <v>0.25</v>
      </c>
      <c r="O279" s="25">
        <f>List1!X336</f>
        <v>6.3411314603739255</v>
      </c>
    </row>
    <row r="280" spans="1:15" x14ac:dyDescent="0.2">
      <c r="A280" s="154">
        <v>41345</v>
      </c>
      <c r="B280">
        <f>'American Bonds'!B280-'American Bonds'!B271</f>
        <v>0.28999999999999992</v>
      </c>
      <c r="C280">
        <f>'American Bonds'!C280-'American Bonds'!C271</f>
        <v>0.26</v>
      </c>
      <c r="D280">
        <f>'American Bonds'!D280-'American Bonds'!D271</f>
        <v>0.2400000000000001</v>
      </c>
      <c r="E280">
        <f>'American Bonds'!E280-'American Bonds'!E271</f>
        <v>0.18000000000000005</v>
      </c>
      <c r="F280">
        <f>'American Bonds'!F280-'American Bonds'!F271</f>
        <v>0.17999999999999994</v>
      </c>
      <c r="G280">
        <f>'American Bonds'!G280-'American Bonds'!G271</f>
        <v>0.19999999999999996</v>
      </c>
      <c r="H280">
        <f>'American Bonds'!H280-'American Bonds'!H271</f>
        <v>0.25000000000000022</v>
      </c>
      <c r="I280">
        <f>'American Bonds'!I280-'American Bonds'!I271</f>
        <v>0.24000000000000021</v>
      </c>
      <c r="J280">
        <f>'American Bonds'!J280-'American Bonds'!J271</f>
        <v>0.26000000000000023</v>
      </c>
      <c r="K280">
        <f>'American Bonds'!K280-'American Bonds'!K271</f>
        <v>0.27</v>
      </c>
      <c r="L280">
        <f>'American Bonds'!L280-'American Bonds'!L271</f>
        <v>0.22999999999999998</v>
      </c>
      <c r="N280" s="129">
        <f t="shared" si="44"/>
        <v>0.28999999999999992</v>
      </c>
      <c r="O280" s="25">
        <f>List1!X337</f>
        <v>6.3428433931760395</v>
      </c>
    </row>
    <row r="281" spans="1:15" x14ac:dyDescent="0.2">
      <c r="A281" s="154">
        <v>41346</v>
      </c>
      <c r="B281">
        <f>'American Bonds'!B281-'American Bonds'!B272</f>
        <v>0.31</v>
      </c>
      <c r="C281">
        <f>'American Bonds'!C281-'American Bonds'!C272</f>
        <v>0.15000000000000002</v>
      </c>
      <c r="D281">
        <f>'American Bonds'!D281-'American Bonds'!D272</f>
        <v>0.14000000000000001</v>
      </c>
      <c r="E281">
        <f>'American Bonds'!E281-'American Bonds'!E272</f>
        <v>0.14000000000000001</v>
      </c>
      <c r="F281">
        <f>'American Bonds'!F281-'American Bonds'!F272</f>
        <v>0.10999999999999988</v>
      </c>
      <c r="G281">
        <f>'American Bonds'!G281-'American Bonds'!G272</f>
        <v>0.10999999999999988</v>
      </c>
      <c r="H281">
        <f>'American Bonds'!H281-'American Bonds'!H272</f>
        <v>0.1399999999999999</v>
      </c>
      <c r="I281">
        <f>'American Bonds'!I281-'American Bonds'!I272</f>
        <v>0.12999999999999989</v>
      </c>
      <c r="J281">
        <f>'American Bonds'!J281-'American Bonds'!J272</f>
        <v>0.14000000000000012</v>
      </c>
      <c r="K281">
        <f>'American Bonds'!K281-'American Bonds'!K272</f>
        <v>0.12999999999999989</v>
      </c>
      <c r="L281">
        <f>'American Bonds'!L281-'American Bonds'!L272</f>
        <v>0.10999999999999988</v>
      </c>
      <c r="N281" s="129">
        <f t="shared" si="44"/>
        <v>0.31</v>
      </c>
      <c r="O281" s="25">
        <f>List1!X338</f>
        <v>6.3318824106727796</v>
      </c>
    </row>
    <row r="282" spans="1:15" x14ac:dyDescent="0.2">
      <c r="A282" s="154">
        <v>41347</v>
      </c>
      <c r="B282">
        <f>'American Bonds'!B282-'American Bonds'!B273</f>
        <v>0.18999999999999995</v>
      </c>
      <c r="C282">
        <f>'American Bonds'!C282-'American Bonds'!C273</f>
        <v>5.9999999999999942E-2</v>
      </c>
      <c r="D282">
        <f>'American Bonds'!D282-'American Bonds'!D273</f>
        <v>5.0000000000000044E-2</v>
      </c>
      <c r="E282">
        <f>'American Bonds'!E282-'American Bonds'!E273</f>
        <v>4.0000000000000036E-2</v>
      </c>
      <c r="F282">
        <f>'American Bonds'!F282-'American Bonds'!F273</f>
        <v>1.0000000000000009E-2</v>
      </c>
      <c r="G282">
        <f>'American Bonds'!G282-'American Bonds'!G273</f>
        <v>-1.0000000000000009E-2</v>
      </c>
      <c r="H282">
        <f>'American Bonds'!H282-'American Bonds'!H273</f>
        <v>-9.9999999999997868E-3</v>
      </c>
      <c r="I282">
        <f>'American Bonds'!I282-'American Bonds'!I273</f>
        <v>-9.9999999999997868E-3</v>
      </c>
      <c r="J282">
        <f>'American Bonds'!J282-'American Bonds'!J273</f>
        <v>1.9999999999999574E-2</v>
      </c>
      <c r="K282">
        <f>'American Bonds'!K282-'American Bonds'!K273</f>
        <v>3.0000000000000249E-2</v>
      </c>
      <c r="L282">
        <f>'American Bonds'!L282-'American Bonds'!L273</f>
        <v>2.0000000000000018E-2</v>
      </c>
      <c r="N282" s="129">
        <f t="shared" si="44"/>
        <v>0.18999999999999995</v>
      </c>
      <c r="O282" s="25">
        <f>List1!X339</f>
        <v>6.3416960375626612</v>
      </c>
    </row>
    <row r="283" spans="1:15" x14ac:dyDescent="0.2">
      <c r="A283" s="154">
        <v>41348</v>
      </c>
      <c r="B283">
        <f>'American Bonds'!B283-'American Bonds'!B274</f>
        <v>0.12</v>
      </c>
      <c r="C283">
        <f>'American Bonds'!C283-'American Bonds'!C274</f>
        <v>2.0000000000000018E-2</v>
      </c>
      <c r="D283">
        <f>'American Bonds'!D283-'American Bonds'!D274</f>
        <v>5.0000000000000044E-2</v>
      </c>
      <c r="E283">
        <f>'American Bonds'!E283-'American Bonds'!E274</f>
        <v>3.0000000000000027E-2</v>
      </c>
      <c r="F283">
        <f>'American Bonds'!F283-'American Bonds'!F274</f>
        <v>3.0000000000000027E-2</v>
      </c>
      <c r="G283">
        <f>'American Bonds'!G283-'American Bonds'!G274</f>
        <v>3.9999999999999813E-2</v>
      </c>
      <c r="H283">
        <f>'American Bonds'!H283-'American Bonds'!H274</f>
        <v>2.9999999999999805E-2</v>
      </c>
      <c r="I283">
        <f>'American Bonds'!I283-'American Bonds'!I274</f>
        <v>2.0000000000000018E-2</v>
      </c>
      <c r="J283">
        <f>'American Bonds'!J283-'American Bonds'!J274</f>
        <v>3.9999999999999591E-2</v>
      </c>
      <c r="K283">
        <f>'American Bonds'!K283-'American Bonds'!K274</f>
        <v>6.0000000000000053E-2</v>
      </c>
      <c r="L283">
        <f>'American Bonds'!L283-'American Bonds'!L274</f>
        <v>6.0000000000000053E-2</v>
      </c>
      <c r="N283" s="129">
        <f t="shared" si="44"/>
        <v>0.12</v>
      </c>
      <c r="O283" s="25">
        <f>List1!X340</f>
        <v>6.3665746799229694</v>
      </c>
    </row>
    <row r="284" spans="1:15" x14ac:dyDescent="0.2">
      <c r="A284" s="154">
        <v>41349</v>
      </c>
      <c r="B284">
        <f>'American Bonds'!B284-'American Bonds'!B275</f>
        <v>0.14999999999999991</v>
      </c>
      <c r="C284">
        <f>'American Bonds'!C284-'American Bonds'!C275</f>
        <v>-1.0000000000000009E-2</v>
      </c>
      <c r="D284">
        <f>'American Bonds'!D284-'American Bonds'!D275</f>
        <v>4.0000000000000036E-2</v>
      </c>
      <c r="E284">
        <f>'American Bonds'!E284-'American Bonds'!E275</f>
        <v>3.0000000000000027E-2</v>
      </c>
      <c r="F284">
        <f>'American Bonds'!F284-'American Bonds'!F275</f>
        <v>2.0000000000000018E-2</v>
      </c>
      <c r="G284">
        <f>'American Bonds'!G284-'American Bonds'!G275</f>
        <v>0</v>
      </c>
      <c r="H284">
        <f>'American Bonds'!H284-'American Bonds'!H275</f>
        <v>9.9999999999997868E-3</v>
      </c>
      <c r="I284">
        <f>'American Bonds'!I284-'American Bonds'!I275</f>
        <v>-9.9999999999997868E-3</v>
      </c>
      <c r="J284">
        <f>'American Bonds'!J284-'American Bonds'!J275</f>
        <v>9.9999999999997868E-3</v>
      </c>
      <c r="K284">
        <f>'American Bonds'!K284-'American Bonds'!K275</f>
        <v>2.0000000000000018E-2</v>
      </c>
      <c r="L284">
        <f>'American Bonds'!L284-'American Bonds'!L275</f>
        <v>9.9999999999997868E-3</v>
      </c>
      <c r="N284" s="129">
        <f t="shared" si="44"/>
        <v>0.14999999999999991</v>
      </c>
      <c r="O284" s="25">
        <f>List1!X341</f>
        <v>6.3601471997182495</v>
      </c>
    </row>
    <row r="285" spans="1:15" x14ac:dyDescent="0.2">
      <c r="A285" s="154">
        <v>41352</v>
      </c>
      <c r="B285">
        <f>'American Bonds'!B285-'American Bonds'!B276</f>
        <v>0.14999999999999991</v>
      </c>
      <c r="C285">
        <f>'American Bonds'!C285-'American Bonds'!C276</f>
        <v>0</v>
      </c>
      <c r="D285">
        <f>'American Bonds'!D285-'American Bonds'!D276</f>
        <v>2.0000000000000018E-2</v>
      </c>
      <c r="E285">
        <f>'American Bonds'!E285-'American Bonds'!E276</f>
        <v>-1.0000000000000009E-2</v>
      </c>
      <c r="F285">
        <f>'American Bonds'!F285-'American Bonds'!F276</f>
        <v>-2.0000000000000018E-2</v>
      </c>
      <c r="G285">
        <f>'American Bonds'!G285-'American Bonds'!G276</f>
        <v>-5.0000000000000044E-2</v>
      </c>
      <c r="H285">
        <f>'American Bonds'!H285-'American Bonds'!H276</f>
        <v>-4.9999999999999822E-2</v>
      </c>
      <c r="I285">
        <f>'American Bonds'!I285-'American Bonds'!I276</f>
        <v>-6.0000000000000053E-2</v>
      </c>
      <c r="J285">
        <f>'American Bonds'!J285-'American Bonds'!J276</f>
        <v>-4.9999999999999822E-2</v>
      </c>
      <c r="K285">
        <f>'American Bonds'!K285-'American Bonds'!K276</f>
        <v>-2.0000000000000018E-2</v>
      </c>
      <c r="L285">
        <f>'American Bonds'!L285-'American Bonds'!L276</f>
        <v>-2.9999999999999805E-2</v>
      </c>
      <c r="N285" s="129">
        <f t="shared" si="44"/>
        <v>0.14999999999999991</v>
      </c>
      <c r="O285" s="25">
        <f>List1!X342</f>
        <v>6.3704721592224596</v>
      </c>
    </row>
    <row r="286" spans="1:15" x14ac:dyDescent="0.2">
      <c r="A286" s="154">
        <v>41353</v>
      </c>
      <c r="B286">
        <f>'American Bonds'!B286-'American Bonds'!B277</f>
        <v>0.21999999999999997</v>
      </c>
      <c r="C286">
        <f>'American Bonds'!C286-'American Bonds'!C277</f>
        <v>4.0000000000000036E-2</v>
      </c>
      <c r="D286">
        <f>'American Bonds'!D286-'American Bonds'!D277</f>
        <v>5.0000000000000044E-2</v>
      </c>
      <c r="E286">
        <f>'American Bonds'!E286-'American Bonds'!E277</f>
        <v>-3.0000000000000027E-2</v>
      </c>
      <c r="F286">
        <f>'American Bonds'!F286-'American Bonds'!F277</f>
        <v>-9.000000000000008E-2</v>
      </c>
      <c r="G286">
        <f>'American Bonds'!G286-'American Bonds'!G277</f>
        <v>-0.10999999999999988</v>
      </c>
      <c r="H286">
        <f>'American Bonds'!H286-'American Bonds'!H277</f>
        <v>-0.12000000000000011</v>
      </c>
      <c r="I286">
        <f>'American Bonds'!I286-'American Bonds'!I277</f>
        <v>-0.13999999999999968</v>
      </c>
      <c r="J286">
        <f>'American Bonds'!J286-'American Bonds'!J277</f>
        <v>-0.13999999999999968</v>
      </c>
      <c r="K286">
        <f>'American Bonds'!K286-'American Bonds'!K277</f>
        <v>-0.10000000000000009</v>
      </c>
      <c r="L286">
        <f>'American Bonds'!L286-'American Bonds'!L277</f>
        <v>-0.10999999999999988</v>
      </c>
      <c r="N286" s="129">
        <f t="shared" si="44"/>
        <v>0.21999999999999997</v>
      </c>
      <c r="O286" s="25">
        <f>List1!X343</f>
        <v>6.3809021508872377</v>
      </c>
    </row>
    <row r="287" spans="1:15" x14ac:dyDescent="0.2">
      <c r="A287" s="154">
        <v>41354</v>
      </c>
      <c r="B287">
        <f>'American Bonds'!B287-'American Bonds'!B278</f>
        <v>0.24</v>
      </c>
      <c r="C287">
        <f>'American Bonds'!C287-'American Bonds'!C278</f>
        <v>4.0000000000000036E-2</v>
      </c>
      <c r="D287">
        <f>'American Bonds'!D287-'American Bonds'!D278</f>
        <v>2.0000000000000018E-2</v>
      </c>
      <c r="E287">
        <f>'American Bonds'!E287-'American Bonds'!E278</f>
        <v>-5.0000000000000044E-2</v>
      </c>
      <c r="F287">
        <f>'American Bonds'!F287-'American Bonds'!F278</f>
        <v>-0.10000000000000009</v>
      </c>
      <c r="G287">
        <f>'American Bonds'!G287-'American Bonds'!G278</f>
        <v>-0.14999999999999991</v>
      </c>
      <c r="H287">
        <f>'American Bonds'!H287-'American Bonds'!H278</f>
        <v>-0.17999999999999994</v>
      </c>
      <c r="I287">
        <f>'American Bonds'!I287-'American Bonds'!I278</f>
        <v>-0.20999999999999996</v>
      </c>
      <c r="J287">
        <f>'American Bonds'!J287-'American Bonds'!J278</f>
        <v>-0.20000000000000018</v>
      </c>
      <c r="K287">
        <f>'American Bonds'!K287-'American Bonds'!K278</f>
        <v>-0.18000000000000016</v>
      </c>
      <c r="L287">
        <f>'American Bonds'!L287-'American Bonds'!L278</f>
        <v>-0.16999999999999993</v>
      </c>
      <c r="N287" s="129">
        <f t="shared" si="44"/>
        <v>0.24</v>
      </c>
      <c r="O287" s="25">
        <f>List1!X344</f>
        <v>6.394815484108042</v>
      </c>
    </row>
    <row r="288" spans="1:15" x14ac:dyDescent="0.2">
      <c r="A288" s="154">
        <v>41355</v>
      </c>
      <c r="B288">
        <f>'American Bonds'!B288-'American Bonds'!B279</f>
        <v>0.13</v>
      </c>
      <c r="C288">
        <f>'American Bonds'!C288-'American Bonds'!C279</f>
        <v>1.0000000000000009E-2</v>
      </c>
      <c r="D288">
        <f>'American Bonds'!D288-'American Bonds'!D279</f>
        <v>1.0000000000000009E-2</v>
      </c>
      <c r="E288">
        <f>'American Bonds'!E288-'American Bonds'!E279</f>
        <v>-4.0000000000000036E-2</v>
      </c>
      <c r="F288">
        <f>'American Bonds'!F288-'American Bonds'!F279</f>
        <v>-0.10000000000000009</v>
      </c>
      <c r="G288">
        <f>'American Bonds'!G288-'American Bonds'!G279</f>
        <v>-0.1399999999999999</v>
      </c>
      <c r="H288">
        <f>'American Bonds'!H288-'American Bonds'!H279</f>
        <v>-0.15999999999999992</v>
      </c>
      <c r="I288">
        <f>'American Bonds'!I288-'American Bonds'!I279</f>
        <v>-0.16999999999999993</v>
      </c>
      <c r="J288">
        <f>'American Bonds'!J288-'American Bonds'!J279</f>
        <v>-0.16999999999999993</v>
      </c>
      <c r="K288">
        <f>'American Bonds'!K288-'American Bonds'!K279</f>
        <v>-0.18000000000000016</v>
      </c>
      <c r="L288">
        <f>'American Bonds'!L288-'American Bonds'!L279</f>
        <v>-0.14000000000000012</v>
      </c>
      <c r="N288" s="129">
        <f t="shared" si="44"/>
        <v>0.13</v>
      </c>
      <c r="O288" s="25">
        <f>List1!X345</f>
        <v>6.4055819199916586</v>
      </c>
    </row>
    <row r="289" spans="1:15" x14ac:dyDescent="0.2">
      <c r="A289" s="154">
        <v>41356</v>
      </c>
      <c r="B289">
        <f>'American Bonds'!B289-'American Bonds'!B280</f>
        <v>4.0000000000000036E-2</v>
      </c>
      <c r="C289">
        <f>'American Bonds'!C289-'American Bonds'!C280</f>
        <v>-1.0000000000000009E-2</v>
      </c>
      <c r="D289">
        <f>'American Bonds'!D289-'American Bonds'!D280</f>
        <v>-4.0000000000000036E-2</v>
      </c>
      <c r="E289">
        <f>'American Bonds'!E289-'American Bonds'!E280</f>
        <v>-6.0000000000000053E-2</v>
      </c>
      <c r="F289">
        <f>'American Bonds'!F289-'American Bonds'!F280</f>
        <v>-0.1399999999999999</v>
      </c>
      <c r="G289">
        <f>'American Bonds'!G289-'American Bonds'!G280</f>
        <v>-0.16999999999999993</v>
      </c>
      <c r="H289">
        <f>'American Bonds'!H289-'American Bonds'!H280</f>
        <v>-0.21000000000000019</v>
      </c>
      <c r="I289">
        <f>'American Bonds'!I289-'American Bonds'!I280</f>
        <v>-0.20999999999999996</v>
      </c>
      <c r="J289">
        <f>'American Bonds'!J289-'American Bonds'!J280</f>
        <v>-0.2200000000000002</v>
      </c>
      <c r="K289">
        <f>'American Bonds'!K289-'American Bonds'!K280</f>
        <v>-0.22999999999999998</v>
      </c>
      <c r="L289">
        <f>'American Bonds'!L289-'American Bonds'!L280</f>
        <v>-0.20000000000000018</v>
      </c>
      <c r="N289" s="129">
        <f t="shared" si="44"/>
        <v>4.0000000000000036E-2</v>
      </c>
      <c r="O289" s="25">
        <f>List1!X346</f>
        <v>6.4044153340412056</v>
      </c>
    </row>
    <row r="290" spans="1:15" x14ac:dyDescent="0.2">
      <c r="A290" s="154">
        <v>41359</v>
      </c>
      <c r="B290">
        <f>'American Bonds'!B290-'American Bonds'!B281</f>
        <v>-4.0000000000000036E-2</v>
      </c>
      <c r="C290">
        <f>'American Bonds'!C290-'American Bonds'!C281</f>
        <v>0</v>
      </c>
      <c r="D290">
        <f>'American Bonds'!D290-'American Bonds'!D281</f>
        <v>-2.0000000000000018E-2</v>
      </c>
      <c r="E290">
        <f>'American Bonds'!E290-'American Bonds'!E281</f>
        <v>-6.0000000000000053E-2</v>
      </c>
      <c r="F290">
        <f>'American Bonds'!F290-'American Bonds'!F281</f>
        <v>-0.12999999999999989</v>
      </c>
      <c r="G290">
        <f>'American Bonds'!G290-'American Bonds'!G281</f>
        <v>-0.16999999999999993</v>
      </c>
      <c r="H290">
        <f>'American Bonds'!H290-'American Bonds'!H281</f>
        <v>-0.19999999999999996</v>
      </c>
      <c r="I290">
        <f>'American Bonds'!I290-'American Bonds'!I281</f>
        <v>-0.21999999999999975</v>
      </c>
      <c r="J290">
        <f>'American Bonds'!J290-'American Bonds'!J281</f>
        <v>-0.2200000000000002</v>
      </c>
      <c r="K290">
        <f>'American Bonds'!K290-'American Bonds'!K281</f>
        <v>-0.20999999999999996</v>
      </c>
      <c r="L290">
        <f>'American Bonds'!L290-'American Bonds'!L281</f>
        <v>-0.18999999999999995</v>
      </c>
      <c r="N290" s="129">
        <f t="shared" si="44"/>
        <v>0</v>
      </c>
      <c r="O290" s="25">
        <f>List1!X347</f>
        <v>6.4108086397898374</v>
      </c>
    </row>
    <row r="291" spans="1:15" x14ac:dyDescent="0.2">
      <c r="A291" s="154">
        <v>41360</v>
      </c>
      <c r="B291">
        <f>'American Bonds'!B291-'American Bonds'!B282</f>
        <v>4.0000000000000036E-2</v>
      </c>
      <c r="C291">
        <f>'American Bonds'!C291-'American Bonds'!C282</f>
        <v>5.0000000000000044E-2</v>
      </c>
      <c r="D291">
        <f>'American Bonds'!D291-'American Bonds'!D282</f>
        <v>3.0000000000000027E-2</v>
      </c>
      <c r="E291">
        <f>'American Bonds'!E291-'American Bonds'!E282</f>
        <v>1.0000000000000009E-2</v>
      </c>
      <c r="F291">
        <f>'American Bonds'!F291-'American Bonds'!F282</f>
        <v>-3.0000000000000027E-2</v>
      </c>
      <c r="G291">
        <f>'American Bonds'!G291-'American Bonds'!G282</f>
        <v>-3.0000000000000027E-2</v>
      </c>
      <c r="H291">
        <f>'American Bonds'!H291-'American Bonds'!H282</f>
        <v>-5.0000000000000044E-2</v>
      </c>
      <c r="I291">
        <f>'American Bonds'!I291-'American Bonds'!I282</f>
        <v>-6.0000000000000053E-2</v>
      </c>
      <c r="J291">
        <f>'American Bonds'!J291-'American Bonds'!J282</f>
        <v>-8.9999999999999858E-2</v>
      </c>
      <c r="K291">
        <f>'American Bonds'!K291-'American Bonds'!K282</f>
        <v>-0.10000000000000009</v>
      </c>
      <c r="L291">
        <f>'American Bonds'!L291-'American Bonds'!L282</f>
        <v>-8.9999999999999858E-2</v>
      </c>
      <c r="N291" s="129">
        <f t="shared" si="44"/>
        <v>5.0000000000000044E-2</v>
      </c>
      <c r="O291" s="25">
        <f>List1!X348</f>
        <v>6.4155988099723649</v>
      </c>
    </row>
    <row r="292" spans="1:15" x14ac:dyDescent="0.2">
      <c r="A292" s="154">
        <v>41361</v>
      </c>
      <c r="B292">
        <f>'American Bonds'!B292-'American Bonds'!B283</f>
        <v>7.999999999999996E-2</v>
      </c>
      <c r="C292">
        <f>'American Bonds'!C292-'American Bonds'!C283</f>
        <v>5.0000000000000044E-2</v>
      </c>
      <c r="D292">
        <f>'American Bonds'!D292-'American Bonds'!D283</f>
        <v>3.0000000000000027E-2</v>
      </c>
      <c r="E292">
        <f>'American Bonds'!E292-'American Bonds'!E283</f>
        <v>3.0000000000000027E-2</v>
      </c>
      <c r="F292">
        <f>'American Bonds'!F292-'American Bonds'!F283</f>
        <v>-9.000000000000008E-2</v>
      </c>
      <c r="G292">
        <f>'American Bonds'!G292-'American Bonds'!G283</f>
        <v>-9.9999999999999867E-2</v>
      </c>
      <c r="H292">
        <f>'American Bonds'!H292-'American Bonds'!H283</f>
        <v>-0.11999999999999988</v>
      </c>
      <c r="I292">
        <f>'American Bonds'!I292-'American Bonds'!I283</f>
        <v>-0.12999999999999989</v>
      </c>
      <c r="J292">
        <f>'American Bonds'!J292-'American Bonds'!J283</f>
        <v>-0.13999999999999968</v>
      </c>
      <c r="K292">
        <f>'American Bonds'!K292-'American Bonds'!K283</f>
        <v>-0.14999999999999991</v>
      </c>
      <c r="L292">
        <f>'American Bonds'!L292-'American Bonds'!L283</f>
        <v>-0.14999999999999991</v>
      </c>
      <c r="N292" s="129">
        <f t="shared" si="44"/>
        <v>7.999999999999996E-2</v>
      </c>
      <c r="O292" s="25">
        <f>List1!X349</f>
        <v>6.4022718936572209</v>
      </c>
    </row>
    <row r="293" spans="1:15" x14ac:dyDescent="0.2">
      <c r="A293" s="154">
        <v>41362</v>
      </c>
      <c r="B293">
        <f>'American Bonds'!B293-'American Bonds'!B284</f>
        <v>4.0000000000000036E-2</v>
      </c>
      <c r="C293">
        <f>'American Bonds'!C293-'American Bonds'!C284</f>
        <v>5.0000000000000044E-2</v>
      </c>
      <c r="D293">
        <f>'American Bonds'!D293-'American Bonds'!D284</f>
        <v>4.0000000000000036E-2</v>
      </c>
      <c r="E293">
        <f>'American Bonds'!E293-'American Bonds'!E284</f>
        <v>3.0000000000000027E-2</v>
      </c>
      <c r="F293">
        <f>'American Bonds'!F293-'American Bonds'!F284</f>
        <v>-5.0000000000000044E-2</v>
      </c>
      <c r="G293">
        <f>'American Bonds'!G293-'American Bonds'!G284</f>
        <v>-5.0000000000000044E-2</v>
      </c>
      <c r="H293">
        <f>'American Bonds'!H293-'American Bonds'!H284</f>
        <v>-6.999999999999984E-2</v>
      </c>
      <c r="I293">
        <f>'American Bonds'!I293-'American Bonds'!I284</f>
        <v>-6.0000000000000053E-2</v>
      </c>
      <c r="J293">
        <f>'American Bonds'!J293-'American Bonds'!J284</f>
        <v>-8.0000000000000071E-2</v>
      </c>
      <c r="K293">
        <f>'American Bonds'!K293-'American Bonds'!K284</f>
        <v>-8.0000000000000071E-2</v>
      </c>
      <c r="L293">
        <f>'American Bonds'!L293-'American Bonds'!L284</f>
        <v>-8.0000000000000071E-2</v>
      </c>
      <c r="N293" s="129">
        <f t="shared" si="44"/>
        <v>5.0000000000000044E-2</v>
      </c>
      <c r="O293" s="25">
        <f>List1!X350</f>
        <v>6.4126591521716314</v>
      </c>
    </row>
    <row r="294" spans="1:15" x14ac:dyDescent="0.2">
      <c r="A294" s="154">
        <v>41363</v>
      </c>
      <c r="B294">
        <f>'American Bonds'!B294-'American Bonds'!B285</f>
        <v>4.0000000000000036E-2</v>
      </c>
      <c r="C294">
        <f>'American Bonds'!C294-'American Bonds'!C285</f>
        <v>0</v>
      </c>
      <c r="D294">
        <f>'American Bonds'!D294-'American Bonds'!D285</f>
        <v>2.0000000000000018E-2</v>
      </c>
      <c r="E294">
        <f>'American Bonds'!E294-'American Bonds'!E285</f>
        <v>2.0000000000000018E-2</v>
      </c>
      <c r="F294">
        <f>'American Bonds'!F294-'American Bonds'!F285</f>
        <v>-3.0000000000000027E-2</v>
      </c>
      <c r="G294">
        <f>'American Bonds'!G294-'American Bonds'!G285</f>
        <v>-7.0000000000000062E-2</v>
      </c>
      <c r="H294">
        <f>'American Bonds'!H294-'American Bonds'!H285</f>
        <v>-7.0000000000000062E-2</v>
      </c>
      <c r="I294">
        <f>'American Bonds'!I294-'American Bonds'!I285</f>
        <v>-5.9999999999999609E-2</v>
      </c>
      <c r="J294">
        <f>'American Bonds'!J294-'American Bonds'!J285</f>
        <v>-7.0000000000000284E-2</v>
      </c>
      <c r="K294">
        <f>'American Bonds'!K294-'American Bonds'!K285</f>
        <v>-7.0000000000000284E-2</v>
      </c>
      <c r="L294">
        <f>'American Bonds'!L294-'American Bonds'!L285</f>
        <v>-6.0000000000000053E-2</v>
      </c>
      <c r="N294" s="129">
        <f t="shared" si="44"/>
        <v>4.0000000000000036E-2</v>
      </c>
      <c r="O294" s="25">
        <f>List1!X351</f>
        <v>6.3991705996272259</v>
      </c>
    </row>
    <row r="295" spans="1:15" x14ac:dyDescent="0.2">
      <c r="A295" s="154" t="s">
        <v>121</v>
      </c>
      <c r="B295">
        <f>'American Bonds'!B295-'American Bonds'!B286</f>
        <v>-3.0000000000000027E-2</v>
      </c>
      <c r="C295">
        <f>'American Bonds'!C295-'American Bonds'!C286</f>
        <v>2.0000000000000018E-2</v>
      </c>
      <c r="D295">
        <f>'American Bonds'!D295-'American Bonds'!D286</f>
        <v>1.0000000000000009E-2</v>
      </c>
      <c r="E295">
        <f>'American Bonds'!E295-'American Bonds'!E286</f>
        <v>2.0000000000000018E-2</v>
      </c>
      <c r="F295">
        <f>'American Bonds'!F295-'American Bonds'!F286</f>
        <v>-3.0000000000000027E-2</v>
      </c>
      <c r="G295">
        <f>'American Bonds'!G295-'American Bonds'!G286</f>
        <v>-7.0000000000000062E-2</v>
      </c>
      <c r="H295">
        <f>'American Bonds'!H295-'American Bonds'!H286</f>
        <v>-8.0000000000000071E-2</v>
      </c>
      <c r="I295">
        <f>'American Bonds'!I295-'American Bonds'!I286</f>
        <v>-8.0000000000000071E-2</v>
      </c>
      <c r="J295">
        <f>'American Bonds'!J295-'American Bonds'!J286</f>
        <v>-8.0000000000000071E-2</v>
      </c>
      <c r="K295">
        <f>'American Bonds'!K295-'American Bonds'!K286</f>
        <v>-8.0000000000000071E-2</v>
      </c>
      <c r="L295">
        <f>'American Bonds'!L295-'American Bonds'!L286</f>
        <v>-6.0000000000000053E-2</v>
      </c>
      <c r="N295" s="129">
        <f t="shared" si="44"/>
        <v>2.0000000000000018E-2</v>
      </c>
      <c r="O295" s="25">
        <f>List1!X352</f>
        <v>6.4053165839936508</v>
      </c>
    </row>
    <row r="296" spans="1:15" x14ac:dyDescent="0.2">
      <c r="A296" s="154" t="s">
        <v>122</v>
      </c>
      <c r="B296">
        <f>'American Bonds'!B296-'American Bonds'!B287</f>
        <v>3.0000000000000027E-2</v>
      </c>
      <c r="C296">
        <f>'American Bonds'!C296-'American Bonds'!C287</f>
        <v>2.0000000000000018E-2</v>
      </c>
      <c r="D296">
        <f>'American Bonds'!D296-'American Bonds'!D287</f>
        <v>2.0000000000000018E-2</v>
      </c>
      <c r="E296">
        <f>'American Bonds'!E296-'American Bonds'!E287</f>
        <v>4.0000000000000036E-2</v>
      </c>
      <c r="F296">
        <f>'American Bonds'!F296-'American Bonds'!F287</f>
        <v>-2.0000000000000018E-2</v>
      </c>
      <c r="G296">
        <f>'American Bonds'!G296-'American Bonds'!G287</f>
        <v>-5.0000000000000044E-2</v>
      </c>
      <c r="H296">
        <f>'American Bonds'!H296-'American Bonds'!H287</f>
        <v>-7.0000000000000062E-2</v>
      </c>
      <c r="I296">
        <f>'American Bonds'!I296-'American Bonds'!I287</f>
        <v>-6.0000000000000053E-2</v>
      </c>
      <c r="J296">
        <f>'American Bonds'!J296-'American Bonds'!J287</f>
        <v>-4.0000000000000036E-2</v>
      </c>
      <c r="K296">
        <f>'American Bonds'!K296-'American Bonds'!K287</f>
        <v>-3.9999999999999591E-2</v>
      </c>
      <c r="L296">
        <f>'American Bonds'!L296-'American Bonds'!L287</f>
        <v>-2.9999999999999805E-2</v>
      </c>
      <c r="N296" s="129">
        <f t="shared" si="44"/>
        <v>4.0000000000000036E-2</v>
      </c>
      <c r="O296" s="25">
        <f>List1!X353</f>
        <v>6.4230622778914519</v>
      </c>
    </row>
    <row r="297" spans="1:15" x14ac:dyDescent="0.2">
      <c r="A297" s="154" t="s">
        <v>123</v>
      </c>
      <c r="B297">
        <f>'American Bonds'!B297-'American Bonds'!B288</f>
        <v>4.0000000000000036E-2</v>
      </c>
      <c r="C297">
        <f>'American Bonds'!C297-'American Bonds'!C288</f>
        <v>4.0000000000000036E-2</v>
      </c>
      <c r="D297">
        <f>'American Bonds'!D297-'American Bonds'!D288</f>
        <v>3.0000000000000027E-2</v>
      </c>
      <c r="E297">
        <f>'American Bonds'!E297-'American Bonds'!E288</f>
        <v>4.0000000000000036E-2</v>
      </c>
      <c r="F297">
        <f>'American Bonds'!F297-'American Bonds'!F288</f>
        <v>-2.0000000000000018E-2</v>
      </c>
      <c r="G297">
        <f>'American Bonds'!G297-'American Bonds'!G288</f>
        <v>-8.0000000000000071E-2</v>
      </c>
      <c r="H297">
        <f>'American Bonds'!H297-'American Bonds'!H288</f>
        <v>-9.9999999999999867E-2</v>
      </c>
      <c r="I297">
        <f>'American Bonds'!I297-'American Bonds'!I288</f>
        <v>-8.9999999999999858E-2</v>
      </c>
      <c r="J297">
        <f>'American Bonds'!J297-'American Bonds'!J288</f>
        <v>-7.0000000000000284E-2</v>
      </c>
      <c r="K297">
        <f>'American Bonds'!K297-'American Bonds'!K288</f>
        <v>-4.9999999999999822E-2</v>
      </c>
      <c r="L297">
        <f>'American Bonds'!L297-'American Bonds'!L288</f>
        <v>-4.0000000000000036E-2</v>
      </c>
      <c r="N297" s="129">
        <f t="shared" si="44"/>
        <v>4.0000000000000036E-2</v>
      </c>
      <c r="O297" s="25">
        <f>List1!X354</f>
        <v>6.4193830156824561</v>
      </c>
    </row>
    <row r="298" spans="1:15" x14ac:dyDescent="0.2">
      <c r="A298" s="154" t="s">
        <v>124</v>
      </c>
      <c r="B298">
        <f>'American Bonds'!B298-'American Bonds'!B289</f>
        <v>5.0000000000000044E-2</v>
      </c>
      <c r="C298">
        <f>'American Bonds'!C298-'American Bonds'!C289</f>
        <v>1.0000000000000009E-2</v>
      </c>
      <c r="D298">
        <f>'American Bonds'!D298-'American Bonds'!D289</f>
        <v>4.9999999999999933E-2</v>
      </c>
      <c r="E298">
        <f>'American Bonds'!E298-'American Bonds'!E289</f>
        <v>5.0000000000000044E-2</v>
      </c>
      <c r="F298">
        <f>'American Bonds'!F298-'American Bonds'!F289</f>
        <v>-2.0000000000000018E-2</v>
      </c>
      <c r="G298">
        <f>'American Bonds'!G298-'American Bonds'!G289</f>
        <v>-7.0000000000000062E-2</v>
      </c>
      <c r="H298">
        <f>'American Bonds'!H298-'American Bonds'!H289</f>
        <v>-5.9999999999999831E-2</v>
      </c>
      <c r="I298">
        <f>'American Bonds'!I298-'American Bonds'!I289</f>
        <v>-7.0000000000000284E-2</v>
      </c>
      <c r="J298">
        <f>'American Bonds'!J298-'American Bonds'!J289</f>
        <v>-6.0000000000000053E-2</v>
      </c>
      <c r="K298">
        <f>'American Bonds'!K298-'American Bonds'!K289</f>
        <v>-2.0000000000000018E-2</v>
      </c>
      <c r="L298">
        <f>'American Bonds'!L298-'American Bonds'!L289</f>
        <v>-9.9999999999997868E-3</v>
      </c>
      <c r="N298" s="129">
        <f t="shared" si="44"/>
        <v>5.0000000000000044E-2</v>
      </c>
      <c r="O298" s="25">
        <f>List1!X355</f>
        <v>6.4232558584028867</v>
      </c>
    </row>
    <row r="299" spans="1:15" x14ac:dyDescent="0.2">
      <c r="A299" s="154" t="s">
        <v>125</v>
      </c>
      <c r="B299">
        <f>'American Bonds'!B299-'American Bonds'!B290</f>
        <v>4.0000000000000036E-2</v>
      </c>
      <c r="C299">
        <f>'American Bonds'!C299-'American Bonds'!C290</f>
        <v>3.9999999999999925E-2</v>
      </c>
      <c r="D299">
        <f>'American Bonds'!D299-'American Bonds'!D290</f>
        <v>3.9999999999999925E-2</v>
      </c>
      <c r="E299">
        <f>'American Bonds'!E299-'American Bonds'!E290</f>
        <v>8.0000000000000071E-2</v>
      </c>
      <c r="F299">
        <f>'American Bonds'!F299-'American Bonds'!F290</f>
        <v>2.0000000000000018E-2</v>
      </c>
      <c r="G299">
        <f>'American Bonds'!G299-'American Bonds'!G290</f>
        <v>1.0000000000000009E-2</v>
      </c>
      <c r="H299">
        <f>'American Bonds'!H299-'American Bonds'!H290</f>
        <v>-1.0000000000000009E-2</v>
      </c>
      <c r="I299">
        <f>'American Bonds'!I299-'American Bonds'!I290</f>
        <v>0</v>
      </c>
      <c r="J299">
        <f>'American Bonds'!J299-'American Bonds'!J290</f>
        <v>0</v>
      </c>
      <c r="K299">
        <f>'American Bonds'!K299-'American Bonds'!K290</f>
        <v>1.0000000000000231E-2</v>
      </c>
      <c r="L299">
        <f>'American Bonds'!L299-'American Bonds'!L290</f>
        <v>2.0000000000000018E-2</v>
      </c>
      <c r="N299" s="129">
        <f t="shared" si="44"/>
        <v>8.0000000000000071E-2</v>
      </c>
      <c r="O299" s="25">
        <f>List1!X356</f>
        <v>6.4212520383682232</v>
      </c>
    </row>
    <row r="300" spans="1:15" x14ac:dyDescent="0.2">
      <c r="A300" s="154" t="s">
        <v>126</v>
      </c>
      <c r="B300">
        <f>'American Bonds'!B300-'American Bonds'!B291</f>
        <v>2.0000000000000018E-2</v>
      </c>
      <c r="C300">
        <f>'American Bonds'!C300-'American Bonds'!C291</f>
        <v>3.9999999999999925E-2</v>
      </c>
      <c r="D300">
        <f>'American Bonds'!D300-'American Bonds'!D291</f>
        <v>4.9999999999999933E-2</v>
      </c>
      <c r="E300">
        <f>'American Bonds'!E300-'American Bonds'!E291</f>
        <v>4.0000000000000036E-2</v>
      </c>
      <c r="F300">
        <f>'American Bonds'!F300-'American Bonds'!F291</f>
        <v>-1.0000000000000009E-2</v>
      </c>
      <c r="G300">
        <f>'American Bonds'!G300-'American Bonds'!G291</f>
        <v>-4.0000000000000036E-2</v>
      </c>
      <c r="H300">
        <f>'American Bonds'!H300-'American Bonds'!H291</f>
        <v>-6.0000000000000053E-2</v>
      </c>
      <c r="I300">
        <f>'American Bonds'!I300-'American Bonds'!I291</f>
        <v>-6.999999999999984E-2</v>
      </c>
      <c r="J300">
        <f>'American Bonds'!J300-'American Bonds'!J291</f>
        <v>-4.9999999999999822E-2</v>
      </c>
      <c r="K300">
        <f>'American Bonds'!K300-'American Bonds'!K291</f>
        <v>-4.9999999999999822E-2</v>
      </c>
      <c r="L300">
        <f>'American Bonds'!L300-'American Bonds'!L291</f>
        <v>-2.9999999999999805E-2</v>
      </c>
      <c r="N300" s="129">
        <f t="shared" si="44"/>
        <v>4.9999999999999933E-2</v>
      </c>
      <c r="O300" s="25">
        <f>List1!X357</f>
        <v>6.4139661279812437</v>
      </c>
    </row>
    <row r="301" spans="1:15" x14ac:dyDescent="0.2">
      <c r="A301" s="154" t="s">
        <v>127</v>
      </c>
      <c r="B301">
        <f>'American Bonds'!B301-'American Bonds'!B292</f>
        <v>-2.0000000000000018E-2</v>
      </c>
      <c r="C301">
        <f>'American Bonds'!C301-'American Bonds'!C292</f>
        <v>3.9999999999999925E-2</v>
      </c>
      <c r="D301">
        <f>'American Bonds'!D301-'American Bonds'!D292</f>
        <v>1.9999999999999907E-2</v>
      </c>
      <c r="E301">
        <f>'American Bonds'!E301-'American Bonds'!E292</f>
        <v>1.0000000000000009E-2</v>
      </c>
      <c r="F301">
        <f>'American Bonds'!F301-'American Bonds'!F292</f>
        <v>-2.0000000000000018E-2</v>
      </c>
      <c r="G301">
        <f>'American Bonds'!G301-'American Bonds'!G292</f>
        <v>-8.0000000000000071E-2</v>
      </c>
      <c r="H301">
        <f>'American Bonds'!H301-'American Bonds'!H292</f>
        <v>-8.9999999999999858E-2</v>
      </c>
      <c r="I301">
        <f>'American Bonds'!I301-'American Bonds'!I292</f>
        <v>-0.10000000000000009</v>
      </c>
      <c r="J301">
        <f>'American Bonds'!J301-'American Bonds'!J292</f>
        <v>-7.0000000000000284E-2</v>
      </c>
      <c r="K301">
        <f>'American Bonds'!K301-'American Bonds'!K292</f>
        <v>-7.0000000000000284E-2</v>
      </c>
      <c r="L301">
        <f>'American Bonds'!L301-'American Bonds'!L292</f>
        <v>-6.0000000000000053E-2</v>
      </c>
      <c r="N301" s="129">
        <f t="shared" si="44"/>
        <v>3.9999999999999925E-2</v>
      </c>
      <c r="O301" s="25">
        <f>List1!X358</f>
        <v>6.4203163971805459</v>
      </c>
    </row>
    <row r="302" spans="1:15" x14ac:dyDescent="0.2">
      <c r="A302" s="154" t="s">
        <v>128</v>
      </c>
      <c r="B302">
        <f>'American Bonds'!B302-'American Bonds'!B293</f>
        <v>2.0000000000000018E-2</v>
      </c>
      <c r="C302">
        <f>'American Bonds'!C302-'American Bonds'!C293</f>
        <v>3.0000000000000027E-2</v>
      </c>
      <c r="D302">
        <f>'American Bonds'!D302-'American Bonds'!D293</f>
        <v>3.9999999999999925E-2</v>
      </c>
      <c r="E302">
        <f>'American Bonds'!E302-'American Bonds'!E293</f>
        <v>1.0000000000000009E-2</v>
      </c>
      <c r="F302">
        <f>'American Bonds'!F302-'American Bonds'!F293</f>
        <v>-4.0000000000000036E-2</v>
      </c>
      <c r="G302">
        <f>'American Bonds'!G302-'American Bonds'!G293</f>
        <v>-0.1100000000000001</v>
      </c>
      <c r="H302">
        <f>'American Bonds'!H302-'American Bonds'!H293</f>
        <v>-0.14999999999999991</v>
      </c>
      <c r="I302">
        <f>'American Bonds'!I302-'American Bonds'!I293</f>
        <v>-0.16000000000000014</v>
      </c>
      <c r="J302">
        <f>'American Bonds'!J302-'American Bonds'!J293</f>
        <v>-0.14000000000000012</v>
      </c>
      <c r="K302">
        <f>'American Bonds'!K302-'American Bonds'!K293</f>
        <v>-0.12999999999999989</v>
      </c>
      <c r="L302">
        <f>'American Bonds'!L302-'American Bonds'!L293</f>
        <v>-0.10999999999999988</v>
      </c>
      <c r="N302" s="129">
        <f t="shared" si="44"/>
        <v>3.9999999999999925E-2</v>
      </c>
      <c r="O302" s="25">
        <f>List1!X359</f>
        <v>6.4367966280628099</v>
      </c>
    </row>
    <row r="303" spans="1:15" x14ac:dyDescent="0.2">
      <c r="A303" s="154">
        <v>41376</v>
      </c>
      <c r="B303">
        <f>'American Bonds'!B303-'American Bonds'!B294</f>
        <v>2.0000000000000018E-2</v>
      </c>
      <c r="C303">
        <f>'American Bonds'!C303-'American Bonds'!C294</f>
        <v>5.0000000000000044E-2</v>
      </c>
      <c r="D303">
        <f>'American Bonds'!D303-'American Bonds'!D294</f>
        <v>2.9999999999999916E-2</v>
      </c>
      <c r="E303">
        <f>'American Bonds'!E303-'American Bonds'!E294</f>
        <v>0</v>
      </c>
      <c r="F303">
        <f>'American Bonds'!F303-'American Bonds'!F294</f>
        <v>-6.0000000000000053E-2</v>
      </c>
      <c r="G303">
        <f>'American Bonds'!G303-'American Bonds'!G294</f>
        <v>-0.10000000000000009</v>
      </c>
      <c r="H303">
        <f>'American Bonds'!H303-'American Bonds'!H294</f>
        <v>-0.15999999999999992</v>
      </c>
      <c r="I303">
        <f>'American Bonds'!I303-'American Bonds'!I294</f>
        <v>-0.17000000000000037</v>
      </c>
      <c r="J303">
        <f>'American Bonds'!J303-'American Bonds'!J294</f>
        <v>-0.1599999999999997</v>
      </c>
      <c r="K303">
        <f>'American Bonds'!K303-'American Bonds'!K294</f>
        <v>-0.13999999999999968</v>
      </c>
      <c r="L303">
        <f>'American Bonds'!L303-'American Bonds'!L294</f>
        <v>-0.12999999999999989</v>
      </c>
      <c r="N303" s="129">
        <f t="shared" si="44"/>
        <v>5.0000000000000044E-2</v>
      </c>
      <c r="O303" s="25">
        <f>List1!X360</f>
        <v>6.4459800784194625</v>
      </c>
    </row>
    <row r="304" spans="1:15" x14ac:dyDescent="0.2">
      <c r="A304" s="154">
        <v>41380</v>
      </c>
      <c r="B304">
        <f>'American Bonds'!B304-'American Bonds'!B295</f>
        <v>3.0000000000000027E-2</v>
      </c>
      <c r="C304">
        <f>'American Bonds'!C304-'American Bonds'!C295</f>
        <v>3.9999999999999925E-2</v>
      </c>
      <c r="D304">
        <f>'American Bonds'!D304-'American Bonds'!D295</f>
        <v>1.9999999999999907E-2</v>
      </c>
      <c r="E304">
        <f>'American Bonds'!E304-'American Bonds'!E295</f>
        <v>2.0000000000000018E-2</v>
      </c>
      <c r="F304">
        <f>'American Bonds'!F304-'American Bonds'!F295</f>
        <v>-3.0000000000000027E-2</v>
      </c>
      <c r="G304">
        <f>'American Bonds'!G304-'American Bonds'!G295</f>
        <v>-5.0000000000000044E-2</v>
      </c>
      <c r="H304">
        <f>'American Bonds'!H304-'American Bonds'!H295</f>
        <v>-8.9999999999999858E-2</v>
      </c>
      <c r="I304">
        <f>'American Bonds'!I304-'American Bonds'!I295</f>
        <v>-9.0000000000000302E-2</v>
      </c>
      <c r="J304">
        <f>'American Bonds'!J304-'American Bonds'!J295</f>
        <v>-9.0000000000000302E-2</v>
      </c>
      <c r="K304">
        <f>'American Bonds'!K304-'American Bonds'!K295</f>
        <v>-6.0000000000000053E-2</v>
      </c>
      <c r="L304">
        <f>'American Bonds'!L304-'American Bonds'!L295</f>
        <v>-6.0000000000000053E-2</v>
      </c>
      <c r="N304" s="129">
        <f t="shared" si="44"/>
        <v>3.9999999999999925E-2</v>
      </c>
      <c r="O304" s="25">
        <f>List1!X361</f>
        <v>6.4571006632666315</v>
      </c>
    </row>
    <row r="305" spans="1:15" x14ac:dyDescent="0.2">
      <c r="A305" s="154">
        <v>41381</v>
      </c>
      <c r="B305">
        <f>'American Bonds'!B305-'American Bonds'!B296</f>
        <v>-1.0000000000000009E-2</v>
      </c>
      <c r="C305">
        <f>'American Bonds'!C305-'American Bonds'!C296</f>
        <v>2.9999999999999916E-2</v>
      </c>
      <c r="D305">
        <f>'American Bonds'!D305-'American Bonds'!D296</f>
        <v>1.9999999999999907E-2</v>
      </c>
      <c r="E305">
        <f>'American Bonds'!E305-'American Bonds'!E296</f>
        <v>-1.0000000000000009E-2</v>
      </c>
      <c r="F305">
        <f>'American Bonds'!F305-'American Bonds'!F296</f>
        <v>-7.0000000000000062E-2</v>
      </c>
      <c r="G305">
        <f>'American Bonds'!G305-'American Bonds'!G296</f>
        <v>-0.11999999999999988</v>
      </c>
      <c r="H305">
        <f>'American Bonds'!H305-'American Bonds'!H296</f>
        <v>-0.16999999999999993</v>
      </c>
      <c r="I305">
        <f>'American Bonds'!I305-'American Bonds'!I296</f>
        <v>-0.18000000000000016</v>
      </c>
      <c r="J305">
        <f>'American Bonds'!J305-'American Bonds'!J296</f>
        <v>-0.17999999999999972</v>
      </c>
      <c r="K305">
        <f>'American Bonds'!K305-'American Bonds'!K296</f>
        <v>-0.16000000000000014</v>
      </c>
      <c r="L305">
        <f>'American Bonds'!L305-'American Bonds'!L296</f>
        <v>-0.15000000000000036</v>
      </c>
      <c r="N305" s="129">
        <f t="shared" si="44"/>
        <v>2.9999999999999916E-2</v>
      </c>
      <c r="O305" s="25">
        <f>List1!X362</f>
        <v>6.447470821105644</v>
      </c>
    </row>
    <row r="306" spans="1:15" x14ac:dyDescent="0.2">
      <c r="A306" s="154">
        <v>41382</v>
      </c>
      <c r="B306">
        <f>'American Bonds'!B306-'American Bonds'!B297</f>
        <v>-2.0000000000000018E-2</v>
      </c>
      <c r="C306">
        <f>'American Bonds'!C306-'American Bonds'!C297</f>
        <v>1.0000000000000009E-2</v>
      </c>
      <c r="D306">
        <f>'American Bonds'!D306-'American Bonds'!D297</f>
        <v>9.9999999999998979E-3</v>
      </c>
      <c r="E306">
        <f>'American Bonds'!E306-'American Bonds'!E297</f>
        <v>-1.0000000000000009E-2</v>
      </c>
      <c r="F306">
        <f>'American Bonds'!F306-'American Bonds'!F297</f>
        <v>-5.0000000000000044E-2</v>
      </c>
      <c r="G306">
        <f>'American Bonds'!G306-'American Bonds'!G297</f>
        <v>-6.0000000000000053E-2</v>
      </c>
      <c r="H306">
        <f>'American Bonds'!H306-'American Bonds'!H297</f>
        <v>-0.1100000000000001</v>
      </c>
      <c r="I306">
        <f>'American Bonds'!I306-'American Bonds'!I297</f>
        <v>-0.12000000000000011</v>
      </c>
      <c r="J306">
        <f>'American Bonds'!J306-'American Bonds'!J297</f>
        <v>-0.12999999999999989</v>
      </c>
      <c r="K306">
        <f>'American Bonds'!K306-'American Bonds'!K297</f>
        <v>-0.12000000000000011</v>
      </c>
      <c r="L306">
        <f>'American Bonds'!L306-'American Bonds'!L297</f>
        <v>-0.10999999999999988</v>
      </c>
      <c r="N306" s="129">
        <f t="shared" si="44"/>
        <v>1.0000000000000009E-2</v>
      </c>
      <c r="O306" s="25">
        <f>List1!X363</f>
        <v>6.4783115923086934</v>
      </c>
    </row>
    <row r="307" spans="1:15" x14ac:dyDescent="0.2">
      <c r="A307" s="154">
        <v>41383</v>
      </c>
      <c r="B307">
        <f>'American Bonds'!B307-'American Bonds'!B298</f>
        <v>-5.0000000000000044E-2</v>
      </c>
      <c r="C307">
        <f>'American Bonds'!C307-'American Bonds'!C298</f>
        <v>0</v>
      </c>
      <c r="D307">
        <f>'American Bonds'!D307-'American Bonds'!D298</f>
        <v>-9.9999999999998979E-3</v>
      </c>
      <c r="E307">
        <f>'American Bonds'!E307-'American Bonds'!E298</f>
        <v>-4.0000000000000036E-2</v>
      </c>
      <c r="F307">
        <f>'American Bonds'!F307-'American Bonds'!F298</f>
        <v>-3.0000000000000027E-2</v>
      </c>
      <c r="G307">
        <f>'American Bonds'!G307-'American Bonds'!G298</f>
        <v>-4.0000000000000036E-2</v>
      </c>
      <c r="H307">
        <f>'American Bonds'!H307-'American Bonds'!H298</f>
        <v>-9.000000000000008E-2</v>
      </c>
      <c r="I307">
        <f>'American Bonds'!I307-'American Bonds'!I298</f>
        <v>-8.9999999999999858E-2</v>
      </c>
      <c r="J307">
        <f>'American Bonds'!J307-'American Bonds'!J298</f>
        <v>-9.9999999999999645E-2</v>
      </c>
      <c r="K307">
        <f>'American Bonds'!K307-'American Bonds'!K298</f>
        <v>-0.11000000000000032</v>
      </c>
      <c r="L307">
        <f>'American Bonds'!L307-'American Bonds'!L298</f>
        <v>-0.10000000000000009</v>
      </c>
      <c r="N307" s="129">
        <f t="shared" si="44"/>
        <v>0</v>
      </c>
      <c r="O307" s="25">
        <f>List1!X364</f>
        <v>6.4677216969833893</v>
      </c>
    </row>
    <row r="308" spans="1:15" x14ac:dyDescent="0.2">
      <c r="A308" s="154">
        <v>41384</v>
      </c>
      <c r="B308">
        <f>'American Bonds'!B308-'American Bonds'!B299</f>
        <v>-5.0000000000000044E-2</v>
      </c>
      <c r="C308">
        <f>'American Bonds'!C308-'American Bonds'!C299</f>
        <v>-2.9999999999999916E-2</v>
      </c>
      <c r="D308">
        <f>'American Bonds'!D308-'American Bonds'!D299</f>
        <v>-2.9999999999999916E-2</v>
      </c>
      <c r="E308">
        <f>'American Bonds'!E308-'American Bonds'!E299</f>
        <v>-9.000000000000008E-2</v>
      </c>
      <c r="F308">
        <f>'American Bonds'!F308-'American Bonds'!F299</f>
        <v>-9.000000000000008E-2</v>
      </c>
      <c r="G308">
        <f>'American Bonds'!G308-'American Bonds'!G299</f>
        <v>-0.12000000000000011</v>
      </c>
      <c r="H308">
        <f>'American Bonds'!H308-'American Bonds'!H299</f>
        <v>-0.14999999999999991</v>
      </c>
      <c r="I308">
        <f>'American Bonds'!I308-'American Bonds'!I299</f>
        <v>-0.15000000000000036</v>
      </c>
      <c r="J308">
        <f>'American Bonds'!J308-'American Bonds'!J299</f>
        <v>-0.13999999999999968</v>
      </c>
      <c r="K308">
        <f>'American Bonds'!K308-'American Bonds'!K299</f>
        <v>-0.13000000000000034</v>
      </c>
      <c r="L308">
        <f>'American Bonds'!L308-'American Bonds'!L299</f>
        <v>-0.10999999999999988</v>
      </c>
      <c r="N308" s="129">
        <f t="shared" si="44"/>
        <v>-2.9999999999999916E-2</v>
      </c>
      <c r="O308" s="25">
        <f>List1!X365</f>
        <v>6.4599401665283729</v>
      </c>
    </row>
    <row r="309" spans="1:15" x14ac:dyDescent="0.2">
      <c r="A309" s="154">
        <v>41387</v>
      </c>
      <c r="B309">
        <f>'American Bonds'!B309-'American Bonds'!B300</f>
        <v>-3.0000000000000027E-2</v>
      </c>
      <c r="C309">
        <f>'American Bonds'!C309-'American Bonds'!C300</f>
        <v>-9.9999999999998979E-3</v>
      </c>
      <c r="D309">
        <f>'American Bonds'!D309-'American Bonds'!D300</f>
        <v>-1.0000000000000009E-2</v>
      </c>
      <c r="E309">
        <f>'American Bonds'!E309-'American Bonds'!E300</f>
        <v>-4.0000000000000036E-2</v>
      </c>
      <c r="F309">
        <f>'American Bonds'!F309-'American Bonds'!F300</f>
        <v>-4.0000000000000036E-2</v>
      </c>
      <c r="G309">
        <f>'American Bonds'!G309-'American Bonds'!G300</f>
        <v>-8.0000000000000071E-2</v>
      </c>
      <c r="H309">
        <f>'American Bonds'!H309-'American Bonds'!H300</f>
        <v>-9.9999999999999867E-2</v>
      </c>
      <c r="I309">
        <f>'American Bonds'!I309-'American Bonds'!I300</f>
        <v>-9.0000000000000302E-2</v>
      </c>
      <c r="J309">
        <f>'American Bonds'!J309-'American Bonds'!J300</f>
        <v>-9.0000000000000302E-2</v>
      </c>
      <c r="K309">
        <f>'American Bonds'!K309-'American Bonds'!K300</f>
        <v>-7.0000000000000284E-2</v>
      </c>
      <c r="L309">
        <f>'American Bonds'!L309-'American Bonds'!L300</f>
        <v>-6.0000000000000053E-2</v>
      </c>
      <c r="N309" s="129">
        <f t="shared" si="44"/>
        <v>-9.9999999999998979E-3</v>
      </c>
      <c r="O309" s="25">
        <f>List1!X366</f>
        <v>6.459349823757818</v>
      </c>
    </row>
    <row r="310" spans="1:15" x14ac:dyDescent="0.2">
      <c r="A310" s="154">
        <v>41388</v>
      </c>
      <c r="B310">
        <f>'American Bonds'!B310-'American Bonds'!B301</f>
        <v>-1.0000000000000009E-2</v>
      </c>
      <c r="C310">
        <f>'American Bonds'!C310-'American Bonds'!C301</f>
        <v>0</v>
      </c>
      <c r="D310">
        <f>'American Bonds'!D310-'American Bonds'!D301</f>
        <v>4.0000000000000036E-2</v>
      </c>
      <c r="E310">
        <f>'American Bonds'!E310-'American Bonds'!E301</f>
        <v>4.0000000000000036E-2</v>
      </c>
      <c r="F310">
        <f>'American Bonds'!F310-'American Bonds'!F301</f>
        <v>5.0000000000000044E-2</v>
      </c>
      <c r="G310">
        <f>'American Bonds'!G310-'American Bonds'!G301</f>
        <v>4.0000000000000036E-2</v>
      </c>
      <c r="H310">
        <f>'American Bonds'!H310-'American Bonds'!H301</f>
        <v>3.0000000000000027E-2</v>
      </c>
      <c r="I310">
        <f>'American Bonds'!I310-'American Bonds'!I301</f>
        <v>4.0000000000000036E-2</v>
      </c>
      <c r="J310">
        <f>'American Bonds'!J310-'American Bonds'!J301</f>
        <v>3.0000000000000249E-2</v>
      </c>
      <c r="K310">
        <f>'American Bonds'!K310-'American Bonds'!K301</f>
        <v>4.0000000000000036E-2</v>
      </c>
      <c r="L310">
        <f>'American Bonds'!L310-'American Bonds'!L301</f>
        <v>6.0000000000000053E-2</v>
      </c>
      <c r="N310" s="129">
        <f t="shared" si="44"/>
        <v>6.0000000000000053E-2</v>
      </c>
      <c r="O310" s="25">
        <f>List1!X367</f>
        <v>6.4458806066394594</v>
      </c>
    </row>
    <row r="311" spans="1:15" x14ac:dyDescent="0.2">
      <c r="A311" s="154">
        <v>41389</v>
      </c>
      <c r="B311">
        <f>'American Bonds'!B311-'American Bonds'!B302</f>
        <v>-3.0000000000000027E-2</v>
      </c>
      <c r="C311">
        <f>'American Bonds'!C311-'American Bonds'!C302</f>
        <v>1.9999999999999907E-2</v>
      </c>
      <c r="D311">
        <f>'American Bonds'!D311-'American Bonds'!D302</f>
        <v>4.0000000000000036E-2</v>
      </c>
      <c r="E311">
        <f>'American Bonds'!E311-'American Bonds'!E302</f>
        <v>3.0000000000000027E-2</v>
      </c>
      <c r="F311">
        <f>'American Bonds'!F311-'American Bonds'!F302</f>
        <v>4.0000000000000036E-2</v>
      </c>
      <c r="G311">
        <f>'American Bonds'!G311-'American Bonds'!G302</f>
        <v>2.0000000000000018E-2</v>
      </c>
      <c r="H311">
        <f>'American Bonds'!H311-'American Bonds'!H302</f>
        <v>3.0000000000000027E-2</v>
      </c>
      <c r="I311">
        <f>'American Bonds'!I311-'American Bonds'!I302</f>
        <v>3.0000000000000249E-2</v>
      </c>
      <c r="J311">
        <f>'American Bonds'!J311-'American Bonds'!J302</f>
        <v>4.0000000000000036E-2</v>
      </c>
      <c r="K311">
        <f>'American Bonds'!K311-'American Bonds'!K302</f>
        <v>4.0000000000000036E-2</v>
      </c>
      <c r="L311">
        <f>'American Bonds'!L311-'American Bonds'!L302</f>
        <v>5.0000000000000266E-2</v>
      </c>
      <c r="N311" s="129">
        <f t="shared" si="44"/>
        <v>5.0000000000000266E-2</v>
      </c>
      <c r="O311" s="25">
        <f>List1!X368</f>
        <v>6.4243481722887363</v>
      </c>
    </row>
    <row r="312" spans="1:15" x14ac:dyDescent="0.2">
      <c r="A312" s="154">
        <v>41390</v>
      </c>
      <c r="B312">
        <f>'American Bonds'!B312-'American Bonds'!B303</f>
        <v>-6.0000000000000053E-2</v>
      </c>
      <c r="C312">
        <f>'American Bonds'!C312-'American Bonds'!C303</f>
        <v>0</v>
      </c>
      <c r="D312">
        <f>'American Bonds'!D312-'American Bonds'!D303</f>
        <v>4.0000000000000036E-2</v>
      </c>
      <c r="E312">
        <f>'American Bonds'!E312-'American Bonds'!E303</f>
        <v>3.0000000000000027E-2</v>
      </c>
      <c r="F312">
        <f>'American Bonds'!F312-'American Bonds'!F303</f>
        <v>4.0000000000000036E-2</v>
      </c>
      <c r="G312">
        <f>'American Bonds'!G312-'American Bonds'!G303</f>
        <v>4.0000000000000036E-2</v>
      </c>
      <c r="H312">
        <f>'American Bonds'!H312-'American Bonds'!H303</f>
        <v>4.0000000000000036E-2</v>
      </c>
      <c r="I312">
        <f>'American Bonds'!I312-'American Bonds'!I303</f>
        <v>5.0000000000000266E-2</v>
      </c>
      <c r="J312">
        <f>'American Bonds'!J312-'American Bonds'!J303</f>
        <v>5.9999999999999609E-2</v>
      </c>
      <c r="K312">
        <f>'American Bonds'!K312-'American Bonds'!K303</f>
        <v>6.0000000000000053E-2</v>
      </c>
      <c r="L312">
        <f>'American Bonds'!L312-'American Bonds'!L303</f>
        <v>6.999999999999984E-2</v>
      </c>
      <c r="N312" s="129">
        <f t="shared" si="44"/>
        <v>6.999999999999984E-2</v>
      </c>
      <c r="O312" s="25">
        <f>List1!X369</f>
        <v>6.43185132361711</v>
      </c>
    </row>
    <row r="313" spans="1:15" x14ac:dyDescent="0.2">
      <c r="A313" s="154">
        <v>41391</v>
      </c>
      <c r="B313">
        <f>'American Bonds'!B313-'American Bonds'!B304</f>
        <v>-7.999999999999996E-2</v>
      </c>
      <c r="C313">
        <f>'American Bonds'!C313-'American Bonds'!C304</f>
        <v>-2.9999999999999916E-2</v>
      </c>
      <c r="D313">
        <f>'American Bonds'!D313-'American Bonds'!D304</f>
        <v>5.0000000000000044E-2</v>
      </c>
      <c r="E313">
        <f>'American Bonds'!E313-'American Bonds'!E304</f>
        <v>3.0000000000000027E-2</v>
      </c>
      <c r="F313">
        <f>'American Bonds'!F313-'American Bonds'!F304</f>
        <v>7.0000000000000062E-2</v>
      </c>
      <c r="G313">
        <f>'American Bonds'!G313-'American Bonds'!G304</f>
        <v>3.0000000000000027E-2</v>
      </c>
      <c r="H313">
        <f>'American Bonds'!H313-'American Bonds'!H304</f>
        <v>2.0000000000000018E-2</v>
      </c>
      <c r="I313">
        <f>'American Bonds'!I313-'American Bonds'!I304</f>
        <v>3.0000000000000249E-2</v>
      </c>
      <c r="J313">
        <f>'American Bonds'!J313-'American Bonds'!J304</f>
        <v>3.0000000000000249E-2</v>
      </c>
      <c r="K313">
        <f>'American Bonds'!K313-'American Bonds'!K304</f>
        <v>2.0000000000000018E-2</v>
      </c>
      <c r="L313">
        <f>'American Bonds'!L313-'American Bonds'!L304</f>
        <v>4.0000000000000036E-2</v>
      </c>
      <c r="N313" s="129">
        <f t="shared" si="44"/>
        <v>7.0000000000000062E-2</v>
      </c>
      <c r="O313" s="25">
        <f>List1!X370</f>
        <v>6.4358041052184012</v>
      </c>
    </row>
    <row r="314" spans="1:15" x14ac:dyDescent="0.2">
      <c r="A314" s="154" t="s">
        <v>129</v>
      </c>
      <c r="B314">
        <f>'American Bonds'!B314-'American Bonds'!B305</f>
        <v>-8.9999999999999969E-2</v>
      </c>
      <c r="C314">
        <f>'American Bonds'!C314-'American Bonds'!C305</f>
        <v>1.0000000000000009E-2</v>
      </c>
      <c r="D314">
        <f>'American Bonds'!D314-'American Bonds'!D305</f>
        <v>4.0000000000000036E-2</v>
      </c>
      <c r="E314">
        <f>'American Bonds'!E314-'American Bonds'!E305</f>
        <v>7.0000000000000062E-2</v>
      </c>
      <c r="F314">
        <f>'American Bonds'!F314-'American Bonds'!F305</f>
        <v>0.10000000000000009</v>
      </c>
      <c r="G314">
        <f>'American Bonds'!G314-'American Bonds'!G305</f>
        <v>0.12999999999999989</v>
      </c>
      <c r="H314">
        <f>'American Bonds'!H314-'American Bonds'!H305</f>
        <v>0.13000000000000012</v>
      </c>
      <c r="I314">
        <f>'American Bonds'!I314-'American Bonds'!I305</f>
        <v>0.14999999999999991</v>
      </c>
      <c r="J314">
        <f>'American Bonds'!J314-'American Bonds'!J305</f>
        <v>0.14999999999999991</v>
      </c>
      <c r="K314">
        <f>'American Bonds'!K314-'American Bonds'!K305</f>
        <v>0.14999999999999991</v>
      </c>
      <c r="L314">
        <f>'American Bonds'!L314-'American Bonds'!L305</f>
        <v>0.16000000000000014</v>
      </c>
      <c r="N314" s="129">
        <f t="shared" si="44"/>
        <v>0.16000000000000014</v>
      </c>
      <c r="O314" s="25">
        <f>List1!X371</f>
        <v>6.4400382729235979</v>
      </c>
    </row>
    <row r="315" spans="1:15" x14ac:dyDescent="0.2">
      <c r="A315" s="154" t="s">
        <v>130</v>
      </c>
      <c r="B315">
        <f>'American Bonds'!B315-'American Bonds'!B306</f>
        <v>-3.0000000000000027E-2</v>
      </c>
      <c r="C315">
        <f>'American Bonds'!C315-'American Bonds'!C306</f>
        <v>9.9999999999998979E-3</v>
      </c>
      <c r="D315">
        <f>'American Bonds'!D315-'American Bonds'!D306</f>
        <v>5.0000000000000044E-2</v>
      </c>
      <c r="E315">
        <f>'American Bonds'!E315-'American Bonds'!E306</f>
        <v>6.0000000000000053E-2</v>
      </c>
      <c r="F315">
        <f>'American Bonds'!F315-'American Bonds'!F306</f>
        <v>8.0000000000000071E-2</v>
      </c>
      <c r="G315">
        <f>'American Bonds'!G315-'American Bonds'!G306</f>
        <v>7.0000000000000062E-2</v>
      </c>
      <c r="H315">
        <f>'American Bonds'!H315-'American Bonds'!H306</f>
        <v>7.0000000000000062E-2</v>
      </c>
      <c r="I315">
        <f>'American Bonds'!I315-'American Bonds'!I306</f>
        <v>6.999999999999984E-2</v>
      </c>
      <c r="J315">
        <f>'American Bonds'!J315-'American Bonds'!J306</f>
        <v>8.0000000000000071E-2</v>
      </c>
      <c r="K315">
        <f>'American Bonds'!K315-'American Bonds'!K306</f>
        <v>9.0000000000000302E-2</v>
      </c>
      <c r="L315">
        <f>'American Bonds'!L315-'American Bonds'!L306</f>
        <v>0.10000000000000009</v>
      </c>
      <c r="N315" s="129">
        <f t="shared" si="44"/>
        <v>0.10000000000000009</v>
      </c>
      <c r="O315" s="25">
        <f>List1!X372</f>
        <v>6.4259713828267166</v>
      </c>
    </row>
    <row r="316" spans="1:15" x14ac:dyDescent="0.2">
      <c r="A316" s="154" t="s">
        <v>131</v>
      </c>
      <c r="B316">
        <f>'American Bonds'!B316-'American Bonds'!B307</f>
        <v>0</v>
      </c>
      <c r="C316">
        <f>'American Bonds'!C316-'American Bonds'!C307</f>
        <v>5.9999999999999942E-2</v>
      </c>
      <c r="D316">
        <f>'American Bonds'!D316-'American Bonds'!D307</f>
        <v>6.9999999999999951E-2</v>
      </c>
      <c r="E316">
        <f>'American Bonds'!E316-'American Bonds'!E307</f>
        <v>9.000000000000008E-2</v>
      </c>
      <c r="F316">
        <f>'American Bonds'!F316-'American Bonds'!F307</f>
        <v>9.000000000000008E-2</v>
      </c>
      <c r="G316">
        <f>'American Bonds'!G316-'American Bonds'!G307</f>
        <v>9.000000000000008E-2</v>
      </c>
      <c r="H316">
        <f>'American Bonds'!H316-'American Bonds'!H307</f>
        <v>8.0000000000000071E-2</v>
      </c>
      <c r="I316">
        <f>'American Bonds'!I316-'American Bonds'!I307</f>
        <v>8.0000000000000071E-2</v>
      </c>
      <c r="J316">
        <f>'American Bonds'!J316-'American Bonds'!J307</f>
        <v>8.9999999999999858E-2</v>
      </c>
      <c r="K316">
        <f>'American Bonds'!K316-'American Bonds'!K307</f>
        <v>9.0000000000000302E-2</v>
      </c>
      <c r="L316">
        <f>'American Bonds'!L316-'American Bonds'!L307</f>
        <v>8.0000000000000071E-2</v>
      </c>
      <c r="N316" s="129">
        <f t="shared" si="44"/>
        <v>9.0000000000000302E-2</v>
      </c>
      <c r="O316" s="25">
        <f>List1!X373</f>
        <v>6.4374588928565144</v>
      </c>
    </row>
    <row r="317" spans="1:15" x14ac:dyDescent="0.2">
      <c r="A317" s="154" t="s">
        <v>132</v>
      </c>
      <c r="B317">
        <f>'American Bonds'!B317-'American Bonds'!B308</f>
        <v>-1.0000000000000009E-2</v>
      </c>
      <c r="C317">
        <f>'American Bonds'!C317-'American Bonds'!C308</f>
        <v>6.9999999999999951E-2</v>
      </c>
      <c r="D317">
        <f>'American Bonds'!D317-'American Bonds'!D308</f>
        <v>7.999999999999996E-2</v>
      </c>
      <c r="E317">
        <f>'American Bonds'!E317-'American Bonds'!E308</f>
        <v>0.12000000000000011</v>
      </c>
      <c r="F317">
        <f>'American Bonds'!F317-'American Bonds'!F308</f>
        <v>0.12000000000000011</v>
      </c>
      <c r="G317">
        <f>'American Bonds'!G317-'American Bonds'!G308</f>
        <v>0.1100000000000001</v>
      </c>
      <c r="H317">
        <f>'American Bonds'!H317-'American Bonds'!H308</f>
        <v>0.10999999999999988</v>
      </c>
      <c r="I317">
        <f>'American Bonds'!I317-'American Bonds'!I308</f>
        <v>0.12000000000000011</v>
      </c>
      <c r="J317">
        <f>'American Bonds'!J317-'American Bonds'!J308</f>
        <v>0.11999999999999966</v>
      </c>
      <c r="K317">
        <f>'American Bonds'!K317-'American Bonds'!K308</f>
        <v>0.12000000000000011</v>
      </c>
      <c r="L317">
        <f>'American Bonds'!L317-'American Bonds'!L308</f>
        <v>0.10999999999999988</v>
      </c>
      <c r="N317" s="129">
        <f t="shared" si="44"/>
        <v>0.12000000000000011</v>
      </c>
      <c r="O317" s="25">
        <f>List1!X374</f>
        <v>6.429542972291145</v>
      </c>
    </row>
    <row r="318" spans="1:15" x14ac:dyDescent="0.2">
      <c r="A318" s="154" t="s">
        <v>133</v>
      </c>
      <c r="B318">
        <f>'American Bonds'!B318-'American Bonds'!B309</f>
        <v>-3.0000000000000027E-2</v>
      </c>
      <c r="C318">
        <f>'American Bonds'!C318-'American Bonds'!C309</f>
        <v>8.9999999999999969E-2</v>
      </c>
      <c r="D318">
        <f>'American Bonds'!D318-'American Bonds'!D309</f>
        <v>5.0000000000000044E-2</v>
      </c>
      <c r="E318">
        <f>'American Bonds'!E318-'American Bonds'!E309</f>
        <v>7.0000000000000062E-2</v>
      </c>
      <c r="F318">
        <f>'American Bonds'!F318-'American Bonds'!F309</f>
        <v>7.0000000000000062E-2</v>
      </c>
      <c r="G318">
        <f>'American Bonds'!G318-'American Bonds'!G309</f>
        <v>8.0000000000000071E-2</v>
      </c>
      <c r="H318">
        <f>'American Bonds'!H318-'American Bonds'!H309</f>
        <v>7.9999999999999849E-2</v>
      </c>
      <c r="I318">
        <f>'American Bonds'!I318-'American Bonds'!I309</f>
        <v>8.0000000000000071E-2</v>
      </c>
      <c r="J318">
        <f>'American Bonds'!J318-'American Bonds'!J309</f>
        <v>8.0000000000000071E-2</v>
      </c>
      <c r="K318">
        <f>'American Bonds'!K318-'American Bonds'!K309</f>
        <v>8.0000000000000071E-2</v>
      </c>
      <c r="L318">
        <f>'American Bonds'!L318-'American Bonds'!L309</f>
        <v>6.0000000000000053E-2</v>
      </c>
      <c r="N318" s="129">
        <f t="shared" si="44"/>
        <v>8.9999999999999969E-2</v>
      </c>
      <c r="O318" s="25">
        <f>List1!X375</f>
        <v>6.4186314710515067</v>
      </c>
    </row>
    <row r="319" spans="1:15" x14ac:dyDescent="0.2">
      <c r="A319" s="154" t="s">
        <v>134</v>
      </c>
      <c r="B319">
        <f>'American Bonds'!B319-'American Bonds'!B310</f>
        <v>0</v>
      </c>
      <c r="C319">
        <f>'American Bonds'!C319-'American Bonds'!C310</f>
        <v>9.000000000000008E-2</v>
      </c>
      <c r="D319">
        <f>'American Bonds'!D319-'American Bonds'!D310</f>
        <v>4.0000000000000036E-2</v>
      </c>
      <c r="E319">
        <f>'American Bonds'!E319-'American Bonds'!E310</f>
        <v>3.0000000000000027E-2</v>
      </c>
      <c r="F319">
        <f>'American Bonds'!F319-'American Bonds'!F310</f>
        <v>4.0000000000000036E-2</v>
      </c>
      <c r="G319">
        <f>'American Bonds'!G319-'American Bonds'!G310</f>
        <v>4.0000000000000036E-2</v>
      </c>
      <c r="H319">
        <f>'American Bonds'!H319-'American Bonds'!H310</f>
        <v>3.9999999999999813E-2</v>
      </c>
      <c r="I319">
        <f>'American Bonds'!I319-'American Bonds'!I310</f>
        <v>4.0000000000000036E-2</v>
      </c>
      <c r="J319">
        <f>'American Bonds'!J319-'American Bonds'!J310</f>
        <v>4.0000000000000036E-2</v>
      </c>
      <c r="K319">
        <f>'American Bonds'!K319-'American Bonds'!K310</f>
        <v>4.9999999999999822E-2</v>
      </c>
      <c r="L319">
        <f>'American Bonds'!L319-'American Bonds'!L310</f>
        <v>2.9999999999999805E-2</v>
      </c>
      <c r="N319" s="129">
        <f t="shared" si="44"/>
        <v>9.000000000000008E-2</v>
      </c>
      <c r="O319" s="25">
        <f>List1!X376</f>
        <v>6.4188844243160066</v>
      </c>
    </row>
    <row r="320" spans="1:15" x14ac:dyDescent="0.2">
      <c r="A320" s="154" t="s">
        <v>135</v>
      </c>
      <c r="B320">
        <f>'American Bonds'!B320-'American Bonds'!B311</f>
        <v>0</v>
      </c>
      <c r="C320">
        <f>'American Bonds'!C320-'American Bonds'!C311</f>
        <v>8.0000000000000071E-2</v>
      </c>
      <c r="D320">
        <f>'American Bonds'!D320-'American Bonds'!D311</f>
        <v>5.0000000000000044E-2</v>
      </c>
      <c r="E320">
        <f>'American Bonds'!E320-'American Bonds'!E311</f>
        <v>6.999999999999984E-2</v>
      </c>
      <c r="F320">
        <f>'American Bonds'!F320-'American Bonds'!F311</f>
        <v>9.000000000000008E-2</v>
      </c>
      <c r="G320">
        <f>'American Bonds'!G320-'American Bonds'!G311</f>
        <v>0.1100000000000001</v>
      </c>
      <c r="H320">
        <f>'American Bonds'!H320-'American Bonds'!H311</f>
        <v>9.9999999999999867E-2</v>
      </c>
      <c r="I320">
        <f>'American Bonds'!I320-'American Bonds'!I311</f>
        <v>0.10000000000000009</v>
      </c>
      <c r="J320">
        <f>'American Bonds'!J320-'American Bonds'!J311</f>
        <v>0.10000000000000009</v>
      </c>
      <c r="K320">
        <f>'American Bonds'!K320-'American Bonds'!K311</f>
        <v>0.10000000000000009</v>
      </c>
      <c r="L320">
        <f>'American Bonds'!L320-'American Bonds'!L311</f>
        <v>6.999999999999984E-2</v>
      </c>
      <c r="N320" s="129">
        <f t="shared" si="44"/>
        <v>0.1100000000000001</v>
      </c>
      <c r="O320" s="25">
        <f>List1!X377</f>
        <v>6.4081404045698163</v>
      </c>
    </row>
    <row r="321" spans="1:15" x14ac:dyDescent="0.2">
      <c r="A321" s="154" t="s">
        <v>136</v>
      </c>
      <c r="B321">
        <f>'American Bonds'!B321-'American Bonds'!B312</f>
        <v>1.0000000000000009E-2</v>
      </c>
      <c r="C321">
        <f>'American Bonds'!C321-'American Bonds'!C312</f>
        <v>8.9999999999999969E-2</v>
      </c>
      <c r="D321">
        <f>'American Bonds'!D321-'American Bonds'!D312</f>
        <v>6.0000000000000053E-2</v>
      </c>
      <c r="E321">
        <f>'American Bonds'!E321-'American Bonds'!E312</f>
        <v>6.999999999999984E-2</v>
      </c>
      <c r="F321">
        <f>'American Bonds'!F321-'American Bonds'!F312</f>
        <v>0.10000000000000009</v>
      </c>
      <c r="G321">
        <f>'American Bonds'!G321-'American Bonds'!G312</f>
        <v>0.12000000000000011</v>
      </c>
      <c r="H321">
        <f>'American Bonds'!H321-'American Bonds'!H312</f>
        <v>0.12999999999999989</v>
      </c>
      <c r="I321">
        <f>'American Bonds'!I321-'American Bonds'!I312</f>
        <v>0.12000000000000011</v>
      </c>
      <c r="J321">
        <f>'American Bonds'!J321-'American Bonds'!J312</f>
        <v>0.11000000000000032</v>
      </c>
      <c r="K321">
        <f>'American Bonds'!K321-'American Bonds'!K312</f>
        <v>0.10999999999999988</v>
      </c>
      <c r="L321">
        <f>'American Bonds'!L321-'American Bonds'!L312</f>
        <v>6.999999999999984E-2</v>
      </c>
      <c r="N321" s="129">
        <f t="shared" si="44"/>
        <v>0.12999999999999989</v>
      </c>
      <c r="O321" s="25">
        <f>List1!X378</f>
        <v>6.3982627866223849</v>
      </c>
    </row>
    <row r="322" spans="1:15" x14ac:dyDescent="0.2">
      <c r="A322" s="154" t="s">
        <v>137</v>
      </c>
      <c r="B322">
        <f>'American Bonds'!B322-'American Bonds'!B313</f>
        <v>0</v>
      </c>
      <c r="C322">
        <f>'American Bonds'!C322-'American Bonds'!C313</f>
        <v>8.9999999999999969E-2</v>
      </c>
      <c r="D322">
        <f>'American Bonds'!D322-'American Bonds'!D313</f>
        <v>5.0000000000000044E-2</v>
      </c>
      <c r="E322">
        <f>'American Bonds'!E322-'American Bonds'!E313</f>
        <v>5.9999999999999831E-2</v>
      </c>
      <c r="F322">
        <f>'American Bonds'!F322-'American Bonds'!F313</f>
        <v>7.0000000000000062E-2</v>
      </c>
      <c r="G322">
        <f>'American Bonds'!G322-'American Bonds'!G313</f>
        <v>0.10000000000000009</v>
      </c>
      <c r="H322">
        <f>'American Bonds'!H322-'American Bonds'!H313</f>
        <v>0.11999999999999988</v>
      </c>
      <c r="I322">
        <f>'American Bonds'!I322-'American Bonds'!I313</f>
        <v>0.10000000000000009</v>
      </c>
      <c r="J322">
        <f>'American Bonds'!J322-'American Bonds'!J313</f>
        <v>0.10000000000000009</v>
      </c>
      <c r="K322">
        <f>'American Bonds'!K322-'American Bonds'!K313</f>
        <v>0.10999999999999988</v>
      </c>
      <c r="L322">
        <f>'American Bonds'!L322-'American Bonds'!L313</f>
        <v>6.999999999999984E-2</v>
      </c>
      <c r="N322" s="129">
        <f t="shared" si="44"/>
        <v>0.11999999999999988</v>
      </c>
      <c r="O322" s="25">
        <f>List1!X379</f>
        <v>6.3989831737686336</v>
      </c>
    </row>
    <row r="323" spans="1:15" x14ac:dyDescent="0.2">
      <c r="A323" s="154" t="s">
        <v>138</v>
      </c>
      <c r="B323">
        <f>'American Bonds'!B323-'American Bonds'!B314</f>
        <v>1.9999999999999907E-2</v>
      </c>
      <c r="C323">
        <f>'American Bonds'!C323-'American Bonds'!C314</f>
        <v>5.0000000000000044E-2</v>
      </c>
      <c r="D323">
        <f>'American Bonds'!D323-'American Bonds'!D314</f>
        <v>5.0000000000000044E-2</v>
      </c>
      <c r="E323">
        <f>'American Bonds'!E323-'American Bonds'!E314</f>
        <v>2.0000000000000018E-2</v>
      </c>
      <c r="F323">
        <f>'American Bonds'!F323-'American Bonds'!F314</f>
        <v>1.0000000000000009E-2</v>
      </c>
      <c r="G323">
        <f>'American Bonds'!G323-'American Bonds'!G314</f>
        <v>1.0000000000000009E-2</v>
      </c>
      <c r="H323">
        <f>'American Bonds'!H323-'American Bonds'!H314</f>
        <v>1.0000000000000009E-2</v>
      </c>
      <c r="I323">
        <f>'American Bonds'!I323-'American Bonds'!I314</f>
        <v>0</v>
      </c>
      <c r="J323">
        <f>'American Bonds'!J323-'American Bonds'!J314</f>
        <v>0</v>
      </c>
      <c r="K323">
        <f>'American Bonds'!K323-'American Bonds'!K314</f>
        <v>3.0000000000000249E-2</v>
      </c>
      <c r="L323">
        <f>'American Bonds'!L323-'American Bonds'!L314</f>
        <v>-2.0000000000000018E-2</v>
      </c>
      <c r="N323" s="129">
        <f t="shared" si="44"/>
        <v>5.0000000000000044E-2</v>
      </c>
      <c r="O323" s="25">
        <f>List1!X380</f>
        <v>6.4036039383588301</v>
      </c>
    </row>
    <row r="324" spans="1:15" x14ac:dyDescent="0.2">
      <c r="A324" s="154">
        <v>41408</v>
      </c>
      <c r="B324">
        <f>'American Bonds'!B324-'American Bonds'!B315</f>
        <v>1.0000000000000009E-2</v>
      </c>
      <c r="C324">
        <f>'American Bonds'!C324-'American Bonds'!C315</f>
        <v>8.0000000000000071E-2</v>
      </c>
      <c r="D324">
        <f>'American Bonds'!D324-'American Bonds'!D315</f>
        <v>3.0000000000000027E-2</v>
      </c>
      <c r="E324">
        <f>'American Bonds'!E324-'American Bonds'!E315</f>
        <v>3.0000000000000027E-2</v>
      </c>
      <c r="F324">
        <f>'American Bonds'!F324-'American Bonds'!F315</f>
        <v>4.0000000000000036E-2</v>
      </c>
      <c r="G324">
        <f>'American Bonds'!G324-'American Bonds'!G315</f>
        <v>4.0000000000000036E-2</v>
      </c>
      <c r="H324">
        <f>'American Bonds'!H324-'American Bonds'!H315</f>
        <v>5.0000000000000044E-2</v>
      </c>
      <c r="I324">
        <f>'American Bonds'!I324-'American Bonds'!I315</f>
        <v>5.0000000000000266E-2</v>
      </c>
      <c r="J324">
        <f>'American Bonds'!J324-'American Bonds'!J315</f>
        <v>4.9999999999999822E-2</v>
      </c>
      <c r="K324">
        <f>'American Bonds'!K324-'American Bonds'!K315</f>
        <v>7.9999999999999627E-2</v>
      </c>
      <c r="L324">
        <f>'American Bonds'!L324-'American Bonds'!L315</f>
        <v>2.9999999999999805E-2</v>
      </c>
      <c r="N324" s="129">
        <f t="shared" si="44"/>
        <v>8.0000000000000071E-2</v>
      </c>
      <c r="O324" s="25">
        <f>List1!X381</f>
        <v>6.4184834397453603</v>
      </c>
    </row>
    <row r="325" spans="1:15" x14ac:dyDescent="0.2">
      <c r="A325" s="154">
        <v>41409</v>
      </c>
      <c r="B325">
        <f>'American Bonds'!B325-'American Bonds'!B316</f>
        <v>-1.0000000000000009E-2</v>
      </c>
      <c r="C325">
        <f>'American Bonds'!C325-'American Bonds'!C316</f>
        <v>5.0000000000000044E-2</v>
      </c>
      <c r="D325">
        <f>'American Bonds'!D325-'American Bonds'!D316</f>
        <v>4.0000000000000036E-2</v>
      </c>
      <c r="E325">
        <f>'American Bonds'!E325-'American Bonds'!E316</f>
        <v>1.0000000000000009E-2</v>
      </c>
      <c r="F325">
        <f>'American Bonds'!F325-'American Bonds'!F316</f>
        <v>-1.0000000000000009E-2</v>
      </c>
      <c r="G325">
        <f>'American Bonds'!G325-'American Bonds'!G316</f>
        <v>-2.0000000000000018E-2</v>
      </c>
      <c r="H325">
        <f>'American Bonds'!H325-'American Bonds'!H316</f>
        <v>0</v>
      </c>
      <c r="I325">
        <f>'American Bonds'!I325-'American Bonds'!I316</f>
        <v>-1.0000000000000231E-2</v>
      </c>
      <c r="J325">
        <f>'American Bonds'!J325-'American Bonds'!J316</f>
        <v>0</v>
      </c>
      <c r="K325">
        <f>'American Bonds'!K325-'American Bonds'!K316</f>
        <v>4.0000000000000036E-2</v>
      </c>
      <c r="L325">
        <f>'American Bonds'!L325-'American Bonds'!L316</f>
        <v>2.0000000000000018E-2</v>
      </c>
      <c r="N325" s="129">
        <f t="shared" si="44"/>
        <v>5.0000000000000044E-2</v>
      </c>
      <c r="O325" s="25">
        <f>List1!X382</f>
        <v>6.4121191360732599</v>
      </c>
    </row>
    <row r="326" spans="1:15" x14ac:dyDescent="0.2">
      <c r="A326" s="154">
        <v>41410</v>
      </c>
      <c r="B326">
        <f>'American Bonds'!B326-'American Bonds'!B317</f>
        <v>1.0000000000000009E-2</v>
      </c>
      <c r="C326">
        <f>'American Bonds'!C326-'American Bonds'!C317</f>
        <v>4.0000000000000036E-2</v>
      </c>
      <c r="D326">
        <f>'American Bonds'!D326-'American Bonds'!D317</f>
        <v>0</v>
      </c>
      <c r="E326">
        <f>'American Bonds'!E326-'American Bonds'!E317</f>
        <v>-3.0000000000000027E-2</v>
      </c>
      <c r="F326">
        <f>'American Bonds'!F326-'American Bonds'!F317</f>
        <v>-6.0000000000000053E-2</v>
      </c>
      <c r="G326">
        <f>'American Bonds'!G326-'American Bonds'!G317</f>
        <v>-9.000000000000008E-2</v>
      </c>
      <c r="H326">
        <f>'American Bonds'!H326-'American Bonds'!H317</f>
        <v>-0.11999999999999988</v>
      </c>
      <c r="I326">
        <f>'American Bonds'!I326-'American Bonds'!I317</f>
        <v>-0.14000000000000012</v>
      </c>
      <c r="J326">
        <f>'American Bonds'!J326-'American Bonds'!J317</f>
        <v>-0.13999999999999968</v>
      </c>
      <c r="K326">
        <f>'American Bonds'!K326-'American Bonds'!K317</f>
        <v>-8.0000000000000071E-2</v>
      </c>
      <c r="L326">
        <f>'American Bonds'!L326-'American Bonds'!L317</f>
        <v>-8.9999999999999858E-2</v>
      </c>
      <c r="N326" s="129">
        <f t="shared" si="44"/>
        <v>4.0000000000000036E-2</v>
      </c>
      <c r="O326" s="25">
        <f>List1!X383</f>
        <v>6.4183935532648553</v>
      </c>
    </row>
    <row r="327" spans="1:15" x14ac:dyDescent="0.2">
      <c r="A327" s="154">
        <v>41411</v>
      </c>
      <c r="B327">
        <f>'American Bonds'!B327-'American Bonds'!B318</f>
        <v>2.0000000000000018E-2</v>
      </c>
      <c r="C327">
        <f>'American Bonds'!C327-'American Bonds'!C318</f>
        <v>3.0000000000000027E-2</v>
      </c>
      <c r="D327">
        <f>'American Bonds'!D327-'American Bonds'!D318</f>
        <v>1.0000000000000009E-2</v>
      </c>
      <c r="E327">
        <f>'American Bonds'!E327-'American Bonds'!E318</f>
        <v>-1.0000000000000009E-2</v>
      </c>
      <c r="F327">
        <f>'American Bonds'!F327-'American Bonds'!F318</f>
        <v>-5.0000000000000044E-2</v>
      </c>
      <c r="G327">
        <f>'American Bonds'!G327-'American Bonds'!G318</f>
        <v>-8.0000000000000071E-2</v>
      </c>
      <c r="H327">
        <f>'American Bonds'!H327-'American Bonds'!H318</f>
        <v>-0.10999999999999988</v>
      </c>
      <c r="I327">
        <f>'American Bonds'!I327-'American Bonds'!I318</f>
        <v>-0.12999999999999989</v>
      </c>
      <c r="J327">
        <f>'American Bonds'!J327-'American Bonds'!J318</f>
        <v>-0.12999999999999989</v>
      </c>
      <c r="K327">
        <f>'American Bonds'!K327-'American Bonds'!K318</f>
        <v>-8.9999999999999858E-2</v>
      </c>
      <c r="L327">
        <f>'American Bonds'!L327-'American Bonds'!L318</f>
        <v>-9.0000000000000302E-2</v>
      </c>
      <c r="N327" s="129">
        <f t="shared" si="44"/>
        <v>3.0000000000000027E-2</v>
      </c>
      <c r="O327" s="25">
        <f>List1!X384</f>
        <v>6.4522121478437233</v>
      </c>
    </row>
    <row r="328" spans="1:15" x14ac:dyDescent="0.2">
      <c r="A328" s="154">
        <v>41412</v>
      </c>
      <c r="B328">
        <f>'American Bonds'!B328-'American Bonds'!B319</f>
        <v>-2.0000000000000018E-2</v>
      </c>
      <c r="C328">
        <f>'American Bonds'!C328-'American Bonds'!C319</f>
        <v>1.0000000000000009E-2</v>
      </c>
      <c r="D328">
        <f>'American Bonds'!D328-'American Bonds'!D319</f>
        <v>1.0000000000000009E-2</v>
      </c>
      <c r="E328">
        <f>'American Bonds'!E328-'American Bonds'!E319</f>
        <v>-2.0000000000000018E-2</v>
      </c>
      <c r="F328">
        <f>'American Bonds'!F328-'American Bonds'!F319</f>
        <v>-5.0000000000000044E-2</v>
      </c>
      <c r="G328">
        <f>'American Bonds'!G328-'American Bonds'!G319</f>
        <v>-8.0000000000000071E-2</v>
      </c>
      <c r="H328">
        <f>'American Bonds'!H328-'American Bonds'!H319</f>
        <v>-0.11999999999999988</v>
      </c>
      <c r="I328">
        <f>'American Bonds'!I328-'American Bonds'!I319</f>
        <v>-0.14000000000000012</v>
      </c>
      <c r="J328">
        <f>'American Bonds'!J328-'American Bonds'!J319</f>
        <v>-0.16000000000000014</v>
      </c>
      <c r="K328">
        <f>'American Bonds'!K328-'American Bonds'!K319</f>
        <v>-0.12999999999999989</v>
      </c>
      <c r="L328">
        <f>'American Bonds'!L328-'American Bonds'!L319</f>
        <v>-0.12000000000000011</v>
      </c>
      <c r="N328" s="129">
        <f t="shared" si="44"/>
        <v>1.0000000000000009E-2</v>
      </c>
      <c r="O328" s="25">
        <f>List1!X385</f>
        <v>6.454676667640836</v>
      </c>
    </row>
    <row r="329" spans="1:15" x14ac:dyDescent="0.2">
      <c r="A329" s="154">
        <v>41415</v>
      </c>
      <c r="B329">
        <f>'American Bonds'!B329-'American Bonds'!B320</f>
        <v>-4.0000000000000036E-2</v>
      </c>
      <c r="C329">
        <f>'American Bonds'!C329-'American Bonds'!C320</f>
        <v>2.0000000000000018E-2</v>
      </c>
      <c r="D329">
        <f>'American Bonds'!D329-'American Bonds'!D320</f>
        <v>1.0000000000000009E-2</v>
      </c>
      <c r="E329">
        <f>'American Bonds'!E329-'American Bonds'!E320</f>
        <v>-1.9999999999999796E-2</v>
      </c>
      <c r="F329">
        <f>'American Bonds'!F329-'American Bonds'!F320</f>
        <v>-8.0000000000000071E-2</v>
      </c>
      <c r="G329">
        <f>'American Bonds'!G329-'American Bonds'!G320</f>
        <v>-0.12000000000000011</v>
      </c>
      <c r="H329">
        <f>'American Bonds'!H329-'American Bonds'!H320</f>
        <v>-0.1399999999999999</v>
      </c>
      <c r="I329">
        <f>'American Bonds'!I329-'American Bonds'!I320</f>
        <v>-0.16000000000000014</v>
      </c>
      <c r="J329">
        <f>'American Bonds'!J329-'American Bonds'!J320</f>
        <v>-0.16999999999999993</v>
      </c>
      <c r="K329">
        <f>'American Bonds'!K329-'American Bonds'!K320</f>
        <v>-0.14999999999999991</v>
      </c>
      <c r="L329">
        <f>'American Bonds'!L329-'American Bonds'!L320</f>
        <v>-0.12999999999999989</v>
      </c>
      <c r="N329" s="129">
        <f t="shared" si="44"/>
        <v>2.0000000000000018E-2</v>
      </c>
      <c r="O329" s="25">
        <f>List1!X386</f>
        <v>6.4578808677092399</v>
      </c>
    </row>
    <row r="330" spans="1:15" x14ac:dyDescent="0.2">
      <c r="A330" s="154">
        <v>41416</v>
      </c>
      <c r="B330">
        <f>'American Bonds'!B330-'American Bonds'!B321</f>
        <v>5.0000000000000044E-2</v>
      </c>
      <c r="C330">
        <f>'American Bonds'!C330-'American Bonds'!C321</f>
        <v>2.0000000000000018E-2</v>
      </c>
      <c r="D330">
        <f>'American Bonds'!D330-'American Bonds'!D321</f>
        <v>4.0000000000000036E-2</v>
      </c>
      <c r="E330">
        <f>'American Bonds'!E330-'American Bonds'!E321</f>
        <v>1.0000000000000009E-2</v>
      </c>
      <c r="F330">
        <f>'American Bonds'!F330-'American Bonds'!F321</f>
        <v>-4.0000000000000036E-2</v>
      </c>
      <c r="G330">
        <f>'American Bonds'!G330-'American Bonds'!G321</f>
        <v>-7.0000000000000062E-2</v>
      </c>
      <c r="H330">
        <f>'American Bonds'!H330-'American Bonds'!H321</f>
        <v>-9.9999999999999867E-2</v>
      </c>
      <c r="I330">
        <f>'American Bonds'!I330-'American Bonds'!I321</f>
        <v>-0.12000000000000011</v>
      </c>
      <c r="J330">
        <f>'American Bonds'!J330-'American Bonds'!J321</f>
        <v>-0.12000000000000011</v>
      </c>
      <c r="K330">
        <f>'American Bonds'!K330-'American Bonds'!K321</f>
        <v>-0.10999999999999988</v>
      </c>
      <c r="L330">
        <f>'American Bonds'!L330-'American Bonds'!L321</f>
        <v>-7.9999999999999627E-2</v>
      </c>
      <c r="N330" s="129">
        <f t="shared" si="44"/>
        <v>5.0000000000000044E-2</v>
      </c>
      <c r="O330" s="25">
        <f>List1!X387</f>
        <v>6.4532881042881058</v>
      </c>
    </row>
    <row r="331" spans="1:15" x14ac:dyDescent="0.2">
      <c r="A331" s="154">
        <v>41417</v>
      </c>
      <c r="B331">
        <f>'American Bonds'!B331-'American Bonds'!B322</f>
        <v>7.999999999999996E-2</v>
      </c>
      <c r="C331">
        <f>'American Bonds'!C331-'American Bonds'!C322</f>
        <v>4.0000000000000036E-2</v>
      </c>
      <c r="D331">
        <f>'American Bonds'!D331-'American Bonds'!D322</f>
        <v>3.0000000000000027E-2</v>
      </c>
      <c r="E331">
        <f>'American Bonds'!E331-'American Bonds'!E322</f>
        <v>5.0000000000000044E-2</v>
      </c>
      <c r="F331">
        <f>'American Bonds'!F331-'American Bonds'!F322</f>
        <v>-6.0000000000000053E-2</v>
      </c>
      <c r="G331">
        <f>'American Bonds'!G331-'American Bonds'!G322</f>
        <v>-9.000000000000008E-2</v>
      </c>
      <c r="H331">
        <f>'American Bonds'!H331-'American Bonds'!H322</f>
        <v>-0.1399999999999999</v>
      </c>
      <c r="I331">
        <f>'American Bonds'!I331-'American Bonds'!I322</f>
        <v>-0.13000000000000034</v>
      </c>
      <c r="J331">
        <f>'American Bonds'!J331-'American Bonds'!J322</f>
        <v>-0.13000000000000034</v>
      </c>
      <c r="K331">
        <f>'American Bonds'!K331-'American Bonds'!K322</f>
        <v>-0.12999999999999989</v>
      </c>
      <c r="L331">
        <f>'American Bonds'!L331-'American Bonds'!L322</f>
        <v>-0.10999999999999988</v>
      </c>
      <c r="N331" s="129">
        <f t="shared" si="44"/>
        <v>7.999999999999996E-2</v>
      </c>
      <c r="O331" s="25">
        <f>List1!X388</f>
        <v>6.4395541087111399</v>
      </c>
    </row>
    <row r="332" spans="1:15" x14ac:dyDescent="0.2">
      <c r="A332" s="154">
        <v>41418</v>
      </c>
      <c r="B332">
        <f>'American Bonds'!B332-'American Bonds'!B323</f>
        <v>3.0000000000000027E-2</v>
      </c>
      <c r="C332">
        <f>'American Bonds'!C332-'American Bonds'!C323</f>
        <v>5.9999999999999942E-2</v>
      </c>
      <c r="D332">
        <f>'American Bonds'!D332-'American Bonds'!D323</f>
        <v>5.0000000000000044E-2</v>
      </c>
      <c r="E332">
        <f>'American Bonds'!E332-'American Bonds'!E323</f>
        <v>4.9999999999999822E-2</v>
      </c>
      <c r="F332">
        <f>'American Bonds'!F332-'American Bonds'!F323</f>
        <v>1.0000000000000009E-2</v>
      </c>
      <c r="G332">
        <f>'American Bonds'!G332-'American Bonds'!G323</f>
        <v>-3.0000000000000027E-2</v>
      </c>
      <c r="H332">
        <f>'American Bonds'!H332-'American Bonds'!H323</f>
        <v>-7.0000000000000062E-2</v>
      </c>
      <c r="I332">
        <f>'American Bonds'!I332-'American Bonds'!I323</f>
        <v>-6.999999999999984E-2</v>
      </c>
      <c r="J332">
        <f>'American Bonds'!J332-'American Bonds'!J323</f>
        <v>-8.0000000000000071E-2</v>
      </c>
      <c r="K332">
        <f>'American Bonds'!K332-'American Bonds'!K323</f>
        <v>-9.0000000000000302E-2</v>
      </c>
      <c r="L332">
        <f>'American Bonds'!L332-'American Bonds'!L323</f>
        <v>-6.0000000000000053E-2</v>
      </c>
      <c r="N332" s="129">
        <f t="shared" ref="N332:N395" si="45">MAX(B332:L332)</f>
        <v>5.9999999999999942E-2</v>
      </c>
      <c r="O332" s="25">
        <f>List1!X389</f>
        <v>6.4502044068037243</v>
      </c>
    </row>
    <row r="333" spans="1:15" x14ac:dyDescent="0.2">
      <c r="A333" s="154">
        <v>41419</v>
      </c>
      <c r="B333">
        <f>'American Bonds'!B333-'American Bonds'!B324</f>
        <v>2.0000000000000018E-2</v>
      </c>
      <c r="C333">
        <f>'American Bonds'!C333-'American Bonds'!C324</f>
        <v>3.9999999999999925E-2</v>
      </c>
      <c r="D333">
        <f>'American Bonds'!D333-'American Bonds'!D324</f>
        <v>6.0000000000000053E-2</v>
      </c>
      <c r="E333">
        <f>'American Bonds'!E333-'American Bonds'!E324</f>
        <v>5.9999999999999831E-2</v>
      </c>
      <c r="F333">
        <f>'American Bonds'!F333-'American Bonds'!F324</f>
        <v>-1.0000000000000009E-2</v>
      </c>
      <c r="G333">
        <f>'American Bonds'!G333-'American Bonds'!G324</f>
        <v>-3.0000000000000027E-2</v>
      </c>
      <c r="H333">
        <f>'American Bonds'!H333-'American Bonds'!H324</f>
        <v>-7.0000000000000062E-2</v>
      </c>
      <c r="I333">
        <f>'American Bonds'!I333-'American Bonds'!I324</f>
        <v>-8.0000000000000071E-2</v>
      </c>
      <c r="J333">
        <f>'American Bonds'!J333-'American Bonds'!J324</f>
        <v>-8.9999999999999858E-2</v>
      </c>
      <c r="K333">
        <f>'American Bonds'!K333-'American Bonds'!K324</f>
        <v>-0.10999999999999988</v>
      </c>
      <c r="L333">
        <f>'American Bonds'!L333-'American Bonds'!L324</f>
        <v>-8.0000000000000071E-2</v>
      </c>
      <c r="N333" s="129">
        <f t="shared" si="45"/>
        <v>6.0000000000000053E-2</v>
      </c>
      <c r="O333" s="25">
        <f>List1!X390</f>
        <v>6.4509930896117194</v>
      </c>
    </row>
    <row r="334" spans="1:15" x14ac:dyDescent="0.2">
      <c r="A334" s="154">
        <v>41423</v>
      </c>
      <c r="B334">
        <f>'American Bonds'!B334-'American Bonds'!B325</f>
        <v>5.0000000000000044E-2</v>
      </c>
      <c r="C334">
        <f>'American Bonds'!C334-'American Bonds'!C325</f>
        <v>3.0000000000000027E-2</v>
      </c>
      <c r="D334">
        <f>'American Bonds'!D334-'American Bonds'!D325</f>
        <v>3.0000000000000027E-2</v>
      </c>
      <c r="E334">
        <f>'American Bonds'!E334-'American Bonds'!E325</f>
        <v>4.9999999999999822E-2</v>
      </c>
      <c r="F334">
        <f>'American Bonds'!F334-'American Bonds'!F325</f>
        <v>-1.0000000000000009E-2</v>
      </c>
      <c r="G334">
        <f>'American Bonds'!G334-'American Bonds'!G325</f>
        <v>-4.0000000000000036E-2</v>
      </c>
      <c r="H334">
        <f>'American Bonds'!H334-'American Bonds'!H325</f>
        <v>-0.10000000000000009</v>
      </c>
      <c r="I334">
        <f>'American Bonds'!I334-'American Bonds'!I325</f>
        <v>-0.10999999999999988</v>
      </c>
      <c r="J334">
        <f>'American Bonds'!J334-'American Bonds'!J325</f>
        <v>-0.12000000000000011</v>
      </c>
      <c r="K334">
        <f>'American Bonds'!K334-'American Bonds'!K325</f>
        <v>-0.13000000000000034</v>
      </c>
      <c r="L334">
        <f>'American Bonds'!L334-'American Bonds'!L325</f>
        <v>-0.11000000000000032</v>
      </c>
      <c r="N334" s="129">
        <f t="shared" si="45"/>
        <v>5.0000000000000044E-2</v>
      </c>
      <c r="O334" s="25">
        <f>List1!X391</f>
        <v>6.4512551946707122</v>
      </c>
    </row>
    <row r="335" spans="1:15" x14ac:dyDescent="0.2">
      <c r="A335" s="154">
        <v>41424</v>
      </c>
      <c r="B335">
        <f>'American Bonds'!B335-'American Bonds'!B326</f>
        <v>0.14000000000000001</v>
      </c>
      <c r="C335">
        <f>'American Bonds'!C335-'American Bonds'!C326</f>
        <v>7.999999999999996E-2</v>
      </c>
      <c r="D335">
        <f>'American Bonds'!D335-'American Bonds'!D326</f>
        <v>8.0000000000000071E-2</v>
      </c>
      <c r="E335">
        <f>'American Bonds'!E335-'American Bonds'!E326</f>
        <v>8.9999999999999858E-2</v>
      </c>
      <c r="F335">
        <f>'American Bonds'!F335-'American Bonds'!F326</f>
        <v>2.0000000000000018E-2</v>
      </c>
      <c r="G335">
        <f>'American Bonds'!G335-'American Bonds'!G326</f>
        <v>2.0000000000000018E-2</v>
      </c>
      <c r="H335">
        <f>'American Bonds'!H335-'American Bonds'!H326</f>
        <v>-1.0000000000000009E-2</v>
      </c>
      <c r="I335">
        <f>'American Bonds'!I335-'American Bonds'!I326</f>
        <v>-9.9999999999997868E-3</v>
      </c>
      <c r="J335">
        <f>'American Bonds'!J335-'American Bonds'!J326</f>
        <v>-1.0000000000000231E-2</v>
      </c>
      <c r="K335">
        <f>'American Bonds'!K335-'American Bonds'!K326</f>
        <v>-4.9999999999999822E-2</v>
      </c>
      <c r="L335">
        <f>'American Bonds'!L335-'American Bonds'!L326</f>
        <v>-4.0000000000000036E-2</v>
      </c>
      <c r="N335" s="129">
        <f t="shared" si="45"/>
        <v>0.14000000000000001</v>
      </c>
      <c r="O335" s="25">
        <f>List1!X392</f>
        <v>6.4657442867646049</v>
      </c>
    </row>
    <row r="336" spans="1:15" x14ac:dyDescent="0.2">
      <c r="A336" s="154" t="s">
        <v>139</v>
      </c>
      <c r="B336">
        <f>'American Bonds'!B336-'American Bonds'!B327</f>
        <v>8.9999999999999969E-2</v>
      </c>
      <c r="C336">
        <f>'American Bonds'!C336-'American Bonds'!C327</f>
        <v>4.9999999999999933E-2</v>
      </c>
      <c r="D336">
        <f>'American Bonds'!D336-'American Bonds'!D327</f>
        <v>5.0000000000000044E-2</v>
      </c>
      <c r="E336">
        <f>'American Bonds'!E336-'American Bonds'!E327</f>
        <v>6.999999999999984E-2</v>
      </c>
      <c r="F336">
        <f>'American Bonds'!F336-'American Bonds'!F327</f>
        <v>1.0000000000000009E-2</v>
      </c>
      <c r="G336">
        <f>'American Bonds'!G336-'American Bonds'!G327</f>
        <v>1.0000000000000009E-2</v>
      </c>
      <c r="H336">
        <f>'American Bonds'!H336-'American Bonds'!H327</f>
        <v>-2.0000000000000018E-2</v>
      </c>
      <c r="I336">
        <f>'American Bonds'!I336-'American Bonds'!I327</f>
        <v>-2.0000000000000018E-2</v>
      </c>
      <c r="J336">
        <f>'American Bonds'!J336-'American Bonds'!J327</f>
        <v>-2.0000000000000018E-2</v>
      </c>
      <c r="K336">
        <f>'American Bonds'!K336-'American Bonds'!K327</f>
        <v>-4.0000000000000036E-2</v>
      </c>
      <c r="L336">
        <f>'American Bonds'!L336-'American Bonds'!L327</f>
        <v>-2.9999999999999805E-2</v>
      </c>
      <c r="N336" s="129">
        <f t="shared" si="45"/>
        <v>8.9999999999999969E-2</v>
      </c>
      <c r="O336" s="25">
        <f>List1!X393</f>
        <v>6.4684609025582045</v>
      </c>
    </row>
    <row r="337" spans="1:15" x14ac:dyDescent="0.2">
      <c r="A337" s="154" t="s">
        <v>140</v>
      </c>
      <c r="B337">
        <f>'American Bonds'!B337-'American Bonds'!B328</f>
        <v>0.10999999999999999</v>
      </c>
      <c r="C337">
        <f>'American Bonds'!C337-'American Bonds'!C328</f>
        <v>5.9999999999999942E-2</v>
      </c>
      <c r="D337">
        <f>'American Bonds'!D337-'American Bonds'!D328</f>
        <v>3.0000000000000027E-2</v>
      </c>
      <c r="E337">
        <f>'American Bonds'!E337-'American Bonds'!E328</f>
        <v>5.9999999999999831E-2</v>
      </c>
      <c r="F337">
        <f>'American Bonds'!F337-'American Bonds'!F328</f>
        <v>0</v>
      </c>
      <c r="G337">
        <f>'American Bonds'!G337-'American Bonds'!G328</f>
        <v>-3.0000000000000027E-2</v>
      </c>
      <c r="H337">
        <f>'American Bonds'!H337-'American Bonds'!H328</f>
        <v>-8.0000000000000071E-2</v>
      </c>
      <c r="I337">
        <f>'American Bonds'!I337-'American Bonds'!I328</f>
        <v>-8.9999999999999858E-2</v>
      </c>
      <c r="J337">
        <f>'American Bonds'!J337-'American Bonds'!J328</f>
        <v>-8.0000000000000071E-2</v>
      </c>
      <c r="K337">
        <f>'American Bonds'!K337-'American Bonds'!K328</f>
        <v>-0.10000000000000009</v>
      </c>
      <c r="L337">
        <f>'American Bonds'!L337-'American Bonds'!L328</f>
        <v>-0.10000000000000009</v>
      </c>
      <c r="N337" s="129">
        <f t="shared" si="45"/>
        <v>0.10999999999999999</v>
      </c>
      <c r="O337" s="25">
        <f>List1!X394</f>
        <v>6.4687208541590815</v>
      </c>
    </row>
    <row r="338" spans="1:15" x14ac:dyDescent="0.2">
      <c r="A338" s="154" t="s">
        <v>141</v>
      </c>
      <c r="B338">
        <f>'American Bonds'!B338-'American Bonds'!B329</f>
        <v>0.13</v>
      </c>
      <c r="C338">
        <f>'American Bonds'!C338-'American Bonds'!C329</f>
        <v>2.9999999999999916E-2</v>
      </c>
      <c r="D338">
        <f>'American Bonds'!D338-'American Bonds'!D329</f>
        <v>1.0000000000000009E-2</v>
      </c>
      <c r="E338">
        <f>'American Bonds'!E338-'American Bonds'!E329</f>
        <v>3.9999999999999813E-2</v>
      </c>
      <c r="F338">
        <f>'American Bonds'!F338-'American Bonds'!F329</f>
        <v>3.0000000000000027E-2</v>
      </c>
      <c r="G338">
        <f>'American Bonds'!G338-'American Bonds'!G329</f>
        <v>0</v>
      </c>
      <c r="H338">
        <f>'American Bonds'!H338-'American Bonds'!H329</f>
        <v>-6.0000000000000053E-2</v>
      </c>
      <c r="I338">
        <f>'American Bonds'!I338-'American Bonds'!I329</f>
        <v>-7.0000000000000062E-2</v>
      </c>
      <c r="J338">
        <f>'American Bonds'!J338-'American Bonds'!J329</f>
        <v>-6.999999999999984E-2</v>
      </c>
      <c r="K338">
        <f>'American Bonds'!K338-'American Bonds'!K329</f>
        <v>-8.0000000000000071E-2</v>
      </c>
      <c r="L338">
        <f>'American Bonds'!L338-'American Bonds'!L329</f>
        <v>-7.0000000000000284E-2</v>
      </c>
      <c r="N338" s="129">
        <f t="shared" si="45"/>
        <v>0.13</v>
      </c>
      <c r="O338" s="25">
        <f>List1!X395</f>
        <v>6.493486183147148</v>
      </c>
    </row>
    <row r="339" spans="1:15" x14ac:dyDescent="0.2">
      <c r="A339" s="154" t="s">
        <v>142</v>
      </c>
      <c r="B339">
        <f>'American Bonds'!B339-'American Bonds'!B330</f>
        <v>6.9999999999999951E-2</v>
      </c>
      <c r="C339">
        <f>'American Bonds'!C339-'American Bonds'!C330</f>
        <v>4.9999999999999933E-2</v>
      </c>
      <c r="D339">
        <f>'American Bonds'!D339-'American Bonds'!D330</f>
        <v>0</v>
      </c>
      <c r="E339">
        <f>'American Bonds'!E339-'American Bonds'!E330</f>
        <v>2.0000000000000018E-2</v>
      </c>
      <c r="F339">
        <f>'American Bonds'!F339-'American Bonds'!F330</f>
        <v>-1.0000000000000009E-2</v>
      </c>
      <c r="G339">
        <f>'American Bonds'!G339-'American Bonds'!G330</f>
        <v>-7.0000000000000062E-2</v>
      </c>
      <c r="H339">
        <f>'American Bonds'!H339-'American Bonds'!H330</f>
        <v>-0.13000000000000012</v>
      </c>
      <c r="I339">
        <f>'American Bonds'!I339-'American Bonds'!I330</f>
        <v>-0.15000000000000013</v>
      </c>
      <c r="J339">
        <f>'American Bonds'!J339-'American Bonds'!J330</f>
        <v>-0.14999999999999991</v>
      </c>
      <c r="K339">
        <f>'American Bonds'!K339-'American Bonds'!K330</f>
        <v>-0.15000000000000036</v>
      </c>
      <c r="L339">
        <f>'American Bonds'!L339-'American Bonds'!L330</f>
        <v>-0.14000000000000012</v>
      </c>
      <c r="N339" s="129">
        <f t="shared" si="45"/>
        <v>6.9999999999999951E-2</v>
      </c>
      <c r="O339" s="25">
        <f>List1!X396</f>
        <v>6.4829642865057853</v>
      </c>
    </row>
    <row r="340" spans="1:15" x14ac:dyDescent="0.2">
      <c r="A340" s="154" t="s">
        <v>143</v>
      </c>
      <c r="B340">
        <f>'American Bonds'!B340-'American Bonds'!B331</f>
        <v>7.999999999999996E-2</v>
      </c>
      <c r="C340">
        <f>'American Bonds'!C340-'American Bonds'!C331</f>
        <v>6.9999999999999951E-2</v>
      </c>
      <c r="D340">
        <f>'American Bonds'!D340-'American Bonds'!D331</f>
        <v>2.0000000000000018E-2</v>
      </c>
      <c r="E340">
        <f>'American Bonds'!E340-'American Bonds'!E331</f>
        <v>-1.0000000000000009E-2</v>
      </c>
      <c r="F340">
        <f>'American Bonds'!F340-'American Bonds'!F331</f>
        <v>3.0000000000000027E-2</v>
      </c>
      <c r="G340">
        <f>'American Bonds'!G340-'American Bonds'!G331</f>
        <v>-1.0000000000000009E-2</v>
      </c>
      <c r="H340">
        <f>'American Bonds'!H340-'American Bonds'!H331</f>
        <v>-5.0000000000000044E-2</v>
      </c>
      <c r="I340">
        <f>'American Bonds'!I340-'American Bonds'!I331</f>
        <v>-7.9999999999999849E-2</v>
      </c>
      <c r="J340">
        <f>'American Bonds'!J340-'American Bonds'!J331</f>
        <v>-7.9999999999999627E-2</v>
      </c>
      <c r="K340">
        <f>'American Bonds'!K340-'American Bonds'!K331</f>
        <v>-8.9999999999999858E-2</v>
      </c>
      <c r="L340">
        <f>'American Bonds'!L340-'American Bonds'!L331</f>
        <v>-8.0000000000000071E-2</v>
      </c>
      <c r="N340" s="129">
        <f t="shared" si="45"/>
        <v>7.999999999999996E-2</v>
      </c>
      <c r="O340" s="25">
        <f>List1!X397</f>
        <v>6.4946725825929912</v>
      </c>
    </row>
    <row r="341" spans="1:15" x14ac:dyDescent="0.2">
      <c r="A341" s="154" t="s">
        <v>144</v>
      </c>
      <c r="B341">
        <f>'American Bonds'!B341-'American Bonds'!B332</f>
        <v>8.0000000000000071E-2</v>
      </c>
      <c r="C341">
        <f>'American Bonds'!C341-'American Bonds'!C332</f>
        <v>7.0000000000000062E-2</v>
      </c>
      <c r="D341">
        <f>'American Bonds'!D341-'American Bonds'!D332</f>
        <v>3.0000000000000027E-2</v>
      </c>
      <c r="E341">
        <f>'American Bonds'!E341-'American Bonds'!E332</f>
        <v>3.0000000000000027E-2</v>
      </c>
      <c r="F341">
        <f>'American Bonds'!F341-'American Bonds'!F332</f>
        <v>3.0000000000000027E-2</v>
      </c>
      <c r="G341">
        <f>'American Bonds'!G341-'American Bonds'!G332</f>
        <v>1.0000000000000009E-2</v>
      </c>
      <c r="H341">
        <f>'American Bonds'!H341-'American Bonds'!H332</f>
        <v>-3.0000000000000027E-2</v>
      </c>
      <c r="I341">
        <f>'American Bonds'!I341-'American Bonds'!I332</f>
        <v>-6.0000000000000053E-2</v>
      </c>
      <c r="J341">
        <f>'American Bonds'!J341-'American Bonds'!J332</f>
        <v>-6.0000000000000053E-2</v>
      </c>
      <c r="K341">
        <f>'American Bonds'!K341-'American Bonds'!K332</f>
        <v>-8.0000000000000071E-2</v>
      </c>
      <c r="L341">
        <f>'American Bonds'!L341-'American Bonds'!L332</f>
        <v>-6.999999999999984E-2</v>
      </c>
      <c r="N341" s="129">
        <f t="shared" si="45"/>
        <v>8.0000000000000071E-2</v>
      </c>
      <c r="O341" s="25">
        <f>List1!X398</f>
        <v>6.4830827053745059</v>
      </c>
    </row>
    <row r="342" spans="1:15" x14ac:dyDescent="0.2">
      <c r="A342" s="154" t="s">
        <v>145</v>
      </c>
      <c r="B342">
        <f>'American Bonds'!B342-'American Bonds'!B333</f>
        <v>5.0000000000000044E-2</v>
      </c>
      <c r="C342">
        <f>'American Bonds'!C342-'American Bonds'!C333</f>
        <v>7.0000000000000062E-2</v>
      </c>
      <c r="D342">
        <f>'American Bonds'!D342-'American Bonds'!D333</f>
        <v>4.9999999999999822E-2</v>
      </c>
      <c r="E342">
        <f>'American Bonds'!E342-'American Bonds'!E333</f>
        <v>3.0000000000000027E-2</v>
      </c>
      <c r="F342">
        <f>'American Bonds'!F342-'American Bonds'!F333</f>
        <v>5.0000000000000044E-2</v>
      </c>
      <c r="G342">
        <f>'American Bonds'!G342-'American Bonds'!G333</f>
        <v>4.0000000000000036E-2</v>
      </c>
      <c r="H342">
        <f>'American Bonds'!H342-'American Bonds'!H333</f>
        <v>-2.0000000000000018E-2</v>
      </c>
      <c r="I342">
        <f>'American Bonds'!I342-'American Bonds'!I333</f>
        <v>-4.0000000000000036E-2</v>
      </c>
      <c r="J342">
        <f>'American Bonds'!J342-'American Bonds'!J333</f>
        <v>-4.0000000000000036E-2</v>
      </c>
      <c r="K342">
        <f>'American Bonds'!K342-'American Bonds'!K333</f>
        <v>-6.0000000000000053E-2</v>
      </c>
      <c r="L342">
        <f>'American Bonds'!L342-'American Bonds'!L333</f>
        <v>-6.0000000000000053E-2</v>
      </c>
      <c r="N342" s="129">
        <f t="shared" si="45"/>
        <v>7.0000000000000062E-2</v>
      </c>
      <c r="O342" s="25">
        <f>List1!X399</f>
        <v>6.4800439166983042</v>
      </c>
    </row>
    <row r="343" spans="1:15" x14ac:dyDescent="0.2">
      <c r="A343" s="154" t="s">
        <v>146</v>
      </c>
      <c r="B343">
        <f>'American Bonds'!B343-'American Bonds'!B334</f>
        <v>4.9999999999999933E-2</v>
      </c>
      <c r="C343">
        <f>'American Bonds'!C343-'American Bonds'!C334</f>
        <v>4.9999999999999933E-2</v>
      </c>
      <c r="D343">
        <f>'American Bonds'!D343-'American Bonds'!D334</f>
        <v>2.0000000000000018E-2</v>
      </c>
      <c r="E343">
        <f>'American Bonds'!E343-'American Bonds'!E334</f>
        <v>3.0000000000000027E-2</v>
      </c>
      <c r="F343">
        <f>'American Bonds'!F343-'American Bonds'!F334</f>
        <v>7.0000000000000062E-2</v>
      </c>
      <c r="G343">
        <f>'American Bonds'!G343-'American Bonds'!G334</f>
        <v>6.0000000000000053E-2</v>
      </c>
      <c r="H343">
        <f>'American Bonds'!H343-'American Bonds'!H334</f>
        <v>2.0000000000000018E-2</v>
      </c>
      <c r="I343">
        <f>'American Bonds'!I343-'American Bonds'!I334</f>
        <v>0</v>
      </c>
      <c r="J343">
        <f>'American Bonds'!J343-'American Bonds'!J334</f>
        <v>0</v>
      </c>
      <c r="K343">
        <f>'American Bonds'!K343-'American Bonds'!K334</f>
        <v>-2.0000000000000018E-2</v>
      </c>
      <c r="L343">
        <f>'American Bonds'!L343-'American Bonds'!L334</f>
        <v>-2.0000000000000018E-2</v>
      </c>
      <c r="N343" s="129">
        <f t="shared" si="45"/>
        <v>7.0000000000000062E-2</v>
      </c>
      <c r="O343" s="25">
        <f>List1!X400</f>
        <v>6.473384674102971</v>
      </c>
    </row>
    <row r="344" spans="1:15" x14ac:dyDescent="0.2">
      <c r="A344" s="154">
        <v>41437</v>
      </c>
      <c r="B344">
        <f>'American Bonds'!B344-'American Bonds'!B335</f>
        <v>3.0000000000000027E-2</v>
      </c>
      <c r="C344">
        <f>'American Bonds'!C344-'American Bonds'!C335</f>
        <v>2.0000000000000018E-2</v>
      </c>
      <c r="D344">
        <f>'American Bonds'!D344-'American Bonds'!D335</f>
        <v>4.0000000000000036E-2</v>
      </c>
      <c r="E344">
        <f>'American Bonds'!E344-'American Bonds'!E335</f>
        <v>5.0000000000000044E-2</v>
      </c>
      <c r="F344">
        <f>'American Bonds'!F344-'American Bonds'!F335</f>
        <v>9.9999999999999867E-2</v>
      </c>
      <c r="G344">
        <f>'American Bonds'!G344-'American Bonds'!G335</f>
        <v>7.0000000000000062E-2</v>
      </c>
      <c r="H344">
        <f>'American Bonds'!H344-'American Bonds'!H335</f>
        <v>4.0000000000000036E-2</v>
      </c>
      <c r="I344">
        <f>'American Bonds'!I344-'American Bonds'!I335</f>
        <v>0</v>
      </c>
      <c r="J344">
        <f>'American Bonds'!J344-'American Bonds'!J335</f>
        <v>0</v>
      </c>
      <c r="K344">
        <f>'American Bonds'!K344-'American Bonds'!K335</f>
        <v>0</v>
      </c>
      <c r="L344">
        <f>'American Bonds'!L344-'American Bonds'!L335</f>
        <v>0</v>
      </c>
      <c r="N344" s="129">
        <f t="shared" si="45"/>
        <v>9.9999999999999867E-2</v>
      </c>
      <c r="O344" s="25">
        <f>List1!X401</f>
        <v>6.4734122476457872</v>
      </c>
    </row>
    <row r="345" spans="1:15" x14ac:dyDescent="0.2">
      <c r="A345" s="154">
        <v>41438</v>
      </c>
      <c r="B345">
        <f>'American Bonds'!B345-'American Bonds'!B336</f>
        <v>8.0000000000000071E-2</v>
      </c>
      <c r="C345">
        <f>'American Bonds'!C345-'American Bonds'!C336</f>
        <v>3.0000000000000027E-2</v>
      </c>
      <c r="D345">
        <f>'American Bonds'!D345-'American Bonds'!D336</f>
        <v>5.0000000000000044E-2</v>
      </c>
      <c r="E345">
        <f>'American Bonds'!E345-'American Bonds'!E336</f>
        <v>4.0000000000000036E-2</v>
      </c>
      <c r="F345">
        <f>'American Bonds'!F345-'American Bonds'!F336</f>
        <v>7.0000000000000062E-2</v>
      </c>
      <c r="G345">
        <f>'American Bonds'!G345-'American Bonds'!G336</f>
        <v>3.0000000000000027E-2</v>
      </c>
      <c r="H345">
        <f>'American Bonds'!H345-'American Bonds'!H336</f>
        <v>-2.0000000000000018E-2</v>
      </c>
      <c r="I345">
        <f>'American Bonds'!I345-'American Bonds'!I336</f>
        <v>-6.0000000000000053E-2</v>
      </c>
      <c r="J345">
        <f>'American Bonds'!J345-'American Bonds'!J336</f>
        <v>-6.0000000000000053E-2</v>
      </c>
      <c r="K345">
        <f>'American Bonds'!K345-'American Bonds'!K336</f>
        <v>-7.0000000000000284E-2</v>
      </c>
      <c r="L345">
        <f>'American Bonds'!L345-'American Bonds'!L336</f>
        <v>-8.0000000000000071E-2</v>
      </c>
      <c r="N345" s="129">
        <f t="shared" si="45"/>
        <v>8.0000000000000071E-2</v>
      </c>
      <c r="O345" s="25">
        <f>List1!X402</f>
        <v>6.4714526388598568</v>
      </c>
    </row>
    <row r="346" spans="1:15" x14ac:dyDescent="0.2">
      <c r="A346" s="154">
        <v>41439</v>
      </c>
      <c r="B346">
        <f>'American Bonds'!B346-'American Bonds'!B337</f>
        <v>4.0000000000000036E-2</v>
      </c>
      <c r="C346">
        <f>'American Bonds'!C346-'American Bonds'!C337</f>
        <v>4.0000000000000036E-2</v>
      </c>
      <c r="D346">
        <f>'American Bonds'!D346-'American Bonds'!D337</f>
        <v>6.999999999999984E-2</v>
      </c>
      <c r="E346">
        <f>'American Bonds'!E346-'American Bonds'!E337</f>
        <v>5.0000000000000044E-2</v>
      </c>
      <c r="F346">
        <f>'American Bonds'!F346-'American Bonds'!F337</f>
        <v>7.0000000000000062E-2</v>
      </c>
      <c r="G346">
        <f>'American Bonds'!G346-'American Bonds'!G337</f>
        <v>7.0000000000000062E-2</v>
      </c>
      <c r="H346">
        <f>'American Bonds'!H346-'American Bonds'!H337</f>
        <v>5.0000000000000044E-2</v>
      </c>
      <c r="I346">
        <f>'American Bonds'!I346-'American Bonds'!I337</f>
        <v>2.0000000000000018E-2</v>
      </c>
      <c r="J346">
        <f>'American Bonds'!J346-'American Bonds'!J337</f>
        <v>1.0000000000000231E-2</v>
      </c>
      <c r="K346">
        <f>'American Bonds'!K346-'American Bonds'!K337</f>
        <v>-9.9999999999997868E-3</v>
      </c>
      <c r="L346">
        <f>'American Bonds'!L346-'American Bonds'!L337</f>
        <v>-2.0000000000000018E-2</v>
      </c>
      <c r="N346" s="129">
        <f t="shared" si="45"/>
        <v>7.0000000000000062E-2</v>
      </c>
      <c r="O346" s="25">
        <f>List1!X403</f>
        <v>6.4959388667649636</v>
      </c>
    </row>
    <row r="347" spans="1:15" x14ac:dyDescent="0.2">
      <c r="A347" s="154">
        <v>41440</v>
      </c>
      <c r="B347">
        <f>'American Bonds'!B347-'American Bonds'!B338</f>
        <v>2.0000000000000018E-2</v>
      </c>
      <c r="C347">
        <f>'American Bonds'!C347-'American Bonds'!C338</f>
        <v>7.0000000000000062E-2</v>
      </c>
      <c r="D347">
        <f>'American Bonds'!D347-'American Bonds'!D338</f>
        <v>6.999999999999984E-2</v>
      </c>
      <c r="E347">
        <f>'American Bonds'!E347-'American Bonds'!E338</f>
        <v>5.0000000000000044E-2</v>
      </c>
      <c r="F347">
        <f>'American Bonds'!F347-'American Bonds'!F338</f>
        <v>0</v>
      </c>
      <c r="G347">
        <f>'American Bonds'!G347-'American Bonds'!G338</f>
        <v>3.0000000000000027E-2</v>
      </c>
      <c r="H347">
        <f>'American Bonds'!H347-'American Bonds'!H338</f>
        <v>1.0000000000000009E-2</v>
      </c>
      <c r="I347">
        <f>'American Bonds'!I347-'American Bonds'!I338</f>
        <v>-2.0000000000000018E-2</v>
      </c>
      <c r="J347">
        <f>'American Bonds'!J347-'American Bonds'!J338</f>
        <v>-2.0000000000000018E-2</v>
      </c>
      <c r="K347">
        <f>'American Bonds'!K347-'American Bonds'!K338</f>
        <v>-4.0000000000000036E-2</v>
      </c>
      <c r="L347">
        <f>'American Bonds'!L347-'American Bonds'!L338</f>
        <v>-6.0000000000000053E-2</v>
      </c>
      <c r="N347" s="129">
        <f t="shared" si="45"/>
        <v>7.0000000000000062E-2</v>
      </c>
      <c r="O347" s="25">
        <f>List1!X404</f>
        <v>6.4981730858528701</v>
      </c>
    </row>
    <row r="348" spans="1:15" x14ac:dyDescent="0.2">
      <c r="A348" s="154">
        <v>41443</v>
      </c>
      <c r="B348">
        <f>'American Bonds'!B348-'American Bonds'!B339</f>
        <v>2.0000000000000018E-2</v>
      </c>
      <c r="C348">
        <f>'American Bonds'!C348-'American Bonds'!C339</f>
        <v>5.0000000000000044E-2</v>
      </c>
      <c r="D348">
        <f>'American Bonds'!D348-'American Bonds'!D339</f>
        <v>4.9999999999999822E-2</v>
      </c>
      <c r="E348">
        <f>'American Bonds'!E348-'American Bonds'!E339</f>
        <v>6.0000000000000053E-2</v>
      </c>
      <c r="F348">
        <f>'American Bonds'!F348-'American Bonds'!F339</f>
        <v>6.0000000000000053E-2</v>
      </c>
      <c r="G348">
        <f>'American Bonds'!G348-'American Bonds'!G339</f>
        <v>0.10000000000000009</v>
      </c>
      <c r="H348">
        <f>'American Bonds'!H348-'American Bonds'!H339</f>
        <v>9.000000000000008E-2</v>
      </c>
      <c r="I348">
        <f>'American Bonds'!I348-'American Bonds'!I339</f>
        <v>7.0000000000000062E-2</v>
      </c>
      <c r="J348">
        <f>'American Bonds'!J348-'American Bonds'!J339</f>
        <v>4.9999999999999822E-2</v>
      </c>
      <c r="K348">
        <f>'American Bonds'!K348-'American Bonds'!K339</f>
        <v>0</v>
      </c>
      <c r="L348">
        <f>'American Bonds'!L348-'American Bonds'!L339</f>
        <v>-2.0000000000000018E-2</v>
      </c>
      <c r="N348" s="129">
        <f t="shared" si="45"/>
        <v>0.10000000000000009</v>
      </c>
      <c r="O348" s="25">
        <f>List1!X405</f>
        <v>6.4977756342482049</v>
      </c>
    </row>
    <row r="349" spans="1:15" x14ac:dyDescent="0.2">
      <c r="A349" s="154">
        <v>41444</v>
      </c>
      <c r="B349">
        <f>'American Bonds'!B349-'American Bonds'!B340</f>
        <v>4.0000000000000036E-2</v>
      </c>
      <c r="C349">
        <f>'American Bonds'!C349-'American Bonds'!C340</f>
        <v>1.0000000000000009E-2</v>
      </c>
      <c r="D349">
        <f>'American Bonds'!D349-'American Bonds'!D340</f>
        <v>4.9999999999999822E-2</v>
      </c>
      <c r="E349">
        <f>'American Bonds'!E349-'American Bonds'!E340</f>
        <v>5.0000000000000044E-2</v>
      </c>
      <c r="F349">
        <f>'American Bonds'!F349-'American Bonds'!F340</f>
        <v>4.0000000000000036E-2</v>
      </c>
      <c r="G349">
        <f>'American Bonds'!G349-'American Bonds'!G340</f>
        <v>5.0000000000000044E-2</v>
      </c>
      <c r="H349">
        <f>'American Bonds'!H349-'American Bonds'!H340</f>
        <v>3.0000000000000027E-2</v>
      </c>
      <c r="I349">
        <f>'American Bonds'!I349-'American Bonds'!I340</f>
        <v>0</v>
      </c>
      <c r="J349">
        <f>'American Bonds'!J349-'American Bonds'!J340</f>
        <v>-2.0000000000000018E-2</v>
      </c>
      <c r="K349">
        <f>'American Bonds'!K349-'American Bonds'!K340</f>
        <v>-6.999999999999984E-2</v>
      </c>
      <c r="L349">
        <f>'American Bonds'!L349-'American Bonds'!L340</f>
        <v>-9.9999999999999645E-2</v>
      </c>
      <c r="N349" s="129">
        <f t="shared" si="45"/>
        <v>5.0000000000000044E-2</v>
      </c>
      <c r="O349" s="25">
        <f>List1!X406</f>
        <v>6.493346388601684</v>
      </c>
    </row>
    <row r="350" spans="1:15" x14ac:dyDescent="0.2">
      <c r="A350" s="154">
        <v>41445</v>
      </c>
      <c r="B350">
        <f>'American Bonds'!B350-'American Bonds'!B341</f>
        <v>4.9999999999999933E-2</v>
      </c>
      <c r="C350">
        <f>'American Bonds'!C350-'American Bonds'!C341</f>
        <v>-2.0000000000000018E-2</v>
      </c>
      <c r="D350">
        <f>'American Bonds'!D350-'American Bonds'!D341</f>
        <v>1.0000000000000009E-2</v>
      </c>
      <c r="E350">
        <f>'American Bonds'!E350-'American Bonds'!E341</f>
        <v>3.0000000000000027E-2</v>
      </c>
      <c r="F350">
        <f>'American Bonds'!F350-'American Bonds'!F341</f>
        <v>3.0000000000000027E-2</v>
      </c>
      <c r="G350">
        <f>'American Bonds'!G350-'American Bonds'!G341</f>
        <v>3.0000000000000027E-2</v>
      </c>
      <c r="H350">
        <f>'American Bonds'!H350-'American Bonds'!H341</f>
        <v>3.0000000000000027E-2</v>
      </c>
      <c r="I350">
        <f>'American Bonds'!I350-'American Bonds'!I341</f>
        <v>0</v>
      </c>
      <c r="J350">
        <f>'American Bonds'!J350-'American Bonds'!J341</f>
        <v>-2.9999999999999805E-2</v>
      </c>
      <c r="K350">
        <f>'American Bonds'!K350-'American Bonds'!K341</f>
        <v>-8.9999999999999858E-2</v>
      </c>
      <c r="L350">
        <f>'American Bonds'!L350-'American Bonds'!L341</f>
        <v>-0.12000000000000011</v>
      </c>
      <c r="N350" s="129">
        <f t="shared" si="45"/>
        <v>4.9999999999999933E-2</v>
      </c>
      <c r="O350" s="25">
        <f>List1!X407</f>
        <v>6.5070058852649275</v>
      </c>
    </row>
    <row r="351" spans="1:15" x14ac:dyDescent="0.2">
      <c r="A351" s="154">
        <v>41446</v>
      </c>
      <c r="B351">
        <f>'American Bonds'!B351-'American Bonds'!B342</f>
        <v>0</v>
      </c>
      <c r="C351">
        <f>'American Bonds'!C351-'American Bonds'!C342</f>
        <v>-5.0000000000000044E-2</v>
      </c>
      <c r="D351">
        <f>'American Bonds'!D351-'American Bonds'!D342</f>
        <v>-2.9999999999999805E-2</v>
      </c>
      <c r="E351">
        <f>'American Bonds'!E351-'American Bonds'!E342</f>
        <v>2.0000000000000018E-2</v>
      </c>
      <c r="F351">
        <f>'American Bonds'!F351-'American Bonds'!F342</f>
        <v>-1.0000000000000009E-2</v>
      </c>
      <c r="G351">
        <f>'American Bonds'!G351-'American Bonds'!G342</f>
        <v>-2.0000000000000018E-2</v>
      </c>
      <c r="H351">
        <f>'American Bonds'!H351-'American Bonds'!H342</f>
        <v>-1.0000000000000009E-2</v>
      </c>
      <c r="I351">
        <f>'American Bonds'!I351-'American Bonds'!I342</f>
        <v>-4.0000000000000036E-2</v>
      </c>
      <c r="J351">
        <f>'American Bonds'!J351-'American Bonds'!J342</f>
        <v>-6.0000000000000053E-2</v>
      </c>
      <c r="K351">
        <f>'American Bonds'!K351-'American Bonds'!K342</f>
        <v>-0.11999999999999966</v>
      </c>
      <c r="L351">
        <f>'American Bonds'!L351-'American Bonds'!L342</f>
        <v>-0.13999999999999968</v>
      </c>
      <c r="N351" s="129">
        <f t="shared" si="45"/>
        <v>2.0000000000000018E-2</v>
      </c>
      <c r="O351" s="25">
        <f>List1!X408</f>
        <v>6.5099078233320125</v>
      </c>
    </row>
    <row r="352" spans="1:15" x14ac:dyDescent="0.2">
      <c r="A352" s="154">
        <v>41447</v>
      </c>
      <c r="B352">
        <f>'American Bonds'!B352-'American Bonds'!B343</f>
        <v>-5.9999999999999942E-2</v>
      </c>
      <c r="C352">
        <f>'American Bonds'!C352-'American Bonds'!C343</f>
        <v>-1.0000000000000009E-2</v>
      </c>
      <c r="D352">
        <f>'American Bonds'!D352-'American Bonds'!D343</f>
        <v>1.0000000000000009E-2</v>
      </c>
      <c r="E352">
        <f>'American Bonds'!E352-'American Bonds'!E343</f>
        <v>2.0000000000000018E-2</v>
      </c>
      <c r="F352">
        <f>'American Bonds'!F352-'American Bonds'!F343</f>
        <v>-1.0000000000000009E-2</v>
      </c>
      <c r="G352">
        <f>'American Bonds'!G352-'American Bonds'!G343</f>
        <v>-2.0000000000000018E-2</v>
      </c>
      <c r="H352">
        <f>'American Bonds'!H352-'American Bonds'!H343</f>
        <v>-1.0000000000000009E-2</v>
      </c>
      <c r="I352">
        <f>'American Bonds'!I352-'American Bonds'!I343</f>
        <v>-4.0000000000000036E-2</v>
      </c>
      <c r="J352">
        <f>'American Bonds'!J352-'American Bonds'!J343</f>
        <v>-6.0000000000000053E-2</v>
      </c>
      <c r="K352">
        <f>'American Bonds'!K352-'American Bonds'!K343</f>
        <v>-0.10999999999999988</v>
      </c>
      <c r="L352">
        <f>'American Bonds'!L352-'American Bonds'!L343</f>
        <v>-0.14999999999999991</v>
      </c>
      <c r="N352" s="129">
        <f t="shared" si="45"/>
        <v>2.0000000000000018E-2</v>
      </c>
      <c r="O352" s="25">
        <f>List1!X409</f>
        <v>6.5130837069890131</v>
      </c>
    </row>
    <row r="353" spans="1:15" x14ac:dyDescent="0.2">
      <c r="A353" s="154">
        <v>41450</v>
      </c>
      <c r="B353">
        <f>'American Bonds'!B353-'American Bonds'!B344</f>
        <v>-7.999999999999996E-2</v>
      </c>
      <c r="C353">
        <f>'American Bonds'!C353-'American Bonds'!C344</f>
        <v>-1.0000000000000009E-2</v>
      </c>
      <c r="D353">
        <f>'American Bonds'!D353-'American Bonds'!D344</f>
        <v>-2.0000000000000018E-2</v>
      </c>
      <c r="E353">
        <f>'American Bonds'!E353-'American Bonds'!E344</f>
        <v>-2.0000000000000018E-2</v>
      </c>
      <c r="F353">
        <f>'American Bonds'!F353-'American Bonds'!F344</f>
        <v>-1.9999999999999796E-2</v>
      </c>
      <c r="G353">
        <f>'American Bonds'!G353-'American Bonds'!G344</f>
        <v>-3.0000000000000027E-2</v>
      </c>
      <c r="H353">
        <f>'American Bonds'!H353-'American Bonds'!H344</f>
        <v>-2.0000000000000018E-2</v>
      </c>
      <c r="I353">
        <f>'American Bonds'!I353-'American Bonds'!I344</f>
        <v>-5.0000000000000044E-2</v>
      </c>
      <c r="J353">
        <f>'American Bonds'!J353-'American Bonds'!J344</f>
        <v>-6.999999999999984E-2</v>
      </c>
      <c r="K353">
        <f>'American Bonds'!K353-'American Bonds'!K344</f>
        <v>-0.14000000000000012</v>
      </c>
      <c r="L353">
        <f>'American Bonds'!L353-'American Bonds'!L344</f>
        <v>-0.16999999999999993</v>
      </c>
      <c r="N353" s="129">
        <f t="shared" si="45"/>
        <v>-1.0000000000000009E-2</v>
      </c>
      <c r="O353" s="25">
        <f>List1!X410</f>
        <v>6.510317653532244</v>
      </c>
    </row>
    <row r="354" spans="1:15" x14ac:dyDescent="0.2">
      <c r="A354" s="154">
        <v>41451</v>
      </c>
      <c r="B354">
        <f>'American Bonds'!B354-'American Bonds'!B345</f>
        <v>-1.0000000000000009E-2</v>
      </c>
      <c r="C354">
        <f>'American Bonds'!C354-'American Bonds'!C345</f>
        <v>-1.0000000000000009E-2</v>
      </c>
      <c r="D354">
        <f>'American Bonds'!D354-'American Bonds'!D345</f>
        <v>9.9999999999997868E-3</v>
      </c>
      <c r="E354">
        <f>'American Bonds'!E354-'American Bonds'!E345</f>
        <v>2.0000000000000018E-2</v>
      </c>
      <c r="F354">
        <f>'American Bonds'!F354-'American Bonds'!F345</f>
        <v>2.9999999999999805E-2</v>
      </c>
      <c r="G354">
        <f>'American Bonds'!G354-'American Bonds'!G345</f>
        <v>5.0000000000000044E-2</v>
      </c>
      <c r="H354">
        <f>'American Bonds'!H354-'American Bonds'!H345</f>
        <v>9.000000000000008E-2</v>
      </c>
      <c r="I354">
        <f>'American Bonds'!I354-'American Bonds'!I345</f>
        <v>8.0000000000000071E-2</v>
      </c>
      <c r="J354">
        <f>'American Bonds'!J354-'American Bonds'!J345</f>
        <v>6.0000000000000053E-2</v>
      </c>
      <c r="K354">
        <f>'American Bonds'!K354-'American Bonds'!K345</f>
        <v>-9.9999999999997868E-3</v>
      </c>
      <c r="L354">
        <f>'American Bonds'!L354-'American Bonds'!L345</f>
        <v>-4.0000000000000036E-2</v>
      </c>
      <c r="N354" s="129">
        <f t="shared" si="45"/>
        <v>9.000000000000008E-2</v>
      </c>
      <c r="O354" s="25">
        <f>List1!X411</f>
        <v>6.5169776798651453</v>
      </c>
    </row>
    <row r="355" spans="1:15" x14ac:dyDescent="0.2">
      <c r="A355" s="154">
        <v>41452</v>
      </c>
      <c r="B355">
        <f>'American Bonds'!B355-'American Bonds'!B346</f>
        <v>3.0000000000000027E-2</v>
      </c>
      <c r="C355">
        <f>'American Bonds'!C355-'American Bonds'!C346</f>
        <v>0</v>
      </c>
      <c r="D355">
        <f>'American Bonds'!D355-'American Bonds'!D346</f>
        <v>-9.9999999999997868E-3</v>
      </c>
      <c r="E355">
        <f>'American Bonds'!E355-'American Bonds'!E346</f>
        <v>0</v>
      </c>
      <c r="F355">
        <f>'American Bonds'!F355-'American Bonds'!F346</f>
        <v>-1.0000000000000009E-2</v>
      </c>
      <c r="G355">
        <f>'American Bonds'!G355-'American Bonds'!G346</f>
        <v>2.0000000000000018E-2</v>
      </c>
      <c r="H355">
        <f>'American Bonds'!H355-'American Bonds'!H346</f>
        <v>5.0000000000000044E-2</v>
      </c>
      <c r="I355">
        <f>'American Bonds'!I355-'American Bonds'!I346</f>
        <v>6.999999999999984E-2</v>
      </c>
      <c r="J355">
        <f>'American Bonds'!J355-'American Bonds'!J346</f>
        <v>6.0000000000000053E-2</v>
      </c>
      <c r="K355">
        <f>'American Bonds'!K355-'American Bonds'!K346</f>
        <v>2.9999999999999805E-2</v>
      </c>
      <c r="L355">
        <f>'American Bonds'!L355-'American Bonds'!L346</f>
        <v>-9.9999999999997868E-3</v>
      </c>
      <c r="N355" s="129">
        <f t="shared" si="45"/>
        <v>6.999999999999984E-2</v>
      </c>
      <c r="O355" s="25">
        <f>List1!X412</f>
        <v>6.494553993444776</v>
      </c>
    </row>
    <row r="356" spans="1:15" x14ac:dyDescent="0.2">
      <c r="A356" s="154">
        <v>41453</v>
      </c>
      <c r="B356">
        <f>'American Bonds'!B356-'American Bonds'!B347</f>
        <v>3.0000000000000027E-2</v>
      </c>
      <c r="C356">
        <f>'American Bonds'!C356-'American Bonds'!C347</f>
        <v>1.0000000000000009E-2</v>
      </c>
      <c r="D356">
        <f>'American Bonds'!D356-'American Bonds'!D347</f>
        <v>1.0000000000000009E-2</v>
      </c>
      <c r="E356">
        <f>'American Bonds'!E356-'American Bonds'!E347</f>
        <v>2.0000000000000018E-2</v>
      </c>
      <c r="F356">
        <f>'American Bonds'!F356-'American Bonds'!F347</f>
        <v>5.9999999999999831E-2</v>
      </c>
      <c r="G356">
        <f>'American Bonds'!G356-'American Bonds'!G347</f>
        <v>5.0000000000000044E-2</v>
      </c>
      <c r="H356">
        <f>'American Bonds'!H356-'American Bonds'!H347</f>
        <v>0.10000000000000009</v>
      </c>
      <c r="I356">
        <f>'American Bonds'!I356-'American Bonds'!I347</f>
        <v>0.13000000000000012</v>
      </c>
      <c r="J356">
        <f>'American Bonds'!J356-'American Bonds'!J347</f>
        <v>0.10999999999999988</v>
      </c>
      <c r="K356">
        <f>'American Bonds'!K356-'American Bonds'!K347</f>
        <v>6.999999999999984E-2</v>
      </c>
      <c r="L356">
        <f>'American Bonds'!L356-'American Bonds'!L347</f>
        <v>4.0000000000000036E-2</v>
      </c>
      <c r="N356" s="129">
        <f t="shared" si="45"/>
        <v>0.13000000000000012</v>
      </c>
      <c r="O356" s="25">
        <f>List1!X413</f>
        <v>6.484119414717112</v>
      </c>
    </row>
    <row r="357" spans="1:15" x14ac:dyDescent="0.2">
      <c r="A357" s="154">
        <v>41454</v>
      </c>
      <c r="B357">
        <f>'American Bonds'!B357-'American Bonds'!B348</f>
        <v>-1.0000000000000009E-2</v>
      </c>
      <c r="C357">
        <f>'American Bonds'!C357-'American Bonds'!C348</f>
        <v>1.0000000000000009E-2</v>
      </c>
      <c r="D357">
        <f>'American Bonds'!D357-'American Bonds'!D348</f>
        <v>1.0000000000000009E-2</v>
      </c>
      <c r="E357">
        <f>'American Bonds'!E357-'American Bonds'!E348</f>
        <v>2.0000000000000018E-2</v>
      </c>
      <c r="F357">
        <f>'American Bonds'!F357-'American Bonds'!F348</f>
        <v>1.9999999999999796E-2</v>
      </c>
      <c r="G357">
        <f>'American Bonds'!G357-'American Bonds'!G348</f>
        <v>3.0000000000000027E-2</v>
      </c>
      <c r="H357">
        <f>'American Bonds'!H357-'American Bonds'!H348</f>
        <v>8.9999999999999858E-2</v>
      </c>
      <c r="I357">
        <f>'American Bonds'!I357-'American Bonds'!I348</f>
        <v>0.12000000000000011</v>
      </c>
      <c r="J357">
        <f>'American Bonds'!J357-'American Bonds'!J348</f>
        <v>0.12000000000000011</v>
      </c>
      <c r="K357">
        <f>'American Bonds'!K357-'American Bonds'!K348</f>
        <v>8.0000000000000071E-2</v>
      </c>
      <c r="L357">
        <f>'American Bonds'!L357-'American Bonds'!L348</f>
        <v>4.9999999999999822E-2</v>
      </c>
      <c r="N357" s="129">
        <f t="shared" si="45"/>
        <v>0.12000000000000011</v>
      </c>
      <c r="O357" s="25">
        <f>List1!X414</f>
        <v>6.4686981737177112</v>
      </c>
    </row>
    <row r="358" spans="1:15" x14ac:dyDescent="0.2">
      <c r="A358" s="154" t="s">
        <v>147</v>
      </c>
      <c r="B358">
        <f>'American Bonds'!B358-'American Bonds'!B349</f>
        <v>7.999999999999996E-2</v>
      </c>
      <c r="C358">
        <f>'American Bonds'!C358-'American Bonds'!C349</f>
        <v>5.0000000000000044E-2</v>
      </c>
      <c r="D358">
        <f>'American Bonds'!D358-'American Bonds'!D349</f>
        <v>-1.0000000000000009E-2</v>
      </c>
      <c r="E358">
        <f>'American Bonds'!E358-'American Bonds'!E349</f>
        <v>2.0000000000000018E-2</v>
      </c>
      <c r="F358">
        <f>'American Bonds'!F358-'American Bonds'!F349</f>
        <v>4.9999999999999822E-2</v>
      </c>
      <c r="G358">
        <f>'American Bonds'!G358-'American Bonds'!G349</f>
        <v>0.10000000000000009</v>
      </c>
      <c r="H358">
        <f>'American Bonds'!H358-'American Bonds'!H349</f>
        <v>0.15999999999999992</v>
      </c>
      <c r="I358">
        <f>'American Bonds'!I358-'American Bonds'!I349</f>
        <v>0.19999999999999996</v>
      </c>
      <c r="J358">
        <f>'American Bonds'!J358-'American Bonds'!J349</f>
        <v>0.18999999999999995</v>
      </c>
      <c r="K358">
        <f>'American Bonds'!K358-'American Bonds'!K349</f>
        <v>0.1599999999999997</v>
      </c>
      <c r="L358">
        <f>'American Bonds'!L358-'American Bonds'!L349</f>
        <v>0.11999999999999966</v>
      </c>
      <c r="N358" s="129">
        <f t="shared" si="45"/>
        <v>0.19999999999999996</v>
      </c>
      <c r="O358" s="25">
        <f>List1!X415</f>
        <v>6.4597722843529111</v>
      </c>
    </row>
    <row r="359" spans="1:15" x14ac:dyDescent="0.2">
      <c r="A359" s="154" t="s">
        <v>148</v>
      </c>
      <c r="B359">
        <f>'American Bonds'!B359-'American Bonds'!B350</f>
        <v>0.12</v>
      </c>
      <c r="C359">
        <f>'American Bonds'!C359-'American Bonds'!C350</f>
        <v>6.0000000000000053E-2</v>
      </c>
      <c r="D359">
        <f>'American Bonds'!D359-'American Bonds'!D350</f>
        <v>2.9999999999999805E-2</v>
      </c>
      <c r="E359">
        <f>'American Bonds'!E359-'American Bonds'!E350</f>
        <v>2.0000000000000018E-2</v>
      </c>
      <c r="F359">
        <f>'American Bonds'!F359-'American Bonds'!F350</f>
        <v>4.9999999999999822E-2</v>
      </c>
      <c r="G359">
        <f>'American Bonds'!G359-'American Bonds'!G350</f>
        <v>9.000000000000008E-2</v>
      </c>
      <c r="H359">
        <f>'American Bonds'!H359-'American Bonds'!H350</f>
        <v>0.1399999999999999</v>
      </c>
      <c r="I359">
        <f>'American Bonds'!I359-'American Bonds'!I350</f>
        <v>0.16999999999999993</v>
      </c>
      <c r="J359">
        <f>'American Bonds'!J359-'American Bonds'!J350</f>
        <v>0.16999999999999993</v>
      </c>
      <c r="K359">
        <f>'American Bonds'!K359-'American Bonds'!K350</f>
        <v>0.14999999999999991</v>
      </c>
      <c r="L359">
        <f>'American Bonds'!L359-'American Bonds'!L350</f>
        <v>0.12000000000000011</v>
      </c>
      <c r="N359" s="129">
        <f t="shared" si="45"/>
        <v>0.16999999999999993</v>
      </c>
      <c r="O359" s="25">
        <f>List1!X416</f>
        <v>6.4459507029905145</v>
      </c>
    </row>
    <row r="360" spans="1:15" x14ac:dyDescent="0.2">
      <c r="A360" s="154" t="s">
        <v>149</v>
      </c>
      <c r="B360">
        <f>'American Bonds'!B360-'American Bonds'!B351</f>
        <v>0.14999999999999991</v>
      </c>
      <c r="C360">
        <f>'American Bonds'!C360-'American Bonds'!C351</f>
        <v>8.0000000000000071E-2</v>
      </c>
      <c r="D360">
        <f>'American Bonds'!D360-'American Bonds'!D351</f>
        <v>3.9999999999999813E-2</v>
      </c>
      <c r="E360">
        <f>'American Bonds'!E360-'American Bonds'!E351</f>
        <v>1.0000000000000009E-2</v>
      </c>
      <c r="F360">
        <f>'American Bonds'!F360-'American Bonds'!F351</f>
        <v>5.9999999999999831E-2</v>
      </c>
      <c r="G360">
        <f>'American Bonds'!G360-'American Bonds'!G351</f>
        <v>0.12000000000000011</v>
      </c>
      <c r="H360">
        <f>'American Bonds'!H360-'American Bonds'!H351</f>
        <v>0.17999999999999994</v>
      </c>
      <c r="I360">
        <f>'American Bonds'!I360-'American Bonds'!I351</f>
        <v>0.22999999999999998</v>
      </c>
      <c r="J360">
        <f>'American Bonds'!J360-'American Bonds'!J351</f>
        <v>0.2200000000000002</v>
      </c>
      <c r="K360">
        <f>'American Bonds'!K360-'American Bonds'!K351</f>
        <v>0.20999999999999996</v>
      </c>
      <c r="L360">
        <f>'American Bonds'!L360-'American Bonds'!L351</f>
        <v>0.17999999999999972</v>
      </c>
      <c r="N360" s="129">
        <f t="shared" si="45"/>
        <v>0.22999999999999998</v>
      </c>
      <c r="O360" s="25">
        <f>List1!X417</f>
        <v>6.4533559091372661</v>
      </c>
    </row>
    <row r="361" spans="1:15" x14ac:dyDescent="0.2">
      <c r="A361" s="154" t="s">
        <v>150</v>
      </c>
      <c r="B361">
        <f>'American Bonds'!B361-'American Bonds'!B352</f>
        <v>0.17999999999999994</v>
      </c>
      <c r="C361">
        <f>'American Bonds'!C361-'American Bonds'!C352</f>
        <v>8.0000000000000071E-2</v>
      </c>
      <c r="D361">
        <f>'American Bonds'!D361-'American Bonds'!D352</f>
        <v>3.9999999999999813E-2</v>
      </c>
      <c r="E361">
        <f>'American Bonds'!E361-'American Bonds'!E352</f>
        <v>1.0000000000000009E-2</v>
      </c>
      <c r="F361">
        <f>'American Bonds'!F361-'American Bonds'!F352</f>
        <v>5.9999999999999831E-2</v>
      </c>
      <c r="G361">
        <f>'American Bonds'!G361-'American Bonds'!G352</f>
        <v>0.12000000000000011</v>
      </c>
      <c r="H361">
        <f>'American Bonds'!H361-'American Bonds'!H352</f>
        <v>0.17999999999999994</v>
      </c>
      <c r="I361">
        <f>'American Bonds'!I361-'American Bonds'!I352</f>
        <v>0.24000000000000021</v>
      </c>
      <c r="J361">
        <f>'American Bonds'!J361-'American Bonds'!J352</f>
        <v>0.24000000000000021</v>
      </c>
      <c r="K361">
        <f>'American Bonds'!K361-'American Bonds'!K352</f>
        <v>0.22999999999999998</v>
      </c>
      <c r="L361">
        <f>'American Bonds'!L361-'American Bonds'!L352</f>
        <v>0.2200000000000002</v>
      </c>
      <c r="N361" s="129">
        <f t="shared" si="45"/>
        <v>0.24000000000000021</v>
      </c>
      <c r="O361" s="25">
        <f>List1!X418</f>
        <v>6.4354533867262225</v>
      </c>
    </row>
    <row r="362" spans="1:15" x14ac:dyDescent="0.2">
      <c r="A362" s="154" t="s">
        <v>151</v>
      </c>
      <c r="B362">
        <f>'American Bonds'!B362-'American Bonds'!B353</f>
        <v>0.1399999999999999</v>
      </c>
      <c r="C362">
        <f>'American Bonds'!C362-'American Bonds'!C353</f>
        <v>5.0000000000000044E-2</v>
      </c>
      <c r="D362">
        <f>'American Bonds'!D362-'American Bonds'!D353</f>
        <v>2.9999999999999805E-2</v>
      </c>
      <c r="E362">
        <f>'American Bonds'!E362-'American Bonds'!E353</f>
        <v>3.0000000000000027E-2</v>
      </c>
      <c r="F362">
        <f>'American Bonds'!F362-'American Bonds'!F353</f>
        <v>3.9999999999999813E-2</v>
      </c>
      <c r="G362">
        <f>'American Bonds'!G362-'American Bonds'!G353</f>
        <v>0.1100000000000001</v>
      </c>
      <c r="H362">
        <f>'American Bonds'!H362-'American Bonds'!H353</f>
        <v>0.15999999999999992</v>
      </c>
      <c r="I362">
        <f>'American Bonds'!I362-'American Bonds'!I353</f>
        <v>0.2300000000000002</v>
      </c>
      <c r="J362">
        <f>'American Bonds'!J362-'American Bonds'!J353</f>
        <v>0.23999999999999977</v>
      </c>
      <c r="K362">
        <f>'American Bonds'!K362-'American Bonds'!K353</f>
        <v>0.24000000000000021</v>
      </c>
      <c r="L362">
        <f>'American Bonds'!L362-'American Bonds'!L353</f>
        <v>0.22999999999999998</v>
      </c>
      <c r="N362" s="129">
        <f t="shared" si="45"/>
        <v>0.24000000000000021</v>
      </c>
      <c r="O362" s="25">
        <f>List1!X419</f>
        <v>6.4250483795846431</v>
      </c>
    </row>
    <row r="363" spans="1:15" x14ac:dyDescent="0.2">
      <c r="A363" s="154" t="s">
        <v>152</v>
      </c>
      <c r="B363">
        <f>'American Bonds'!B363-'American Bonds'!B354</f>
        <v>7.999999999999996E-2</v>
      </c>
      <c r="C363">
        <f>'American Bonds'!C363-'American Bonds'!C354</f>
        <v>5.0000000000000044E-2</v>
      </c>
      <c r="D363">
        <f>'American Bonds'!D363-'American Bonds'!D354</f>
        <v>1.0000000000000009E-2</v>
      </c>
      <c r="E363">
        <f>'American Bonds'!E363-'American Bonds'!E354</f>
        <v>-2.0000000000000018E-2</v>
      </c>
      <c r="F363">
        <f>'American Bonds'!F363-'American Bonds'!F354</f>
        <v>-9.9999999999997868E-3</v>
      </c>
      <c r="G363">
        <f>'American Bonds'!G363-'American Bonds'!G354</f>
        <v>4.0000000000000036E-2</v>
      </c>
      <c r="H363">
        <f>'American Bonds'!H363-'American Bonds'!H354</f>
        <v>8.9999999999999858E-2</v>
      </c>
      <c r="I363">
        <f>'American Bonds'!I363-'American Bonds'!I354</f>
        <v>0.14000000000000012</v>
      </c>
      <c r="J363">
        <f>'American Bonds'!J363-'American Bonds'!J354</f>
        <v>0.16000000000000014</v>
      </c>
      <c r="K363">
        <f>'American Bonds'!K363-'American Bonds'!K354</f>
        <v>0.16999999999999993</v>
      </c>
      <c r="L363">
        <f>'American Bonds'!L363-'American Bonds'!L354</f>
        <v>0.16999999999999993</v>
      </c>
      <c r="N363" s="129">
        <f t="shared" si="45"/>
        <v>0.16999999999999993</v>
      </c>
      <c r="O363" s="25">
        <f>List1!X420</f>
        <v>6.428564275850384</v>
      </c>
    </row>
    <row r="364" spans="1:15" x14ac:dyDescent="0.2">
      <c r="A364" s="154" t="s">
        <v>153</v>
      </c>
      <c r="B364">
        <f>'American Bonds'!B364-'American Bonds'!B355</f>
        <v>4.9999999999999933E-2</v>
      </c>
      <c r="C364">
        <f>'American Bonds'!C364-'American Bonds'!C355</f>
        <v>3.0000000000000027E-2</v>
      </c>
      <c r="D364">
        <f>'American Bonds'!D364-'American Bonds'!D355</f>
        <v>9.9999999999997868E-3</v>
      </c>
      <c r="E364">
        <f>'American Bonds'!E364-'American Bonds'!E355</f>
        <v>0</v>
      </c>
      <c r="F364">
        <f>'American Bonds'!F364-'American Bonds'!F355</f>
        <v>1.0000000000000009E-2</v>
      </c>
      <c r="G364">
        <f>'American Bonds'!G364-'American Bonds'!G355</f>
        <v>2.0000000000000018E-2</v>
      </c>
      <c r="H364">
        <f>'American Bonds'!H364-'American Bonds'!H355</f>
        <v>6.999999999999984E-2</v>
      </c>
      <c r="I364">
        <f>'American Bonds'!I364-'American Bonds'!I355</f>
        <v>9.0000000000000302E-2</v>
      </c>
      <c r="J364">
        <f>'American Bonds'!J364-'American Bonds'!J355</f>
        <v>0.10999999999999988</v>
      </c>
      <c r="K364">
        <f>'American Bonds'!K364-'American Bonds'!K355</f>
        <v>0.10000000000000009</v>
      </c>
      <c r="L364">
        <f>'American Bonds'!L364-'American Bonds'!L355</f>
        <v>0.12000000000000011</v>
      </c>
      <c r="N364" s="129">
        <f t="shared" si="45"/>
        <v>0.12000000000000011</v>
      </c>
      <c r="O364" s="25">
        <f>List1!X421</f>
        <v>6.4314621284540694</v>
      </c>
    </row>
    <row r="365" spans="1:15" x14ac:dyDescent="0.2">
      <c r="A365" s="154">
        <v>41467</v>
      </c>
      <c r="B365">
        <f>'American Bonds'!B365-'American Bonds'!B356</f>
        <v>6.9999999999999951E-2</v>
      </c>
      <c r="C365">
        <f>'American Bonds'!C365-'American Bonds'!C356</f>
        <v>1.0000000000000009E-2</v>
      </c>
      <c r="D365">
        <f>'American Bonds'!D365-'American Bonds'!D356</f>
        <v>0</v>
      </c>
      <c r="E365">
        <f>'American Bonds'!E365-'American Bonds'!E356</f>
        <v>0</v>
      </c>
      <c r="F365">
        <f>'American Bonds'!F365-'American Bonds'!F356</f>
        <v>-9.9999999999997868E-3</v>
      </c>
      <c r="G365">
        <f>'American Bonds'!G365-'American Bonds'!G356</f>
        <v>2.0000000000000018E-2</v>
      </c>
      <c r="H365">
        <f>'American Bonds'!H365-'American Bonds'!H356</f>
        <v>3.9999999999999813E-2</v>
      </c>
      <c r="I365">
        <f>'American Bonds'!I365-'American Bonds'!I356</f>
        <v>6.0000000000000053E-2</v>
      </c>
      <c r="J365">
        <f>'American Bonds'!J365-'American Bonds'!J356</f>
        <v>8.0000000000000071E-2</v>
      </c>
      <c r="K365">
        <f>'American Bonds'!K365-'American Bonds'!K356</f>
        <v>0.10000000000000009</v>
      </c>
      <c r="L365">
        <f>'American Bonds'!L365-'American Bonds'!L356</f>
        <v>0.10000000000000009</v>
      </c>
      <c r="N365" s="129">
        <f t="shared" si="45"/>
        <v>0.10000000000000009</v>
      </c>
      <c r="O365" s="25">
        <f>List1!X422</f>
        <v>6.4455584057790745</v>
      </c>
    </row>
    <row r="366" spans="1:15" x14ac:dyDescent="0.2">
      <c r="A366" s="154">
        <v>41468</v>
      </c>
      <c r="B366">
        <f>'American Bonds'!B366-'American Bonds'!B357</f>
        <v>9.000000000000008E-2</v>
      </c>
      <c r="C366">
        <f>'American Bonds'!C366-'American Bonds'!C357</f>
        <v>1.0000000000000009E-2</v>
      </c>
      <c r="D366">
        <f>'American Bonds'!D366-'American Bonds'!D357</f>
        <v>-1.9999999999999796E-2</v>
      </c>
      <c r="E366">
        <f>'American Bonds'!E366-'American Bonds'!E357</f>
        <v>-2.0000000000000018E-2</v>
      </c>
      <c r="F366">
        <f>'American Bonds'!F366-'American Bonds'!F357</f>
        <v>-2.9999999999999805E-2</v>
      </c>
      <c r="G366">
        <f>'American Bonds'!G366-'American Bonds'!G357</f>
        <v>-1.0000000000000009E-2</v>
      </c>
      <c r="H366">
        <f>'American Bonds'!H366-'American Bonds'!H357</f>
        <v>-1.9999999999999796E-2</v>
      </c>
      <c r="I366">
        <f>'American Bonds'!I366-'American Bonds'!I357</f>
        <v>-1.0000000000000231E-2</v>
      </c>
      <c r="J366">
        <f>'American Bonds'!J366-'American Bonds'!J357</f>
        <v>2.0000000000000018E-2</v>
      </c>
      <c r="K366">
        <f>'American Bonds'!K366-'American Bonds'!K357</f>
        <v>6.0000000000000053E-2</v>
      </c>
      <c r="L366">
        <f>'American Bonds'!L366-'American Bonds'!L357</f>
        <v>7.0000000000000284E-2</v>
      </c>
      <c r="N366" s="129">
        <f t="shared" si="45"/>
        <v>9.000000000000008E-2</v>
      </c>
      <c r="O366" s="25">
        <f>List1!X423</f>
        <v>6.4332199460636579</v>
      </c>
    </row>
    <row r="367" spans="1:15" x14ac:dyDescent="0.2">
      <c r="A367" s="154">
        <v>41471</v>
      </c>
      <c r="B367">
        <f>'American Bonds'!B367-'American Bonds'!B358</f>
        <v>-1.0000000000000009E-2</v>
      </c>
      <c r="C367">
        <f>'American Bonds'!C367-'American Bonds'!C358</f>
        <v>1.0000000000000009E-2</v>
      </c>
      <c r="D367">
        <f>'American Bonds'!D367-'American Bonds'!D358</f>
        <v>-2.9999999999999805E-2</v>
      </c>
      <c r="E367">
        <f>'American Bonds'!E367-'American Bonds'!E358</f>
        <v>-2.0000000000000018E-2</v>
      </c>
      <c r="F367">
        <f>'American Bonds'!F367-'American Bonds'!F358</f>
        <v>-4.9999999999999822E-2</v>
      </c>
      <c r="G367">
        <f>'American Bonds'!G367-'American Bonds'!G358</f>
        <v>-7.0000000000000062E-2</v>
      </c>
      <c r="H367">
        <f>'American Bonds'!H367-'American Bonds'!H358</f>
        <v>-6.999999999999984E-2</v>
      </c>
      <c r="I367">
        <f>'American Bonds'!I367-'American Bonds'!I358</f>
        <v>-6.999999999999984E-2</v>
      </c>
      <c r="J367">
        <f>'American Bonds'!J367-'American Bonds'!J358</f>
        <v>-4.0000000000000036E-2</v>
      </c>
      <c r="K367">
        <f>'American Bonds'!K367-'American Bonds'!K358</f>
        <v>0</v>
      </c>
      <c r="L367">
        <f>'American Bonds'!L367-'American Bonds'!L358</f>
        <v>3.0000000000000249E-2</v>
      </c>
      <c r="N367" s="129">
        <f t="shared" si="45"/>
        <v>3.0000000000000249E-2</v>
      </c>
      <c r="O367" s="25">
        <f>List1!X424</f>
        <v>6.4403379345597331</v>
      </c>
    </row>
    <row r="368" spans="1:15" x14ac:dyDescent="0.2">
      <c r="A368" s="154">
        <v>41472</v>
      </c>
      <c r="B368">
        <f>'American Bonds'!B368-'American Bonds'!B359</f>
        <v>-2.0000000000000018E-2</v>
      </c>
      <c r="C368">
        <f>'American Bonds'!C368-'American Bonds'!C359</f>
        <v>2.0000000000000018E-2</v>
      </c>
      <c r="D368">
        <f>'American Bonds'!D368-'American Bonds'!D359</f>
        <v>-3.9999999999999813E-2</v>
      </c>
      <c r="E368">
        <f>'American Bonds'!E368-'American Bonds'!E359</f>
        <v>-5.0000000000000044E-2</v>
      </c>
      <c r="F368">
        <f>'American Bonds'!F368-'American Bonds'!F359</f>
        <v>-4.9999999999999822E-2</v>
      </c>
      <c r="G368">
        <f>'American Bonds'!G368-'American Bonds'!G359</f>
        <v>-7.0000000000000062E-2</v>
      </c>
      <c r="H368">
        <f>'American Bonds'!H368-'American Bonds'!H359</f>
        <v>-9.9999999999999867E-2</v>
      </c>
      <c r="I368">
        <f>'American Bonds'!I368-'American Bonds'!I359</f>
        <v>-8.9999999999999858E-2</v>
      </c>
      <c r="J368">
        <f>'American Bonds'!J368-'American Bonds'!J359</f>
        <v>-6.0000000000000053E-2</v>
      </c>
      <c r="K368">
        <f>'American Bonds'!K368-'American Bonds'!K359</f>
        <v>-2.0000000000000018E-2</v>
      </c>
      <c r="L368">
        <f>'American Bonds'!L368-'American Bonds'!L359</f>
        <v>0</v>
      </c>
      <c r="N368" s="129">
        <f t="shared" si="45"/>
        <v>2.0000000000000018E-2</v>
      </c>
      <c r="O368" s="25">
        <f>List1!X425</f>
        <v>6.4476992068860053</v>
      </c>
    </row>
    <row r="369" spans="1:15" x14ac:dyDescent="0.2">
      <c r="A369" s="154">
        <v>41473</v>
      </c>
      <c r="B369">
        <f>'American Bonds'!B369-'American Bonds'!B360</f>
        <v>4.0000000000000036E-2</v>
      </c>
      <c r="C369">
        <f>'American Bonds'!C369-'American Bonds'!C360</f>
        <v>7.0000000000000062E-2</v>
      </c>
      <c r="D369">
        <f>'American Bonds'!D369-'American Bonds'!D360</f>
        <v>-1.9999999999999796E-2</v>
      </c>
      <c r="E369">
        <f>'American Bonds'!E369-'American Bonds'!E360</f>
        <v>0</v>
      </c>
      <c r="F369">
        <f>'American Bonds'!F369-'American Bonds'!F360</f>
        <v>-2.9999999999999805E-2</v>
      </c>
      <c r="G369">
        <f>'American Bonds'!G369-'American Bonds'!G360</f>
        <v>-8.0000000000000071E-2</v>
      </c>
      <c r="H369">
        <f>'American Bonds'!H369-'American Bonds'!H360</f>
        <v>-0.10999999999999988</v>
      </c>
      <c r="I369">
        <f>'American Bonds'!I369-'American Bonds'!I360</f>
        <v>-0.12000000000000011</v>
      </c>
      <c r="J369">
        <f>'American Bonds'!J369-'American Bonds'!J360</f>
        <v>-0.10000000000000009</v>
      </c>
      <c r="K369">
        <f>'American Bonds'!K369-'American Bonds'!K360</f>
        <v>-7.0000000000000284E-2</v>
      </c>
      <c r="L369">
        <f>'American Bonds'!L369-'American Bonds'!L360</f>
        <v>-4.9999999999999822E-2</v>
      </c>
      <c r="N369" s="129">
        <f t="shared" si="45"/>
        <v>7.0000000000000062E-2</v>
      </c>
      <c r="O369" s="25">
        <f>List1!X426</f>
        <v>6.4620926752853718</v>
      </c>
    </row>
    <row r="370" spans="1:15" x14ac:dyDescent="0.2">
      <c r="A370" s="154">
        <v>41474</v>
      </c>
      <c r="B370">
        <f>'American Bonds'!B370-'American Bonds'!B361</f>
        <v>6.0000000000000053E-2</v>
      </c>
      <c r="C370">
        <f>'American Bonds'!C370-'American Bonds'!C361</f>
        <v>9.9999999999999867E-2</v>
      </c>
      <c r="D370">
        <f>'American Bonds'!D370-'American Bonds'!D361</f>
        <v>-1.9999999999999796E-2</v>
      </c>
      <c r="E370">
        <f>'American Bonds'!E370-'American Bonds'!E361</f>
        <v>0</v>
      </c>
      <c r="F370">
        <f>'American Bonds'!F370-'American Bonds'!F361</f>
        <v>-2.9999999999999805E-2</v>
      </c>
      <c r="G370">
        <f>'American Bonds'!G370-'American Bonds'!G361</f>
        <v>-9.000000000000008E-2</v>
      </c>
      <c r="H370">
        <f>'American Bonds'!H370-'American Bonds'!H361</f>
        <v>-0.12999999999999989</v>
      </c>
      <c r="I370">
        <f>'American Bonds'!I370-'American Bonds'!I361</f>
        <v>-0.14000000000000012</v>
      </c>
      <c r="J370">
        <f>'American Bonds'!J370-'American Bonds'!J361</f>
        <v>-0.12000000000000011</v>
      </c>
      <c r="K370">
        <f>'American Bonds'!K370-'American Bonds'!K361</f>
        <v>-0.10999999999999988</v>
      </c>
      <c r="L370">
        <f>'American Bonds'!L370-'American Bonds'!L361</f>
        <v>-0.10000000000000009</v>
      </c>
      <c r="N370" s="129">
        <f t="shared" si="45"/>
        <v>9.9999999999999867E-2</v>
      </c>
      <c r="O370" s="25">
        <f>List1!X427</f>
        <v>6.4626881104260585</v>
      </c>
    </row>
    <row r="371" spans="1:15" x14ac:dyDescent="0.2">
      <c r="A371" s="154">
        <v>41475</v>
      </c>
      <c r="B371">
        <f>'American Bonds'!B371-'American Bonds'!B362</f>
        <v>5.0000000000000044E-2</v>
      </c>
      <c r="C371">
        <f>'American Bonds'!C371-'American Bonds'!C362</f>
        <v>0.11999999999999988</v>
      </c>
      <c r="D371">
        <f>'American Bonds'!D371-'American Bonds'!D362</f>
        <v>-2.9999999999999805E-2</v>
      </c>
      <c r="E371">
        <f>'American Bonds'!E371-'American Bonds'!E362</f>
        <v>-1.0000000000000009E-2</v>
      </c>
      <c r="F371">
        <f>'American Bonds'!F371-'American Bonds'!F362</f>
        <v>-3.9999999999999813E-2</v>
      </c>
      <c r="G371">
        <f>'American Bonds'!G371-'American Bonds'!G362</f>
        <v>-9.000000000000008E-2</v>
      </c>
      <c r="H371">
        <f>'American Bonds'!H371-'American Bonds'!H362</f>
        <v>-0.11999999999999988</v>
      </c>
      <c r="I371">
        <f>'American Bonds'!I371-'American Bonds'!I362</f>
        <v>-0.15000000000000036</v>
      </c>
      <c r="J371">
        <f>'American Bonds'!J371-'American Bonds'!J362</f>
        <v>-0.13999999999999968</v>
      </c>
      <c r="K371">
        <f>'American Bonds'!K371-'American Bonds'!K362</f>
        <v>-0.13000000000000034</v>
      </c>
      <c r="L371">
        <f>'American Bonds'!L371-'American Bonds'!L362</f>
        <v>-0.12000000000000011</v>
      </c>
      <c r="N371" s="129">
        <f t="shared" si="45"/>
        <v>0.11999999999999988</v>
      </c>
      <c r="O371" s="25">
        <f>List1!X428</f>
        <v>6.4649866516344172</v>
      </c>
    </row>
    <row r="372" spans="1:15" x14ac:dyDescent="0.2">
      <c r="A372" s="154">
        <v>41478</v>
      </c>
      <c r="B372">
        <f>'American Bonds'!B372-'American Bonds'!B363</f>
        <v>3.0000000000000027E-2</v>
      </c>
      <c r="C372">
        <f>'American Bonds'!C372-'American Bonds'!C363</f>
        <v>0.11999999999999988</v>
      </c>
      <c r="D372">
        <f>'American Bonds'!D372-'American Bonds'!D363</f>
        <v>-1.9999999999999796E-2</v>
      </c>
      <c r="E372">
        <f>'American Bonds'!E372-'American Bonds'!E363</f>
        <v>3.0000000000000027E-2</v>
      </c>
      <c r="F372">
        <f>'American Bonds'!F372-'American Bonds'!F363</f>
        <v>0</v>
      </c>
      <c r="G372">
        <f>'American Bonds'!G372-'American Bonds'!G363</f>
        <v>-4.0000000000000036E-2</v>
      </c>
      <c r="H372">
        <f>'American Bonds'!H372-'American Bonds'!H363</f>
        <v>-8.9999999999999858E-2</v>
      </c>
      <c r="I372">
        <f>'American Bonds'!I372-'American Bonds'!I363</f>
        <v>-0.11000000000000032</v>
      </c>
      <c r="J372">
        <f>'American Bonds'!J372-'American Bonds'!J363</f>
        <v>-0.11000000000000032</v>
      </c>
      <c r="K372">
        <f>'American Bonds'!K372-'American Bonds'!K363</f>
        <v>-0.10000000000000009</v>
      </c>
      <c r="L372">
        <f>'American Bonds'!L372-'American Bonds'!L363</f>
        <v>-8.9999999999999858E-2</v>
      </c>
      <c r="N372" s="129">
        <f t="shared" si="45"/>
        <v>0.11999999999999988</v>
      </c>
      <c r="O372" s="25">
        <f>List1!X429</f>
        <v>6.4763010550061875</v>
      </c>
    </row>
    <row r="373" spans="1:15" x14ac:dyDescent="0.2">
      <c r="A373" s="154">
        <v>41479</v>
      </c>
      <c r="B373">
        <f>'American Bonds'!B373-'American Bonds'!B364</f>
        <v>2.0000000000000018E-2</v>
      </c>
      <c r="C373">
        <f>'American Bonds'!C373-'American Bonds'!C364</f>
        <v>0.12999999999999989</v>
      </c>
      <c r="D373">
        <f>'American Bonds'!D373-'American Bonds'!D364</f>
        <v>2.0000000000000018E-2</v>
      </c>
      <c r="E373">
        <f>'American Bonds'!E373-'American Bonds'!E364</f>
        <v>3.0000000000000027E-2</v>
      </c>
      <c r="F373">
        <f>'American Bonds'!F373-'American Bonds'!F364</f>
        <v>4.9999999999999822E-2</v>
      </c>
      <c r="G373">
        <f>'American Bonds'!G373-'American Bonds'!G364</f>
        <v>3.0000000000000027E-2</v>
      </c>
      <c r="H373">
        <f>'American Bonds'!H373-'American Bonds'!H364</f>
        <v>2.0000000000000018E-2</v>
      </c>
      <c r="I373">
        <f>'American Bonds'!I373-'American Bonds'!I364</f>
        <v>9.9999999999997868E-3</v>
      </c>
      <c r="J373">
        <f>'American Bonds'!J373-'American Bonds'!J364</f>
        <v>0</v>
      </c>
      <c r="K373">
        <f>'American Bonds'!K373-'American Bonds'!K364</f>
        <v>2.0000000000000018E-2</v>
      </c>
      <c r="L373">
        <f>'American Bonds'!L373-'American Bonds'!L364</f>
        <v>2.0000000000000018E-2</v>
      </c>
      <c r="N373" s="129">
        <f t="shared" si="45"/>
        <v>0.12999999999999989</v>
      </c>
      <c r="O373" s="25">
        <f>List1!X430</f>
        <v>6.4696168713916133</v>
      </c>
    </row>
    <row r="374" spans="1:15" x14ac:dyDescent="0.2">
      <c r="A374" s="154">
        <v>41480</v>
      </c>
      <c r="B374">
        <f>'American Bonds'!B374-'American Bonds'!B365</f>
        <v>7.0000000000000062E-2</v>
      </c>
      <c r="C374">
        <f>'American Bonds'!C374-'American Bonds'!C365</f>
        <v>7.9999999999999849E-2</v>
      </c>
      <c r="D374">
        <f>'American Bonds'!D374-'American Bonds'!D365</f>
        <v>0</v>
      </c>
      <c r="E374">
        <f>'American Bonds'!E374-'American Bonds'!E365</f>
        <v>0</v>
      </c>
      <c r="F374">
        <f>'American Bonds'!F374-'American Bonds'!F365</f>
        <v>-1.0000000000000009E-2</v>
      </c>
      <c r="G374">
        <f>'American Bonds'!G374-'American Bonds'!G365</f>
        <v>-5.0000000000000044E-2</v>
      </c>
      <c r="H374">
        <f>'American Bonds'!H374-'American Bonds'!H365</f>
        <v>-5.9999999999999831E-2</v>
      </c>
      <c r="I374">
        <f>'American Bonds'!I374-'American Bonds'!I365</f>
        <v>-7.0000000000000284E-2</v>
      </c>
      <c r="J374">
        <f>'American Bonds'!J374-'American Bonds'!J365</f>
        <v>-6.0000000000000053E-2</v>
      </c>
      <c r="K374">
        <f>'American Bonds'!K374-'American Bonds'!K365</f>
        <v>-4.0000000000000036E-2</v>
      </c>
      <c r="L374">
        <f>'American Bonds'!L374-'American Bonds'!L365</f>
        <v>-2.9999999999999805E-2</v>
      </c>
      <c r="N374" s="129">
        <f t="shared" si="45"/>
        <v>7.9999999999999849E-2</v>
      </c>
      <c r="O374" s="25">
        <f>List1!X431</f>
        <v>6.4414747313716454</v>
      </c>
    </row>
    <row r="375" spans="1:15" x14ac:dyDescent="0.2">
      <c r="A375" s="154">
        <v>41481</v>
      </c>
      <c r="B375">
        <f>'American Bonds'!B375-'American Bonds'!B366</f>
        <v>7.999999999999996E-2</v>
      </c>
      <c r="C375">
        <f>'American Bonds'!C375-'American Bonds'!C366</f>
        <v>7.0000000000000062E-2</v>
      </c>
      <c r="D375">
        <f>'American Bonds'!D375-'American Bonds'!D366</f>
        <v>9.9999999999997868E-3</v>
      </c>
      <c r="E375">
        <f>'American Bonds'!E375-'American Bonds'!E366</f>
        <v>0</v>
      </c>
      <c r="F375">
        <f>'American Bonds'!F375-'American Bonds'!F366</f>
        <v>1.0000000000000009E-2</v>
      </c>
      <c r="G375">
        <f>'American Bonds'!G375-'American Bonds'!G366</f>
        <v>-2.0000000000000018E-2</v>
      </c>
      <c r="H375">
        <f>'American Bonds'!H375-'American Bonds'!H366</f>
        <v>-3.0000000000000027E-2</v>
      </c>
      <c r="I375">
        <f>'American Bonds'!I375-'American Bonds'!I366</f>
        <v>-9.9999999999997868E-3</v>
      </c>
      <c r="J375">
        <f>'American Bonds'!J375-'American Bonds'!J366</f>
        <v>-1.0000000000000231E-2</v>
      </c>
      <c r="K375">
        <f>'American Bonds'!K375-'American Bonds'!K366</f>
        <v>1.0000000000000231E-2</v>
      </c>
      <c r="L375">
        <f>'American Bonds'!L375-'American Bonds'!L366</f>
        <v>2.0000000000000018E-2</v>
      </c>
      <c r="N375" s="129">
        <f t="shared" si="45"/>
        <v>7.999999999999996E-2</v>
      </c>
      <c r="O375" s="25">
        <f>List1!X432</f>
        <v>6.4490271572524476</v>
      </c>
    </row>
    <row r="376" spans="1:15" x14ac:dyDescent="0.2">
      <c r="A376" s="154">
        <v>41482</v>
      </c>
      <c r="B376">
        <f>'American Bonds'!B376-'American Bonds'!B367</f>
        <v>5.0000000000000044E-2</v>
      </c>
      <c r="C376">
        <f>'American Bonds'!C376-'American Bonds'!C367</f>
        <v>1.0000000000000009E-2</v>
      </c>
      <c r="D376">
        <f>'American Bonds'!D376-'American Bonds'!D367</f>
        <v>2.9999999999999805E-2</v>
      </c>
      <c r="E376">
        <f>'American Bonds'!E376-'American Bonds'!E367</f>
        <v>0</v>
      </c>
      <c r="F376">
        <f>'American Bonds'!F376-'American Bonds'!F367</f>
        <v>-2.0000000000000018E-2</v>
      </c>
      <c r="G376">
        <f>'American Bonds'!G376-'American Bonds'!G367</f>
        <v>-2.0000000000000018E-2</v>
      </c>
      <c r="H376">
        <f>'American Bonds'!H376-'American Bonds'!H367</f>
        <v>-3.0000000000000027E-2</v>
      </c>
      <c r="I376">
        <f>'American Bonds'!I376-'American Bonds'!I367</f>
        <v>-2.0000000000000018E-2</v>
      </c>
      <c r="J376">
        <f>'American Bonds'!J376-'American Bonds'!J367</f>
        <v>-1.0000000000000231E-2</v>
      </c>
      <c r="K376">
        <f>'American Bonds'!K376-'American Bonds'!K367</f>
        <v>0</v>
      </c>
      <c r="L376">
        <f>'American Bonds'!L376-'American Bonds'!L367</f>
        <v>0</v>
      </c>
      <c r="N376" s="129">
        <f t="shared" si="45"/>
        <v>5.0000000000000044E-2</v>
      </c>
      <c r="O376" s="25">
        <f>List1!X433</f>
        <v>6.43788499869133</v>
      </c>
    </row>
    <row r="377" spans="1:15" x14ac:dyDescent="0.2">
      <c r="A377" s="154">
        <v>41485</v>
      </c>
      <c r="B377">
        <f>'American Bonds'!B377-'American Bonds'!B368</f>
        <v>5.0000000000000044E-2</v>
      </c>
      <c r="C377">
        <f>'American Bonds'!C377-'American Bonds'!C368</f>
        <v>0</v>
      </c>
      <c r="D377">
        <f>'American Bonds'!D377-'American Bonds'!D368</f>
        <v>1.9999999999999796E-2</v>
      </c>
      <c r="E377">
        <f>'American Bonds'!E377-'American Bonds'!E368</f>
        <v>4.0000000000000036E-2</v>
      </c>
      <c r="F377">
        <f>'American Bonds'!F377-'American Bonds'!F368</f>
        <v>-2.0000000000000018E-2</v>
      </c>
      <c r="G377">
        <f>'American Bonds'!G377-'American Bonds'!G368</f>
        <v>-1.0000000000000009E-2</v>
      </c>
      <c r="H377">
        <f>'American Bonds'!H377-'American Bonds'!H368</f>
        <v>2.0000000000000018E-2</v>
      </c>
      <c r="I377">
        <f>'American Bonds'!I377-'American Bonds'!I368</f>
        <v>2.9999999999999805E-2</v>
      </c>
      <c r="J377">
        <f>'American Bonds'!J377-'American Bonds'!J368</f>
        <v>2.9999999999999805E-2</v>
      </c>
      <c r="K377">
        <f>'American Bonds'!K377-'American Bonds'!K368</f>
        <v>5.0000000000000266E-2</v>
      </c>
      <c r="L377">
        <f>'American Bonds'!L377-'American Bonds'!L368</f>
        <v>4.0000000000000036E-2</v>
      </c>
      <c r="N377" s="129">
        <f t="shared" si="45"/>
        <v>5.0000000000000266E-2</v>
      </c>
      <c r="O377" s="25">
        <f>List1!X434</f>
        <v>6.4479561218309049</v>
      </c>
    </row>
    <row r="378" spans="1:15" x14ac:dyDescent="0.2">
      <c r="A378" s="154" t="s">
        <v>154</v>
      </c>
      <c r="B378">
        <f>'American Bonds'!B378-'American Bonds'!B369</f>
        <v>1.0000000000000009E-2</v>
      </c>
      <c r="C378">
        <f>'American Bonds'!C378-'American Bonds'!C369</f>
        <v>-3.0000000000000027E-2</v>
      </c>
      <c r="D378">
        <f>'American Bonds'!D378-'American Bonds'!D369</f>
        <v>2.9999999999999805E-2</v>
      </c>
      <c r="E378">
        <f>'American Bonds'!E378-'American Bonds'!E369</f>
        <v>-1.0000000000000009E-2</v>
      </c>
      <c r="F378">
        <f>'American Bonds'!F378-'American Bonds'!F369</f>
        <v>-3.0000000000000027E-2</v>
      </c>
      <c r="G378">
        <f>'American Bonds'!G378-'American Bonds'!G369</f>
        <v>-2.0000000000000018E-2</v>
      </c>
      <c r="H378">
        <f>'American Bonds'!H378-'American Bonds'!H369</f>
        <v>-3.0000000000000027E-2</v>
      </c>
      <c r="I378">
        <f>'American Bonds'!I378-'American Bonds'!I369</f>
        <v>-2.0000000000000018E-2</v>
      </c>
      <c r="J378">
        <f>'American Bonds'!J378-'American Bonds'!J369</f>
        <v>-1.0000000000000231E-2</v>
      </c>
      <c r="K378">
        <f>'American Bonds'!K378-'American Bonds'!K369</f>
        <v>0</v>
      </c>
      <c r="L378">
        <f>'American Bonds'!L378-'American Bonds'!L369</f>
        <v>9.9999999999997868E-3</v>
      </c>
      <c r="N378" s="129">
        <f t="shared" si="45"/>
        <v>2.9999999999999805E-2</v>
      </c>
      <c r="O378" s="25">
        <f>List1!X435</f>
        <v>6.4454419215128951</v>
      </c>
    </row>
    <row r="379" spans="1:15" x14ac:dyDescent="0.2">
      <c r="A379" s="154" t="s">
        <v>155</v>
      </c>
      <c r="B379">
        <f>'American Bonds'!B379-'American Bonds'!B370</f>
        <v>2.0000000000000018E-2</v>
      </c>
      <c r="C379">
        <f>'American Bonds'!C379-'American Bonds'!C370</f>
        <v>-6.999999999999984E-2</v>
      </c>
      <c r="D379">
        <f>'American Bonds'!D379-'American Bonds'!D370</f>
        <v>2.9999999999999805E-2</v>
      </c>
      <c r="E379">
        <f>'American Bonds'!E379-'American Bonds'!E370</f>
        <v>2.0000000000000018E-2</v>
      </c>
      <c r="F379">
        <f>'American Bonds'!F379-'American Bonds'!F370</f>
        <v>-1.0000000000000009E-2</v>
      </c>
      <c r="G379">
        <f>'American Bonds'!G379-'American Bonds'!G370</f>
        <v>1.0000000000000009E-2</v>
      </c>
      <c r="H379">
        <f>'American Bonds'!H379-'American Bonds'!H370</f>
        <v>0</v>
      </c>
      <c r="I379">
        <f>'American Bonds'!I379-'American Bonds'!I370</f>
        <v>0</v>
      </c>
      <c r="J379">
        <f>'American Bonds'!J379-'American Bonds'!J370</f>
        <v>0</v>
      </c>
      <c r="K379">
        <f>'American Bonds'!K379-'American Bonds'!K370</f>
        <v>0</v>
      </c>
      <c r="L379">
        <f>'American Bonds'!L379-'American Bonds'!L370</f>
        <v>2.0000000000000018E-2</v>
      </c>
      <c r="N379" s="129">
        <f t="shared" si="45"/>
        <v>2.9999999999999805E-2</v>
      </c>
      <c r="O379" s="25">
        <f>List1!X436</f>
        <v>6.4628014842199804</v>
      </c>
    </row>
    <row r="380" spans="1:15" x14ac:dyDescent="0.2">
      <c r="A380" s="154" t="s">
        <v>156</v>
      </c>
      <c r="B380">
        <f>'American Bonds'!B380-'American Bonds'!B371</f>
        <v>0</v>
      </c>
      <c r="C380">
        <f>'American Bonds'!C380-'American Bonds'!C371</f>
        <v>-7.9999999999999849E-2</v>
      </c>
      <c r="D380">
        <f>'American Bonds'!D380-'American Bonds'!D371</f>
        <v>2.9999999999999805E-2</v>
      </c>
      <c r="E380">
        <f>'American Bonds'!E380-'American Bonds'!E371</f>
        <v>0</v>
      </c>
      <c r="F380">
        <f>'American Bonds'!F380-'American Bonds'!F371</f>
        <v>-2.0000000000000018E-2</v>
      </c>
      <c r="G380">
        <f>'American Bonds'!G380-'American Bonds'!G371</f>
        <v>-1.0000000000000009E-2</v>
      </c>
      <c r="H380">
        <f>'American Bonds'!H380-'American Bonds'!H371</f>
        <v>-2.0000000000000018E-2</v>
      </c>
      <c r="I380">
        <f>'American Bonds'!I380-'American Bonds'!I371</f>
        <v>0</v>
      </c>
      <c r="J380">
        <f>'American Bonds'!J380-'American Bonds'!J371</f>
        <v>0</v>
      </c>
      <c r="K380">
        <f>'American Bonds'!K380-'American Bonds'!K371</f>
        <v>-9.9999999999997868E-3</v>
      </c>
      <c r="L380">
        <f>'American Bonds'!L380-'American Bonds'!L371</f>
        <v>0</v>
      </c>
      <c r="N380" s="129">
        <f t="shared" si="45"/>
        <v>2.9999999999999805E-2</v>
      </c>
      <c r="O380" s="25">
        <f>List1!X437</f>
        <v>6.4654373374431291</v>
      </c>
    </row>
    <row r="381" spans="1:15" x14ac:dyDescent="0.2">
      <c r="A381" s="154" t="s">
        <v>157</v>
      </c>
      <c r="B381">
        <f>'American Bonds'!B381-'American Bonds'!B372</f>
        <v>0</v>
      </c>
      <c r="C381">
        <f>'American Bonds'!C381-'American Bonds'!C372</f>
        <v>-8.9999999999999858E-2</v>
      </c>
      <c r="D381">
        <f>'American Bonds'!D381-'American Bonds'!D372</f>
        <v>1.9999999999999796E-2</v>
      </c>
      <c r="E381">
        <f>'American Bonds'!E381-'American Bonds'!E372</f>
        <v>0</v>
      </c>
      <c r="F381">
        <f>'American Bonds'!F381-'American Bonds'!F372</f>
        <v>-1.0000000000000009E-2</v>
      </c>
      <c r="G381">
        <f>'American Bonds'!G381-'American Bonds'!G372</f>
        <v>-2.0000000000000018E-2</v>
      </c>
      <c r="H381">
        <f>'American Bonds'!H381-'American Bonds'!H372</f>
        <v>-1.0000000000000009E-2</v>
      </c>
      <c r="I381">
        <f>'American Bonds'!I381-'American Bonds'!I372</f>
        <v>1.0000000000000231E-2</v>
      </c>
      <c r="J381">
        <f>'American Bonds'!J381-'American Bonds'!J372</f>
        <v>1.0000000000000231E-2</v>
      </c>
      <c r="K381">
        <f>'American Bonds'!K381-'American Bonds'!K372</f>
        <v>2.0000000000000018E-2</v>
      </c>
      <c r="L381">
        <f>'American Bonds'!L381-'American Bonds'!L372</f>
        <v>9.9999999999997868E-3</v>
      </c>
      <c r="N381" s="129">
        <f t="shared" si="45"/>
        <v>2.0000000000000018E-2</v>
      </c>
      <c r="O381" s="25">
        <f>List1!X438</f>
        <v>6.4785037210353291</v>
      </c>
    </row>
    <row r="382" spans="1:15" x14ac:dyDescent="0.2">
      <c r="A382" s="154" t="s">
        <v>158</v>
      </c>
      <c r="B382">
        <f>'American Bonds'!B382-'American Bonds'!B373</f>
        <v>3.0000000000000027E-2</v>
      </c>
      <c r="C382">
        <f>'American Bonds'!C382-'American Bonds'!C373</f>
        <v>-0.15999999999999992</v>
      </c>
      <c r="D382">
        <f>'American Bonds'!D382-'American Bonds'!D373</f>
        <v>-1.0000000000000009E-2</v>
      </c>
      <c r="E382">
        <f>'American Bonds'!E382-'American Bonds'!E373</f>
        <v>-2.0000000000000018E-2</v>
      </c>
      <c r="F382">
        <f>'American Bonds'!F382-'American Bonds'!F373</f>
        <v>-3.9999999999999813E-2</v>
      </c>
      <c r="G382">
        <f>'American Bonds'!G382-'American Bonds'!G373</f>
        <v>-4.0000000000000036E-2</v>
      </c>
      <c r="H382">
        <f>'American Bonds'!H382-'American Bonds'!H373</f>
        <v>-8.9999999999999858E-2</v>
      </c>
      <c r="I382">
        <f>'American Bonds'!I382-'American Bonds'!I373</f>
        <v>-8.0000000000000071E-2</v>
      </c>
      <c r="J382">
        <f>'American Bonds'!J382-'American Bonds'!J373</f>
        <v>-7.0000000000000284E-2</v>
      </c>
      <c r="K382">
        <f>'American Bonds'!K382-'American Bonds'!K373</f>
        <v>-6.999999999999984E-2</v>
      </c>
      <c r="L382">
        <f>'American Bonds'!L382-'American Bonds'!L373</f>
        <v>-7.0000000000000284E-2</v>
      </c>
      <c r="N382" s="129">
        <f t="shared" si="45"/>
        <v>3.0000000000000027E-2</v>
      </c>
      <c r="O382" s="25">
        <f>List1!X439</f>
        <v>6.4623340990368519</v>
      </c>
    </row>
    <row r="383" spans="1:15" x14ac:dyDescent="0.2">
      <c r="A383" s="154" t="s">
        <v>159</v>
      </c>
      <c r="B383">
        <f>'American Bonds'!B383-'American Bonds'!B374</f>
        <v>-2.0000000000000018E-2</v>
      </c>
      <c r="C383">
        <f>'American Bonds'!C383-'American Bonds'!C374</f>
        <v>-6.999999999999984E-2</v>
      </c>
      <c r="D383">
        <f>'American Bonds'!D383-'American Bonds'!D374</f>
        <v>2.0000000000000018E-2</v>
      </c>
      <c r="E383">
        <f>'American Bonds'!E383-'American Bonds'!E374</f>
        <v>1.0000000000000009E-2</v>
      </c>
      <c r="F383">
        <f>'American Bonds'!F383-'American Bonds'!F374</f>
        <v>0</v>
      </c>
      <c r="G383">
        <f>'American Bonds'!G383-'American Bonds'!G374</f>
        <v>3.0000000000000027E-2</v>
      </c>
      <c r="H383">
        <f>'American Bonds'!H383-'American Bonds'!H374</f>
        <v>1.0000000000000009E-2</v>
      </c>
      <c r="I383">
        <f>'American Bonds'!I383-'American Bonds'!I374</f>
        <v>1.0000000000000231E-2</v>
      </c>
      <c r="J383">
        <f>'American Bonds'!J383-'American Bonds'!J374</f>
        <v>0</v>
      </c>
      <c r="K383">
        <f>'American Bonds'!K383-'American Bonds'!K374</f>
        <v>-2.0000000000000018E-2</v>
      </c>
      <c r="L383">
        <f>'American Bonds'!L383-'American Bonds'!L374</f>
        <v>-3.0000000000000249E-2</v>
      </c>
      <c r="N383" s="129">
        <f t="shared" si="45"/>
        <v>3.0000000000000027E-2</v>
      </c>
      <c r="O383" s="25">
        <f>List1!X440</f>
        <v>6.4662001936939788</v>
      </c>
    </row>
    <row r="384" spans="1:15" x14ac:dyDescent="0.2">
      <c r="A384" s="154" t="s">
        <v>160</v>
      </c>
      <c r="B384">
        <f>'American Bonds'!B384-'American Bonds'!B375</f>
        <v>0</v>
      </c>
      <c r="C384">
        <f>'American Bonds'!C384-'American Bonds'!C375</f>
        <v>-5.0000000000000044E-2</v>
      </c>
      <c r="D384">
        <f>'American Bonds'!D384-'American Bonds'!D375</f>
        <v>2.0000000000000018E-2</v>
      </c>
      <c r="E384">
        <f>'American Bonds'!E384-'American Bonds'!E375</f>
        <v>-1.0000000000000009E-2</v>
      </c>
      <c r="F384">
        <f>'American Bonds'!F384-'American Bonds'!F375</f>
        <v>-3.0000000000000027E-2</v>
      </c>
      <c r="G384">
        <f>'American Bonds'!G384-'American Bonds'!G375</f>
        <v>-2.0000000000000018E-2</v>
      </c>
      <c r="H384">
        <f>'American Bonds'!H384-'American Bonds'!H375</f>
        <v>-3.0000000000000027E-2</v>
      </c>
      <c r="I384">
        <f>'American Bonds'!I384-'American Bonds'!I375</f>
        <v>-6.0000000000000053E-2</v>
      </c>
      <c r="J384">
        <f>'American Bonds'!J384-'American Bonds'!J375</f>
        <v>-7.9999999999999627E-2</v>
      </c>
      <c r="K384">
        <f>'American Bonds'!K384-'American Bonds'!K375</f>
        <v>-9.0000000000000302E-2</v>
      </c>
      <c r="L384">
        <f>'American Bonds'!L384-'American Bonds'!L375</f>
        <v>-0.11000000000000032</v>
      </c>
      <c r="N384" s="129">
        <f t="shared" si="45"/>
        <v>2.0000000000000018E-2</v>
      </c>
      <c r="O384" s="25">
        <f>List1!X441</f>
        <v>6.4554211899449685</v>
      </c>
    </row>
    <row r="385" spans="1:15" x14ac:dyDescent="0.2">
      <c r="A385" s="154" t="s">
        <v>161</v>
      </c>
      <c r="B385">
        <f>'American Bonds'!B385-'American Bonds'!B376</f>
        <v>2.0000000000000018E-2</v>
      </c>
      <c r="C385">
        <f>'American Bonds'!C385-'American Bonds'!C376</f>
        <v>-3.0000000000000027E-2</v>
      </c>
      <c r="D385">
        <f>'American Bonds'!D385-'American Bonds'!D376</f>
        <v>1.0000000000000009E-2</v>
      </c>
      <c r="E385">
        <f>'American Bonds'!E385-'American Bonds'!E376</f>
        <v>0</v>
      </c>
      <c r="F385">
        <f>'American Bonds'!F385-'American Bonds'!F376</f>
        <v>-1.0000000000000009E-2</v>
      </c>
      <c r="G385">
        <f>'American Bonds'!G385-'American Bonds'!G376</f>
        <v>-2.0000000000000018E-2</v>
      </c>
      <c r="H385">
        <f>'American Bonds'!H385-'American Bonds'!H376</f>
        <v>-5.0000000000000044E-2</v>
      </c>
      <c r="I385">
        <f>'American Bonds'!I385-'American Bonds'!I376</f>
        <v>-7.0000000000000284E-2</v>
      </c>
      <c r="J385">
        <f>'American Bonds'!J385-'American Bonds'!J376</f>
        <v>-9.9999999999999645E-2</v>
      </c>
      <c r="K385">
        <f>'American Bonds'!K385-'American Bonds'!K376</f>
        <v>-0.10000000000000009</v>
      </c>
      <c r="L385">
        <f>'American Bonds'!L385-'American Bonds'!L376</f>
        <v>-0.10000000000000009</v>
      </c>
      <c r="N385" s="129">
        <f t="shared" si="45"/>
        <v>2.0000000000000018E-2</v>
      </c>
      <c r="O385" s="25">
        <f>List1!X442</f>
        <v>6.470563918201135</v>
      </c>
    </row>
    <row r="386" spans="1:15" x14ac:dyDescent="0.2">
      <c r="A386" s="154" t="s">
        <v>162</v>
      </c>
      <c r="B386">
        <f>'American Bonds'!B386-'American Bonds'!B377</f>
        <v>-1.0000000000000009E-2</v>
      </c>
      <c r="C386">
        <f>'American Bonds'!C386-'American Bonds'!C377</f>
        <v>-4.0000000000000036E-2</v>
      </c>
      <c r="D386">
        <f>'American Bonds'!D386-'American Bonds'!D377</f>
        <v>1.0000000000000009E-2</v>
      </c>
      <c r="E386">
        <f>'American Bonds'!E386-'American Bonds'!E377</f>
        <v>-2.0000000000000018E-2</v>
      </c>
      <c r="F386">
        <f>'American Bonds'!F386-'American Bonds'!F377</f>
        <v>-4.0000000000000036E-2</v>
      </c>
      <c r="G386">
        <f>'American Bonds'!G386-'American Bonds'!G377</f>
        <v>-8.0000000000000071E-2</v>
      </c>
      <c r="H386">
        <f>'American Bonds'!H386-'American Bonds'!H377</f>
        <v>-0.10000000000000009</v>
      </c>
      <c r="I386">
        <f>'American Bonds'!I386-'American Bonds'!I377</f>
        <v>-0.10999999999999988</v>
      </c>
      <c r="J386">
        <f>'American Bonds'!J386-'American Bonds'!J377</f>
        <v>-0.10999999999999988</v>
      </c>
      <c r="K386">
        <f>'American Bonds'!K386-'American Bonds'!K377</f>
        <v>-0.11000000000000032</v>
      </c>
      <c r="L386">
        <f>'American Bonds'!L386-'American Bonds'!L377</f>
        <v>-0.10000000000000009</v>
      </c>
      <c r="N386" s="129">
        <f t="shared" si="45"/>
        <v>1.0000000000000009E-2</v>
      </c>
      <c r="O386" s="25">
        <f>List1!X443</f>
        <v>6.4856020751468044</v>
      </c>
    </row>
    <row r="387" spans="1:15" x14ac:dyDescent="0.2">
      <c r="A387" s="154">
        <v>41499</v>
      </c>
      <c r="B387">
        <f>'American Bonds'!B387-'American Bonds'!B378</f>
        <v>-5.0000000000000044E-2</v>
      </c>
      <c r="C387">
        <f>'American Bonds'!C387-'American Bonds'!C378</f>
        <v>-6.0000000000000053E-2</v>
      </c>
      <c r="D387">
        <f>'American Bonds'!D387-'American Bonds'!D378</f>
        <v>-2.0000000000000018E-2</v>
      </c>
      <c r="E387">
        <f>'American Bonds'!E387-'American Bonds'!E378</f>
        <v>1.0000000000000009E-2</v>
      </c>
      <c r="F387">
        <f>'American Bonds'!F387-'American Bonds'!F378</f>
        <v>-1.0000000000000009E-2</v>
      </c>
      <c r="G387">
        <f>'American Bonds'!G387-'American Bonds'!G378</f>
        <v>-2.0000000000000018E-2</v>
      </c>
      <c r="H387">
        <f>'American Bonds'!H387-'American Bonds'!H378</f>
        <v>-3.0000000000000027E-2</v>
      </c>
      <c r="I387">
        <f>'American Bonds'!I387-'American Bonds'!I378</f>
        <v>-2.9999999999999805E-2</v>
      </c>
      <c r="J387">
        <f>'American Bonds'!J387-'American Bonds'!J378</f>
        <v>-3.9999999999999591E-2</v>
      </c>
      <c r="K387">
        <f>'American Bonds'!K387-'American Bonds'!K378</f>
        <v>-4.0000000000000036E-2</v>
      </c>
      <c r="L387">
        <f>'American Bonds'!L387-'American Bonds'!L378</f>
        <v>-4.9999999999999822E-2</v>
      </c>
      <c r="N387" s="129">
        <f t="shared" si="45"/>
        <v>1.0000000000000009E-2</v>
      </c>
      <c r="O387" s="25">
        <f>List1!X444</f>
        <v>6.4846674503064241</v>
      </c>
    </row>
    <row r="388" spans="1:15" x14ac:dyDescent="0.2">
      <c r="A388" s="154">
        <v>41500</v>
      </c>
      <c r="B388">
        <f>'American Bonds'!B388-'American Bonds'!B379</f>
        <v>-5.0000000000000044E-2</v>
      </c>
      <c r="C388">
        <f>'American Bonds'!C388-'American Bonds'!C379</f>
        <v>-4.0000000000000036E-2</v>
      </c>
      <c r="D388">
        <f>'American Bonds'!D388-'American Bonds'!D379</f>
        <v>1.0000000000000009E-2</v>
      </c>
      <c r="E388">
        <f>'American Bonds'!E388-'American Bonds'!E379</f>
        <v>-1.0000000000000009E-2</v>
      </c>
      <c r="F388">
        <f>'American Bonds'!F388-'American Bonds'!F379</f>
        <v>-1.0000000000000009E-2</v>
      </c>
      <c r="G388">
        <f>'American Bonds'!G388-'American Bonds'!G379</f>
        <v>-1.0000000000000009E-2</v>
      </c>
      <c r="H388">
        <f>'American Bonds'!H388-'American Bonds'!H379</f>
        <v>1.0000000000000009E-2</v>
      </c>
      <c r="I388">
        <f>'American Bonds'!I388-'American Bonds'!I379</f>
        <v>9.9999999999997868E-3</v>
      </c>
      <c r="J388">
        <f>'American Bonds'!J388-'American Bonds'!J379</f>
        <v>0</v>
      </c>
      <c r="K388">
        <f>'American Bonds'!K388-'American Bonds'!K379</f>
        <v>0</v>
      </c>
      <c r="L388">
        <f>'American Bonds'!L388-'American Bonds'!L379</f>
        <v>-1.0000000000000231E-2</v>
      </c>
      <c r="N388" s="129">
        <f t="shared" si="45"/>
        <v>1.0000000000000009E-2</v>
      </c>
      <c r="O388" s="25">
        <f>List1!X445</f>
        <v>6.4775601416056245</v>
      </c>
    </row>
    <row r="389" spans="1:15" x14ac:dyDescent="0.2">
      <c r="A389" s="154">
        <v>41501</v>
      </c>
      <c r="B389">
        <f>'American Bonds'!B389-'American Bonds'!B380</f>
        <v>-3.0000000000000027E-2</v>
      </c>
      <c r="C389">
        <f>'American Bonds'!C389-'American Bonds'!C380</f>
        <v>-6.0000000000000053E-2</v>
      </c>
      <c r="D389">
        <f>'American Bonds'!D389-'American Bonds'!D380</f>
        <v>0</v>
      </c>
      <c r="E389">
        <f>'American Bonds'!E389-'American Bonds'!E380</f>
        <v>2.0000000000000018E-2</v>
      </c>
      <c r="F389">
        <f>'American Bonds'!F389-'American Bonds'!F380</f>
        <v>-1.0000000000000009E-2</v>
      </c>
      <c r="G389">
        <f>'American Bonds'!G389-'American Bonds'!G380</f>
        <v>0</v>
      </c>
      <c r="H389">
        <f>'American Bonds'!H389-'American Bonds'!H380</f>
        <v>0</v>
      </c>
      <c r="I389">
        <f>'American Bonds'!I389-'American Bonds'!I380</f>
        <v>-9.9999999999997868E-3</v>
      </c>
      <c r="J389">
        <f>'American Bonds'!J389-'American Bonds'!J380</f>
        <v>-1.0000000000000231E-2</v>
      </c>
      <c r="K389">
        <f>'American Bonds'!K389-'American Bonds'!K380</f>
        <v>2.0000000000000018E-2</v>
      </c>
      <c r="L389">
        <f>'American Bonds'!L389-'American Bonds'!L380</f>
        <v>0</v>
      </c>
      <c r="N389" s="129">
        <f t="shared" si="45"/>
        <v>2.0000000000000018E-2</v>
      </c>
      <c r="O389" s="25">
        <f>List1!X446</f>
        <v>6.4651703613911664</v>
      </c>
    </row>
    <row r="390" spans="1:15" x14ac:dyDescent="0.2">
      <c r="A390" s="154">
        <v>41502</v>
      </c>
      <c r="B390">
        <f>'American Bonds'!B390-'American Bonds'!B381</f>
        <v>-5.0000000000000044E-2</v>
      </c>
      <c r="C390">
        <f>'American Bonds'!C390-'American Bonds'!C381</f>
        <v>-8.0000000000000071E-2</v>
      </c>
      <c r="D390">
        <f>'American Bonds'!D390-'American Bonds'!D381</f>
        <v>-2.9999999999999805E-2</v>
      </c>
      <c r="E390">
        <f>'American Bonds'!E390-'American Bonds'!E381</f>
        <v>1.0000000000000009E-2</v>
      </c>
      <c r="F390">
        <f>'American Bonds'!F390-'American Bonds'!F381</f>
        <v>-4.0000000000000036E-2</v>
      </c>
      <c r="G390">
        <f>'American Bonds'!G390-'American Bonds'!G381</f>
        <v>-5.0000000000000044E-2</v>
      </c>
      <c r="H390">
        <f>'American Bonds'!H390-'American Bonds'!H381</f>
        <v>-6.0000000000000053E-2</v>
      </c>
      <c r="I390">
        <f>'American Bonds'!I390-'American Bonds'!I381</f>
        <v>-7.0000000000000284E-2</v>
      </c>
      <c r="J390">
        <f>'American Bonds'!J390-'American Bonds'!J381</f>
        <v>-8.0000000000000071E-2</v>
      </c>
      <c r="K390">
        <f>'American Bonds'!K390-'American Bonds'!K381</f>
        <v>-6.999999999999984E-2</v>
      </c>
      <c r="L390">
        <f>'American Bonds'!L390-'American Bonds'!L381</f>
        <v>-6.0000000000000053E-2</v>
      </c>
      <c r="N390" s="129">
        <f t="shared" si="45"/>
        <v>1.0000000000000009E-2</v>
      </c>
      <c r="O390" s="25">
        <f>List1!X447</f>
        <v>6.4743400570937961</v>
      </c>
    </row>
    <row r="391" spans="1:15" x14ac:dyDescent="0.2">
      <c r="A391" s="154">
        <v>41503</v>
      </c>
      <c r="B391">
        <f>'American Bonds'!B391-'American Bonds'!B382</f>
        <v>-2.0000000000000018E-2</v>
      </c>
      <c r="C391">
        <f>'American Bonds'!C391-'American Bonds'!C382</f>
        <v>0</v>
      </c>
      <c r="D391">
        <f>'American Bonds'!D391-'American Bonds'!D382</f>
        <v>-1.0000000000000009E-2</v>
      </c>
      <c r="E391">
        <f>'American Bonds'!E391-'American Bonds'!E382</f>
        <v>2.0000000000000018E-2</v>
      </c>
      <c r="F391">
        <f>'American Bonds'!F391-'American Bonds'!F382</f>
        <v>-3.0000000000000027E-2</v>
      </c>
      <c r="G391">
        <f>'American Bonds'!G391-'American Bonds'!G382</f>
        <v>-5.0000000000000044E-2</v>
      </c>
      <c r="H391">
        <f>'American Bonds'!H391-'American Bonds'!H382</f>
        <v>-4.0000000000000036E-2</v>
      </c>
      <c r="I391">
        <f>'American Bonds'!I391-'American Bonds'!I382</f>
        <v>-6.0000000000000053E-2</v>
      </c>
      <c r="J391">
        <f>'American Bonds'!J391-'American Bonds'!J382</f>
        <v>-6.999999999999984E-2</v>
      </c>
      <c r="K391">
        <f>'American Bonds'!K391-'American Bonds'!K382</f>
        <v>-6.0000000000000053E-2</v>
      </c>
      <c r="L391">
        <f>'American Bonds'!L391-'American Bonds'!L382</f>
        <v>-6.0000000000000053E-2</v>
      </c>
      <c r="N391" s="129">
        <f t="shared" si="45"/>
        <v>2.0000000000000018E-2</v>
      </c>
      <c r="O391" s="25">
        <f>List1!X448</f>
        <v>6.48878271330861</v>
      </c>
    </row>
    <row r="392" spans="1:15" x14ac:dyDescent="0.2">
      <c r="A392" s="154">
        <v>41506</v>
      </c>
      <c r="B392">
        <f>'American Bonds'!B392-'American Bonds'!B383</f>
        <v>-5.0000000000000044E-2</v>
      </c>
      <c r="C392">
        <f>'American Bonds'!C392-'American Bonds'!C383</f>
        <v>-6.0000000000000053E-2</v>
      </c>
      <c r="D392">
        <f>'American Bonds'!D392-'American Bonds'!D383</f>
        <v>-4.9999999999999822E-2</v>
      </c>
      <c r="E392">
        <f>'American Bonds'!E392-'American Bonds'!E383</f>
        <v>-1.0000000000000009E-2</v>
      </c>
      <c r="F392">
        <f>'American Bonds'!F392-'American Bonds'!F383</f>
        <v>-4.0000000000000036E-2</v>
      </c>
      <c r="G392">
        <f>'American Bonds'!G392-'American Bonds'!G383</f>
        <v>-7.0000000000000062E-2</v>
      </c>
      <c r="H392">
        <f>'American Bonds'!H392-'American Bonds'!H383</f>
        <v>-8.0000000000000071E-2</v>
      </c>
      <c r="I392">
        <f>'American Bonds'!I392-'American Bonds'!I383</f>
        <v>-0.10000000000000009</v>
      </c>
      <c r="J392">
        <f>'American Bonds'!J392-'American Bonds'!J383</f>
        <v>-0.10999999999999988</v>
      </c>
      <c r="K392">
        <f>'American Bonds'!K392-'American Bonds'!K383</f>
        <v>-0.10999999999999988</v>
      </c>
      <c r="L392">
        <f>'American Bonds'!L392-'American Bonds'!L383</f>
        <v>-8.9999999999999858E-2</v>
      </c>
      <c r="N392" s="129">
        <f t="shared" si="45"/>
        <v>-1.0000000000000009E-2</v>
      </c>
      <c r="O392" s="25">
        <f>List1!X449</f>
        <v>6.4891827087067311</v>
      </c>
    </row>
    <row r="393" spans="1:15" x14ac:dyDescent="0.2">
      <c r="A393" s="154">
        <v>41507</v>
      </c>
      <c r="B393">
        <f>'American Bonds'!B393-'American Bonds'!B384</f>
        <v>-7.999999999999996E-2</v>
      </c>
      <c r="C393">
        <f>'American Bonds'!C393-'American Bonds'!C384</f>
        <v>-6.0000000000000053E-2</v>
      </c>
      <c r="D393">
        <f>'American Bonds'!D393-'American Bonds'!D384</f>
        <v>-2.0000000000000018E-2</v>
      </c>
      <c r="E393">
        <f>'American Bonds'!E393-'American Bonds'!E384</f>
        <v>3.0000000000000027E-2</v>
      </c>
      <c r="F393">
        <f>'American Bonds'!F393-'American Bonds'!F384</f>
        <v>0</v>
      </c>
      <c r="G393">
        <f>'American Bonds'!G393-'American Bonds'!G384</f>
        <v>-2.0000000000000018E-2</v>
      </c>
      <c r="H393">
        <f>'American Bonds'!H393-'American Bonds'!H384</f>
        <v>-1.0000000000000009E-2</v>
      </c>
      <c r="I393">
        <f>'American Bonds'!I393-'American Bonds'!I384</f>
        <v>-2.0000000000000018E-2</v>
      </c>
      <c r="J393">
        <f>'American Bonds'!J393-'American Bonds'!J384</f>
        <v>-2.0000000000000018E-2</v>
      </c>
      <c r="K393">
        <f>'American Bonds'!K393-'American Bonds'!K384</f>
        <v>-4.0000000000000036E-2</v>
      </c>
      <c r="L393">
        <f>'American Bonds'!L393-'American Bonds'!L384</f>
        <v>-2.9999999999999805E-2</v>
      </c>
      <c r="N393" s="129">
        <f t="shared" si="45"/>
        <v>3.0000000000000027E-2</v>
      </c>
      <c r="O393" s="25">
        <f>List1!X450</f>
        <v>6.4953600132054881</v>
      </c>
    </row>
    <row r="394" spans="1:15" x14ac:dyDescent="0.2">
      <c r="A394" s="154">
        <v>41508</v>
      </c>
      <c r="B394">
        <f>'American Bonds'!B394-'American Bonds'!B385</f>
        <v>-4.0000000000000036E-2</v>
      </c>
      <c r="C394">
        <f>'American Bonds'!C394-'American Bonds'!C385</f>
        <v>-5.0000000000000044E-2</v>
      </c>
      <c r="D394">
        <f>'American Bonds'!D394-'American Bonds'!D385</f>
        <v>-2.9999999999999805E-2</v>
      </c>
      <c r="E394">
        <f>'American Bonds'!E394-'American Bonds'!E385</f>
        <v>0</v>
      </c>
      <c r="F394">
        <f>'American Bonds'!F394-'American Bonds'!F385</f>
        <v>-1.0000000000000009E-2</v>
      </c>
      <c r="G394">
        <f>'American Bonds'!G394-'American Bonds'!G385</f>
        <v>-4.0000000000000036E-2</v>
      </c>
      <c r="H394">
        <f>'American Bonds'!H394-'American Bonds'!H385</f>
        <v>-2.0000000000000018E-2</v>
      </c>
      <c r="I394">
        <f>'American Bonds'!I394-'American Bonds'!I385</f>
        <v>-3.9999999999999813E-2</v>
      </c>
      <c r="J394">
        <f>'American Bonds'!J394-'American Bonds'!J385</f>
        <v>-3.0000000000000249E-2</v>
      </c>
      <c r="K394">
        <f>'American Bonds'!K394-'American Bonds'!K385</f>
        <v>-4.0000000000000036E-2</v>
      </c>
      <c r="L394">
        <f>'American Bonds'!L394-'American Bonds'!L385</f>
        <v>-4.0000000000000036E-2</v>
      </c>
      <c r="N394" s="129">
        <f t="shared" si="45"/>
        <v>0</v>
      </c>
      <c r="O394" s="25">
        <f>List1!X451</f>
        <v>6.4836508050127</v>
      </c>
    </row>
    <row r="395" spans="1:15" x14ac:dyDescent="0.2">
      <c r="A395" s="154">
        <v>41509</v>
      </c>
      <c r="B395">
        <f>'American Bonds'!B395-'American Bonds'!B386</f>
        <v>-1.0000000000000009E-2</v>
      </c>
      <c r="C395">
        <f>'American Bonds'!C395-'American Bonds'!C386</f>
        <v>-1.0000000000000009E-2</v>
      </c>
      <c r="D395">
        <f>'American Bonds'!D395-'American Bonds'!D386</f>
        <v>-2.9999999999999805E-2</v>
      </c>
      <c r="E395">
        <f>'American Bonds'!E395-'American Bonds'!E386</f>
        <v>2.0000000000000018E-2</v>
      </c>
      <c r="F395">
        <f>'American Bonds'!F395-'American Bonds'!F386</f>
        <v>3.0000000000000027E-2</v>
      </c>
      <c r="G395">
        <f>'American Bonds'!G395-'American Bonds'!G386</f>
        <v>4.0000000000000036E-2</v>
      </c>
      <c r="H395">
        <f>'American Bonds'!H395-'American Bonds'!H386</f>
        <v>4.0000000000000036E-2</v>
      </c>
      <c r="I395">
        <f>'American Bonds'!I395-'American Bonds'!I386</f>
        <v>9.9999999999997868E-3</v>
      </c>
      <c r="J395">
        <f>'American Bonds'!J395-'American Bonds'!J386</f>
        <v>0</v>
      </c>
      <c r="K395">
        <f>'American Bonds'!K395-'American Bonds'!K386</f>
        <v>-2.0000000000000018E-2</v>
      </c>
      <c r="L395">
        <f>'American Bonds'!L395-'American Bonds'!L386</f>
        <v>-2.0000000000000018E-2</v>
      </c>
      <c r="N395" s="129">
        <f t="shared" si="45"/>
        <v>4.0000000000000036E-2</v>
      </c>
      <c r="O395" s="25">
        <f>List1!X452</f>
        <v>6.4989331431988981</v>
      </c>
    </row>
    <row r="396" spans="1:15" x14ac:dyDescent="0.2">
      <c r="A396" s="154">
        <v>41510</v>
      </c>
      <c r="B396">
        <f>'American Bonds'!B396-'American Bonds'!B387</f>
        <v>4.0000000000000036E-2</v>
      </c>
      <c r="C396">
        <f>'American Bonds'!C396-'American Bonds'!C387</f>
        <v>1.0000000000000009E-2</v>
      </c>
      <c r="D396">
        <f>'American Bonds'!D396-'American Bonds'!D387</f>
        <v>-1.9999999999999796E-2</v>
      </c>
      <c r="E396">
        <f>'American Bonds'!E396-'American Bonds'!E387</f>
        <v>0</v>
      </c>
      <c r="F396">
        <f>'American Bonds'!F396-'American Bonds'!F387</f>
        <v>2.0000000000000018E-2</v>
      </c>
      <c r="G396">
        <f>'American Bonds'!G396-'American Bonds'!G387</f>
        <v>-1.0000000000000009E-2</v>
      </c>
      <c r="H396">
        <f>'American Bonds'!H396-'American Bonds'!H387</f>
        <v>0</v>
      </c>
      <c r="I396">
        <f>'American Bonds'!I396-'American Bonds'!I387</f>
        <v>-4.0000000000000036E-2</v>
      </c>
      <c r="J396">
        <f>'American Bonds'!J396-'American Bonds'!J387</f>
        <v>-5.0000000000000266E-2</v>
      </c>
      <c r="K396">
        <f>'American Bonds'!K396-'American Bonds'!K387</f>
        <v>-6.0000000000000053E-2</v>
      </c>
      <c r="L396">
        <f>'American Bonds'!L396-'American Bonds'!L387</f>
        <v>-6.0000000000000053E-2</v>
      </c>
      <c r="N396" s="129">
        <f t="shared" ref="N396:N459" si="46">MAX(B396:L396)</f>
        <v>4.0000000000000036E-2</v>
      </c>
      <c r="O396" s="25">
        <f>List1!X453</f>
        <v>6.4919856939914906</v>
      </c>
    </row>
    <row r="397" spans="1:15" x14ac:dyDescent="0.2">
      <c r="A397" s="154">
        <v>41513</v>
      </c>
      <c r="B397">
        <f>'American Bonds'!B397-'American Bonds'!B388</f>
        <v>2.0000000000000018E-2</v>
      </c>
      <c r="C397">
        <f>'American Bonds'!C397-'American Bonds'!C388</f>
        <v>-6.0000000000000053E-2</v>
      </c>
      <c r="D397">
        <f>'American Bonds'!D397-'American Bonds'!D388</f>
        <v>-3.9999999999999813E-2</v>
      </c>
      <c r="E397">
        <f>'American Bonds'!E397-'American Bonds'!E388</f>
        <v>1.0000000000000009E-2</v>
      </c>
      <c r="F397">
        <f>'American Bonds'!F397-'American Bonds'!F388</f>
        <v>-2.0000000000000018E-2</v>
      </c>
      <c r="G397">
        <f>'American Bonds'!G397-'American Bonds'!G388</f>
        <v>-5.0000000000000044E-2</v>
      </c>
      <c r="H397">
        <f>'American Bonds'!H397-'American Bonds'!H388</f>
        <v>-9.000000000000008E-2</v>
      </c>
      <c r="I397">
        <f>'American Bonds'!I397-'American Bonds'!I388</f>
        <v>-9.9999999999999867E-2</v>
      </c>
      <c r="J397">
        <f>'American Bonds'!J397-'American Bonds'!J388</f>
        <v>-0.10999999999999988</v>
      </c>
      <c r="K397">
        <f>'American Bonds'!K397-'American Bonds'!K388</f>
        <v>-9.0000000000000302E-2</v>
      </c>
      <c r="L397">
        <f>'American Bonds'!L397-'American Bonds'!L388</f>
        <v>-8.0000000000000071E-2</v>
      </c>
      <c r="N397" s="129">
        <f t="shared" si="46"/>
        <v>2.0000000000000018E-2</v>
      </c>
      <c r="O397" s="25">
        <f>List1!X454</f>
        <v>6.4996837917094341</v>
      </c>
    </row>
    <row r="398" spans="1:15" x14ac:dyDescent="0.2">
      <c r="A398" s="154">
        <v>41514</v>
      </c>
      <c r="B398">
        <f>'American Bonds'!B398-'American Bonds'!B389</f>
        <v>-1.0000000000000009E-2</v>
      </c>
      <c r="C398">
        <f>'American Bonds'!C398-'American Bonds'!C389</f>
        <v>1.0000000000000009E-2</v>
      </c>
      <c r="D398">
        <f>'American Bonds'!D398-'American Bonds'!D389</f>
        <v>0</v>
      </c>
      <c r="E398">
        <f>'American Bonds'!E398-'American Bonds'!E389</f>
        <v>-1.0000000000000009E-2</v>
      </c>
      <c r="F398">
        <f>'American Bonds'!F398-'American Bonds'!F389</f>
        <v>0</v>
      </c>
      <c r="G398">
        <f>'American Bonds'!G398-'American Bonds'!G389</f>
        <v>-6.0000000000000053E-2</v>
      </c>
      <c r="H398">
        <f>'American Bonds'!H398-'American Bonds'!H389</f>
        <v>-9.000000000000008E-2</v>
      </c>
      <c r="I398">
        <f>'American Bonds'!I398-'American Bonds'!I389</f>
        <v>-8.0000000000000071E-2</v>
      </c>
      <c r="J398">
        <f>'American Bonds'!J398-'American Bonds'!J389</f>
        <v>-0.10000000000000009</v>
      </c>
      <c r="K398">
        <f>'American Bonds'!K398-'American Bonds'!K389</f>
        <v>-0.10000000000000009</v>
      </c>
      <c r="L398">
        <f>'American Bonds'!L398-'American Bonds'!L389</f>
        <v>-6.999999999999984E-2</v>
      </c>
      <c r="N398" s="129">
        <f t="shared" si="46"/>
        <v>1.0000000000000009E-2</v>
      </c>
      <c r="O398" s="25">
        <f>List1!X455</f>
        <v>6.5002304359780982</v>
      </c>
    </row>
    <row r="399" spans="1:15" x14ac:dyDescent="0.2">
      <c r="A399" s="154">
        <v>41515</v>
      </c>
      <c r="B399">
        <f>'American Bonds'!B399-'American Bonds'!B390</f>
        <v>1.0000000000000009E-2</v>
      </c>
      <c r="C399">
        <f>'American Bonds'!C399-'American Bonds'!C390</f>
        <v>3.0000000000000027E-2</v>
      </c>
      <c r="D399">
        <f>'American Bonds'!D399-'American Bonds'!D390</f>
        <v>0</v>
      </c>
      <c r="E399">
        <f>'American Bonds'!E399-'American Bonds'!E390</f>
        <v>-1.0000000000000009E-2</v>
      </c>
      <c r="F399">
        <f>'American Bonds'!F399-'American Bonds'!F390</f>
        <v>1.0000000000000009E-2</v>
      </c>
      <c r="G399">
        <f>'American Bonds'!G399-'American Bonds'!G390</f>
        <v>-2.0000000000000018E-2</v>
      </c>
      <c r="H399">
        <f>'American Bonds'!H399-'American Bonds'!H390</f>
        <v>-4.0000000000000036E-2</v>
      </c>
      <c r="I399">
        <f>'American Bonds'!I399-'American Bonds'!I390</f>
        <v>-3.9999999999999813E-2</v>
      </c>
      <c r="J399">
        <f>'American Bonds'!J399-'American Bonds'!J390</f>
        <v>-4.0000000000000036E-2</v>
      </c>
      <c r="K399">
        <f>'American Bonds'!K399-'American Bonds'!K390</f>
        <v>-4.9999999999999822E-2</v>
      </c>
      <c r="L399">
        <f>'American Bonds'!L399-'American Bonds'!L390</f>
        <v>-2.9999999999999805E-2</v>
      </c>
      <c r="N399" s="129">
        <f t="shared" si="46"/>
        <v>3.0000000000000027E-2</v>
      </c>
      <c r="O399" s="25">
        <f>List1!X456</f>
        <v>6.5106065765208152</v>
      </c>
    </row>
    <row r="400" spans="1:15" x14ac:dyDescent="0.2">
      <c r="A400" s="154">
        <v>41516</v>
      </c>
      <c r="B400">
        <f>'American Bonds'!B400-'American Bonds'!B391</f>
        <v>-2.0000000000000018E-2</v>
      </c>
      <c r="C400">
        <f>'American Bonds'!C400-'American Bonds'!C391</f>
        <v>-1.0000000000000009E-2</v>
      </c>
      <c r="D400">
        <f>'American Bonds'!D400-'American Bonds'!D391</f>
        <v>-4.9999999999999822E-2</v>
      </c>
      <c r="E400">
        <f>'American Bonds'!E400-'American Bonds'!E391</f>
        <v>-1.0000000000000009E-2</v>
      </c>
      <c r="F400">
        <f>'American Bonds'!F400-'American Bonds'!F391</f>
        <v>0</v>
      </c>
      <c r="G400">
        <f>'American Bonds'!G400-'American Bonds'!G391</f>
        <v>-3.0000000000000027E-2</v>
      </c>
      <c r="H400">
        <f>'American Bonds'!H400-'American Bonds'!H391</f>
        <v>-7.0000000000000062E-2</v>
      </c>
      <c r="I400">
        <f>'American Bonds'!I400-'American Bonds'!I391</f>
        <v>-5.9999999999999831E-2</v>
      </c>
      <c r="J400">
        <f>'American Bonds'!J400-'American Bonds'!J391</f>
        <v>-6.999999999999984E-2</v>
      </c>
      <c r="K400">
        <f>'American Bonds'!K400-'American Bonds'!K391</f>
        <v>-6.999999999999984E-2</v>
      </c>
      <c r="L400">
        <f>'American Bonds'!L400-'American Bonds'!L391</f>
        <v>-4.9999999999999822E-2</v>
      </c>
      <c r="N400" s="129">
        <f t="shared" si="46"/>
        <v>0</v>
      </c>
      <c r="O400" s="25">
        <f>List1!X457</f>
        <v>6.5061017597122444</v>
      </c>
    </row>
    <row r="401" spans="1:15" x14ac:dyDescent="0.2">
      <c r="A401" s="154">
        <v>41517</v>
      </c>
      <c r="B401">
        <f>'American Bonds'!B401-'American Bonds'!B392</f>
        <v>1.0000000000000009E-2</v>
      </c>
      <c r="C401">
        <f>'American Bonds'!C401-'American Bonds'!C392</f>
        <v>2.0000000000000018E-2</v>
      </c>
      <c r="D401">
        <f>'American Bonds'!D401-'American Bonds'!D392</f>
        <v>-1.0000000000000009E-2</v>
      </c>
      <c r="E401">
        <f>'American Bonds'!E401-'American Bonds'!E392</f>
        <v>1.0000000000000009E-2</v>
      </c>
      <c r="F401">
        <f>'American Bonds'!F401-'American Bonds'!F392</f>
        <v>3.0000000000000027E-2</v>
      </c>
      <c r="G401">
        <f>'American Bonds'!G401-'American Bonds'!G392</f>
        <v>0</v>
      </c>
      <c r="H401">
        <f>'American Bonds'!H401-'American Bonds'!H392</f>
        <v>-3.0000000000000027E-2</v>
      </c>
      <c r="I401">
        <f>'American Bonds'!I401-'American Bonds'!I392</f>
        <v>-1.0000000000000009E-2</v>
      </c>
      <c r="J401">
        <f>'American Bonds'!J401-'American Bonds'!J392</f>
        <v>-2.0000000000000018E-2</v>
      </c>
      <c r="K401">
        <f>'American Bonds'!K401-'American Bonds'!K392</f>
        <v>-1.0000000000000231E-2</v>
      </c>
      <c r="L401">
        <f>'American Bonds'!L401-'American Bonds'!L392</f>
        <v>0</v>
      </c>
      <c r="N401" s="129">
        <f t="shared" si="46"/>
        <v>3.0000000000000027E-2</v>
      </c>
      <c r="O401" s="25">
        <f>List1!X458</f>
        <v>6.514778617752027</v>
      </c>
    </row>
    <row r="402" spans="1:15" x14ac:dyDescent="0.2">
      <c r="A402" s="154" t="s">
        <v>163</v>
      </c>
      <c r="B402">
        <f>'American Bonds'!B402-'American Bonds'!B393</f>
        <v>0.37</v>
      </c>
      <c r="C402">
        <f>'American Bonds'!C402-'American Bonds'!C393</f>
        <v>3.0000000000000027E-2</v>
      </c>
      <c r="D402">
        <f>'American Bonds'!D402-'American Bonds'!D393</f>
        <v>0</v>
      </c>
      <c r="E402">
        <f>'American Bonds'!E402-'American Bonds'!E393</f>
        <v>-1.0000000000000009E-2</v>
      </c>
      <c r="F402">
        <f>'American Bonds'!F402-'American Bonds'!F393</f>
        <v>-3.0000000000000027E-2</v>
      </c>
      <c r="G402">
        <f>'American Bonds'!G402-'American Bonds'!G393</f>
        <v>-8.0000000000000071E-2</v>
      </c>
      <c r="H402">
        <f>'American Bonds'!H402-'American Bonds'!H393</f>
        <v>-0.15000000000000013</v>
      </c>
      <c r="I402">
        <f>'American Bonds'!I402-'American Bonds'!I393</f>
        <v>-0.14000000000000012</v>
      </c>
      <c r="J402">
        <f>'American Bonds'!J402-'American Bonds'!J393</f>
        <v>-0.15000000000000036</v>
      </c>
      <c r="K402">
        <f>'American Bonds'!K402-'American Bonds'!K393</f>
        <v>-0.11999999999999966</v>
      </c>
      <c r="L402">
        <f>'American Bonds'!L402-'American Bonds'!L393</f>
        <v>-0.10000000000000009</v>
      </c>
      <c r="N402" s="129">
        <f t="shared" si="46"/>
        <v>0.37</v>
      </c>
      <c r="O402" s="25">
        <f>List1!X459</f>
        <v>6.5001197147307268</v>
      </c>
    </row>
    <row r="403" spans="1:15" x14ac:dyDescent="0.2">
      <c r="A403" s="154" t="s">
        <v>164</v>
      </c>
      <c r="B403">
        <f>'American Bonds'!B403-'American Bonds'!B394</f>
        <v>6.0000000000000053E-2</v>
      </c>
      <c r="C403">
        <f>'American Bonds'!C403-'American Bonds'!C394</f>
        <v>7.0000000000000062E-2</v>
      </c>
      <c r="D403">
        <f>'American Bonds'!D403-'American Bonds'!D394</f>
        <v>5.9999999999999831E-2</v>
      </c>
      <c r="E403">
        <f>'American Bonds'!E403-'American Bonds'!E394</f>
        <v>2.0000000000000018E-2</v>
      </c>
      <c r="F403">
        <f>'American Bonds'!F403-'American Bonds'!F394</f>
        <v>-2.0000000000000018E-2</v>
      </c>
      <c r="G403">
        <f>'American Bonds'!G403-'American Bonds'!G394</f>
        <v>-3.0000000000000027E-2</v>
      </c>
      <c r="H403">
        <f>'American Bonds'!H403-'American Bonds'!H394</f>
        <v>-7.0000000000000062E-2</v>
      </c>
      <c r="I403">
        <f>'American Bonds'!I403-'American Bonds'!I394</f>
        <v>-6.0000000000000053E-2</v>
      </c>
      <c r="J403">
        <f>'American Bonds'!J403-'American Bonds'!J394</f>
        <v>-6.999999999999984E-2</v>
      </c>
      <c r="K403">
        <f>'American Bonds'!K403-'American Bonds'!K394</f>
        <v>-4.9999999999999822E-2</v>
      </c>
      <c r="L403">
        <f>'American Bonds'!L403-'American Bonds'!L394</f>
        <v>-2.9999999999999805E-2</v>
      </c>
      <c r="N403" s="129">
        <f t="shared" si="46"/>
        <v>7.0000000000000062E-2</v>
      </c>
      <c r="O403" s="25">
        <f>List1!X460</f>
        <v>6.5299537093209539</v>
      </c>
    </row>
    <row r="404" spans="1:15" x14ac:dyDescent="0.2">
      <c r="A404" s="154" t="s">
        <v>165</v>
      </c>
      <c r="B404">
        <f>'American Bonds'!B404-'American Bonds'!B395</f>
        <v>0</v>
      </c>
      <c r="C404">
        <f>'American Bonds'!C404-'American Bonds'!C395</f>
        <v>3.0000000000000027E-2</v>
      </c>
      <c r="D404">
        <f>'American Bonds'!D404-'American Bonds'!D395</f>
        <v>3.9999999999999813E-2</v>
      </c>
      <c r="E404">
        <f>'American Bonds'!E404-'American Bonds'!E395</f>
        <v>-2.0000000000000018E-2</v>
      </c>
      <c r="F404">
        <f>'American Bonds'!F404-'American Bonds'!F395</f>
        <v>-6.0000000000000053E-2</v>
      </c>
      <c r="G404">
        <f>'American Bonds'!G404-'American Bonds'!G395</f>
        <v>-9.000000000000008E-2</v>
      </c>
      <c r="H404">
        <f>'American Bonds'!H404-'American Bonds'!H395</f>
        <v>-0.15000000000000013</v>
      </c>
      <c r="I404">
        <f>'American Bonds'!I404-'American Bonds'!I395</f>
        <v>-0.12999999999999989</v>
      </c>
      <c r="J404">
        <f>'American Bonds'!J404-'American Bonds'!J395</f>
        <v>-0.14000000000000012</v>
      </c>
      <c r="K404">
        <f>'American Bonds'!K404-'American Bonds'!K395</f>
        <v>-0.12999999999999989</v>
      </c>
      <c r="L404">
        <f>'American Bonds'!L404-'American Bonds'!L395</f>
        <v>-0.10999999999999988</v>
      </c>
      <c r="N404" s="129">
        <f t="shared" si="46"/>
        <v>3.9999999999999813E-2</v>
      </c>
      <c r="O404" s="25">
        <f>List1!X461</f>
        <v>6.519306940542311</v>
      </c>
    </row>
    <row r="405" spans="1:15" x14ac:dyDescent="0.2">
      <c r="A405" s="154" t="s">
        <v>166</v>
      </c>
      <c r="B405">
        <f>'American Bonds'!B405-'American Bonds'!B396</f>
        <v>-3.0000000000000027E-2</v>
      </c>
      <c r="C405">
        <f>'American Bonds'!C405-'American Bonds'!C396</f>
        <v>1.0000000000000009E-2</v>
      </c>
      <c r="D405">
        <f>'American Bonds'!D405-'American Bonds'!D396</f>
        <v>2.9999999999999805E-2</v>
      </c>
      <c r="E405">
        <f>'American Bonds'!E405-'American Bonds'!E396</f>
        <v>-1.0000000000000009E-2</v>
      </c>
      <c r="F405">
        <f>'American Bonds'!F405-'American Bonds'!F396</f>
        <v>-8.0000000000000071E-2</v>
      </c>
      <c r="G405">
        <f>'American Bonds'!G405-'American Bonds'!G396</f>
        <v>-8.0000000000000071E-2</v>
      </c>
      <c r="H405">
        <f>'American Bonds'!H405-'American Bonds'!H396</f>
        <v>-0.13000000000000012</v>
      </c>
      <c r="I405">
        <f>'American Bonds'!I405-'American Bonds'!I396</f>
        <v>-0.1100000000000001</v>
      </c>
      <c r="J405">
        <f>'American Bonds'!J405-'American Bonds'!J396</f>
        <v>-0.10999999999999988</v>
      </c>
      <c r="K405">
        <f>'American Bonds'!K405-'American Bonds'!K396</f>
        <v>-9.9999999999999645E-2</v>
      </c>
      <c r="L405">
        <f>'American Bonds'!L405-'American Bonds'!L396</f>
        <v>-8.0000000000000071E-2</v>
      </c>
      <c r="N405" s="129">
        <f t="shared" si="46"/>
        <v>2.9999999999999805E-2</v>
      </c>
      <c r="O405" s="25">
        <f>List1!X462</f>
        <v>6.5396061024216428</v>
      </c>
    </row>
    <row r="406" spans="1:15" x14ac:dyDescent="0.2">
      <c r="A406" s="154" t="s">
        <v>167</v>
      </c>
      <c r="B406">
        <f>'American Bonds'!B406-'American Bonds'!B397</f>
        <v>-2.0000000000000018E-2</v>
      </c>
      <c r="C406">
        <f>'American Bonds'!C406-'American Bonds'!C397</f>
        <v>7.0000000000000062E-2</v>
      </c>
      <c r="D406">
        <f>'American Bonds'!D406-'American Bonds'!D397</f>
        <v>3.9999999999999813E-2</v>
      </c>
      <c r="E406">
        <f>'American Bonds'!E406-'American Bonds'!E397</f>
        <v>0</v>
      </c>
      <c r="F406">
        <f>'American Bonds'!F406-'American Bonds'!F397</f>
        <v>-1.0000000000000009E-2</v>
      </c>
      <c r="G406">
        <f>'American Bonds'!G406-'American Bonds'!G397</f>
        <v>-2.0000000000000018E-2</v>
      </c>
      <c r="H406">
        <f>'American Bonds'!H406-'American Bonds'!H397</f>
        <v>-3.0000000000000027E-2</v>
      </c>
      <c r="I406">
        <f>'American Bonds'!I406-'American Bonds'!I397</f>
        <v>-3.0000000000000027E-2</v>
      </c>
      <c r="J406">
        <f>'American Bonds'!J406-'American Bonds'!J397</f>
        <v>-2.0000000000000018E-2</v>
      </c>
      <c r="K406">
        <f>'American Bonds'!K406-'American Bonds'!K397</f>
        <v>-1.9999999999999574E-2</v>
      </c>
      <c r="L406">
        <f>'American Bonds'!L406-'American Bonds'!L397</f>
        <v>-9.9999999999997868E-3</v>
      </c>
      <c r="N406" s="129">
        <f t="shared" si="46"/>
        <v>7.0000000000000062E-2</v>
      </c>
      <c r="O406" s="25">
        <f>List1!X463</f>
        <v>6.5361539135597253</v>
      </c>
    </row>
    <row r="407" spans="1:15" x14ac:dyDescent="0.2">
      <c r="A407" s="154" t="s">
        <v>168</v>
      </c>
      <c r="B407">
        <f>'American Bonds'!B407-'American Bonds'!B398</f>
        <v>3.0000000000000027E-2</v>
      </c>
      <c r="C407">
        <f>'American Bonds'!C407-'American Bonds'!C398</f>
        <v>0</v>
      </c>
      <c r="D407">
        <f>'American Bonds'!D407-'American Bonds'!D398</f>
        <v>3.0000000000000027E-2</v>
      </c>
      <c r="E407">
        <f>'American Bonds'!E407-'American Bonds'!E398</f>
        <v>4.0000000000000036E-2</v>
      </c>
      <c r="F407">
        <f>'American Bonds'!F407-'American Bonds'!F398</f>
        <v>0</v>
      </c>
      <c r="G407">
        <f>'American Bonds'!G407-'American Bonds'!G398</f>
        <v>3.0000000000000027E-2</v>
      </c>
      <c r="H407">
        <f>'American Bonds'!H407-'American Bonds'!H398</f>
        <v>5.0000000000000044E-2</v>
      </c>
      <c r="I407">
        <f>'American Bonds'!I407-'American Bonds'!I398</f>
        <v>3.0000000000000027E-2</v>
      </c>
      <c r="J407">
        <f>'American Bonds'!J407-'American Bonds'!J398</f>
        <v>4.0000000000000036E-2</v>
      </c>
      <c r="K407">
        <f>'American Bonds'!K407-'American Bonds'!K398</f>
        <v>4.0000000000000036E-2</v>
      </c>
      <c r="L407">
        <f>'American Bonds'!L407-'American Bonds'!L398</f>
        <v>3.9999999999999591E-2</v>
      </c>
      <c r="N407" s="129">
        <f t="shared" si="46"/>
        <v>5.0000000000000044E-2</v>
      </c>
      <c r="O407" s="25">
        <f>List1!X464</f>
        <v>6.5071971258788492</v>
      </c>
    </row>
    <row r="408" spans="1:15" x14ac:dyDescent="0.2">
      <c r="A408" s="154">
        <v>41529</v>
      </c>
      <c r="B408">
        <f>'American Bonds'!B408-'American Bonds'!B399</f>
        <v>3.0000000000000027E-2</v>
      </c>
      <c r="C408">
        <f>'American Bonds'!C408-'American Bonds'!C399</f>
        <v>1.0000000000000009E-2</v>
      </c>
      <c r="D408">
        <f>'American Bonds'!D408-'American Bonds'!D399</f>
        <v>4.9999999999999822E-2</v>
      </c>
      <c r="E408">
        <f>'American Bonds'!E408-'American Bonds'!E399</f>
        <v>4.0000000000000036E-2</v>
      </c>
      <c r="F408">
        <f>'American Bonds'!F408-'American Bonds'!F399</f>
        <v>2.0000000000000018E-2</v>
      </c>
      <c r="G408">
        <f>'American Bonds'!G408-'American Bonds'!G399</f>
        <v>4.0000000000000036E-2</v>
      </c>
      <c r="H408">
        <f>'American Bonds'!H408-'American Bonds'!H399</f>
        <v>6.0000000000000053E-2</v>
      </c>
      <c r="I408">
        <f>'American Bonds'!I408-'American Bonds'!I399</f>
        <v>3.9999999999999813E-2</v>
      </c>
      <c r="J408">
        <f>'American Bonds'!J408-'American Bonds'!J399</f>
        <v>5.0000000000000266E-2</v>
      </c>
      <c r="K408">
        <f>'American Bonds'!K408-'American Bonds'!K399</f>
        <v>3.9999999999999591E-2</v>
      </c>
      <c r="L408">
        <f>'American Bonds'!L408-'American Bonds'!L399</f>
        <v>4.0000000000000036E-2</v>
      </c>
      <c r="N408" s="129">
        <f t="shared" si="46"/>
        <v>6.0000000000000053E-2</v>
      </c>
      <c r="O408" s="25">
        <f>List1!X465</f>
        <v>6.4968503394632284</v>
      </c>
    </row>
    <row r="409" spans="1:15" x14ac:dyDescent="0.2">
      <c r="A409" s="154">
        <v>41530</v>
      </c>
      <c r="B409">
        <f>'American Bonds'!B409-'American Bonds'!B400</f>
        <v>4.0000000000000036E-2</v>
      </c>
      <c r="C409">
        <f>'American Bonds'!C409-'American Bonds'!C400</f>
        <v>4.0000000000000036E-2</v>
      </c>
      <c r="D409">
        <f>'American Bonds'!D409-'American Bonds'!D400</f>
        <v>8.9999999999999858E-2</v>
      </c>
      <c r="E409">
        <f>'American Bonds'!E409-'American Bonds'!E400</f>
        <v>5.0000000000000044E-2</v>
      </c>
      <c r="F409">
        <f>'American Bonds'!F409-'American Bonds'!F400</f>
        <v>4.0000000000000036E-2</v>
      </c>
      <c r="G409">
        <f>'American Bonds'!G409-'American Bonds'!G400</f>
        <v>6.0000000000000053E-2</v>
      </c>
      <c r="H409">
        <f>'American Bonds'!H409-'American Bonds'!H400</f>
        <v>9.000000000000008E-2</v>
      </c>
      <c r="I409">
        <f>'American Bonds'!I409-'American Bonds'!I400</f>
        <v>5.9999999999999831E-2</v>
      </c>
      <c r="J409">
        <f>'American Bonds'!J409-'American Bonds'!J400</f>
        <v>8.0000000000000071E-2</v>
      </c>
      <c r="K409">
        <f>'American Bonds'!K409-'American Bonds'!K400</f>
        <v>4.9999999999999822E-2</v>
      </c>
      <c r="L409">
        <f>'American Bonds'!L409-'American Bonds'!L400</f>
        <v>4.0000000000000036E-2</v>
      </c>
      <c r="N409" s="129">
        <f t="shared" si="46"/>
        <v>9.000000000000008E-2</v>
      </c>
      <c r="O409" s="25">
        <f>List1!X466</f>
        <v>6.4916284925728158</v>
      </c>
    </row>
    <row r="410" spans="1:15" x14ac:dyDescent="0.2">
      <c r="A410" s="154">
        <v>41531</v>
      </c>
      <c r="B410">
        <f>'American Bonds'!B410-'American Bonds'!B401</f>
        <v>2.0000000000000018E-2</v>
      </c>
      <c r="C410">
        <f>'American Bonds'!C410-'American Bonds'!C401</f>
        <v>3.0000000000000027E-2</v>
      </c>
      <c r="D410">
        <f>'American Bonds'!D410-'American Bonds'!D401</f>
        <v>6.999999999999984E-2</v>
      </c>
      <c r="E410">
        <f>'American Bonds'!E410-'American Bonds'!E401</f>
        <v>6.0000000000000053E-2</v>
      </c>
      <c r="F410">
        <f>'American Bonds'!F410-'American Bonds'!F401</f>
        <v>3.9999999999999813E-2</v>
      </c>
      <c r="G410">
        <f>'American Bonds'!G410-'American Bonds'!G401</f>
        <v>7.0000000000000062E-2</v>
      </c>
      <c r="H410">
        <f>'American Bonds'!H410-'American Bonds'!H401</f>
        <v>8.0000000000000071E-2</v>
      </c>
      <c r="I410">
        <f>'American Bonds'!I410-'American Bonds'!I401</f>
        <v>5.0000000000000044E-2</v>
      </c>
      <c r="J410">
        <f>'American Bonds'!J410-'American Bonds'!J401</f>
        <v>4.0000000000000036E-2</v>
      </c>
      <c r="K410">
        <f>'American Bonds'!K410-'American Bonds'!K401</f>
        <v>1.0000000000000231E-2</v>
      </c>
      <c r="L410">
        <f>'American Bonds'!L410-'American Bonds'!L401</f>
        <v>0</v>
      </c>
      <c r="N410" s="129">
        <f t="shared" si="46"/>
        <v>8.0000000000000071E-2</v>
      </c>
      <c r="O410" s="25">
        <f>List1!X467</f>
        <v>6.4951804286770436</v>
      </c>
    </row>
    <row r="411" spans="1:15" x14ac:dyDescent="0.2">
      <c r="A411" s="154">
        <v>41534</v>
      </c>
      <c r="B411">
        <f>'American Bonds'!B411-'American Bonds'!B402</f>
        <v>-0.34000000000000008</v>
      </c>
      <c r="C411">
        <f>'American Bonds'!C411-'American Bonds'!C402</f>
        <v>2.0000000000000018E-2</v>
      </c>
      <c r="D411">
        <f>'American Bonds'!D411-'American Bonds'!D402</f>
        <v>5.0000000000000044E-2</v>
      </c>
      <c r="E411">
        <f>'American Bonds'!E411-'American Bonds'!E402</f>
        <v>7.0000000000000062E-2</v>
      </c>
      <c r="F411">
        <f>'American Bonds'!F411-'American Bonds'!F402</f>
        <v>9.9999999999999867E-2</v>
      </c>
      <c r="G411">
        <f>'American Bonds'!G411-'American Bonds'!G402</f>
        <v>0.14000000000000012</v>
      </c>
      <c r="H411">
        <f>'American Bonds'!H411-'American Bonds'!H402</f>
        <v>0.18000000000000016</v>
      </c>
      <c r="I411">
        <f>'American Bonds'!I411-'American Bonds'!I402</f>
        <v>0.16000000000000014</v>
      </c>
      <c r="J411">
        <f>'American Bonds'!J411-'American Bonds'!J402</f>
        <v>0.16000000000000014</v>
      </c>
      <c r="K411">
        <f>'American Bonds'!K411-'American Bonds'!K402</f>
        <v>0.12999999999999989</v>
      </c>
      <c r="L411">
        <f>'American Bonds'!L411-'American Bonds'!L402</f>
        <v>0.10999999999999988</v>
      </c>
      <c r="N411" s="129">
        <f t="shared" si="46"/>
        <v>0.18000000000000016</v>
      </c>
      <c r="O411" s="25">
        <f>List1!X468</f>
        <v>6.4963291415091575</v>
      </c>
    </row>
    <row r="412" spans="1:15" x14ac:dyDescent="0.2">
      <c r="A412" s="154">
        <v>41535</v>
      </c>
      <c r="B412">
        <f>'American Bonds'!B412-'American Bonds'!B403</f>
        <v>-7.0000000000000062E-2</v>
      </c>
      <c r="C412">
        <f>'American Bonds'!C412-'American Bonds'!C403</f>
        <v>-3.0000000000000027E-2</v>
      </c>
      <c r="D412">
        <f>'American Bonds'!D412-'American Bonds'!D403</f>
        <v>2.0000000000000018E-2</v>
      </c>
      <c r="E412">
        <f>'American Bonds'!E412-'American Bonds'!E403</f>
        <v>7.0000000000000062E-2</v>
      </c>
      <c r="F412">
        <f>'American Bonds'!F412-'American Bonds'!F403</f>
        <v>9.9999999999999867E-2</v>
      </c>
      <c r="G412">
        <f>'American Bonds'!G412-'American Bonds'!G403</f>
        <v>0.13000000000000012</v>
      </c>
      <c r="H412">
        <f>'American Bonds'!H412-'American Bonds'!H403</f>
        <v>0.15000000000000013</v>
      </c>
      <c r="I412">
        <f>'American Bonds'!I412-'American Bonds'!I403</f>
        <v>0.1399999999999999</v>
      </c>
      <c r="J412">
        <f>'American Bonds'!J412-'American Bonds'!J403</f>
        <v>0.14000000000000012</v>
      </c>
      <c r="K412">
        <f>'American Bonds'!K412-'American Bonds'!K403</f>
        <v>0.10999999999999988</v>
      </c>
      <c r="L412">
        <f>'American Bonds'!L412-'American Bonds'!L403</f>
        <v>8.9999999999999858E-2</v>
      </c>
      <c r="N412" s="129">
        <f t="shared" si="46"/>
        <v>0.15000000000000013</v>
      </c>
      <c r="O412" s="25">
        <f>List1!X469</f>
        <v>6.4823789137722159</v>
      </c>
    </row>
    <row r="413" spans="1:15" x14ac:dyDescent="0.2">
      <c r="A413" s="154">
        <v>41536</v>
      </c>
      <c r="B413">
        <f>'American Bonds'!B413-'American Bonds'!B404</f>
        <v>0</v>
      </c>
      <c r="C413">
        <f>'American Bonds'!C413-'American Bonds'!C404</f>
        <v>-1.0000000000000009E-2</v>
      </c>
      <c r="D413">
        <f>'American Bonds'!D413-'American Bonds'!D404</f>
        <v>5.0000000000000044E-2</v>
      </c>
      <c r="E413">
        <f>'American Bonds'!E413-'American Bonds'!E404</f>
        <v>0.1100000000000001</v>
      </c>
      <c r="F413">
        <f>'American Bonds'!F413-'American Bonds'!F404</f>
        <v>0.17999999999999994</v>
      </c>
      <c r="G413">
        <f>'American Bonds'!G413-'American Bonds'!G404</f>
        <v>0.2200000000000002</v>
      </c>
      <c r="H413">
        <f>'American Bonds'!H413-'American Bonds'!H404</f>
        <v>0.26</v>
      </c>
      <c r="I413">
        <f>'American Bonds'!I413-'American Bonds'!I404</f>
        <v>0.24000000000000021</v>
      </c>
      <c r="J413">
        <f>'American Bonds'!J413-'American Bonds'!J404</f>
        <v>0.22999999999999998</v>
      </c>
      <c r="K413">
        <f>'American Bonds'!K413-'American Bonds'!K404</f>
        <v>0.18999999999999995</v>
      </c>
      <c r="L413">
        <f>'American Bonds'!L413-'American Bonds'!L404</f>
        <v>0.1599999999999997</v>
      </c>
      <c r="N413" s="129">
        <f t="shared" si="46"/>
        <v>0.26</v>
      </c>
      <c r="O413" s="25">
        <f>List1!X470</f>
        <v>6.478964544018365</v>
      </c>
    </row>
    <row r="414" spans="1:15" x14ac:dyDescent="0.2">
      <c r="A414" s="154">
        <v>41537</v>
      </c>
      <c r="B414">
        <f>'American Bonds'!B414-'American Bonds'!B405</f>
        <v>3.0000000000000027E-2</v>
      </c>
      <c r="C414">
        <f>'American Bonds'!C414-'American Bonds'!C405</f>
        <v>0</v>
      </c>
      <c r="D414">
        <f>'American Bonds'!D414-'American Bonds'!D405</f>
        <v>5.0000000000000044E-2</v>
      </c>
      <c r="E414">
        <f>'American Bonds'!E414-'American Bonds'!E405</f>
        <v>9.000000000000008E-2</v>
      </c>
      <c r="F414">
        <f>'American Bonds'!F414-'American Bonds'!F405</f>
        <v>0.17999999999999994</v>
      </c>
      <c r="G414">
        <f>'American Bonds'!G414-'American Bonds'!G405</f>
        <v>0.20000000000000018</v>
      </c>
      <c r="H414">
        <f>'American Bonds'!H414-'American Bonds'!H405</f>
        <v>0.25</v>
      </c>
      <c r="I414">
        <f>'American Bonds'!I414-'American Bonds'!I405</f>
        <v>0.21999999999999997</v>
      </c>
      <c r="J414">
        <f>'American Bonds'!J414-'American Bonds'!J405</f>
        <v>0.20999999999999996</v>
      </c>
      <c r="K414">
        <f>'American Bonds'!K414-'American Bonds'!K405</f>
        <v>0.1599999999999997</v>
      </c>
      <c r="L414">
        <f>'American Bonds'!L414-'American Bonds'!L405</f>
        <v>0.12999999999999989</v>
      </c>
      <c r="N414" s="129">
        <f t="shared" si="46"/>
        <v>0.25</v>
      </c>
      <c r="O414" s="25">
        <f>List1!X471</f>
        <v>6.4709236159849581</v>
      </c>
    </row>
    <row r="415" spans="1:15" x14ac:dyDescent="0.2">
      <c r="A415" s="154">
        <v>41538</v>
      </c>
      <c r="B415">
        <f>'American Bonds'!B415-'American Bonds'!B406</f>
        <v>0</v>
      </c>
      <c r="C415">
        <f>'American Bonds'!C415-'American Bonds'!C406</f>
        <v>-2.0000000000000018E-2</v>
      </c>
      <c r="D415">
        <f>'American Bonds'!D415-'American Bonds'!D406</f>
        <v>3.0000000000000027E-2</v>
      </c>
      <c r="E415">
        <f>'American Bonds'!E415-'American Bonds'!E406</f>
        <v>6.0000000000000053E-2</v>
      </c>
      <c r="F415">
        <f>'American Bonds'!F415-'American Bonds'!F406</f>
        <v>0.1399999999999999</v>
      </c>
      <c r="G415">
        <f>'American Bonds'!G415-'American Bonds'!G406</f>
        <v>0.14000000000000012</v>
      </c>
      <c r="H415">
        <f>'American Bonds'!H415-'American Bonds'!H406</f>
        <v>0.16999999999999993</v>
      </c>
      <c r="I415">
        <f>'American Bonds'!I415-'American Bonds'!I406</f>
        <v>0.14000000000000012</v>
      </c>
      <c r="J415">
        <f>'American Bonds'!J415-'American Bonds'!J406</f>
        <v>0.11999999999999966</v>
      </c>
      <c r="K415">
        <f>'American Bonds'!K415-'American Bonds'!K406</f>
        <v>7.9999999999999627E-2</v>
      </c>
      <c r="L415">
        <f>'American Bonds'!L415-'American Bonds'!L406</f>
        <v>4.9999999999999822E-2</v>
      </c>
      <c r="N415" s="129">
        <f t="shared" si="46"/>
        <v>0.16999999999999993</v>
      </c>
      <c r="O415" s="25">
        <f>List1!X472</f>
        <v>6.47724949846112</v>
      </c>
    </row>
    <row r="416" spans="1:15" x14ac:dyDescent="0.2">
      <c r="A416" s="154">
        <v>41541</v>
      </c>
      <c r="B416">
        <f>'American Bonds'!B416-'American Bonds'!B407</f>
        <v>-2.0000000000000018E-2</v>
      </c>
      <c r="C416">
        <f>'American Bonds'!C416-'American Bonds'!C407</f>
        <v>2.0000000000000018E-2</v>
      </c>
      <c r="D416">
        <f>'American Bonds'!D416-'American Bonds'!D407</f>
        <v>3.0000000000000027E-2</v>
      </c>
      <c r="E416">
        <f>'American Bonds'!E416-'American Bonds'!E407</f>
        <v>3.0000000000000027E-2</v>
      </c>
      <c r="F416">
        <f>'American Bonds'!F416-'American Bonds'!F407</f>
        <v>0.10999999999999988</v>
      </c>
      <c r="G416">
        <f>'American Bonds'!G416-'American Bonds'!G407</f>
        <v>0.10000000000000009</v>
      </c>
      <c r="H416">
        <f>'American Bonds'!H416-'American Bonds'!H407</f>
        <v>0.10000000000000009</v>
      </c>
      <c r="I416">
        <f>'American Bonds'!I416-'American Bonds'!I407</f>
        <v>7.9999999999999849E-2</v>
      </c>
      <c r="J416">
        <f>'American Bonds'!J416-'American Bonds'!J407</f>
        <v>5.0000000000000266E-2</v>
      </c>
      <c r="K416">
        <f>'American Bonds'!K416-'American Bonds'!K407</f>
        <v>9.9999999999997868E-3</v>
      </c>
      <c r="L416">
        <f>'American Bonds'!L416-'American Bonds'!L407</f>
        <v>-2.0000000000000018E-2</v>
      </c>
      <c r="N416" s="129">
        <f t="shared" si="46"/>
        <v>0.10999999999999988</v>
      </c>
      <c r="O416" s="25">
        <f>List1!X473</f>
        <v>6.4779135206585918</v>
      </c>
    </row>
    <row r="417" spans="1:15" x14ac:dyDescent="0.2">
      <c r="A417" s="154">
        <v>41542</v>
      </c>
      <c r="B417">
        <f>'American Bonds'!B417-'American Bonds'!B408</f>
        <v>-3.0000000000000027E-2</v>
      </c>
      <c r="C417">
        <f>'American Bonds'!C417-'American Bonds'!C408</f>
        <v>2.0000000000000018E-2</v>
      </c>
      <c r="D417">
        <f>'American Bonds'!D417-'American Bonds'!D408</f>
        <v>3.0000000000000027E-2</v>
      </c>
      <c r="E417">
        <f>'American Bonds'!E417-'American Bonds'!E408</f>
        <v>4.0000000000000036E-2</v>
      </c>
      <c r="F417">
        <f>'American Bonds'!F417-'American Bonds'!F408</f>
        <v>9.9999999999999867E-2</v>
      </c>
      <c r="G417">
        <f>'American Bonds'!G417-'American Bonds'!G408</f>
        <v>9.000000000000008E-2</v>
      </c>
      <c r="H417">
        <f>'American Bonds'!H417-'American Bonds'!H408</f>
        <v>9.000000000000008E-2</v>
      </c>
      <c r="I417">
        <f>'American Bonds'!I417-'American Bonds'!I408</f>
        <v>7.0000000000000284E-2</v>
      </c>
      <c r="J417">
        <f>'American Bonds'!J417-'American Bonds'!J408</f>
        <v>4.0000000000000036E-2</v>
      </c>
      <c r="K417">
        <f>'American Bonds'!K417-'American Bonds'!K408</f>
        <v>1.0000000000000231E-2</v>
      </c>
      <c r="L417">
        <f>'American Bonds'!L417-'American Bonds'!L408</f>
        <v>-1.0000000000000231E-2</v>
      </c>
      <c r="N417" s="129">
        <f t="shared" si="46"/>
        <v>9.9999999999999867E-2</v>
      </c>
      <c r="O417" s="25">
        <f>List1!X474</f>
        <v>6.4926049482618593</v>
      </c>
    </row>
    <row r="418" spans="1:15" x14ac:dyDescent="0.2">
      <c r="A418" s="154">
        <v>41543</v>
      </c>
      <c r="B418">
        <f>'American Bonds'!B418-'American Bonds'!B409</f>
        <v>0</v>
      </c>
      <c r="C418">
        <f>'American Bonds'!C418-'American Bonds'!C409</f>
        <v>2.0000000000000018E-2</v>
      </c>
      <c r="D418">
        <f>'American Bonds'!D418-'American Bonds'!D409</f>
        <v>3.0000000000000027E-2</v>
      </c>
      <c r="E418">
        <f>'American Bonds'!E418-'American Bonds'!E409</f>
        <v>5.0000000000000044E-2</v>
      </c>
      <c r="F418">
        <f>'American Bonds'!F418-'American Bonds'!F409</f>
        <v>9.9999999999999867E-2</v>
      </c>
      <c r="G418">
        <f>'American Bonds'!G418-'American Bonds'!G409</f>
        <v>0.10000000000000009</v>
      </c>
      <c r="H418">
        <f>'American Bonds'!H418-'American Bonds'!H409</f>
        <v>0.11999999999999988</v>
      </c>
      <c r="I418">
        <f>'American Bonds'!I418-'American Bonds'!I409</f>
        <v>0.13000000000000034</v>
      </c>
      <c r="J418">
        <f>'American Bonds'!J418-'American Bonds'!J409</f>
        <v>0.10999999999999988</v>
      </c>
      <c r="K418">
        <f>'American Bonds'!K418-'American Bonds'!K409</f>
        <v>0.10000000000000009</v>
      </c>
      <c r="L418">
        <f>'American Bonds'!L418-'American Bonds'!L409</f>
        <v>8.9999999999999858E-2</v>
      </c>
      <c r="N418" s="129">
        <f t="shared" si="46"/>
        <v>0.13000000000000034</v>
      </c>
      <c r="O418" s="25">
        <f>List1!X475</f>
        <v>6.4882450619274499</v>
      </c>
    </row>
    <row r="419" spans="1:15" x14ac:dyDescent="0.2">
      <c r="A419" s="154">
        <v>41544</v>
      </c>
      <c r="B419">
        <f>'American Bonds'!B419-'American Bonds'!B410</f>
        <v>-1.0000000000000009E-2</v>
      </c>
      <c r="C419">
        <f>'American Bonds'!C419-'American Bonds'!C410</f>
        <v>1.0000000000000009E-2</v>
      </c>
      <c r="D419">
        <f>'American Bonds'!D419-'American Bonds'!D410</f>
        <v>1.0000000000000009E-2</v>
      </c>
      <c r="E419">
        <f>'American Bonds'!E419-'American Bonds'!E410</f>
        <v>1.0000000000000009E-2</v>
      </c>
      <c r="F419">
        <f>'American Bonds'!F419-'American Bonds'!F410</f>
        <v>6.0000000000000053E-2</v>
      </c>
      <c r="G419">
        <f>'American Bonds'!G419-'American Bonds'!G410</f>
        <v>6.0000000000000053E-2</v>
      </c>
      <c r="H419">
        <f>'American Bonds'!H419-'American Bonds'!H410</f>
        <v>7.9999999999999849E-2</v>
      </c>
      <c r="I419">
        <f>'American Bonds'!I419-'American Bonds'!I410</f>
        <v>8.9999999999999858E-2</v>
      </c>
      <c r="J419">
        <f>'American Bonds'!J419-'American Bonds'!J410</f>
        <v>0.10999999999999988</v>
      </c>
      <c r="K419">
        <f>'American Bonds'!K419-'American Bonds'!K410</f>
        <v>0.10999999999999988</v>
      </c>
      <c r="L419">
        <f>'American Bonds'!L419-'American Bonds'!L410</f>
        <v>0.10000000000000009</v>
      </c>
      <c r="N419" s="129">
        <f t="shared" si="46"/>
        <v>0.10999999999999988</v>
      </c>
      <c r="O419" s="25">
        <f>List1!X476</f>
        <v>6.4597059802836077</v>
      </c>
    </row>
    <row r="420" spans="1:15" x14ac:dyDescent="0.2">
      <c r="A420" s="154">
        <v>41545</v>
      </c>
      <c r="B420">
        <f>'American Bonds'!B420-'American Bonds'!B411</f>
        <v>0</v>
      </c>
      <c r="C420">
        <f>'American Bonds'!C420-'American Bonds'!C411</f>
        <v>1.0000000000000009E-2</v>
      </c>
      <c r="D420">
        <f>'American Bonds'!D420-'American Bonds'!D411</f>
        <v>2.0000000000000018E-2</v>
      </c>
      <c r="E420">
        <f>'American Bonds'!E420-'American Bonds'!E411</f>
        <v>1.0000000000000009E-2</v>
      </c>
      <c r="F420">
        <f>'American Bonds'!F420-'American Bonds'!F411</f>
        <v>7.0000000000000062E-2</v>
      </c>
      <c r="G420">
        <f>'American Bonds'!G420-'American Bonds'!G411</f>
        <v>8.0000000000000071E-2</v>
      </c>
      <c r="H420">
        <f>'American Bonds'!H420-'American Bonds'!H411</f>
        <v>8.9999999999999858E-2</v>
      </c>
      <c r="I420">
        <f>'American Bonds'!I420-'American Bonds'!I411</f>
        <v>0.10000000000000009</v>
      </c>
      <c r="J420">
        <f>'American Bonds'!J420-'American Bonds'!J411</f>
        <v>0.10000000000000009</v>
      </c>
      <c r="K420">
        <f>'American Bonds'!K420-'American Bonds'!K411</f>
        <v>6.999999999999984E-2</v>
      </c>
      <c r="L420">
        <f>'American Bonds'!L420-'American Bonds'!L411</f>
        <v>6.0000000000000053E-2</v>
      </c>
      <c r="N420" s="129">
        <f t="shared" si="46"/>
        <v>0.10000000000000009</v>
      </c>
      <c r="O420" s="25">
        <f>List1!X477</f>
        <v>6.4562017263143554</v>
      </c>
    </row>
    <row r="421" spans="1:15" x14ac:dyDescent="0.2">
      <c r="A421" s="154" t="s">
        <v>169</v>
      </c>
      <c r="B421">
        <f>'American Bonds'!B421-'American Bonds'!B412</f>
        <v>-2.0000000000000018E-2</v>
      </c>
      <c r="C421">
        <f>'American Bonds'!C421-'American Bonds'!C412</f>
        <v>-3.0000000000000027E-2</v>
      </c>
      <c r="D421">
        <f>'American Bonds'!D421-'American Bonds'!D412</f>
        <v>3.0000000000000027E-2</v>
      </c>
      <c r="E421">
        <f>'American Bonds'!E421-'American Bonds'!E412</f>
        <v>0</v>
      </c>
      <c r="F421">
        <f>'American Bonds'!F421-'American Bonds'!F412</f>
        <v>9.000000000000008E-2</v>
      </c>
      <c r="G421">
        <f>'American Bonds'!G421-'American Bonds'!G412</f>
        <v>7.9999999999999849E-2</v>
      </c>
      <c r="H421">
        <f>'American Bonds'!H421-'American Bonds'!H412</f>
        <v>9.9999999999999867E-2</v>
      </c>
      <c r="I421">
        <f>'American Bonds'!I421-'American Bonds'!I412</f>
        <v>0.10000000000000009</v>
      </c>
      <c r="J421">
        <f>'American Bonds'!J421-'American Bonds'!J412</f>
        <v>9.9999999999999645E-2</v>
      </c>
      <c r="K421">
        <f>'American Bonds'!K421-'American Bonds'!K412</f>
        <v>7.0000000000000284E-2</v>
      </c>
      <c r="L421">
        <f>'American Bonds'!L421-'American Bonds'!L412</f>
        <v>6.0000000000000053E-2</v>
      </c>
      <c r="N421" s="129">
        <f t="shared" si="46"/>
        <v>0.10000000000000009</v>
      </c>
      <c r="O421" s="25">
        <f>List1!X478</f>
        <v>6.4550383821593256</v>
      </c>
    </row>
    <row r="422" spans="1:15" x14ac:dyDescent="0.2">
      <c r="A422" s="154" t="s">
        <v>170</v>
      </c>
      <c r="B422">
        <f>'American Bonds'!B422-'American Bonds'!B413</f>
        <v>3.0000000000000027E-2</v>
      </c>
      <c r="C422">
        <f>'American Bonds'!C422-'American Bonds'!C413</f>
        <v>3.0000000000000027E-2</v>
      </c>
      <c r="D422">
        <f>'American Bonds'!D422-'American Bonds'!D413</f>
        <v>1.0000000000000009E-2</v>
      </c>
      <c r="E422">
        <f>'American Bonds'!E422-'American Bonds'!E413</f>
        <v>0</v>
      </c>
      <c r="F422">
        <f>'American Bonds'!F422-'American Bonds'!F413</f>
        <v>2.0000000000000018E-2</v>
      </c>
      <c r="G422">
        <f>'American Bonds'!G422-'American Bonds'!G413</f>
        <v>2.0000000000000018E-2</v>
      </c>
      <c r="H422">
        <f>'American Bonds'!H422-'American Bonds'!H413</f>
        <v>3.0000000000000027E-2</v>
      </c>
      <c r="I422">
        <f>'American Bonds'!I422-'American Bonds'!I413</f>
        <v>2.9999999999999805E-2</v>
      </c>
      <c r="J422">
        <f>'American Bonds'!J422-'American Bonds'!J413</f>
        <v>5.0000000000000266E-2</v>
      </c>
      <c r="K422">
        <f>'American Bonds'!K422-'American Bonds'!K413</f>
        <v>4.0000000000000036E-2</v>
      </c>
      <c r="L422">
        <f>'American Bonds'!L422-'American Bonds'!L413</f>
        <v>5.0000000000000266E-2</v>
      </c>
      <c r="N422" s="129">
        <f t="shared" si="46"/>
        <v>5.0000000000000266E-2</v>
      </c>
      <c r="O422" s="25">
        <f>List1!X479</f>
        <v>6.4517028272747403</v>
      </c>
    </row>
    <row r="423" spans="1:15" x14ac:dyDescent="0.2">
      <c r="A423" s="154" t="s">
        <v>171</v>
      </c>
      <c r="B423">
        <f>'American Bonds'!B423-'American Bonds'!B414</f>
        <v>1.0000000000000009E-2</v>
      </c>
      <c r="C423">
        <f>'American Bonds'!C423-'American Bonds'!C414</f>
        <v>4.0000000000000036E-2</v>
      </c>
      <c r="D423">
        <f>'American Bonds'!D423-'American Bonds'!D414</f>
        <v>2.0000000000000018E-2</v>
      </c>
      <c r="E423">
        <f>'American Bonds'!E423-'American Bonds'!E414</f>
        <v>2.0000000000000018E-2</v>
      </c>
      <c r="F423">
        <f>'American Bonds'!F423-'American Bonds'!F414</f>
        <v>2.0000000000000018E-2</v>
      </c>
      <c r="G423">
        <f>'American Bonds'!G423-'American Bonds'!G414</f>
        <v>3.0000000000000027E-2</v>
      </c>
      <c r="H423">
        <f>'American Bonds'!H423-'American Bonds'!H414</f>
        <v>3.0000000000000027E-2</v>
      </c>
      <c r="I423">
        <f>'American Bonds'!I423-'American Bonds'!I414</f>
        <v>4.0000000000000036E-2</v>
      </c>
      <c r="J423">
        <f>'American Bonds'!J423-'American Bonds'!J414</f>
        <v>6.0000000000000053E-2</v>
      </c>
      <c r="K423">
        <f>'American Bonds'!K423-'American Bonds'!K414</f>
        <v>7.0000000000000284E-2</v>
      </c>
      <c r="L423">
        <f>'American Bonds'!L423-'American Bonds'!L414</f>
        <v>7.0000000000000284E-2</v>
      </c>
      <c r="N423" s="129">
        <f t="shared" si="46"/>
        <v>7.0000000000000284E-2</v>
      </c>
      <c r="O423" s="25">
        <f>List1!X480</f>
        <v>6.4551993514989761</v>
      </c>
    </row>
    <row r="424" spans="1:15" x14ac:dyDescent="0.2">
      <c r="A424" s="154" t="s">
        <v>172</v>
      </c>
      <c r="B424">
        <f>'American Bonds'!B424-'American Bonds'!B415</f>
        <v>5.0000000000000044E-2</v>
      </c>
      <c r="C424">
        <f>'American Bonds'!C424-'American Bonds'!C415</f>
        <v>4.0000000000000036E-2</v>
      </c>
      <c r="D424">
        <f>'American Bonds'!D424-'American Bonds'!D415</f>
        <v>2.0000000000000018E-2</v>
      </c>
      <c r="E424">
        <f>'American Bonds'!E424-'American Bonds'!E415</f>
        <v>5.0000000000000044E-2</v>
      </c>
      <c r="F424">
        <f>'American Bonds'!F424-'American Bonds'!F415</f>
        <v>3.0000000000000027E-2</v>
      </c>
      <c r="G424">
        <f>'American Bonds'!G424-'American Bonds'!G415</f>
        <v>4.9999999999999822E-2</v>
      </c>
      <c r="H424">
        <f>'American Bonds'!H424-'American Bonds'!H415</f>
        <v>6.0000000000000053E-2</v>
      </c>
      <c r="I424">
        <f>'American Bonds'!I424-'American Bonds'!I415</f>
        <v>6.999999999999984E-2</v>
      </c>
      <c r="J424">
        <f>'American Bonds'!J424-'American Bonds'!J415</f>
        <v>9.0000000000000302E-2</v>
      </c>
      <c r="K424">
        <f>'American Bonds'!K424-'American Bonds'!K415</f>
        <v>8.0000000000000071E-2</v>
      </c>
      <c r="L424">
        <f>'American Bonds'!L424-'American Bonds'!L415</f>
        <v>9.0000000000000302E-2</v>
      </c>
      <c r="N424" s="129">
        <f t="shared" si="46"/>
        <v>9.0000000000000302E-2</v>
      </c>
      <c r="O424" s="25">
        <f>List1!X481</f>
        <v>6.4525689119503182</v>
      </c>
    </row>
    <row r="425" spans="1:15" x14ac:dyDescent="0.2">
      <c r="A425" s="154" t="s">
        <v>173</v>
      </c>
      <c r="B425">
        <f>'American Bonds'!B425-'American Bonds'!B416</f>
        <v>6.0000000000000053E-2</v>
      </c>
      <c r="C425">
        <f>'American Bonds'!C425-'American Bonds'!C416</f>
        <v>2.0000000000000018E-2</v>
      </c>
      <c r="D425">
        <f>'American Bonds'!D425-'American Bonds'!D416</f>
        <v>3.0000000000000027E-2</v>
      </c>
      <c r="E425">
        <f>'American Bonds'!E425-'American Bonds'!E416</f>
        <v>5.0000000000000044E-2</v>
      </c>
      <c r="F425">
        <f>'American Bonds'!F425-'American Bonds'!F416</f>
        <v>0.10000000000000009</v>
      </c>
      <c r="G425">
        <f>'American Bonds'!G425-'American Bonds'!G416</f>
        <v>9.9999999999999867E-2</v>
      </c>
      <c r="H425">
        <f>'American Bonds'!H425-'American Bonds'!H416</f>
        <v>0.11999999999999988</v>
      </c>
      <c r="I425">
        <f>'American Bonds'!I425-'American Bonds'!I416</f>
        <v>0.13000000000000034</v>
      </c>
      <c r="J425">
        <f>'American Bonds'!J425-'American Bonds'!J416</f>
        <v>0.14999999999999991</v>
      </c>
      <c r="K425">
        <f>'American Bonds'!K425-'American Bonds'!K416</f>
        <v>0.15000000000000036</v>
      </c>
      <c r="L425">
        <f>'American Bonds'!L425-'American Bonds'!L416</f>
        <v>0.15000000000000036</v>
      </c>
      <c r="N425" s="129">
        <f t="shared" si="46"/>
        <v>0.15000000000000036</v>
      </c>
      <c r="O425" s="25">
        <f>List1!X482</f>
        <v>6.4483299836423997</v>
      </c>
    </row>
    <row r="426" spans="1:15" x14ac:dyDescent="0.2">
      <c r="A426" s="154" t="s">
        <v>174</v>
      </c>
      <c r="B426">
        <f>'American Bonds'!B426-'American Bonds'!B417</f>
        <v>7.0000000000000062E-2</v>
      </c>
      <c r="C426">
        <f>'American Bonds'!C426-'American Bonds'!C417</f>
        <v>2.0000000000000018E-2</v>
      </c>
      <c r="D426">
        <f>'American Bonds'!D426-'American Bonds'!D417</f>
        <v>7.0000000000000062E-2</v>
      </c>
      <c r="E426">
        <f>'American Bonds'!E426-'American Bonds'!E417</f>
        <v>0.10999999999999988</v>
      </c>
      <c r="F426">
        <f>'American Bonds'!F426-'American Bonds'!F417</f>
        <v>6.0000000000000053E-2</v>
      </c>
      <c r="G426">
        <f>'American Bonds'!G426-'American Bonds'!G417</f>
        <v>6.999999999999984E-2</v>
      </c>
      <c r="H426">
        <f>'American Bonds'!H426-'American Bonds'!H417</f>
        <v>7.9999999999999849E-2</v>
      </c>
      <c r="I426">
        <f>'American Bonds'!I426-'American Bonds'!I417</f>
        <v>0.10000000000000009</v>
      </c>
      <c r="J426">
        <f>'American Bonds'!J426-'American Bonds'!J417</f>
        <v>0.10999999999999988</v>
      </c>
      <c r="K426">
        <f>'American Bonds'!K426-'American Bonds'!K417</f>
        <v>0.10999999999999988</v>
      </c>
      <c r="L426">
        <f>'American Bonds'!L426-'American Bonds'!L417</f>
        <v>0.10000000000000009</v>
      </c>
      <c r="N426" s="129">
        <f t="shared" si="46"/>
        <v>0.10999999999999988</v>
      </c>
      <c r="O426" s="25">
        <f>List1!X483</f>
        <v>6.4389974935481318</v>
      </c>
    </row>
    <row r="427" spans="1:15" x14ac:dyDescent="0.2">
      <c r="A427" s="154" t="s">
        <v>175</v>
      </c>
      <c r="B427">
        <f>'American Bonds'!B427-'American Bonds'!B418</f>
        <v>5.0000000000000044E-2</v>
      </c>
      <c r="C427">
        <f>'American Bonds'!C427-'American Bonds'!C418</f>
        <v>3.0000000000000027E-2</v>
      </c>
      <c r="D427">
        <f>'American Bonds'!D427-'American Bonds'!D418</f>
        <v>5.0000000000000044E-2</v>
      </c>
      <c r="E427">
        <f>'American Bonds'!E427-'American Bonds'!E418</f>
        <v>6.999999999999984E-2</v>
      </c>
      <c r="F427">
        <f>'American Bonds'!F427-'American Bonds'!F418</f>
        <v>4.0000000000000036E-2</v>
      </c>
      <c r="G427">
        <f>'American Bonds'!G427-'American Bonds'!G418</f>
        <v>5.9999999999999831E-2</v>
      </c>
      <c r="H427">
        <f>'American Bonds'!H427-'American Bonds'!H418</f>
        <v>4.0000000000000036E-2</v>
      </c>
      <c r="I427">
        <f>'American Bonds'!I427-'American Bonds'!I418</f>
        <v>2.9999999999999805E-2</v>
      </c>
      <c r="J427">
        <f>'American Bonds'!J427-'American Bonds'!J418</f>
        <v>4.0000000000000036E-2</v>
      </c>
      <c r="K427">
        <f>'American Bonds'!K427-'American Bonds'!K418</f>
        <v>2.0000000000000018E-2</v>
      </c>
      <c r="L427">
        <f>'American Bonds'!L427-'American Bonds'!L418</f>
        <v>2.0000000000000018E-2</v>
      </c>
      <c r="N427" s="129">
        <f t="shared" si="46"/>
        <v>6.999999999999984E-2</v>
      </c>
      <c r="O427" s="25">
        <f>List1!X484</f>
        <v>6.4495307124218026</v>
      </c>
    </row>
    <row r="428" spans="1:15" x14ac:dyDescent="0.2">
      <c r="A428" s="154" t="s">
        <v>176</v>
      </c>
      <c r="B428">
        <f>'American Bonds'!B428-'American Bonds'!B419</f>
        <v>2.0000000000000018E-2</v>
      </c>
      <c r="C428">
        <f>'American Bonds'!C428-'American Bonds'!C419</f>
        <v>3.0000000000000027E-2</v>
      </c>
      <c r="D428">
        <f>'American Bonds'!D428-'American Bonds'!D419</f>
        <v>9.000000000000008E-2</v>
      </c>
      <c r="E428">
        <f>'American Bonds'!E428-'American Bonds'!E419</f>
        <v>9.9999999999999867E-2</v>
      </c>
      <c r="F428">
        <f>'American Bonds'!F428-'American Bonds'!F419</f>
        <v>6.0000000000000053E-2</v>
      </c>
      <c r="G428">
        <f>'American Bonds'!G428-'American Bonds'!G419</f>
        <v>6.999999999999984E-2</v>
      </c>
      <c r="H428">
        <f>'American Bonds'!H428-'American Bonds'!H419</f>
        <v>6.0000000000000053E-2</v>
      </c>
      <c r="I428">
        <f>'American Bonds'!I428-'American Bonds'!I419</f>
        <v>3.0000000000000249E-2</v>
      </c>
      <c r="J428">
        <f>'American Bonds'!J428-'American Bonds'!J419</f>
        <v>2.0000000000000018E-2</v>
      </c>
      <c r="K428">
        <f>'American Bonds'!K428-'American Bonds'!K419</f>
        <v>-9.9999999999997868E-3</v>
      </c>
      <c r="L428">
        <f>'American Bonds'!L428-'American Bonds'!L419</f>
        <v>-1.0000000000000231E-2</v>
      </c>
      <c r="N428" s="129">
        <f t="shared" si="46"/>
        <v>9.9999999999999867E-2</v>
      </c>
      <c r="O428" s="25">
        <f>List1!X485</f>
        <v>6.4525478477989875</v>
      </c>
    </row>
    <row r="429" spans="1:15" x14ac:dyDescent="0.2">
      <c r="A429" s="154">
        <v>41559</v>
      </c>
      <c r="B429">
        <f>'American Bonds'!B429-'American Bonds'!B420</f>
        <v>1.0000000000000009E-2</v>
      </c>
      <c r="C429">
        <f>'American Bonds'!C429-'American Bonds'!C420</f>
        <v>3.0000000000000027E-2</v>
      </c>
      <c r="D429">
        <f>'American Bonds'!D429-'American Bonds'!D420</f>
        <v>6.0000000000000053E-2</v>
      </c>
      <c r="E429">
        <f>'American Bonds'!E429-'American Bonds'!E420</f>
        <v>7.9999999999999849E-2</v>
      </c>
      <c r="F429">
        <f>'American Bonds'!F429-'American Bonds'!F420</f>
        <v>4.0000000000000036E-2</v>
      </c>
      <c r="G429">
        <f>'American Bonds'!G429-'American Bonds'!G420</f>
        <v>1.9999999999999796E-2</v>
      </c>
      <c r="H429">
        <f>'American Bonds'!H429-'American Bonds'!H420</f>
        <v>-1.0000000000000009E-2</v>
      </c>
      <c r="I429">
        <f>'American Bonds'!I429-'American Bonds'!I420</f>
        <v>-4.0000000000000036E-2</v>
      </c>
      <c r="J429">
        <f>'American Bonds'!J429-'American Bonds'!J420</f>
        <v>-5.0000000000000266E-2</v>
      </c>
      <c r="K429">
        <f>'American Bonds'!K429-'American Bonds'!K420</f>
        <v>-4.9999999999999822E-2</v>
      </c>
      <c r="L429">
        <f>'American Bonds'!L429-'American Bonds'!L420</f>
        <v>-4.9999999999999822E-2</v>
      </c>
      <c r="N429" s="129">
        <f t="shared" si="46"/>
        <v>7.9999999999999849E-2</v>
      </c>
      <c r="O429" s="25">
        <f>List1!X486</f>
        <v>6.4604165763969084</v>
      </c>
    </row>
    <row r="430" spans="1:15" x14ac:dyDescent="0.2">
      <c r="A430" s="154">
        <v>41562</v>
      </c>
      <c r="B430">
        <f>'American Bonds'!B430-'American Bonds'!B421</f>
        <v>2.0000000000000018E-2</v>
      </c>
      <c r="C430">
        <f>'American Bonds'!C430-'American Bonds'!C421</f>
        <v>9.000000000000008E-2</v>
      </c>
      <c r="D430">
        <f>'American Bonds'!D430-'American Bonds'!D421</f>
        <v>2.0000000000000018E-2</v>
      </c>
      <c r="E430">
        <f>'American Bonds'!E430-'American Bonds'!E421</f>
        <v>0.10999999999999988</v>
      </c>
      <c r="F430">
        <f>'American Bonds'!F430-'American Bonds'!F421</f>
        <v>5.0000000000000044E-2</v>
      </c>
      <c r="G430">
        <f>'American Bonds'!G430-'American Bonds'!G421</f>
        <v>5.0000000000000044E-2</v>
      </c>
      <c r="H430">
        <f>'American Bonds'!H430-'American Bonds'!H421</f>
        <v>1.0000000000000009E-2</v>
      </c>
      <c r="I430">
        <f>'American Bonds'!I430-'American Bonds'!I421</f>
        <v>-2.0000000000000018E-2</v>
      </c>
      <c r="J430">
        <f>'American Bonds'!J430-'American Bonds'!J421</f>
        <v>-4.0000000000000036E-2</v>
      </c>
      <c r="K430">
        <f>'American Bonds'!K430-'American Bonds'!K421</f>
        <v>-6.0000000000000053E-2</v>
      </c>
      <c r="L430">
        <f>'American Bonds'!L430-'American Bonds'!L421</f>
        <v>-5.0000000000000266E-2</v>
      </c>
      <c r="N430" s="129">
        <f t="shared" si="46"/>
        <v>0.10999999999999988</v>
      </c>
      <c r="O430" s="25">
        <f>List1!X487</f>
        <v>6.4758572587404943</v>
      </c>
    </row>
    <row r="431" spans="1:15" x14ac:dyDescent="0.2">
      <c r="A431" s="154">
        <v>41563</v>
      </c>
      <c r="B431">
        <f>'American Bonds'!B431-'American Bonds'!B422</f>
        <v>-2.0000000000000018E-2</v>
      </c>
      <c r="C431">
        <f>'American Bonds'!C431-'American Bonds'!C422</f>
        <v>2.0000000000000018E-2</v>
      </c>
      <c r="D431">
        <f>'American Bonds'!D431-'American Bonds'!D422</f>
        <v>4.0000000000000036E-2</v>
      </c>
      <c r="E431">
        <f>'American Bonds'!E431-'American Bonds'!E422</f>
        <v>8.9999999999999858E-2</v>
      </c>
      <c r="F431">
        <f>'American Bonds'!F431-'American Bonds'!F422</f>
        <v>7.0000000000000062E-2</v>
      </c>
      <c r="G431">
        <f>'American Bonds'!G431-'American Bonds'!G422</f>
        <v>6.999999999999984E-2</v>
      </c>
      <c r="H431">
        <f>'American Bonds'!H431-'American Bonds'!H422</f>
        <v>5.0000000000000044E-2</v>
      </c>
      <c r="I431">
        <f>'American Bonds'!I431-'American Bonds'!I422</f>
        <v>0</v>
      </c>
      <c r="J431">
        <f>'American Bonds'!J431-'American Bonds'!J422</f>
        <v>-3.0000000000000249E-2</v>
      </c>
      <c r="K431">
        <f>'American Bonds'!K431-'American Bonds'!K422</f>
        <v>-4.9999999999999822E-2</v>
      </c>
      <c r="L431">
        <f>'American Bonds'!L431-'American Bonds'!L422</f>
        <v>-7.0000000000000284E-2</v>
      </c>
      <c r="N431" s="129">
        <f t="shared" si="46"/>
        <v>8.9999999999999858E-2</v>
      </c>
      <c r="O431" s="25">
        <f>List1!X488</f>
        <v>6.4754594085302397</v>
      </c>
    </row>
    <row r="432" spans="1:15" x14ac:dyDescent="0.2">
      <c r="A432" s="154">
        <v>41564</v>
      </c>
      <c r="B432">
        <f>'American Bonds'!B432-'American Bonds'!B423</f>
        <v>-1.0000000000000009E-2</v>
      </c>
      <c r="C432">
        <f>'American Bonds'!C432-'American Bonds'!C423</f>
        <v>1.0000000000000009E-2</v>
      </c>
      <c r="D432">
        <f>'American Bonds'!D432-'American Bonds'!D423</f>
        <v>3.0000000000000027E-2</v>
      </c>
      <c r="E432">
        <f>'American Bonds'!E432-'American Bonds'!E423</f>
        <v>8.9999999999999858E-2</v>
      </c>
      <c r="F432">
        <f>'American Bonds'!F432-'American Bonds'!F423</f>
        <v>0.12000000000000011</v>
      </c>
      <c r="G432">
        <f>'American Bonds'!G432-'American Bonds'!G423</f>
        <v>7.9999999999999849E-2</v>
      </c>
      <c r="H432">
        <f>'American Bonds'!H432-'American Bonds'!H423</f>
        <v>7.0000000000000062E-2</v>
      </c>
      <c r="I432">
        <f>'American Bonds'!I432-'American Bonds'!I423</f>
        <v>4.0000000000000036E-2</v>
      </c>
      <c r="J432">
        <f>'American Bonds'!J432-'American Bonds'!J423</f>
        <v>9.9999999999997868E-3</v>
      </c>
      <c r="K432">
        <f>'American Bonds'!K432-'American Bonds'!K423</f>
        <v>-2.0000000000000018E-2</v>
      </c>
      <c r="L432">
        <f>'American Bonds'!L432-'American Bonds'!L423</f>
        <v>-2.0000000000000018E-2</v>
      </c>
      <c r="N432" s="129">
        <f t="shared" si="46"/>
        <v>0.12000000000000011</v>
      </c>
      <c r="O432" s="25">
        <f>List1!X489</f>
        <v>6.4758648882986423</v>
      </c>
    </row>
    <row r="433" spans="1:15" x14ac:dyDescent="0.2">
      <c r="A433" s="154">
        <v>41565</v>
      </c>
      <c r="B433">
        <f>'American Bonds'!B433-'American Bonds'!B424</f>
        <v>-3.0000000000000027E-2</v>
      </c>
      <c r="C433">
        <f>'American Bonds'!C433-'American Bonds'!C424</f>
        <v>3.0000000000000027E-2</v>
      </c>
      <c r="D433">
        <f>'American Bonds'!D433-'American Bonds'!D424</f>
        <v>4.0000000000000036E-2</v>
      </c>
      <c r="E433">
        <f>'American Bonds'!E433-'American Bonds'!E424</f>
        <v>5.9999999999999831E-2</v>
      </c>
      <c r="F433">
        <f>'American Bonds'!F433-'American Bonds'!F424</f>
        <v>9.000000000000008E-2</v>
      </c>
      <c r="G433">
        <f>'American Bonds'!G433-'American Bonds'!G424</f>
        <v>6.0000000000000053E-2</v>
      </c>
      <c r="H433">
        <f>'American Bonds'!H433-'American Bonds'!H424</f>
        <v>4.0000000000000036E-2</v>
      </c>
      <c r="I433">
        <f>'American Bonds'!I433-'American Bonds'!I424</f>
        <v>1.0000000000000231E-2</v>
      </c>
      <c r="J433">
        <f>'American Bonds'!J433-'American Bonds'!J424</f>
        <v>-2.0000000000000018E-2</v>
      </c>
      <c r="K433">
        <f>'American Bonds'!K433-'American Bonds'!K424</f>
        <v>-4.9999999999999822E-2</v>
      </c>
      <c r="L433">
        <f>'American Bonds'!L433-'American Bonds'!L424</f>
        <v>-6.0000000000000053E-2</v>
      </c>
      <c r="N433" s="129">
        <f t="shared" si="46"/>
        <v>9.000000000000008E-2</v>
      </c>
      <c r="O433" s="25">
        <f>List1!X490</f>
        <v>6.460966839393909</v>
      </c>
    </row>
    <row r="434" spans="1:15" x14ac:dyDescent="0.2">
      <c r="A434" s="154">
        <v>41566</v>
      </c>
      <c r="B434">
        <f>'American Bonds'!B434-'American Bonds'!B425</f>
        <v>-4.0000000000000036E-2</v>
      </c>
      <c r="C434">
        <f>'American Bonds'!C434-'American Bonds'!C425</f>
        <v>4.0000000000000036E-2</v>
      </c>
      <c r="D434">
        <f>'American Bonds'!D434-'American Bonds'!D425</f>
        <v>5.0000000000000044E-2</v>
      </c>
      <c r="E434">
        <f>'American Bonds'!E434-'American Bonds'!E425</f>
        <v>7.9999999999999849E-2</v>
      </c>
      <c r="F434">
        <f>'American Bonds'!F434-'American Bonds'!F425</f>
        <v>6.0000000000000053E-2</v>
      </c>
      <c r="G434">
        <f>'American Bonds'!G434-'American Bonds'!G425</f>
        <v>6.0000000000000053E-2</v>
      </c>
      <c r="H434">
        <f>'American Bonds'!H434-'American Bonds'!H425</f>
        <v>5.9999999999999831E-2</v>
      </c>
      <c r="I434">
        <f>'American Bonds'!I434-'American Bonds'!I425</f>
        <v>4.0000000000000036E-2</v>
      </c>
      <c r="J434">
        <f>'American Bonds'!J434-'American Bonds'!J425</f>
        <v>2.0000000000000018E-2</v>
      </c>
      <c r="K434">
        <f>'American Bonds'!K434-'American Bonds'!K425</f>
        <v>-1.0000000000000231E-2</v>
      </c>
      <c r="L434">
        <f>'American Bonds'!L434-'American Bonds'!L425</f>
        <v>-2.0000000000000018E-2</v>
      </c>
      <c r="N434" s="129">
        <f t="shared" si="46"/>
        <v>7.9999999999999849E-2</v>
      </c>
      <c r="O434" s="25">
        <f>List1!X491</f>
        <v>6.4671210949824838</v>
      </c>
    </row>
    <row r="435" spans="1:15" x14ac:dyDescent="0.2">
      <c r="A435" s="154">
        <v>41569</v>
      </c>
      <c r="B435">
        <f>'American Bonds'!B435-'American Bonds'!B426</f>
        <v>-3.0000000000000027E-2</v>
      </c>
      <c r="C435">
        <f>'American Bonds'!C435-'American Bonds'!C426</f>
        <v>1.0000000000000009E-2</v>
      </c>
      <c r="D435">
        <f>'American Bonds'!D435-'American Bonds'!D426</f>
        <v>-1.0000000000000009E-2</v>
      </c>
      <c r="E435">
        <f>'American Bonds'!E435-'American Bonds'!E426</f>
        <v>0</v>
      </c>
      <c r="F435">
        <f>'American Bonds'!F435-'American Bonds'!F426</f>
        <v>7.0000000000000062E-2</v>
      </c>
      <c r="G435">
        <f>'American Bonds'!G435-'American Bonds'!G426</f>
        <v>6.0000000000000053E-2</v>
      </c>
      <c r="H435">
        <f>'American Bonds'!H435-'American Bonds'!H426</f>
        <v>5.9999999999999831E-2</v>
      </c>
      <c r="I435">
        <f>'American Bonds'!I435-'American Bonds'!I426</f>
        <v>4.0000000000000036E-2</v>
      </c>
      <c r="J435">
        <f>'American Bonds'!J435-'American Bonds'!J426</f>
        <v>2.9999999999999805E-2</v>
      </c>
      <c r="K435">
        <f>'American Bonds'!K435-'American Bonds'!K426</f>
        <v>1.0000000000000231E-2</v>
      </c>
      <c r="L435">
        <f>'American Bonds'!L435-'American Bonds'!L426</f>
        <v>1.0000000000000231E-2</v>
      </c>
      <c r="N435" s="129">
        <f t="shared" si="46"/>
        <v>7.0000000000000062E-2</v>
      </c>
      <c r="O435" s="25">
        <f>List1!X492</f>
        <v>6.4426715282581117</v>
      </c>
    </row>
    <row r="436" spans="1:15" x14ac:dyDescent="0.2">
      <c r="A436" s="154">
        <v>41570</v>
      </c>
      <c r="B436">
        <f>'American Bonds'!B436-'American Bonds'!B427</f>
        <v>-4.0000000000000036E-2</v>
      </c>
      <c r="C436">
        <f>'American Bonds'!C436-'American Bonds'!C427</f>
        <v>2.0000000000000018E-2</v>
      </c>
      <c r="D436">
        <f>'American Bonds'!D436-'American Bonds'!D427</f>
        <v>2.0000000000000018E-2</v>
      </c>
      <c r="E436">
        <f>'American Bonds'!E436-'American Bonds'!E427</f>
        <v>3.0000000000000027E-2</v>
      </c>
      <c r="F436">
        <f>'American Bonds'!F436-'American Bonds'!F427</f>
        <v>9.000000000000008E-2</v>
      </c>
      <c r="G436">
        <f>'American Bonds'!G436-'American Bonds'!G427</f>
        <v>7.0000000000000062E-2</v>
      </c>
      <c r="H436">
        <f>'American Bonds'!H436-'American Bonds'!H427</f>
        <v>9.9999999999999867E-2</v>
      </c>
      <c r="I436">
        <f>'American Bonds'!I436-'American Bonds'!I427</f>
        <v>8.9999999999999858E-2</v>
      </c>
      <c r="J436">
        <f>'American Bonds'!J436-'American Bonds'!J427</f>
        <v>6.999999999999984E-2</v>
      </c>
      <c r="K436">
        <f>'American Bonds'!K436-'American Bonds'!K427</f>
        <v>6.0000000000000053E-2</v>
      </c>
      <c r="L436">
        <f>'American Bonds'!L436-'American Bonds'!L427</f>
        <v>4.0000000000000036E-2</v>
      </c>
      <c r="N436" s="129">
        <f t="shared" si="46"/>
        <v>9.9999999999999867E-2</v>
      </c>
      <c r="O436" s="25">
        <f>List1!X493</f>
        <v>6.445696278439609</v>
      </c>
    </row>
    <row r="437" spans="1:15" x14ac:dyDescent="0.2">
      <c r="A437" s="154">
        <v>41571</v>
      </c>
      <c r="B437">
        <f>'American Bonds'!B437-'American Bonds'!B428</f>
        <v>2.0000000000000018E-2</v>
      </c>
      <c r="C437">
        <f>'American Bonds'!C437-'American Bonds'!C428</f>
        <v>3.0000000000000027E-2</v>
      </c>
      <c r="D437">
        <f>'American Bonds'!D437-'American Bonds'!D428</f>
        <v>0</v>
      </c>
      <c r="E437">
        <f>'American Bonds'!E437-'American Bonds'!E428</f>
        <v>2.0000000000000018E-2</v>
      </c>
      <c r="F437">
        <f>'American Bonds'!F437-'American Bonds'!F428</f>
        <v>0.10000000000000009</v>
      </c>
      <c r="G437">
        <f>'American Bonds'!G437-'American Bonds'!G428</f>
        <v>8.0000000000000071E-2</v>
      </c>
      <c r="H437">
        <f>'American Bonds'!H437-'American Bonds'!H428</f>
        <v>0.1100000000000001</v>
      </c>
      <c r="I437">
        <f>'American Bonds'!I437-'American Bonds'!I428</f>
        <v>0.11999999999999966</v>
      </c>
      <c r="J437">
        <f>'American Bonds'!J437-'American Bonds'!J428</f>
        <v>0.10999999999999988</v>
      </c>
      <c r="K437">
        <f>'American Bonds'!K437-'American Bonds'!K428</f>
        <v>0.10000000000000009</v>
      </c>
      <c r="L437">
        <f>'American Bonds'!L437-'American Bonds'!L428</f>
        <v>9.0000000000000302E-2</v>
      </c>
      <c r="N437" s="129">
        <f t="shared" si="46"/>
        <v>0.11999999999999966</v>
      </c>
      <c r="O437" s="25">
        <f>List1!X494</f>
        <v>6.431585372717656</v>
      </c>
    </row>
    <row r="438" spans="1:15" x14ac:dyDescent="0.2">
      <c r="A438" s="154">
        <v>41572</v>
      </c>
      <c r="B438">
        <f>'American Bonds'!B438-'American Bonds'!B429</f>
        <v>2.0000000000000018E-2</v>
      </c>
      <c r="C438">
        <f>'American Bonds'!C438-'American Bonds'!C429</f>
        <v>2.0000000000000018E-2</v>
      </c>
      <c r="D438">
        <f>'American Bonds'!D438-'American Bonds'!D429</f>
        <v>3.0000000000000027E-2</v>
      </c>
      <c r="E438">
        <f>'American Bonds'!E438-'American Bonds'!E429</f>
        <v>4.0000000000000036E-2</v>
      </c>
      <c r="F438">
        <f>'American Bonds'!F438-'American Bonds'!F429</f>
        <v>0.11999999999999988</v>
      </c>
      <c r="G438">
        <f>'American Bonds'!G438-'American Bonds'!G429</f>
        <v>0.12000000000000011</v>
      </c>
      <c r="H438">
        <f>'American Bonds'!H438-'American Bonds'!H429</f>
        <v>0.15999999999999992</v>
      </c>
      <c r="I438">
        <f>'American Bonds'!I438-'American Bonds'!I429</f>
        <v>0.17999999999999972</v>
      </c>
      <c r="J438">
        <f>'American Bonds'!J438-'American Bonds'!J429</f>
        <v>0.18000000000000016</v>
      </c>
      <c r="K438">
        <f>'American Bonds'!K438-'American Bonds'!K429</f>
        <v>0.16000000000000014</v>
      </c>
      <c r="L438">
        <f>'American Bonds'!L438-'American Bonds'!L429</f>
        <v>0.14999999999999991</v>
      </c>
      <c r="N438" s="129">
        <f t="shared" si="46"/>
        <v>0.18000000000000016</v>
      </c>
      <c r="O438" s="25">
        <f>List1!X495</f>
        <v>6.4242296668001639</v>
      </c>
    </row>
    <row r="439" spans="1:15" x14ac:dyDescent="0.2">
      <c r="A439" s="154">
        <v>41573</v>
      </c>
      <c r="B439">
        <f>'American Bonds'!B439-'American Bonds'!B430</f>
        <v>1.0000000000000009E-2</v>
      </c>
      <c r="C439">
        <f>'American Bonds'!C439-'American Bonds'!C430</f>
        <v>0</v>
      </c>
      <c r="D439">
        <f>'American Bonds'!D439-'American Bonds'!D430</f>
        <v>4.0000000000000036E-2</v>
      </c>
      <c r="E439">
        <f>'American Bonds'!E439-'American Bonds'!E430</f>
        <v>0</v>
      </c>
      <c r="F439">
        <f>'American Bonds'!F439-'American Bonds'!F430</f>
        <v>5.0000000000000044E-2</v>
      </c>
      <c r="G439">
        <f>'American Bonds'!G439-'American Bonds'!G430</f>
        <v>5.0000000000000044E-2</v>
      </c>
      <c r="H439">
        <f>'American Bonds'!H439-'American Bonds'!H430</f>
        <v>7.9999999999999849E-2</v>
      </c>
      <c r="I439">
        <f>'American Bonds'!I439-'American Bonds'!I430</f>
        <v>0.10999999999999988</v>
      </c>
      <c r="J439">
        <f>'American Bonds'!J439-'American Bonds'!J430</f>
        <v>0.12000000000000011</v>
      </c>
      <c r="K439">
        <f>'American Bonds'!K439-'American Bonds'!K430</f>
        <v>0.12999999999999989</v>
      </c>
      <c r="L439">
        <f>'American Bonds'!L439-'American Bonds'!L430</f>
        <v>0.11000000000000032</v>
      </c>
      <c r="N439" s="129">
        <f t="shared" si="46"/>
        <v>0.12999999999999989</v>
      </c>
      <c r="O439" s="25">
        <f>List1!X496</f>
        <v>6.417135075027212</v>
      </c>
    </row>
    <row r="440" spans="1:15" x14ac:dyDescent="0.2">
      <c r="A440" s="154">
        <v>41576</v>
      </c>
      <c r="B440">
        <f>'American Bonds'!B440-'American Bonds'!B431</f>
        <v>-2.0000000000000018E-2</v>
      </c>
      <c r="C440">
        <f>'American Bonds'!C440-'American Bonds'!C431</f>
        <v>3.0000000000000027E-2</v>
      </c>
      <c r="D440">
        <f>'American Bonds'!D440-'American Bonds'!D431</f>
        <v>-1.0000000000000009E-2</v>
      </c>
      <c r="E440">
        <f>'American Bonds'!E440-'American Bonds'!E431</f>
        <v>1.0000000000000009E-2</v>
      </c>
      <c r="F440">
        <f>'American Bonds'!F440-'American Bonds'!F431</f>
        <v>4.0000000000000036E-2</v>
      </c>
      <c r="G440">
        <f>'American Bonds'!G440-'American Bonds'!G431</f>
        <v>2.0000000000000018E-2</v>
      </c>
      <c r="H440">
        <f>'American Bonds'!H440-'American Bonds'!H431</f>
        <v>3.0000000000000027E-2</v>
      </c>
      <c r="I440">
        <f>'American Bonds'!I440-'American Bonds'!I431</f>
        <v>7.0000000000000284E-2</v>
      </c>
      <c r="J440">
        <f>'American Bonds'!J440-'American Bonds'!J431</f>
        <v>7.0000000000000284E-2</v>
      </c>
      <c r="K440">
        <f>'American Bonds'!K440-'American Bonds'!K431</f>
        <v>8.0000000000000071E-2</v>
      </c>
      <c r="L440">
        <f>'American Bonds'!L440-'American Bonds'!L431</f>
        <v>8.0000000000000071E-2</v>
      </c>
      <c r="N440" s="129">
        <f t="shared" si="46"/>
        <v>8.0000000000000071E-2</v>
      </c>
      <c r="O440" s="25">
        <f>List1!X497</f>
        <v>6.428433310552335</v>
      </c>
    </row>
    <row r="441" spans="1:15" x14ac:dyDescent="0.2">
      <c r="A441" s="154">
        <v>41577</v>
      </c>
      <c r="B441">
        <f>'American Bonds'!B441-'American Bonds'!B432</f>
        <v>0</v>
      </c>
      <c r="C441">
        <f>'American Bonds'!C441-'American Bonds'!C432</f>
        <v>5.9999999999999831E-2</v>
      </c>
      <c r="D441">
        <f>'American Bonds'!D441-'American Bonds'!D432</f>
        <v>4.0000000000000036E-2</v>
      </c>
      <c r="E441">
        <f>'American Bonds'!E441-'American Bonds'!E432</f>
        <v>1.0000000000000009E-2</v>
      </c>
      <c r="F441">
        <f>'American Bonds'!F441-'American Bonds'!F432</f>
        <v>1.0000000000000009E-2</v>
      </c>
      <c r="G441">
        <f>'American Bonds'!G441-'American Bonds'!G432</f>
        <v>3.0000000000000027E-2</v>
      </c>
      <c r="H441">
        <f>'American Bonds'!H441-'American Bonds'!H432</f>
        <v>1.9999999999999796E-2</v>
      </c>
      <c r="I441">
        <f>'American Bonds'!I441-'American Bonds'!I432</f>
        <v>4.0000000000000036E-2</v>
      </c>
      <c r="J441">
        <f>'American Bonds'!J441-'American Bonds'!J432</f>
        <v>4.0000000000000036E-2</v>
      </c>
      <c r="K441">
        <f>'American Bonds'!K441-'American Bonds'!K432</f>
        <v>4.0000000000000036E-2</v>
      </c>
      <c r="L441">
        <f>'American Bonds'!L441-'American Bonds'!L432</f>
        <v>2.9999999999999805E-2</v>
      </c>
      <c r="N441" s="129">
        <f t="shared" si="46"/>
        <v>5.9999999999999831E-2</v>
      </c>
      <c r="O441" s="25">
        <f>List1!X498</f>
        <v>6.4468849361599974</v>
      </c>
    </row>
    <row r="442" spans="1:15" x14ac:dyDescent="0.2">
      <c r="A442" s="154" t="s">
        <v>177</v>
      </c>
      <c r="B442">
        <f>'American Bonds'!B442-'American Bonds'!B433</f>
        <v>7.0000000000000062E-2</v>
      </c>
      <c r="C442">
        <f>'American Bonds'!C442-'American Bonds'!C433</f>
        <v>7.9999999999999849E-2</v>
      </c>
      <c r="D442">
        <f>'American Bonds'!D442-'American Bonds'!D433</f>
        <v>5.0000000000000044E-2</v>
      </c>
      <c r="E442">
        <f>'American Bonds'!E442-'American Bonds'!E433</f>
        <v>5.0000000000000044E-2</v>
      </c>
      <c r="F442">
        <f>'American Bonds'!F442-'American Bonds'!F433</f>
        <v>3.0000000000000027E-2</v>
      </c>
      <c r="G442">
        <f>'American Bonds'!G442-'American Bonds'!G433</f>
        <v>5.0000000000000044E-2</v>
      </c>
      <c r="H442">
        <f>'American Bonds'!H442-'American Bonds'!H433</f>
        <v>2.9999999999999805E-2</v>
      </c>
      <c r="I442">
        <f>'American Bonds'!I442-'American Bonds'!I433</f>
        <v>4.0000000000000036E-2</v>
      </c>
      <c r="J442">
        <f>'American Bonds'!J442-'American Bonds'!J433</f>
        <v>4.0000000000000036E-2</v>
      </c>
      <c r="K442">
        <f>'American Bonds'!K442-'American Bonds'!K433</f>
        <v>2.9999999999999805E-2</v>
      </c>
      <c r="L442">
        <f>'American Bonds'!L442-'American Bonds'!L433</f>
        <v>2.0000000000000018E-2</v>
      </c>
      <c r="N442" s="129">
        <f t="shared" si="46"/>
        <v>7.9999999999999849E-2</v>
      </c>
      <c r="O442" s="25">
        <f>List1!X499</f>
        <v>6.4465053254637263</v>
      </c>
    </row>
    <row r="443" spans="1:15" x14ac:dyDescent="0.2">
      <c r="A443" s="154" t="s">
        <v>178</v>
      </c>
      <c r="B443">
        <f>'American Bonds'!B443-'American Bonds'!B434</f>
        <v>3.0000000000000027E-2</v>
      </c>
      <c r="C443">
        <f>'American Bonds'!C443-'American Bonds'!C434</f>
        <v>5.9999999999999831E-2</v>
      </c>
      <c r="D443">
        <f>'American Bonds'!D443-'American Bonds'!D434</f>
        <v>2.0000000000000018E-2</v>
      </c>
      <c r="E443">
        <f>'American Bonds'!E443-'American Bonds'!E434</f>
        <v>3.0000000000000027E-2</v>
      </c>
      <c r="F443">
        <f>'American Bonds'!F443-'American Bonds'!F434</f>
        <v>1.0000000000000009E-2</v>
      </c>
      <c r="G443">
        <f>'American Bonds'!G443-'American Bonds'!G434</f>
        <v>1.0000000000000009E-2</v>
      </c>
      <c r="H443">
        <f>'American Bonds'!H443-'American Bonds'!H434</f>
        <v>-2.9999999999999805E-2</v>
      </c>
      <c r="I443">
        <f>'American Bonds'!I443-'American Bonds'!I434</f>
        <v>-3.0000000000000249E-2</v>
      </c>
      <c r="J443">
        <f>'American Bonds'!J443-'American Bonds'!J434</f>
        <v>-4.0000000000000036E-2</v>
      </c>
      <c r="K443">
        <f>'American Bonds'!K443-'American Bonds'!K434</f>
        <v>-6.0000000000000053E-2</v>
      </c>
      <c r="L443">
        <f>'American Bonds'!L443-'American Bonds'!L434</f>
        <v>-6.0000000000000053E-2</v>
      </c>
      <c r="N443" s="129">
        <f t="shared" si="46"/>
        <v>5.9999999999999831E-2</v>
      </c>
      <c r="O443" s="25">
        <f>List1!X500</f>
        <v>6.4565140918155466</v>
      </c>
    </row>
    <row r="444" spans="1:15" x14ac:dyDescent="0.2">
      <c r="A444" s="154" t="s">
        <v>179</v>
      </c>
      <c r="B444">
        <f>'American Bonds'!B444-'American Bonds'!B435</f>
        <v>2.0000000000000018E-2</v>
      </c>
      <c r="C444">
        <f>'American Bonds'!C444-'American Bonds'!C435</f>
        <v>8.9999999999999858E-2</v>
      </c>
      <c r="D444">
        <f>'American Bonds'!D444-'American Bonds'!D435</f>
        <v>6.0000000000000053E-2</v>
      </c>
      <c r="E444">
        <f>'American Bonds'!E444-'American Bonds'!E435</f>
        <v>7.0000000000000062E-2</v>
      </c>
      <c r="F444">
        <f>'American Bonds'!F444-'American Bonds'!F435</f>
        <v>4.9999999999999822E-2</v>
      </c>
      <c r="G444">
        <f>'American Bonds'!G444-'American Bonds'!G435</f>
        <v>4.0000000000000036E-2</v>
      </c>
      <c r="H444">
        <f>'American Bonds'!H444-'American Bonds'!H435</f>
        <v>-1.9999999999999796E-2</v>
      </c>
      <c r="I444">
        <f>'American Bonds'!I444-'American Bonds'!I435</f>
        <v>-3.0000000000000249E-2</v>
      </c>
      <c r="J444">
        <f>'American Bonds'!J444-'American Bonds'!J435</f>
        <v>-4.0000000000000036E-2</v>
      </c>
      <c r="K444">
        <f>'American Bonds'!K444-'American Bonds'!K435</f>
        <v>-7.0000000000000284E-2</v>
      </c>
      <c r="L444">
        <f>'American Bonds'!L444-'American Bonds'!L435</f>
        <v>-7.0000000000000284E-2</v>
      </c>
      <c r="N444" s="129">
        <f t="shared" si="46"/>
        <v>8.9999999999999858E-2</v>
      </c>
      <c r="O444" s="25">
        <f>List1!X501</f>
        <v>6.4639019967921678</v>
      </c>
    </row>
    <row r="445" spans="1:15" x14ac:dyDescent="0.2">
      <c r="A445" s="154" t="s">
        <v>180</v>
      </c>
      <c r="B445">
        <f>'American Bonds'!B445-'American Bonds'!B436</f>
        <v>3.0000000000000027E-2</v>
      </c>
      <c r="C445">
        <f>'American Bonds'!C445-'American Bonds'!C436</f>
        <v>6.999999999999984E-2</v>
      </c>
      <c r="D445">
        <f>'American Bonds'!D445-'American Bonds'!D436</f>
        <v>3.0000000000000027E-2</v>
      </c>
      <c r="E445">
        <f>'American Bonds'!E445-'American Bonds'!E436</f>
        <v>7.0000000000000062E-2</v>
      </c>
      <c r="F445">
        <f>'American Bonds'!F445-'American Bonds'!F436</f>
        <v>1.0000000000000009E-2</v>
      </c>
      <c r="G445">
        <f>'American Bonds'!G445-'American Bonds'!G436</f>
        <v>0</v>
      </c>
      <c r="H445">
        <f>'American Bonds'!H445-'American Bonds'!H436</f>
        <v>-5.9999999999999831E-2</v>
      </c>
      <c r="I445">
        <f>'American Bonds'!I445-'American Bonds'!I436</f>
        <v>-8.9999999999999858E-2</v>
      </c>
      <c r="J445">
        <f>'American Bonds'!J445-'American Bonds'!J436</f>
        <v>-0.10000000000000009</v>
      </c>
      <c r="K445">
        <f>'American Bonds'!K445-'American Bonds'!K436</f>
        <v>-0.12000000000000011</v>
      </c>
      <c r="L445">
        <f>'American Bonds'!L445-'American Bonds'!L436</f>
        <v>-0.12000000000000011</v>
      </c>
      <c r="N445" s="129">
        <f t="shared" si="46"/>
        <v>7.0000000000000062E-2</v>
      </c>
      <c r="O445" s="25">
        <f>List1!X502</f>
        <v>6.4711064077915719</v>
      </c>
    </row>
    <row r="446" spans="1:15" x14ac:dyDescent="0.2">
      <c r="A446" s="154" t="s">
        <v>181</v>
      </c>
      <c r="B446">
        <f>'American Bonds'!B446-'American Bonds'!B437</f>
        <v>4.0000000000000036E-2</v>
      </c>
      <c r="C446">
        <f>'American Bonds'!C446-'American Bonds'!C437</f>
        <v>9.9999999999999867E-2</v>
      </c>
      <c r="D446">
        <f>'American Bonds'!D446-'American Bonds'!D437</f>
        <v>6.0000000000000053E-2</v>
      </c>
      <c r="E446">
        <f>'American Bonds'!E446-'American Bonds'!E437</f>
        <v>6.0000000000000053E-2</v>
      </c>
      <c r="F446">
        <f>'American Bonds'!F446-'American Bonds'!F437</f>
        <v>1.9999999999999796E-2</v>
      </c>
      <c r="G446">
        <f>'American Bonds'!G446-'American Bonds'!G437</f>
        <v>1.0000000000000009E-2</v>
      </c>
      <c r="H446">
        <f>'American Bonds'!H446-'American Bonds'!H437</f>
        <v>-7.0000000000000062E-2</v>
      </c>
      <c r="I446">
        <f>'American Bonds'!I446-'American Bonds'!I437</f>
        <v>-0.10999999999999988</v>
      </c>
      <c r="J446">
        <f>'American Bonds'!J446-'American Bonds'!J437</f>
        <v>-0.12000000000000011</v>
      </c>
      <c r="K446">
        <f>'American Bonds'!K446-'American Bonds'!K437</f>
        <v>-0.16000000000000014</v>
      </c>
      <c r="L446">
        <f>'American Bonds'!L446-'American Bonds'!L437</f>
        <v>-0.18000000000000016</v>
      </c>
      <c r="N446" s="129">
        <f t="shared" si="46"/>
        <v>9.9999999999999867E-2</v>
      </c>
      <c r="O446" s="25">
        <f>List1!X503</f>
        <v>6.4760094136180628</v>
      </c>
    </row>
    <row r="447" spans="1:15" x14ac:dyDescent="0.2">
      <c r="A447" s="154" t="s">
        <v>182</v>
      </c>
      <c r="B447">
        <f>'American Bonds'!B447-'American Bonds'!B438</f>
        <v>6.0000000000000053E-2</v>
      </c>
      <c r="C447">
        <f>'American Bonds'!C447-'American Bonds'!C438</f>
        <v>0.11999999999999988</v>
      </c>
      <c r="D447">
        <f>'American Bonds'!D447-'American Bonds'!D438</f>
        <v>6.0000000000000053E-2</v>
      </c>
      <c r="E447">
        <f>'American Bonds'!E447-'American Bonds'!E438</f>
        <v>0.10000000000000009</v>
      </c>
      <c r="F447">
        <f>'American Bonds'!F447-'American Bonds'!F438</f>
        <v>2.0000000000000018E-2</v>
      </c>
      <c r="G447">
        <f>'American Bonds'!G447-'American Bonds'!G438</f>
        <v>1.0000000000000009E-2</v>
      </c>
      <c r="H447">
        <f>'American Bonds'!H447-'American Bonds'!H438</f>
        <v>-6.0000000000000053E-2</v>
      </c>
      <c r="I447">
        <f>'American Bonds'!I447-'American Bonds'!I438</f>
        <v>-0.10999999999999988</v>
      </c>
      <c r="J447">
        <f>'American Bonds'!J447-'American Bonds'!J438</f>
        <v>-0.14000000000000012</v>
      </c>
      <c r="K447">
        <f>'American Bonds'!K447-'American Bonds'!K438</f>
        <v>-0.17000000000000037</v>
      </c>
      <c r="L447">
        <f>'American Bonds'!L447-'American Bonds'!L438</f>
        <v>-0.16999999999999993</v>
      </c>
      <c r="N447" s="129">
        <f t="shared" si="46"/>
        <v>0.11999999999999988</v>
      </c>
      <c r="O447" s="25">
        <f>List1!X504</f>
        <v>6.4819568012217958</v>
      </c>
    </row>
    <row r="448" spans="1:15" x14ac:dyDescent="0.2">
      <c r="A448" s="154" t="s">
        <v>183</v>
      </c>
      <c r="B448">
        <f>'American Bonds'!B448-'American Bonds'!B439</f>
        <v>9.000000000000008E-2</v>
      </c>
      <c r="C448">
        <f>'American Bonds'!C448-'American Bonds'!C439</f>
        <v>0.1399999999999999</v>
      </c>
      <c r="D448">
        <f>'American Bonds'!D448-'American Bonds'!D439</f>
        <v>8.0000000000000071E-2</v>
      </c>
      <c r="E448">
        <f>'American Bonds'!E448-'American Bonds'!E439</f>
        <v>0.1100000000000001</v>
      </c>
      <c r="F448">
        <f>'American Bonds'!F448-'American Bonds'!F439</f>
        <v>3.9999999999999813E-2</v>
      </c>
      <c r="G448">
        <f>'American Bonds'!G448-'American Bonds'!G439</f>
        <v>2.0000000000000018E-2</v>
      </c>
      <c r="H448">
        <f>'American Bonds'!H448-'American Bonds'!H439</f>
        <v>-2.0000000000000018E-2</v>
      </c>
      <c r="I448">
        <f>'American Bonds'!I448-'American Bonds'!I439</f>
        <v>-5.9999999999999609E-2</v>
      </c>
      <c r="J448">
        <f>'American Bonds'!J448-'American Bonds'!J439</f>
        <v>-8.9999999999999858E-2</v>
      </c>
      <c r="K448">
        <f>'American Bonds'!K448-'American Bonds'!K439</f>
        <v>-0.12000000000000011</v>
      </c>
      <c r="L448">
        <f>'American Bonds'!L448-'American Bonds'!L439</f>
        <v>-0.12000000000000011</v>
      </c>
      <c r="N448" s="129">
        <f t="shared" si="46"/>
        <v>0.1399999999999999</v>
      </c>
      <c r="O448" s="25">
        <f>List1!X505</f>
        <v>6.4803622769314613</v>
      </c>
    </row>
    <row r="449" spans="1:15" x14ac:dyDescent="0.2">
      <c r="A449" s="154" t="s">
        <v>184</v>
      </c>
      <c r="B449">
        <f>'American Bonds'!B449-'American Bonds'!B440</f>
        <v>9.000000000000008E-2</v>
      </c>
      <c r="C449">
        <f>'American Bonds'!C449-'American Bonds'!C440</f>
        <v>0.10999999999999988</v>
      </c>
      <c r="D449">
        <f>'American Bonds'!D449-'American Bonds'!D440</f>
        <v>0.13000000000000012</v>
      </c>
      <c r="E449">
        <f>'American Bonds'!E449-'American Bonds'!E440</f>
        <v>0.12000000000000011</v>
      </c>
      <c r="F449">
        <f>'American Bonds'!F449-'American Bonds'!F440</f>
        <v>8.9999999999999858E-2</v>
      </c>
      <c r="G449">
        <f>'American Bonds'!G449-'American Bonds'!G440</f>
        <v>8.0000000000000071E-2</v>
      </c>
      <c r="H449">
        <f>'American Bonds'!H449-'American Bonds'!H440</f>
        <v>6.0000000000000053E-2</v>
      </c>
      <c r="I449">
        <f>'American Bonds'!I449-'American Bonds'!I440</f>
        <v>4.9999999999999822E-2</v>
      </c>
      <c r="J449">
        <f>'American Bonds'!J449-'American Bonds'!J440</f>
        <v>2.9999999999999805E-2</v>
      </c>
      <c r="K449">
        <f>'American Bonds'!K449-'American Bonds'!K440</f>
        <v>9.9999999999997868E-3</v>
      </c>
      <c r="L449">
        <f>'American Bonds'!L449-'American Bonds'!L440</f>
        <v>0</v>
      </c>
      <c r="N449" s="129">
        <f t="shared" si="46"/>
        <v>0.13000000000000012</v>
      </c>
      <c r="O449" s="25">
        <f>List1!X506</f>
        <v>6.473161968530591</v>
      </c>
    </row>
    <row r="450" spans="1:15" x14ac:dyDescent="0.2">
      <c r="A450" s="154">
        <v>41590</v>
      </c>
      <c r="B450">
        <f>'American Bonds'!B450-'American Bonds'!B441</f>
        <v>8.0000000000000071E-2</v>
      </c>
      <c r="C450">
        <f>'American Bonds'!C450-'American Bonds'!C441</f>
        <v>9.000000000000008E-2</v>
      </c>
      <c r="D450">
        <f>'American Bonds'!D450-'American Bonds'!D441</f>
        <v>9.000000000000008E-2</v>
      </c>
      <c r="E450">
        <f>'American Bonds'!E450-'American Bonds'!E441</f>
        <v>0.12000000000000011</v>
      </c>
      <c r="F450">
        <f>'American Bonds'!F450-'American Bonds'!F441</f>
        <v>9.9999999999999867E-2</v>
      </c>
      <c r="G450">
        <f>'American Bonds'!G450-'American Bonds'!G441</f>
        <v>9.000000000000008E-2</v>
      </c>
      <c r="H450">
        <f>'American Bonds'!H450-'American Bonds'!H441</f>
        <v>7.0000000000000284E-2</v>
      </c>
      <c r="I450">
        <f>'American Bonds'!I450-'American Bonds'!I441</f>
        <v>4.0000000000000036E-2</v>
      </c>
      <c r="J450">
        <f>'American Bonds'!J450-'American Bonds'!J441</f>
        <v>2.0000000000000018E-2</v>
      </c>
      <c r="K450">
        <f>'American Bonds'!K450-'American Bonds'!K441</f>
        <v>9.9999999999997868E-3</v>
      </c>
      <c r="L450">
        <f>'American Bonds'!L450-'American Bonds'!L441</f>
        <v>-9.9999999999997868E-3</v>
      </c>
      <c r="N450" s="129">
        <f t="shared" si="46"/>
        <v>0.12000000000000011</v>
      </c>
      <c r="O450" s="25">
        <f>List1!X507</f>
        <v>6.4449324842777509</v>
      </c>
    </row>
    <row r="451" spans="1:15" x14ac:dyDescent="0.2">
      <c r="A451" s="154">
        <v>41591</v>
      </c>
      <c r="B451">
        <f>'American Bonds'!B451-'American Bonds'!B442</f>
        <v>0</v>
      </c>
      <c r="C451">
        <f>'American Bonds'!C451-'American Bonds'!C442</f>
        <v>8.0000000000000071E-2</v>
      </c>
      <c r="D451">
        <f>'American Bonds'!D451-'American Bonds'!D442</f>
        <v>9.9999999999999867E-2</v>
      </c>
      <c r="E451">
        <f>'American Bonds'!E451-'American Bonds'!E442</f>
        <v>9.000000000000008E-2</v>
      </c>
      <c r="F451">
        <f>'American Bonds'!F451-'American Bonds'!F442</f>
        <v>6.999999999999984E-2</v>
      </c>
      <c r="G451">
        <f>'American Bonds'!G451-'American Bonds'!G442</f>
        <v>7.0000000000000062E-2</v>
      </c>
      <c r="H451">
        <f>'American Bonds'!H451-'American Bonds'!H442</f>
        <v>5.0000000000000266E-2</v>
      </c>
      <c r="I451">
        <f>'American Bonds'!I451-'American Bonds'!I442</f>
        <v>3.9999999999999591E-2</v>
      </c>
      <c r="J451">
        <f>'American Bonds'!J451-'American Bonds'!J442</f>
        <v>9.9999999999997868E-3</v>
      </c>
      <c r="K451">
        <f>'American Bonds'!K451-'American Bonds'!K442</f>
        <v>1.0000000000000231E-2</v>
      </c>
      <c r="L451">
        <f>'American Bonds'!L451-'American Bonds'!L442</f>
        <v>-1.0000000000000231E-2</v>
      </c>
      <c r="N451" s="129">
        <f t="shared" si="46"/>
        <v>9.9999999999999867E-2</v>
      </c>
      <c r="O451" s="25">
        <f>List1!X508</f>
        <v>6.4460880891811438</v>
      </c>
    </row>
    <row r="452" spans="1:15" x14ac:dyDescent="0.2">
      <c r="A452" s="154">
        <v>41592</v>
      </c>
      <c r="B452">
        <f>'American Bonds'!B452-'American Bonds'!B443</f>
        <v>6.0000000000000053E-2</v>
      </c>
      <c r="C452">
        <f>'American Bonds'!C452-'American Bonds'!C443</f>
        <v>8.0000000000000071E-2</v>
      </c>
      <c r="D452">
        <f>'American Bonds'!D452-'American Bonds'!D443</f>
        <v>9.9999999999999867E-2</v>
      </c>
      <c r="E452">
        <f>'American Bonds'!E452-'American Bonds'!E443</f>
        <v>9.000000000000008E-2</v>
      </c>
      <c r="F452">
        <f>'American Bonds'!F452-'American Bonds'!F443</f>
        <v>6.999999999999984E-2</v>
      </c>
      <c r="G452">
        <f>'American Bonds'!G452-'American Bonds'!G443</f>
        <v>6.0000000000000053E-2</v>
      </c>
      <c r="H452">
        <f>'American Bonds'!H452-'American Bonds'!H443</f>
        <v>4.0000000000000036E-2</v>
      </c>
      <c r="I452">
        <f>'American Bonds'!I452-'American Bonds'!I443</f>
        <v>0</v>
      </c>
      <c r="J452">
        <f>'American Bonds'!J452-'American Bonds'!J443</f>
        <v>-2.0000000000000018E-2</v>
      </c>
      <c r="K452">
        <f>'American Bonds'!K452-'American Bonds'!K443</f>
        <v>-2.9999999999999805E-2</v>
      </c>
      <c r="L452">
        <f>'American Bonds'!L452-'American Bonds'!L443</f>
        <v>-6.0000000000000053E-2</v>
      </c>
      <c r="N452" s="129">
        <f t="shared" si="46"/>
        <v>9.9999999999999867E-2</v>
      </c>
      <c r="O452" s="25">
        <f>List1!X509</f>
        <v>6.4560336685137045</v>
      </c>
    </row>
    <row r="453" spans="1:15" x14ac:dyDescent="0.2">
      <c r="A453" s="154">
        <v>41593</v>
      </c>
      <c r="B453">
        <f>'American Bonds'!B453-'American Bonds'!B444</f>
        <v>6.0000000000000053E-2</v>
      </c>
      <c r="C453">
        <f>'American Bonds'!C453-'American Bonds'!C444</f>
        <v>9.000000000000008E-2</v>
      </c>
      <c r="D453">
        <f>'American Bonds'!D453-'American Bonds'!D444</f>
        <v>0.10999999999999988</v>
      </c>
      <c r="E453">
        <f>'American Bonds'!E453-'American Bonds'!E444</f>
        <v>0.10000000000000009</v>
      </c>
      <c r="F453">
        <f>'American Bonds'!F453-'American Bonds'!F444</f>
        <v>9.000000000000008E-2</v>
      </c>
      <c r="G453">
        <f>'American Bonds'!G453-'American Bonds'!G444</f>
        <v>9.000000000000008E-2</v>
      </c>
      <c r="H453">
        <f>'American Bonds'!H453-'American Bonds'!H444</f>
        <v>7.9999999999999849E-2</v>
      </c>
      <c r="I453">
        <f>'American Bonds'!I453-'American Bonds'!I444</f>
        <v>6.0000000000000053E-2</v>
      </c>
      <c r="J453">
        <f>'American Bonds'!J453-'American Bonds'!J444</f>
        <v>3.0000000000000249E-2</v>
      </c>
      <c r="K453">
        <f>'American Bonds'!K453-'American Bonds'!K444</f>
        <v>3.0000000000000249E-2</v>
      </c>
      <c r="L453">
        <f>'American Bonds'!L453-'American Bonds'!L444</f>
        <v>-9.9999999999997868E-3</v>
      </c>
      <c r="N453" s="129">
        <f t="shared" si="46"/>
        <v>0.10999999999999988</v>
      </c>
      <c r="O453" s="25">
        <f>List1!X510</f>
        <v>6.4775985187587901</v>
      </c>
    </row>
    <row r="454" spans="1:15" x14ac:dyDescent="0.2">
      <c r="A454" s="154">
        <v>41594</v>
      </c>
      <c r="B454">
        <f>'American Bonds'!B454-'American Bonds'!B445</f>
        <v>5.0000000000000044E-2</v>
      </c>
      <c r="C454">
        <f>'American Bonds'!C454-'American Bonds'!C445</f>
        <v>0.10000000000000009</v>
      </c>
      <c r="D454">
        <f>'American Bonds'!D454-'American Bonds'!D445</f>
        <v>0.11999999999999988</v>
      </c>
      <c r="E454">
        <f>'American Bonds'!E454-'American Bonds'!E445</f>
        <v>0.10000000000000009</v>
      </c>
      <c r="F454">
        <f>'American Bonds'!F454-'American Bonds'!F445</f>
        <v>0.11999999999999988</v>
      </c>
      <c r="G454">
        <f>'American Bonds'!G454-'American Bonds'!G445</f>
        <v>0.10000000000000009</v>
      </c>
      <c r="H454">
        <f>'American Bonds'!H454-'American Bonds'!H445</f>
        <v>7.0000000000000062E-2</v>
      </c>
      <c r="I454">
        <f>'American Bonds'!I454-'American Bonds'!I445</f>
        <v>6.0000000000000053E-2</v>
      </c>
      <c r="J454">
        <f>'American Bonds'!J454-'American Bonds'!J445</f>
        <v>3.0000000000000249E-2</v>
      </c>
      <c r="K454">
        <f>'American Bonds'!K454-'American Bonds'!K445</f>
        <v>9.9999999999997868E-3</v>
      </c>
      <c r="L454">
        <f>'American Bonds'!L454-'American Bonds'!L445</f>
        <v>-2.0000000000000018E-2</v>
      </c>
      <c r="N454" s="129">
        <f t="shared" si="46"/>
        <v>0.11999999999999988</v>
      </c>
      <c r="O454" s="25">
        <f>List1!X511</f>
        <v>6.4638609761401851</v>
      </c>
    </row>
    <row r="455" spans="1:15" x14ac:dyDescent="0.2">
      <c r="A455" s="154">
        <v>41597</v>
      </c>
      <c r="B455">
        <f>'American Bonds'!B455-'American Bonds'!B446</f>
        <v>4.0000000000000036E-2</v>
      </c>
      <c r="C455">
        <f>'American Bonds'!C455-'American Bonds'!C446</f>
        <v>8.0000000000000071E-2</v>
      </c>
      <c r="D455">
        <f>'American Bonds'!D455-'American Bonds'!D446</f>
        <v>0.12999999999999989</v>
      </c>
      <c r="E455">
        <f>'American Bonds'!E455-'American Bonds'!E446</f>
        <v>0.13000000000000012</v>
      </c>
      <c r="F455">
        <f>'American Bonds'!F455-'American Bonds'!F446</f>
        <v>0.14000000000000012</v>
      </c>
      <c r="G455">
        <f>'American Bonds'!G455-'American Bonds'!G446</f>
        <v>0.1100000000000001</v>
      </c>
      <c r="H455">
        <f>'American Bonds'!H455-'American Bonds'!H446</f>
        <v>9.9999999999999867E-2</v>
      </c>
      <c r="I455">
        <f>'American Bonds'!I455-'American Bonds'!I446</f>
        <v>8.9999999999999858E-2</v>
      </c>
      <c r="J455">
        <f>'American Bonds'!J455-'American Bonds'!J446</f>
        <v>5.0000000000000266E-2</v>
      </c>
      <c r="K455">
        <f>'American Bonds'!K455-'American Bonds'!K446</f>
        <v>4.0000000000000036E-2</v>
      </c>
      <c r="L455">
        <f>'American Bonds'!L455-'American Bonds'!L446</f>
        <v>9.9999999999997868E-3</v>
      </c>
      <c r="N455" s="129">
        <f t="shared" si="46"/>
        <v>0.14000000000000012</v>
      </c>
      <c r="O455" s="25">
        <f>List1!X512</f>
        <v>6.4744530737511665</v>
      </c>
    </row>
    <row r="456" spans="1:15" x14ac:dyDescent="0.2">
      <c r="A456" s="154">
        <v>41598</v>
      </c>
      <c r="B456">
        <f>'American Bonds'!B456-'American Bonds'!B447</f>
        <v>9.9999999999999867E-2</v>
      </c>
      <c r="C456">
        <f>'American Bonds'!C456-'American Bonds'!C447</f>
        <v>7.0000000000000062E-2</v>
      </c>
      <c r="D456">
        <f>'American Bonds'!D456-'American Bonds'!D447</f>
        <v>9.9999999999999867E-2</v>
      </c>
      <c r="E456">
        <f>'American Bonds'!E456-'American Bonds'!E447</f>
        <v>9.000000000000008E-2</v>
      </c>
      <c r="F456">
        <f>'American Bonds'!F456-'American Bonds'!F447</f>
        <v>0.12000000000000011</v>
      </c>
      <c r="G456">
        <f>'American Bonds'!G456-'American Bonds'!G447</f>
        <v>0.10999999999999988</v>
      </c>
      <c r="H456">
        <f>'American Bonds'!H456-'American Bonds'!H447</f>
        <v>0.10000000000000009</v>
      </c>
      <c r="I456">
        <f>'American Bonds'!I456-'American Bonds'!I447</f>
        <v>8.0000000000000071E-2</v>
      </c>
      <c r="J456">
        <f>'American Bonds'!J456-'American Bonds'!J447</f>
        <v>4.0000000000000036E-2</v>
      </c>
      <c r="K456">
        <f>'American Bonds'!K456-'American Bonds'!K447</f>
        <v>1.0000000000000231E-2</v>
      </c>
      <c r="L456">
        <f>'American Bonds'!L456-'American Bonds'!L447</f>
        <v>-3.0000000000000249E-2</v>
      </c>
      <c r="N456" s="129">
        <f t="shared" si="46"/>
        <v>0.12000000000000011</v>
      </c>
      <c r="O456" s="25">
        <f>List1!X513</f>
        <v>6.4708033674841685</v>
      </c>
    </row>
    <row r="457" spans="1:15" x14ac:dyDescent="0.2">
      <c r="A457" s="154">
        <v>41599</v>
      </c>
      <c r="B457">
        <f>'American Bonds'!B457-'American Bonds'!B448</f>
        <v>8.9999999999999858E-2</v>
      </c>
      <c r="C457">
        <f>'American Bonds'!C457-'American Bonds'!C448</f>
        <v>5.0000000000000044E-2</v>
      </c>
      <c r="D457">
        <f>'American Bonds'!D457-'American Bonds'!D448</f>
        <v>8.9999999999999858E-2</v>
      </c>
      <c r="E457">
        <f>'American Bonds'!E457-'American Bonds'!E448</f>
        <v>8.0000000000000071E-2</v>
      </c>
      <c r="F457">
        <f>'American Bonds'!F457-'American Bonds'!F448</f>
        <v>0.1100000000000001</v>
      </c>
      <c r="G457">
        <f>'American Bonds'!G457-'American Bonds'!G448</f>
        <v>9.000000000000008E-2</v>
      </c>
      <c r="H457">
        <f>'American Bonds'!H457-'American Bonds'!H448</f>
        <v>4.0000000000000036E-2</v>
      </c>
      <c r="I457">
        <f>'American Bonds'!I457-'American Bonds'!I448</f>
        <v>2.0000000000000018E-2</v>
      </c>
      <c r="J457">
        <f>'American Bonds'!J457-'American Bonds'!J448</f>
        <v>-1.0000000000000231E-2</v>
      </c>
      <c r="K457">
        <f>'American Bonds'!K457-'American Bonds'!K448</f>
        <v>-2.0000000000000018E-2</v>
      </c>
      <c r="L457">
        <f>'American Bonds'!L457-'American Bonds'!L448</f>
        <v>-6.0000000000000053E-2</v>
      </c>
      <c r="N457" s="129">
        <f t="shared" si="46"/>
        <v>0.1100000000000001</v>
      </c>
      <c r="O457" s="25">
        <f>List1!X514</f>
        <v>6.4781787142698457</v>
      </c>
    </row>
    <row r="458" spans="1:15" x14ac:dyDescent="0.2">
      <c r="A458" s="154">
        <v>41601</v>
      </c>
      <c r="B458">
        <f>'American Bonds'!B458-'American Bonds'!B449</f>
        <v>7.9999999999999849E-2</v>
      </c>
      <c r="C458">
        <f>'American Bonds'!C458-'American Bonds'!C449</f>
        <v>6.0000000000000053E-2</v>
      </c>
      <c r="D458">
        <f>'American Bonds'!D458-'American Bonds'!D449</f>
        <v>7.9999999999999849E-2</v>
      </c>
      <c r="E458">
        <f>'American Bonds'!E458-'American Bonds'!E449</f>
        <v>7.0000000000000062E-2</v>
      </c>
      <c r="F458">
        <f>'American Bonds'!F458-'American Bonds'!F449</f>
        <v>8.0000000000000071E-2</v>
      </c>
      <c r="G458">
        <f>'American Bonds'!G458-'American Bonds'!G449</f>
        <v>6.0000000000000053E-2</v>
      </c>
      <c r="H458">
        <f>'American Bonds'!H458-'American Bonds'!H449</f>
        <v>9.9999999999997868E-3</v>
      </c>
      <c r="I458">
        <f>'American Bonds'!I458-'American Bonds'!I449</f>
        <v>-4.0000000000000036E-2</v>
      </c>
      <c r="J458">
        <f>'American Bonds'!J458-'American Bonds'!J449</f>
        <v>-6.0000000000000053E-2</v>
      </c>
      <c r="K458">
        <f>'American Bonds'!K458-'American Bonds'!K449</f>
        <v>-8.9999999999999858E-2</v>
      </c>
      <c r="L458">
        <f>'American Bonds'!L458-'American Bonds'!L449</f>
        <v>-0.12000000000000011</v>
      </c>
      <c r="N458" s="129">
        <f t="shared" si="46"/>
        <v>8.0000000000000071E-2</v>
      </c>
      <c r="O458" s="25">
        <f>List1!X515</f>
        <v>6.4835774017906145</v>
      </c>
    </row>
    <row r="459" spans="1:15" x14ac:dyDescent="0.2">
      <c r="A459" s="154">
        <v>41604</v>
      </c>
      <c r="B459">
        <f>'American Bonds'!B459-'American Bonds'!B450</f>
        <v>7.9999999999999849E-2</v>
      </c>
      <c r="C459">
        <f>'American Bonds'!C459-'American Bonds'!C450</f>
        <v>3.0000000000000027E-2</v>
      </c>
      <c r="D459">
        <f>'American Bonds'!D459-'American Bonds'!D450</f>
        <v>3.9999999999999813E-2</v>
      </c>
      <c r="E459">
        <f>'American Bonds'!E459-'American Bonds'!E450</f>
        <v>7.0000000000000062E-2</v>
      </c>
      <c r="F459">
        <f>'American Bonds'!F459-'American Bonds'!F450</f>
        <v>4.0000000000000036E-2</v>
      </c>
      <c r="G459">
        <f>'American Bonds'!G459-'American Bonds'!G450</f>
        <v>2.0000000000000018E-2</v>
      </c>
      <c r="H459">
        <f>'American Bonds'!H459-'American Bonds'!H450</f>
        <v>-2.0000000000000018E-2</v>
      </c>
      <c r="I459">
        <f>'American Bonds'!I459-'American Bonds'!I450</f>
        <v>-6.0000000000000053E-2</v>
      </c>
      <c r="J459">
        <f>'American Bonds'!J459-'American Bonds'!J450</f>
        <v>-8.0000000000000071E-2</v>
      </c>
      <c r="K459">
        <f>'American Bonds'!K459-'American Bonds'!K450</f>
        <v>-0.10000000000000009</v>
      </c>
      <c r="L459">
        <f>'American Bonds'!L459-'American Bonds'!L450</f>
        <v>-0.11000000000000032</v>
      </c>
      <c r="N459" s="129">
        <f t="shared" si="46"/>
        <v>7.9999999999999849E-2</v>
      </c>
      <c r="O459" s="25">
        <f>List1!X516</f>
        <v>6.4790998539157876</v>
      </c>
    </row>
    <row r="460" spans="1:15" x14ac:dyDescent="0.2">
      <c r="A460" s="154">
        <v>41605</v>
      </c>
      <c r="B460">
        <f>'American Bonds'!B460-'American Bonds'!B451</f>
        <v>9.9999999999999867E-2</v>
      </c>
      <c r="C460">
        <f>'American Bonds'!C460-'American Bonds'!C451</f>
        <v>4.0000000000000036E-2</v>
      </c>
      <c r="D460">
        <f>'American Bonds'!D460-'American Bonds'!D451</f>
        <v>6.0000000000000053E-2</v>
      </c>
      <c r="E460">
        <f>'American Bonds'!E460-'American Bonds'!E451</f>
        <v>6.0000000000000053E-2</v>
      </c>
      <c r="F460">
        <f>'American Bonds'!F460-'American Bonds'!F451</f>
        <v>7.0000000000000062E-2</v>
      </c>
      <c r="G460">
        <f>'American Bonds'!G460-'American Bonds'!G451</f>
        <v>4.0000000000000036E-2</v>
      </c>
      <c r="H460">
        <f>'American Bonds'!H460-'American Bonds'!H451</f>
        <v>9.9999999999997868E-3</v>
      </c>
      <c r="I460">
        <f>'American Bonds'!I460-'American Bonds'!I451</f>
        <v>-1.9999999999999574E-2</v>
      </c>
      <c r="J460">
        <f>'American Bonds'!J460-'American Bonds'!J451</f>
        <v>-4.0000000000000036E-2</v>
      </c>
      <c r="K460">
        <f>'American Bonds'!K460-'American Bonds'!K451</f>
        <v>-6.0000000000000053E-2</v>
      </c>
      <c r="L460">
        <f>'American Bonds'!L460-'American Bonds'!L451</f>
        <v>-6.999999999999984E-2</v>
      </c>
      <c r="N460" s="129">
        <f t="shared" ref="N460:N504" si="47">MAX(B460:L460)</f>
        <v>9.9999999999999867E-2</v>
      </c>
      <c r="O460" s="25">
        <f>List1!X517</f>
        <v>6.483884364081951</v>
      </c>
    </row>
    <row r="461" spans="1:15" x14ac:dyDescent="0.2">
      <c r="A461" s="154">
        <v>41606</v>
      </c>
      <c r="B461">
        <f>'American Bonds'!B461-'American Bonds'!B452</f>
        <v>8.9999999999999858E-2</v>
      </c>
      <c r="C461">
        <f>'American Bonds'!C461-'American Bonds'!C452</f>
        <v>4.0000000000000036E-2</v>
      </c>
      <c r="D461">
        <f>'American Bonds'!D461-'American Bonds'!D452</f>
        <v>6.0000000000000053E-2</v>
      </c>
      <c r="E461">
        <f>'American Bonds'!E461-'American Bonds'!E452</f>
        <v>6.0000000000000053E-2</v>
      </c>
      <c r="F461">
        <f>'American Bonds'!F461-'American Bonds'!F452</f>
        <v>0.10000000000000009</v>
      </c>
      <c r="G461">
        <f>'American Bonds'!G461-'American Bonds'!G452</f>
        <v>7.0000000000000062E-2</v>
      </c>
      <c r="H461">
        <f>'American Bonds'!H461-'American Bonds'!H452</f>
        <v>4.9999999999999822E-2</v>
      </c>
      <c r="I461">
        <f>'American Bonds'!I461-'American Bonds'!I452</f>
        <v>6.0000000000000053E-2</v>
      </c>
      <c r="J461">
        <f>'American Bonds'!J461-'American Bonds'!J452</f>
        <v>4.0000000000000036E-2</v>
      </c>
      <c r="K461">
        <f>'American Bonds'!K461-'American Bonds'!K452</f>
        <v>4.0000000000000036E-2</v>
      </c>
      <c r="L461">
        <f>'American Bonds'!L461-'American Bonds'!L452</f>
        <v>4.0000000000000036E-2</v>
      </c>
      <c r="N461" s="129">
        <f t="shared" si="47"/>
        <v>0.10000000000000009</v>
      </c>
      <c r="O461" s="25">
        <f>List1!X518</f>
        <v>6.4790583090641389</v>
      </c>
    </row>
    <row r="462" spans="1:15" x14ac:dyDescent="0.2">
      <c r="A462" s="154">
        <v>41607</v>
      </c>
      <c r="B462">
        <f>'American Bonds'!B462-'American Bonds'!B453</f>
        <v>5.9999999999999831E-2</v>
      </c>
      <c r="C462">
        <f>'American Bonds'!C462-'American Bonds'!C453</f>
        <v>0</v>
      </c>
      <c r="D462">
        <f>'American Bonds'!D462-'American Bonds'!D453</f>
        <v>2.0000000000000018E-2</v>
      </c>
      <c r="E462">
        <f>'American Bonds'!E462-'American Bonds'!E453</f>
        <v>3.0000000000000027E-2</v>
      </c>
      <c r="F462">
        <f>'American Bonds'!F462-'American Bonds'!F453</f>
        <v>6.0000000000000053E-2</v>
      </c>
      <c r="G462">
        <f>'American Bonds'!G462-'American Bonds'!G453</f>
        <v>6.999999999999984E-2</v>
      </c>
      <c r="H462">
        <f>'American Bonds'!H462-'American Bonds'!H453</f>
        <v>7.0000000000000284E-2</v>
      </c>
      <c r="I462">
        <f>'American Bonds'!I462-'American Bonds'!I453</f>
        <v>6.0000000000000053E-2</v>
      </c>
      <c r="J462">
        <f>'American Bonds'!J462-'American Bonds'!J453</f>
        <v>4.9999999999999822E-2</v>
      </c>
      <c r="K462">
        <f>'American Bonds'!K462-'American Bonds'!K453</f>
        <v>2.9999999999999805E-2</v>
      </c>
      <c r="L462">
        <f>'American Bonds'!L462-'American Bonds'!L453</f>
        <v>2.0000000000000018E-2</v>
      </c>
      <c r="N462" s="129">
        <f t="shared" si="47"/>
        <v>7.0000000000000284E-2</v>
      </c>
      <c r="O462" s="25">
        <f>List1!X519</f>
        <v>6.4651145902856122</v>
      </c>
    </row>
    <row r="463" spans="1:15" x14ac:dyDescent="0.2">
      <c r="A463" s="154" t="s">
        <v>185</v>
      </c>
      <c r="B463">
        <f>'American Bonds'!B463-'American Bonds'!B454</f>
        <v>5.9999999999999831E-2</v>
      </c>
      <c r="C463">
        <f>'American Bonds'!C463-'American Bonds'!C454</f>
        <v>-2.0000000000000018E-2</v>
      </c>
      <c r="D463">
        <f>'American Bonds'!D463-'American Bonds'!D454</f>
        <v>3.0000000000000027E-2</v>
      </c>
      <c r="E463">
        <f>'American Bonds'!E463-'American Bonds'!E454</f>
        <v>2.0000000000000018E-2</v>
      </c>
      <c r="F463">
        <f>'American Bonds'!F463-'American Bonds'!F454</f>
        <v>5.0000000000000044E-2</v>
      </c>
      <c r="G463">
        <f>'American Bonds'!G463-'American Bonds'!G454</f>
        <v>6.999999999999984E-2</v>
      </c>
      <c r="H463">
        <f>'American Bonds'!H463-'American Bonds'!H454</f>
        <v>6.999999999999984E-2</v>
      </c>
      <c r="I463">
        <f>'American Bonds'!I463-'American Bonds'!I454</f>
        <v>4.9999999999999822E-2</v>
      </c>
      <c r="J463">
        <f>'American Bonds'!J463-'American Bonds'!J454</f>
        <v>2.0000000000000018E-2</v>
      </c>
      <c r="K463">
        <f>'American Bonds'!K463-'American Bonds'!K454</f>
        <v>-9.9999999999997868E-3</v>
      </c>
      <c r="L463">
        <f>'American Bonds'!L463-'American Bonds'!L454</f>
        <v>-2.0000000000000018E-2</v>
      </c>
      <c r="N463" s="129">
        <f t="shared" si="47"/>
        <v>6.999999999999984E-2</v>
      </c>
      <c r="O463" s="25">
        <f>List1!X520</f>
        <v>6.4529289202438775</v>
      </c>
    </row>
    <row r="464" spans="1:15" x14ac:dyDescent="0.2">
      <c r="A464" s="154" t="s">
        <v>186</v>
      </c>
      <c r="B464">
        <f>'American Bonds'!B464-'American Bonds'!B455</f>
        <v>6.999999999999984E-2</v>
      </c>
      <c r="C464">
        <f>'American Bonds'!C464-'American Bonds'!C455</f>
        <v>-1.0000000000000009E-2</v>
      </c>
      <c r="D464">
        <f>'American Bonds'!D464-'American Bonds'!D455</f>
        <v>-1.0000000000000009E-2</v>
      </c>
      <c r="E464">
        <f>'American Bonds'!E464-'American Bonds'!E455</f>
        <v>3.9999999999999813E-2</v>
      </c>
      <c r="F464">
        <f>'American Bonds'!F464-'American Bonds'!F455</f>
        <v>3.0000000000000027E-2</v>
      </c>
      <c r="G464">
        <f>'American Bonds'!G464-'American Bonds'!G455</f>
        <v>6.999999999999984E-2</v>
      </c>
      <c r="H464">
        <f>'American Bonds'!H464-'American Bonds'!H455</f>
        <v>6.0000000000000053E-2</v>
      </c>
      <c r="I464">
        <f>'American Bonds'!I464-'American Bonds'!I455</f>
        <v>3.0000000000000249E-2</v>
      </c>
      <c r="J464">
        <f>'American Bonds'!J464-'American Bonds'!J455</f>
        <v>0</v>
      </c>
      <c r="K464">
        <f>'American Bonds'!K464-'American Bonds'!K455</f>
        <v>-2.0000000000000018E-2</v>
      </c>
      <c r="L464">
        <f>'American Bonds'!L464-'American Bonds'!L455</f>
        <v>-9.9999999999997868E-3</v>
      </c>
      <c r="N464" s="129">
        <f t="shared" si="47"/>
        <v>6.999999999999984E-2</v>
      </c>
      <c r="O464" s="25">
        <f>List1!X521</f>
        <v>6.4778172030328154</v>
      </c>
    </row>
    <row r="465" spans="1:15" x14ac:dyDescent="0.2">
      <c r="A465" s="154" t="s">
        <v>187</v>
      </c>
      <c r="B465">
        <f>'American Bonds'!B465-'American Bonds'!B456</f>
        <v>6.0000000000000053E-2</v>
      </c>
      <c r="C465">
        <f>'American Bonds'!C465-'American Bonds'!C456</f>
        <v>0</v>
      </c>
      <c r="D465">
        <f>'American Bonds'!D465-'American Bonds'!D456</f>
        <v>3.0000000000000027E-2</v>
      </c>
      <c r="E465">
        <f>'American Bonds'!E465-'American Bonds'!E456</f>
        <v>1.9999999999999796E-2</v>
      </c>
      <c r="F465">
        <f>'American Bonds'!F465-'American Bonds'!F456</f>
        <v>6.0000000000000053E-2</v>
      </c>
      <c r="G465">
        <f>'American Bonds'!G465-'American Bonds'!G456</f>
        <v>6.0000000000000053E-2</v>
      </c>
      <c r="H465">
        <f>'American Bonds'!H465-'American Bonds'!H456</f>
        <v>4.0000000000000036E-2</v>
      </c>
      <c r="I465">
        <f>'American Bonds'!I465-'American Bonds'!I456</f>
        <v>9.9999999999997868E-3</v>
      </c>
      <c r="J465">
        <f>'American Bonds'!J465-'American Bonds'!J456</f>
        <v>0</v>
      </c>
      <c r="K465">
        <f>'American Bonds'!K465-'American Bonds'!K456</f>
        <v>-3.0000000000000249E-2</v>
      </c>
      <c r="L465">
        <f>'American Bonds'!L465-'American Bonds'!L456</f>
        <v>-2.9999999999999805E-2</v>
      </c>
      <c r="N465" s="129">
        <f t="shared" si="47"/>
        <v>6.0000000000000053E-2</v>
      </c>
      <c r="O465" s="25">
        <f>List1!X522</f>
        <v>6.4792809945216252</v>
      </c>
    </row>
    <row r="466" spans="1:15" x14ac:dyDescent="0.2">
      <c r="A466" s="154" t="s">
        <v>188</v>
      </c>
      <c r="B466">
        <f>'American Bonds'!B466-'American Bonds'!B457</f>
        <v>2.0000000000000018E-2</v>
      </c>
      <c r="C466">
        <f>'American Bonds'!C466-'American Bonds'!C457</f>
        <v>1.0000000000000009E-2</v>
      </c>
      <c r="D466">
        <f>'American Bonds'!D466-'American Bonds'!D457</f>
        <v>3.0000000000000027E-2</v>
      </c>
      <c r="E466">
        <f>'American Bonds'!E466-'American Bonds'!E457</f>
        <v>6.999999999999984E-2</v>
      </c>
      <c r="F466">
        <f>'American Bonds'!F466-'American Bonds'!F457</f>
        <v>4.0000000000000036E-2</v>
      </c>
      <c r="G466">
        <f>'American Bonds'!G466-'American Bonds'!G457</f>
        <v>7.9999999999999849E-2</v>
      </c>
      <c r="H466">
        <f>'American Bonds'!H466-'American Bonds'!H457</f>
        <v>6.0000000000000053E-2</v>
      </c>
      <c r="I466">
        <f>'American Bonds'!I466-'American Bonds'!I457</f>
        <v>2.9999999999999805E-2</v>
      </c>
      <c r="J466">
        <f>'American Bonds'!J466-'American Bonds'!J457</f>
        <v>1.0000000000000231E-2</v>
      </c>
      <c r="K466">
        <f>'American Bonds'!K466-'American Bonds'!K457</f>
        <v>-4.0000000000000036E-2</v>
      </c>
      <c r="L466">
        <f>'American Bonds'!L466-'American Bonds'!L457</f>
        <v>-4.0000000000000036E-2</v>
      </c>
      <c r="N466" s="129">
        <f t="shared" si="47"/>
        <v>7.9999999999999849E-2</v>
      </c>
      <c r="O466" s="25">
        <f>List1!X523</f>
        <v>6.4888556221828884</v>
      </c>
    </row>
    <row r="467" spans="1:15" x14ac:dyDescent="0.2">
      <c r="A467" s="154" t="s">
        <v>189</v>
      </c>
      <c r="B467">
        <f>'American Bonds'!B467-'American Bonds'!B458</f>
        <v>2.0000000000000018E-2</v>
      </c>
      <c r="C467">
        <f>'American Bonds'!C467-'American Bonds'!C458</f>
        <v>0</v>
      </c>
      <c r="D467">
        <f>'American Bonds'!D467-'American Bonds'!D458</f>
        <v>2.0000000000000018E-2</v>
      </c>
      <c r="E467">
        <f>'American Bonds'!E467-'American Bonds'!E458</f>
        <v>5.9999999999999831E-2</v>
      </c>
      <c r="F467">
        <f>'American Bonds'!F467-'American Bonds'!F458</f>
        <v>5.0000000000000044E-2</v>
      </c>
      <c r="G467">
        <f>'American Bonds'!G467-'American Bonds'!G458</f>
        <v>6.999999999999984E-2</v>
      </c>
      <c r="H467">
        <f>'American Bonds'!H467-'American Bonds'!H458</f>
        <v>7.0000000000000284E-2</v>
      </c>
      <c r="I467">
        <f>'American Bonds'!I467-'American Bonds'!I458</f>
        <v>6.0000000000000053E-2</v>
      </c>
      <c r="J467">
        <f>'American Bonds'!J467-'American Bonds'!J458</f>
        <v>3.0000000000000249E-2</v>
      </c>
      <c r="K467">
        <f>'American Bonds'!K467-'American Bonds'!K458</f>
        <v>0</v>
      </c>
      <c r="L467">
        <f>'American Bonds'!L467-'American Bonds'!L458</f>
        <v>0</v>
      </c>
      <c r="N467" s="129">
        <f t="shared" si="47"/>
        <v>7.0000000000000284E-2</v>
      </c>
      <c r="O467" s="25">
        <f>List1!X524</f>
        <v>6.4972002012091572</v>
      </c>
    </row>
    <row r="468" spans="1:15" x14ac:dyDescent="0.2">
      <c r="A468" s="154" t="s">
        <v>190</v>
      </c>
      <c r="B468">
        <f>'American Bonds'!B468-'American Bonds'!B459</f>
        <v>-1.0000000000000009E-2</v>
      </c>
      <c r="C468">
        <f>'American Bonds'!C468-'American Bonds'!C459</f>
        <v>1.0000000000000009E-2</v>
      </c>
      <c r="D468">
        <f>'American Bonds'!D468-'American Bonds'!D459</f>
        <v>4.0000000000000036E-2</v>
      </c>
      <c r="E468">
        <f>'American Bonds'!E468-'American Bonds'!E459</f>
        <v>2.9999999999999805E-2</v>
      </c>
      <c r="F468">
        <f>'American Bonds'!F468-'American Bonds'!F459</f>
        <v>6.0000000000000053E-2</v>
      </c>
      <c r="G468">
        <f>'American Bonds'!G468-'American Bonds'!G459</f>
        <v>7.9999999999999849E-2</v>
      </c>
      <c r="H468">
        <f>'American Bonds'!H468-'American Bonds'!H459</f>
        <v>8.0000000000000071E-2</v>
      </c>
      <c r="I468">
        <f>'American Bonds'!I468-'American Bonds'!I459</f>
        <v>8.0000000000000071E-2</v>
      </c>
      <c r="J468">
        <f>'American Bonds'!J468-'American Bonds'!J459</f>
        <v>6.0000000000000053E-2</v>
      </c>
      <c r="K468">
        <f>'American Bonds'!K468-'American Bonds'!K459</f>
        <v>2.0000000000000018E-2</v>
      </c>
      <c r="L468">
        <f>'American Bonds'!L468-'American Bonds'!L459</f>
        <v>1.0000000000000231E-2</v>
      </c>
      <c r="N468" s="129">
        <f t="shared" si="47"/>
        <v>8.0000000000000071E-2</v>
      </c>
      <c r="O468" s="25">
        <f>List1!X525</f>
        <v>6.4790219119913202</v>
      </c>
    </row>
    <row r="469" spans="1:15" x14ac:dyDescent="0.2">
      <c r="A469" s="154" t="s">
        <v>191</v>
      </c>
      <c r="B469">
        <f>'American Bonds'!B469-'American Bonds'!B460</f>
        <v>2.0000000000000018E-2</v>
      </c>
      <c r="C469">
        <f>'American Bonds'!C469-'American Bonds'!C460</f>
        <v>3.0000000000000027E-2</v>
      </c>
      <c r="D469">
        <f>'American Bonds'!D469-'American Bonds'!D460</f>
        <v>1.0000000000000009E-2</v>
      </c>
      <c r="E469">
        <f>'American Bonds'!E469-'American Bonds'!E460</f>
        <v>7.9999999999999849E-2</v>
      </c>
      <c r="F469">
        <f>'American Bonds'!F469-'American Bonds'!F460</f>
        <v>7.0000000000000062E-2</v>
      </c>
      <c r="G469">
        <f>'American Bonds'!G469-'American Bonds'!G460</f>
        <v>9.9999999999999867E-2</v>
      </c>
      <c r="H469">
        <f>'American Bonds'!H469-'American Bonds'!H460</f>
        <v>9.0000000000000302E-2</v>
      </c>
      <c r="I469">
        <f>'American Bonds'!I469-'American Bonds'!I460</f>
        <v>5.9999999999999609E-2</v>
      </c>
      <c r="J469">
        <f>'American Bonds'!J469-'American Bonds'!J460</f>
        <v>5.0000000000000266E-2</v>
      </c>
      <c r="K469">
        <f>'American Bonds'!K469-'American Bonds'!K460</f>
        <v>9.9999999999997868E-3</v>
      </c>
      <c r="L469">
        <f>'American Bonds'!L469-'American Bonds'!L460</f>
        <v>0</v>
      </c>
      <c r="N469" s="129">
        <f t="shared" si="47"/>
        <v>9.9999999999999867E-2</v>
      </c>
      <c r="O469" s="25">
        <f>List1!X526</f>
        <v>6.4749001718383496</v>
      </c>
    </row>
    <row r="470" spans="1:15" x14ac:dyDescent="0.2">
      <c r="A470" s="154" t="s">
        <v>192</v>
      </c>
      <c r="B470">
        <f>'American Bonds'!B470-'American Bonds'!B461</f>
        <v>9.000000000000008E-2</v>
      </c>
      <c r="C470">
        <f>'American Bonds'!C470-'American Bonds'!C461</f>
        <v>5.0000000000000044E-2</v>
      </c>
      <c r="D470">
        <f>'American Bonds'!D470-'American Bonds'!D461</f>
        <v>4.0000000000000036E-2</v>
      </c>
      <c r="E470">
        <f>'American Bonds'!E470-'American Bonds'!E461</f>
        <v>8.9999999999999858E-2</v>
      </c>
      <c r="F470">
        <f>'American Bonds'!F470-'American Bonds'!F461</f>
        <v>5.0000000000000044E-2</v>
      </c>
      <c r="G470">
        <f>'American Bonds'!G470-'American Bonds'!G461</f>
        <v>8.9999999999999858E-2</v>
      </c>
      <c r="H470">
        <f>'American Bonds'!H470-'American Bonds'!H461</f>
        <v>9.0000000000000302E-2</v>
      </c>
      <c r="I470">
        <f>'American Bonds'!I470-'American Bonds'!I461</f>
        <v>4.9999999999999822E-2</v>
      </c>
      <c r="J470">
        <f>'American Bonds'!J470-'American Bonds'!J461</f>
        <v>2.9999999999999805E-2</v>
      </c>
      <c r="K470">
        <f>'American Bonds'!K470-'American Bonds'!K461</f>
        <v>-2.0000000000000018E-2</v>
      </c>
      <c r="L470">
        <f>'American Bonds'!L470-'American Bonds'!L461</f>
        <v>-2.0000000000000018E-2</v>
      </c>
      <c r="N470" s="129">
        <f t="shared" si="47"/>
        <v>9.0000000000000302E-2</v>
      </c>
      <c r="O470" s="25">
        <f>List1!X527</f>
        <v>6.4752674783445281</v>
      </c>
    </row>
    <row r="471" spans="1:15" x14ac:dyDescent="0.2">
      <c r="A471" s="154">
        <v>41620</v>
      </c>
      <c r="B471">
        <f>'American Bonds'!B471-'American Bonds'!B462</f>
        <v>8.0000000000000071E-2</v>
      </c>
      <c r="C471">
        <f>'American Bonds'!C471-'American Bonds'!C462</f>
        <v>3.0000000000000027E-2</v>
      </c>
      <c r="D471">
        <f>'American Bonds'!D471-'American Bonds'!D462</f>
        <v>3.0000000000000027E-2</v>
      </c>
      <c r="E471">
        <f>'American Bonds'!E471-'American Bonds'!E462</f>
        <v>5.9999999999999831E-2</v>
      </c>
      <c r="F471">
        <f>'American Bonds'!F471-'American Bonds'!F462</f>
        <v>1.0000000000000009E-2</v>
      </c>
      <c r="G471">
        <f>'American Bonds'!G471-'American Bonds'!G462</f>
        <v>0</v>
      </c>
      <c r="H471">
        <f>'American Bonds'!H471-'American Bonds'!H462</f>
        <v>-2.0000000000000018E-2</v>
      </c>
      <c r="I471">
        <f>'American Bonds'!I471-'American Bonds'!I462</f>
        <v>-5.0000000000000266E-2</v>
      </c>
      <c r="J471">
        <f>'American Bonds'!J471-'American Bonds'!J462</f>
        <v>-6.0000000000000053E-2</v>
      </c>
      <c r="K471">
        <f>'American Bonds'!K471-'American Bonds'!K462</f>
        <v>-8.9999999999999858E-2</v>
      </c>
      <c r="L471">
        <f>'American Bonds'!L471-'American Bonds'!L462</f>
        <v>-8.9999999999999858E-2</v>
      </c>
      <c r="N471" s="129">
        <f t="shared" si="47"/>
        <v>8.0000000000000071E-2</v>
      </c>
      <c r="O471" s="25">
        <f>List1!X528</f>
        <v>6.4717318049733228</v>
      </c>
    </row>
    <row r="472" spans="1:15" x14ac:dyDescent="0.2">
      <c r="A472" s="154">
        <v>41621</v>
      </c>
      <c r="B472">
        <f>'American Bonds'!B472-'American Bonds'!B463</f>
        <v>7.0000000000000062E-2</v>
      </c>
      <c r="C472">
        <f>'American Bonds'!C472-'American Bonds'!C463</f>
        <v>5.0000000000000044E-2</v>
      </c>
      <c r="D472">
        <f>'American Bonds'!D472-'American Bonds'!D463</f>
        <v>3.0000000000000027E-2</v>
      </c>
      <c r="E472">
        <f>'American Bonds'!E472-'American Bonds'!E463</f>
        <v>7.9999999999999849E-2</v>
      </c>
      <c r="F472">
        <f>'American Bonds'!F472-'American Bonds'!F463</f>
        <v>4.0000000000000036E-2</v>
      </c>
      <c r="G472">
        <f>'American Bonds'!G472-'American Bonds'!G463</f>
        <v>2.0000000000000018E-2</v>
      </c>
      <c r="H472">
        <f>'American Bonds'!H472-'American Bonds'!H463</f>
        <v>1.0000000000000231E-2</v>
      </c>
      <c r="I472">
        <f>'American Bonds'!I472-'American Bonds'!I463</f>
        <v>-9.9999999999997868E-3</v>
      </c>
      <c r="J472">
        <f>'American Bonds'!J472-'American Bonds'!J463</f>
        <v>-2.0000000000000018E-2</v>
      </c>
      <c r="K472">
        <f>'American Bonds'!K472-'American Bonds'!K463</f>
        <v>-5.0000000000000266E-2</v>
      </c>
      <c r="L472">
        <f>'American Bonds'!L472-'American Bonds'!L463</f>
        <v>-4.9999999999999822E-2</v>
      </c>
      <c r="N472" s="129">
        <f t="shared" si="47"/>
        <v>7.9999999999999849E-2</v>
      </c>
      <c r="O472" s="25">
        <f>List1!X529</f>
        <v>6.4851690623124307</v>
      </c>
    </row>
    <row r="473" spans="1:15" x14ac:dyDescent="0.2">
      <c r="A473" s="154">
        <v>41622</v>
      </c>
      <c r="B473">
        <f>'American Bonds'!B473-'American Bonds'!B464</f>
        <v>8.0000000000000071E-2</v>
      </c>
      <c r="C473">
        <f>'American Bonds'!C473-'American Bonds'!C464</f>
        <v>2.0000000000000018E-2</v>
      </c>
      <c r="D473">
        <f>'American Bonds'!D473-'American Bonds'!D464</f>
        <v>3.0000000000000027E-2</v>
      </c>
      <c r="E473">
        <f>'American Bonds'!E473-'American Bonds'!E464</f>
        <v>5.0000000000000044E-2</v>
      </c>
      <c r="F473">
        <f>'American Bonds'!F473-'American Bonds'!F464</f>
        <v>4.0000000000000036E-2</v>
      </c>
      <c r="G473">
        <f>'American Bonds'!G473-'American Bonds'!G464</f>
        <v>2.0000000000000018E-2</v>
      </c>
      <c r="H473">
        <f>'American Bonds'!H473-'American Bonds'!H464</f>
        <v>1.0000000000000231E-2</v>
      </c>
      <c r="I473">
        <f>'American Bonds'!I473-'American Bonds'!I464</f>
        <v>-1.0000000000000231E-2</v>
      </c>
      <c r="J473">
        <f>'American Bonds'!J473-'American Bonds'!J464</f>
        <v>-2.0000000000000018E-2</v>
      </c>
      <c r="K473">
        <f>'American Bonds'!K473-'American Bonds'!K464</f>
        <v>-6.0000000000000053E-2</v>
      </c>
      <c r="L473">
        <f>'American Bonds'!L473-'American Bonds'!L464</f>
        <v>-8.9999999999999858E-2</v>
      </c>
      <c r="N473" s="129">
        <f t="shared" si="47"/>
        <v>8.0000000000000071E-2</v>
      </c>
      <c r="O473" s="25">
        <f>List1!X530</f>
        <v>6.4956868192443133</v>
      </c>
    </row>
    <row r="474" spans="1:15" x14ac:dyDescent="0.2">
      <c r="A474" s="154">
        <v>41625</v>
      </c>
      <c r="B474">
        <f>'American Bonds'!B474-'American Bonds'!B465</f>
        <v>5.0000000000000044E-2</v>
      </c>
      <c r="C474">
        <f>'American Bonds'!C474-'American Bonds'!C465</f>
        <v>7.9999999999999849E-2</v>
      </c>
      <c r="D474">
        <f>'American Bonds'!D474-'American Bonds'!D465</f>
        <v>3.0000000000000027E-2</v>
      </c>
      <c r="E474">
        <f>'American Bonds'!E474-'American Bonds'!E465</f>
        <v>6.0000000000000053E-2</v>
      </c>
      <c r="F474">
        <f>'American Bonds'!F474-'American Bonds'!F465</f>
        <v>1.0000000000000009E-2</v>
      </c>
      <c r="G474">
        <f>'American Bonds'!G474-'American Bonds'!G465</f>
        <v>0</v>
      </c>
      <c r="H474">
        <f>'American Bonds'!H474-'American Bonds'!H465</f>
        <v>2.0000000000000018E-2</v>
      </c>
      <c r="I474">
        <f>'American Bonds'!I474-'American Bonds'!I465</f>
        <v>2.0000000000000018E-2</v>
      </c>
      <c r="J474">
        <f>'American Bonds'!J474-'American Bonds'!J465</f>
        <v>3.0000000000000249E-2</v>
      </c>
      <c r="K474">
        <f>'American Bonds'!K474-'American Bonds'!K465</f>
        <v>2.0000000000000018E-2</v>
      </c>
      <c r="L474">
        <f>'American Bonds'!L474-'American Bonds'!L465</f>
        <v>1.0000000000000231E-2</v>
      </c>
      <c r="N474" s="129">
        <f t="shared" si="47"/>
        <v>7.9999999999999849E-2</v>
      </c>
      <c r="O474" s="25">
        <f>List1!X531</f>
        <v>6.4996117194825462</v>
      </c>
    </row>
    <row r="475" spans="1:15" x14ac:dyDescent="0.2">
      <c r="A475" s="154">
        <v>41626</v>
      </c>
      <c r="B475">
        <f>'American Bonds'!B475-'American Bonds'!B466</f>
        <v>7.0000000000000062E-2</v>
      </c>
      <c r="C475">
        <f>'American Bonds'!C475-'American Bonds'!C466</f>
        <v>7.0000000000000062E-2</v>
      </c>
      <c r="D475">
        <f>'American Bonds'!D475-'American Bonds'!D466</f>
        <v>3.0000000000000027E-2</v>
      </c>
      <c r="E475">
        <f>'American Bonds'!E475-'American Bonds'!E466</f>
        <v>3.0000000000000027E-2</v>
      </c>
      <c r="F475">
        <f>'American Bonds'!F475-'American Bonds'!F466</f>
        <v>9.000000000000008E-2</v>
      </c>
      <c r="G475">
        <f>'American Bonds'!G475-'American Bonds'!G466</f>
        <v>5.0000000000000044E-2</v>
      </c>
      <c r="H475">
        <f>'American Bonds'!H475-'American Bonds'!H466</f>
        <v>0.12000000000000011</v>
      </c>
      <c r="I475">
        <f>'American Bonds'!I475-'American Bonds'!I466</f>
        <v>0.12000000000000011</v>
      </c>
      <c r="J475">
        <f>'American Bonds'!J475-'American Bonds'!J466</f>
        <v>0.12999999999999989</v>
      </c>
      <c r="K475">
        <f>'American Bonds'!K475-'American Bonds'!K466</f>
        <v>0.13000000000000034</v>
      </c>
      <c r="L475">
        <f>'American Bonds'!L475-'American Bonds'!L466</f>
        <v>0.10999999999999988</v>
      </c>
      <c r="N475" s="129">
        <f t="shared" si="47"/>
        <v>0.13000000000000034</v>
      </c>
      <c r="O475" s="25">
        <f>List1!X532</f>
        <v>6.4809216035906312</v>
      </c>
    </row>
    <row r="476" spans="1:15" x14ac:dyDescent="0.2">
      <c r="A476" s="154">
        <v>41627</v>
      </c>
      <c r="B476">
        <f>'American Bonds'!B476-'American Bonds'!B467</f>
        <v>6.0000000000000053E-2</v>
      </c>
      <c r="C476">
        <f>'American Bonds'!C476-'American Bonds'!C467</f>
        <v>8.9999999999999858E-2</v>
      </c>
      <c r="D476">
        <f>'American Bonds'!D476-'American Bonds'!D467</f>
        <v>4.0000000000000036E-2</v>
      </c>
      <c r="E476">
        <f>'American Bonds'!E476-'American Bonds'!E467</f>
        <v>5.0000000000000044E-2</v>
      </c>
      <c r="F476">
        <f>'American Bonds'!F476-'American Bonds'!F467</f>
        <v>7.0000000000000062E-2</v>
      </c>
      <c r="G476">
        <f>'American Bonds'!G476-'American Bonds'!G467</f>
        <v>6.0000000000000053E-2</v>
      </c>
      <c r="H476">
        <f>'American Bonds'!H476-'American Bonds'!H467</f>
        <v>0.10000000000000009</v>
      </c>
      <c r="I476">
        <f>'American Bonds'!I476-'American Bonds'!I467</f>
        <v>0.10999999999999988</v>
      </c>
      <c r="J476">
        <f>'American Bonds'!J476-'American Bonds'!J467</f>
        <v>0.12000000000000011</v>
      </c>
      <c r="K476">
        <f>'American Bonds'!K476-'American Bonds'!K467</f>
        <v>0.12999999999999989</v>
      </c>
      <c r="L476">
        <f>'American Bonds'!L476-'American Bonds'!L467</f>
        <v>0.12000000000000011</v>
      </c>
      <c r="N476" s="129">
        <f t="shared" si="47"/>
        <v>0.12999999999999989</v>
      </c>
      <c r="O476" s="25">
        <f>List1!X533</f>
        <v>6.4496815378699193</v>
      </c>
    </row>
    <row r="477" spans="1:15" x14ac:dyDescent="0.2">
      <c r="A477" s="154">
        <v>41628</v>
      </c>
      <c r="B477">
        <f>'American Bonds'!B477-'American Bonds'!B468</f>
        <v>7.0000000000000062E-2</v>
      </c>
      <c r="C477">
        <f>'American Bonds'!C477-'American Bonds'!C468</f>
        <v>7.0000000000000062E-2</v>
      </c>
      <c r="D477">
        <f>'American Bonds'!D477-'American Bonds'!D468</f>
        <v>9.000000000000008E-2</v>
      </c>
      <c r="E477">
        <f>'American Bonds'!E477-'American Bonds'!E468</f>
        <v>8.0000000000000071E-2</v>
      </c>
      <c r="F477">
        <f>'American Bonds'!F477-'American Bonds'!F468</f>
        <v>8.9999999999999858E-2</v>
      </c>
      <c r="G477">
        <f>'American Bonds'!G477-'American Bonds'!G468</f>
        <v>8.9999999999999858E-2</v>
      </c>
      <c r="H477">
        <f>'American Bonds'!H477-'American Bonds'!H468</f>
        <v>0.11999999999999966</v>
      </c>
      <c r="I477">
        <f>'American Bonds'!I477-'American Bonds'!I468</f>
        <v>0.10000000000000009</v>
      </c>
      <c r="J477">
        <f>'American Bonds'!J477-'American Bonds'!J468</f>
        <v>0.10000000000000009</v>
      </c>
      <c r="K477">
        <f>'American Bonds'!K477-'American Bonds'!K468</f>
        <v>9.0000000000000302E-2</v>
      </c>
      <c r="L477">
        <f>'American Bonds'!L477-'American Bonds'!L468</f>
        <v>6.999999999999984E-2</v>
      </c>
      <c r="N477" s="129">
        <f t="shared" si="47"/>
        <v>0.11999999999999966</v>
      </c>
      <c r="O477" s="25">
        <f>List1!X534</f>
        <v>6.4329812753920228</v>
      </c>
    </row>
    <row r="478" spans="1:15" x14ac:dyDescent="0.2">
      <c r="A478" s="154">
        <v>41629</v>
      </c>
      <c r="B478">
        <f>'American Bonds'!B478-'American Bonds'!B469</f>
        <v>-3.0000000000000027E-2</v>
      </c>
      <c r="C478">
        <f>'American Bonds'!C478-'American Bonds'!C469</f>
        <v>0</v>
      </c>
      <c r="D478">
        <f>'American Bonds'!D478-'American Bonds'!D469</f>
        <v>7.0000000000000062E-2</v>
      </c>
      <c r="E478">
        <f>'American Bonds'!E478-'American Bonds'!E469</f>
        <v>4.0000000000000036E-2</v>
      </c>
      <c r="F478">
        <f>'American Bonds'!F478-'American Bonds'!F469</f>
        <v>8.9999999999999858E-2</v>
      </c>
      <c r="G478">
        <f>'American Bonds'!G478-'American Bonds'!G469</f>
        <v>5.9999999999999831E-2</v>
      </c>
      <c r="H478">
        <f>'American Bonds'!H478-'American Bonds'!H469</f>
        <v>9.9999999999999645E-2</v>
      </c>
      <c r="I478">
        <f>'American Bonds'!I478-'American Bonds'!I469</f>
        <v>0.10000000000000009</v>
      </c>
      <c r="J478">
        <f>'American Bonds'!J478-'American Bonds'!J469</f>
        <v>8.9999999999999858E-2</v>
      </c>
      <c r="K478">
        <f>'American Bonds'!K478-'American Bonds'!K469</f>
        <v>9.0000000000000302E-2</v>
      </c>
      <c r="L478">
        <f>'American Bonds'!L478-'American Bonds'!L469</f>
        <v>6.0000000000000053E-2</v>
      </c>
      <c r="N478" s="129">
        <f t="shared" si="47"/>
        <v>0.10000000000000009</v>
      </c>
      <c r="O478" s="25">
        <f>List1!X535</f>
        <v>6.4435120998275615</v>
      </c>
    </row>
    <row r="479" spans="1:15" x14ac:dyDescent="0.2">
      <c r="A479" s="154">
        <v>41633</v>
      </c>
      <c r="B479">
        <f>'American Bonds'!B479-'American Bonds'!B470</f>
        <v>-2.0000000000000018E-2</v>
      </c>
      <c r="C479">
        <f>'American Bonds'!C479-'American Bonds'!C470</f>
        <v>0.12999999999999989</v>
      </c>
      <c r="D479">
        <f>'American Bonds'!D479-'American Bonds'!D470</f>
        <v>3.0000000000000027E-2</v>
      </c>
      <c r="E479">
        <f>'American Bonds'!E479-'American Bonds'!E470</f>
        <v>5.0000000000000044E-2</v>
      </c>
      <c r="F479">
        <f>'American Bonds'!F479-'American Bonds'!F470</f>
        <v>8.9999999999999858E-2</v>
      </c>
      <c r="G479">
        <f>'American Bonds'!G479-'American Bonds'!G470</f>
        <v>7.0000000000000062E-2</v>
      </c>
      <c r="H479">
        <f>'American Bonds'!H479-'American Bonds'!H470</f>
        <v>6.999999999999984E-2</v>
      </c>
      <c r="I479">
        <f>'American Bonds'!I479-'American Bonds'!I470</f>
        <v>6.0000000000000053E-2</v>
      </c>
      <c r="J479">
        <f>'American Bonds'!J479-'American Bonds'!J470</f>
        <v>7.0000000000000284E-2</v>
      </c>
      <c r="K479">
        <f>'American Bonds'!K479-'American Bonds'!K470</f>
        <v>6.0000000000000053E-2</v>
      </c>
      <c r="L479">
        <f>'American Bonds'!L479-'American Bonds'!L470</f>
        <v>2.9999999999999805E-2</v>
      </c>
      <c r="N479" s="129">
        <f t="shared" si="47"/>
        <v>0.12999999999999989</v>
      </c>
      <c r="O479" s="25">
        <f>List1!X536</f>
        <v>6.4435076055610505</v>
      </c>
    </row>
    <row r="480" spans="1:15" x14ac:dyDescent="0.2">
      <c r="A480" s="154">
        <v>41634</v>
      </c>
      <c r="B480">
        <f>'American Bonds'!B480-'American Bonds'!B471</f>
        <v>-4.0000000000000036E-2</v>
      </c>
      <c r="C480">
        <f>'American Bonds'!C480-'American Bonds'!C471</f>
        <v>0.1399999999999999</v>
      </c>
      <c r="D480">
        <f>'American Bonds'!D480-'American Bonds'!D471</f>
        <v>6.0000000000000053E-2</v>
      </c>
      <c r="E480">
        <f>'American Bonds'!E480-'American Bonds'!E471</f>
        <v>7.0000000000000062E-2</v>
      </c>
      <c r="F480">
        <f>'American Bonds'!F480-'American Bonds'!F471</f>
        <v>9.9999999999999867E-2</v>
      </c>
      <c r="G480">
        <f>'American Bonds'!G480-'American Bonds'!G471</f>
        <v>9.000000000000008E-2</v>
      </c>
      <c r="H480">
        <f>'American Bonds'!H480-'American Bonds'!H471</f>
        <v>0.10000000000000009</v>
      </c>
      <c r="I480">
        <f>'American Bonds'!I480-'American Bonds'!I471</f>
        <v>8.0000000000000071E-2</v>
      </c>
      <c r="J480">
        <f>'American Bonds'!J480-'American Bonds'!J471</f>
        <v>6.0000000000000053E-2</v>
      </c>
      <c r="K480">
        <f>'American Bonds'!K480-'American Bonds'!K471</f>
        <v>2.9999999999999805E-2</v>
      </c>
      <c r="L480">
        <f>'American Bonds'!L480-'American Bonds'!L471</f>
        <v>9.9999999999997868E-3</v>
      </c>
      <c r="N480" s="129">
        <f t="shared" si="47"/>
        <v>0.1399999999999999</v>
      </c>
      <c r="O480" s="25">
        <f>List1!X537</f>
        <v>6.4505606127643071</v>
      </c>
    </row>
    <row r="481" spans="1:15" x14ac:dyDescent="0.2">
      <c r="A481" s="154">
        <v>41635</v>
      </c>
      <c r="B481">
        <f>'American Bonds'!B481-'American Bonds'!B472</f>
        <v>-2.0000000000000018E-2</v>
      </c>
      <c r="C481">
        <f>'American Bonds'!C481-'American Bonds'!C472</f>
        <v>6.999999999999984E-2</v>
      </c>
      <c r="D481">
        <f>'American Bonds'!D481-'American Bonds'!D472</f>
        <v>6.0000000000000053E-2</v>
      </c>
      <c r="E481">
        <f>'American Bonds'!E481-'American Bonds'!E472</f>
        <v>6.0000000000000053E-2</v>
      </c>
      <c r="F481">
        <f>'American Bonds'!F481-'American Bonds'!F472</f>
        <v>8.9999999999999858E-2</v>
      </c>
      <c r="G481">
        <f>'American Bonds'!G481-'American Bonds'!G472</f>
        <v>8.0000000000000071E-2</v>
      </c>
      <c r="H481">
        <f>'American Bonds'!H481-'American Bonds'!H472</f>
        <v>8.9999999999999858E-2</v>
      </c>
      <c r="I481">
        <f>'American Bonds'!I481-'American Bonds'!I472</f>
        <v>8.9999999999999858E-2</v>
      </c>
      <c r="J481">
        <f>'American Bonds'!J481-'American Bonds'!J472</f>
        <v>8.0000000000000071E-2</v>
      </c>
      <c r="K481">
        <f>'American Bonds'!K481-'American Bonds'!K472</f>
        <v>7.0000000000000284E-2</v>
      </c>
      <c r="L481">
        <f>'American Bonds'!L481-'American Bonds'!L472</f>
        <v>4.0000000000000036E-2</v>
      </c>
      <c r="N481" s="129">
        <f t="shared" si="47"/>
        <v>8.9999999999999858E-2</v>
      </c>
      <c r="O481" s="25">
        <f>List1!X538</f>
        <v>6.4744712548311663</v>
      </c>
    </row>
    <row r="482" spans="1:15" x14ac:dyDescent="0.2">
      <c r="A482" s="154">
        <v>41636</v>
      </c>
      <c r="B482">
        <f>'American Bonds'!B482-'American Bonds'!B473</f>
        <v>4.0000000000000036E-2</v>
      </c>
      <c r="C482">
        <f>'American Bonds'!C482-'American Bonds'!C473</f>
        <v>7.9999999999999849E-2</v>
      </c>
      <c r="D482">
        <f>'American Bonds'!D482-'American Bonds'!D473</f>
        <v>5.0000000000000044E-2</v>
      </c>
      <c r="E482">
        <f>'American Bonds'!E482-'American Bonds'!E473</f>
        <v>5.0000000000000044E-2</v>
      </c>
      <c r="F482">
        <f>'American Bonds'!F482-'American Bonds'!F473</f>
        <v>4.9999999999999822E-2</v>
      </c>
      <c r="G482">
        <f>'American Bonds'!G482-'American Bonds'!G473</f>
        <v>3.0000000000000027E-2</v>
      </c>
      <c r="H482">
        <f>'American Bonds'!H482-'American Bonds'!H473</f>
        <v>4.0000000000000036E-2</v>
      </c>
      <c r="I482">
        <f>'American Bonds'!I482-'American Bonds'!I473</f>
        <v>5.0000000000000266E-2</v>
      </c>
      <c r="J482">
        <f>'American Bonds'!J482-'American Bonds'!J473</f>
        <v>4.9999999999999822E-2</v>
      </c>
      <c r="K482">
        <f>'American Bonds'!K482-'American Bonds'!K473</f>
        <v>6.0000000000000053E-2</v>
      </c>
      <c r="L482">
        <f>'American Bonds'!L482-'American Bonds'!L473</f>
        <v>6.0000000000000053E-2</v>
      </c>
      <c r="N482" s="129">
        <f t="shared" si="47"/>
        <v>7.9999999999999849E-2</v>
      </c>
      <c r="O482" s="25">
        <f>List1!X539</f>
        <v>6.4710391266634995</v>
      </c>
    </row>
    <row r="483" spans="1:15" x14ac:dyDescent="0.2">
      <c r="A483" s="154" t="s">
        <v>193</v>
      </c>
      <c r="B483">
        <f>'American Bonds'!B483-'American Bonds'!B474</f>
        <v>3.0000000000000027E-2</v>
      </c>
      <c r="C483">
        <f>'American Bonds'!C483-'American Bonds'!C474</f>
        <v>6.0000000000000053E-2</v>
      </c>
      <c r="D483">
        <f>'American Bonds'!D483-'American Bonds'!D474</f>
        <v>0.10000000000000009</v>
      </c>
      <c r="E483">
        <f>'American Bonds'!E483-'American Bonds'!E474</f>
        <v>0.13000000000000012</v>
      </c>
      <c r="F483">
        <f>'American Bonds'!F483-'American Bonds'!F474</f>
        <v>7.9999999999999849E-2</v>
      </c>
      <c r="G483">
        <f>'American Bonds'!G483-'American Bonds'!G474</f>
        <v>6.999999999999984E-2</v>
      </c>
      <c r="H483">
        <f>'American Bonds'!H483-'American Bonds'!H474</f>
        <v>8.0000000000000071E-2</v>
      </c>
      <c r="I483">
        <f>'American Bonds'!I483-'American Bonds'!I474</f>
        <v>8.0000000000000071E-2</v>
      </c>
      <c r="J483">
        <f>'American Bonds'!J483-'American Bonds'!J474</f>
        <v>6.999999999999984E-2</v>
      </c>
      <c r="K483">
        <f>'American Bonds'!K483-'American Bonds'!K474</f>
        <v>7.0000000000000284E-2</v>
      </c>
      <c r="L483">
        <f>'American Bonds'!L483-'American Bonds'!L474</f>
        <v>6.999999999999984E-2</v>
      </c>
      <c r="N483" s="129">
        <f t="shared" si="47"/>
        <v>0.13000000000000012</v>
      </c>
      <c r="O483" s="25">
        <f>List1!X540</f>
        <v>6.4790890137497152</v>
      </c>
    </row>
    <row r="484" spans="1:15" x14ac:dyDescent="0.2">
      <c r="A484" s="154" t="s">
        <v>194</v>
      </c>
      <c r="B484">
        <f>'American Bonds'!B484-'American Bonds'!B475</f>
        <v>4.0000000000000036E-2</v>
      </c>
      <c r="C484">
        <f>'American Bonds'!C484-'American Bonds'!C475</f>
        <v>3.9999999999999813E-2</v>
      </c>
      <c r="D484">
        <f>'American Bonds'!D484-'American Bonds'!D475</f>
        <v>8.0000000000000071E-2</v>
      </c>
      <c r="E484">
        <f>'American Bonds'!E484-'American Bonds'!E475</f>
        <v>0.10000000000000009</v>
      </c>
      <c r="F484">
        <f>'American Bonds'!F484-'American Bonds'!F475</f>
        <v>6.999999999999984E-2</v>
      </c>
      <c r="G484">
        <f>'American Bonds'!G484-'American Bonds'!G475</f>
        <v>5.0000000000000044E-2</v>
      </c>
      <c r="H484">
        <f>'American Bonds'!H484-'American Bonds'!H475</f>
        <v>2.0000000000000018E-2</v>
      </c>
      <c r="I484">
        <f>'American Bonds'!I484-'American Bonds'!I475</f>
        <v>0</v>
      </c>
      <c r="J484">
        <f>'American Bonds'!J484-'American Bonds'!J475</f>
        <v>-2.0000000000000018E-2</v>
      </c>
      <c r="K484">
        <f>'American Bonds'!K484-'American Bonds'!K475</f>
        <v>-4.0000000000000036E-2</v>
      </c>
      <c r="L484">
        <f>'American Bonds'!L484-'American Bonds'!L475</f>
        <v>-4.0000000000000036E-2</v>
      </c>
      <c r="N484" s="129">
        <f t="shared" si="47"/>
        <v>0.10000000000000009</v>
      </c>
      <c r="O484" s="25">
        <f>List1!X541</f>
        <v>6.4579211146383164</v>
      </c>
    </row>
    <row r="485" spans="1:15" x14ac:dyDescent="0.2">
      <c r="A485" s="154" t="s">
        <v>195</v>
      </c>
      <c r="B485">
        <f>'American Bonds'!B485-'American Bonds'!B476</f>
        <v>6.0000000000000053E-2</v>
      </c>
      <c r="C485">
        <f>'American Bonds'!C485-'American Bonds'!C476</f>
        <v>3.0000000000000027E-2</v>
      </c>
      <c r="D485">
        <f>'American Bonds'!D485-'American Bonds'!D476</f>
        <v>9.000000000000008E-2</v>
      </c>
      <c r="E485">
        <f>'American Bonds'!E485-'American Bonds'!E476</f>
        <v>0.10000000000000009</v>
      </c>
      <c r="F485">
        <f>'American Bonds'!F485-'American Bonds'!F476</f>
        <v>8.9999999999999858E-2</v>
      </c>
      <c r="G485">
        <f>'American Bonds'!G485-'American Bonds'!G476</f>
        <v>6.999999999999984E-2</v>
      </c>
      <c r="H485">
        <f>'American Bonds'!H485-'American Bonds'!H476</f>
        <v>2.9999999999999805E-2</v>
      </c>
      <c r="I485">
        <f>'American Bonds'!I485-'American Bonds'!I476</f>
        <v>-2.0000000000000018E-2</v>
      </c>
      <c r="J485">
        <f>'American Bonds'!J485-'American Bonds'!J476</f>
        <v>-3.0000000000000249E-2</v>
      </c>
      <c r="K485">
        <f>'American Bonds'!K485-'American Bonds'!K476</f>
        <v>-8.9999999999999858E-2</v>
      </c>
      <c r="L485">
        <f>'American Bonds'!L485-'American Bonds'!L476</f>
        <v>-8.9999999999999858E-2</v>
      </c>
      <c r="N485" s="129">
        <f t="shared" si="47"/>
        <v>0.10000000000000009</v>
      </c>
      <c r="O485" s="25">
        <f>List1!X542</f>
        <v>6.4657398547136475</v>
      </c>
    </row>
    <row r="486" spans="1:15" x14ac:dyDescent="0.2">
      <c r="A486" s="154" t="s">
        <v>196</v>
      </c>
      <c r="B486">
        <f>'American Bonds'!B486-'American Bonds'!B477</f>
        <v>6.0000000000000053E-2</v>
      </c>
      <c r="C486">
        <f>'American Bonds'!C486-'American Bonds'!C477</f>
        <v>3.9999999999999813E-2</v>
      </c>
      <c r="D486">
        <f>'American Bonds'!D486-'American Bonds'!D477</f>
        <v>4.0000000000000036E-2</v>
      </c>
      <c r="E486">
        <f>'American Bonds'!E486-'American Bonds'!E477</f>
        <v>7.0000000000000062E-2</v>
      </c>
      <c r="F486">
        <f>'American Bonds'!F486-'American Bonds'!F477</f>
        <v>7.0000000000000062E-2</v>
      </c>
      <c r="G486">
        <f>'American Bonds'!G486-'American Bonds'!G477</f>
        <v>5.0000000000000266E-2</v>
      </c>
      <c r="H486">
        <f>'American Bonds'!H486-'American Bonds'!H477</f>
        <v>3.0000000000000249E-2</v>
      </c>
      <c r="I486">
        <f>'American Bonds'!I486-'American Bonds'!I477</f>
        <v>9.9999999999997868E-3</v>
      </c>
      <c r="J486">
        <f>'American Bonds'!J486-'American Bonds'!J477</f>
        <v>-9.9999999999997868E-3</v>
      </c>
      <c r="K486">
        <f>'American Bonds'!K486-'American Bonds'!K477</f>
        <v>-4.0000000000000036E-2</v>
      </c>
      <c r="L486">
        <f>'American Bonds'!L486-'American Bonds'!L477</f>
        <v>-2.9999999999999805E-2</v>
      </c>
      <c r="N486" s="129">
        <f t="shared" si="47"/>
        <v>7.0000000000000062E-2</v>
      </c>
      <c r="O486" s="25">
        <f>List1!X543</f>
        <v>6.4646547688519203</v>
      </c>
    </row>
    <row r="487" spans="1:15" x14ac:dyDescent="0.2">
      <c r="A487" s="154" t="s">
        <v>197</v>
      </c>
      <c r="B487">
        <f>'American Bonds'!B487-'American Bonds'!B478</f>
        <v>0.15000000000000013</v>
      </c>
      <c r="C487">
        <f>'American Bonds'!C487-'American Bonds'!C478</f>
        <v>0.11999999999999988</v>
      </c>
      <c r="D487">
        <f>'American Bonds'!D487-'American Bonds'!D478</f>
        <v>6.0000000000000053E-2</v>
      </c>
      <c r="E487">
        <f>'American Bonds'!E487-'American Bonds'!E478</f>
        <v>6.0000000000000053E-2</v>
      </c>
      <c r="F487">
        <f>'American Bonds'!F487-'American Bonds'!F478</f>
        <v>5.0000000000000044E-2</v>
      </c>
      <c r="G487">
        <f>'American Bonds'!G487-'American Bonds'!G478</f>
        <v>6.0000000000000053E-2</v>
      </c>
      <c r="H487">
        <f>'American Bonds'!H487-'American Bonds'!H478</f>
        <v>3.0000000000000249E-2</v>
      </c>
      <c r="I487">
        <f>'American Bonds'!I487-'American Bonds'!I478</f>
        <v>1.0000000000000231E-2</v>
      </c>
      <c r="J487">
        <f>'American Bonds'!J487-'American Bonds'!J478</f>
        <v>1.0000000000000231E-2</v>
      </c>
      <c r="K487">
        <f>'American Bonds'!K487-'American Bonds'!K478</f>
        <v>-3.0000000000000249E-2</v>
      </c>
      <c r="L487">
        <f>'American Bonds'!L487-'American Bonds'!L478</f>
        <v>-2.0000000000000018E-2</v>
      </c>
      <c r="N487" s="129">
        <f t="shared" si="47"/>
        <v>0.15000000000000013</v>
      </c>
      <c r="O487" s="25">
        <f>List1!X544</f>
        <v>6.4581950063604756</v>
      </c>
    </row>
    <row r="488" spans="1:15" x14ac:dyDescent="0.2">
      <c r="A488" s="154" t="s">
        <v>198</v>
      </c>
      <c r="B488">
        <f>'American Bonds'!B488-'American Bonds'!B479</f>
        <v>3.0000000000000027E-2</v>
      </c>
      <c r="C488">
        <f>'American Bonds'!C488-'American Bonds'!C479</f>
        <v>-3.0000000000000027E-2</v>
      </c>
      <c r="D488">
        <f>'American Bonds'!D488-'American Bonds'!D479</f>
        <v>8.0000000000000071E-2</v>
      </c>
      <c r="E488">
        <f>'American Bonds'!E488-'American Bonds'!E479</f>
        <v>3.0000000000000027E-2</v>
      </c>
      <c r="F488">
        <f>'American Bonds'!F488-'American Bonds'!F479</f>
        <v>6.0000000000000053E-2</v>
      </c>
      <c r="G488">
        <f>'American Bonds'!G488-'American Bonds'!G479</f>
        <v>6.999999999999984E-2</v>
      </c>
      <c r="H488">
        <f>'American Bonds'!H488-'American Bonds'!H479</f>
        <v>8.0000000000000071E-2</v>
      </c>
      <c r="I488">
        <f>'American Bonds'!I488-'American Bonds'!I479</f>
        <v>8.0000000000000071E-2</v>
      </c>
      <c r="J488">
        <f>'American Bonds'!J488-'American Bonds'!J479</f>
        <v>7.9999999999999627E-2</v>
      </c>
      <c r="K488">
        <f>'American Bonds'!K488-'American Bonds'!K479</f>
        <v>6.0000000000000053E-2</v>
      </c>
      <c r="L488">
        <f>'American Bonds'!L488-'American Bonds'!L479</f>
        <v>6.0000000000000053E-2</v>
      </c>
      <c r="N488" s="129">
        <f t="shared" si="47"/>
        <v>8.0000000000000071E-2</v>
      </c>
      <c r="O488" s="25">
        <f>List1!X545</f>
        <v>6.4533031081390613</v>
      </c>
    </row>
    <row r="489" spans="1:15" x14ac:dyDescent="0.2">
      <c r="A489" s="154" t="s">
        <v>199</v>
      </c>
      <c r="B489">
        <f>'American Bonds'!B489-'American Bonds'!B480</f>
        <v>0.13000000000000012</v>
      </c>
      <c r="C489">
        <f>'American Bonds'!C489-'American Bonds'!C480</f>
        <v>-2.0000000000000018E-2</v>
      </c>
      <c r="D489">
        <f>'American Bonds'!D489-'American Bonds'!D480</f>
        <v>6.0000000000000053E-2</v>
      </c>
      <c r="E489">
        <f>'American Bonds'!E489-'American Bonds'!E480</f>
        <v>3.0000000000000027E-2</v>
      </c>
      <c r="F489">
        <f>'American Bonds'!F489-'American Bonds'!F480</f>
        <v>9.000000000000008E-2</v>
      </c>
      <c r="G489">
        <f>'American Bonds'!G489-'American Bonds'!G480</f>
        <v>9.000000000000008E-2</v>
      </c>
      <c r="H489">
        <f>'American Bonds'!H489-'American Bonds'!H480</f>
        <v>9.9999999999999645E-2</v>
      </c>
      <c r="I489">
        <f>'American Bonds'!I489-'American Bonds'!I480</f>
        <v>0.13000000000000034</v>
      </c>
      <c r="J489">
        <f>'American Bonds'!J489-'American Bonds'!J480</f>
        <v>0.12999999999999989</v>
      </c>
      <c r="K489">
        <f>'American Bonds'!K489-'American Bonds'!K480</f>
        <v>0.14000000000000012</v>
      </c>
      <c r="L489">
        <f>'American Bonds'!L489-'American Bonds'!L480</f>
        <v>0.12999999999999989</v>
      </c>
      <c r="N489" s="129">
        <f t="shared" si="47"/>
        <v>0.14000000000000012</v>
      </c>
      <c r="O489" s="25">
        <f>List1!X546</f>
        <v>6.4281393600751535</v>
      </c>
    </row>
    <row r="490" spans="1:15" x14ac:dyDescent="0.2">
      <c r="A490" s="154" t="s">
        <v>200</v>
      </c>
      <c r="B490">
        <f>'American Bonds'!B490-'American Bonds'!B481</f>
        <v>0.13000000000000012</v>
      </c>
      <c r="C490">
        <f>'American Bonds'!C490-'American Bonds'!C481</f>
        <v>4.0000000000000036E-2</v>
      </c>
      <c r="D490">
        <f>'American Bonds'!D490-'American Bonds'!D481</f>
        <v>4.0000000000000036E-2</v>
      </c>
      <c r="E490">
        <f>'American Bonds'!E490-'American Bonds'!E481</f>
        <v>1.0000000000000009E-2</v>
      </c>
      <c r="F490">
        <f>'American Bonds'!F490-'American Bonds'!F481</f>
        <v>7.0000000000000062E-2</v>
      </c>
      <c r="G490">
        <f>'American Bonds'!G490-'American Bonds'!G481</f>
        <v>8.9999999999999858E-2</v>
      </c>
      <c r="H490">
        <f>'American Bonds'!H490-'American Bonds'!H481</f>
        <v>8.9999999999999858E-2</v>
      </c>
      <c r="I490">
        <f>'American Bonds'!I490-'American Bonds'!I481</f>
        <v>0.10000000000000009</v>
      </c>
      <c r="J490">
        <f>'American Bonds'!J490-'American Bonds'!J481</f>
        <v>0.10999999999999988</v>
      </c>
      <c r="K490">
        <f>'American Bonds'!K490-'American Bonds'!K481</f>
        <v>0.12000000000000011</v>
      </c>
      <c r="L490">
        <f>'American Bonds'!L490-'American Bonds'!L481</f>
        <v>0.16000000000000014</v>
      </c>
      <c r="N490" s="129">
        <f t="shared" si="47"/>
        <v>0.16000000000000014</v>
      </c>
      <c r="O490" s="25">
        <f>List1!X547</f>
        <v>6.4249765593167547</v>
      </c>
    </row>
    <row r="491" spans="1:15" x14ac:dyDescent="0.2">
      <c r="A491" s="154" t="s">
        <v>201</v>
      </c>
      <c r="B491">
        <f>'American Bonds'!B491-'American Bonds'!B482</f>
        <v>3.0000000000000027E-2</v>
      </c>
      <c r="C491">
        <f>'American Bonds'!C491-'American Bonds'!C482</f>
        <v>4.0000000000000036E-2</v>
      </c>
      <c r="D491">
        <f>'American Bonds'!D491-'American Bonds'!D482</f>
        <v>6.0000000000000053E-2</v>
      </c>
      <c r="E491">
        <f>'American Bonds'!E491-'American Bonds'!E482</f>
        <v>2.0000000000000018E-2</v>
      </c>
      <c r="F491">
        <f>'American Bonds'!F491-'American Bonds'!F482</f>
        <v>0.10000000000000009</v>
      </c>
      <c r="G491">
        <f>'American Bonds'!G491-'American Bonds'!G482</f>
        <v>0.14000000000000012</v>
      </c>
      <c r="H491">
        <f>'American Bonds'!H491-'American Bonds'!H482</f>
        <v>0.14999999999999991</v>
      </c>
      <c r="I491">
        <f>'American Bonds'!I491-'American Bonds'!I482</f>
        <v>0.14999999999999991</v>
      </c>
      <c r="J491">
        <f>'American Bonds'!J491-'American Bonds'!J482</f>
        <v>0.14999999999999991</v>
      </c>
      <c r="K491">
        <f>'American Bonds'!K491-'American Bonds'!K482</f>
        <v>0.12999999999999989</v>
      </c>
      <c r="L491">
        <f>'American Bonds'!L491-'American Bonds'!L482</f>
        <v>0.10999999999999988</v>
      </c>
      <c r="N491" s="129">
        <f t="shared" si="47"/>
        <v>0.14999999999999991</v>
      </c>
      <c r="O491" s="25">
        <f>List1!X548</f>
        <v>6.4289724890809392</v>
      </c>
    </row>
    <row r="492" spans="1:15" x14ac:dyDescent="0.2">
      <c r="A492" s="154">
        <v>41654</v>
      </c>
      <c r="B492">
        <f>'American Bonds'!B492-'American Bonds'!B483</f>
        <v>4.0000000000000036E-2</v>
      </c>
      <c r="C492">
        <f>'American Bonds'!C492-'American Bonds'!C483</f>
        <v>1.0000000000000009E-2</v>
      </c>
      <c r="D492">
        <f>'American Bonds'!D492-'American Bonds'!D483</f>
        <v>1.9999999999999796E-2</v>
      </c>
      <c r="E492">
        <f>'American Bonds'!E492-'American Bonds'!E483</f>
        <v>-4.0000000000000036E-2</v>
      </c>
      <c r="F492">
        <f>'American Bonds'!F492-'American Bonds'!F483</f>
        <v>0.10999999999999988</v>
      </c>
      <c r="G492">
        <f>'American Bonds'!G492-'American Bonds'!G483</f>
        <v>0.11000000000000032</v>
      </c>
      <c r="H492">
        <f>'American Bonds'!H492-'American Bonds'!H483</f>
        <v>0.10999999999999988</v>
      </c>
      <c r="I492">
        <f>'American Bonds'!I492-'American Bonds'!I483</f>
        <v>0.10000000000000009</v>
      </c>
      <c r="J492">
        <f>'American Bonds'!J492-'American Bonds'!J483</f>
        <v>8.0000000000000071E-2</v>
      </c>
      <c r="K492">
        <f>'American Bonds'!K492-'American Bonds'!K483</f>
        <v>4.9999999999999822E-2</v>
      </c>
      <c r="L492">
        <f>'American Bonds'!L492-'American Bonds'!L483</f>
        <v>2.0000000000000018E-2</v>
      </c>
      <c r="N492" s="129">
        <f t="shared" si="47"/>
        <v>0.11000000000000032</v>
      </c>
      <c r="O492" s="25">
        <f>List1!X549</f>
        <v>6.4318008646859823</v>
      </c>
    </row>
    <row r="493" spans="1:15" x14ac:dyDescent="0.2">
      <c r="A493" s="154">
        <v>41655</v>
      </c>
      <c r="B493">
        <f>'American Bonds'!B493-'American Bonds'!B484</f>
        <v>2.0000000000000018E-2</v>
      </c>
      <c r="C493">
        <f>'American Bonds'!C493-'American Bonds'!C484</f>
        <v>3.0000000000000027E-2</v>
      </c>
      <c r="D493">
        <f>'American Bonds'!D493-'American Bonds'!D484</f>
        <v>3.9999999999999813E-2</v>
      </c>
      <c r="E493">
        <f>'American Bonds'!E493-'American Bonds'!E484</f>
        <v>-2.0000000000000018E-2</v>
      </c>
      <c r="F493">
        <f>'American Bonds'!F493-'American Bonds'!F484</f>
        <v>0.10999999999999988</v>
      </c>
      <c r="G493">
        <f>'American Bonds'!G493-'American Bonds'!G484</f>
        <v>0.12999999999999989</v>
      </c>
      <c r="H493">
        <f>'American Bonds'!H493-'American Bonds'!H484</f>
        <v>0.14000000000000012</v>
      </c>
      <c r="I493">
        <f>'American Bonds'!I493-'American Bonds'!I484</f>
        <v>0.13999999999999968</v>
      </c>
      <c r="J493">
        <f>'American Bonds'!J493-'American Bonds'!J484</f>
        <v>0.12999999999999989</v>
      </c>
      <c r="K493">
        <f>'American Bonds'!K493-'American Bonds'!K484</f>
        <v>8.9999999999999858E-2</v>
      </c>
      <c r="L493">
        <f>'American Bonds'!L493-'American Bonds'!L484</f>
        <v>6.0000000000000053E-2</v>
      </c>
      <c r="N493" s="129">
        <f t="shared" si="47"/>
        <v>0.14000000000000012</v>
      </c>
      <c r="O493" s="25">
        <f>List1!X550</f>
        <v>6.438751415222951</v>
      </c>
    </row>
    <row r="494" spans="1:15" x14ac:dyDescent="0.2">
      <c r="A494" s="154">
        <v>41656</v>
      </c>
      <c r="B494">
        <f>'American Bonds'!B494-'American Bonds'!B485</f>
        <v>1.0000000000000009E-2</v>
      </c>
      <c r="C494">
        <f>'American Bonds'!C494-'American Bonds'!C485</f>
        <v>4.0000000000000036E-2</v>
      </c>
      <c r="D494">
        <f>'American Bonds'!D494-'American Bonds'!D485</f>
        <v>2.9999999999999805E-2</v>
      </c>
      <c r="E494">
        <f>'American Bonds'!E494-'American Bonds'!E485</f>
        <v>-3.0000000000000027E-2</v>
      </c>
      <c r="F494">
        <f>'American Bonds'!F494-'American Bonds'!F485</f>
        <v>8.9999999999999858E-2</v>
      </c>
      <c r="G494">
        <f>'American Bonds'!G494-'American Bonds'!G485</f>
        <v>0.12000000000000011</v>
      </c>
      <c r="H494">
        <f>'American Bonds'!H494-'American Bonds'!H485</f>
        <v>0.16000000000000014</v>
      </c>
      <c r="I494">
        <f>'American Bonds'!I494-'American Bonds'!I485</f>
        <v>0.16999999999999993</v>
      </c>
      <c r="J494">
        <f>'American Bonds'!J494-'American Bonds'!J485</f>
        <v>0.16000000000000014</v>
      </c>
      <c r="K494">
        <f>'American Bonds'!K494-'American Bonds'!K485</f>
        <v>0.14999999999999991</v>
      </c>
      <c r="L494">
        <f>'American Bonds'!L494-'American Bonds'!L485</f>
        <v>0.10999999999999988</v>
      </c>
      <c r="N494" s="129">
        <f t="shared" si="47"/>
        <v>0.16999999999999993</v>
      </c>
      <c r="O494" s="25">
        <f>List1!X551</f>
        <v>6.430978465984535</v>
      </c>
    </row>
    <row r="495" spans="1:15" x14ac:dyDescent="0.2">
      <c r="A495" s="154">
        <v>41657</v>
      </c>
      <c r="B495">
        <f>'American Bonds'!B495-'American Bonds'!B486</f>
        <v>1.0000000000000009E-2</v>
      </c>
      <c r="C495">
        <f>'American Bonds'!C495-'American Bonds'!C486</f>
        <v>5.0000000000000044E-2</v>
      </c>
      <c r="D495">
        <f>'American Bonds'!D495-'American Bonds'!D486</f>
        <v>4.0000000000000036E-2</v>
      </c>
      <c r="E495">
        <f>'American Bonds'!E495-'American Bonds'!E486</f>
        <v>-1.0000000000000009E-2</v>
      </c>
      <c r="F495">
        <f>'American Bonds'!F495-'American Bonds'!F486</f>
        <v>0.10000000000000009</v>
      </c>
      <c r="G495">
        <f>'American Bonds'!G495-'American Bonds'!G486</f>
        <v>0.14000000000000012</v>
      </c>
      <c r="H495">
        <f>'American Bonds'!H495-'American Bonds'!H486</f>
        <v>0.16000000000000014</v>
      </c>
      <c r="I495">
        <f>'American Bonds'!I495-'American Bonds'!I486</f>
        <v>0.16999999999999993</v>
      </c>
      <c r="J495">
        <f>'American Bonds'!J495-'American Bonds'!J486</f>
        <v>0.16999999999999993</v>
      </c>
      <c r="K495">
        <f>'American Bonds'!K495-'American Bonds'!K486</f>
        <v>0.13999999999999968</v>
      </c>
      <c r="L495">
        <f>'American Bonds'!L495-'American Bonds'!L486</f>
        <v>0.10000000000000009</v>
      </c>
      <c r="N495" s="129">
        <f t="shared" si="47"/>
        <v>0.16999999999999993</v>
      </c>
      <c r="O495" s="25">
        <f>List1!X552</f>
        <v>6.4098699746952565</v>
      </c>
    </row>
    <row r="496" spans="1:15" x14ac:dyDescent="0.2">
      <c r="A496" s="154">
        <v>41660</v>
      </c>
      <c r="B496">
        <f>'American Bonds'!B496-'American Bonds'!B487</f>
        <v>-3.0000000000000027E-2</v>
      </c>
      <c r="C496">
        <f>'American Bonds'!C496-'American Bonds'!C487</f>
        <v>-1.0000000000000009E-2</v>
      </c>
      <c r="D496">
        <f>'American Bonds'!D496-'American Bonds'!D487</f>
        <v>4.9999999999999822E-2</v>
      </c>
      <c r="E496">
        <f>'American Bonds'!E496-'American Bonds'!E487</f>
        <v>0</v>
      </c>
      <c r="F496">
        <f>'American Bonds'!F496-'American Bonds'!F487</f>
        <v>0.12000000000000011</v>
      </c>
      <c r="G496">
        <f>'American Bonds'!G496-'American Bonds'!G487</f>
        <v>0.14000000000000012</v>
      </c>
      <c r="H496">
        <f>'American Bonds'!H496-'American Bonds'!H487</f>
        <v>0.16999999999999993</v>
      </c>
      <c r="I496">
        <f>'American Bonds'!I496-'American Bonds'!I487</f>
        <v>0.17999999999999972</v>
      </c>
      <c r="J496">
        <f>'American Bonds'!J496-'American Bonds'!J487</f>
        <v>0.16999999999999993</v>
      </c>
      <c r="K496">
        <f>'American Bonds'!K496-'American Bonds'!K487</f>
        <v>0.14000000000000012</v>
      </c>
      <c r="L496">
        <f>'American Bonds'!L496-'American Bonds'!L487</f>
        <v>0.12000000000000011</v>
      </c>
      <c r="N496" s="129">
        <f t="shared" si="47"/>
        <v>0.17999999999999972</v>
      </c>
      <c r="O496" s="25">
        <f>List1!X553</f>
        <v>6.4058473977449388</v>
      </c>
    </row>
    <row r="497" spans="1:15" x14ac:dyDescent="0.2">
      <c r="A497" s="154">
        <v>41661</v>
      </c>
      <c r="B497">
        <f>'American Bonds'!B497-'American Bonds'!B488</f>
        <v>-1.0000000000000009E-2</v>
      </c>
      <c r="C497">
        <f>'American Bonds'!C497-'American Bonds'!C488</f>
        <v>0</v>
      </c>
      <c r="D497">
        <f>'American Bonds'!D497-'American Bonds'!D488</f>
        <v>2.9999999999999805E-2</v>
      </c>
      <c r="E497">
        <f>'American Bonds'!E497-'American Bonds'!E488</f>
        <v>0</v>
      </c>
      <c r="F497">
        <f>'American Bonds'!F497-'American Bonds'!F488</f>
        <v>8.0000000000000071E-2</v>
      </c>
      <c r="G497">
        <f>'American Bonds'!G497-'American Bonds'!G488</f>
        <v>9.0000000000000302E-2</v>
      </c>
      <c r="H497">
        <f>'American Bonds'!H497-'American Bonds'!H488</f>
        <v>0.10000000000000009</v>
      </c>
      <c r="I497">
        <f>'American Bonds'!I497-'American Bonds'!I488</f>
        <v>8.9999999999999858E-2</v>
      </c>
      <c r="J497">
        <f>'American Bonds'!J497-'American Bonds'!J488</f>
        <v>8.0000000000000071E-2</v>
      </c>
      <c r="K497">
        <f>'American Bonds'!K497-'American Bonds'!K488</f>
        <v>4.9999999999999822E-2</v>
      </c>
      <c r="L497">
        <f>'American Bonds'!L497-'American Bonds'!L488</f>
        <v>2.0000000000000018E-2</v>
      </c>
      <c r="N497" s="129">
        <f t="shared" si="47"/>
        <v>0.10000000000000009</v>
      </c>
      <c r="O497" s="25">
        <f>List1!X554</f>
        <v>6.4012487126290374</v>
      </c>
    </row>
    <row r="498" spans="1:15" x14ac:dyDescent="0.2">
      <c r="A498" s="154">
        <v>41662</v>
      </c>
      <c r="B498">
        <f>'American Bonds'!B498-'American Bonds'!B489</f>
        <v>-6.0000000000000053E-2</v>
      </c>
      <c r="C498">
        <f>'American Bonds'!C498-'American Bonds'!C489</f>
        <v>1.0000000000000009E-2</v>
      </c>
      <c r="D498">
        <f>'American Bonds'!D498-'American Bonds'!D489</f>
        <v>3.9999999999999813E-2</v>
      </c>
      <c r="E498">
        <f>'American Bonds'!E498-'American Bonds'!E489</f>
        <v>1.0000000000000009E-2</v>
      </c>
      <c r="F498">
        <f>'American Bonds'!F498-'American Bonds'!F489</f>
        <v>0.10000000000000009</v>
      </c>
      <c r="G498">
        <f>'American Bonds'!G498-'American Bonds'!G489</f>
        <v>0.12000000000000011</v>
      </c>
      <c r="H498">
        <f>'American Bonds'!H498-'American Bonds'!H489</f>
        <v>0.11000000000000032</v>
      </c>
      <c r="I498">
        <f>'American Bonds'!I498-'American Bonds'!I489</f>
        <v>9.9999999999999645E-2</v>
      </c>
      <c r="J498">
        <f>'American Bonds'!J498-'American Bonds'!J489</f>
        <v>0.10000000000000009</v>
      </c>
      <c r="K498">
        <f>'American Bonds'!K498-'American Bonds'!K489</f>
        <v>6.999999999999984E-2</v>
      </c>
      <c r="L498">
        <f>'American Bonds'!L498-'American Bonds'!L489</f>
        <v>5.0000000000000266E-2</v>
      </c>
      <c r="N498" s="129">
        <f t="shared" si="47"/>
        <v>0.12000000000000011</v>
      </c>
      <c r="O498" s="25">
        <f>List1!X555</f>
        <v>6.408907982000267</v>
      </c>
    </row>
    <row r="499" spans="1:15" x14ac:dyDescent="0.2">
      <c r="A499" s="154">
        <v>41663</v>
      </c>
      <c r="B499">
        <f>'American Bonds'!B499-'American Bonds'!B490</f>
        <v>-9.000000000000008E-2</v>
      </c>
      <c r="C499">
        <f>'American Bonds'!C499-'American Bonds'!C490</f>
        <v>-1.0000000000000009E-2</v>
      </c>
      <c r="D499">
        <f>'American Bonds'!D499-'American Bonds'!D490</f>
        <v>5.9999999999999831E-2</v>
      </c>
      <c r="E499">
        <f>'American Bonds'!E499-'American Bonds'!E490</f>
        <v>3.0000000000000027E-2</v>
      </c>
      <c r="F499">
        <f>'American Bonds'!F499-'American Bonds'!F490</f>
        <v>0.10000000000000009</v>
      </c>
      <c r="G499">
        <f>'American Bonds'!G499-'American Bonds'!G490</f>
        <v>0.11000000000000032</v>
      </c>
      <c r="H499">
        <f>'American Bonds'!H499-'American Bonds'!H490</f>
        <v>9.0000000000000302E-2</v>
      </c>
      <c r="I499">
        <f>'American Bonds'!I499-'American Bonds'!I490</f>
        <v>8.9999999999999858E-2</v>
      </c>
      <c r="J499">
        <f>'American Bonds'!J499-'American Bonds'!J490</f>
        <v>8.9999999999999858E-2</v>
      </c>
      <c r="K499">
        <f>'American Bonds'!K499-'American Bonds'!K490</f>
        <v>3.9999999999999591E-2</v>
      </c>
      <c r="L499">
        <f>'American Bonds'!L499-'American Bonds'!L490</f>
        <v>-2.0000000000000018E-2</v>
      </c>
      <c r="N499" s="129">
        <f t="shared" si="47"/>
        <v>0.11000000000000032</v>
      </c>
      <c r="O499" s="25">
        <f>List1!X556</f>
        <v>6.3990503105027647</v>
      </c>
    </row>
    <row r="500" spans="1:15" x14ac:dyDescent="0.2">
      <c r="A500" s="154">
        <v>41664</v>
      </c>
      <c r="B500">
        <f>'American Bonds'!B500-'American Bonds'!B491</f>
        <v>-7.0000000000000062E-2</v>
      </c>
      <c r="C500">
        <f>'American Bonds'!C500-'American Bonds'!C491</f>
        <v>-2.0000000000000018E-2</v>
      </c>
      <c r="D500">
        <f>'American Bonds'!D500-'American Bonds'!D491</f>
        <v>4.9999999999999822E-2</v>
      </c>
      <c r="E500">
        <f>'American Bonds'!E500-'American Bonds'!E491</f>
        <v>2.0000000000000018E-2</v>
      </c>
      <c r="F500">
        <f>'American Bonds'!F500-'American Bonds'!F491</f>
        <v>0.1399999999999999</v>
      </c>
      <c r="G500">
        <f>'American Bonds'!G500-'American Bonds'!G491</f>
        <v>0.12000000000000011</v>
      </c>
      <c r="H500">
        <f>'American Bonds'!H500-'American Bonds'!H491</f>
        <v>0.12000000000000011</v>
      </c>
      <c r="I500">
        <f>'American Bonds'!I500-'American Bonds'!I491</f>
        <v>0.12000000000000011</v>
      </c>
      <c r="J500">
        <f>'American Bonds'!J500-'American Bonds'!J491</f>
        <v>0.11000000000000032</v>
      </c>
      <c r="K500">
        <f>'American Bonds'!K500-'American Bonds'!K491</f>
        <v>8.0000000000000071E-2</v>
      </c>
      <c r="L500">
        <f>'American Bonds'!L500-'American Bonds'!L491</f>
        <v>6.0000000000000053E-2</v>
      </c>
      <c r="N500" s="129">
        <f t="shared" si="47"/>
        <v>0.1399999999999999</v>
      </c>
      <c r="O500" s="25">
        <f>List1!X557</f>
        <v>6.4121096864877449</v>
      </c>
    </row>
    <row r="501" spans="1:15" x14ac:dyDescent="0.2">
      <c r="A501" s="154">
        <v>41667</v>
      </c>
      <c r="B501">
        <f>'American Bonds'!B501-'American Bonds'!B492</f>
        <v>-5.0000000000000044E-2</v>
      </c>
      <c r="C501">
        <f>'American Bonds'!C501-'American Bonds'!C492</f>
        <v>-1.0000000000000009E-2</v>
      </c>
      <c r="D501">
        <f>'American Bonds'!D501-'American Bonds'!D492</f>
        <v>3.0000000000000027E-2</v>
      </c>
      <c r="E501">
        <f>'American Bonds'!E501-'American Bonds'!E492</f>
        <v>1.0000000000000009E-2</v>
      </c>
      <c r="F501">
        <f>'American Bonds'!F501-'American Bonds'!F492</f>
        <v>8.0000000000000071E-2</v>
      </c>
      <c r="G501">
        <f>'American Bonds'!G501-'American Bonds'!G492</f>
        <v>0.13999999999999968</v>
      </c>
      <c r="H501">
        <f>'American Bonds'!H501-'American Bonds'!H492</f>
        <v>0.13000000000000034</v>
      </c>
      <c r="I501">
        <f>'American Bonds'!I501-'American Bonds'!I492</f>
        <v>0.14999999999999991</v>
      </c>
      <c r="J501">
        <f>'American Bonds'!J501-'American Bonds'!J492</f>
        <v>0.16000000000000014</v>
      </c>
      <c r="K501">
        <f>'American Bonds'!K501-'American Bonds'!K492</f>
        <v>0.12999999999999989</v>
      </c>
      <c r="L501">
        <f>'American Bonds'!L501-'American Bonds'!L492</f>
        <v>0.10999999999999988</v>
      </c>
      <c r="N501" s="129">
        <f t="shared" si="47"/>
        <v>0.16000000000000014</v>
      </c>
      <c r="O501" s="25">
        <f>List1!X558</f>
        <v>6.4022452312535192</v>
      </c>
    </row>
    <row r="502" spans="1:15" x14ac:dyDescent="0.2">
      <c r="A502" s="154">
        <v>41668</v>
      </c>
      <c r="B502">
        <f>'American Bonds'!B502-'American Bonds'!B493</f>
        <v>0.17999999999999994</v>
      </c>
      <c r="C502">
        <f>'American Bonds'!C502-'American Bonds'!C493</f>
        <v>0</v>
      </c>
      <c r="D502">
        <f>'American Bonds'!D502-'American Bonds'!D493</f>
        <v>3.0000000000000027E-2</v>
      </c>
      <c r="E502">
        <f>'American Bonds'!E502-'American Bonds'!E493</f>
        <v>8.9999999999999858E-2</v>
      </c>
      <c r="F502">
        <f>'American Bonds'!F502-'American Bonds'!F493</f>
        <v>8.0000000000000071E-2</v>
      </c>
      <c r="G502">
        <f>'American Bonds'!G502-'American Bonds'!G493</f>
        <v>0.12000000000000011</v>
      </c>
      <c r="H502">
        <f>'American Bonds'!H502-'American Bonds'!H493</f>
        <v>0.11999999999999966</v>
      </c>
      <c r="I502">
        <f>'American Bonds'!I502-'American Bonds'!I493</f>
        <v>0.14000000000000012</v>
      </c>
      <c r="J502">
        <f>'American Bonds'!J502-'American Bonds'!J493</f>
        <v>0.16000000000000014</v>
      </c>
      <c r="K502">
        <f>'American Bonds'!K502-'American Bonds'!K493</f>
        <v>0.14999999999999991</v>
      </c>
      <c r="L502">
        <f>'American Bonds'!L502-'American Bonds'!L493</f>
        <v>0.14000000000000012</v>
      </c>
      <c r="N502" s="129">
        <f t="shared" si="47"/>
        <v>0.17999999999999994</v>
      </c>
      <c r="O502" s="25">
        <f>List1!X559</f>
        <v>6.3902553603192587</v>
      </c>
    </row>
    <row r="503" spans="1:15" x14ac:dyDescent="0.2">
      <c r="A503" s="154">
        <v>41669</v>
      </c>
      <c r="B503">
        <f>'American Bonds'!B503-'American Bonds'!B494</f>
        <v>0.1399999999999999</v>
      </c>
      <c r="C503">
        <f>'American Bonds'!C503-'American Bonds'!C494</f>
        <v>1.0000000000000009E-2</v>
      </c>
      <c r="D503">
        <f>'American Bonds'!D503-'American Bonds'!D494</f>
        <v>3.0000000000000027E-2</v>
      </c>
      <c r="E503">
        <f>'American Bonds'!E503-'American Bonds'!E494</f>
        <v>0.10999999999999988</v>
      </c>
      <c r="F503">
        <f>'American Bonds'!F503-'American Bonds'!F494</f>
        <v>9.0000000000000302E-2</v>
      </c>
      <c r="G503">
        <f>'American Bonds'!G503-'American Bonds'!G494</f>
        <v>0.12000000000000011</v>
      </c>
      <c r="H503">
        <f>'American Bonds'!H503-'American Bonds'!H494</f>
        <v>8.9999999999999858E-2</v>
      </c>
      <c r="I503">
        <f>'American Bonds'!I503-'American Bonds'!I494</f>
        <v>0.11000000000000032</v>
      </c>
      <c r="J503">
        <f>'American Bonds'!J503-'American Bonds'!J494</f>
        <v>0.10000000000000009</v>
      </c>
      <c r="K503">
        <f>'American Bonds'!K503-'American Bonds'!K494</f>
        <v>6.0000000000000053E-2</v>
      </c>
      <c r="L503">
        <f>'American Bonds'!L503-'American Bonds'!L494</f>
        <v>5.0000000000000266E-2</v>
      </c>
      <c r="N503" s="129">
        <f t="shared" si="47"/>
        <v>0.1399999999999999</v>
      </c>
      <c r="O503" s="25">
        <f>List1!X560</f>
        <v>6.3775109690630201</v>
      </c>
    </row>
    <row r="504" spans="1:15" x14ac:dyDescent="0.2">
      <c r="A504" s="155" t="s">
        <v>202</v>
      </c>
      <c r="B504">
        <f>'American Bonds'!B504-'American Bonds'!B495</f>
        <v>0.12999999999999989</v>
      </c>
      <c r="C504">
        <f>'American Bonds'!C504-'American Bonds'!C495</f>
        <v>4.0000000000000036E-2</v>
      </c>
      <c r="D504">
        <f>'American Bonds'!D504-'American Bonds'!D495</f>
        <v>1.9999999999999796E-2</v>
      </c>
      <c r="E504">
        <f>'American Bonds'!E504-'American Bonds'!E495</f>
        <v>9.9999999999999867E-2</v>
      </c>
      <c r="F504">
        <f>'American Bonds'!F504-'American Bonds'!F495</f>
        <v>0.10000000000000009</v>
      </c>
      <c r="G504">
        <f>'American Bonds'!G504-'American Bonds'!G495</f>
        <v>0.12999999999999989</v>
      </c>
      <c r="H504">
        <f>'American Bonds'!H504-'American Bonds'!H495</f>
        <v>0.10999999999999988</v>
      </c>
      <c r="I504">
        <f>'American Bonds'!I504-'American Bonds'!I495</f>
        <v>0.15000000000000036</v>
      </c>
      <c r="J504">
        <f>'American Bonds'!J504-'American Bonds'!J495</f>
        <v>0.13999999999999968</v>
      </c>
      <c r="K504">
        <f>'American Bonds'!K504-'American Bonds'!K495</f>
        <v>0.12000000000000011</v>
      </c>
      <c r="L504">
        <f>'American Bonds'!L504-'American Bonds'!L495</f>
        <v>9.9999999999999645E-2</v>
      </c>
      <c r="N504" s="130">
        <f t="shared" si="47"/>
        <v>0.15000000000000036</v>
      </c>
      <c r="O504" s="131">
        <f>List1!X561</f>
        <v>6.3875688007619837</v>
      </c>
    </row>
  </sheetData>
  <mergeCells count="2">
    <mergeCell ref="Q9:R9"/>
    <mergeCell ref="Q2:R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79998168889431442"/>
  </sheetPr>
  <dimension ref="A1:M507"/>
  <sheetViews>
    <sheetView zoomScale="108" workbookViewId="0">
      <selection activeCell="G21" sqref="G21"/>
    </sheetView>
  </sheetViews>
  <sheetFormatPr baseColWidth="10" defaultColWidth="8.83203125" defaultRowHeight="15" x14ac:dyDescent="0.2"/>
  <cols>
    <col min="1" max="1" width="17.6640625" customWidth="1"/>
  </cols>
  <sheetData>
    <row r="1" spans="1:13" s="16" customFormat="1" x14ac:dyDescent="0.2">
      <c r="A1" s="122" t="s">
        <v>5</v>
      </c>
      <c r="B1" s="15">
        <v>0.25</v>
      </c>
      <c r="C1" s="15">
        <v>0.5</v>
      </c>
      <c r="D1" s="15">
        <v>0.75</v>
      </c>
      <c r="E1" s="15">
        <v>1</v>
      </c>
      <c r="F1" s="15">
        <v>2</v>
      </c>
      <c r="G1" s="15">
        <v>3</v>
      </c>
      <c r="H1" s="15">
        <v>5</v>
      </c>
      <c r="I1" s="15">
        <v>7</v>
      </c>
      <c r="J1" s="15">
        <v>10</v>
      </c>
      <c r="K1" s="15">
        <v>15</v>
      </c>
      <c r="L1" s="15">
        <v>20</v>
      </c>
      <c r="M1" s="15">
        <v>30</v>
      </c>
    </row>
    <row r="2" spans="1:13" ht="16" thickBot="1" x14ac:dyDescent="0.25">
      <c r="A2" s="106">
        <v>40939</v>
      </c>
      <c r="B2" s="3">
        <v>9.0299999999999994</v>
      </c>
      <c r="C2" s="3">
        <v>9.6199999999999992</v>
      </c>
      <c r="D2" s="3">
        <v>9.93</v>
      </c>
      <c r="E2" s="3">
        <v>10.1</v>
      </c>
      <c r="F2" s="3">
        <v>10.29</v>
      </c>
      <c r="G2" s="3">
        <v>10.35</v>
      </c>
      <c r="H2" s="3">
        <v>10.38</v>
      </c>
      <c r="I2" s="3">
        <v>10.35</v>
      </c>
      <c r="J2" s="3">
        <v>10.28</v>
      </c>
      <c r="K2" s="3">
        <v>10.24</v>
      </c>
      <c r="L2" s="3">
        <v>10.24</v>
      </c>
      <c r="M2" s="3">
        <v>10.26</v>
      </c>
    </row>
    <row r="3" spans="1:13" ht="16" thickBot="1" x14ac:dyDescent="0.25">
      <c r="A3" s="106">
        <v>40940</v>
      </c>
      <c r="B3" s="3">
        <v>8.9499999999999993</v>
      </c>
      <c r="C3" s="3">
        <v>9.49</v>
      </c>
      <c r="D3" s="3">
        <v>9.83</v>
      </c>
      <c r="E3" s="3">
        <v>10.050000000000001</v>
      </c>
      <c r="F3" s="3">
        <v>10.37</v>
      </c>
      <c r="G3" s="3">
        <v>10.46</v>
      </c>
      <c r="H3" s="3">
        <v>10.5</v>
      </c>
      <c r="I3" s="3">
        <v>10.45</v>
      </c>
      <c r="J3" s="3">
        <v>10.36</v>
      </c>
      <c r="K3" s="3">
        <v>10.31</v>
      </c>
      <c r="L3" s="3">
        <v>10.31</v>
      </c>
      <c r="M3" s="3">
        <v>10.35</v>
      </c>
    </row>
    <row r="4" spans="1:13" ht="16" thickBot="1" x14ac:dyDescent="0.25">
      <c r="A4" s="106">
        <v>40941</v>
      </c>
      <c r="B4" s="3">
        <v>8.8699999999999992</v>
      </c>
      <c r="C4" s="3">
        <v>9.3699999999999992</v>
      </c>
      <c r="D4" s="3">
        <v>9.7200000000000006</v>
      </c>
      <c r="E4" s="3">
        <v>9.9499999999999993</v>
      </c>
      <c r="F4" s="3">
        <v>10.33</v>
      </c>
      <c r="G4" s="3">
        <v>10.42</v>
      </c>
      <c r="H4" s="3">
        <v>10.42</v>
      </c>
      <c r="I4" s="3">
        <v>10.38</v>
      </c>
      <c r="J4" s="3">
        <v>10.31</v>
      </c>
      <c r="K4" s="3">
        <v>10.27</v>
      </c>
      <c r="L4" s="3">
        <v>10.26</v>
      </c>
      <c r="M4" s="3">
        <v>10.27</v>
      </c>
    </row>
    <row r="5" spans="1:13" ht="16" thickBot="1" x14ac:dyDescent="0.25">
      <c r="A5" s="106">
        <v>40942</v>
      </c>
      <c r="B5" s="3">
        <v>8.98</v>
      </c>
      <c r="C5" s="3">
        <v>9.52</v>
      </c>
      <c r="D5" s="3">
        <v>9.83</v>
      </c>
      <c r="E5" s="3">
        <v>10</v>
      </c>
      <c r="F5" s="3">
        <v>10.19</v>
      </c>
      <c r="G5" s="3">
        <v>10.24</v>
      </c>
      <c r="H5" s="3">
        <v>10.26</v>
      </c>
      <c r="I5" s="3">
        <v>10.220000000000001</v>
      </c>
      <c r="J5" s="3">
        <v>10.130000000000001</v>
      </c>
      <c r="K5" s="3">
        <v>10.09</v>
      </c>
      <c r="L5" s="3">
        <v>10.09</v>
      </c>
      <c r="M5" s="3">
        <v>10.11</v>
      </c>
    </row>
    <row r="6" spans="1:13" ht="16" thickBot="1" x14ac:dyDescent="0.25">
      <c r="A6" s="106">
        <v>40943</v>
      </c>
      <c r="B6" s="3">
        <v>9.01</v>
      </c>
      <c r="C6" s="3">
        <v>9.51</v>
      </c>
      <c r="D6" s="3">
        <v>9.81</v>
      </c>
      <c r="E6" s="3">
        <v>9.99</v>
      </c>
      <c r="F6" s="3">
        <v>10.220000000000001</v>
      </c>
      <c r="G6" s="3">
        <v>10.27</v>
      </c>
      <c r="H6" s="3">
        <v>10.3</v>
      </c>
      <c r="I6" s="3">
        <v>10.27</v>
      </c>
      <c r="J6" s="3">
        <v>10.16</v>
      </c>
      <c r="K6" s="3">
        <v>10.09</v>
      </c>
      <c r="L6" s="3">
        <v>10.08</v>
      </c>
      <c r="M6" s="3">
        <v>10.11</v>
      </c>
    </row>
    <row r="7" spans="1:13" ht="16" thickBot="1" x14ac:dyDescent="0.25">
      <c r="A7" s="106">
        <v>40946</v>
      </c>
      <c r="B7" s="3">
        <v>8.93</v>
      </c>
      <c r="C7" s="3">
        <v>9.4499999999999993</v>
      </c>
      <c r="D7" s="3">
        <v>9.7799999999999994</v>
      </c>
      <c r="E7" s="3">
        <v>9.99</v>
      </c>
      <c r="F7" s="3">
        <v>10.29</v>
      </c>
      <c r="G7" s="3">
        <v>10.35</v>
      </c>
      <c r="H7" s="3">
        <v>10.39</v>
      </c>
      <c r="I7" s="3">
        <v>10.36</v>
      </c>
      <c r="J7" s="3">
        <v>10.25</v>
      </c>
      <c r="K7" s="3">
        <v>10.18</v>
      </c>
      <c r="L7" s="3">
        <v>10.17</v>
      </c>
      <c r="M7" s="3">
        <v>10.199999999999999</v>
      </c>
    </row>
    <row r="8" spans="1:13" ht="16" thickBot="1" x14ac:dyDescent="0.25">
      <c r="A8" s="106">
        <v>40947</v>
      </c>
      <c r="B8" s="3">
        <v>8.98</v>
      </c>
      <c r="C8" s="3">
        <v>9.49</v>
      </c>
      <c r="D8" s="3">
        <v>9.81</v>
      </c>
      <c r="E8" s="3">
        <v>10.01</v>
      </c>
      <c r="F8" s="3">
        <v>10.29</v>
      </c>
      <c r="G8" s="3">
        <v>10.37</v>
      </c>
      <c r="H8" s="3">
        <v>10.45</v>
      </c>
      <c r="I8" s="3">
        <v>10.44</v>
      </c>
      <c r="J8" s="3">
        <v>10.34</v>
      </c>
      <c r="K8" s="3">
        <v>10.27</v>
      </c>
      <c r="L8" s="3">
        <v>10.27</v>
      </c>
      <c r="M8" s="3">
        <v>10.29</v>
      </c>
    </row>
    <row r="9" spans="1:13" ht="16" thickBot="1" x14ac:dyDescent="0.25">
      <c r="A9" s="106">
        <v>40948</v>
      </c>
      <c r="B9" s="3">
        <v>8.93</v>
      </c>
      <c r="C9" s="3">
        <v>9.5</v>
      </c>
      <c r="D9" s="3">
        <v>9.83</v>
      </c>
      <c r="E9" s="3">
        <v>10.02</v>
      </c>
      <c r="F9" s="3">
        <v>10.25</v>
      </c>
      <c r="G9" s="3">
        <v>10.29</v>
      </c>
      <c r="H9" s="3">
        <v>10.33</v>
      </c>
      <c r="I9" s="3">
        <v>10.3</v>
      </c>
      <c r="J9" s="3">
        <v>10.18</v>
      </c>
      <c r="K9" s="3">
        <v>10.119999999999999</v>
      </c>
      <c r="L9" s="3">
        <v>10.119999999999999</v>
      </c>
      <c r="M9" s="3">
        <v>10.17</v>
      </c>
    </row>
    <row r="10" spans="1:13" ht="16" thickBot="1" x14ac:dyDescent="0.25">
      <c r="A10" s="106">
        <v>40949</v>
      </c>
      <c r="B10" s="3">
        <v>8.94</v>
      </c>
      <c r="C10" s="3">
        <v>9.4600000000000009</v>
      </c>
      <c r="D10" s="3">
        <v>9.7899999999999991</v>
      </c>
      <c r="E10" s="3">
        <v>9.99</v>
      </c>
      <c r="F10" s="3">
        <v>10.3</v>
      </c>
      <c r="G10" s="3">
        <v>10.4</v>
      </c>
      <c r="H10" s="3">
        <v>10.45</v>
      </c>
      <c r="I10" s="3">
        <v>10.4</v>
      </c>
      <c r="J10" s="3">
        <v>10.27</v>
      </c>
      <c r="K10" s="3">
        <v>10.19</v>
      </c>
      <c r="L10" s="3">
        <v>10.19</v>
      </c>
      <c r="M10" s="3">
        <v>10.220000000000001</v>
      </c>
    </row>
    <row r="11" spans="1:13" ht="16" thickBot="1" x14ac:dyDescent="0.25">
      <c r="A11" s="106">
        <v>40950</v>
      </c>
      <c r="B11" s="3">
        <v>9.01</v>
      </c>
      <c r="C11" s="3">
        <v>9.5500000000000007</v>
      </c>
      <c r="D11" s="3">
        <v>9.86</v>
      </c>
      <c r="E11" s="3">
        <v>10.039999999999999</v>
      </c>
      <c r="F11" s="3">
        <v>10.25</v>
      </c>
      <c r="G11" s="3">
        <v>10.32</v>
      </c>
      <c r="H11" s="3">
        <v>10.37</v>
      </c>
      <c r="I11" s="3">
        <v>10.34</v>
      </c>
      <c r="J11" s="3">
        <v>10.24</v>
      </c>
      <c r="K11" s="3">
        <v>10.17</v>
      </c>
      <c r="L11" s="3">
        <v>10.17</v>
      </c>
      <c r="M11" s="3">
        <v>10.19</v>
      </c>
    </row>
    <row r="12" spans="1:13" ht="16" thickBot="1" x14ac:dyDescent="0.25">
      <c r="A12" s="106">
        <v>40953</v>
      </c>
      <c r="B12" s="3">
        <v>8.92</v>
      </c>
      <c r="C12" s="3">
        <v>9.44</v>
      </c>
      <c r="D12" s="3">
        <v>9.77</v>
      </c>
      <c r="E12" s="3">
        <v>9.9700000000000006</v>
      </c>
      <c r="F12" s="3">
        <v>10.25</v>
      </c>
      <c r="G12" s="3">
        <v>10.3</v>
      </c>
      <c r="H12" s="3">
        <v>10.31</v>
      </c>
      <c r="I12" s="3">
        <v>10.25</v>
      </c>
      <c r="J12" s="3">
        <v>10.11</v>
      </c>
      <c r="K12" s="3">
        <v>10.029999999999999</v>
      </c>
      <c r="L12" s="3">
        <v>10.039999999999999</v>
      </c>
      <c r="M12" s="3">
        <v>10.08</v>
      </c>
    </row>
    <row r="13" spans="1:13" ht="16" thickBot="1" x14ac:dyDescent="0.25">
      <c r="A13" s="106">
        <v>40954</v>
      </c>
      <c r="B13" s="3">
        <v>9</v>
      </c>
      <c r="C13" s="3">
        <v>9.5399999999999991</v>
      </c>
      <c r="D13" s="3">
        <v>9.83</v>
      </c>
      <c r="E13" s="3">
        <v>9.99</v>
      </c>
      <c r="F13" s="3">
        <v>10.17</v>
      </c>
      <c r="G13" s="3">
        <v>10.26</v>
      </c>
      <c r="H13" s="3">
        <v>10.33</v>
      </c>
      <c r="I13" s="3">
        <v>10.29</v>
      </c>
      <c r="J13" s="3">
        <v>10.18</v>
      </c>
      <c r="K13" s="3">
        <v>10.1</v>
      </c>
      <c r="L13" s="3">
        <v>10.09</v>
      </c>
      <c r="M13" s="3">
        <v>10.1</v>
      </c>
    </row>
    <row r="14" spans="1:13" ht="16" thickBot="1" x14ac:dyDescent="0.25">
      <c r="A14" s="106">
        <v>40955</v>
      </c>
      <c r="B14" s="3">
        <v>9.17</v>
      </c>
      <c r="C14" s="3">
        <v>9.7100000000000009</v>
      </c>
      <c r="D14" s="3">
        <v>9.94</v>
      </c>
      <c r="E14" s="3">
        <v>10.029999999999999</v>
      </c>
      <c r="F14" s="3">
        <v>10.119999999999999</v>
      </c>
      <c r="G14" s="3">
        <v>10.199999999999999</v>
      </c>
      <c r="H14" s="3">
        <v>10.24</v>
      </c>
      <c r="I14" s="3">
        <v>10.19</v>
      </c>
      <c r="J14" s="3">
        <v>10.09</v>
      </c>
      <c r="K14" s="3">
        <v>10.029999999999999</v>
      </c>
      <c r="L14" s="3">
        <v>10.029999999999999</v>
      </c>
      <c r="M14" s="3">
        <v>10.06</v>
      </c>
    </row>
    <row r="15" spans="1:13" ht="16" thickBot="1" x14ac:dyDescent="0.25">
      <c r="A15" s="106">
        <v>40956</v>
      </c>
      <c r="B15" s="3">
        <v>8.94</v>
      </c>
      <c r="C15" s="3">
        <v>9.4700000000000006</v>
      </c>
      <c r="D15" s="3">
        <v>9.75</v>
      </c>
      <c r="E15" s="3">
        <v>9.9</v>
      </c>
      <c r="F15" s="3">
        <v>10.06</v>
      </c>
      <c r="G15" s="3">
        <v>10.1</v>
      </c>
      <c r="H15" s="3">
        <v>10.08</v>
      </c>
      <c r="I15" s="3">
        <v>10</v>
      </c>
      <c r="J15" s="3">
        <v>9.9</v>
      </c>
      <c r="K15" s="3">
        <v>9.85</v>
      </c>
      <c r="L15" s="3">
        <v>9.86</v>
      </c>
      <c r="M15" s="3">
        <v>9.9</v>
      </c>
    </row>
    <row r="16" spans="1:13" ht="16" thickBot="1" x14ac:dyDescent="0.25">
      <c r="A16" s="106">
        <v>40957</v>
      </c>
      <c r="B16" s="3">
        <v>8.99</v>
      </c>
      <c r="C16" s="3">
        <v>9.51</v>
      </c>
      <c r="D16" s="3">
        <v>9.76</v>
      </c>
      <c r="E16" s="3">
        <v>9.8800000000000008</v>
      </c>
      <c r="F16" s="3">
        <v>10.01</v>
      </c>
      <c r="G16" s="3">
        <v>10.050000000000001</v>
      </c>
      <c r="H16" s="3">
        <v>10.07</v>
      </c>
      <c r="I16" s="3">
        <v>10.029999999999999</v>
      </c>
      <c r="J16" s="3">
        <v>9.9600000000000009</v>
      </c>
      <c r="K16" s="3">
        <v>9.91</v>
      </c>
      <c r="L16" s="3">
        <v>9.9</v>
      </c>
      <c r="M16" s="3">
        <v>9.91</v>
      </c>
    </row>
    <row r="17" spans="1:13" ht="16" thickBot="1" x14ac:dyDescent="0.25">
      <c r="A17" s="106">
        <v>40958</v>
      </c>
      <c r="B17" s="3">
        <v>8.82</v>
      </c>
      <c r="C17" s="3">
        <v>9.33</v>
      </c>
      <c r="D17" s="3">
        <v>9.6300000000000008</v>
      </c>
      <c r="E17" s="3">
        <v>9.81</v>
      </c>
      <c r="F17" s="3">
        <v>10.029999999999999</v>
      </c>
      <c r="G17" s="3">
        <v>10.029999999999999</v>
      </c>
      <c r="H17" s="3">
        <v>10</v>
      </c>
      <c r="I17" s="3">
        <v>9.9600000000000009</v>
      </c>
      <c r="J17" s="3">
        <v>9.91</v>
      </c>
      <c r="K17" s="3">
        <v>9.89</v>
      </c>
      <c r="L17" s="3">
        <v>9.89</v>
      </c>
      <c r="M17" s="3">
        <v>9.9</v>
      </c>
    </row>
    <row r="18" spans="1:13" ht="16" thickBot="1" x14ac:dyDescent="0.25">
      <c r="A18" s="106">
        <v>40960</v>
      </c>
      <c r="B18" s="3">
        <v>8.7899999999999991</v>
      </c>
      <c r="C18" s="3">
        <v>9.25</v>
      </c>
      <c r="D18" s="3">
        <v>9.52</v>
      </c>
      <c r="E18" s="3">
        <v>9.69</v>
      </c>
      <c r="F18" s="3">
        <v>9.92</v>
      </c>
      <c r="G18" s="3">
        <v>9.99</v>
      </c>
      <c r="H18" s="3">
        <v>10.01</v>
      </c>
      <c r="I18" s="3">
        <v>9.9600000000000009</v>
      </c>
      <c r="J18" s="3">
        <v>9.85</v>
      </c>
      <c r="K18" s="3">
        <v>9.7899999999999991</v>
      </c>
      <c r="L18" s="3">
        <v>9.8000000000000007</v>
      </c>
      <c r="M18" s="3">
        <v>9.85</v>
      </c>
    </row>
    <row r="19" spans="1:13" ht="16" thickBot="1" x14ac:dyDescent="0.25">
      <c r="A19" s="106">
        <v>40962</v>
      </c>
      <c r="B19" s="3">
        <v>9.23</v>
      </c>
      <c r="C19" s="3">
        <v>9.68</v>
      </c>
      <c r="D19" s="3">
        <v>9.84</v>
      </c>
      <c r="E19" s="3">
        <v>9.9</v>
      </c>
      <c r="F19" s="3">
        <v>9.93</v>
      </c>
      <c r="G19" s="3">
        <v>9.98</v>
      </c>
      <c r="H19" s="3">
        <v>10</v>
      </c>
      <c r="I19" s="3">
        <v>9.94</v>
      </c>
      <c r="J19" s="3">
        <v>9.84</v>
      </c>
      <c r="K19" s="3">
        <v>9.7899999999999991</v>
      </c>
      <c r="L19" s="3">
        <v>9.7899999999999991</v>
      </c>
      <c r="M19" s="3">
        <v>9.82</v>
      </c>
    </row>
    <row r="20" spans="1:13" ht="16" thickBot="1" x14ac:dyDescent="0.25">
      <c r="A20" s="106">
        <v>40963</v>
      </c>
      <c r="B20" s="3">
        <v>9.3800000000000008</v>
      </c>
      <c r="C20" s="3">
        <v>9.74</v>
      </c>
      <c r="D20" s="3">
        <v>9.84</v>
      </c>
      <c r="E20" s="3">
        <v>9.84</v>
      </c>
      <c r="F20" s="3">
        <v>9.7799999999999994</v>
      </c>
      <c r="G20" s="3">
        <v>9.8000000000000007</v>
      </c>
      <c r="H20" s="3">
        <v>9.81</v>
      </c>
      <c r="I20" s="3">
        <v>9.75</v>
      </c>
      <c r="J20" s="3">
        <v>9.64</v>
      </c>
      <c r="K20" s="3">
        <v>9.59</v>
      </c>
      <c r="L20" s="3">
        <v>9.59</v>
      </c>
      <c r="M20" s="3">
        <v>9.6199999999999992</v>
      </c>
    </row>
    <row r="21" spans="1:13" ht="16" thickBot="1" x14ac:dyDescent="0.25">
      <c r="A21" s="106">
        <v>40964</v>
      </c>
      <c r="B21" s="3">
        <v>9.4</v>
      </c>
      <c r="C21" s="3">
        <v>9.7100000000000009</v>
      </c>
      <c r="D21" s="3">
        <v>9.77</v>
      </c>
      <c r="E21" s="3">
        <v>9.75</v>
      </c>
      <c r="F21" s="3">
        <v>9.67</v>
      </c>
      <c r="G21" s="3">
        <v>9.69</v>
      </c>
      <c r="H21" s="3">
        <v>9.7100000000000009</v>
      </c>
      <c r="I21" s="3">
        <v>9.67</v>
      </c>
      <c r="J21" s="3">
        <v>9.57</v>
      </c>
      <c r="K21" s="3">
        <v>9.5</v>
      </c>
      <c r="L21" s="3">
        <v>9.49</v>
      </c>
      <c r="M21" s="3">
        <v>9.52</v>
      </c>
    </row>
    <row r="22" spans="1:13" ht="16" thickBot="1" x14ac:dyDescent="0.25">
      <c r="A22" s="106">
        <v>40967</v>
      </c>
      <c r="B22" s="3">
        <v>9.15</v>
      </c>
      <c r="C22" s="3">
        <v>9.48</v>
      </c>
      <c r="D22" s="3">
        <v>9.6</v>
      </c>
      <c r="E22" s="3">
        <v>9.64</v>
      </c>
      <c r="F22" s="3">
        <v>9.65</v>
      </c>
      <c r="G22" s="3">
        <v>9.68</v>
      </c>
      <c r="H22" s="3">
        <v>9.73</v>
      </c>
      <c r="I22" s="3">
        <v>9.6999999999999993</v>
      </c>
      <c r="J22" s="3">
        <v>9.59</v>
      </c>
      <c r="K22" s="3">
        <v>9.51</v>
      </c>
      <c r="L22" s="3">
        <v>9.49</v>
      </c>
      <c r="M22" s="3">
        <v>9.49</v>
      </c>
    </row>
    <row r="23" spans="1:13" ht="16" thickBot="1" x14ac:dyDescent="0.25">
      <c r="A23" s="106">
        <v>40968</v>
      </c>
      <c r="B23" s="3">
        <v>9.0399999999999991</v>
      </c>
      <c r="C23" s="3">
        <v>9.34</v>
      </c>
      <c r="D23" s="3">
        <v>9.44</v>
      </c>
      <c r="E23" s="3">
        <v>9.4700000000000006</v>
      </c>
      <c r="F23" s="3">
        <v>9.48</v>
      </c>
      <c r="G23" s="3">
        <v>9.49</v>
      </c>
      <c r="H23" s="3">
        <v>9.4499999999999993</v>
      </c>
      <c r="I23" s="3">
        <v>9.3800000000000008</v>
      </c>
      <c r="J23" s="3">
        <v>9.2899999999999991</v>
      </c>
      <c r="K23" s="3">
        <v>9.26</v>
      </c>
      <c r="L23" s="3">
        <v>9.26</v>
      </c>
      <c r="M23" s="3">
        <v>9.27</v>
      </c>
    </row>
    <row r="24" spans="1:13" ht="16" thickBot="1" x14ac:dyDescent="0.25">
      <c r="A24" s="106">
        <v>40969</v>
      </c>
      <c r="B24" s="3">
        <v>9.1199999999999992</v>
      </c>
      <c r="C24" s="3">
        <v>9.3800000000000008</v>
      </c>
      <c r="D24" s="3">
        <v>9.4600000000000009</v>
      </c>
      <c r="E24" s="3">
        <v>9.4700000000000006</v>
      </c>
      <c r="F24" s="3">
        <v>9.44</v>
      </c>
      <c r="G24" s="3">
        <v>9.4499999999999993</v>
      </c>
      <c r="H24" s="3">
        <v>9.44</v>
      </c>
      <c r="I24" s="3">
        <v>9.39</v>
      </c>
      <c r="J24" s="3">
        <v>9.31</v>
      </c>
      <c r="K24" s="3">
        <v>9.27</v>
      </c>
      <c r="L24" s="3">
        <v>9.26</v>
      </c>
      <c r="M24" s="3">
        <v>9.27</v>
      </c>
    </row>
    <row r="25" spans="1:13" ht="16" thickBot="1" x14ac:dyDescent="0.25">
      <c r="A25" s="106">
        <v>40970</v>
      </c>
      <c r="B25" s="3">
        <v>9.0500000000000007</v>
      </c>
      <c r="C25" s="3">
        <v>9.2799999999999994</v>
      </c>
      <c r="D25" s="3">
        <v>9.35</v>
      </c>
      <c r="E25" s="3">
        <v>9.3699999999999992</v>
      </c>
      <c r="F25" s="3">
        <v>9.35</v>
      </c>
      <c r="G25" s="3">
        <v>9.36</v>
      </c>
      <c r="H25" s="3">
        <v>9.36</v>
      </c>
      <c r="I25" s="3">
        <v>9.34</v>
      </c>
      <c r="J25" s="3">
        <v>9.2799999999999994</v>
      </c>
      <c r="K25" s="3">
        <v>9.23</v>
      </c>
      <c r="L25" s="3">
        <v>9.2200000000000006</v>
      </c>
      <c r="M25" s="3">
        <v>9.2200000000000006</v>
      </c>
    </row>
    <row r="26" spans="1:13" ht="16" thickBot="1" x14ac:dyDescent="0.25">
      <c r="A26" s="106">
        <v>40971</v>
      </c>
      <c r="B26" s="3">
        <v>9.08</v>
      </c>
      <c r="C26" s="3">
        <v>9.26</v>
      </c>
      <c r="D26" s="3">
        <v>9.2899999999999991</v>
      </c>
      <c r="E26" s="3">
        <v>9.2899999999999991</v>
      </c>
      <c r="F26" s="3">
        <v>9.26</v>
      </c>
      <c r="G26" s="3">
        <v>9.2799999999999994</v>
      </c>
      <c r="H26" s="3">
        <v>9.3000000000000007</v>
      </c>
      <c r="I26" s="3">
        <v>9.27</v>
      </c>
      <c r="J26" s="3">
        <v>9.19</v>
      </c>
      <c r="K26" s="3">
        <v>9.14</v>
      </c>
      <c r="L26" s="3">
        <v>9.1300000000000008</v>
      </c>
      <c r="M26" s="3">
        <v>9.14</v>
      </c>
    </row>
    <row r="27" spans="1:13" ht="16" thickBot="1" x14ac:dyDescent="0.25">
      <c r="A27" s="106">
        <v>40974</v>
      </c>
      <c r="B27" s="3">
        <v>9.32</v>
      </c>
      <c r="C27" s="3">
        <v>9.44</v>
      </c>
      <c r="D27" s="3">
        <v>9.43</v>
      </c>
      <c r="E27" s="3">
        <v>9.39</v>
      </c>
      <c r="F27" s="3">
        <v>9.25</v>
      </c>
      <c r="G27" s="3">
        <v>9.25</v>
      </c>
      <c r="H27" s="3">
        <v>9.26</v>
      </c>
      <c r="I27" s="3">
        <v>9.2200000000000006</v>
      </c>
      <c r="J27" s="3">
        <v>9.16</v>
      </c>
      <c r="K27" s="3">
        <v>9.1199999999999992</v>
      </c>
      <c r="L27" s="3">
        <v>9.1199999999999992</v>
      </c>
      <c r="M27" s="3">
        <v>9.14</v>
      </c>
    </row>
    <row r="28" spans="1:13" ht="16" thickBot="1" x14ac:dyDescent="0.25">
      <c r="A28" s="106">
        <v>40976</v>
      </c>
      <c r="B28" s="3">
        <v>9.2899999999999991</v>
      </c>
      <c r="C28" s="3">
        <v>9.42</v>
      </c>
      <c r="D28" s="3">
        <v>9.43</v>
      </c>
      <c r="E28" s="3">
        <v>9.4</v>
      </c>
      <c r="F28" s="3">
        <v>9.3000000000000007</v>
      </c>
      <c r="G28" s="3">
        <v>9.2899999999999991</v>
      </c>
      <c r="H28" s="3">
        <v>9.2799999999999994</v>
      </c>
      <c r="I28" s="3">
        <v>9.24</v>
      </c>
      <c r="J28" s="3">
        <v>9.18</v>
      </c>
      <c r="K28" s="3">
        <v>9.14</v>
      </c>
      <c r="L28" s="3">
        <v>9.1300000000000008</v>
      </c>
      <c r="M28" s="3">
        <v>9.14</v>
      </c>
    </row>
    <row r="29" spans="1:13" ht="16" thickBot="1" x14ac:dyDescent="0.25">
      <c r="A29" s="106">
        <v>40977</v>
      </c>
      <c r="B29" s="3">
        <v>9.3699999999999992</v>
      </c>
      <c r="C29" s="3">
        <v>9.4600000000000009</v>
      </c>
      <c r="D29" s="3">
        <v>9.4499999999999993</v>
      </c>
      <c r="E29" s="3">
        <v>9.42</v>
      </c>
      <c r="F29" s="3">
        <v>9.34</v>
      </c>
      <c r="G29" s="3">
        <v>9.32</v>
      </c>
      <c r="H29" s="3">
        <v>9.33</v>
      </c>
      <c r="I29" s="3">
        <v>9.32</v>
      </c>
      <c r="J29" s="3">
        <v>9.26</v>
      </c>
      <c r="K29" s="3">
        <v>9.1999999999999993</v>
      </c>
      <c r="L29" s="3">
        <v>9.17</v>
      </c>
      <c r="M29" s="3">
        <v>9.17</v>
      </c>
    </row>
    <row r="30" spans="1:13" ht="16" thickBot="1" x14ac:dyDescent="0.25">
      <c r="A30" s="106">
        <v>40978</v>
      </c>
      <c r="B30" s="3">
        <v>9.35</v>
      </c>
      <c r="C30" s="3">
        <v>9.42</v>
      </c>
      <c r="D30" s="3">
        <v>9.4</v>
      </c>
      <c r="E30" s="3">
        <v>9.36</v>
      </c>
      <c r="F30" s="3">
        <v>9.26</v>
      </c>
      <c r="G30" s="3">
        <v>9.2899999999999991</v>
      </c>
      <c r="H30" s="3">
        <v>9.3800000000000008</v>
      </c>
      <c r="I30" s="3">
        <v>9.39</v>
      </c>
      <c r="J30" s="3">
        <v>9.33</v>
      </c>
      <c r="K30" s="3">
        <v>9.25</v>
      </c>
      <c r="L30" s="3">
        <v>9.2200000000000006</v>
      </c>
      <c r="M30" s="3">
        <v>9.2100000000000009</v>
      </c>
    </row>
    <row r="31" spans="1:13" ht="16" thickBot="1" x14ac:dyDescent="0.25">
      <c r="A31" s="106">
        <v>40981</v>
      </c>
      <c r="B31" s="3">
        <v>9.4</v>
      </c>
      <c r="C31" s="3">
        <v>9.48</v>
      </c>
      <c r="D31" s="3">
        <v>9.48</v>
      </c>
      <c r="E31" s="3">
        <v>9.4600000000000009</v>
      </c>
      <c r="F31" s="3">
        <v>9.41</v>
      </c>
      <c r="G31" s="3">
        <v>9.42</v>
      </c>
      <c r="H31" s="3">
        <v>9.4700000000000006</v>
      </c>
      <c r="I31" s="3">
        <v>9.4700000000000006</v>
      </c>
      <c r="J31" s="3">
        <v>9.41</v>
      </c>
      <c r="K31" s="3">
        <v>9.34</v>
      </c>
      <c r="L31" s="3">
        <v>9.32</v>
      </c>
      <c r="M31" s="3">
        <v>9.31</v>
      </c>
    </row>
    <row r="32" spans="1:13" ht="16" thickBot="1" x14ac:dyDescent="0.25">
      <c r="A32" s="106">
        <v>40982</v>
      </c>
      <c r="B32" s="3">
        <v>9.36</v>
      </c>
      <c r="C32" s="3">
        <v>9.48</v>
      </c>
      <c r="D32" s="3">
        <v>9.5299999999999994</v>
      </c>
      <c r="E32" s="3">
        <v>9.5399999999999991</v>
      </c>
      <c r="F32" s="3">
        <v>9.52</v>
      </c>
      <c r="G32" s="3">
        <v>9.5299999999999994</v>
      </c>
      <c r="H32" s="3">
        <v>9.56</v>
      </c>
      <c r="I32" s="3">
        <v>9.5500000000000007</v>
      </c>
      <c r="J32" s="3">
        <v>9.5</v>
      </c>
      <c r="K32" s="3">
        <v>9.44</v>
      </c>
      <c r="L32" s="3">
        <v>9.42</v>
      </c>
      <c r="M32" s="3">
        <v>9.42</v>
      </c>
    </row>
    <row r="33" spans="1:13" ht="16" thickBot="1" x14ac:dyDescent="0.25">
      <c r="A33" s="106">
        <v>40983</v>
      </c>
      <c r="B33" s="3">
        <v>9.3800000000000008</v>
      </c>
      <c r="C33" s="3">
        <v>9.5</v>
      </c>
      <c r="D33" s="3">
        <v>9.5299999999999994</v>
      </c>
      <c r="E33" s="3">
        <v>9.5299999999999994</v>
      </c>
      <c r="F33" s="3">
        <v>9.49</v>
      </c>
      <c r="G33" s="3">
        <v>9.48</v>
      </c>
      <c r="H33" s="3">
        <v>9.4600000000000009</v>
      </c>
      <c r="I33" s="3">
        <v>9.43</v>
      </c>
      <c r="J33" s="3">
        <v>9.4</v>
      </c>
      <c r="K33" s="3">
        <v>9.3800000000000008</v>
      </c>
      <c r="L33" s="3">
        <v>9.3800000000000008</v>
      </c>
      <c r="M33" s="3">
        <v>9.39</v>
      </c>
    </row>
    <row r="34" spans="1:13" ht="16" thickBot="1" x14ac:dyDescent="0.25">
      <c r="A34" s="106">
        <v>40984</v>
      </c>
      <c r="B34" s="3">
        <v>9.36</v>
      </c>
      <c r="C34" s="3">
        <v>9.4499999999999993</v>
      </c>
      <c r="D34" s="3">
        <v>9.4499999999999993</v>
      </c>
      <c r="E34" s="3">
        <v>9.41</v>
      </c>
      <c r="F34" s="3">
        <v>9.23</v>
      </c>
      <c r="G34" s="3">
        <v>9.17</v>
      </c>
      <c r="H34" s="3">
        <v>9.14</v>
      </c>
      <c r="I34" s="3">
        <v>9.1199999999999992</v>
      </c>
      <c r="J34" s="3">
        <v>9.1</v>
      </c>
      <c r="K34" s="3">
        <v>9.1</v>
      </c>
      <c r="L34" s="3">
        <v>9.11</v>
      </c>
      <c r="M34" s="3">
        <v>9.1199999999999992</v>
      </c>
    </row>
    <row r="35" spans="1:13" ht="16" thickBot="1" x14ac:dyDescent="0.25">
      <c r="A35" s="106">
        <v>40985</v>
      </c>
      <c r="B35" s="3">
        <v>9.2899999999999991</v>
      </c>
      <c r="C35" s="3">
        <v>9.3699999999999992</v>
      </c>
      <c r="D35" s="3">
        <v>9.3800000000000008</v>
      </c>
      <c r="E35" s="3">
        <v>9.3699999999999992</v>
      </c>
      <c r="F35" s="3">
        <v>9.24</v>
      </c>
      <c r="G35" s="3">
        <v>9.1300000000000008</v>
      </c>
      <c r="H35" s="3">
        <v>9.0299999999999994</v>
      </c>
      <c r="I35" s="3">
        <v>9.01</v>
      </c>
      <c r="J35" s="3">
        <v>8.99</v>
      </c>
      <c r="K35" s="3">
        <v>8.9499999999999993</v>
      </c>
      <c r="L35" s="3">
        <v>8.93</v>
      </c>
      <c r="M35" s="3">
        <v>8.92</v>
      </c>
    </row>
    <row r="36" spans="1:13" ht="16" thickBot="1" x14ac:dyDescent="0.25">
      <c r="A36" s="106">
        <v>40988</v>
      </c>
      <c r="B36" s="3">
        <v>9.42</v>
      </c>
      <c r="C36" s="3">
        <v>9.48</v>
      </c>
      <c r="D36" s="3">
        <v>9.48</v>
      </c>
      <c r="E36" s="3">
        <v>9.4499999999999993</v>
      </c>
      <c r="F36" s="3">
        <v>9.2899999999999991</v>
      </c>
      <c r="G36" s="3">
        <v>9.17</v>
      </c>
      <c r="H36" s="3">
        <v>9.06</v>
      </c>
      <c r="I36" s="3">
        <v>9.01</v>
      </c>
      <c r="J36" s="3">
        <v>9.01</v>
      </c>
      <c r="K36" s="3">
        <v>9</v>
      </c>
      <c r="L36" s="3">
        <v>8.99</v>
      </c>
      <c r="M36" s="3">
        <v>8.9700000000000006</v>
      </c>
    </row>
    <row r="37" spans="1:13" ht="16" thickBot="1" x14ac:dyDescent="0.25">
      <c r="A37" s="106">
        <v>40989</v>
      </c>
      <c r="B37" s="3">
        <v>9.48</v>
      </c>
      <c r="C37" s="3">
        <v>9.5299999999999994</v>
      </c>
      <c r="D37" s="3">
        <v>9.52</v>
      </c>
      <c r="E37" s="3">
        <v>9.48</v>
      </c>
      <c r="F37" s="3">
        <v>9.3000000000000007</v>
      </c>
      <c r="G37" s="3">
        <v>9.19</v>
      </c>
      <c r="H37" s="3">
        <v>9.07</v>
      </c>
      <c r="I37" s="3">
        <v>9.0299999999999994</v>
      </c>
      <c r="J37" s="3">
        <v>9.01</v>
      </c>
      <c r="K37" s="3">
        <v>8.98</v>
      </c>
      <c r="L37" s="3">
        <v>8.9600000000000009</v>
      </c>
      <c r="M37" s="3">
        <v>8.94</v>
      </c>
    </row>
    <row r="38" spans="1:13" ht="16" thickBot="1" x14ac:dyDescent="0.25">
      <c r="A38" s="106">
        <v>40990</v>
      </c>
      <c r="B38" s="3">
        <v>9.67</v>
      </c>
      <c r="C38" s="3">
        <v>9.7100000000000009</v>
      </c>
      <c r="D38" s="3">
        <v>9.67</v>
      </c>
      <c r="E38" s="3">
        <v>9.61</v>
      </c>
      <c r="F38" s="3">
        <v>9.4</v>
      </c>
      <c r="G38" s="3">
        <v>9.2799999999999994</v>
      </c>
      <c r="H38" s="3">
        <v>9.2100000000000009</v>
      </c>
      <c r="I38" s="3">
        <v>9.2100000000000009</v>
      </c>
      <c r="J38" s="3">
        <v>9.1999999999999993</v>
      </c>
      <c r="K38" s="3">
        <v>9.17</v>
      </c>
      <c r="L38" s="3">
        <v>9.15</v>
      </c>
      <c r="M38" s="3">
        <v>9.1199999999999992</v>
      </c>
    </row>
    <row r="39" spans="1:13" ht="16" thickBot="1" x14ac:dyDescent="0.25">
      <c r="A39" s="106">
        <v>40991</v>
      </c>
      <c r="B39" s="3">
        <v>9.66</v>
      </c>
      <c r="C39" s="3">
        <v>9.6999999999999993</v>
      </c>
      <c r="D39" s="3">
        <v>9.68</v>
      </c>
      <c r="E39" s="3">
        <v>9.6300000000000008</v>
      </c>
      <c r="F39" s="3">
        <v>9.4600000000000009</v>
      </c>
      <c r="G39" s="3">
        <v>9.35</v>
      </c>
      <c r="H39" s="3">
        <v>9.27</v>
      </c>
      <c r="I39" s="3">
        <v>9.25</v>
      </c>
      <c r="J39" s="3">
        <v>9.25</v>
      </c>
      <c r="K39" s="3">
        <v>9.23</v>
      </c>
      <c r="L39" s="3">
        <v>9.2200000000000006</v>
      </c>
      <c r="M39" s="3">
        <v>9.1999999999999993</v>
      </c>
    </row>
    <row r="40" spans="1:13" ht="16" thickBot="1" x14ac:dyDescent="0.25">
      <c r="A40" s="106">
        <v>40992</v>
      </c>
      <c r="B40" s="3">
        <v>9.67</v>
      </c>
      <c r="C40" s="3">
        <v>9.7200000000000006</v>
      </c>
      <c r="D40" s="3">
        <v>9.69</v>
      </c>
      <c r="E40" s="3">
        <v>9.64</v>
      </c>
      <c r="F40" s="3">
        <v>9.43</v>
      </c>
      <c r="G40" s="3">
        <v>9.32</v>
      </c>
      <c r="H40" s="3">
        <v>9.2200000000000006</v>
      </c>
      <c r="I40" s="3">
        <v>9.19</v>
      </c>
      <c r="J40" s="3">
        <v>9.16</v>
      </c>
      <c r="K40" s="3">
        <v>9.14</v>
      </c>
      <c r="L40" s="3">
        <v>9.1300000000000008</v>
      </c>
      <c r="M40" s="3">
        <v>9.11</v>
      </c>
    </row>
    <row r="41" spans="1:13" ht="16" thickBot="1" x14ac:dyDescent="0.25">
      <c r="A41" s="106">
        <v>40995</v>
      </c>
      <c r="B41" s="3">
        <v>9.59</v>
      </c>
      <c r="C41" s="3">
        <v>9.68</v>
      </c>
      <c r="D41" s="3">
        <v>9.68</v>
      </c>
      <c r="E41" s="3">
        <v>9.6300000000000008</v>
      </c>
      <c r="F41" s="3">
        <v>9.4</v>
      </c>
      <c r="G41" s="3">
        <v>9.32</v>
      </c>
      <c r="H41" s="3">
        <v>9.26</v>
      </c>
      <c r="I41" s="3">
        <v>9.2200000000000006</v>
      </c>
      <c r="J41" s="3">
        <v>9.18</v>
      </c>
      <c r="K41" s="3">
        <v>9.14</v>
      </c>
      <c r="L41" s="3">
        <v>9.1199999999999992</v>
      </c>
      <c r="M41" s="3">
        <v>9.09</v>
      </c>
    </row>
    <row r="42" spans="1:13" ht="16" thickBot="1" x14ac:dyDescent="0.25">
      <c r="A42" s="106">
        <v>40996</v>
      </c>
      <c r="B42" s="3">
        <v>9.7799999999999994</v>
      </c>
      <c r="C42" s="3">
        <v>9.8000000000000007</v>
      </c>
      <c r="D42" s="3">
        <v>9.74</v>
      </c>
      <c r="E42" s="3">
        <v>9.66</v>
      </c>
      <c r="F42" s="3">
        <v>9.43</v>
      </c>
      <c r="G42" s="3">
        <v>9.35</v>
      </c>
      <c r="H42" s="3">
        <v>9.2899999999999991</v>
      </c>
      <c r="I42" s="3">
        <v>9.24</v>
      </c>
      <c r="J42" s="3">
        <v>9.2200000000000006</v>
      </c>
      <c r="K42" s="3">
        <v>9.19</v>
      </c>
      <c r="L42" s="3">
        <v>9.18</v>
      </c>
      <c r="M42" s="3">
        <v>9.16</v>
      </c>
    </row>
    <row r="43" spans="1:13" ht="16" thickBot="1" x14ac:dyDescent="0.25">
      <c r="A43" s="106">
        <v>40997</v>
      </c>
      <c r="B43" s="3">
        <v>9.77</v>
      </c>
      <c r="C43" s="3">
        <v>9.8000000000000007</v>
      </c>
      <c r="D43" s="3">
        <v>9.75</v>
      </c>
      <c r="E43" s="3">
        <v>9.67</v>
      </c>
      <c r="F43" s="3">
        <v>9.39</v>
      </c>
      <c r="G43" s="3">
        <v>9.27</v>
      </c>
      <c r="H43" s="3">
        <v>9.17</v>
      </c>
      <c r="I43" s="3">
        <v>9.1300000000000008</v>
      </c>
      <c r="J43" s="3">
        <v>9.08</v>
      </c>
      <c r="K43" s="3">
        <v>9.0500000000000007</v>
      </c>
      <c r="L43" s="3">
        <v>9.0399999999999991</v>
      </c>
      <c r="M43" s="3">
        <v>9.0299999999999994</v>
      </c>
    </row>
    <row r="44" spans="1:13" ht="16" thickBot="1" x14ac:dyDescent="0.25">
      <c r="A44" s="106">
        <v>40998</v>
      </c>
      <c r="B44" s="3">
        <v>9.85</v>
      </c>
      <c r="C44" s="3">
        <v>9.9499999999999993</v>
      </c>
      <c r="D44" s="3">
        <v>9.9499999999999993</v>
      </c>
      <c r="E44" s="3">
        <v>9.8800000000000008</v>
      </c>
      <c r="F44" s="3">
        <v>9.48</v>
      </c>
      <c r="G44" s="3">
        <v>9.2799999999999994</v>
      </c>
      <c r="H44" s="3">
        <v>9.1300000000000008</v>
      </c>
      <c r="I44" s="3">
        <v>9.08</v>
      </c>
      <c r="J44" s="3">
        <v>9.0399999999999991</v>
      </c>
      <c r="K44" s="3">
        <v>9.01</v>
      </c>
      <c r="L44" s="3">
        <v>9</v>
      </c>
      <c r="M44" s="3">
        <v>8.98</v>
      </c>
    </row>
    <row r="45" spans="1:13" ht="16" thickBot="1" x14ac:dyDescent="0.25">
      <c r="A45" s="106">
        <v>40999</v>
      </c>
      <c r="B45" s="3">
        <v>9.76</v>
      </c>
      <c r="C45" s="3">
        <v>9.9</v>
      </c>
      <c r="D45" s="3">
        <v>9.91</v>
      </c>
      <c r="E45" s="3">
        <v>9.84</v>
      </c>
      <c r="F45" s="3">
        <v>9.4700000000000006</v>
      </c>
      <c r="G45" s="3">
        <v>9.3000000000000007</v>
      </c>
      <c r="H45" s="3">
        <v>9.19</v>
      </c>
      <c r="I45" s="3">
        <v>9.15</v>
      </c>
      <c r="J45" s="3">
        <v>9.11</v>
      </c>
      <c r="K45" s="3">
        <v>9.06</v>
      </c>
      <c r="L45" s="3">
        <v>9.0299999999999994</v>
      </c>
      <c r="M45" s="3">
        <v>9</v>
      </c>
    </row>
    <row r="46" spans="1:13" ht="16" thickBot="1" x14ac:dyDescent="0.25">
      <c r="A46" s="106">
        <v>41002</v>
      </c>
      <c r="B46" s="3">
        <v>9.73</v>
      </c>
      <c r="C46" s="3">
        <v>9.8800000000000008</v>
      </c>
      <c r="D46" s="3">
        <v>9.9</v>
      </c>
      <c r="E46" s="3">
        <v>9.85</v>
      </c>
      <c r="F46" s="3">
        <v>9.5399999999999991</v>
      </c>
      <c r="G46" s="3">
        <v>9.36</v>
      </c>
      <c r="H46" s="3">
        <v>9.1999999999999993</v>
      </c>
      <c r="I46" s="3">
        <v>9.15</v>
      </c>
      <c r="J46" s="3">
        <v>9.11</v>
      </c>
      <c r="K46" s="3">
        <v>9.06</v>
      </c>
      <c r="L46" s="3">
        <v>9.0399999999999991</v>
      </c>
      <c r="M46" s="3">
        <v>9.01</v>
      </c>
    </row>
    <row r="47" spans="1:13" ht="16" thickBot="1" x14ac:dyDescent="0.25">
      <c r="A47" s="106">
        <v>41003</v>
      </c>
      <c r="B47" s="3">
        <v>9.91</v>
      </c>
      <c r="C47" s="3">
        <v>9.99</v>
      </c>
      <c r="D47" s="3">
        <v>9.93</v>
      </c>
      <c r="E47" s="3">
        <v>9.83</v>
      </c>
      <c r="F47" s="3">
        <v>9.5</v>
      </c>
      <c r="G47" s="3">
        <v>9.3699999999999992</v>
      </c>
      <c r="H47" s="3">
        <v>9.27</v>
      </c>
      <c r="I47" s="3">
        <v>9.23</v>
      </c>
      <c r="J47" s="3">
        <v>9.1999999999999993</v>
      </c>
      <c r="K47" s="3">
        <v>9.16</v>
      </c>
      <c r="L47" s="3">
        <v>9.14</v>
      </c>
      <c r="M47" s="3">
        <v>9.11</v>
      </c>
    </row>
    <row r="48" spans="1:13" ht="16" thickBot="1" x14ac:dyDescent="0.25">
      <c r="A48" s="106">
        <v>41004</v>
      </c>
      <c r="B48" s="3">
        <v>9.9</v>
      </c>
      <c r="C48" s="3">
        <v>9.9700000000000006</v>
      </c>
      <c r="D48" s="3">
        <v>9.9</v>
      </c>
      <c r="E48" s="3">
        <v>9.8000000000000007</v>
      </c>
      <c r="F48" s="3">
        <v>9.49</v>
      </c>
      <c r="G48" s="3">
        <v>9.36</v>
      </c>
      <c r="H48" s="3">
        <v>9.25</v>
      </c>
      <c r="I48" s="3">
        <v>9.19</v>
      </c>
      <c r="J48" s="3">
        <v>9.15</v>
      </c>
      <c r="K48" s="3">
        <v>9.1300000000000008</v>
      </c>
      <c r="L48" s="3">
        <v>9.1199999999999992</v>
      </c>
      <c r="M48" s="3">
        <v>9.1</v>
      </c>
    </row>
    <row r="49" spans="1:13" ht="16" thickBot="1" x14ac:dyDescent="0.25">
      <c r="A49" s="106">
        <v>41005</v>
      </c>
      <c r="B49" s="3">
        <v>9.84</v>
      </c>
      <c r="C49" s="3">
        <v>9.91</v>
      </c>
      <c r="D49" s="3">
        <v>9.85</v>
      </c>
      <c r="E49" s="3">
        <v>9.77</v>
      </c>
      <c r="F49" s="3">
        <v>9.5399999999999991</v>
      </c>
      <c r="G49" s="3">
        <v>9.43</v>
      </c>
      <c r="H49" s="3">
        <v>9.35</v>
      </c>
      <c r="I49" s="3">
        <v>9.32</v>
      </c>
      <c r="J49" s="3">
        <v>9.31</v>
      </c>
      <c r="K49" s="3">
        <v>9.2799999999999994</v>
      </c>
      <c r="L49" s="3">
        <v>9.25</v>
      </c>
      <c r="M49" s="3">
        <v>9.2100000000000009</v>
      </c>
    </row>
    <row r="50" spans="1:13" ht="16" thickBot="1" x14ac:dyDescent="0.25">
      <c r="A50" s="106">
        <v>41006</v>
      </c>
      <c r="B50" s="3">
        <v>9.7799999999999994</v>
      </c>
      <c r="C50" s="3">
        <v>9.86</v>
      </c>
      <c r="D50" s="3">
        <v>9.84</v>
      </c>
      <c r="E50" s="3">
        <v>9.77</v>
      </c>
      <c r="F50" s="3">
        <v>9.5399999999999991</v>
      </c>
      <c r="G50" s="3">
        <v>9.42</v>
      </c>
      <c r="H50" s="3">
        <v>9.3000000000000007</v>
      </c>
      <c r="I50" s="3">
        <v>9.23</v>
      </c>
      <c r="J50" s="3">
        <v>9.1999999999999993</v>
      </c>
      <c r="K50" s="3">
        <v>9.17</v>
      </c>
      <c r="L50" s="3">
        <v>9.15</v>
      </c>
      <c r="M50" s="3">
        <v>9.1199999999999992</v>
      </c>
    </row>
    <row r="51" spans="1:13" ht="16" thickBot="1" x14ac:dyDescent="0.25">
      <c r="A51" s="106">
        <v>41009</v>
      </c>
      <c r="B51" s="3">
        <v>9.8000000000000007</v>
      </c>
      <c r="C51" s="3">
        <v>9.82</v>
      </c>
      <c r="D51" s="3">
        <v>9.75</v>
      </c>
      <c r="E51" s="3">
        <v>9.66</v>
      </c>
      <c r="F51" s="3">
        <v>9.4700000000000006</v>
      </c>
      <c r="G51" s="3">
        <v>9.3800000000000008</v>
      </c>
      <c r="H51" s="3">
        <v>9.26</v>
      </c>
      <c r="I51" s="3">
        <v>9.19</v>
      </c>
      <c r="J51" s="3">
        <v>9.15</v>
      </c>
      <c r="K51" s="3">
        <v>9.1300000000000008</v>
      </c>
      <c r="L51" s="3">
        <v>9.1199999999999992</v>
      </c>
      <c r="M51" s="3">
        <v>9.11</v>
      </c>
    </row>
    <row r="52" spans="1:13" ht="16" thickBot="1" x14ac:dyDescent="0.25">
      <c r="A52" s="106">
        <v>41010</v>
      </c>
      <c r="B52" s="3">
        <v>9.81</v>
      </c>
      <c r="C52" s="3">
        <v>9.83</v>
      </c>
      <c r="D52" s="3">
        <v>9.77</v>
      </c>
      <c r="E52" s="3">
        <v>9.69</v>
      </c>
      <c r="F52" s="3">
        <v>9.48</v>
      </c>
      <c r="G52" s="3">
        <v>9.35</v>
      </c>
      <c r="H52" s="3">
        <v>9.24</v>
      </c>
      <c r="I52" s="3">
        <v>9.19</v>
      </c>
      <c r="J52" s="3">
        <v>9.15</v>
      </c>
      <c r="K52" s="3">
        <v>9.11</v>
      </c>
      <c r="L52" s="3">
        <v>9.09</v>
      </c>
      <c r="M52" s="3">
        <v>9.09</v>
      </c>
    </row>
    <row r="53" spans="1:13" ht="16" thickBot="1" x14ac:dyDescent="0.25">
      <c r="A53" s="106">
        <v>41011</v>
      </c>
      <c r="B53" s="3">
        <v>9.86</v>
      </c>
      <c r="C53" s="3">
        <v>9.85</v>
      </c>
      <c r="D53" s="3">
        <v>9.7799999999999994</v>
      </c>
      <c r="E53" s="3">
        <v>9.6999999999999993</v>
      </c>
      <c r="F53" s="3">
        <v>9.51</v>
      </c>
      <c r="G53" s="3">
        <v>9.4</v>
      </c>
      <c r="H53" s="3">
        <v>9.2799999999999994</v>
      </c>
      <c r="I53" s="3">
        <v>9.2200000000000006</v>
      </c>
      <c r="J53" s="3">
        <v>9.19</v>
      </c>
      <c r="K53" s="3">
        <v>9.17</v>
      </c>
      <c r="L53" s="3">
        <v>9.15</v>
      </c>
      <c r="M53" s="3">
        <v>9.14</v>
      </c>
    </row>
    <row r="54" spans="1:13" ht="16" thickBot="1" x14ac:dyDescent="0.25">
      <c r="A54" s="106">
        <v>41012</v>
      </c>
      <c r="B54" s="3">
        <v>9.99</v>
      </c>
      <c r="C54" s="3">
        <v>9.92</v>
      </c>
      <c r="D54" s="3">
        <v>9.8000000000000007</v>
      </c>
      <c r="E54" s="3">
        <v>9.6999999999999993</v>
      </c>
      <c r="F54" s="3">
        <v>9.48</v>
      </c>
      <c r="G54" s="3">
        <v>9.39</v>
      </c>
      <c r="H54" s="3">
        <v>9.2899999999999991</v>
      </c>
      <c r="I54" s="3">
        <v>9.23</v>
      </c>
      <c r="J54" s="3">
        <v>9.1999999999999993</v>
      </c>
      <c r="K54" s="3">
        <v>9.18</v>
      </c>
      <c r="L54" s="3">
        <v>9.17</v>
      </c>
      <c r="M54" s="3">
        <v>9.17</v>
      </c>
    </row>
    <row r="55" spans="1:13" ht="16" thickBot="1" x14ac:dyDescent="0.25">
      <c r="A55" s="106">
        <v>41013</v>
      </c>
      <c r="B55" s="3">
        <v>9.93</v>
      </c>
      <c r="C55" s="3">
        <v>9.9</v>
      </c>
      <c r="D55" s="3">
        <v>9.83</v>
      </c>
      <c r="E55" s="3">
        <v>9.75</v>
      </c>
      <c r="F55" s="3">
        <v>9.5299999999999994</v>
      </c>
      <c r="G55" s="3">
        <v>9.4</v>
      </c>
      <c r="H55" s="3">
        <v>9.27</v>
      </c>
      <c r="I55" s="3">
        <v>9.2200000000000006</v>
      </c>
      <c r="J55" s="3">
        <v>9.1999999999999993</v>
      </c>
      <c r="K55" s="3">
        <v>9.19</v>
      </c>
      <c r="L55" s="3">
        <v>9.17</v>
      </c>
      <c r="M55" s="3">
        <v>9.16</v>
      </c>
    </row>
    <row r="56" spans="1:13" ht="16" thickBot="1" x14ac:dyDescent="0.25">
      <c r="A56" s="106">
        <v>41016</v>
      </c>
      <c r="B56" s="3">
        <v>10.01</v>
      </c>
      <c r="C56" s="3">
        <v>9.92</v>
      </c>
      <c r="D56" s="3">
        <v>9.81</v>
      </c>
      <c r="E56" s="3">
        <v>9.7100000000000009</v>
      </c>
      <c r="F56" s="3">
        <v>9.49</v>
      </c>
      <c r="G56" s="3">
        <v>9.4</v>
      </c>
      <c r="H56" s="3">
        <v>9.3000000000000007</v>
      </c>
      <c r="I56" s="3">
        <v>9.24</v>
      </c>
      <c r="J56" s="3">
        <v>9.1999999999999993</v>
      </c>
      <c r="K56" s="3">
        <v>9.19</v>
      </c>
      <c r="L56" s="3">
        <v>9.19</v>
      </c>
      <c r="M56" s="3">
        <v>9.19</v>
      </c>
    </row>
    <row r="57" spans="1:13" ht="16" thickBot="1" x14ac:dyDescent="0.25">
      <c r="A57" s="106">
        <v>41017</v>
      </c>
      <c r="B57" s="3">
        <v>9.92</v>
      </c>
      <c r="C57" s="3">
        <v>9.85</v>
      </c>
      <c r="D57" s="3">
        <v>9.75</v>
      </c>
      <c r="E57" s="3">
        <v>9.67</v>
      </c>
      <c r="F57" s="3">
        <v>9.4600000000000009</v>
      </c>
      <c r="G57" s="3">
        <v>9.35</v>
      </c>
      <c r="H57" s="3">
        <v>9.24</v>
      </c>
      <c r="I57" s="3">
        <v>9.1999999999999993</v>
      </c>
      <c r="J57" s="3">
        <v>9.16</v>
      </c>
      <c r="K57" s="3">
        <v>9.14</v>
      </c>
      <c r="L57" s="3">
        <v>9.1199999999999992</v>
      </c>
      <c r="M57" s="3">
        <v>9.1199999999999992</v>
      </c>
    </row>
    <row r="58" spans="1:13" ht="16" thickBot="1" x14ac:dyDescent="0.25">
      <c r="A58" s="106">
        <v>41018</v>
      </c>
      <c r="B58" s="3">
        <v>9.91</v>
      </c>
      <c r="C58" s="3">
        <v>9.7799999999999994</v>
      </c>
      <c r="D58" s="3">
        <v>9.66</v>
      </c>
      <c r="E58" s="3">
        <v>9.56</v>
      </c>
      <c r="F58" s="3">
        <v>9.36</v>
      </c>
      <c r="G58" s="3">
        <v>9.2799999999999994</v>
      </c>
      <c r="H58" s="3">
        <v>9.17</v>
      </c>
      <c r="I58" s="3">
        <v>9.11</v>
      </c>
      <c r="J58" s="3">
        <v>9.08</v>
      </c>
      <c r="K58" s="3">
        <v>9.07</v>
      </c>
      <c r="L58" s="3">
        <v>9.08</v>
      </c>
      <c r="M58" s="3">
        <v>9.08</v>
      </c>
    </row>
    <row r="59" spans="1:13" ht="16" thickBot="1" x14ac:dyDescent="0.25">
      <c r="A59" s="106">
        <v>41019</v>
      </c>
      <c r="B59" s="3">
        <v>10.01</v>
      </c>
      <c r="C59" s="3">
        <v>9.82</v>
      </c>
      <c r="D59" s="3">
        <v>9.67</v>
      </c>
      <c r="E59" s="3">
        <v>9.58</v>
      </c>
      <c r="F59" s="3">
        <v>9.43</v>
      </c>
      <c r="G59" s="3">
        <v>9.36</v>
      </c>
      <c r="H59" s="3">
        <v>9.23</v>
      </c>
      <c r="I59" s="3">
        <v>9.16</v>
      </c>
      <c r="J59" s="3">
        <v>9.1300000000000008</v>
      </c>
      <c r="K59" s="3">
        <v>9.11</v>
      </c>
      <c r="L59" s="3">
        <v>9.1</v>
      </c>
      <c r="M59" s="3">
        <v>9.1</v>
      </c>
    </row>
    <row r="60" spans="1:13" ht="16" thickBot="1" x14ac:dyDescent="0.25">
      <c r="A60" s="106">
        <v>41020</v>
      </c>
      <c r="B60" s="3">
        <v>10.09</v>
      </c>
      <c r="C60" s="3">
        <v>9.8800000000000008</v>
      </c>
      <c r="D60" s="3">
        <v>9.7200000000000006</v>
      </c>
      <c r="E60" s="3">
        <v>9.61</v>
      </c>
      <c r="F60" s="3">
        <v>9.43</v>
      </c>
      <c r="G60" s="3">
        <v>9.35</v>
      </c>
      <c r="H60" s="3">
        <v>9.26</v>
      </c>
      <c r="I60" s="3">
        <v>9.1999999999999993</v>
      </c>
      <c r="J60" s="3">
        <v>9.17</v>
      </c>
      <c r="K60" s="3">
        <v>9.16</v>
      </c>
      <c r="L60" s="3">
        <v>9.15</v>
      </c>
      <c r="M60" s="3">
        <v>9.14</v>
      </c>
    </row>
    <row r="61" spans="1:13" ht="16" thickBot="1" x14ac:dyDescent="0.25">
      <c r="A61" s="106">
        <v>41023</v>
      </c>
      <c r="B61" s="3">
        <v>10.119999999999999</v>
      </c>
      <c r="C61" s="3">
        <v>9.91</v>
      </c>
      <c r="D61" s="3">
        <v>9.76</v>
      </c>
      <c r="E61" s="3">
        <v>9.66</v>
      </c>
      <c r="F61" s="3">
        <v>9.4700000000000006</v>
      </c>
      <c r="G61" s="3">
        <v>9.3800000000000008</v>
      </c>
      <c r="H61" s="3">
        <v>9.2799999999999994</v>
      </c>
      <c r="I61" s="3">
        <v>9.23</v>
      </c>
      <c r="J61" s="3">
        <v>9.2100000000000009</v>
      </c>
      <c r="K61" s="3">
        <v>9.1999999999999993</v>
      </c>
      <c r="L61" s="3">
        <v>9.19</v>
      </c>
      <c r="M61" s="3">
        <v>9.18</v>
      </c>
    </row>
    <row r="62" spans="1:13" ht="16" thickBot="1" x14ac:dyDescent="0.25">
      <c r="A62" s="106">
        <v>41024</v>
      </c>
      <c r="B62" s="3">
        <v>10.14</v>
      </c>
      <c r="C62" s="3">
        <v>9.94</v>
      </c>
      <c r="D62" s="3">
        <v>9.7899999999999991</v>
      </c>
      <c r="E62" s="3">
        <v>9.69</v>
      </c>
      <c r="F62" s="3">
        <v>9.4700000000000006</v>
      </c>
      <c r="G62" s="3">
        <v>9.3699999999999992</v>
      </c>
      <c r="H62" s="3">
        <v>9.2799999999999994</v>
      </c>
      <c r="I62" s="3">
        <v>9.24</v>
      </c>
      <c r="J62" s="3">
        <v>9.2200000000000006</v>
      </c>
      <c r="K62" s="3">
        <v>9.1999999999999993</v>
      </c>
      <c r="L62" s="3">
        <v>9.1999999999999993</v>
      </c>
      <c r="M62" s="3">
        <v>9.19</v>
      </c>
    </row>
    <row r="63" spans="1:13" ht="16" thickBot="1" x14ac:dyDescent="0.25">
      <c r="A63" s="106">
        <v>41025</v>
      </c>
      <c r="B63" s="3">
        <v>10.19</v>
      </c>
      <c r="C63" s="3">
        <v>9.94</v>
      </c>
      <c r="D63" s="3">
        <v>9.77</v>
      </c>
      <c r="E63" s="3">
        <v>9.66</v>
      </c>
      <c r="F63" s="3">
        <v>9.4700000000000006</v>
      </c>
      <c r="G63" s="3">
        <v>9.3699999999999992</v>
      </c>
      <c r="H63" s="3">
        <v>9.26</v>
      </c>
      <c r="I63" s="3">
        <v>9.1999999999999993</v>
      </c>
      <c r="J63" s="3">
        <v>9.17</v>
      </c>
      <c r="K63" s="3">
        <v>9.16</v>
      </c>
      <c r="L63" s="3">
        <v>9.16</v>
      </c>
      <c r="M63" s="3">
        <v>9.16</v>
      </c>
    </row>
    <row r="64" spans="1:13" ht="16" thickBot="1" x14ac:dyDescent="0.25">
      <c r="A64" s="106">
        <v>41026</v>
      </c>
      <c r="B64" s="3">
        <v>9.99</v>
      </c>
      <c r="C64" s="3">
        <v>9.84</v>
      </c>
      <c r="D64" s="3">
        <v>9.73</v>
      </c>
      <c r="E64" s="3">
        <v>9.64</v>
      </c>
      <c r="F64" s="3">
        <v>9.42</v>
      </c>
      <c r="G64" s="3">
        <v>9.2899999999999991</v>
      </c>
      <c r="H64" s="3">
        <v>9.1199999999999992</v>
      </c>
      <c r="I64" s="3">
        <v>9.0299999999999994</v>
      </c>
      <c r="J64" s="3">
        <v>9</v>
      </c>
      <c r="K64" s="3">
        <v>8.98</v>
      </c>
      <c r="L64" s="3">
        <v>8.98</v>
      </c>
      <c r="M64" s="3">
        <v>8.9700000000000006</v>
      </c>
    </row>
    <row r="65" spans="1:13" ht="16" thickBot="1" x14ac:dyDescent="0.25">
      <c r="A65" s="106">
        <v>41027</v>
      </c>
      <c r="B65" s="3">
        <v>9.89</v>
      </c>
      <c r="C65" s="3">
        <v>9.7799999999999994</v>
      </c>
      <c r="D65" s="3">
        <v>9.68</v>
      </c>
      <c r="E65" s="3">
        <v>9.6</v>
      </c>
      <c r="F65" s="3">
        <v>9.39</v>
      </c>
      <c r="G65" s="3">
        <v>9.24</v>
      </c>
      <c r="H65" s="3">
        <v>8.99</v>
      </c>
      <c r="I65" s="3">
        <v>8.86</v>
      </c>
      <c r="J65" s="3">
        <v>8.82</v>
      </c>
      <c r="K65" s="3">
        <v>8.7799999999999994</v>
      </c>
      <c r="L65" s="3">
        <v>8.75</v>
      </c>
      <c r="M65" s="3">
        <v>8.7100000000000009</v>
      </c>
    </row>
    <row r="66" spans="1:13" ht="16" thickBot="1" x14ac:dyDescent="0.25">
      <c r="A66" s="106">
        <v>41032</v>
      </c>
      <c r="B66" s="3">
        <v>9.9499999999999993</v>
      </c>
      <c r="C66" s="3">
        <v>9.84</v>
      </c>
      <c r="D66" s="3">
        <v>9.75</v>
      </c>
      <c r="E66" s="3">
        <v>9.66</v>
      </c>
      <c r="F66" s="3">
        <v>9.42</v>
      </c>
      <c r="G66" s="3">
        <v>9.2899999999999991</v>
      </c>
      <c r="H66" s="3">
        <v>9.1199999999999992</v>
      </c>
      <c r="I66" s="3">
        <v>9.01</v>
      </c>
      <c r="J66" s="3">
        <v>8.9499999999999993</v>
      </c>
      <c r="K66" s="3">
        <v>8.89</v>
      </c>
      <c r="L66" s="3">
        <v>8.85</v>
      </c>
      <c r="M66" s="3">
        <v>8.82</v>
      </c>
    </row>
    <row r="67" spans="1:13" ht="16" thickBot="1" x14ac:dyDescent="0.25">
      <c r="A67" s="106">
        <v>41033</v>
      </c>
      <c r="B67" s="3">
        <v>9.7200000000000006</v>
      </c>
      <c r="C67" s="3">
        <v>9.66</v>
      </c>
      <c r="D67" s="3">
        <v>9.61</v>
      </c>
      <c r="E67" s="3">
        <v>9.57</v>
      </c>
      <c r="F67" s="3">
        <v>9.42</v>
      </c>
      <c r="G67" s="3">
        <v>9.2899999999999991</v>
      </c>
      <c r="H67" s="3">
        <v>9.08</v>
      </c>
      <c r="I67" s="3">
        <v>8.9700000000000006</v>
      </c>
      <c r="J67" s="3">
        <v>8.92</v>
      </c>
      <c r="K67" s="3">
        <v>8.8699999999999992</v>
      </c>
      <c r="L67" s="3">
        <v>8.83</v>
      </c>
      <c r="M67" s="3">
        <v>8.7899999999999991</v>
      </c>
    </row>
    <row r="68" spans="1:13" ht="16" thickBot="1" x14ac:dyDescent="0.25">
      <c r="A68" s="106">
        <v>41034</v>
      </c>
      <c r="B68" s="3">
        <v>9.64</v>
      </c>
      <c r="C68" s="3">
        <v>9.6</v>
      </c>
      <c r="D68" s="3">
        <v>9.5500000000000007</v>
      </c>
      <c r="E68" s="3">
        <v>9.51</v>
      </c>
      <c r="F68" s="3">
        <v>9.3699999999999992</v>
      </c>
      <c r="G68" s="3">
        <v>9.26</v>
      </c>
      <c r="H68" s="3">
        <v>9.08</v>
      </c>
      <c r="I68" s="3">
        <v>8.9700000000000006</v>
      </c>
      <c r="J68" s="3">
        <v>8.89</v>
      </c>
      <c r="K68" s="3">
        <v>8.83</v>
      </c>
      <c r="L68" s="3">
        <v>8.8000000000000007</v>
      </c>
      <c r="M68" s="3">
        <v>8.76</v>
      </c>
    </row>
    <row r="69" spans="1:13" ht="16" thickBot="1" x14ac:dyDescent="0.25">
      <c r="A69" s="106">
        <v>41038</v>
      </c>
      <c r="B69" s="3">
        <v>9.6300000000000008</v>
      </c>
      <c r="C69" s="3">
        <v>9.61</v>
      </c>
      <c r="D69" s="3">
        <v>9.59</v>
      </c>
      <c r="E69" s="3">
        <v>9.56</v>
      </c>
      <c r="F69" s="3">
        <v>9.42</v>
      </c>
      <c r="G69" s="3">
        <v>9.2799999999999994</v>
      </c>
      <c r="H69" s="3">
        <v>9.09</v>
      </c>
      <c r="I69" s="3">
        <v>8.99</v>
      </c>
      <c r="J69" s="3">
        <v>8.92</v>
      </c>
      <c r="K69" s="3">
        <v>8.85</v>
      </c>
      <c r="L69" s="3">
        <v>8.8000000000000007</v>
      </c>
      <c r="M69" s="3">
        <v>8.75</v>
      </c>
    </row>
    <row r="70" spans="1:13" ht="16" thickBot="1" x14ac:dyDescent="0.25">
      <c r="A70" s="106">
        <v>41039</v>
      </c>
      <c r="B70" s="3">
        <v>9.6199999999999992</v>
      </c>
      <c r="C70" s="3">
        <v>9.59</v>
      </c>
      <c r="D70" s="3">
        <v>9.5500000000000007</v>
      </c>
      <c r="E70" s="3">
        <v>9.52</v>
      </c>
      <c r="F70" s="3">
        <v>9.3699999999999992</v>
      </c>
      <c r="G70" s="3">
        <v>9.1999999999999993</v>
      </c>
      <c r="H70" s="3">
        <v>8.9700000000000006</v>
      </c>
      <c r="I70" s="3">
        <v>8.86</v>
      </c>
      <c r="J70" s="3">
        <v>8.7899999999999991</v>
      </c>
      <c r="K70" s="3">
        <v>8.74</v>
      </c>
      <c r="L70" s="3">
        <v>8.6999999999999993</v>
      </c>
      <c r="M70" s="3">
        <v>8.66</v>
      </c>
    </row>
    <row r="71" spans="1:13" ht="16" thickBot="1" x14ac:dyDescent="0.25">
      <c r="A71" s="106">
        <v>41040</v>
      </c>
      <c r="B71" s="3">
        <v>9.3699999999999992</v>
      </c>
      <c r="C71" s="3">
        <v>9.43</v>
      </c>
      <c r="D71" s="3">
        <v>9.4700000000000006</v>
      </c>
      <c r="E71" s="3">
        <v>9.48</v>
      </c>
      <c r="F71" s="3">
        <v>9.36</v>
      </c>
      <c r="G71" s="3">
        <v>9.1999999999999993</v>
      </c>
      <c r="H71" s="3">
        <v>8.98</v>
      </c>
      <c r="I71" s="3">
        <v>8.86</v>
      </c>
      <c r="J71" s="3">
        <v>8.77</v>
      </c>
      <c r="K71" s="3">
        <v>8.69</v>
      </c>
      <c r="L71" s="3">
        <v>8.64</v>
      </c>
      <c r="M71" s="3">
        <v>8.6</v>
      </c>
    </row>
    <row r="72" spans="1:13" ht="16" thickBot="1" x14ac:dyDescent="0.25">
      <c r="A72" s="106">
        <v>41041</v>
      </c>
      <c r="B72" s="3">
        <v>9.44</v>
      </c>
      <c r="C72" s="3">
        <v>9.4700000000000006</v>
      </c>
      <c r="D72" s="3">
        <v>9.49</v>
      </c>
      <c r="E72" s="3">
        <v>9.49</v>
      </c>
      <c r="F72" s="3">
        <v>9.3699999999999992</v>
      </c>
      <c r="G72" s="3">
        <v>9.1999999999999993</v>
      </c>
      <c r="H72" s="3">
        <v>8.9600000000000009</v>
      </c>
      <c r="I72" s="3">
        <v>8.83</v>
      </c>
      <c r="J72" s="3">
        <v>8.74</v>
      </c>
      <c r="K72" s="3">
        <v>8.67</v>
      </c>
      <c r="L72" s="3">
        <v>8.64</v>
      </c>
      <c r="M72" s="3">
        <v>8.6199999999999992</v>
      </c>
    </row>
    <row r="73" spans="1:13" ht="16" thickBot="1" x14ac:dyDescent="0.25">
      <c r="A73" s="106">
        <v>41044</v>
      </c>
      <c r="B73" s="3">
        <v>9.43</v>
      </c>
      <c r="C73" s="3">
        <v>9.4600000000000009</v>
      </c>
      <c r="D73" s="3">
        <v>9.4700000000000006</v>
      </c>
      <c r="E73" s="3">
        <v>9.4600000000000009</v>
      </c>
      <c r="F73" s="3">
        <v>9.35</v>
      </c>
      <c r="G73" s="3">
        <v>9.19</v>
      </c>
      <c r="H73" s="3">
        <v>8.9700000000000006</v>
      </c>
      <c r="I73" s="3">
        <v>8.85</v>
      </c>
      <c r="J73" s="3">
        <v>8.74</v>
      </c>
      <c r="K73" s="3">
        <v>8.65</v>
      </c>
      <c r="L73" s="3">
        <v>8.61</v>
      </c>
      <c r="M73" s="3">
        <v>8.57</v>
      </c>
    </row>
    <row r="74" spans="1:13" ht="16" thickBot="1" x14ac:dyDescent="0.25">
      <c r="A74" s="106">
        <v>41045</v>
      </c>
      <c r="B74" s="3">
        <v>9.4499999999999993</v>
      </c>
      <c r="C74" s="3">
        <v>9.48</v>
      </c>
      <c r="D74" s="3">
        <v>9.48</v>
      </c>
      <c r="E74" s="3">
        <v>9.4700000000000006</v>
      </c>
      <c r="F74" s="3">
        <v>9.36</v>
      </c>
      <c r="G74" s="3">
        <v>9.2100000000000009</v>
      </c>
      <c r="H74" s="3">
        <v>8.99</v>
      </c>
      <c r="I74" s="3">
        <v>8.86</v>
      </c>
      <c r="J74" s="3">
        <v>8.75</v>
      </c>
      <c r="K74" s="3">
        <v>8.67</v>
      </c>
      <c r="L74" s="3">
        <v>8.6300000000000008</v>
      </c>
      <c r="M74" s="3">
        <v>8.59</v>
      </c>
    </row>
    <row r="75" spans="1:13" ht="16" thickBot="1" x14ac:dyDescent="0.25">
      <c r="A75" s="106">
        <v>41046</v>
      </c>
      <c r="B75" s="3">
        <v>9.5500000000000007</v>
      </c>
      <c r="C75" s="3">
        <v>9.5399999999999991</v>
      </c>
      <c r="D75" s="3">
        <v>9.52</v>
      </c>
      <c r="E75" s="3">
        <v>9.5</v>
      </c>
      <c r="F75" s="3">
        <v>9.39</v>
      </c>
      <c r="G75" s="3">
        <v>9.25</v>
      </c>
      <c r="H75" s="3">
        <v>9.0399999999999991</v>
      </c>
      <c r="I75" s="3">
        <v>8.91</v>
      </c>
      <c r="J75" s="3">
        <v>8.7899999999999991</v>
      </c>
      <c r="K75" s="3">
        <v>8.6999999999999993</v>
      </c>
      <c r="L75" s="3">
        <v>8.65</v>
      </c>
      <c r="M75" s="3">
        <v>8.61</v>
      </c>
    </row>
    <row r="76" spans="1:13" ht="16" thickBot="1" x14ac:dyDescent="0.25">
      <c r="A76" s="106">
        <v>41047</v>
      </c>
      <c r="B76" s="3">
        <v>9.56</v>
      </c>
      <c r="C76" s="3">
        <v>9.5500000000000007</v>
      </c>
      <c r="D76" s="3">
        <v>9.5399999999999991</v>
      </c>
      <c r="E76" s="3">
        <v>9.52</v>
      </c>
      <c r="F76" s="3">
        <v>9.42</v>
      </c>
      <c r="G76" s="3">
        <v>9.31</v>
      </c>
      <c r="H76" s="3">
        <v>9.1300000000000008</v>
      </c>
      <c r="I76" s="3">
        <v>9</v>
      </c>
      <c r="J76" s="3">
        <v>8.89</v>
      </c>
      <c r="K76" s="3">
        <v>8.7799999999999994</v>
      </c>
      <c r="L76" s="3">
        <v>8.7200000000000006</v>
      </c>
      <c r="M76" s="3">
        <v>8.66</v>
      </c>
    </row>
    <row r="77" spans="1:13" ht="16" thickBot="1" x14ac:dyDescent="0.25">
      <c r="A77" s="106">
        <v>41048</v>
      </c>
      <c r="B77" s="3">
        <v>9.57</v>
      </c>
      <c r="C77" s="3">
        <v>9.56</v>
      </c>
      <c r="D77" s="3">
        <v>9.5399999999999991</v>
      </c>
      <c r="E77" s="3">
        <v>9.52</v>
      </c>
      <c r="F77" s="3">
        <v>9.42</v>
      </c>
      <c r="G77" s="3">
        <v>9.3000000000000007</v>
      </c>
      <c r="H77" s="3">
        <v>9.09</v>
      </c>
      <c r="I77" s="3">
        <v>8.9499999999999993</v>
      </c>
      <c r="J77" s="3">
        <v>8.82</v>
      </c>
      <c r="K77" s="3">
        <v>8.7100000000000009</v>
      </c>
      <c r="L77" s="3">
        <v>8.65</v>
      </c>
      <c r="M77" s="3">
        <v>8.59</v>
      </c>
    </row>
    <row r="78" spans="1:13" ht="16" thickBot="1" x14ac:dyDescent="0.25">
      <c r="A78" s="106">
        <v>41051</v>
      </c>
      <c r="B78" s="3">
        <v>9.5299999999999994</v>
      </c>
      <c r="C78" s="3">
        <v>9.52</v>
      </c>
      <c r="D78" s="3">
        <v>9.51</v>
      </c>
      <c r="E78" s="3">
        <v>9.5</v>
      </c>
      <c r="F78" s="3">
        <v>9.44</v>
      </c>
      <c r="G78" s="3">
        <v>9.34</v>
      </c>
      <c r="H78" s="3">
        <v>9.1300000000000008</v>
      </c>
      <c r="I78" s="3">
        <v>8.98</v>
      </c>
      <c r="J78" s="3">
        <v>8.85</v>
      </c>
      <c r="K78" s="3">
        <v>8.73</v>
      </c>
      <c r="L78" s="3">
        <v>8.67</v>
      </c>
      <c r="M78" s="3">
        <v>8.6199999999999992</v>
      </c>
    </row>
    <row r="79" spans="1:13" ht="16" thickBot="1" x14ac:dyDescent="0.25">
      <c r="A79" s="106">
        <v>41052</v>
      </c>
      <c r="B79" s="3">
        <v>9.59</v>
      </c>
      <c r="C79" s="3">
        <v>9.5500000000000007</v>
      </c>
      <c r="D79" s="3">
        <v>9.52</v>
      </c>
      <c r="E79" s="3">
        <v>9.5</v>
      </c>
      <c r="F79" s="3">
        <v>9.41</v>
      </c>
      <c r="G79" s="3">
        <v>9.31</v>
      </c>
      <c r="H79" s="3">
        <v>9.11</v>
      </c>
      <c r="I79" s="3">
        <v>8.9700000000000006</v>
      </c>
      <c r="J79" s="3">
        <v>8.83</v>
      </c>
      <c r="K79" s="3">
        <v>8.7100000000000009</v>
      </c>
      <c r="L79" s="3">
        <v>8.66</v>
      </c>
      <c r="M79" s="3">
        <v>8.6</v>
      </c>
    </row>
    <row r="80" spans="1:13" ht="16" thickBot="1" x14ac:dyDescent="0.25">
      <c r="A80" s="106">
        <v>41053</v>
      </c>
      <c r="B80" s="3">
        <v>9.61</v>
      </c>
      <c r="C80" s="3">
        <v>9.58</v>
      </c>
      <c r="D80" s="3">
        <v>9.56</v>
      </c>
      <c r="E80" s="3">
        <v>9.5399999999999991</v>
      </c>
      <c r="F80" s="3">
        <v>9.4499999999999993</v>
      </c>
      <c r="G80" s="3">
        <v>9.33</v>
      </c>
      <c r="H80" s="3">
        <v>9.08</v>
      </c>
      <c r="I80" s="3">
        <v>8.91</v>
      </c>
      <c r="J80" s="3">
        <v>8.77</v>
      </c>
      <c r="K80" s="3">
        <v>8.65</v>
      </c>
      <c r="L80" s="3">
        <v>8.58</v>
      </c>
      <c r="M80" s="3">
        <v>8.52</v>
      </c>
    </row>
    <row r="81" spans="1:13" ht="16" thickBot="1" x14ac:dyDescent="0.25">
      <c r="A81" s="106">
        <v>41054</v>
      </c>
      <c r="B81" s="3">
        <v>9.6300000000000008</v>
      </c>
      <c r="C81" s="3">
        <v>9.59</v>
      </c>
      <c r="D81" s="3">
        <v>9.56</v>
      </c>
      <c r="E81" s="3">
        <v>9.5299999999999994</v>
      </c>
      <c r="F81" s="3">
        <v>9.44</v>
      </c>
      <c r="G81" s="3">
        <v>9.32</v>
      </c>
      <c r="H81" s="3">
        <v>9.11</v>
      </c>
      <c r="I81" s="3">
        <v>8.9499999999999993</v>
      </c>
      <c r="J81" s="3">
        <v>8.8000000000000007</v>
      </c>
      <c r="K81" s="3">
        <v>8.66</v>
      </c>
      <c r="L81" s="3">
        <v>8.59</v>
      </c>
      <c r="M81" s="3">
        <v>8.52</v>
      </c>
    </row>
    <row r="82" spans="1:13" ht="16" thickBot="1" x14ac:dyDescent="0.25">
      <c r="A82" s="106">
        <v>41055</v>
      </c>
      <c r="B82" s="3">
        <v>9.74</v>
      </c>
      <c r="C82" s="3">
        <v>9.69</v>
      </c>
      <c r="D82" s="3">
        <v>9.64</v>
      </c>
      <c r="E82" s="3">
        <v>9.6</v>
      </c>
      <c r="F82" s="3">
        <v>9.4499999999999993</v>
      </c>
      <c r="G82" s="3">
        <v>9.32</v>
      </c>
      <c r="H82" s="3">
        <v>9.1199999999999992</v>
      </c>
      <c r="I82" s="3">
        <v>8.9700000000000006</v>
      </c>
      <c r="J82" s="3">
        <v>8.83</v>
      </c>
      <c r="K82" s="3">
        <v>8.6999999999999993</v>
      </c>
      <c r="L82" s="3">
        <v>8.6300000000000008</v>
      </c>
      <c r="M82" s="3">
        <v>8.57</v>
      </c>
    </row>
    <row r="83" spans="1:13" ht="16" thickBot="1" x14ac:dyDescent="0.25">
      <c r="A83" s="106">
        <v>41058</v>
      </c>
      <c r="B83" s="3">
        <v>9.8699999999999992</v>
      </c>
      <c r="C83" s="3">
        <v>9.75</v>
      </c>
      <c r="D83" s="3">
        <v>9.66</v>
      </c>
      <c r="E83" s="3">
        <v>9.6</v>
      </c>
      <c r="F83" s="3">
        <v>9.48</v>
      </c>
      <c r="G83" s="3">
        <v>9.36</v>
      </c>
      <c r="H83" s="3">
        <v>9.1300000000000008</v>
      </c>
      <c r="I83" s="3">
        <v>8.9700000000000006</v>
      </c>
      <c r="J83" s="3">
        <v>8.83</v>
      </c>
      <c r="K83" s="3">
        <v>8.73</v>
      </c>
      <c r="L83" s="3">
        <v>8.69</v>
      </c>
      <c r="M83" s="3">
        <v>8.65</v>
      </c>
    </row>
    <row r="84" spans="1:13" ht="16" thickBot="1" x14ac:dyDescent="0.25">
      <c r="A84" s="106">
        <v>41059</v>
      </c>
      <c r="B84" s="3">
        <v>10.029999999999999</v>
      </c>
      <c r="C84" s="3">
        <v>9.91</v>
      </c>
      <c r="D84" s="3">
        <v>9.8000000000000007</v>
      </c>
      <c r="E84" s="3">
        <v>9.7100000000000009</v>
      </c>
      <c r="F84" s="3">
        <v>9.4700000000000006</v>
      </c>
      <c r="G84" s="3">
        <v>9.33</v>
      </c>
      <c r="H84" s="3">
        <v>9.1300000000000008</v>
      </c>
      <c r="I84" s="3">
        <v>8.98</v>
      </c>
      <c r="J84" s="3">
        <v>8.81</v>
      </c>
      <c r="K84" s="3">
        <v>8.6999999999999993</v>
      </c>
      <c r="L84" s="3">
        <v>8.65</v>
      </c>
      <c r="M84" s="3">
        <v>8.6199999999999992</v>
      </c>
    </row>
    <row r="85" spans="1:13" ht="16" thickBot="1" x14ac:dyDescent="0.25">
      <c r="A85" s="106">
        <v>41060</v>
      </c>
      <c r="B85" s="3">
        <v>10.130000000000001</v>
      </c>
      <c r="C85" s="3">
        <v>10.01</v>
      </c>
      <c r="D85" s="3">
        <v>9.89</v>
      </c>
      <c r="E85" s="3">
        <v>9.8000000000000007</v>
      </c>
      <c r="F85" s="3">
        <v>9.5500000000000007</v>
      </c>
      <c r="G85" s="3">
        <v>9.43</v>
      </c>
      <c r="H85" s="3">
        <v>9.23</v>
      </c>
      <c r="I85" s="3">
        <v>9.07</v>
      </c>
      <c r="J85" s="3">
        <v>8.92</v>
      </c>
      <c r="K85" s="3">
        <v>8.83</v>
      </c>
      <c r="L85" s="3">
        <v>8.81</v>
      </c>
      <c r="M85" s="3">
        <v>8.7899999999999991</v>
      </c>
    </row>
    <row r="86" spans="1:13" ht="16" thickBot="1" x14ac:dyDescent="0.25">
      <c r="A86" s="106">
        <v>41061</v>
      </c>
      <c r="B86" s="3">
        <v>10.130000000000001</v>
      </c>
      <c r="C86" s="3">
        <v>9.98</v>
      </c>
      <c r="D86" s="3">
        <v>9.86</v>
      </c>
      <c r="E86" s="3">
        <v>9.77</v>
      </c>
      <c r="F86" s="3">
        <v>9.5500000000000007</v>
      </c>
      <c r="G86" s="3">
        <v>9.43</v>
      </c>
      <c r="H86" s="3">
        <v>9.2100000000000009</v>
      </c>
      <c r="I86" s="3">
        <v>9.0500000000000007</v>
      </c>
      <c r="J86" s="3">
        <v>8.93</v>
      </c>
      <c r="K86" s="3">
        <v>8.8699999999999992</v>
      </c>
      <c r="L86" s="3">
        <v>8.86</v>
      </c>
      <c r="M86" s="3">
        <v>8.86</v>
      </c>
    </row>
    <row r="87" spans="1:13" ht="16" thickBot="1" x14ac:dyDescent="0.25">
      <c r="A87" s="106">
        <v>41062</v>
      </c>
      <c r="B87" s="3">
        <v>10.23</v>
      </c>
      <c r="C87" s="3">
        <v>10.050000000000001</v>
      </c>
      <c r="D87" s="3">
        <v>9.91</v>
      </c>
      <c r="E87" s="3">
        <v>9.7899999999999991</v>
      </c>
      <c r="F87" s="3">
        <v>9.49</v>
      </c>
      <c r="G87" s="3">
        <v>9.36</v>
      </c>
      <c r="H87" s="3">
        <v>9.15</v>
      </c>
      <c r="I87" s="3">
        <v>8.98</v>
      </c>
      <c r="J87" s="3">
        <v>8.82</v>
      </c>
      <c r="K87" s="3">
        <v>8.73</v>
      </c>
      <c r="L87" s="3">
        <v>8.7100000000000009</v>
      </c>
      <c r="M87" s="3">
        <v>8.6999999999999993</v>
      </c>
    </row>
    <row r="88" spans="1:13" ht="16" thickBot="1" x14ac:dyDescent="0.25">
      <c r="A88" s="106">
        <v>41065</v>
      </c>
      <c r="B88" s="3">
        <v>10.16</v>
      </c>
      <c r="C88" s="3">
        <v>10</v>
      </c>
      <c r="D88" s="3">
        <v>9.86</v>
      </c>
      <c r="E88" s="3">
        <v>9.75</v>
      </c>
      <c r="F88" s="3">
        <v>9.49</v>
      </c>
      <c r="G88" s="3">
        <v>9.3000000000000007</v>
      </c>
      <c r="H88" s="3">
        <v>9.0299999999999994</v>
      </c>
      <c r="I88" s="3">
        <v>8.83</v>
      </c>
      <c r="J88" s="3">
        <v>8.66</v>
      </c>
      <c r="K88" s="3">
        <v>8.5500000000000007</v>
      </c>
      <c r="L88" s="3">
        <v>8.51</v>
      </c>
      <c r="M88" s="3">
        <v>8.49</v>
      </c>
    </row>
    <row r="89" spans="1:13" ht="16" thickBot="1" x14ac:dyDescent="0.25">
      <c r="A89" s="106">
        <v>41066</v>
      </c>
      <c r="B89" s="3">
        <v>10.08</v>
      </c>
      <c r="C89" s="3">
        <v>9.9700000000000006</v>
      </c>
      <c r="D89" s="3">
        <v>9.86</v>
      </c>
      <c r="E89" s="3">
        <v>9.77</v>
      </c>
      <c r="F89" s="3">
        <v>9.4700000000000006</v>
      </c>
      <c r="G89" s="3">
        <v>9.2799999999999994</v>
      </c>
      <c r="H89" s="3">
        <v>9</v>
      </c>
      <c r="I89" s="3">
        <v>8.8000000000000007</v>
      </c>
      <c r="J89" s="3">
        <v>8.6</v>
      </c>
      <c r="K89" s="3">
        <v>8.4499999999999993</v>
      </c>
      <c r="L89" s="3">
        <v>8.3699999999999992</v>
      </c>
      <c r="M89" s="3">
        <v>8.31</v>
      </c>
    </row>
    <row r="90" spans="1:13" ht="16" thickBot="1" x14ac:dyDescent="0.25">
      <c r="A90" s="106">
        <v>41067</v>
      </c>
      <c r="B90" s="3">
        <v>10.130000000000001</v>
      </c>
      <c r="C90" s="3">
        <v>10</v>
      </c>
      <c r="D90" s="3">
        <v>9.8699999999999992</v>
      </c>
      <c r="E90" s="3">
        <v>9.76</v>
      </c>
      <c r="F90" s="3">
        <v>9.43</v>
      </c>
      <c r="G90" s="3">
        <v>9.24</v>
      </c>
      <c r="H90" s="3">
        <v>8.94</v>
      </c>
      <c r="I90" s="3">
        <v>8.74</v>
      </c>
      <c r="J90" s="3">
        <v>8.57</v>
      </c>
      <c r="K90" s="3">
        <v>8.44</v>
      </c>
      <c r="L90" s="3">
        <v>8.39</v>
      </c>
      <c r="M90" s="3">
        <v>8.33</v>
      </c>
    </row>
    <row r="91" spans="1:13" ht="16" thickBot="1" x14ac:dyDescent="0.25">
      <c r="A91" s="106">
        <v>41068</v>
      </c>
      <c r="B91" s="3">
        <v>10.119999999999999</v>
      </c>
      <c r="C91" s="3">
        <v>9.99</v>
      </c>
      <c r="D91" s="3">
        <v>9.8699999999999992</v>
      </c>
      <c r="E91" s="3">
        <v>9.76</v>
      </c>
      <c r="F91" s="3">
        <v>9.43</v>
      </c>
      <c r="G91" s="3">
        <v>9.2200000000000006</v>
      </c>
      <c r="H91" s="3">
        <v>8.94</v>
      </c>
      <c r="I91" s="3">
        <v>8.7799999999999994</v>
      </c>
      <c r="J91" s="3">
        <v>8.6199999999999992</v>
      </c>
      <c r="K91" s="3">
        <v>8.51</v>
      </c>
      <c r="L91" s="3">
        <v>8.4600000000000009</v>
      </c>
      <c r="M91" s="3">
        <v>8.42</v>
      </c>
    </row>
    <row r="92" spans="1:13" ht="16" thickBot="1" x14ac:dyDescent="0.25">
      <c r="A92" s="106">
        <v>41069</v>
      </c>
      <c r="B92" s="3">
        <v>9.9600000000000009</v>
      </c>
      <c r="C92" s="3">
        <v>9.85</v>
      </c>
      <c r="D92" s="3">
        <v>9.75</v>
      </c>
      <c r="E92" s="3">
        <v>9.66</v>
      </c>
      <c r="F92" s="3">
        <v>9.3699999999999992</v>
      </c>
      <c r="G92" s="3">
        <v>9.15</v>
      </c>
      <c r="H92" s="3">
        <v>8.89</v>
      </c>
      <c r="I92" s="3">
        <v>8.7200000000000006</v>
      </c>
      <c r="J92" s="3">
        <v>8.5500000000000007</v>
      </c>
      <c r="K92" s="3">
        <v>8.41</v>
      </c>
      <c r="L92" s="3">
        <v>8.35</v>
      </c>
      <c r="M92" s="3">
        <v>8.2799999999999994</v>
      </c>
    </row>
    <row r="93" spans="1:13" ht="16" thickBot="1" x14ac:dyDescent="0.25">
      <c r="A93" s="106">
        <v>41073</v>
      </c>
      <c r="B93" s="3">
        <v>9.9700000000000006</v>
      </c>
      <c r="C93" s="3">
        <v>9.8699999999999992</v>
      </c>
      <c r="D93" s="3">
        <v>9.7799999999999994</v>
      </c>
      <c r="E93" s="3">
        <v>9.69</v>
      </c>
      <c r="F93" s="3">
        <v>9.39</v>
      </c>
      <c r="G93" s="3">
        <v>9.18</v>
      </c>
      <c r="H93" s="3">
        <v>8.9600000000000009</v>
      </c>
      <c r="I93" s="3">
        <v>8.83</v>
      </c>
      <c r="J93" s="3">
        <v>8.67</v>
      </c>
      <c r="K93" s="3">
        <v>8.5399999999999991</v>
      </c>
      <c r="L93" s="3">
        <v>8.4700000000000006</v>
      </c>
      <c r="M93" s="3">
        <v>8.42</v>
      </c>
    </row>
    <row r="94" spans="1:13" ht="16" thickBot="1" x14ac:dyDescent="0.25">
      <c r="A94" s="106">
        <v>41074</v>
      </c>
      <c r="B94" s="3">
        <v>10.26</v>
      </c>
      <c r="C94" s="3">
        <v>10.1</v>
      </c>
      <c r="D94" s="3">
        <v>9.9499999999999993</v>
      </c>
      <c r="E94" s="3">
        <v>9.81</v>
      </c>
      <c r="F94" s="3">
        <v>9.41</v>
      </c>
      <c r="G94" s="3">
        <v>9.19</v>
      </c>
      <c r="H94" s="3">
        <v>8.92</v>
      </c>
      <c r="I94" s="3">
        <v>8.77</v>
      </c>
      <c r="J94" s="3">
        <v>8.65</v>
      </c>
      <c r="K94" s="3">
        <v>8.57</v>
      </c>
      <c r="L94" s="3">
        <v>8.5500000000000007</v>
      </c>
      <c r="M94" s="3">
        <v>8.52</v>
      </c>
    </row>
    <row r="95" spans="1:13" ht="16" thickBot="1" x14ac:dyDescent="0.25">
      <c r="A95" s="106">
        <v>41075</v>
      </c>
      <c r="B95" s="3">
        <v>10.199999999999999</v>
      </c>
      <c r="C95" s="3">
        <v>10.039999999999999</v>
      </c>
      <c r="D95" s="3">
        <v>9.9</v>
      </c>
      <c r="E95" s="3">
        <v>9.7799999999999994</v>
      </c>
      <c r="F95" s="3">
        <v>9.43</v>
      </c>
      <c r="G95" s="3">
        <v>9.2200000000000006</v>
      </c>
      <c r="H95" s="3">
        <v>8.99</v>
      </c>
      <c r="I95" s="3">
        <v>8.85</v>
      </c>
      <c r="J95" s="3">
        <v>8.7100000000000009</v>
      </c>
      <c r="K95" s="3">
        <v>8.64</v>
      </c>
      <c r="L95" s="3">
        <v>8.6300000000000008</v>
      </c>
      <c r="M95" s="3">
        <v>8.6</v>
      </c>
    </row>
    <row r="96" spans="1:13" ht="16" thickBot="1" x14ac:dyDescent="0.25">
      <c r="A96" s="106">
        <v>41076</v>
      </c>
      <c r="B96" s="3">
        <v>10.39</v>
      </c>
      <c r="C96" s="3">
        <v>10.19</v>
      </c>
      <c r="D96" s="3">
        <v>10.01</v>
      </c>
      <c r="E96" s="3">
        <v>9.85</v>
      </c>
      <c r="F96" s="3">
        <v>9.42</v>
      </c>
      <c r="G96" s="3">
        <v>9.18</v>
      </c>
      <c r="H96" s="3">
        <v>8.94</v>
      </c>
      <c r="I96" s="3">
        <v>8.7899999999999991</v>
      </c>
      <c r="J96" s="3">
        <v>8.64</v>
      </c>
      <c r="K96" s="3">
        <v>8.57</v>
      </c>
      <c r="L96" s="3">
        <v>8.5399999999999991</v>
      </c>
      <c r="M96" s="3">
        <v>8.51</v>
      </c>
    </row>
    <row r="97" spans="1:13" ht="16" thickBot="1" x14ac:dyDescent="0.25">
      <c r="A97" s="106">
        <v>41079</v>
      </c>
      <c r="B97" s="3">
        <v>10.3</v>
      </c>
      <c r="C97" s="3">
        <v>10.1</v>
      </c>
      <c r="D97" s="3">
        <v>9.93</v>
      </c>
      <c r="E97" s="3">
        <v>9.7799999999999994</v>
      </c>
      <c r="F97" s="3">
        <v>9.33</v>
      </c>
      <c r="G97" s="3">
        <v>9.08</v>
      </c>
      <c r="H97" s="3">
        <v>8.82</v>
      </c>
      <c r="I97" s="3">
        <v>8.68</v>
      </c>
      <c r="J97" s="3">
        <v>8.56</v>
      </c>
      <c r="K97" s="3">
        <v>8.48</v>
      </c>
      <c r="L97" s="3">
        <v>8.4499999999999993</v>
      </c>
      <c r="M97" s="3">
        <v>8.42</v>
      </c>
    </row>
    <row r="98" spans="1:13" ht="16" thickBot="1" x14ac:dyDescent="0.25">
      <c r="A98" s="106">
        <v>41080</v>
      </c>
      <c r="B98" s="3">
        <v>10.19</v>
      </c>
      <c r="C98" s="3">
        <v>10.029999999999999</v>
      </c>
      <c r="D98" s="3">
        <v>9.89</v>
      </c>
      <c r="E98" s="3">
        <v>9.77</v>
      </c>
      <c r="F98" s="3">
        <v>9.3699999999999992</v>
      </c>
      <c r="G98" s="3">
        <v>9.1199999999999992</v>
      </c>
      <c r="H98" s="3">
        <v>8.83</v>
      </c>
      <c r="I98" s="3">
        <v>8.68</v>
      </c>
      <c r="J98" s="3">
        <v>8.56</v>
      </c>
      <c r="K98" s="3">
        <v>8.48</v>
      </c>
      <c r="L98" s="3">
        <v>8.44</v>
      </c>
      <c r="M98" s="3">
        <v>8.4</v>
      </c>
    </row>
    <row r="99" spans="1:13" ht="16" thickBot="1" x14ac:dyDescent="0.25">
      <c r="A99" s="106">
        <v>41081</v>
      </c>
      <c r="B99" s="3">
        <v>10.130000000000001</v>
      </c>
      <c r="C99" s="3">
        <v>9.99</v>
      </c>
      <c r="D99" s="3">
        <v>9.86</v>
      </c>
      <c r="E99" s="3">
        <v>9.74</v>
      </c>
      <c r="F99" s="3">
        <v>9.3699999999999992</v>
      </c>
      <c r="G99" s="3">
        <v>9.11</v>
      </c>
      <c r="H99" s="3">
        <v>8.8000000000000007</v>
      </c>
      <c r="I99" s="3">
        <v>8.65</v>
      </c>
      <c r="J99" s="3">
        <v>8.5399999999999991</v>
      </c>
      <c r="K99" s="3">
        <v>8.4499999999999993</v>
      </c>
      <c r="L99" s="3">
        <v>8.41</v>
      </c>
      <c r="M99" s="3">
        <v>8.35</v>
      </c>
    </row>
    <row r="100" spans="1:13" ht="16" thickBot="1" x14ac:dyDescent="0.25">
      <c r="A100" s="106">
        <v>41082</v>
      </c>
      <c r="B100" s="3">
        <v>10.45</v>
      </c>
      <c r="C100" s="3">
        <v>10.18</v>
      </c>
      <c r="D100" s="3">
        <v>9.9600000000000009</v>
      </c>
      <c r="E100" s="3">
        <v>9.77</v>
      </c>
      <c r="F100" s="3">
        <v>9.25</v>
      </c>
      <c r="G100" s="3">
        <v>8.98</v>
      </c>
      <c r="H100" s="3">
        <v>8.7200000000000006</v>
      </c>
      <c r="I100" s="3">
        <v>8.61</v>
      </c>
      <c r="J100" s="3">
        <v>8.5399999999999991</v>
      </c>
      <c r="K100" s="3">
        <v>8.5</v>
      </c>
      <c r="L100" s="3">
        <v>8.4700000000000006</v>
      </c>
      <c r="M100" s="3">
        <v>8.43</v>
      </c>
    </row>
    <row r="101" spans="1:13" ht="16" thickBot="1" x14ac:dyDescent="0.25">
      <c r="A101" s="106">
        <v>41083</v>
      </c>
      <c r="B101" s="3">
        <v>10.5</v>
      </c>
      <c r="C101" s="3">
        <v>10.24</v>
      </c>
      <c r="D101" s="3">
        <v>10.02</v>
      </c>
      <c r="E101" s="3">
        <v>9.83</v>
      </c>
      <c r="F101" s="3">
        <v>9.32</v>
      </c>
      <c r="G101" s="3">
        <v>9.0500000000000007</v>
      </c>
      <c r="H101" s="3">
        <v>8.7899999999999991</v>
      </c>
      <c r="I101" s="3">
        <v>8.69</v>
      </c>
      <c r="J101" s="3">
        <v>8.6199999999999992</v>
      </c>
      <c r="K101" s="3">
        <v>8.58</v>
      </c>
      <c r="L101" s="3">
        <v>8.5500000000000007</v>
      </c>
      <c r="M101" s="3">
        <v>8.52</v>
      </c>
    </row>
    <row r="102" spans="1:13" ht="16" thickBot="1" x14ac:dyDescent="0.25">
      <c r="A102" s="106">
        <v>41086</v>
      </c>
      <c r="B102" s="3">
        <v>10.18</v>
      </c>
      <c r="C102" s="3">
        <v>10.01</v>
      </c>
      <c r="D102" s="3">
        <v>9.86</v>
      </c>
      <c r="E102" s="3">
        <v>9.73</v>
      </c>
      <c r="F102" s="3">
        <v>9.32</v>
      </c>
      <c r="G102" s="3">
        <v>9.0299999999999994</v>
      </c>
      <c r="H102" s="3">
        <v>8.7200000000000006</v>
      </c>
      <c r="I102" s="3">
        <v>8.58</v>
      </c>
      <c r="J102" s="3">
        <v>8.51</v>
      </c>
      <c r="K102" s="3">
        <v>8.49</v>
      </c>
      <c r="L102" s="3">
        <v>8.4700000000000006</v>
      </c>
      <c r="M102" s="3">
        <v>8.44</v>
      </c>
    </row>
    <row r="103" spans="1:13" ht="16" thickBot="1" x14ac:dyDescent="0.25">
      <c r="A103" s="106">
        <v>41087</v>
      </c>
      <c r="B103" s="3">
        <v>10.15</v>
      </c>
      <c r="C103" s="3">
        <v>9.9700000000000006</v>
      </c>
      <c r="D103" s="3">
        <v>9.81</v>
      </c>
      <c r="E103" s="3">
        <v>9.67</v>
      </c>
      <c r="F103" s="3">
        <v>9.25</v>
      </c>
      <c r="G103" s="3">
        <v>8.9600000000000009</v>
      </c>
      <c r="H103" s="3">
        <v>8.64</v>
      </c>
      <c r="I103" s="3">
        <v>8.49</v>
      </c>
      <c r="J103" s="3">
        <v>8.41</v>
      </c>
      <c r="K103" s="3">
        <v>8.39</v>
      </c>
      <c r="L103" s="3">
        <v>8.39</v>
      </c>
      <c r="M103" s="3">
        <v>8.3800000000000008</v>
      </c>
    </row>
    <row r="104" spans="1:13" ht="16" thickBot="1" x14ac:dyDescent="0.25">
      <c r="A104" s="106">
        <v>41088</v>
      </c>
      <c r="B104" s="3">
        <v>10.06</v>
      </c>
      <c r="C104" s="3">
        <v>9.91</v>
      </c>
      <c r="D104" s="3">
        <v>9.7799999999999994</v>
      </c>
      <c r="E104" s="3">
        <v>9.67</v>
      </c>
      <c r="F104" s="3">
        <v>9.2899999999999991</v>
      </c>
      <c r="G104" s="3">
        <v>9</v>
      </c>
      <c r="H104" s="3">
        <v>8.6199999999999992</v>
      </c>
      <c r="I104" s="3">
        <v>8.4499999999999993</v>
      </c>
      <c r="J104" s="3">
        <v>8.39</v>
      </c>
      <c r="K104" s="3">
        <v>8.3800000000000008</v>
      </c>
      <c r="L104" s="3">
        <v>8.39</v>
      </c>
      <c r="M104" s="3">
        <v>8.39</v>
      </c>
    </row>
    <row r="105" spans="1:13" ht="16" thickBot="1" x14ac:dyDescent="0.25">
      <c r="A105" s="106">
        <v>41089</v>
      </c>
      <c r="B105" s="3">
        <v>10.06</v>
      </c>
      <c r="C105" s="3">
        <v>9.91</v>
      </c>
      <c r="D105" s="3">
        <v>9.7799999999999994</v>
      </c>
      <c r="E105" s="3">
        <v>9.66</v>
      </c>
      <c r="F105" s="3">
        <v>9.26</v>
      </c>
      <c r="G105" s="3">
        <v>8.9499999999999993</v>
      </c>
      <c r="H105" s="3">
        <v>8.5399999999999991</v>
      </c>
      <c r="I105" s="3">
        <v>8.33</v>
      </c>
      <c r="J105" s="3">
        <v>8.25</v>
      </c>
      <c r="K105" s="3">
        <v>8.25</v>
      </c>
      <c r="L105" s="3">
        <v>8.27</v>
      </c>
      <c r="M105" s="3">
        <v>8.2899999999999991</v>
      </c>
    </row>
    <row r="106" spans="1:13" ht="16" thickBot="1" x14ac:dyDescent="0.25">
      <c r="A106" s="106">
        <v>41090</v>
      </c>
      <c r="B106" s="3">
        <v>10.14</v>
      </c>
      <c r="C106" s="3">
        <v>9.9700000000000006</v>
      </c>
      <c r="D106" s="3">
        <v>9.81</v>
      </c>
      <c r="E106" s="3">
        <v>9.66</v>
      </c>
      <c r="F106" s="3">
        <v>9.2100000000000009</v>
      </c>
      <c r="G106" s="3">
        <v>8.91</v>
      </c>
      <c r="H106" s="3">
        <v>8.5</v>
      </c>
      <c r="I106" s="3">
        <v>8.2899999999999991</v>
      </c>
      <c r="J106" s="3">
        <v>8.1999999999999993</v>
      </c>
      <c r="K106" s="3">
        <v>8.24</v>
      </c>
      <c r="L106" s="3">
        <v>8.3000000000000007</v>
      </c>
      <c r="M106" s="3">
        <v>8.36</v>
      </c>
    </row>
    <row r="107" spans="1:13" ht="16" thickBot="1" x14ac:dyDescent="0.25">
      <c r="A107" s="106">
        <v>41093</v>
      </c>
      <c r="B107" s="3">
        <v>10.11</v>
      </c>
      <c r="C107" s="3">
        <v>9.9499999999999993</v>
      </c>
      <c r="D107" s="3">
        <v>9.81</v>
      </c>
      <c r="E107" s="3">
        <v>9.67</v>
      </c>
      <c r="F107" s="3">
        <v>9.2200000000000006</v>
      </c>
      <c r="G107" s="3">
        <v>8.93</v>
      </c>
      <c r="H107" s="3">
        <v>8.5399999999999991</v>
      </c>
      <c r="I107" s="3">
        <v>8.33</v>
      </c>
      <c r="J107" s="3">
        <v>8.2200000000000006</v>
      </c>
      <c r="K107" s="3">
        <v>8.24</v>
      </c>
      <c r="L107" s="3">
        <v>8.3000000000000007</v>
      </c>
      <c r="M107" s="3">
        <v>8.39</v>
      </c>
    </row>
    <row r="108" spans="1:13" ht="16" thickBot="1" x14ac:dyDescent="0.25">
      <c r="A108" s="106">
        <v>41094</v>
      </c>
      <c r="B108" s="3">
        <v>10.130000000000001</v>
      </c>
      <c r="C108" s="3">
        <v>9.98</v>
      </c>
      <c r="D108" s="3">
        <v>9.83</v>
      </c>
      <c r="E108" s="3">
        <v>9.6999999999999993</v>
      </c>
      <c r="F108" s="3">
        <v>9.26</v>
      </c>
      <c r="G108" s="3">
        <v>8.98</v>
      </c>
      <c r="H108" s="3">
        <v>8.64</v>
      </c>
      <c r="I108" s="3">
        <v>8.4600000000000009</v>
      </c>
      <c r="J108" s="3">
        <v>8.35</v>
      </c>
      <c r="K108" s="3">
        <v>8.3800000000000008</v>
      </c>
      <c r="L108" s="3">
        <v>8.4499999999999993</v>
      </c>
      <c r="M108" s="3">
        <v>8.56</v>
      </c>
    </row>
    <row r="109" spans="1:13" ht="16" thickBot="1" x14ac:dyDescent="0.25">
      <c r="A109" s="106">
        <v>41095</v>
      </c>
      <c r="B109" s="3">
        <v>10.050000000000001</v>
      </c>
      <c r="C109" s="3">
        <v>9.92</v>
      </c>
      <c r="D109" s="3">
        <v>9.8000000000000007</v>
      </c>
      <c r="E109" s="3">
        <v>9.68</v>
      </c>
      <c r="F109" s="3">
        <v>9.2899999999999991</v>
      </c>
      <c r="G109" s="3">
        <v>9.0500000000000007</v>
      </c>
      <c r="H109" s="3">
        <v>8.7100000000000009</v>
      </c>
      <c r="I109" s="3">
        <v>8.5</v>
      </c>
      <c r="J109" s="3">
        <v>8.35</v>
      </c>
      <c r="K109" s="3">
        <v>8.34</v>
      </c>
      <c r="L109" s="3">
        <v>8.4</v>
      </c>
      <c r="M109" s="3">
        <v>8.5</v>
      </c>
    </row>
    <row r="110" spans="1:13" ht="16" thickBot="1" x14ac:dyDescent="0.25">
      <c r="A110" s="106">
        <v>41096</v>
      </c>
      <c r="B110" s="3">
        <v>9.92</v>
      </c>
      <c r="C110" s="3">
        <v>9.81</v>
      </c>
      <c r="D110" s="3">
        <v>9.7100000000000009</v>
      </c>
      <c r="E110" s="3">
        <v>9.61</v>
      </c>
      <c r="F110" s="3">
        <v>9.3000000000000007</v>
      </c>
      <c r="G110" s="3">
        <v>9.1199999999999992</v>
      </c>
      <c r="H110" s="3">
        <v>8.7799999999999994</v>
      </c>
      <c r="I110" s="3">
        <v>8.5299999999999994</v>
      </c>
      <c r="J110" s="3">
        <v>8.33</v>
      </c>
      <c r="K110" s="3">
        <v>8.26</v>
      </c>
      <c r="L110" s="3">
        <v>8.2899999999999991</v>
      </c>
      <c r="M110" s="3">
        <v>8.39</v>
      </c>
    </row>
    <row r="111" spans="1:13" ht="16" thickBot="1" x14ac:dyDescent="0.25">
      <c r="A111" s="106">
        <v>41097</v>
      </c>
      <c r="B111" s="3">
        <v>9.89</v>
      </c>
      <c r="C111" s="3">
        <v>9.7899999999999991</v>
      </c>
      <c r="D111" s="3">
        <v>9.69</v>
      </c>
      <c r="E111" s="3">
        <v>9.61</v>
      </c>
      <c r="F111" s="3">
        <v>9.33</v>
      </c>
      <c r="G111" s="3">
        <v>9.1199999999999992</v>
      </c>
      <c r="H111" s="3">
        <v>8.77</v>
      </c>
      <c r="I111" s="3">
        <v>8.5399999999999991</v>
      </c>
      <c r="J111" s="3">
        <v>8.36</v>
      </c>
      <c r="K111" s="3">
        <v>8.34</v>
      </c>
      <c r="L111" s="3">
        <v>8.41</v>
      </c>
      <c r="M111" s="3">
        <v>8.5299999999999994</v>
      </c>
    </row>
    <row r="112" spans="1:13" ht="16" thickBot="1" x14ac:dyDescent="0.25">
      <c r="A112" s="106">
        <v>41100</v>
      </c>
      <c r="B112" s="3">
        <v>9.89</v>
      </c>
      <c r="C112" s="3">
        <v>9.7899999999999991</v>
      </c>
      <c r="D112" s="3">
        <v>9.69</v>
      </c>
      <c r="E112" s="3">
        <v>9.6</v>
      </c>
      <c r="F112" s="3">
        <v>9.2899999999999991</v>
      </c>
      <c r="G112" s="3">
        <v>9.0399999999999991</v>
      </c>
      <c r="H112" s="3">
        <v>8.69</v>
      </c>
      <c r="I112" s="3">
        <v>8.4700000000000006</v>
      </c>
      <c r="J112" s="3">
        <v>8.32</v>
      </c>
      <c r="K112" s="3">
        <v>8.33</v>
      </c>
      <c r="L112" s="3">
        <v>8.41</v>
      </c>
      <c r="M112" s="3">
        <v>8.56</v>
      </c>
    </row>
    <row r="113" spans="1:13" ht="16" thickBot="1" x14ac:dyDescent="0.25">
      <c r="A113" s="106">
        <v>41101</v>
      </c>
      <c r="B113" s="3">
        <v>9.94</v>
      </c>
      <c r="C113" s="3">
        <v>9.82</v>
      </c>
      <c r="D113" s="3">
        <v>9.6999999999999993</v>
      </c>
      <c r="E113" s="3">
        <v>9.59</v>
      </c>
      <c r="F113" s="3">
        <v>9.23</v>
      </c>
      <c r="G113" s="3">
        <v>8.9499999999999993</v>
      </c>
      <c r="H113" s="3">
        <v>8.6</v>
      </c>
      <c r="I113" s="3">
        <v>8.41</v>
      </c>
      <c r="J113" s="3">
        <v>8.3000000000000007</v>
      </c>
      <c r="K113" s="3">
        <v>8.36</v>
      </c>
      <c r="L113" s="3">
        <v>8.48</v>
      </c>
      <c r="M113" s="3">
        <v>8.66</v>
      </c>
    </row>
    <row r="114" spans="1:13" ht="16" thickBot="1" x14ac:dyDescent="0.25">
      <c r="A114" s="106">
        <v>41102</v>
      </c>
      <c r="B114" s="3">
        <v>9.9700000000000006</v>
      </c>
      <c r="C114" s="3">
        <v>9.84</v>
      </c>
      <c r="D114" s="3">
        <v>9.7200000000000006</v>
      </c>
      <c r="E114" s="3">
        <v>9.6</v>
      </c>
      <c r="F114" s="3">
        <v>9.23</v>
      </c>
      <c r="G114" s="3">
        <v>9</v>
      </c>
      <c r="H114" s="3">
        <v>8.67</v>
      </c>
      <c r="I114" s="3">
        <v>8.48</v>
      </c>
      <c r="J114" s="3">
        <v>8.3699999999999992</v>
      </c>
      <c r="K114" s="3">
        <v>8.43</v>
      </c>
      <c r="L114" s="3">
        <v>8.5399999999999991</v>
      </c>
      <c r="M114" s="3">
        <v>8.73</v>
      </c>
    </row>
    <row r="115" spans="1:13" ht="16" thickBot="1" x14ac:dyDescent="0.25">
      <c r="A115" s="106">
        <v>41103</v>
      </c>
      <c r="B115" s="3">
        <v>10.08</v>
      </c>
      <c r="C115" s="3">
        <v>9.92</v>
      </c>
      <c r="D115" s="3">
        <v>9.76</v>
      </c>
      <c r="E115" s="3">
        <v>9.61</v>
      </c>
      <c r="F115" s="3">
        <v>9.15</v>
      </c>
      <c r="G115" s="3">
        <v>8.9</v>
      </c>
      <c r="H115" s="3">
        <v>8.59</v>
      </c>
      <c r="I115" s="3">
        <v>8.44</v>
      </c>
      <c r="J115" s="3">
        <v>8.39</v>
      </c>
      <c r="K115" s="3">
        <v>8.48</v>
      </c>
      <c r="L115" s="3">
        <v>8.61</v>
      </c>
      <c r="M115" s="3">
        <v>8.7799999999999994</v>
      </c>
    </row>
    <row r="116" spans="1:13" ht="16" thickBot="1" x14ac:dyDescent="0.25">
      <c r="A116" s="106">
        <v>41104</v>
      </c>
      <c r="B116" s="3">
        <v>10.07</v>
      </c>
      <c r="C116" s="3">
        <v>9.91</v>
      </c>
      <c r="D116" s="3">
        <v>9.75</v>
      </c>
      <c r="E116" s="3">
        <v>9.61</v>
      </c>
      <c r="F116" s="3">
        <v>9.16</v>
      </c>
      <c r="G116" s="3">
        <v>8.91</v>
      </c>
      <c r="H116" s="3">
        <v>8.6300000000000008</v>
      </c>
      <c r="I116" s="3">
        <v>8.48</v>
      </c>
      <c r="J116" s="3">
        <v>8.43</v>
      </c>
      <c r="K116" s="3">
        <v>8.52</v>
      </c>
      <c r="L116" s="3">
        <v>8.64</v>
      </c>
      <c r="M116" s="3">
        <v>8.8000000000000007</v>
      </c>
    </row>
    <row r="117" spans="1:13" ht="16" thickBot="1" x14ac:dyDescent="0.25">
      <c r="A117" s="106">
        <v>41107</v>
      </c>
      <c r="B117" s="3">
        <v>10.09</v>
      </c>
      <c r="C117" s="3">
        <v>9.92</v>
      </c>
      <c r="D117" s="3">
        <v>9.76</v>
      </c>
      <c r="E117" s="3">
        <v>9.61</v>
      </c>
      <c r="F117" s="3">
        <v>9.16</v>
      </c>
      <c r="G117" s="3">
        <v>8.91</v>
      </c>
      <c r="H117" s="3">
        <v>8.65</v>
      </c>
      <c r="I117" s="3">
        <v>8.5399999999999991</v>
      </c>
      <c r="J117" s="3">
        <v>8.51</v>
      </c>
      <c r="K117" s="3">
        <v>8.6199999999999992</v>
      </c>
      <c r="L117" s="3">
        <v>8.74</v>
      </c>
      <c r="M117" s="3">
        <v>8.89</v>
      </c>
    </row>
    <row r="118" spans="1:13" ht="16" thickBot="1" x14ac:dyDescent="0.25">
      <c r="A118" s="106">
        <v>41108</v>
      </c>
      <c r="B118" s="3">
        <v>9.98</v>
      </c>
      <c r="C118" s="3">
        <v>9.84</v>
      </c>
      <c r="D118" s="3">
        <v>9.7200000000000006</v>
      </c>
      <c r="E118" s="3">
        <v>9.6</v>
      </c>
      <c r="F118" s="3">
        <v>9.23</v>
      </c>
      <c r="G118" s="3">
        <v>8.99</v>
      </c>
      <c r="H118" s="3">
        <v>8.69</v>
      </c>
      <c r="I118" s="3">
        <v>8.5399999999999991</v>
      </c>
      <c r="J118" s="3">
        <v>8.49</v>
      </c>
      <c r="K118" s="3">
        <v>8.58</v>
      </c>
      <c r="L118" s="3">
        <v>8.69</v>
      </c>
      <c r="M118" s="3">
        <v>8.85</v>
      </c>
    </row>
    <row r="119" spans="1:13" ht="16" thickBot="1" x14ac:dyDescent="0.25">
      <c r="A119" s="106">
        <v>41109</v>
      </c>
      <c r="B119" s="3">
        <v>9.98</v>
      </c>
      <c r="C119" s="3">
        <v>9.84</v>
      </c>
      <c r="D119" s="3">
        <v>9.7200000000000006</v>
      </c>
      <c r="E119" s="3">
        <v>9.59</v>
      </c>
      <c r="F119" s="3">
        <v>9.1999999999999993</v>
      </c>
      <c r="G119" s="3">
        <v>8.9700000000000006</v>
      </c>
      <c r="H119" s="3">
        <v>8.6999999999999993</v>
      </c>
      <c r="I119" s="3">
        <v>8.56</v>
      </c>
      <c r="J119" s="3">
        <v>8.52</v>
      </c>
      <c r="K119" s="3">
        <v>8.61</v>
      </c>
      <c r="L119" s="3">
        <v>8.7200000000000006</v>
      </c>
      <c r="M119" s="3">
        <v>8.8800000000000008</v>
      </c>
    </row>
    <row r="120" spans="1:13" ht="16" thickBot="1" x14ac:dyDescent="0.25">
      <c r="A120" s="106">
        <v>41110</v>
      </c>
      <c r="B120" s="3">
        <v>9.98</v>
      </c>
      <c r="C120" s="3">
        <v>9.84</v>
      </c>
      <c r="D120" s="3">
        <v>9.7100000000000009</v>
      </c>
      <c r="E120" s="3">
        <v>9.59</v>
      </c>
      <c r="F120" s="3">
        <v>9.23</v>
      </c>
      <c r="G120" s="3">
        <v>9.02</v>
      </c>
      <c r="H120" s="3">
        <v>8.75</v>
      </c>
      <c r="I120" s="3">
        <v>8.6</v>
      </c>
      <c r="J120" s="3">
        <v>8.5500000000000007</v>
      </c>
      <c r="K120" s="3">
        <v>8.6300000000000008</v>
      </c>
      <c r="L120" s="3">
        <v>8.74</v>
      </c>
      <c r="M120" s="3">
        <v>8.89</v>
      </c>
    </row>
    <row r="121" spans="1:13" ht="16" thickBot="1" x14ac:dyDescent="0.25">
      <c r="A121" s="106">
        <v>41111</v>
      </c>
      <c r="B121" s="3">
        <v>10</v>
      </c>
      <c r="C121" s="3">
        <v>9.86</v>
      </c>
      <c r="D121" s="3">
        <v>9.73</v>
      </c>
      <c r="E121" s="3">
        <v>9.6199999999999992</v>
      </c>
      <c r="F121" s="3">
        <v>9.26</v>
      </c>
      <c r="G121" s="3">
        <v>9.07</v>
      </c>
      <c r="H121" s="3">
        <v>8.8000000000000007</v>
      </c>
      <c r="I121" s="3">
        <v>8.66</v>
      </c>
      <c r="J121" s="3">
        <v>8.6</v>
      </c>
      <c r="K121" s="3">
        <v>8.68</v>
      </c>
      <c r="L121" s="3">
        <v>8.7799999999999994</v>
      </c>
      <c r="M121" s="3">
        <v>8.93</v>
      </c>
    </row>
    <row r="122" spans="1:13" ht="16" thickBot="1" x14ac:dyDescent="0.25">
      <c r="A122" s="106">
        <v>41114</v>
      </c>
      <c r="B122" s="3">
        <v>9.99</v>
      </c>
      <c r="C122" s="3">
        <v>9.86</v>
      </c>
      <c r="D122" s="3">
        <v>9.73</v>
      </c>
      <c r="E122" s="3">
        <v>9.6199999999999992</v>
      </c>
      <c r="F122" s="3">
        <v>9.26</v>
      </c>
      <c r="G122" s="3">
        <v>9.02</v>
      </c>
      <c r="H122" s="3">
        <v>8.76</v>
      </c>
      <c r="I122" s="3">
        <v>8.64</v>
      </c>
      <c r="J122" s="3">
        <v>8.61</v>
      </c>
      <c r="K122" s="3">
        <v>8.6999999999999993</v>
      </c>
      <c r="L122" s="3">
        <v>8.8000000000000007</v>
      </c>
      <c r="M122" s="3">
        <v>8.93</v>
      </c>
    </row>
    <row r="123" spans="1:13" ht="16" thickBot="1" x14ac:dyDescent="0.25">
      <c r="A123" s="106">
        <v>41115</v>
      </c>
      <c r="B123" s="3">
        <v>9.9600000000000009</v>
      </c>
      <c r="C123" s="3">
        <v>9.83</v>
      </c>
      <c r="D123" s="3">
        <v>9.7100000000000009</v>
      </c>
      <c r="E123" s="3">
        <v>9.6</v>
      </c>
      <c r="F123" s="3">
        <v>9.26</v>
      </c>
      <c r="G123" s="3">
        <v>9.07</v>
      </c>
      <c r="H123" s="3">
        <v>8.81</v>
      </c>
      <c r="I123" s="3">
        <v>8.68</v>
      </c>
      <c r="J123" s="3">
        <v>8.66</v>
      </c>
      <c r="K123" s="3">
        <v>8.74</v>
      </c>
      <c r="L123" s="3">
        <v>8.85</v>
      </c>
      <c r="M123" s="3">
        <v>8.99</v>
      </c>
    </row>
    <row r="124" spans="1:13" ht="16" thickBot="1" x14ac:dyDescent="0.25">
      <c r="A124" s="106">
        <v>41116</v>
      </c>
      <c r="B124" s="3">
        <v>9.9499999999999993</v>
      </c>
      <c r="C124" s="3">
        <v>9.82</v>
      </c>
      <c r="D124" s="3">
        <v>9.6999999999999993</v>
      </c>
      <c r="E124" s="3">
        <v>9.58</v>
      </c>
      <c r="F124" s="3">
        <v>9.23</v>
      </c>
      <c r="G124" s="3">
        <v>9.0500000000000007</v>
      </c>
      <c r="H124" s="3">
        <v>8.7799999999999994</v>
      </c>
      <c r="I124" s="3">
        <v>8.64</v>
      </c>
      <c r="J124" s="3">
        <v>8.59</v>
      </c>
      <c r="K124" s="3">
        <v>8.66</v>
      </c>
      <c r="L124" s="3">
        <v>8.76</v>
      </c>
      <c r="M124" s="3">
        <v>8.9</v>
      </c>
    </row>
    <row r="125" spans="1:13" ht="16" thickBot="1" x14ac:dyDescent="0.25">
      <c r="A125" s="106">
        <v>41117</v>
      </c>
      <c r="B125" s="3">
        <v>9.91</v>
      </c>
      <c r="C125" s="3">
        <v>9.7799999999999994</v>
      </c>
      <c r="D125" s="3">
        <v>9.65</v>
      </c>
      <c r="E125" s="3">
        <v>9.5299999999999994</v>
      </c>
      <c r="F125" s="3">
        <v>9.15</v>
      </c>
      <c r="G125" s="3">
        <v>8.9499999999999993</v>
      </c>
      <c r="H125" s="3">
        <v>8.6999999999999993</v>
      </c>
      <c r="I125" s="3">
        <v>8.58</v>
      </c>
      <c r="J125" s="3">
        <v>8.56</v>
      </c>
      <c r="K125" s="3">
        <v>8.65</v>
      </c>
      <c r="L125" s="3">
        <v>8.75</v>
      </c>
      <c r="M125" s="3">
        <v>8.8800000000000008</v>
      </c>
    </row>
    <row r="126" spans="1:13" ht="16" thickBot="1" x14ac:dyDescent="0.25">
      <c r="A126" s="106">
        <v>41118</v>
      </c>
      <c r="B126" s="3">
        <v>9.85</v>
      </c>
      <c r="C126" s="3">
        <v>9.7100000000000009</v>
      </c>
      <c r="D126" s="3">
        <v>9.58</v>
      </c>
      <c r="E126" s="3">
        <v>9.4600000000000009</v>
      </c>
      <c r="F126" s="3">
        <v>9.11</v>
      </c>
      <c r="G126" s="3">
        <v>8.91</v>
      </c>
      <c r="H126" s="3">
        <v>8.65</v>
      </c>
      <c r="I126" s="3">
        <v>8.51</v>
      </c>
      <c r="J126" s="3">
        <v>8.4600000000000009</v>
      </c>
      <c r="K126" s="3">
        <v>8.5299999999999994</v>
      </c>
      <c r="L126" s="3">
        <v>8.6300000000000008</v>
      </c>
      <c r="M126" s="3">
        <v>8.76</v>
      </c>
    </row>
    <row r="127" spans="1:13" ht="16" thickBot="1" x14ac:dyDescent="0.25">
      <c r="A127" s="106">
        <v>41121</v>
      </c>
      <c r="B127" s="3">
        <v>9.82</v>
      </c>
      <c r="C127" s="3">
        <v>9.6999999999999993</v>
      </c>
      <c r="D127" s="3">
        <v>9.59</v>
      </c>
      <c r="E127" s="3">
        <v>9.48</v>
      </c>
      <c r="F127" s="3">
        <v>9.17</v>
      </c>
      <c r="G127" s="3">
        <v>8.9600000000000009</v>
      </c>
      <c r="H127" s="3">
        <v>8.67</v>
      </c>
      <c r="I127" s="3">
        <v>8.49</v>
      </c>
      <c r="J127" s="3">
        <v>8.41</v>
      </c>
      <c r="K127" s="3">
        <v>8.4499999999999993</v>
      </c>
      <c r="L127" s="3">
        <v>8.5399999999999991</v>
      </c>
      <c r="M127" s="3">
        <v>8.67</v>
      </c>
    </row>
    <row r="128" spans="1:13" ht="16" thickBot="1" x14ac:dyDescent="0.25">
      <c r="A128" s="106">
        <v>41122</v>
      </c>
      <c r="B128" s="3">
        <v>9.81</v>
      </c>
      <c r="C128" s="3">
        <v>9.6999999999999993</v>
      </c>
      <c r="D128" s="3">
        <v>9.59</v>
      </c>
      <c r="E128" s="3">
        <v>9.49</v>
      </c>
      <c r="F128" s="3">
        <v>9.17</v>
      </c>
      <c r="G128" s="3">
        <v>8.99</v>
      </c>
      <c r="H128" s="3">
        <v>8.7100000000000009</v>
      </c>
      <c r="I128" s="3">
        <v>8.5399999999999991</v>
      </c>
      <c r="J128" s="3">
        <v>8.4499999999999993</v>
      </c>
      <c r="K128" s="3">
        <v>8.4700000000000006</v>
      </c>
      <c r="L128" s="3">
        <v>8.5399999999999991</v>
      </c>
      <c r="M128" s="3">
        <v>8.67</v>
      </c>
    </row>
    <row r="129" spans="1:13" ht="16" thickBot="1" x14ac:dyDescent="0.25">
      <c r="A129" s="106">
        <v>41123</v>
      </c>
      <c r="B129" s="3">
        <v>9.6199999999999992</v>
      </c>
      <c r="C129" s="3">
        <v>9.5399999999999991</v>
      </c>
      <c r="D129" s="3">
        <v>9.4700000000000006</v>
      </c>
      <c r="E129" s="3">
        <v>9.41</v>
      </c>
      <c r="F129" s="3">
        <v>9.2100000000000009</v>
      </c>
      <c r="G129" s="3">
        <v>9.0399999999999991</v>
      </c>
      <c r="H129" s="3">
        <v>8.76</v>
      </c>
      <c r="I129" s="3">
        <v>8.58</v>
      </c>
      <c r="J129" s="3">
        <v>8.48</v>
      </c>
      <c r="K129" s="3">
        <v>8.49</v>
      </c>
      <c r="L129" s="3">
        <v>8.5399999999999991</v>
      </c>
      <c r="M129" s="3">
        <v>8.66</v>
      </c>
    </row>
    <row r="130" spans="1:13" ht="16" thickBot="1" x14ac:dyDescent="0.25">
      <c r="A130" s="106">
        <v>41124</v>
      </c>
      <c r="B130" s="3">
        <v>9.51</v>
      </c>
      <c r="C130" s="3">
        <v>9.44</v>
      </c>
      <c r="D130" s="3">
        <v>9.3800000000000008</v>
      </c>
      <c r="E130" s="3">
        <v>9.34</v>
      </c>
      <c r="F130" s="3">
        <v>9.18</v>
      </c>
      <c r="G130" s="3">
        <v>9.02</v>
      </c>
      <c r="H130" s="3">
        <v>8.7100000000000009</v>
      </c>
      <c r="I130" s="3">
        <v>8.52</v>
      </c>
      <c r="J130" s="3">
        <v>8.43</v>
      </c>
      <c r="K130" s="3">
        <v>8.4600000000000009</v>
      </c>
      <c r="L130" s="3">
        <v>8.5399999999999991</v>
      </c>
      <c r="M130" s="3">
        <v>8.67</v>
      </c>
    </row>
    <row r="131" spans="1:13" ht="16" thickBot="1" x14ac:dyDescent="0.25">
      <c r="A131" s="106">
        <v>41125</v>
      </c>
      <c r="B131" s="3">
        <v>9.4600000000000009</v>
      </c>
      <c r="C131" s="3">
        <v>9.39</v>
      </c>
      <c r="D131" s="3">
        <v>9.33</v>
      </c>
      <c r="E131" s="3">
        <v>9.2799999999999994</v>
      </c>
      <c r="F131" s="3">
        <v>9.1300000000000008</v>
      </c>
      <c r="G131" s="3">
        <v>8.9700000000000006</v>
      </c>
      <c r="H131" s="3">
        <v>8.66</v>
      </c>
      <c r="I131" s="3">
        <v>8.4499999999999993</v>
      </c>
      <c r="J131" s="3">
        <v>8.36</v>
      </c>
      <c r="K131" s="3">
        <v>8.3800000000000008</v>
      </c>
      <c r="L131" s="3">
        <v>8.4499999999999993</v>
      </c>
      <c r="M131" s="3">
        <v>8.59</v>
      </c>
    </row>
    <row r="132" spans="1:13" ht="16" thickBot="1" x14ac:dyDescent="0.25">
      <c r="A132" s="106">
        <v>41128</v>
      </c>
      <c r="B132" s="3">
        <v>9.5</v>
      </c>
      <c r="C132" s="3">
        <v>9.42</v>
      </c>
      <c r="D132" s="3">
        <v>9.35</v>
      </c>
      <c r="E132" s="3">
        <v>9.2899999999999991</v>
      </c>
      <c r="F132" s="3">
        <v>9.1</v>
      </c>
      <c r="G132" s="3">
        <v>8.93</v>
      </c>
      <c r="H132" s="3">
        <v>8.61</v>
      </c>
      <c r="I132" s="3">
        <v>8.4</v>
      </c>
      <c r="J132" s="3">
        <v>8.2899999999999991</v>
      </c>
      <c r="K132" s="3">
        <v>8.2799999999999994</v>
      </c>
      <c r="L132" s="3">
        <v>8.35</v>
      </c>
      <c r="M132" s="3">
        <v>8.5</v>
      </c>
    </row>
    <row r="133" spans="1:13" ht="16" thickBot="1" x14ac:dyDescent="0.25">
      <c r="A133" s="106">
        <v>41129</v>
      </c>
      <c r="B133" s="3">
        <v>9.5399999999999991</v>
      </c>
      <c r="C133" s="3">
        <v>9.4499999999999993</v>
      </c>
      <c r="D133" s="3">
        <v>9.3800000000000008</v>
      </c>
      <c r="E133" s="3">
        <v>9.31</v>
      </c>
      <c r="F133" s="3">
        <v>9.09</v>
      </c>
      <c r="G133" s="3">
        <v>8.9</v>
      </c>
      <c r="H133" s="3">
        <v>8.5500000000000007</v>
      </c>
      <c r="I133" s="3">
        <v>8.34</v>
      </c>
      <c r="J133" s="3">
        <v>8.23</v>
      </c>
      <c r="K133" s="3">
        <v>8.25</v>
      </c>
      <c r="L133" s="3">
        <v>8.33</v>
      </c>
      <c r="M133" s="3">
        <v>8.49</v>
      </c>
    </row>
    <row r="134" spans="1:13" ht="16" thickBot="1" x14ac:dyDescent="0.25">
      <c r="A134" s="106">
        <v>41130</v>
      </c>
      <c r="B134" s="3">
        <v>9.5299999999999994</v>
      </c>
      <c r="C134" s="3">
        <v>9.4499999999999993</v>
      </c>
      <c r="D134" s="3">
        <v>9.3699999999999992</v>
      </c>
      <c r="E134" s="3">
        <v>9.3000000000000007</v>
      </c>
      <c r="F134" s="3">
        <v>9.06</v>
      </c>
      <c r="G134" s="3">
        <v>8.86</v>
      </c>
      <c r="H134" s="3">
        <v>8.5399999999999991</v>
      </c>
      <c r="I134" s="3">
        <v>8.34</v>
      </c>
      <c r="J134" s="3">
        <v>8.23</v>
      </c>
      <c r="K134" s="3">
        <v>8.26</v>
      </c>
      <c r="L134" s="3">
        <v>8.36</v>
      </c>
      <c r="M134" s="3">
        <v>8.5500000000000007</v>
      </c>
    </row>
    <row r="135" spans="1:13" ht="16" thickBot="1" x14ac:dyDescent="0.25">
      <c r="A135" s="106">
        <v>41131</v>
      </c>
      <c r="B135" s="3">
        <v>9.5399999999999991</v>
      </c>
      <c r="C135" s="3">
        <v>9.4600000000000009</v>
      </c>
      <c r="D135" s="3">
        <v>9.39</v>
      </c>
      <c r="E135" s="3">
        <v>9.32</v>
      </c>
      <c r="F135" s="3">
        <v>9.07</v>
      </c>
      <c r="G135" s="3">
        <v>8.86</v>
      </c>
      <c r="H135" s="3">
        <v>8.5399999999999991</v>
      </c>
      <c r="I135" s="3">
        <v>8.35</v>
      </c>
      <c r="J135" s="3">
        <v>8.23</v>
      </c>
      <c r="K135" s="3">
        <v>8.25</v>
      </c>
      <c r="L135" s="3">
        <v>8.36</v>
      </c>
      <c r="M135" s="3">
        <v>8.5500000000000007</v>
      </c>
    </row>
    <row r="136" spans="1:13" ht="16" thickBot="1" x14ac:dyDescent="0.25">
      <c r="A136" s="106">
        <v>41132</v>
      </c>
      <c r="B136" s="3">
        <v>9.58</v>
      </c>
      <c r="C136" s="3">
        <v>9.49</v>
      </c>
      <c r="D136" s="3">
        <v>9.41</v>
      </c>
      <c r="E136" s="3">
        <v>9.33</v>
      </c>
      <c r="F136" s="3">
        <v>9.1</v>
      </c>
      <c r="G136" s="3">
        <v>8.93</v>
      </c>
      <c r="H136" s="3">
        <v>8.6300000000000008</v>
      </c>
      <c r="I136" s="3">
        <v>8.42</v>
      </c>
      <c r="J136" s="3">
        <v>8.31</v>
      </c>
      <c r="K136" s="3">
        <v>8.35</v>
      </c>
      <c r="L136" s="3">
        <v>8.4600000000000009</v>
      </c>
      <c r="M136" s="3">
        <v>8.66</v>
      </c>
    </row>
    <row r="137" spans="1:13" ht="16" thickBot="1" x14ac:dyDescent="0.25">
      <c r="A137" s="106">
        <v>41135</v>
      </c>
      <c r="B137" s="3">
        <v>9.5500000000000007</v>
      </c>
      <c r="C137" s="3">
        <v>9.4600000000000009</v>
      </c>
      <c r="D137" s="3">
        <v>9.3800000000000008</v>
      </c>
      <c r="E137" s="3">
        <v>9.3000000000000007</v>
      </c>
      <c r="F137" s="3">
        <v>9.06</v>
      </c>
      <c r="G137" s="3">
        <v>8.92</v>
      </c>
      <c r="H137" s="3">
        <v>8.6199999999999992</v>
      </c>
      <c r="I137" s="3">
        <v>8.4</v>
      </c>
      <c r="J137" s="3">
        <v>8.27</v>
      </c>
      <c r="K137" s="3">
        <v>8.2899999999999991</v>
      </c>
      <c r="L137" s="3">
        <v>8.3800000000000008</v>
      </c>
      <c r="M137" s="3">
        <v>8.58</v>
      </c>
    </row>
    <row r="138" spans="1:13" ht="16" thickBot="1" x14ac:dyDescent="0.25">
      <c r="A138" s="106">
        <v>41136</v>
      </c>
      <c r="B138" s="3">
        <v>9.51</v>
      </c>
      <c r="C138" s="3">
        <v>9.44</v>
      </c>
      <c r="D138" s="3">
        <v>9.36</v>
      </c>
      <c r="E138" s="3">
        <v>9.3000000000000007</v>
      </c>
      <c r="F138" s="3">
        <v>9.09</v>
      </c>
      <c r="G138" s="3">
        <v>8.9499999999999993</v>
      </c>
      <c r="H138" s="3">
        <v>8.6199999999999992</v>
      </c>
      <c r="I138" s="3">
        <v>8.39</v>
      </c>
      <c r="J138" s="3">
        <v>8.26</v>
      </c>
      <c r="K138" s="3">
        <v>8.27</v>
      </c>
      <c r="L138" s="3">
        <v>8.36</v>
      </c>
      <c r="M138" s="3">
        <v>8.5500000000000007</v>
      </c>
    </row>
    <row r="139" spans="1:13" ht="16" thickBot="1" x14ac:dyDescent="0.25">
      <c r="A139" s="106">
        <v>41137</v>
      </c>
      <c r="B139" s="3">
        <v>9.5500000000000007</v>
      </c>
      <c r="C139" s="3">
        <v>9.4600000000000009</v>
      </c>
      <c r="D139" s="3">
        <v>9.3800000000000008</v>
      </c>
      <c r="E139" s="3">
        <v>9.3000000000000007</v>
      </c>
      <c r="F139" s="3">
        <v>9.08</v>
      </c>
      <c r="G139" s="3">
        <v>8.9499999999999993</v>
      </c>
      <c r="H139" s="3">
        <v>8.67</v>
      </c>
      <c r="I139" s="3">
        <v>8.4499999999999993</v>
      </c>
      <c r="J139" s="3">
        <v>8.3000000000000007</v>
      </c>
      <c r="K139" s="3">
        <v>8.2899999999999991</v>
      </c>
      <c r="L139" s="3">
        <v>8.3699999999999992</v>
      </c>
      <c r="M139" s="3">
        <v>8.58</v>
      </c>
    </row>
    <row r="140" spans="1:13" ht="16" thickBot="1" x14ac:dyDescent="0.25">
      <c r="A140" s="106">
        <v>41138</v>
      </c>
      <c r="B140" s="3">
        <v>9.58</v>
      </c>
      <c r="C140" s="3">
        <v>9.49</v>
      </c>
      <c r="D140" s="3">
        <v>9.4</v>
      </c>
      <c r="E140" s="3">
        <v>9.31</v>
      </c>
      <c r="F140" s="3">
        <v>9.0500000000000007</v>
      </c>
      <c r="G140" s="3">
        <v>8.89</v>
      </c>
      <c r="H140" s="3">
        <v>8.61</v>
      </c>
      <c r="I140" s="3">
        <v>8.4</v>
      </c>
      <c r="J140" s="3">
        <v>8.26</v>
      </c>
      <c r="K140" s="3">
        <v>8.2799999999999994</v>
      </c>
      <c r="L140" s="3">
        <v>8.39</v>
      </c>
      <c r="M140" s="3">
        <v>8.6</v>
      </c>
    </row>
    <row r="141" spans="1:13" ht="16" thickBot="1" x14ac:dyDescent="0.25">
      <c r="A141" s="106">
        <v>41139</v>
      </c>
      <c r="B141" s="3">
        <v>9.5</v>
      </c>
      <c r="C141" s="3">
        <v>9.42</v>
      </c>
      <c r="D141" s="3">
        <v>9.34</v>
      </c>
      <c r="E141" s="3">
        <v>9.27</v>
      </c>
      <c r="F141" s="3">
        <v>9.0399999999999991</v>
      </c>
      <c r="G141" s="3">
        <v>8.8699999999999992</v>
      </c>
      <c r="H141" s="3">
        <v>8.58</v>
      </c>
      <c r="I141" s="3">
        <v>8.39</v>
      </c>
      <c r="J141" s="3">
        <v>8.27</v>
      </c>
      <c r="K141" s="3">
        <v>8.3000000000000007</v>
      </c>
      <c r="L141" s="3">
        <v>8.42</v>
      </c>
      <c r="M141" s="3">
        <v>8.66</v>
      </c>
    </row>
    <row r="142" spans="1:13" ht="16" thickBot="1" x14ac:dyDescent="0.25">
      <c r="A142" s="106">
        <v>41142</v>
      </c>
      <c r="B142" s="3">
        <v>9.4700000000000006</v>
      </c>
      <c r="C142" s="3">
        <v>9.4</v>
      </c>
      <c r="D142" s="3">
        <v>9.33</v>
      </c>
      <c r="E142" s="3">
        <v>9.27</v>
      </c>
      <c r="F142" s="3">
        <v>9.0500000000000007</v>
      </c>
      <c r="G142" s="3">
        <v>8.8800000000000008</v>
      </c>
      <c r="H142" s="3">
        <v>8.61</v>
      </c>
      <c r="I142" s="3">
        <v>8.42</v>
      </c>
      <c r="J142" s="3">
        <v>8.3000000000000007</v>
      </c>
      <c r="K142" s="3">
        <v>8.31</v>
      </c>
      <c r="L142" s="3">
        <v>8.43</v>
      </c>
      <c r="M142" s="3">
        <v>8.66</v>
      </c>
    </row>
    <row r="143" spans="1:13" ht="16" thickBot="1" x14ac:dyDescent="0.25">
      <c r="A143" s="106">
        <v>41143</v>
      </c>
      <c r="B143" s="3">
        <v>9.52</v>
      </c>
      <c r="C143" s="3">
        <v>9.44</v>
      </c>
      <c r="D143" s="3">
        <v>9.35</v>
      </c>
      <c r="E143" s="3">
        <v>9.2799999999999994</v>
      </c>
      <c r="F143" s="3">
        <v>9.0299999999999994</v>
      </c>
      <c r="G143" s="3">
        <v>8.86</v>
      </c>
      <c r="H143" s="3">
        <v>8.57</v>
      </c>
      <c r="I143" s="3">
        <v>8.3800000000000008</v>
      </c>
      <c r="J143" s="3">
        <v>8.25</v>
      </c>
      <c r="K143" s="3">
        <v>8.26</v>
      </c>
      <c r="L143" s="3">
        <v>8.3699999999999992</v>
      </c>
      <c r="M143" s="3">
        <v>8.61</v>
      </c>
    </row>
    <row r="144" spans="1:13" ht="16" thickBot="1" x14ac:dyDescent="0.25">
      <c r="A144" s="106">
        <v>41144</v>
      </c>
      <c r="B144" s="3">
        <v>9.5</v>
      </c>
      <c r="C144" s="3">
        <v>9.42</v>
      </c>
      <c r="D144" s="3">
        <v>9.33</v>
      </c>
      <c r="E144" s="3">
        <v>9.25</v>
      </c>
      <c r="F144" s="3">
        <v>8.99</v>
      </c>
      <c r="G144" s="3">
        <v>8.84</v>
      </c>
      <c r="H144" s="3">
        <v>8.6</v>
      </c>
      <c r="I144" s="3">
        <v>8.42</v>
      </c>
      <c r="J144" s="3">
        <v>8.3000000000000007</v>
      </c>
      <c r="K144" s="3">
        <v>8.32</v>
      </c>
      <c r="L144" s="3">
        <v>8.43</v>
      </c>
      <c r="M144" s="3">
        <v>8.67</v>
      </c>
    </row>
    <row r="145" spans="1:13" ht="16" thickBot="1" x14ac:dyDescent="0.25">
      <c r="A145" s="106">
        <v>41145</v>
      </c>
      <c r="B145" s="3">
        <v>9.41</v>
      </c>
      <c r="C145" s="3">
        <v>9.33</v>
      </c>
      <c r="D145" s="3">
        <v>9.26</v>
      </c>
      <c r="E145" s="3">
        <v>9.19</v>
      </c>
      <c r="F145" s="3">
        <v>8.9700000000000006</v>
      </c>
      <c r="G145" s="3">
        <v>8.82</v>
      </c>
      <c r="H145" s="3">
        <v>8.57</v>
      </c>
      <c r="I145" s="3">
        <v>8.39</v>
      </c>
      <c r="J145" s="3">
        <v>8.26</v>
      </c>
      <c r="K145" s="3">
        <v>8.25</v>
      </c>
      <c r="L145" s="3">
        <v>8.36</v>
      </c>
      <c r="M145" s="3">
        <v>8.6</v>
      </c>
    </row>
    <row r="146" spans="1:13" ht="16" thickBot="1" x14ac:dyDescent="0.25">
      <c r="A146" s="106">
        <v>41146</v>
      </c>
      <c r="B146" s="3">
        <v>9.26</v>
      </c>
      <c r="C146" s="3">
        <v>9.2100000000000009</v>
      </c>
      <c r="D146" s="3">
        <v>9.16</v>
      </c>
      <c r="E146" s="3">
        <v>9.11</v>
      </c>
      <c r="F146" s="3">
        <v>8.94</v>
      </c>
      <c r="G146" s="3">
        <v>8.7899999999999991</v>
      </c>
      <c r="H146" s="3">
        <v>8.5299999999999994</v>
      </c>
      <c r="I146" s="3">
        <v>8.35</v>
      </c>
      <c r="J146" s="3">
        <v>8.23</v>
      </c>
      <c r="K146" s="3">
        <v>8.25</v>
      </c>
      <c r="L146" s="3">
        <v>8.36</v>
      </c>
      <c r="M146" s="3">
        <v>8.59</v>
      </c>
    </row>
    <row r="147" spans="1:13" ht="16" thickBot="1" x14ac:dyDescent="0.25">
      <c r="A147" s="106">
        <v>41149</v>
      </c>
      <c r="B147" s="3">
        <v>9.25</v>
      </c>
      <c r="C147" s="3">
        <v>9.1999999999999993</v>
      </c>
      <c r="D147" s="3">
        <v>9.15</v>
      </c>
      <c r="E147" s="3">
        <v>9.1</v>
      </c>
      <c r="F147" s="3">
        <v>8.93</v>
      </c>
      <c r="G147" s="3">
        <v>8.7899999999999991</v>
      </c>
      <c r="H147" s="3">
        <v>8.5399999999999991</v>
      </c>
      <c r="I147" s="3">
        <v>8.3699999999999992</v>
      </c>
      <c r="J147" s="3">
        <v>8.24</v>
      </c>
      <c r="K147" s="3">
        <v>8.25</v>
      </c>
      <c r="L147" s="3">
        <v>8.35</v>
      </c>
      <c r="M147" s="3">
        <v>8.6</v>
      </c>
    </row>
    <row r="148" spans="1:13" ht="16" thickBot="1" x14ac:dyDescent="0.25">
      <c r="A148" s="106">
        <v>41150</v>
      </c>
      <c r="B148" s="3">
        <v>9.24</v>
      </c>
      <c r="C148" s="3">
        <v>9.18</v>
      </c>
      <c r="D148" s="3">
        <v>9.1199999999999992</v>
      </c>
      <c r="E148" s="3">
        <v>9.07</v>
      </c>
      <c r="F148" s="3">
        <v>8.91</v>
      </c>
      <c r="G148" s="3">
        <v>8.77</v>
      </c>
      <c r="H148" s="3">
        <v>8.51</v>
      </c>
      <c r="I148" s="3">
        <v>8.33</v>
      </c>
      <c r="J148" s="3">
        <v>8.2200000000000006</v>
      </c>
      <c r="K148" s="3">
        <v>8.24</v>
      </c>
      <c r="L148" s="3">
        <v>8.36</v>
      </c>
      <c r="M148" s="3">
        <v>8.61</v>
      </c>
    </row>
    <row r="149" spans="1:13" ht="16" thickBot="1" x14ac:dyDescent="0.25">
      <c r="A149" s="106">
        <v>41151</v>
      </c>
      <c r="B149" s="3">
        <v>9.18</v>
      </c>
      <c r="C149" s="3">
        <v>9.1199999999999992</v>
      </c>
      <c r="D149" s="3">
        <v>9.06</v>
      </c>
      <c r="E149" s="3">
        <v>9.01</v>
      </c>
      <c r="F149" s="3">
        <v>8.83</v>
      </c>
      <c r="G149" s="3">
        <v>8.68</v>
      </c>
      <c r="H149" s="3">
        <v>8.43</v>
      </c>
      <c r="I149" s="3">
        <v>8.27</v>
      </c>
      <c r="J149" s="3">
        <v>8.17</v>
      </c>
      <c r="K149" s="3">
        <v>8.2200000000000006</v>
      </c>
      <c r="L149" s="3">
        <v>8.34</v>
      </c>
      <c r="M149" s="3">
        <v>8.59</v>
      </c>
    </row>
    <row r="150" spans="1:13" ht="16" thickBot="1" x14ac:dyDescent="0.25">
      <c r="A150" s="106">
        <v>41152</v>
      </c>
      <c r="B150" s="3">
        <v>9.14</v>
      </c>
      <c r="C150" s="3">
        <v>9.08</v>
      </c>
      <c r="D150" s="3">
        <v>9.0299999999999994</v>
      </c>
      <c r="E150" s="3">
        <v>8.98</v>
      </c>
      <c r="F150" s="3">
        <v>8.82</v>
      </c>
      <c r="G150" s="3">
        <v>8.67</v>
      </c>
      <c r="H150" s="3">
        <v>8.42</v>
      </c>
      <c r="I150" s="3">
        <v>8.26</v>
      </c>
      <c r="J150" s="3">
        <v>8.16</v>
      </c>
      <c r="K150" s="3">
        <v>8.23</v>
      </c>
      <c r="L150" s="3">
        <v>8.3699999999999992</v>
      </c>
      <c r="M150" s="3">
        <v>8.65</v>
      </c>
    </row>
    <row r="151" spans="1:13" ht="16" thickBot="1" x14ac:dyDescent="0.25">
      <c r="A151" s="106">
        <v>41153</v>
      </c>
      <c r="B151" s="3">
        <v>9.2100000000000009</v>
      </c>
      <c r="C151" s="3">
        <v>9.1300000000000008</v>
      </c>
      <c r="D151" s="3">
        <v>9.0500000000000007</v>
      </c>
      <c r="E151" s="3">
        <v>8.99</v>
      </c>
      <c r="F151" s="3">
        <v>8.77</v>
      </c>
      <c r="G151" s="3">
        <v>8.61</v>
      </c>
      <c r="H151" s="3">
        <v>8.3699999999999992</v>
      </c>
      <c r="I151" s="3">
        <v>8.2200000000000006</v>
      </c>
      <c r="J151" s="3">
        <v>8.1199999999999992</v>
      </c>
      <c r="K151" s="3">
        <v>8.2100000000000009</v>
      </c>
      <c r="L151" s="3">
        <v>8.3800000000000008</v>
      </c>
      <c r="M151" s="3">
        <v>8.68</v>
      </c>
    </row>
    <row r="152" spans="1:13" ht="16" thickBot="1" x14ac:dyDescent="0.25">
      <c r="A152" s="106">
        <v>41156</v>
      </c>
      <c r="B152" s="3">
        <v>9.31</v>
      </c>
      <c r="C152" s="3">
        <v>9.2100000000000009</v>
      </c>
      <c r="D152" s="3">
        <v>9.11</v>
      </c>
      <c r="E152" s="3">
        <v>9.02</v>
      </c>
      <c r="F152" s="3">
        <v>8.7200000000000006</v>
      </c>
      <c r="G152" s="3">
        <v>8.5399999999999991</v>
      </c>
      <c r="H152" s="3">
        <v>8.31</v>
      </c>
      <c r="I152" s="3">
        <v>8.17</v>
      </c>
      <c r="J152" s="3">
        <v>8.1</v>
      </c>
      <c r="K152" s="3">
        <v>8.1999999999999993</v>
      </c>
      <c r="L152" s="3">
        <v>8.39</v>
      </c>
      <c r="M152" s="3">
        <v>8.7100000000000009</v>
      </c>
    </row>
    <row r="153" spans="1:13" ht="16" thickBot="1" x14ac:dyDescent="0.25">
      <c r="A153" s="106">
        <v>41157</v>
      </c>
      <c r="B153" s="3">
        <v>9.4</v>
      </c>
      <c r="C153" s="3">
        <v>9.27</v>
      </c>
      <c r="D153" s="3">
        <v>9.14</v>
      </c>
      <c r="E153" s="3">
        <v>9.01</v>
      </c>
      <c r="F153" s="3">
        <v>8.6300000000000008</v>
      </c>
      <c r="G153" s="3">
        <v>8.4700000000000006</v>
      </c>
      <c r="H153" s="3">
        <v>8.24</v>
      </c>
      <c r="I153" s="3">
        <v>8.1</v>
      </c>
      <c r="J153" s="3">
        <v>8.0399999999999991</v>
      </c>
      <c r="K153" s="3">
        <v>8.17</v>
      </c>
      <c r="L153" s="3">
        <v>8.3699999999999992</v>
      </c>
      <c r="M153" s="3">
        <v>8.69</v>
      </c>
    </row>
    <row r="154" spans="1:13" ht="16" thickBot="1" x14ac:dyDescent="0.25">
      <c r="A154" s="106">
        <v>41158</v>
      </c>
      <c r="B154" s="3">
        <v>9.3699999999999992</v>
      </c>
      <c r="C154" s="3">
        <v>9.23</v>
      </c>
      <c r="D154" s="3">
        <v>9.09</v>
      </c>
      <c r="E154" s="3">
        <v>8.9700000000000006</v>
      </c>
      <c r="F154" s="3">
        <v>8.6</v>
      </c>
      <c r="G154" s="3">
        <v>8.42</v>
      </c>
      <c r="H154" s="3">
        <v>8.19</v>
      </c>
      <c r="I154" s="3">
        <v>8.06</v>
      </c>
      <c r="J154" s="3">
        <v>8.01</v>
      </c>
      <c r="K154" s="3">
        <v>8.15</v>
      </c>
      <c r="L154" s="3">
        <v>8.35</v>
      </c>
      <c r="M154" s="3">
        <v>8.66</v>
      </c>
    </row>
    <row r="155" spans="1:13" ht="16" thickBot="1" x14ac:dyDescent="0.25">
      <c r="A155" s="106">
        <v>41159</v>
      </c>
      <c r="B155" s="3">
        <v>9.4499999999999993</v>
      </c>
      <c r="C155" s="3">
        <v>9.2799999999999994</v>
      </c>
      <c r="D155" s="3">
        <v>9.1300000000000008</v>
      </c>
      <c r="E155" s="3">
        <v>8.98</v>
      </c>
      <c r="F155" s="3">
        <v>8.56</v>
      </c>
      <c r="G155" s="3">
        <v>8.36</v>
      </c>
      <c r="H155" s="3">
        <v>8.1</v>
      </c>
      <c r="I155" s="3">
        <v>7.97</v>
      </c>
      <c r="J155" s="3">
        <v>7.94</v>
      </c>
      <c r="K155" s="3">
        <v>8.11</v>
      </c>
      <c r="L155" s="3">
        <v>8.32</v>
      </c>
      <c r="M155" s="3">
        <v>8.61</v>
      </c>
    </row>
    <row r="156" spans="1:13" ht="16" thickBot="1" x14ac:dyDescent="0.25">
      <c r="A156" s="106">
        <v>41160</v>
      </c>
      <c r="B156" s="3">
        <v>9.39</v>
      </c>
      <c r="C156" s="3">
        <v>9.24</v>
      </c>
      <c r="D156" s="3">
        <v>9.11</v>
      </c>
      <c r="E156" s="3">
        <v>8.99</v>
      </c>
      <c r="F156" s="3">
        <v>8.65</v>
      </c>
      <c r="G156" s="3">
        <v>8.48</v>
      </c>
      <c r="H156" s="3">
        <v>8.25</v>
      </c>
      <c r="I156" s="3">
        <v>8.11</v>
      </c>
      <c r="J156" s="3">
        <v>8.09</v>
      </c>
      <c r="K156" s="3">
        <v>8.25</v>
      </c>
      <c r="L156" s="3">
        <v>8.4499999999999993</v>
      </c>
      <c r="M156" s="3">
        <v>8.74</v>
      </c>
    </row>
    <row r="157" spans="1:13" ht="16" thickBot="1" x14ac:dyDescent="0.25">
      <c r="A157" s="106">
        <v>41163</v>
      </c>
      <c r="B157" s="3">
        <v>9.36</v>
      </c>
      <c r="C157" s="3">
        <v>9.2200000000000006</v>
      </c>
      <c r="D157" s="3">
        <v>9.09</v>
      </c>
      <c r="E157" s="3">
        <v>8.9700000000000006</v>
      </c>
      <c r="F157" s="3">
        <v>8.6300000000000008</v>
      </c>
      <c r="G157" s="3">
        <v>8.4600000000000009</v>
      </c>
      <c r="H157" s="3">
        <v>8.23</v>
      </c>
      <c r="I157" s="3">
        <v>8.1</v>
      </c>
      <c r="J157" s="3">
        <v>8.08</v>
      </c>
      <c r="K157" s="3">
        <v>8.24</v>
      </c>
      <c r="L157" s="3">
        <v>8.43</v>
      </c>
      <c r="M157" s="3">
        <v>8.7100000000000009</v>
      </c>
    </row>
    <row r="158" spans="1:13" ht="16" thickBot="1" x14ac:dyDescent="0.25">
      <c r="A158" s="106">
        <v>41164</v>
      </c>
      <c r="B158" s="3">
        <v>9.27</v>
      </c>
      <c r="C158" s="3">
        <v>9.14</v>
      </c>
      <c r="D158" s="3">
        <v>9.02</v>
      </c>
      <c r="E158" s="3">
        <v>8.9</v>
      </c>
      <c r="F158" s="3">
        <v>8.57</v>
      </c>
      <c r="G158" s="3">
        <v>8.42</v>
      </c>
      <c r="H158" s="3">
        <v>8.23</v>
      </c>
      <c r="I158" s="3">
        <v>8.1300000000000008</v>
      </c>
      <c r="J158" s="3">
        <v>8.11</v>
      </c>
      <c r="K158" s="3">
        <v>8.26</v>
      </c>
      <c r="L158" s="3">
        <v>8.44</v>
      </c>
      <c r="M158" s="3">
        <v>8.6999999999999993</v>
      </c>
    </row>
    <row r="159" spans="1:13" ht="16" thickBot="1" x14ac:dyDescent="0.25">
      <c r="A159" s="106">
        <v>41165</v>
      </c>
      <c r="B159" s="3">
        <v>9.23</v>
      </c>
      <c r="C159" s="3">
        <v>9.1</v>
      </c>
      <c r="D159" s="3">
        <v>8.9700000000000006</v>
      </c>
      <c r="E159" s="3">
        <v>8.86</v>
      </c>
      <c r="F159" s="3">
        <v>8.52</v>
      </c>
      <c r="G159" s="3">
        <v>8.36</v>
      </c>
      <c r="H159" s="3">
        <v>8.2100000000000009</v>
      </c>
      <c r="I159" s="3">
        <v>8.15</v>
      </c>
      <c r="J159" s="3">
        <v>8.14</v>
      </c>
      <c r="K159" s="3">
        <v>8.2899999999999991</v>
      </c>
      <c r="L159" s="3">
        <v>8.4600000000000009</v>
      </c>
      <c r="M159" s="3">
        <v>8.6999999999999993</v>
      </c>
    </row>
    <row r="160" spans="1:13" ht="16" thickBot="1" x14ac:dyDescent="0.25">
      <c r="A160" s="106">
        <v>41166</v>
      </c>
      <c r="B160" s="3">
        <v>9.26</v>
      </c>
      <c r="C160" s="3">
        <v>9.1199999999999992</v>
      </c>
      <c r="D160" s="3">
        <v>9</v>
      </c>
      <c r="E160" s="3">
        <v>8.8800000000000008</v>
      </c>
      <c r="F160" s="3">
        <v>8.5399999999999991</v>
      </c>
      <c r="G160" s="3">
        <v>8.3800000000000008</v>
      </c>
      <c r="H160" s="3">
        <v>8.1999999999999993</v>
      </c>
      <c r="I160" s="3">
        <v>8.1300000000000008</v>
      </c>
      <c r="J160" s="3">
        <v>8.14</v>
      </c>
      <c r="K160" s="3">
        <v>8.2899999999999991</v>
      </c>
      <c r="L160" s="3">
        <v>8.4499999999999993</v>
      </c>
      <c r="M160" s="3">
        <v>8.66</v>
      </c>
    </row>
    <row r="161" spans="1:13" ht="16" thickBot="1" x14ac:dyDescent="0.25">
      <c r="A161" s="106">
        <v>41167</v>
      </c>
      <c r="B161" s="3">
        <v>9.49</v>
      </c>
      <c r="C161" s="3">
        <v>9.34</v>
      </c>
      <c r="D161" s="3">
        <v>9.19</v>
      </c>
      <c r="E161" s="3">
        <v>9.06</v>
      </c>
      <c r="F161" s="3">
        <v>8.69</v>
      </c>
      <c r="G161" s="3">
        <v>8.52</v>
      </c>
      <c r="H161" s="3">
        <v>8.35</v>
      </c>
      <c r="I161" s="3">
        <v>8.27</v>
      </c>
      <c r="J161" s="3">
        <v>8.25</v>
      </c>
      <c r="K161" s="3">
        <v>8.39</v>
      </c>
      <c r="L161" s="3">
        <v>8.5299999999999994</v>
      </c>
      <c r="M161" s="3">
        <v>8.7100000000000009</v>
      </c>
    </row>
    <row r="162" spans="1:13" ht="16" thickBot="1" x14ac:dyDescent="0.25">
      <c r="A162" s="106">
        <v>41170</v>
      </c>
      <c r="B162" s="3">
        <v>9.5</v>
      </c>
      <c r="C162" s="3">
        <v>9.34</v>
      </c>
      <c r="D162" s="3">
        <v>9.1999999999999993</v>
      </c>
      <c r="E162" s="3">
        <v>9.08</v>
      </c>
      <c r="F162" s="3">
        <v>8.76</v>
      </c>
      <c r="G162" s="3">
        <v>8.6</v>
      </c>
      <c r="H162" s="3">
        <v>8.4</v>
      </c>
      <c r="I162" s="3">
        <v>8.2899999999999991</v>
      </c>
      <c r="J162" s="3">
        <v>8.25</v>
      </c>
      <c r="K162" s="3">
        <v>8.35</v>
      </c>
      <c r="L162" s="3">
        <v>8.49</v>
      </c>
      <c r="M162" s="3">
        <v>8.66</v>
      </c>
    </row>
    <row r="163" spans="1:13" ht="16" thickBot="1" x14ac:dyDescent="0.25">
      <c r="A163" s="106">
        <v>41171</v>
      </c>
      <c r="B163" s="3">
        <v>9.5399999999999991</v>
      </c>
      <c r="C163" s="3">
        <v>9.41</v>
      </c>
      <c r="D163" s="3">
        <v>9.2899999999999991</v>
      </c>
      <c r="E163" s="3">
        <v>9.17</v>
      </c>
      <c r="F163" s="3">
        <v>8.82</v>
      </c>
      <c r="G163" s="3">
        <v>8.66</v>
      </c>
      <c r="H163" s="3">
        <v>8.44</v>
      </c>
      <c r="I163" s="3">
        <v>8.32</v>
      </c>
      <c r="J163" s="3">
        <v>8.27</v>
      </c>
      <c r="K163" s="3">
        <v>8.36</v>
      </c>
      <c r="L163" s="3">
        <v>8.48</v>
      </c>
      <c r="M163" s="3">
        <v>8.65</v>
      </c>
    </row>
    <row r="164" spans="1:13" ht="16" thickBot="1" x14ac:dyDescent="0.25">
      <c r="A164" s="106">
        <v>41172</v>
      </c>
      <c r="B164" s="3">
        <v>9.5299999999999994</v>
      </c>
      <c r="C164" s="3">
        <v>9.36</v>
      </c>
      <c r="D164" s="3">
        <v>9.1999999999999993</v>
      </c>
      <c r="E164" s="3">
        <v>9.06</v>
      </c>
      <c r="F164" s="3">
        <v>8.66</v>
      </c>
      <c r="G164" s="3">
        <v>8.52</v>
      </c>
      <c r="H164" s="3">
        <v>8.33</v>
      </c>
      <c r="I164" s="3">
        <v>8.2200000000000006</v>
      </c>
      <c r="J164" s="3">
        <v>8.1999999999999993</v>
      </c>
      <c r="K164" s="3">
        <v>8.31</v>
      </c>
      <c r="L164" s="3">
        <v>8.43</v>
      </c>
      <c r="M164" s="3">
        <v>8.59</v>
      </c>
    </row>
    <row r="165" spans="1:13" ht="16" thickBot="1" x14ac:dyDescent="0.25">
      <c r="A165" s="106">
        <v>41173</v>
      </c>
      <c r="B165" s="3">
        <v>9.65</v>
      </c>
      <c r="C165" s="3">
        <v>9.44</v>
      </c>
      <c r="D165" s="3">
        <v>9.25</v>
      </c>
      <c r="E165" s="3">
        <v>9.08</v>
      </c>
      <c r="F165" s="3">
        <v>8.6300000000000008</v>
      </c>
      <c r="G165" s="3">
        <v>8.4600000000000009</v>
      </c>
      <c r="H165" s="3">
        <v>8.27</v>
      </c>
      <c r="I165" s="3">
        <v>8.17</v>
      </c>
      <c r="J165" s="3">
        <v>8.16</v>
      </c>
      <c r="K165" s="3">
        <v>8.26</v>
      </c>
      <c r="L165" s="3">
        <v>8.36</v>
      </c>
      <c r="M165" s="3">
        <v>8.48</v>
      </c>
    </row>
    <row r="166" spans="1:13" ht="16" thickBot="1" x14ac:dyDescent="0.25">
      <c r="A166" s="106">
        <v>41174</v>
      </c>
      <c r="B166" s="3">
        <v>9.8000000000000007</v>
      </c>
      <c r="C166" s="3">
        <v>9.52</v>
      </c>
      <c r="D166" s="3">
        <v>9.2799999999999994</v>
      </c>
      <c r="E166" s="3">
        <v>9.09</v>
      </c>
      <c r="F166" s="3">
        <v>8.64</v>
      </c>
      <c r="G166" s="3">
        <v>8.4700000000000006</v>
      </c>
      <c r="H166" s="3">
        <v>8.35</v>
      </c>
      <c r="I166" s="3">
        <v>8.2799999999999994</v>
      </c>
      <c r="J166" s="3">
        <v>8.2200000000000006</v>
      </c>
      <c r="K166" s="3">
        <v>8.23</v>
      </c>
      <c r="L166" s="3">
        <v>8.27</v>
      </c>
      <c r="M166" s="3">
        <v>8.33</v>
      </c>
    </row>
    <row r="167" spans="1:13" ht="16" thickBot="1" x14ac:dyDescent="0.25">
      <c r="A167" s="106">
        <v>41177</v>
      </c>
      <c r="B167" s="3">
        <v>9.73</v>
      </c>
      <c r="C167" s="3">
        <v>9.48</v>
      </c>
      <c r="D167" s="3">
        <v>9.27</v>
      </c>
      <c r="E167" s="3">
        <v>9.1</v>
      </c>
      <c r="F167" s="3">
        <v>8.69</v>
      </c>
      <c r="G167" s="3">
        <v>8.5399999999999991</v>
      </c>
      <c r="H167" s="3">
        <v>8.3800000000000008</v>
      </c>
      <c r="I167" s="3">
        <v>8.2899999999999991</v>
      </c>
      <c r="J167" s="3">
        <v>8.23</v>
      </c>
      <c r="K167" s="3">
        <v>8.2200000000000006</v>
      </c>
      <c r="L167" s="3">
        <v>8.23</v>
      </c>
      <c r="M167" s="3">
        <v>8.25</v>
      </c>
    </row>
    <row r="168" spans="1:13" ht="16" thickBot="1" x14ac:dyDescent="0.25">
      <c r="A168" s="106">
        <v>41178</v>
      </c>
      <c r="B168" s="3">
        <v>9.7799999999999994</v>
      </c>
      <c r="C168" s="3">
        <v>9.51</v>
      </c>
      <c r="D168" s="3">
        <v>9.2899999999999991</v>
      </c>
      <c r="E168" s="3">
        <v>9.1199999999999992</v>
      </c>
      <c r="F168" s="3">
        <v>8.7100000000000009</v>
      </c>
      <c r="G168" s="3">
        <v>8.5500000000000007</v>
      </c>
      <c r="H168" s="3">
        <v>8.41</v>
      </c>
      <c r="I168" s="3">
        <v>8.33</v>
      </c>
      <c r="J168" s="3">
        <v>8.27</v>
      </c>
      <c r="K168" s="3">
        <v>8.25</v>
      </c>
      <c r="L168" s="3">
        <v>8.25</v>
      </c>
      <c r="M168" s="3">
        <v>8.26</v>
      </c>
    </row>
    <row r="169" spans="1:13" ht="16" thickBot="1" x14ac:dyDescent="0.25">
      <c r="A169" s="106">
        <v>41179</v>
      </c>
      <c r="B169" s="3">
        <v>9.73</v>
      </c>
      <c r="C169" s="3">
        <v>9.4499999999999993</v>
      </c>
      <c r="D169" s="3">
        <v>9.24</v>
      </c>
      <c r="E169" s="3">
        <v>9.07</v>
      </c>
      <c r="F169" s="3">
        <v>8.67</v>
      </c>
      <c r="G169" s="3">
        <v>8.52</v>
      </c>
      <c r="H169" s="3">
        <v>8.3699999999999992</v>
      </c>
      <c r="I169" s="3">
        <v>8.3000000000000007</v>
      </c>
      <c r="J169" s="3">
        <v>8.24</v>
      </c>
      <c r="K169" s="3">
        <v>8.2100000000000009</v>
      </c>
      <c r="L169" s="3">
        <v>8.2100000000000009</v>
      </c>
      <c r="M169" s="3">
        <v>8.2100000000000009</v>
      </c>
    </row>
    <row r="170" spans="1:13" ht="16" thickBot="1" x14ac:dyDescent="0.25">
      <c r="A170" s="106">
        <v>41180</v>
      </c>
      <c r="B170" s="3">
        <v>9.68</v>
      </c>
      <c r="C170" s="3">
        <v>9.39</v>
      </c>
      <c r="D170" s="3">
        <v>9.17</v>
      </c>
      <c r="E170" s="3">
        <v>8.99</v>
      </c>
      <c r="F170" s="3">
        <v>8.6</v>
      </c>
      <c r="G170" s="3">
        <v>8.4600000000000009</v>
      </c>
      <c r="H170" s="3">
        <v>8.33</v>
      </c>
      <c r="I170" s="3">
        <v>8.24</v>
      </c>
      <c r="J170" s="3">
        <v>8.16</v>
      </c>
      <c r="K170" s="3">
        <v>8.14</v>
      </c>
      <c r="L170" s="3">
        <v>8.15</v>
      </c>
      <c r="M170" s="3">
        <v>8.15</v>
      </c>
    </row>
    <row r="171" spans="1:13" ht="16" thickBot="1" x14ac:dyDescent="0.25">
      <c r="A171" s="106">
        <v>41181</v>
      </c>
      <c r="B171" s="3">
        <v>9.7100000000000009</v>
      </c>
      <c r="C171" s="3">
        <v>9.3800000000000008</v>
      </c>
      <c r="D171" s="3">
        <v>9.14</v>
      </c>
      <c r="E171" s="3">
        <v>8.9600000000000009</v>
      </c>
      <c r="F171" s="3">
        <v>8.58</v>
      </c>
      <c r="G171" s="3">
        <v>8.4600000000000009</v>
      </c>
      <c r="H171" s="3">
        <v>8.34</v>
      </c>
      <c r="I171" s="3">
        <v>8.25</v>
      </c>
      <c r="J171" s="3">
        <v>8.18</v>
      </c>
      <c r="K171" s="3">
        <v>8.15</v>
      </c>
      <c r="L171" s="3">
        <v>8.15</v>
      </c>
      <c r="M171" s="3">
        <v>8.15</v>
      </c>
    </row>
    <row r="172" spans="1:13" ht="16" thickBot="1" x14ac:dyDescent="0.25">
      <c r="A172" s="106">
        <v>41184</v>
      </c>
      <c r="B172" s="3">
        <v>9.76</v>
      </c>
      <c r="C172" s="3">
        <v>9.42</v>
      </c>
      <c r="D172" s="3">
        <v>9.16</v>
      </c>
      <c r="E172" s="3">
        <v>8.9499999999999993</v>
      </c>
      <c r="F172" s="3">
        <v>8.51</v>
      </c>
      <c r="G172" s="3">
        <v>8.36</v>
      </c>
      <c r="H172" s="3">
        <v>8.24</v>
      </c>
      <c r="I172" s="3">
        <v>8.17</v>
      </c>
      <c r="J172" s="3">
        <v>8.11</v>
      </c>
      <c r="K172" s="3">
        <v>8.09</v>
      </c>
      <c r="L172" s="3">
        <v>8.1</v>
      </c>
      <c r="M172" s="3">
        <v>8.1</v>
      </c>
    </row>
    <row r="173" spans="1:13" ht="16" thickBot="1" x14ac:dyDescent="0.25">
      <c r="A173" s="106">
        <v>41185</v>
      </c>
      <c r="B173" s="3">
        <v>9.74</v>
      </c>
      <c r="C173" s="3">
        <v>9.43</v>
      </c>
      <c r="D173" s="3">
        <v>9.18</v>
      </c>
      <c r="E173" s="3">
        <v>8.98</v>
      </c>
      <c r="F173" s="3">
        <v>8.5299999999999994</v>
      </c>
      <c r="G173" s="3">
        <v>8.3800000000000008</v>
      </c>
      <c r="H173" s="3">
        <v>8.26</v>
      </c>
      <c r="I173" s="3">
        <v>8.19</v>
      </c>
      <c r="J173" s="3">
        <v>8.1300000000000008</v>
      </c>
      <c r="K173" s="3">
        <v>8.11</v>
      </c>
      <c r="L173" s="3">
        <v>8.11</v>
      </c>
      <c r="M173" s="3">
        <v>8.11</v>
      </c>
    </row>
    <row r="174" spans="1:13" ht="16" thickBot="1" x14ac:dyDescent="0.25">
      <c r="A174" s="106">
        <v>41186</v>
      </c>
      <c r="B174" s="3">
        <v>9.7899999999999991</v>
      </c>
      <c r="C174" s="3">
        <v>9.4499999999999993</v>
      </c>
      <c r="D174" s="3">
        <v>9.1999999999999993</v>
      </c>
      <c r="E174" s="3">
        <v>9.01</v>
      </c>
      <c r="F174" s="3">
        <v>8.6199999999999992</v>
      </c>
      <c r="G174" s="3">
        <v>8.48</v>
      </c>
      <c r="H174" s="3">
        <v>8.35</v>
      </c>
      <c r="I174" s="3">
        <v>8.26</v>
      </c>
      <c r="J174" s="3">
        <v>8.1999999999999993</v>
      </c>
      <c r="K174" s="3">
        <v>8.17</v>
      </c>
      <c r="L174" s="3">
        <v>8.17</v>
      </c>
      <c r="M174" s="3">
        <v>8.17</v>
      </c>
    </row>
    <row r="175" spans="1:13" ht="16" thickBot="1" x14ac:dyDescent="0.25">
      <c r="A175" s="106">
        <v>41187</v>
      </c>
      <c r="B175" s="3">
        <v>9.6999999999999993</v>
      </c>
      <c r="C175" s="3">
        <v>9.4499999999999993</v>
      </c>
      <c r="D175" s="3">
        <v>9.25</v>
      </c>
      <c r="E175" s="3">
        <v>9.08</v>
      </c>
      <c r="F175" s="3">
        <v>8.67</v>
      </c>
      <c r="G175" s="3">
        <v>8.5299999999999994</v>
      </c>
      <c r="H175" s="3">
        <v>8.4</v>
      </c>
      <c r="I175" s="3">
        <v>8.31</v>
      </c>
      <c r="J175" s="3">
        <v>8.23</v>
      </c>
      <c r="K175" s="3">
        <v>8.1999999999999993</v>
      </c>
      <c r="L175" s="3">
        <v>8.1999999999999993</v>
      </c>
      <c r="M175" s="3">
        <v>8.2100000000000009</v>
      </c>
    </row>
    <row r="176" spans="1:13" ht="16" thickBot="1" x14ac:dyDescent="0.25">
      <c r="A176" s="106">
        <v>41188</v>
      </c>
      <c r="B176" s="3">
        <v>9.9600000000000009</v>
      </c>
      <c r="C176" s="3">
        <v>9.5500000000000007</v>
      </c>
      <c r="D176" s="3">
        <v>9.25</v>
      </c>
      <c r="E176" s="3">
        <v>9.0399999999999991</v>
      </c>
      <c r="F176" s="3">
        <v>8.6300000000000008</v>
      </c>
      <c r="G176" s="3">
        <v>8.5299999999999994</v>
      </c>
      <c r="H176" s="3">
        <v>8.44</v>
      </c>
      <c r="I176" s="3">
        <v>8.35</v>
      </c>
      <c r="J176" s="3">
        <v>8.25</v>
      </c>
      <c r="K176" s="3">
        <v>8.2100000000000009</v>
      </c>
      <c r="L176" s="3">
        <v>8.2200000000000006</v>
      </c>
      <c r="M176" s="3">
        <v>8.23</v>
      </c>
    </row>
    <row r="177" spans="1:13" ht="16" thickBot="1" x14ac:dyDescent="0.25">
      <c r="A177" s="106">
        <v>41191</v>
      </c>
      <c r="B177" s="3">
        <v>9.74</v>
      </c>
      <c r="C177" s="3">
        <v>9.44</v>
      </c>
      <c r="D177" s="3">
        <v>9.2100000000000009</v>
      </c>
      <c r="E177" s="3">
        <v>9.0399999999999991</v>
      </c>
      <c r="F177" s="3">
        <v>8.66</v>
      </c>
      <c r="G177" s="3">
        <v>8.57</v>
      </c>
      <c r="H177" s="3">
        <v>8.48</v>
      </c>
      <c r="I177" s="3">
        <v>8.39</v>
      </c>
      <c r="J177" s="3">
        <v>8.2899999999999991</v>
      </c>
      <c r="K177" s="3">
        <v>8.26</v>
      </c>
      <c r="L177" s="3">
        <v>8.27</v>
      </c>
      <c r="M177" s="3">
        <v>8.2799999999999994</v>
      </c>
    </row>
    <row r="178" spans="1:13" ht="16" thickBot="1" x14ac:dyDescent="0.25">
      <c r="A178" s="106">
        <v>41192</v>
      </c>
      <c r="B178" s="3">
        <v>9.81</v>
      </c>
      <c r="C178" s="3">
        <v>9.48</v>
      </c>
      <c r="D178" s="3">
        <v>9.23</v>
      </c>
      <c r="E178" s="3">
        <v>9.0500000000000007</v>
      </c>
      <c r="F178" s="3">
        <v>8.7200000000000006</v>
      </c>
      <c r="G178" s="3">
        <v>8.64</v>
      </c>
      <c r="H178" s="3">
        <v>8.5399999999999991</v>
      </c>
      <c r="I178" s="3">
        <v>8.44</v>
      </c>
      <c r="J178" s="3">
        <v>8.33</v>
      </c>
      <c r="K178" s="3">
        <v>8.2899999999999991</v>
      </c>
      <c r="L178" s="3">
        <v>8.3000000000000007</v>
      </c>
      <c r="M178" s="3">
        <v>8.31</v>
      </c>
    </row>
    <row r="179" spans="1:13" ht="16" thickBot="1" x14ac:dyDescent="0.25">
      <c r="A179" s="106">
        <v>41193</v>
      </c>
      <c r="B179" s="3">
        <v>9.8000000000000007</v>
      </c>
      <c r="C179" s="3">
        <v>9.4499999999999993</v>
      </c>
      <c r="D179" s="3">
        <v>9.2100000000000009</v>
      </c>
      <c r="E179" s="3">
        <v>9.0500000000000007</v>
      </c>
      <c r="F179" s="3">
        <v>8.73</v>
      </c>
      <c r="G179" s="3">
        <v>8.6300000000000008</v>
      </c>
      <c r="H179" s="3">
        <v>8.5299999999999994</v>
      </c>
      <c r="I179" s="3">
        <v>8.4700000000000006</v>
      </c>
      <c r="J179" s="3">
        <v>8.42</v>
      </c>
      <c r="K179" s="3">
        <v>8.39</v>
      </c>
      <c r="L179" s="3">
        <v>8.39</v>
      </c>
      <c r="M179" s="3">
        <v>8.39</v>
      </c>
    </row>
    <row r="180" spans="1:13" ht="16" thickBot="1" x14ac:dyDescent="0.25">
      <c r="A180" s="106">
        <v>41194</v>
      </c>
      <c r="B180" s="3">
        <v>9.9</v>
      </c>
      <c r="C180" s="3">
        <v>9.5</v>
      </c>
      <c r="D180" s="3">
        <v>9.23</v>
      </c>
      <c r="E180" s="3">
        <v>9.0399999999999991</v>
      </c>
      <c r="F180" s="3">
        <v>8.7200000000000006</v>
      </c>
      <c r="G180" s="3">
        <v>8.66</v>
      </c>
      <c r="H180" s="3">
        <v>8.6</v>
      </c>
      <c r="I180" s="3">
        <v>8.52</v>
      </c>
      <c r="J180" s="3">
        <v>8.4</v>
      </c>
      <c r="K180" s="3">
        <v>8.35</v>
      </c>
      <c r="L180" s="3">
        <v>8.36</v>
      </c>
      <c r="M180" s="3">
        <v>8.39</v>
      </c>
    </row>
    <row r="181" spans="1:13" ht="16" thickBot="1" x14ac:dyDescent="0.25">
      <c r="A181" s="106">
        <v>41195</v>
      </c>
      <c r="B181" s="3">
        <v>9.92</v>
      </c>
      <c r="C181" s="3">
        <v>9.5299999999999994</v>
      </c>
      <c r="D181" s="3">
        <v>9.24</v>
      </c>
      <c r="E181" s="3">
        <v>9.0399999999999991</v>
      </c>
      <c r="F181" s="3">
        <v>8.67</v>
      </c>
      <c r="G181" s="3">
        <v>8.6</v>
      </c>
      <c r="H181" s="3">
        <v>8.5500000000000007</v>
      </c>
      <c r="I181" s="3">
        <v>8.49</v>
      </c>
      <c r="J181" s="3">
        <v>8.4</v>
      </c>
      <c r="K181" s="3">
        <v>8.36</v>
      </c>
      <c r="L181" s="3">
        <v>8.3699999999999992</v>
      </c>
      <c r="M181" s="3">
        <v>8.3800000000000008</v>
      </c>
    </row>
    <row r="182" spans="1:13" ht="16" thickBot="1" x14ac:dyDescent="0.25">
      <c r="A182" s="106">
        <v>41198</v>
      </c>
      <c r="B182" s="3">
        <v>9.9700000000000006</v>
      </c>
      <c r="C182" s="3">
        <v>9.5399999999999991</v>
      </c>
      <c r="D182" s="3">
        <v>9.25</v>
      </c>
      <c r="E182" s="3">
        <v>9.06</v>
      </c>
      <c r="F182" s="3">
        <v>8.76</v>
      </c>
      <c r="G182" s="3">
        <v>8.73</v>
      </c>
      <c r="H182" s="3">
        <v>8.6999999999999993</v>
      </c>
      <c r="I182" s="3">
        <v>8.65</v>
      </c>
      <c r="J182" s="3">
        <v>8.6</v>
      </c>
      <c r="K182" s="3">
        <v>8.58</v>
      </c>
      <c r="L182" s="3">
        <v>8.59</v>
      </c>
      <c r="M182" s="3">
        <v>8.61</v>
      </c>
    </row>
    <row r="183" spans="1:13" ht="16" thickBot="1" x14ac:dyDescent="0.25">
      <c r="A183" s="106">
        <v>41199</v>
      </c>
      <c r="B183" s="3">
        <v>9.8000000000000007</v>
      </c>
      <c r="C183" s="3">
        <v>9.4600000000000009</v>
      </c>
      <c r="D183" s="3">
        <v>9.2200000000000006</v>
      </c>
      <c r="E183" s="3">
        <v>9.06</v>
      </c>
      <c r="F183" s="3">
        <v>8.7899999999999991</v>
      </c>
      <c r="G183" s="3">
        <v>8.75</v>
      </c>
      <c r="H183" s="3">
        <v>8.6999999999999993</v>
      </c>
      <c r="I183" s="3">
        <v>8.64</v>
      </c>
      <c r="J183" s="3">
        <v>8.58</v>
      </c>
      <c r="K183" s="3">
        <v>8.57</v>
      </c>
      <c r="L183" s="3">
        <v>8.58</v>
      </c>
      <c r="M183" s="3">
        <v>8.59</v>
      </c>
    </row>
    <row r="184" spans="1:13" ht="16" thickBot="1" x14ac:dyDescent="0.25">
      <c r="A184" s="106">
        <v>41200</v>
      </c>
      <c r="B184" s="3">
        <v>9.77</v>
      </c>
      <c r="C184" s="3">
        <v>9.43</v>
      </c>
      <c r="D184" s="3">
        <v>9.19</v>
      </c>
      <c r="E184" s="3">
        <v>9.01</v>
      </c>
      <c r="F184" s="3">
        <v>8.69</v>
      </c>
      <c r="G184" s="3">
        <v>8.6300000000000008</v>
      </c>
      <c r="H184" s="3">
        <v>8.58</v>
      </c>
      <c r="I184" s="3">
        <v>8.52</v>
      </c>
      <c r="J184" s="3">
        <v>8.48</v>
      </c>
      <c r="K184" s="3">
        <v>8.4700000000000006</v>
      </c>
      <c r="L184" s="3">
        <v>8.4700000000000006</v>
      </c>
      <c r="M184" s="3">
        <v>8.48</v>
      </c>
    </row>
    <row r="185" spans="1:13" ht="16" thickBot="1" x14ac:dyDescent="0.25">
      <c r="A185" s="106">
        <v>41201</v>
      </c>
      <c r="B185" s="3">
        <v>9.8000000000000007</v>
      </c>
      <c r="C185" s="3">
        <v>9.44</v>
      </c>
      <c r="D185" s="3">
        <v>9.19</v>
      </c>
      <c r="E185" s="3">
        <v>9</v>
      </c>
      <c r="F185" s="3">
        <v>8.68</v>
      </c>
      <c r="G185" s="3">
        <v>8.64</v>
      </c>
      <c r="H185" s="3">
        <v>8.6</v>
      </c>
      <c r="I185" s="3">
        <v>8.5299999999999994</v>
      </c>
      <c r="J185" s="3">
        <v>8.4700000000000006</v>
      </c>
      <c r="K185" s="3">
        <v>8.4499999999999993</v>
      </c>
      <c r="L185" s="3">
        <v>8.4499999999999993</v>
      </c>
      <c r="M185" s="3">
        <v>8.4600000000000009</v>
      </c>
    </row>
    <row r="186" spans="1:13" ht="16" thickBot="1" x14ac:dyDescent="0.25">
      <c r="A186" s="106">
        <v>41202</v>
      </c>
      <c r="B186" s="3">
        <v>9.91</v>
      </c>
      <c r="C186" s="3">
        <v>9.5</v>
      </c>
      <c r="D186" s="3">
        <v>9.2200000000000006</v>
      </c>
      <c r="E186" s="3">
        <v>9.0299999999999994</v>
      </c>
      <c r="F186" s="3">
        <v>8.6999999999999993</v>
      </c>
      <c r="G186" s="3">
        <v>8.6199999999999992</v>
      </c>
      <c r="H186" s="3">
        <v>8.5399999999999991</v>
      </c>
      <c r="I186" s="3">
        <v>8.4600000000000009</v>
      </c>
      <c r="J186" s="3">
        <v>8.4</v>
      </c>
      <c r="K186" s="3">
        <v>8.3800000000000008</v>
      </c>
      <c r="L186" s="3">
        <v>8.3800000000000008</v>
      </c>
      <c r="M186" s="3">
        <v>8.39</v>
      </c>
    </row>
    <row r="187" spans="1:13" ht="16" thickBot="1" x14ac:dyDescent="0.25">
      <c r="A187" s="106">
        <v>41205</v>
      </c>
      <c r="B187" s="3">
        <v>9.85</v>
      </c>
      <c r="C187" s="3">
        <v>9.44</v>
      </c>
      <c r="D187" s="3">
        <v>9.16</v>
      </c>
      <c r="E187" s="3">
        <v>8.9700000000000006</v>
      </c>
      <c r="F187" s="3">
        <v>8.64</v>
      </c>
      <c r="G187" s="3">
        <v>8.6</v>
      </c>
      <c r="H187" s="3">
        <v>8.5500000000000007</v>
      </c>
      <c r="I187" s="3">
        <v>8.48</v>
      </c>
      <c r="J187" s="3">
        <v>8.42</v>
      </c>
      <c r="K187" s="3">
        <v>8.4</v>
      </c>
      <c r="L187" s="3">
        <v>8.41</v>
      </c>
      <c r="M187" s="3">
        <v>8.42</v>
      </c>
    </row>
    <row r="188" spans="1:13" ht="16" thickBot="1" x14ac:dyDescent="0.25">
      <c r="A188" s="106">
        <v>41206</v>
      </c>
      <c r="B188" s="3">
        <v>9.8699999999999992</v>
      </c>
      <c r="C188" s="3">
        <v>9.44</v>
      </c>
      <c r="D188" s="3">
        <v>9.15</v>
      </c>
      <c r="E188" s="3">
        <v>8.9499999999999993</v>
      </c>
      <c r="F188" s="3">
        <v>8.6300000000000008</v>
      </c>
      <c r="G188" s="3">
        <v>8.59</v>
      </c>
      <c r="H188" s="3">
        <v>8.5500000000000007</v>
      </c>
      <c r="I188" s="3">
        <v>8.51</v>
      </c>
      <c r="J188" s="3">
        <v>8.4700000000000006</v>
      </c>
      <c r="K188" s="3">
        <v>8.4499999999999993</v>
      </c>
      <c r="L188" s="3">
        <v>8.4600000000000009</v>
      </c>
      <c r="M188" s="3">
        <v>8.4700000000000006</v>
      </c>
    </row>
    <row r="189" spans="1:13" ht="16" thickBot="1" x14ac:dyDescent="0.25">
      <c r="A189" s="106">
        <v>41207</v>
      </c>
      <c r="B189" s="3">
        <v>9.64</v>
      </c>
      <c r="C189" s="3">
        <v>9.27</v>
      </c>
      <c r="D189" s="3">
        <v>9.0299999999999994</v>
      </c>
      <c r="E189" s="3">
        <v>8.8800000000000008</v>
      </c>
      <c r="F189" s="3">
        <v>8.68</v>
      </c>
      <c r="G189" s="3">
        <v>8.66</v>
      </c>
      <c r="H189" s="3">
        <v>8.61</v>
      </c>
      <c r="I189" s="3">
        <v>8.5500000000000007</v>
      </c>
      <c r="J189" s="3">
        <v>8.5</v>
      </c>
      <c r="K189" s="3">
        <v>8.49</v>
      </c>
      <c r="L189" s="3">
        <v>8.5</v>
      </c>
      <c r="M189" s="3">
        <v>8.51</v>
      </c>
    </row>
    <row r="190" spans="1:13" ht="16" thickBot="1" x14ac:dyDescent="0.25">
      <c r="A190" s="106">
        <v>41208</v>
      </c>
      <c r="B190" s="3">
        <v>9.56</v>
      </c>
      <c r="C190" s="3">
        <v>9.26</v>
      </c>
      <c r="D190" s="3">
        <v>9.0500000000000007</v>
      </c>
      <c r="E190" s="3">
        <v>8.91</v>
      </c>
      <c r="F190" s="3">
        <v>8.68</v>
      </c>
      <c r="G190" s="3">
        <v>8.67</v>
      </c>
      <c r="H190" s="3">
        <v>8.65</v>
      </c>
      <c r="I190" s="3">
        <v>8.6199999999999992</v>
      </c>
      <c r="J190" s="3">
        <v>8.58</v>
      </c>
      <c r="K190" s="3">
        <v>8.57</v>
      </c>
      <c r="L190" s="3">
        <v>8.58</v>
      </c>
      <c r="M190" s="3">
        <v>8.59</v>
      </c>
    </row>
    <row r="191" spans="1:13" ht="16" thickBot="1" x14ac:dyDescent="0.25">
      <c r="A191" s="106">
        <v>41209</v>
      </c>
      <c r="B191" s="3">
        <v>9.61</v>
      </c>
      <c r="C191" s="3">
        <v>9.27</v>
      </c>
      <c r="D191" s="3">
        <v>9.0500000000000007</v>
      </c>
      <c r="E191" s="3">
        <v>8.91</v>
      </c>
      <c r="F191" s="3">
        <v>8.73</v>
      </c>
      <c r="G191" s="3">
        <v>8.7200000000000006</v>
      </c>
      <c r="H191" s="3">
        <v>8.6999999999999993</v>
      </c>
      <c r="I191" s="3">
        <v>8.65</v>
      </c>
      <c r="J191" s="3">
        <v>8.61</v>
      </c>
      <c r="K191" s="3">
        <v>8.6</v>
      </c>
      <c r="L191" s="3">
        <v>8.6199999999999992</v>
      </c>
      <c r="M191" s="3">
        <v>8.64</v>
      </c>
    </row>
    <row r="192" spans="1:13" ht="16" thickBot="1" x14ac:dyDescent="0.25">
      <c r="A192" s="106">
        <v>41212</v>
      </c>
      <c r="B192" s="3">
        <v>9.84</v>
      </c>
      <c r="C192" s="3">
        <v>9.4499999999999993</v>
      </c>
      <c r="D192" s="3">
        <v>9.18</v>
      </c>
      <c r="E192" s="3">
        <v>8.99</v>
      </c>
      <c r="F192" s="3">
        <v>8.6999999999999993</v>
      </c>
      <c r="G192" s="3">
        <v>8.7100000000000009</v>
      </c>
      <c r="H192" s="3">
        <v>8.73</v>
      </c>
      <c r="I192" s="3">
        <v>8.7100000000000009</v>
      </c>
      <c r="J192" s="3">
        <v>8.68</v>
      </c>
      <c r="K192" s="3">
        <v>8.67</v>
      </c>
      <c r="L192" s="3">
        <v>8.68</v>
      </c>
      <c r="M192" s="3">
        <v>8.6999999999999993</v>
      </c>
    </row>
    <row r="193" spans="1:13" ht="16" thickBot="1" x14ac:dyDescent="0.25">
      <c r="A193" s="106">
        <v>41213</v>
      </c>
      <c r="B193" s="3">
        <v>9.93</v>
      </c>
      <c r="C193" s="3">
        <v>9.48</v>
      </c>
      <c r="D193" s="3">
        <v>9.18</v>
      </c>
      <c r="E193" s="3">
        <v>8.9700000000000006</v>
      </c>
      <c r="F193" s="3">
        <v>8.67</v>
      </c>
      <c r="G193" s="3">
        <v>8.68</v>
      </c>
      <c r="H193" s="3">
        <v>8.6999999999999993</v>
      </c>
      <c r="I193" s="3">
        <v>8.67</v>
      </c>
      <c r="J193" s="3">
        <v>8.65</v>
      </c>
      <c r="K193" s="3">
        <v>8.65</v>
      </c>
      <c r="L193" s="3">
        <v>8.67</v>
      </c>
      <c r="M193" s="3">
        <v>8.69</v>
      </c>
    </row>
    <row r="194" spans="1:13" ht="16" thickBot="1" x14ac:dyDescent="0.25">
      <c r="A194" s="106">
        <v>41214</v>
      </c>
      <c r="B194" s="3">
        <v>9.93</v>
      </c>
      <c r="C194" s="3">
        <v>9.4499999999999993</v>
      </c>
      <c r="D194" s="3">
        <v>9.15</v>
      </c>
      <c r="E194" s="3">
        <v>8.9499999999999993</v>
      </c>
      <c r="F194" s="3">
        <v>8.69</v>
      </c>
      <c r="G194" s="3">
        <v>8.7200000000000006</v>
      </c>
      <c r="H194" s="3">
        <v>8.76</v>
      </c>
      <c r="I194" s="3">
        <v>8.74</v>
      </c>
      <c r="J194" s="3">
        <v>8.7200000000000006</v>
      </c>
      <c r="K194" s="3">
        <v>8.73</v>
      </c>
      <c r="L194" s="3">
        <v>8.74</v>
      </c>
      <c r="M194" s="3">
        <v>8.76</v>
      </c>
    </row>
    <row r="195" spans="1:13" ht="16" thickBot="1" x14ac:dyDescent="0.25">
      <c r="A195" s="106">
        <v>41215</v>
      </c>
      <c r="B195" s="3">
        <v>10.029999999999999</v>
      </c>
      <c r="C195" s="3">
        <v>9.5399999999999991</v>
      </c>
      <c r="D195" s="3">
        <v>9.2200000000000006</v>
      </c>
      <c r="E195" s="3">
        <v>9.01</v>
      </c>
      <c r="F195" s="3">
        <v>8.7100000000000009</v>
      </c>
      <c r="G195" s="3">
        <v>8.6999999999999993</v>
      </c>
      <c r="H195" s="3">
        <v>8.7100000000000009</v>
      </c>
      <c r="I195" s="3">
        <v>8.68</v>
      </c>
      <c r="J195" s="3">
        <v>8.66</v>
      </c>
      <c r="K195" s="3">
        <v>8.67</v>
      </c>
      <c r="L195" s="3">
        <v>8.68</v>
      </c>
      <c r="M195" s="3">
        <v>8.7100000000000009</v>
      </c>
    </row>
    <row r="196" spans="1:13" ht="16" thickBot="1" x14ac:dyDescent="0.25">
      <c r="A196" s="106">
        <v>41219</v>
      </c>
      <c r="B196" s="3">
        <v>9.93</v>
      </c>
      <c r="C196" s="3">
        <v>9.5299999999999994</v>
      </c>
      <c r="D196" s="3">
        <v>9.24</v>
      </c>
      <c r="E196" s="3">
        <v>9.0299999999999994</v>
      </c>
      <c r="F196" s="3">
        <v>8.66</v>
      </c>
      <c r="G196" s="3">
        <v>8.6</v>
      </c>
      <c r="H196" s="3">
        <v>8.58</v>
      </c>
      <c r="I196" s="3">
        <v>8.56</v>
      </c>
      <c r="J196" s="3">
        <v>8.5500000000000007</v>
      </c>
      <c r="K196" s="3">
        <v>8.5500000000000007</v>
      </c>
      <c r="L196" s="3">
        <v>8.56</v>
      </c>
      <c r="M196" s="3">
        <v>8.58</v>
      </c>
    </row>
    <row r="197" spans="1:13" ht="16" thickBot="1" x14ac:dyDescent="0.25">
      <c r="A197" s="106">
        <v>41220</v>
      </c>
      <c r="B197" s="3">
        <v>9.91</v>
      </c>
      <c r="C197" s="3">
        <v>9.5299999999999994</v>
      </c>
      <c r="D197" s="3">
        <v>9.26</v>
      </c>
      <c r="E197" s="3">
        <v>9.0500000000000007</v>
      </c>
      <c r="F197" s="3">
        <v>8.67</v>
      </c>
      <c r="G197" s="3">
        <v>8.59</v>
      </c>
      <c r="H197" s="3">
        <v>8.57</v>
      </c>
      <c r="I197" s="3">
        <v>8.5500000000000007</v>
      </c>
      <c r="J197" s="3">
        <v>8.5299999999999994</v>
      </c>
      <c r="K197" s="3">
        <v>8.52</v>
      </c>
      <c r="L197" s="3">
        <v>8.5299999999999994</v>
      </c>
      <c r="M197" s="3">
        <v>8.5399999999999991</v>
      </c>
    </row>
    <row r="198" spans="1:13" ht="16" thickBot="1" x14ac:dyDescent="0.25">
      <c r="A198" s="106">
        <v>41221</v>
      </c>
      <c r="B198" s="3">
        <v>9.6199999999999992</v>
      </c>
      <c r="C198" s="3">
        <v>9.36</v>
      </c>
      <c r="D198" s="3">
        <v>9.17</v>
      </c>
      <c r="E198" s="3">
        <v>9.0299999999999994</v>
      </c>
      <c r="F198" s="3">
        <v>8.73</v>
      </c>
      <c r="G198" s="3">
        <v>8.66</v>
      </c>
      <c r="H198" s="3">
        <v>8.61</v>
      </c>
      <c r="I198" s="3">
        <v>8.58</v>
      </c>
      <c r="J198" s="3">
        <v>8.5500000000000007</v>
      </c>
      <c r="K198" s="3">
        <v>8.5500000000000007</v>
      </c>
      <c r="L198" s="3">
        <v>8.56</v>
      </c>
      <c r="M198" s="3">
        <v>8.57</v>
      </c>
    </row>
    <row r="199" spans="1:13" ht="16" thickBot="1" x14ac:dyDescent="0.25">
      <c r="A199" s="106">
        <v>41222</v>
      </c>
      <c r="B199" s="3">
        <v>9.68</v>
      </c>
      <c r="C199" s="3">
        <v>9.34</v>
      </c>
      <c r="D199" s="3">
        <v>9.1199999999999992</v>
      </c>
      <c r="E199" s="3">
        <v>8.9700000000000006</v>
      </c>
      <c r="F199" s="3">
        <v>8.76</v>
      </c>
      <c r="G199" s="3">
        <v>8.74</v>
      </c>
      <c r="H199" s="3">
        <v>8.74</v>
      </c>
      <c r="I199" s="3">
        <v>8.7200000000000006</v>
      </c>
      <c r="J199" s="3">
        <v>8.7200000000000006</v>
      </c>
      <c r="K199" s="3">
        <v>8.74</v>
      </c>
      <c r="L199" s="3">
        <v>8.75</v>
      </c>
      <c r="M199" s="3">
        <v>8.74</v>
      </c>
    </row>
    <row r="200" spans="1:13" ht="16" thickBot="1" x14ac:dyDescent="0.25">
      <c r="A200" s="106">
        <v>41223</v>
      </c>
      <c r="B200" s="3">
        <v>9.66</v>
      </c>
      <c r="C200" s="3">
        <v>9.36</v>
      </c>
      <c r="D200" s="3">
        <v>9.15</v>
      </c>
      <c r="E200" s="3">
        <v>9.01</v>
      </c>
      <c r="F200" s="3">
        <v>8.82</v>
      </c>
      <c r="G200" s="3">
        <v>8.83</v>
      </c>
      <c r="H200" s="3">
        <v>8.89</v>
      </c>
      <c r="I200" s="3">
        <v>8.93</v>
      </c>
      <c r="J200" s="3">
        <v>8.9600000000000009</v>
      </c>
      <c r="K200" s="3">
        <v>9</v>
      </c>
      <c r="L200" s="3">
        <v>9.0299999999999994</v>
      </c>
      <c r="M200" s="3">
        <v>9.0299999999999994</v>
      </c>
    </row>
    <row r="201" spans="1:13" ht="16" thickBot="1" x14ac:dyDescent="0.25">
      <c r="A201" s="106">
        <v>41226</v>
      </c>
      <c r="B201" s="3">
        <v>9.31</v>
      </c>
      <c r="C201" s="3">
        <v>9.17</v>
      </c>
      <c r="D201" s="3">
        <v>9.06</v>
      </c>
      <c r="E201" s="3">
        <v>8.98</v>
      </c>
      <c r="F201" s="3">
        <v>8.82</v>
      </c>
      <c r="G201" s="3">
        <v>8.84</v>
      </c>
      <c r="H201" s="3">
        <v>8.89</v>
      </c>
      <c r="I201" s="3">
        <v>8.92</v>
      </c>
      <c r="J201" s="3">
        <v>8.93</v>
      </c>
      <c r="K201" s="3">
        <v>8.9499999999999993</v>
      </c>
      <c r="L201" s="3">
        <v>8.9700000000000006</v>
      </c>
      <c r="M201" s="3">
        <v>8.98</v>
      </c>
    </row>
    <row r="202" spans="1:13" ht="16" thickBot="1" x14ac:dyDescent="0.25">
      <c r="A202" s="106">
        <v>41227</v>
      </c>
      <c r="B202" s="3">
        <v>9.3800000000000008</v>
      </c>
      <c r="C202" s="3">
        <v>9.1300000000000008</v>
      </c>
      <c r="D202" s="3">
        <v>8.9700000000000006</v>
      </c>
      <c r="E202" s="3">
        <v>8.8699999999999992</v>
      </c>
      <c r="F202" s="3">
        <v>8.77</v>
      </c>
      <c r="G202" s="3">
        <v>8.7899999999999991</v>
      </c>
      <c r="H202" s="3">
        <v>8.82</v>
      </c>
      <c r="I202" s="3">
        <v>8.81</v>
      </c>
      <c r="J202" s="3">
        <v>8.8000000000000007</v>
      </c>
      <c r="K202" s="3">
        <v>8.81</v>
      </c>
      <c r="L202" s="3">
        <v>8.83</v>
      </c>
      <c r="M202" s="3">
        <v>8.84</v>
      </c>
    </row>
    <row r="203" spans="1:13" ht="16" thickBot="1" x14ac:dyDescent="0.25">
      <c r="A203" s="106">
        <v>41228</v>
      </c>
      <c r="B203" s="3">
        <v>9.39</v>
      </c>
      <c r="C203" s="3">
        <v>9.14</v>
      </c>
      <c r="D203" s="3">
        <v>8.98</v>
      </c>
      <c r="E203" s="3">
        <v>8.89</v>
      </c>
      <c r="F203" s="3">
        <v>8.7899999999999991</v>
      </c>
      <c r="G203" s="3">
        <v>8.83</v>
      </c>
      <c r="H203" s="3">
        <v>8.8699999999999992</v>
      </c>
      <c r="I203" s="3">
        <v>8.86</v>
      </c>
      <c r="J203" s="3">
        <v>8.86</v>
      </c>
      <c r="K203" s="3">
        <v>8.91</v>
      </c>
      <c r="L203" s="3">
        <v>8.94</v>
      </c>
      <c r="M203" s="3">
        <v>8.9499999999999993</v>
      </c>
    </row>
    <row r="204" spans="1:13" ht="16" thickBot="1" x14ac:dyDescent="0.25">
      <c r="A204" s="106">
        <v>41229</v>
      </c>
      <c r="B204" s="3">
        <v>9.26</v>
      </c>
      <c r="C204" s="3">
        <v>9.01</v>
      </c>
      <c r="D204" s="3">
        <v>8.8699999999999992</v>
      </c>
      <c r="E204" s="3">
        <v>8.8000000000000007</v>
      </c>
      <c r="F204" s="3">
        <v>8.75</v>
      </c>
      <c r="G204" s="3">
        <v>8.7799999999999994</v>
      </c>
      <c r="H204" s="3">
        <v>8.7899999999999991</v>
      </c>
      <c r="I204" s="3">
        <v>8.7899999999999991</v>
      </c>
      <c r="J204" s="3">
        <v>8.7799999999999994</v>
      </c>
      <c r="K204" s="3">
        <v>8.83</v>
      </c>
      <c r="L204" s="3">
        <v>8.86</v>
      </c>
      <c r="M204" s="3">
        <v>8.8699999999999992</v>
      </c>
    </row>
    <row r="205" spans="1:13" ht="16" thickBot="1" x14ac:dyDescent="0.25">
      <c r="A205" s="106">
        <v>41230</v>
      </c>
      <c r="B205" s="3">
        <v>9.25</v>
      </c>
      <c r="C205" s="3">
        <v>9.06</v>
      </c>
      <c r="D205" s="3">
        <v>8.94</v>
      </c>
      <c r="E205" s="3">
        <v>8.8699999999999992</v>
      </c>
      <c r="F205" s="3">
        <v>8.76</v>
      </c>
      <c r="G205" s="3">
        <v>8.77</v>
      </c>
      <c r="H205" s="3">
        <v>8.7799999999999994</v>
      </c>
      <c r="I205" s="3">
        <v>8.76</v>
      </c>
      <c r="J205" s="3">
        <v>8.77</v>
      </c>
      <c r="K205" s="3">
        <v>8.83</v>
      </c>
      <c r="L205" s="3">
        <v>8.8699999999999992</v>
      </c>
      <c r="M205" s="3">
        <v>8.8800000000000008</v>
      </c>
    </row>
    <row r="206" spans="1:13" ht="16" thickBot="1" x14ac:dyDescent="0.25">
      <c r="A206" s="106">
        <v>41233</v>
      </c>
      <c r="B206" s="3">
        <v>9.3000000000000007</v>
      </c>
      <c r="C206" s="3">
        <v>9.07</v>
      </c>
      <c r="D206" s="3">
        <v>8.92</v>
      </c>
      <c r="E206" s="3">
        <v>8.82</v>
      </c>
      <c r="F206" s="3">
        <v>8.7100000000000009</v>
      </c>
      <c r="G206" s="3">
        <v>8.7200000000000006</v>
      </c>
      <c r="H206" s="3">
        <v>8.74</v>
      </c>
      <c r="I206" s="3">
        <v>8.74</v>
      </c>
      <c r="J206" s="3">
        <v>8.75</v>
      </c>
      <c r="K206" s="3">
        <v>8.7899999999999991</v>
      </c>
      <c r="L206" s="3">
        <v>8.82</v>
      </c>
      <c r="M206" s="3">
        <v>8.81</v>
      </c>
    </row>
    <row r="207" spans="1:13" ht="16" thickBot="1" x14ac:dyDescent="0.25">
      <c r="A207" s="106">
        <v>41234</v>
      </c>
      <c r="B207" s="3">
        <v>9.23</v>
      </c>
      <c r="C207" s="3">
        <v>9.08</v>
      </c>
      <c r="D207" s="3">
        <v>8.9600000000000009</v>
      </c>
      <c r="E207" s="3">
        <v>8.8699999999999992</v>
      </c>
      <c r="F207" s="3">
        <v>8.7200000000000006</v>
      </c>
      <c r="G207" s="3">
        <v>8.6999999999999993</v>
      </c>
      <c r="H207" s="3">
        <v>8.7200000000000006</v>
      </c>
      <c r="I207" s="3">
        <v>8.74</v>
      </c>
      <c r="J207" s="3">
        <v>8.76</v>
      </c>
      <c r="K207" s="3">
        <v>8.82</v>
      </c>
      <c r="L207" s="3">
        <v>8.86</v>
      </c>
      <c r="M207" s="3">
        <v>8.8699999999999992</v>
      </c>
    </row>
    <row r="208" spans="1:13" ht="16" thickBot="1" x14ac:dyDescent="0.25">
      <c r="A208" s="106">
        <v>41235</v>
      </c>
      <c r="B208" s="3">
        <v>9.2899999999999991</v>
      </c>
      <c r="C208" s="3">
        <v>9.08</v>
      </c>
      <c r="D208" s="3">
        <v>8.94</v>
      </c>
      <c r="E208" s="3">
        <v>8.86</v>
      </c>
      <c r="F208" s="3">
        <v>8.76</v>
      </c>
      <c r="G208" s="3">
        <v>8.7899999999999991</v>
      </c>
      <c r="H208" s="3">
        <v>8.82</v>
      </c>
      <c r="I208" s="3">
        <v>8.83</v>
      </c>
      <c r="J208" s="3">
        <v>8.84</v>
      </c>
      <c r="K208" s="3">
        <v>8.89</v>
      </c>
      <c r="L208" s="3">
        <v>8.92</v>
      </c>
      <c r="M208" s="3">
        <v>8.92</v>
      </c>
    </row>
    <row r="209" spans="1:13" ht="16" thickBot="1" x14ac:dyDescent="0.25">
      <c r="A209" s="106">
        <v>41236</v>
      </c>
      <c r="B209" s="3">
        <v>9.27</v>
      </c>
      <c r="C209" s="3">
        <v>9.09</v>
      </c>
      <c r="D209" s="3">
        <v>8.9700000000000006</v>
      </c>
      <c r="E209" s="3">
        <v>8.8800000000000008</v>
      </c>
      <c r="F209" s="3">
        <v>8.75</v>
      </c>
      <c r="G209" s="3">
        <v>8.77</v>
      </c>
      <c r="H209" s="3">
        <v>8.82</v>
      </c>
      <c r="I209" s="3">
        <v>8.84</v>
      </c>
      <c r="J209" s="3">
        <v>8.85</v>
      </c>
      <c r="K209" s="3">
        <v>8.8800000000000008</v>
      </c>
      <c r="L209" s="3">
        <v>8.9</v>
      </c>
      <c r="M209" s="3">
        <v>8.91</v>
      </c>
    </row>
    <row r="210" spans="1:13" ht="16" thickBot="1" x14ac:dyDescent="0.25">
      <c r="A210" s="106">
        <v>41237</v>
      </c>
      <c r="B210" s="3">
        <v>9.17</v>
      </c>
      <c r="C210" s="3">
        <v>9.09</v>
      </c>
      <c r="D210" s="3">
        <v>9.02</v>
      </c>
      <c r="E210" s="3">
        <v>8.9600000000000009</v>
      </c>
      <c r="F210" s="3">
        <v>8.82</v>
      </c>
      <c r="G210" s="3">
        <v>8.8000000000000007</v>
      </c>
      <c r="H210" s="3">
        <v>8.84</v>
      </c>
      <c r="I210" s="3">
        <v>8.8800000000000008</v>
      </c>
      <c r="J210" s="3">
        <v>8.92</v>
      </c>
      <c r="K210" s="3">
        <v>8.9700000000000006</v>
      </c>
      <c r="L210" s="3">
        <v>9.01</v>
      </c>
      <c r="M210" s="3">
        <v>9.0399999999999991</v>
      </c>
    </row>
    <row r="211" spans="1:13" ht="16" thickBot="1" x14ac:dyDescent="0.25">
      <c r="A211" s="106">
        <v>41240</v>
      </c>
      <c r="B211" s="3">
        <v>9.14</v>
      </c>
      <c r="C211" s="3">
        <v>9.0500000000000007</v>
      </c>
      <c r="D211" s="3">
        <v>8.99</v>
      </c>
      <c r="E211" s="3">
        <v>8.93</v>
      </c>
      <c r="F211" s="3">
        <v>8.82</v>
      </c>
      <c r="G211" s="3">
        <v>8.8000000000000007</v>
      </c>
      <c r="H211" s="3">
        <v>8.83</v>
      </c>
      <c r="I211" s="3">
        <v>8.85</v>
      </c>
      <c r="J211" s="3">
        <v>8.89</v>
      </c>
      <c r="K211" s="3">
        <v>8.9499999999999993</v>
      </c>
      <c r="L211" s="3">
        <v>8.99</v>
      </c>
      <c r="M211" s="3">
        <v>9.02</v>
      </c>
    </row>
    <row r="212" spans="1:13" ht="16" thickBot="1" x14ac:dyDescent="0.25">
      <c r="A212" s="106">
        <v>41241</v>
      </c>
      <c r="B212" s="3">
        <v>9.09</v>
      </c>
      <c r="C212" s="3">
        <v>9.0399999999999991</v>
      </c>
      <c r="D212" s="3">
        <v>9</v>
      </c>
      <c r="E212" s="3">
        <v>8.9600000000000009</v>
      </c>
      <c r="F212" s="3">
        <v>8.86</v>
      </c>
      <c r="G212" s="3">
        <v>8.85</v>
      </c>
      <c r="H212" s="3">
        <v>8.8699999999999992</v>
      </c>
      <c r="I212" s="3">
        <v>8.9</v>
      </c>
      <c r="J212" s="3">
        <v>8.9499999999999993</v>
      </c>
      <c r="K212" s="3">
        <v>9</v>
      </c>
      <c r="L212" s="3">
        <v>9.02</v>
      </c>
      <c r="M212" s="3">
        <v>9.0399999999999991</v>
      </c>
    </row>
    <row r="213" spans="1:13" ht="16" thickBot="1" x14ac:dyDescent="0.25">
      <c r="A213" s="106">
        <v>41242</v>
      </c>
      <c r="B213" s="3">
        <v>9.1</v>
      </c>
      <c r="C213" s="3">
        <v>9.0399999999999991</v>
      </c>
      <c r="D213" s="3">
        <v>8.99</v>
      </c>
      <c r="E213" s="3">
        <v>8.9499999999999993</v>
      </c>
      <c r="F213" s="3">
        <v>8.85</v>
      </c>
      <c r="G213" s="3">
        <v>8.84</v>
      </c>
      <c r="H213" s="3">
        <v>8.85</v>
      </c>
      <c r="I213" s="3">
        <v>8.86</v>
      </c>
      <c r="J213" s="3">
        <v>8.8699999999999992</v>
      </c>
      <c r="K213" s="3">
        <v>8.93</v>
      </c>
      <c r="L213" s="3">
        <v>8.98</v>
      </c>
      <c r="M213" s="3">
        <v>9.02</v>
      </c>
    </row>
    <row r="214" spans="1:13" ht="16" thickBot="1" x14ac:dyDescent="0.25">
      <c r="A214" s="106">
        <v>41243</v>
      </c>
      <c r="B214" s="3">
        <v>9.16</v>
      </c>
      <c r="C214" s="3">
        <v>9.0399999999999991</v>
      </c>
      <c r="D214" s="3">
        <v>8.9499999999999993</v>
      </c>
      <c r="E214" s="3">
        <v>8.8800000000000008</v>
      </c>
      <c r="F214" s="3">
        <v>8.77</v>
      </c>
      <c r="G214" s="3">
        <v>8.76</v>
      </c>
      <c r="H214" s="3">
        <v>8.7799999999999994</v>
      </c>
      <c r="I214" s="3">
        <v>8.8000000000000007</v>
      </c>
      <c r="J214" s="3">
        <v>8.82</v>
      </c>
      <c r="K214" s="3">
        <v>8.86</v>
      </c>
      <c r="L214" s="3">
        <v>8.8800000000000008</v>
      </c>
      <c r="M214" s="3">
        <v>8.8800000000000008</v>
      </c>
    </row>
    <row r="215" spans="1:13" ht="16" thickBot="1" x14ac:dyDescent="0.25">
      <c r="A215" s="106">
        <v>41244</v>
      </c>
      <c r="B215" s="3">
        <v>9.1199999999999992</v>
      </c>
      <c r="C215" s="3">
        <v>9.0399999999999991</v>
      </c>
      <c r="D215" s="3">
        <v>8.98</v>
      </c>
      <c r="E215" s="3">
        <v>8.92</v>
      </c>
      <c r="F215" s="3">
        <v>8.81</v>
      </c>
      <c r="G215" s="3">
        <v>8.7899999999999991</v>
      </c>
      <c r="H215" s="3">
        <v>8.8000000000000007</v>
      </c>
      <c r="I215" s="3">
        <v>8.81</v>
      </c>
      <c r="J215" s="3">
        <v>8.82</v>
      </c>
      <c r="K215" s="3">
        <v>8.86</v>
      </c>
      <c r="L215" s="3">
        <v>8.89</v>
      </c>
      <c r="M215" s="3">
        <v>8.9</v>
      </c>
    </row>
    <row r="216" spans="1:13" ht="16" thickBot="1" x14ac:dyDescent="0.25">
      <c r="A216" s="106">
        <v>41247</v>
      </c>
      <c r="B216" s="3">
        <v>9.1199999999999992</v>
      </c>
      <c r="C216" s="3">
        <v>9.0399999999999991</v>
      </c>
      <c r="D216" s="3">
        <v>8.98</v>
      </c>
      <c r="E216" s="3">
        <v>8.92</v>
      </c>
      <c r="F216" s="3">
        <v>8.8000000000000007</v>
      </c>
      <c r="G216" s="3">
        <v>8.76</v>
      </c>
      <c r="H216" s="3">
        <v>8.75</v>
      </c>
      <c r="I216" s="3">
        <v>8.76</v>
      </c>
      <c r="J216" s="3">
        <v>8.7799999999999994</v>
      </c>
      <c r="K216" s="3">
        <v>8.82</v>
      </c>
      <c r="L216" s="3">
        <v>8.85</v>
      </c>
      <c r="M216" s="3">
        <v>8.8699999999999992</v>
      </c>
    </row>
    <row r="217" spans="1:13" ht="16" thickBot="1" x14ac:dyDescent="0.25">
      <c r="A217" s="106">
        <v>41248</v>
      </c>
      <c r="B217" s="3">
        <v>9.1300000000000008</v>
      </c>
      <c r="C217" s="3">
        <v>9.01</v>
      </c>
      <c r="D217" s="3">
        <v>8.92</v>
      </c>
      <c r="E217" s="3">
        <v>8.86</v>
      </c>
      <c r="F217" s="3">
        <v>8.73</v>
      </c>
      <c r="G217" s="3">
        <v>8.6999999999999993</v>
      </c>
      <c r="H217" s="3">
        <v>8.7100000000000009</v>
      </c>
      <c r="I217" s="3">
        <v>8.7200000000000006</v>
      </c>
      <c r="J217" s="3">
        <v>8.73</v>
      </c>
      <c r="K217" s="3">
        <v>8.76</v>
      </c>
      <c r="L217" s="3">
        <v>8.7799999999999994</v>
      </c>
      <c r="M217" s="3">
        <v>8.7899999999999991</v>
      </c>
    </row>
    <row r="218" spans="1:13" ht="16" thickBot="1" x14ac:dyDescent="0.25">
      <c r="A218" s="106">
        <v>41249</v>
      </c>
      <c r="B218" s="3">
        <v>9.1199999999999992</v>
      </c>
      <c r="C218" s="3">
        <v>8.98</v>
      </c>
      <c r="D218" s="3">
        <v>8.8800000000000008</v>
      </c>
      <c r="E218" s="3">
        <v>8.81</v>
      </c>
      <c r="F218" s="3">
        <v>8.6999999999999993</v>
      </c>
      <c r="G218" s="3">
        <v>8.68</v>
      </c>
      <c r="H218" s="3">
        <v>8.64</v>
      </c>
      <c r="I218" s="3">
        <v>8.6300000000000008</v>
      </c>
      <c r="J218" s="3">
        <v>8.66</v>
      </c>
      <c r="K218" s="3">
        <v>8.7100000000000009</v>
      </c>
      <c r="L218" s="3">
        <v>8.73</v>
      </c>
      <c r="M218" s="3">
        <v>8.74</v>
      </c>
    </row>
    <row r="219" spans="1:13" ht="16" thickBot="1" x14ac:dyDescent="0.25">
      <c r="A219" s="106">
        <v>41250</v>
      </c>
      <c r="B219" s="3">
        <v>9.11</v>
      </c>
      <c r="C219" s="3">
        <v>8.9700000000000006</v>
      </c>
      <c r="D219" s="3">
        <v>8.8699999999999992</v>
      </c>
      <c r="E219" s="3">
        <v>8.8000000000000007</v>
      </c>
      <c r="F219" s="3">
        <v>8.66</v>
      </c>
      <c r="G219" s="3">
        <v>8.61</v>
      </c>
      <c r="H219" s="3">
        <v>8.5500000000000007</v>
      </c>
      <c r="I219" s="3">
        <v>8.5399999999999991</v>
      </c>
      <c r="J219" s="3">
        <v>8.6</v>
      </c>
      <c r="K219" s="3">
        <v>8.66</v>
      </c>
      <c r="L219" s="3">
        <v>8.68</v>
      </c>
      <c r="M219" s="3">
        <v>8.67</v>
      </c>
    </row>
    <row r="220" spans="1:13" ht="16" thickBot="1" x14ac:dyDescent="0.25">
      <c r="A220" s="106">
        <v>41251</v>
      </c>
      <c r="B220" s="3">
        <v>9.1</v>
      </c>
      <c r="C220" s="3">
        <v>8.9499999999999993</v>
      </c>
      <c r="D220" s="3">
        <v>8.83</v>
      </c>
      <c r="E220" s="3">
        <v>8.75</v>
      </c>
      <c r="F220" s="3">
        <v>8.59</v>
      </c>
      <c r="G220" s="3">
        <v>8.5500000000000007</v>
      </c>
      <c r="H220" s="3">
        <v>8.52</v>
      </c>
      <c r="I220" s="3">
        <v>8.51</v>
      </c>
      <c r="J220" s="3">
        <v>8.5299999999999994</v>
      </c>
      <c r="K220" s="3">
        <v>8.57</v>
      </c>
      <c r="L220" s="3">
        <v>8.59</v>
      </c>
      <c r="M220" s="3">
        <v>8.6</v>
      </c>
    </row>
    <row r="221" spans="1:13" ht="16" thickBot="1" x14ac:dyDescent="0.25">
      <c r="A221" s="106">
        <v>41254</v>
      </c>
      <c r="B221" s="3">
        <v>9.07</v>
      </c>
      <c r="C221" s="3">
        <v>8.91</v>
      </c>
      <c r="D221" s="3">
        <v>8.7799999999999994</v>
      </c>
      <c r="E221" s="3">
        <v>8.68</v>
      </c>
      <c r="F221" s="3">
        <v>8.4600000000000009</v>
      </c>
      <c r="G221" s="3">
        <v>8.41</v>
      </c>
      <c r="H221" s="3">
        <v>8.42</v>
      </c>
      <c r="I221" s="3">
        <v>8.4499999999999993</v>
      </c>
      <c r="J221" s="3">
        <v>8.49</v>
      </c>
      <c r="K221" s="3">
        <v>8.5299999999999994</v>
      </c>
      <c r="L221" s="3">
        <v>8.5399999999999991</v>
      </c>
      <c r="M221" s="3">
        <v>8.56</v>
      </c>
    </row>
    <row r="222" spans="1:13" ht="16" thickBot="1" x14ac:dyDescent="0.25">
      <c r="A222" s="106">
        <v>41255</v>
      </c>
      <c r="B222" s="3">
        <v>9.0500000000000007</v>
      </c>
      <c r="C222" s="3">
        <v>8.9</v>
      </c>
      <c r="D222" s="3">
        <v>8.7799999999999994</v>
      </c>
      <c r="E222" s="3">
        <v>8.69</v>
      </c>
      <c r="F222" s="3">
        <v>8.48</v>
      </c>
      <c r="G222" s="3">
        <v>8.4</v>
      </c>
      <c r="H222" s="3">
        <v>8.3800000000000008</v>
      </c>
      <c r="I222" s="3">
        <v>8.42</v>
      </c>
      <c r="J222" s="3">
        <v>8.51</v>
      </c>
      <c r="K222" s="3">
        <v>8.6</v>
      </c>
      <c r="L222" s="3">
        <v>8.64</v>
      </c>
      <c r="M222" s="3">
        <v>8.67</v>
      </c>
    </row>
    <row r="223" spans="1:13" ht="16" thickBot="1" x14ac:dyDescent="0.25">
      <c r="A223" s="106">
        <v>41256</v>
      </c>
      <c r="B223" s="3">
        <v>8.98</v>
      </c>
      <c r="C223" s="3">
        <v>8.82</v>
      </c>
      <c r="D223" s="3">
        <v>8.6999999999999993</v>
      </c>
      <c r="E223" s="3">
        <v>8.6</v>
      </c>
      <c r="F223" s="3">
        <v>8.3800000000000008</v>
      </c>
      <c r="G223" s="3">
        <v>8.33</v>
      </c>
      <c r="H223" s="3">
        <v>8.35</v>
      </c>
      <c r="I223" s="3">
        <v>8.41</v>
      </c>
      <c r="J223" s="3">
        <v>8.49</v>
      </c>
      <c r="K223" s="3">
        <v>8.58</v>
      </c>
      <c r="L223" s="3">
        <v>8.6300000000000008</v>
      </c>
      <c r="M223" s="3">
        <v>8.68</v>
      </c>
    </row>
    <row r="224" spans="1:13" ht="16" thickBot="1" x14ac:dyDescent="0.25">
      <c r="A224" s="106">
        <v>41257</v>
      </c>
      <c r="B224" s="3">
        <v>8.94</v>
      </c>
      <c r="C224" s="3">
        <v>8.8000000000000007</v>
      </c>
      <c r="D224" s="3">
        <v>8.69</v>
      </c>
      <c r="E224" s="3">
        <v>8.6</v>
      </c>
      <c r="F224" s="3">
        <v>8.42</v>
      </c>
      <c r="G224" s="3">
        <v>8.3800000000000008</v>
      </c>
      <c r="H224" s="3">
        <v>8.42</v>
      </c>
      <c r="I224" s="3">
        <v>8.5</v>
      </c>
      <c r="J224" s="3">
        <v>8.6199999999999992</v>
      </c>
      <c r="K224" s="3">
        <v>8.74</v>
      </c>
      <c r="L224" s="3">
        <v>8.81</v>
      </c>
      <c r="M224" s="3">
        <v>8.8699999999999992</v>
      </c>
    </row>
    <row r="225" spans="1:13" ht="16" thickBot="1" x14ac:dyDescent="0.25">
      <c r="A225" s="106">
        <v>41258</v>
      </c>
      <c r="B225" s="3">
        <v>8.7200000000000006</v>
      </c>
      <c r="C225" s="3">
        <v>8.64</v>
      </c>
      <c r="D225" s="3">
        <v>8.58</v>
      </c>
      <c r="E225" s="3">
        <v>8.5299999999999994</v>
      </c>
      <c r="F225" s="3">
        <v>8.4</v>
      </c>
      <c r="G225" s="3">
        <v>8.3699999999999992</v>
      </c>
      <c r="H225" s="3">
        <v>8.41</v>
      </c>
      <c r="I225" s="3">
        <v>8.48</v>
      </c>
      <c r="J225" s="3">
        <v>8.58</v>
      </c>
      <c r="K225" s="3">
        <v>8.6999999999999993</v>
      </c>
      <c r="L225" s="3">
        <v>8.76</v>
      </c>
      <c r="M225" s="3">
        <v>8.82</v>
      </c>
    </row>
    <row r="226" spans="1:13" ht="16" thickBot="1" x14ac:dyDescent="0.25">
      <c r="A226" s="106">
        <v>41261</v>
      </c>
      <c r="B226" s="3">
        <v>8.9</v>
      </c>
      <c r="C226" s="3">
        <v>8.75</v>
      </c>
      <c r="D226" s="3">
        <v>8.64</v>
      </c>
      <c r="E226" s="3">
        <v>8.5500000000000007</v>
      </c>
      <c r="F226" s="3">
        <v>8.39</v>
      </c>
      <c r="G226" s="3">
        <v>8.3800000000000008</v>
      </c>
      <c r="H226" s="3">
        <v>8.42</v>
      </c>
      <c r="I226" s="3">
        <v>8.48</v>
      </c>
      <c r="J226" s="3">
        <v>8.57</v>
      </c>
      <c r="K226" s="3">
        <v>8.67</v>
      </c>
      <c r="L226" s="3">
        <v>8.7200000000000006</v>
      </c>
      <c r="M226" s="3">
        <v>8.76</v>
      </c>
    </row>
    <row r="227" spans="1:13" ht="16" thickBot="1" x14ac:dyDescent="0.25">
      <c r="A227" s="106">
        <v>41262</v>
      </c>
      <c r="B227" s="3">
        <v>8.86</v>
      </c>
      <c r="C227" s="3">
        <v>8.74</v>
      </c>
      <c r="D227" s="3">
        <v>8.64</v>
      </c>
      <c r="E227" s="3">
        <v>8.56</v>
      </c>
      <c r="F227" s="3">
        <v>8.39</v>
      </c>
      <c r="G227" s="3">
        <v>8.3699999999999992</v>
      </c>
      <c r="H227" s="3">
        <v>8.43</v>
      </c>
      <c r="I227" s="3">
        <v>8.5</v>
      </c>
      <c r="J227" s="3">
        <v>8.6</v>
      </c>
      <c r="K227" s="3">
        <v>8.7100000000000009</v>
      </c>
      <c r="L227" s="3">
        <v>8.77</v>
      </c>
      <c r="M227" s="3">
        <v>8.83</v>
      </c>
    </row>
    <row r="228" spans="1:13" ht="16" thickBot="1" x14ac:dyDescent="0.25">
      <c r="A228" s="106">
        <v>41263</v>
      </c>
      <c r="B228" s="3">
        <v>8.84</v>
      </c>
      <c r="C228" s="3">
        <v>8.74</v>
      </c>
      <c r="D228" s="3">
        <v>8.65</v>
      </c>
      <c r="E228" s="3">
        <v>8.58</v>
      </c>
      <c r="F228" s="3">
        <v>8.41</v>
      </c>
      <c r="G228" s="3">
        <v>8.3699999999999992</v>
      </c>
      <c r="H228" s="3">
        <v>8.42</v>
      </c>
      <c r="I228" s="3">
        <v>8.5</v>
      </c>
      <c r="J228" s="3">
        <v>8.59</v>
      </c>
      <c r="K228" s="3">
        <v>8.69</v>
      </c>
      <c r="L228" s="3">
        <v>8.74</v>
      </c>
      <c r="M228" s="3">
        <v>8.8000000000000007</v>
      </c>
    </row>
    <row r="229" spans="1:13" ht="16" thickBot="1" x14ac:dyDescent="0.25">
      <c r="A229" s="106">
        <v>41264</v>
      </c>
      <c r="B229" s="3">
        <v>8.8800000000000008</v>
      </c>
      <c r="C229" s="3">
        <v>8.75</v>
      </c>
      <c r="D229" s="3">
        <v>8.64</v>
      </c>
      <c r="E229" s="3">
        <v>8.5500000000000007</v>
      </c>
      <c r="F229" s="3">
        <v>8.3699999999999992</v>
      </c>
      <c r="G229" s="3">
        <v>8.36</v>
      </c>
      <c r="H229" s="3">
        <v>8.41</v>
      </c>
      <c r="I229" s="3">
        <v>8.4700000000000006</v>
      </c>
      <c r="J229" s="3">
        <v>8.5500000000000007</v>
      </c>
      <c r="K229" s="3">
        <v>8.65</v>
      </c>
      <c r="L229" s="3">
        <v>8.7200000000000006</v>
      </c>
      <c r="M229" s="3">
        <v>8.7899999999999991</v>
      </c>
    </row>
    <row r="230" spans="1:13" ht="16" thickBot="1" x14ac:dyDescent="0.25">
      <c r="A230" s="106">
        <v>41265</v>
      </c>
      <c r="B230" s="3">
        <v>8.83</v>
      </c>
      <c r="C230" s="3">
        <v>8.73</v>
      </c>
      <c r="D230" s="3">
        <v>8.65</v>
      </c>
      <c r="E230" s="3">
        <v>8.57</v>
      </c>
      <c r="F230" s="3">
        <v>8.39</v>
      </c>
      <c r="G230" s="3">
        <v>8.35</v>
      </c>
      <c r="H230" s="3">
        <v>8.3800000000000008</v>
      </c>
      <c r="I230" s="3">
        <v>8.4499999999999993</v>
      </c>
      <c r="J230" s="3">
        <v>8.5500000000000007</v>
      </c>
      <c r="K230" s="3">
        <v>8.67</v>
      </c>
      <c r="L230" s="3">
        <v>8.73</v>
      </c>
      <c r="M230" s="3">
        <v>8.8000000000000007</v>
      </c>
    </row>
    <row r="231" spans="1:13" ht="16" thickBot="1" x14ac:dyDescent="0.25">
      <c r="A231" s="106">
        <v>41268</v>
      </c>
      <c r="B231" s="3">
        <v>8.9</v>
      </c>
      <c r="C231" s="3">
        <v>8.76</v>
      </c>
      <c r="D231" s="3">
        <v>8.64</v>
      </c>
      <c r="E231" s="3">
        <v>8.5500000000000007</v>
      </c>
      <c r="F231" s="3">
        <v>8.35</v>
      </c>
      <c r="G231" s="3">
        <v>8.31</v>
      </c>
      <c r="H231" s="3">
        <v>8.3699999999999992</v>
      </c>
      <c r="I231" s="3">
        <v>8.4600000000000009</v>
      </c>
      <c r="J231" s="3">
        <v>8.57</v>
      </c>
      <c r="K231" s="3">
        <v>8.6999999999999993</v>
      </c>
      <c r="L231" s="3">
        <v>8.77</v>
      </c>
      <c r="M231" s="3">
        <v>8.84</v>
      </c>
    </row>
    <row r="232" spans="1:13" ht="16" thickBot="1" x14ac:dyDescent="0.25">
      <c r="A232" s="106">
        <v>41269</v>
      </c>
      <c r="B232" s="3">
        <v>8.83</v>
      </c>
      <c r="C232" s="3">
        <v>8.74</v>
      </c>
      <c r="D232" s="3">
        <v>8.66</v>
      </c>
      <c r="E232" s="3">
        <v>8.59</v>
      </c>
      <c r="F232" s="3">
        <v>8.4</v>
      </c>
      <c r="G232" s="3">
        <v>8.35</v>
      </c>
      <c r="H232" s="3">
        <v>8.36</v>
      </c>
      <c r="I232" s="3">
        <v>8.43</v>
      </c>
      <c r="J232" s="3">
        <v>8.56</v>
      </c>
      <c r="K232" s="3">
        <v>8.7200000000000006</v>
      </c>
      <c r="L232" s="3">
        <v>8.82</v>
      </c>
      <c r="M232" s="3">
        <v>8.93</v>
      </c>
    </row>
    <row r="233" spans="1:13" ht="16" thickBot="1" x14ac:dyDescent="0.25">
      <c r="A233" s="106">
        <v>41270</v>
      </c>
      <c r="B233" s="3">
        <v>8.6300000000000008</v>
      </c>
      <c r="C233" s="3">
        <v>8.6</v>
      </c>
      <c r="D233" s="3">
        <v>8.57</v>
      </c>
      <c r="E233" s="3">
        <v>8.5399999999999991</v>
      </c>
      <c r="F233" s="3">
        <v>8.42</v>
      </c>
      <c r="G233" s="3">
        <v>8.35</v>
      </c>
      <c r="H233" s="3">
        <v>8.31</v>
      </c>
      <c r="I233" s="3">
        <v>8.35</v>
      </c>
      <c r="J233" s="3">
        <v>8.4499999999999993</v>
      </c>
      <c r="K233" s="3">
        <v>8.6199999999999992</v>
      </c>
      <c r="L233" s="3">
        <v>8.74</v>
      </c>
      <c r="M233" s="3">
        <v>8.8699999999999992</v>
      </c>
    </row>
    <row r="234" spans="1:13" ht="16" thickBot="1" x14ac:dyDescent="0.25">
      <c r="A234" s="106">
        <v>41271</v>
      </c>
      <c r="B234" s="3">
        <v>8.5</v>
      </c>
      <c r="C234" s="3">
        <v>8.5299999999999994</v>
      </c>
      <c r="D234" s="3">
        <v>8.5399999999999991</v>
      </c>
      <c r="E234" s="3">
        <v>8.5299999999999994</v>
      </c>
      <c r="F234" s="3">
        <v>8.3800000000000008</v>
      </c>
      <c r="G234" s="3">
        <v>8.2799999999999994</v>
      </c>
      <c r="H234" s="3">
        <v>8.23</v>
      </c>
      <c r="I234" s="3">
        <v>8.27</v>
      </c>
      <c r="J234" s="3">
        <v>8.3699999999999992</v>
      </c>
      <c r="K234" s="3">
        <v>8.5399999999999991</v>
      </c>
      <c r="L234" s="3">
        <v>8.67</v>
      </c>
      <c r="M234" s="3">
        <v>8.82</v>
      </c>
    </row>
    <row r="235" spans="1:13" ht="16" thickBot="1" x14ac:dyDescent="0.25">
      <c r="A235" s="106">
        <v>41272</v>
      </c>
      <c r="B235" s="3">
        <v>8.34</v>
      </c>
      <c r="C235" s="3">
        <v>8.4</v>
      </c>
      <c r="D235" s="3">
        <v>8.44</v>
      </c>
      <c r="E235" s="3">
        <v>8.4499999999999993</v>
      </c>
      <c r="F235" s="3">
        <v>8.36</v>
      </c>
      <c r="G235" s="3">
        <v>8.3000000000000007</v>
      </c>
      <c r="H235" s="3">
        <v>8.3000000000000007</v>
      </c>
      <c r="I235" s="3">
        <v>8.35</v>
      </c>
      <c r="J235" s="3">
        <v>8.4499999999999993</v>
      </c>
      <c r="K235" s="3">
        <v>8.61</v>
      </c>
      <c r="L235" s="3">
        <v>8.75</v>
      </c>
      <c r="M235" s="3">
        <v>8.9499999999999993</v>
      </c>
    </row>
    <row r="236" spans="1:13" ht="16" thickBot="1" x14ac:dyDescent="0.25">
      <c r="A236" s="106">
        <v>41276</v>
      </c>
      <c r="B236" s="3">
        <v>8.4600000000000009</v>
      </c>
      <c r="C236" s="3">
        <v>8.4499999999999993</v>
      </c>
      <c r="D236" s="3">
        <v>8.43</v>
      </c>
      <c r="E236" s="3">
        <v>8.4</v>
      </c>
      <c r="F236" s="3">
        <v>8.25</v>
      </c>
      <c r="G236" s="3">
        <v>8.2100000000000009</v>
      </c>
      <c r="H236" s="3">
        <v>8.2200000000000006</v>
      </c>
      <c r="I236" s="3">
        <v>8.2799999999999994</v>
      </c>
      <c r="J236" s="3">
        <v>8.42</v>
      </c>
      <c r="K236" s="3">
        <v>8.66</v>
      </c>
      <c r="L236" s="3">
        <v>8.85</v>
      </c>
      <c r="M236" s="3">
        <v>9.09</v>
      </c>
    </row>
    <row r="237" spans="1:13" ht="16" thickBot="1" x14ac:dyDescent="0.25">
      <c r="A237" s="106">
        <v>41277</v>
      </c>
      <c r="B237" s="3">
        <v>8.41</v>
      </c>
      <c r="C237" s="3">
        <v>8.43</v>
      </c>
      <c r="D237" s="3">
        <v>8.43</v>
      </c>
      <c r="E237" s="3">
        <v>8.39</v>
      </c>
      <c r="F237" s="3">
        <v>8.18</v>
      </c>
      <c r="G237" s="3">
        <v>8.14</v>
      </c>
      <c r="H237" s="3">
        <v>8.19</v>
      </c>
      <c r="I237" s="3">
        <v>8.2899999999999991</v>
      </c>
      <c r="J237" s="3">
        <v>8.44</v>
      </c>
      <c r="K237" s="3">
        <v>8.69</v>
      </c>
      <c r="L237" s="3">
        <v>8.8800000000000008</v>
      </c>
      <c r="M237" s="3">
        <v>9.1199999999999992</v>
      </c>
    </row>
    <row r="238" spans="1:13" ht="16" thickBot="1" x14ac:dyDescent="0.25">
      <c r="A238" s="106">
        <v>41278</v>
      </c>
      <c r="B238" s="3">
        <v>8.5</v>
      </c>
      <c r="C238" s="3">
        <v>8.4700000000000006</v>
      </c>
      <c r="D238" s="3">
        <v>8.42</v>
      </c>
      <c r="E238" s="3">
        <v>8.3699999999999992</v>
      </c>
      <c r="F238" s="3">
        <v>8.17</v>
      </c>
      <c r="G238" s="3">
        <v>8.1300000000000008</v>
      </c>
      <c r="H238" s="3">
        <v>8.16</v>
      </c>
      <c r="I238" s="3">
        <v>8.24</v>
      </c>
      <c r="J238" s="3">
        <v>8.3699999999999992</v>
      </c>
      <c r="K238" s="3">
        <v>8.6300000000000008</v>
      </c>
      <c r="L238" s="3">
        <v>8.84</v>
      </c>
      <c r="M238" s="3">
        <v>9.09</v>
      </c>
    </row>
    <row r="239" spans="1:13" ht="16" thickBot="1" x14ac:dyDescent="0.25">
      <c r="A239" s="106">
        <v>41279</v>
      </c>
      <c r="B239" s="3">
        <v>8.34</v>
      </c>
      <c r="C239" s="3">
        <v>8.36</v>
      </c>
      <c r="D239" s="3">
        <v>8.36</v>
      </c>
      <c r="E239" s="3">
        <v>8.35</v>
      </c>
      <c r="F239" s="3">
        <v>8.24</v>
      </c>
      <c r="G239" s="3">
        <v>8.17</v>
      </c>
      <c r="H239" s="3">
        <v>8.15</v>
      </c>
      <c r="I239" s="3">
        <v>8.2100000000000009</v>
      </c>
      <c r="J239" s="3">
        <v>8.35</v>
      </c>
      <c r="K239" s="3">
        <v>8.6</v>
      </c>
      <c r="L239" s="3">
        <v>8.8000000000000007</v>
      </c>
      <c r="M239" s="3">
        <v>9.06</v>
      </c>
    </row>
    <row r="240" spans="1:13" ht="16" thickBot="1" x14ac:dyDescent="0.25">
      <c r="A240" s="106">
        <v>41282</v>
      </c>
      <c r="B240" s="3">
        <v>8.67</v>
      </c>
      <c r="C240" s="3">
        <v>8.6199999999999992</v>
      </c>
      <c r="D240" s="3">
        <v>8.56</v>
      </c>
      <c r="E240" s="3">
        <v>8.49</v>
      </c>
      <c r="F240" s="3">
        <v>8.23</v>
      </c>
      <c r="G240" s="3">
        <v>8.16</v>
      </c>
      <c r="H240" s="3">
        <v>8.11</v>
      </c>
      <c r="I240" s="3">
        <v>8.1199999999999992</v>
      </c>
      <c r="J240" s="3">
        <v>8.2100000000000009</v>
      </c>
      <c r="K240" s="3">
        <v>8.43</v>
      </c>
      <c r="L240" s="3">
        <v>8.6300000000000008</v>
      </c>
      <c r="M240" s="3">
        <v>8.9</v>
      </c>
    </row>
    <row r="241" spans="1:13" ht="16" thickBot="1" x14ac:dyDescent="0.25">
      <c r="A241" s="106">
        <v>41283</v>
      </c>
      <c r="B241" s="3">
        <v>8.4600000000000009</v>
      </c>
      <c r="C241" s="3">
        <v>8.42</v>
      </c>
      <c r="D241" s="3">
        <v>8.39</v>
      </c>
      <c r="E241" s="3">
        <v>8.36</v>
      </c>
      <c r="F241" s="3">
        <v>8.2100000000000009</v>
      </c>
      <c r="G241" s="3">
        <v>8.09</v>
      </c>
      <c r="H241" s="3">
        <v>8</v>
      </c>
      <c r="I241" s="3">
        <v>8.0299999999999994</v>
      </c>
      <c r="J241" s="3">
        <v>8.1300000000000008</v>
      </c>
      <c r="K241" s="3">
        <v>8.3699999999999992</v>
      </c>
      <c r="L241" s="3">
        <v>8.57</v>
      </c>
      <c r="M241" s="3">
        <v>8.83</v>
      </c>
    </row>
    <row r="242" spans="1:13" ht="16" thickBot="1" x14ac:dyDescent="0.25">
      <c r="A242" s="106">
        <v>41284</v>
      </c>
      <c r="B242" s="3">
        <v>8.61</v>
      </c>
      <c r="C242" s="3">
        <v>8.5399999999999991</v>
      </c>
      <c r="D242" s="3">
        <v>8.4700000000000006</v>
      </c>
      <c r="E242" s="3">
        <v>8.4</v>
      </c>
      <c r="F242" s="3">
        <v>8.1999999999999993</v>
      </c>
      <c r="G242" s="3">
        <v>8.1</v>
      </c>
      <c r="H242" s="3">
        <v>8.0500000000000007</v>
      </c>
      <c r="I242" s="3">
        <v>8.08</v>
      </c>
      <c r="J242" s="3">
        <v>8.1999999999999993</v>
      </c>
      <c r="K242" s="3">
        <v>8.43</v>
      </c>
      <c r="L242" s="3">
        <v>8.6199999999999992</v>
      </c>
      <c r="M242" s="3">
        <v>8.8699999999999992</v>
      </c>
    </row>
    <row r="243" spans="1:13" ht="16" thickBot="1" x14ac:dyDescent="0.25">
      <c r="A243" s="106">
        <v>41285</v>
      </c>
      <c r="B243" s="3">
        <v>8.64</v>
      </c>
      <c r="C243" s="3">
        <v>8.5500000000000007</v>
      </c>
      <c r="D243" s="3">
        <v>8.4600000000000009</v>
      </c>
      <c r="E243" s="3">
        <v>8.3800000000000008</v>
      </c>
      <c r="F243" s="3">
        <v>8.1300000000000008</v>
      </c>
      <c r="G243" s="3">
        <v>8</v>
      </c>
      <c r="H243" s="3">
        <v>7.9</v>
      </c>
      <c r="I243" s="3">
        <v>7.94</v>
      </c>
      <c r="J243" s="3">
        <v>8.08</v>
      </c>
      <c r="K243" s="3">
        <v>8.34</v>
      </c>
      <c r="L243" s="3">
        <v>8.5399999999999991</v>
      </c>
      <c r="M243" s="3">
        <v>8.77</v>
      </c>
    </row>
    <row r="244" spans="1:13" ht="16" thickBot="1" x14ac:dyDescent="0.25">
      <c r="A244" s="106">
        <v>41286</v>
      </c>
      <c r="B244" s="3">
        <v>8.6199999999999992</v>
      </c>
      <c r="C244" s="3">
        <v>8.5299999999999994</v>
      </c>
      <c r="D244" s="3">
        <v>8.44</v>
      </c>
      <c r="E244" s="3">
        <v>8.36</v>
      </c>
      <c r="F244" s="3">
        <v>8.1199999999999992</v>
      </c>
      <c r="G244" s="3">
        <v>7.98</v>
      </c>
      <c r="H244" s="3">
        <v>7.89</v>
      </c>
      <c r="I244" s="3">
        <v>7.93</v>
      </c>
      <c r="J244" s="3">
        <v>8.09</v>
      </c>
      <c r="K244" s="3">
        <v>8.3699999999999992</v>
      </c>
      <c r="L244" s="3">
        <v>8.58</v>
      </c>
      <c r="M244" s="3">
        <v>8.82</v>
      </c>
    </row>
    <row r="245" spans="1:13" ht="16" thickBot="1" x14ac:dyDescent="0.25">
      <c r="A245" s="106">
        <v>41289</v>
      </c>
      <c r="B245" s="3">
        <v>8.57</v>
      </c>
      <c r="C245" s="3">
        <v>8.48</v>
      </c>
      <c r="D245" s="3">
        <v>8.4</v>
      </c>
      <c r="E245" s="3">
        <v>8.33</v>
      </c>
      <c r="F245" s="3">
        <v>8.1300000000000008</v>
      </c>
      <c r="G245" s="3">
        <v>8.0299999999999994</v>
      </c>
      <c r="H245" s="3">
        <v>7.96</v>
      </c>
      <c r="I245" s="3">
        <v>7.99</v>
      </c>
      <c r="J245" s="3">
        <v>8.1300000000000008</v>
      </c>
      <c r="K245" s="3">
        <v>8.4</v>
      </c>
      <c r="L245" s="3">
        <v>8.61</v>
      </c>
      <c r="M245" s="3">
        <v>8.8699999999999992</v>
      </c>
    </row>
    <row r="246" spans="1:13" ht="16" thickBot="1" x14ac:dyDescent="0.25">
      <c r="A246" s="106">
        <v>41290</v>
      </c>
      <c r="B246" s="3">
        <v>8.6</v>
      </c>
      <c r="C246" s="3">
        <v>8.5</v>
      </c>
      <c r="D246" s="3">
        <v>8.4</v>
      </c>
      <c r="E246" s="3">
        <v>8.32</v>
      </c>
      <c r="F246" s="3">
        <v>8.09</v>
      </c>
      <c r="G246" s="3">
        <v>7.98</v>
      </c>
      <c r="H246" s="3">
        <v>7.91</v>
      </c>
      <c r="I246" s="3">
        <v>7.95</v>
      </c>
      <c r="J246" s="3">
        <v>8.1</v>
      </c>
      <c r="K246" s="3">
        <v>8.3699999999999992</v>
      </c>
      <c r="L246" s="3">
        <v>8.57</v>
      </c>
      <c r="M246" s="3">
        <v>8.8000000000000007</v>
      </c>
    </row>
    <row r="247" spans="1:13" ht="16" thickBot="1" x14ac:dyDescent="0.25">
      <c r="A247" s="106">
        <v>41291</v>
      </c>
      <c r="B247" s="3">
        <v>8.6</v>
      </c>
      <c r="C247" s="3">
        <v>8.5</v>
      </c>
      <c r="D247" s="3">
        <v>8.41</v>
      </c>
      <c r="E247" s="3">
        <v>8.33</v>
      </c>
      <c r="F247" s="3">
        <v>8.09</v>
      </c>
      <c r="G247" s="3">
        <v>7.97</v>
      </c>
      <c r="H247" s="3">
        <v>7.92</v>
      </c>
      <c r="I247" s="3">
        <v>7.98</v>
      </c>
      <c r="J247" s="3">
        <v>8.1300000000000008</v>
      </c>
      <c r="K247" s="3">
        <v>8.4</v>
      </c>
      <c r="L247" s="3">
        <v>8.58</v>
      </c>
      <c r="M247" s="3">
        <v>8.7899999999999991</v>
      </c>
    </row>
    <row r="248" spans="1:13" ht="16" thickBot="1" x14ac:dyDescent="0.25">
      <c r="A248" s="106">
        <v>41292</v>
      </c>
      <c r="B248" s="3">
        <v>8.58</v>
      </c>
      <c r="C248" s="3">
        <v>8.48</v>
      </c>
      <c r="D248" s="3">
        <v>8.4</v>
      </c>
      <c r="E248" s="3">
        <v>8.31</v>
      </c>
      <c r="F248" s="3">
        <v>8.0500000000000007</v>
      </c>
      <c r="G248" s="3">
        <v>7.97</v>
      </c>
      <c r="H248" s="3">
        <v>7.94</v>
      </c>
      <c r="I248" s="3">
        <v>7.99</v>
      </c>
      <c r="J248" s="3">
        <v>8.14</v>
      </c>
      <c r="K248" s="3">
        <v>8.3699999999999992</v>
      </c>
      <c r="L248" s="3">
        <v>8.51</v>
      </c>
      <c r="M248" s="3">
        <v>8.67</v>
      </c>
    </row>
    <row r="249" spans="1:13" ht="16" thickBot="1" x14ac:dyDescent="0.25">
      <c r="A249" s="106">
        <v>41293</v>
      </c>
      <c r="B249" s="3">
        <v>8.7799999999999994</v>
      </c>
      <c r="C249" s="3">
        <v>8.6199999999999992</v>
      </c>
      <c r="D249" s="3">
        <v>8.48</v>
      </c>
      <c r="E249" s="3">
        <v>8.36</v>
      </c>
      <c r="F249" s="3">
        <v>8.0399999999999991</v>
      </c>
      <c r="G249" s="3">
        <v>7.93</v>
      </c>
      <c r="H249" s="3">
        <v>7.9</v>
      </c>
      <c r="I249" s="3">
        <v>7.98</v>
      </c>
      <c r="J249" s="3">
        <v>8.19</v>
      </c>
      <c r="K249" s="3">
        <v>8.52</v>
      </c>
      <c r="L249" s="3">
        <v>8.75</v>
      </c>
      <c r="M249" s="3">
        <v>8.99</v>
      </c>
    </row>
    <row r="250" spans="1:13" ht="16" thickBot="1" x14ac:dyDescent="0.25">
      <c r="A250" s="106">
        <v>41296</v>
      </c>
      <c r="B250" s="3">
        <v>8.76</v>
      </c>
      <c r="C250" s="3">
        <v>8.59</v>
      </c>
      <c r="D250" s="3">
        <v>8.44</v>
      </c>
      <c r="E250" s="3">
        <v>8.32</v>
      </c>
      <c r="F250" s="3">
        <v>8.0500000000000007</v>
      </c>
      <c r="G250" s="3">
        <v>7.95</v>
      </c>
      <c r="H250" s="3">
        <v>7.91</v>
      </c>
      <c r="I250" s="3">
        <v>7.98</v>
      </c>
      <c r="J250" s="3">
        <v>8.1999999999999993</v>
      </c>
      <c r="K250" s="3">
        <v>8.58</v>
      </c>
      <c r="L250" s="3">
        <v>8.84</v>
      </c>
      <c r="M250" s="3">
        <v>9.1199999999999992</v>
      </c>
    </row>
    <row r="251" spans="1:13" ht="16" thickBot="1" x14ac:dyDescent="0.25">
      <c r="A251" s="106">
        <v>41297</v>
      </c>
      <c r="B251" s="3">
        <v>8.84</v>
      </c>
      <c r="C251" s="3">
        <v>8.64</v>
      </c>
      <c r="D251" s="3">
        <v>8.4700000000000006</v>
      </c>
      <c r="E251" s="3">
        <v>8.33</v>
      </c>
      <c r="F251" s="3">
        <v>8.07</v>
      </c>
      <c r="G251" s="3">
        <v>7.99</v>
      </c>
      <c r="H251" s="3">
        <v>7.96</v>
      </c>
      <c r="I251" s="3">
        <v>8.0299999999999994</v>
      </c>
      <c r="J251" s="3">
        <v>8.25</v>
      </c>
      <c r="K251" s="3">
        <v>8.6199999999999992</v>
      </c>
      <c r="L251" s="3">
        <v>8.8800000000000008</v>
      </c>
      <c r="M251" s="3">
        <v>9.14</v>
      </c>
    </row>
    <row r="252" spans="1:13" ht="16" thickBot="1" x14ac:dyDescent="0.25">
      <c r="A252" s="106">
        <v>41298</v>
      </c>
      <c r="B252" s="3">
        <v>8.8800000000000008</v>
      </c>
      <c r="C252" s="3">
        <v>8.69</v>
      </c>
      <c r="D252" s="3">
        <v>8.52</v>
      </c>
      <c r="E252" s="3">
        <v>8.39</v>
      </c>
      <c r="F252" s="3">
        <v>8.1</v>
      </c>
      <c r="G252" s="3">
        <v>8.02</v>
      </c>
      <c r="H252" s="3">
        <v>8.0500000000000007</v>
      </c>
      <c r="I252" s="3">
        <v>8.16</v>
      </c>
      <c r="J252" s="3">
        <v>8.3800000000000008</v>
      </c>
      <c r="K252" s="3">
        <v>8.73</v>
      </c>
      <c r="L252" s="3">
        <v>8.9700000000000006</v>
      </c>
      <c r="M252" s="3">
        <v>9.23</v>
      </c>
    </row>
    <row r="253" spans="1:13" ht="16" thickBot="1" x14ac:dyDescent="0.25">
      <c r="A253" s="106">
        <v>41299</v>
      </c>
      <c r="B253" s="3">
        <v>9.07</v>
      </c>
      <c r="C253" s="3">
        <v>8.93</v>
      </c>
      <c r="D253" s="3">
        <v>8.8000000000000007</v>
      </c>
      <c r="E253" s="3">
        <v>8.66</v>
      </c>
      <c r="F253" s="3">
        <v>8.26</v>
      </c>
      <c r="G253" s="3">
        <v>8.1300000000000008</v>
      </c>
      <c r="H253" s="3">
        <v>8.1</v>
      </c>
      <c r="I253" s="3">
        <v>8.18</v>
      </c>
      <c r="J253" s="3">
        <v>8.3699999999999992</v>
      </c>
      <c r="K253" s="3">
        <v>8.68</v>
      </c>
      <c r="L253" s="3">
        <v>8.8800000000000008</v>
      </c>
      <c r="M253" s="3">
        <v>9.11</v>
      </c>
    </row>
    <row r="254" spans="1:13" ht="16" thickBot="1" x14ac:dyDescent="0.25">
      <c r="A254" s="106">
        <v>41300</v>
      </c>
      <c r="B254" s="3">
        <v>9.07</v>
      </c>
      <c r="C254" s="3">
        <v>8.89</v>
      </c>
      <c r="D254" s="3">
        <v>8.73</v>
      </c>
      <c r="E254" s="3">
        <v>8.58</v>
      </c>
      <c r="F254" s="3">
        <v>8.16</v>
      </c>
      <c r="G254" s="3">
        <v>8.02</v>
      </c>
      <c r="H254" s="3">
        <v>7.96</v>
      </c>
      <c r="I254" s="3">
        <v>8.0399999999999991</v>
      </c>
      <c r="J254" s="3">
        <v>8.25</v>
      </c>
      <c r="K254" s="3">
        <v>8.56</v>
      </c>
      <c r="L254" s="3">
        <v>8.76</v>
      </c>
      <c r="M254" s="3">
        <v>8.9700000000000006</v>
      </c>
    </row>
    <row r="255" spans="1:13" ht="16" thickBot="1" x14ac:dyDescent="0.25">
      <c r="A255" s="106">
        <v>41303</v>
      </c>
      <c r="B255" s="3">
        <v>9.14</v>
      </c>
      <c r="C255" s="3">
        <v>8.94</v>
      </c>
      <c r="D255" s="3">
        <v>8.75</v>
      </c>
      <c r="E255" s="3">
        <v>8.6</v>
      </c>
      <c r="F255" s="3">
        <v>8.1999999999999993</v>
      </c>
      <c r="G255" s="3">
        <v>8.0500000000000007</v>
      </c>
      <c r="H255" s="3">
        <v>8.01</v>
      </c>
      <c r="I255" s="3">
        <v>8.1199999999999992</v>
      </c>
      <c r="J255" s="3">
        <v>8.34</v>
      </c>
      <c r="K255" s="3">
        <v>8.65</v>
      </c>
      <c r="L255" s="3">
        <v>8.84</v>
      </c>
      <c r="M255" s="3">
        <v>9.0500000000000007</v>
      </c>
    </row>
    <row r="256" spans="1:13" ht="16" thickBot="1" x14ac:dyDescent="0.25">
      <c r="A256" s="106">
        <v>41304</v>
      </c>
      <c r="B256" s="3">
        <v>9.19</v>
      </c>
      <c r="C256" s="3">
        <v>9.02</v>
      </c>
      <c r="D256" s="3">
        <v>8.86</v>
      </c>
      <c r="E256" s="3">
        <v>8.7100000000000009</v>
      </c>
      <c r="F256" s="3">
        <v>8.2799999999999994</v>
      </c>
      <c r="G256" s="3">
        <v>8.1</v>
      </c>
      <c r="H256" s="3">
        <v>8.01</v>
      </c>
      <c r="I256" s="3">
        <v>8.07</v>
      </c>
      <c r="J256" s="3">
        <v>8.26</v>
      </c>
      <c r="K256" s="3">
        <v>8.5399999999999991</v>
      </c>
      <c r="L256" s="3">
        <v>8.74</v>
      </c>
      <c r="M256" s="3">
        <v>8.9700000000000006</v>
      </c>
    </row>
    <row r="257" spans="1:13" ht="16" thickBot="1" x14ac:dyDescent="0.25">
      <c r="A257" s="106">
        <v>41305</v>
      </c>
      <c r="B257" s="3">
        <v>9.31</v>
      </c>
      <c r="C257" s="3">
        <v>9.09</v>
      </c>
      <c r="D257" s="3">
        <v>8.89</v>
      </c>
      <c r="E257" s="3">
        <v>8.7100000000000009</v>
      </c>
      <c r="F257" s="3">
        <v>8.2100000000000009</v>
      </c>
      <c r="G257" s="3">
        <v>8.0299999999999994</v>
      </c>
      <c r="H257" s="3">
        <v>7.98</v>
      </c>
      <c r="I257" s="3">
        <v>8.07</v>
      </c>
      <c r="J257" s="3">
        <v>8.27</v>
      </c>
      <c r="K257" s="3">
        <v>8.57</v>
      </c>
      <c r="L257" s="3">
        <v>8.77</v>
      </c>
      <c r="M257" s="3">
        <v>8.98</v>
      </c>
    </row>
    <row r="258" spans="1:13" ht="16" thickBot="1" x14ac:dyDescent="0.25">
      <c r="A258" s="106">
        <v>41306</v>
      </c>
      <c r="B258" s="3">
        <v>9.23</v>
      </c>
      <c r="C258" s="3">
        <v>8.99</v>
      </c>
      <c r="D258" s="3">
        <v>8.7799999999999994</v>
      </c>
      <c r="E258" s="3">
        <v>8.6</v>
      </c>
      <c r="F258" s="3">
        <v>8.16</v>
      </c>
      <c r="G258" s="3">
        <v>8.0299999999999994</v>
      </c>
      <c r="H258" s="3">
        <v>7.98</v>
      </c>
      <c r="I258" s="3">
        <v>8.02</v>
      </c>
      <c r="J258" s="3">
        <v>8.17</v>
      </c>
      <c r="K258" s="3">
        <v>8.42</v>
      </c>
      <c r="L258" s="3">
        <v>8.59</v>
      </c>
      <c r="M258" s="3">
        <v>8.77</v>
      </c>
    </row>
    <row r="259" spans="1:13" ht="16" thickBot="1" x14ac:dyDescent="0.25">
      <c r="A259" s="106">
        <v>41307</v>
      </c>
      <c r="B259" s="3">
        <v>9.27</v>
      </c>
      <c r="C259" s="3">
        <v>9.0500000000000007</v>
      </c>
      <c r="D259" s="3">
        <v>8.86</v>
      </c>
      <c r="E259" s="3">
        <v>8.68</v>
      </c>
      <c r="F259" s="3">
        <v>8.23</v>
      </c>
      <c r="G259" s="3">
        <v>8.09</v>
      </c>
      <c r="H259" s="3">
        <v>8.01</v>
      </c>
      <c r="I259" s="3">
        <v>8.0399999999999991</v>
      </c>
      <c r="J259" s="3">
        <v>8.19</v>
      </c>
      <c r="K259" s="3">
        <v>8.4499999999999993</v>
      </c>
      <c r="L259" s="3">
        <v>8.6300000000000008</v>
      </c>
      <c r="M259" s="3">
        <v>8.81</v>
      </c>
    </row>
    <row r="260" spans="1:13" ht="16" thickBot="1" x14ac:dyDescent="0.25">
      <c r="A260" s="106">
        <v>41310</v>
      </c>
      <c r="B260" s="3">
        <v>9.32</v>
      </c>
      <c r="C260" s="3">
        <v>9.09</v>
      </c>
      <c r="D260" s="3">
        <v>8.89</v>
      </c>
      <c r="E260" s="3">
        <v>8.7200000000000006</v>
      </c>
      <c r="F260" s="3">
        <v>8.27</v>
      </c>
      <c r="G260" s="3">
        <v>8.06</v>
      </c>
      <c r="H260" s="3">
        <v>7.96</v>
      </c>
      <c r="I260" s="3">
        <v>8.01</v>
      </c>
      <c r="J260" s="3">
        <v>8.18</v>
      </c>
      <c r="K260" s="3">
        <v>8.42</v>
      </c>
      <c r="L260" s="3">
        <v>8.57</v>
      </c>
      <c r="M260" s="3">
        <v>8.7200000000000006</v>
      </c>
    </row>
    <row r="261" spans="1:13" ht="16" thickBot="1" x14ac:dyDescent="0.25">
      <c r="A261" s="106">
        <v>41311</v>
      </c>
      <c r="B261" s="3">
        <v>9.34</v>
      </c>
      <c r="C261" s="3">
        <v>9.1</v>
      </c>
      <c r="D261" s="3">
        <v>8.9</v>
      </c>
      <c r="E261" s="3">
        <v>8.73</v>
      </c>
      <c r="F261" s="3">
        <v>8.3000000000000007</v>
      </c>
      <c r="G261" s="3">
        <v>8.14</v>
      </c>
      <c r="H261" s="3">
        <v>8.07</v>
      </c>
      <c r="I261" s="3">
        <v>8.1300000000000008</v>
      </c>
      <c r="J261" s="3">
        <v>8.2799999999999994</v>
      </c>
      <c r="K261" s="3">
        <v>8.4600000000000009</v>
      </c>
      <c r="L261" s="3">
        <v>8.56</v>
      </c>
      <c r="M261" s="3">
        <v>8.67</v>
      </c>
    </row>
    <row r="262" spans="1:13" ht="16" thickBot="1" x14ac:dyDescent="0.25">
      <c r="A262" s="106">
        <v>41312</v>
      </c>
      <c r="B262" s="3">
        <v>9.36</v>
      </c>
      <c r="C262" s="3">
        <v>9.1199999999999992</v>
      </c>
      <c r="D262" s="3">
        <v>8.92</v>
      </c>
      <c r="E262" s="3">
        <v>8.75</v>
      </c>
      <c r="F262" s="3">
        <v>8.32</v>
      </c>
      <c r="G262" s="3">
        <v>8.14</v>
      </c>
      <c r="H262" s="3">
        <v>8.07</v>
      </c>
      <c r="I262" s="3">
        <v>8.1300000000000008</v>
      </c>
      <c r="J262" s="3">
        <v>8.26</v>
      </c>
      <c r="K262" s="3">
        <v>8.41</v>
      </c>
      <c r="L262" s="3">
        <v>8.5</v>
      </c>
      <c r="M262" s="3">
        <v>8.58</v>
      </c>
    </row>
    <row r="263" spans="1:13" ht="16" thickBot="1" x14ac:dyDescent="0.25">
      <c r="A263" s="106">
        <v>41313</v>
      </c>
      <c r="B263" s="3">
        <v>9.4</v>
      </c>
      <c r="C263" s="3">
        <v>9.14</v>
      </c>
      <c r="D263" s="3">
        <v>8.92</v>
      </c>
      <c r="E263" s="3">
        <v>8.74</v>
      </c>
      <c r="F263" s="3">
        <v>8.2899999999999991</v>
      </c>
      <c r="G263" s="3">
        <v>8.1</v>
      </c>
      <c r="H263" s="3">
        <v>8.01</v>
      </c>
      <c r="I263" s="3">
        <v>8.06</v>
      </c>
      <c r="J263" s="3">
        <v>8.1999999999999993</v>
      </c>
      <c r="K263" s="3">
        <v>8.4</v>
      </c>
      <c r="L263" s="3">
        <v>8.52</v>
      </c>
      <c r="M263" s="3">
        <v>8.6300000000000008</v>
      </c>
    </row>
    <row r="264" spans="1:13" ht="16" thickBot="1" x14ac:dyDescent="0.25">
      <c r="A264" s="106">
        <v>41314</v>
      </c>
      <c r="B264" s="3">
        <v>9.3800000000000008</v>
      </c>
      <c r="C264" s="3">
        <v>9.15</v>
      </c>
      <c r="D264" s="3">
        <v>8.9499999999999993</v>
      </c>
      <c r="E264" s="3">
        <v>8.77</v>
      </c>
      <c r="F264" s="3">
        <v>8.33</v>
      </c>
      <c r="G264" s="3">
        <v>8.14</v>
      </c>
      <c r="H264" s="3">
        <v>8.02</v>
      </c>
      <c r="I264" s="3">
        <v>8.0399999999999991</v>
      </c>
      <c r="J264" s="3">
        <v>8.16</v>
      </c>
      <c r="K264" s="3">
        <v>8.36</v>
      </c>
      <c r="L264" s="3">
        <v>8.49</v>
      </c>
      <c r="M264" s="3">
        <v>8.61</v>
      </c>
    </row>
    <row r="265" spans="1:13" ht="16" thickBot="1" x14ac:dyDescent="0.25">
      <c r="A265" s="106">
        <v>41317</v>
      </c>
      <c r="B265" s="3">
        <v>9.43</v>
      </c>
      <c r="C265" s="3">
        <v>9.19</v>
      </c>
      <c r="D265" s="3">
        <v>8.98</v>
      </c>
      <c r="E265" s="3">
        <v>8.8000000000000007</v>
      </c>
      <c r="F265" s="3">
        <v>8.33</v>
      </c>
      <c r="G265" s="3">
        <v>8.11</v>
      </c>
      <c r="H265" s="3">
        <v>7.98</v>
      </c>
      <c r="I265" s="3">
        <v>8</v>
      </c>
      <c r="J265" s="3">
        <v>8.1199999999999992</v>
      </c>
      <c r="K265" s="3">
        <v>8.32</v>
      </c>
      <c r="L265" s="3">
        <v>8.44</v>
      </c>
      <c r="M265" s="3">
        <v>8.56</v>
      </c>
    </row>
    <row r="266" spans="1:13" ht="16" thickBot="1" x14ac:dyDescent="0.25">
      <c r="A266" s="106">
        <v>41318</v>
      </c>
      <c r="B266" s="3">
        <v>9.42</v>
      </c>
      <c r="C266" s="3">
        <v>9.18</v>
      </c>
      <c r="D266" s="3">
        <v>8.98</v>
      </c>
      <c r="E266" s="3">
        <v>8.8000000000000007</v>
      </c>
      <c r="F266" s="3">
        <v>8.34</v>
      </c>
      <c r="G266" s="3">
        <v>8.1300000000000008</v>
      </c>
      <c r="H266" s="3">
        <v>8.01</v>
      </c>
      <c r="I266" s="3">
        <v>8.0299999999999994</v>
      </c>
      <c r="J266" s="3">
        <v>8.15</v>
      </c>
      <c r="K266" s="3">
        <v>8.36</v>
      </c>
      <c r="L266" s="3">
        <v>8.49</v>
      </c>
      <c r="M266" s="3">
        <v>8.6</v>
      </c>
    </row>
    <row r="267" spans="1:13" ht="16" thickBot="1" x14ac:dyDescent="0.25">
      <c r="A267" s="106">
        <v>41319</v>
      </c>
      <c r="B267" s="3">
        <v>9.57</v>
      </c>
      <c r="C267" s="3">
        <v>9.3000000000000007</v>
      </c>
      <c r="D267" s="3">
        <v>9.06</v>
      </c>
      <c r="E267" s="3">
        <v>8.8699999999999992</v>
      </c>
      <c r="F267" s="3">
        <v>8.4</v>
      </c>
      <c r="G267" s="3">
        <v>8.23</v>
      </c>
      <c r="H267" s="3">
        <v>8.1199999999999992</v>
      </c>
      <c r="I267" s="3">
        <v>8.1199999999999992</v>
      </c>
      <c r="J267" s="3">
        <v>8.19</v>
      </c>
      <c r="K267" s="3">
        <v>8.34</v>
      </c>
      <c r="L267" s="3">
        <v>8.4499999999999993</v>
      </c>
      <c r="M267" s="3">
        <v>8.5500000000000007</v>
      </c>
    </row>
    <row r="268" spans="1:13" ht="16" thickBot="1" x14ac:dyDescent="0.25">
      <c r="A268" s="106">
        <v>41320</v>
      </c>
      <c r="B268" s="3">
        <v>9.49</v>
      </c>
      <c r="C268" s="3">
        <v>9.2799999999999994</v>
      </c>
      <c r="D268" s="3">
        <v>9.11</v>
      </c>
      <c r="E268" s="3">
        <v>8.9600000000000009</v>
      </c>
      <c r="F268" s="3">
        <v>8.5500000000000007</v>
      </c>
      <c r="G268" s="3">
        <v>8.36</v>
      </c>
      <c r="H268" s="3">
        <v>8.2100000000000009</v>
      </c>
      <c r="I268" s="3">
        <v>8.18</v>
      </c>
      <c r="J268" s="3">
        <v>8.23</v>
      </c>
      <c r="K268" s="3">
        <v>8.3800000000000008</v>
      </c>
      <c r="L268" s="3">
        <v>8.49</v>
      </c>
      <c r="M268" s="3">
        <v>8.58</v>
      </c>
    </row>
    <row r="269" spans="1:13" ht="16" thickBot="1" x14ac:dyDescent="0.25">
      <c r="A269" s="106">
        <v>41321</v>
      </c>
      <c r="B269" s="3">
        <v>9.6199999999999992</v>
      </c>
      <c r="C269" s="3">
        <v>9.3800000000000008</v>
      </c>
      <c r="D269" s="3">
        <v>9.17</v>
      </c>
      <c r="E269" s="3">
        <v>9</v>
      </c>
      <c r="F269" s="3">
        <v>8.56</v>
      </c>
      <c r="G269" s="3">
        <v>8.3699999999999992</v>
      </c>
      <c r="H269" s="3">
        <v>8.24</v>
      </c>
      <c r="I269" s="3">
        <v>8.2200000000000006</v>
      </c>
      <c r="J269" s="3">
        <v>8.2799999999999994</v>
      </c>
      <c r="K269" s="3">
        <v>8.39</v>
      </c>
      <c r="L269" s="3">
        <v>8.4700000000000006</v>
      </c>
      <c r="M269" s="3">
        <v>8.5299999999999994</v>
      </c>
    </row>
    <row r="270" spans="1:13" ht="16" thickBot="1" x14ac:dyDescent="0.25">
      <c r="A270" s="106">
        <v>41324</v>
      </c>
      <c r="B270" s="3">
        <v>9.5500000000000007</v>
      </c>
      <c r="C270" s="3">
        <v>9.26</v>
      </c>
      <c r="D270" s="3">
        <v>9.0299999999999994</v>
      </c>
      <c r="E270" s="3">
        <v>8.85</v>
      </c>
      <c r="F270" s="3">
        <v>8.4499999999999993</v>
      </c>
      <c r="G270" s="3">
        <v>8.3000000000000007</v>
      </c>
      <c r="H270" s="3">
        <v>8.23</v>
      </c>
      <c r="I270" s="3">
        <v>8.24</v>
      </c>
      <c r="J270" s="3">
        <v>8.2899999999999991</v>
      </c>
      <c r="K270" s="3">
        <v>8.3699999999999992</v>
      </c>
      <c r="L270" s="3">
        <v>8.41</v>
      </c>
      <c r="M270" s="3">
        <v>8.43</v>
      </c>
    </row>
    <row r="271" spans="1:13" ht="16" thickBot="1" x14ac:dyDescent="0.25">
      <c r="A271" s="106">
        <v>41325</v>
      </c>
      <c r="B271" s="3">
        <v>9.6</v>
      </c>
      <c r="C271" s="3">
        <v>9.2899999999999991</v>
      </c>
      <c r="D271" s="3">
        <v>9.06</v>
      </c>
      <c r="E271" s="3">
        <v>8.8800000000000008</v>
      </c>
      <c r="F271" s="3">
        <v>8.49</v>
      </c>
      <c r="G271" s="3">
        <v>8.34</v>
      </c>
      <c r="H271" s="3">
        <v>8.27</v>
      </c>
      <c r="I271" s="3">
        <v>8.27</v>
      </c>
      <c r="J271" s="3">
        <v>8.3000000000000007</v>
      </c>
      <c r="K271" s="3">
        <v>8.36</v>
      </c>
      <c r="L271" s="3">
        <v>8.39</v>
      </c>
      <c r="M271" s="3">
        <v>8.4</v>
      </c>
    </row>
    <row r="272" spans="1:13" ht="16" thickBot="1" x14ac:dyDescent="0.25">
      <c r="A272" s="106">
        <v>41326</v>
      </c>
      <c r="B272" s="3">
        <v>9.68</v>
      </c>
      <c r="C272" s="3">
        <v>9.4</v>
      </c>
      <c r="D272" s="3">
        <v>9.17</v>
      </c>
      <c r="E272" s="3">
        <v>8.98</v>
      </c>
      <c r="F272" s="3">
        <v>8.5500000000000007</v>
      </c>
      <c r="G272" s="3">
        <v>8.3800000000000008</v>
      </c>
      <c r="H272" s="3">
        <v>8.27</v>
      </c>
      <c r="I272" s="3">
        <v>8.26</v>
      </c>
      <c r="J272" s="3">
        <v>8.2899999999999991</v>
      </c>
      <c r="K272" s="3">
        <v>8.3800000000000008</v>
      </c>
      <c r="L272" s="3">
        <v>8.43</v>
      </c>
      <c r="M272" s="3">
        <v>8.44</v>
      </c>
    </row>
    <row r="273" spans="1:13" ht="16" thickBot="1" x14ac:dyDescent="0.25">
      <c r="A273" s="106">
        <v>41328</v>
      </c>
      <c r="B273" s="3">
        <v>9.5299999999999994</v>
      </c>
      <c r="C273" s="3">
        <v>9.26</v>
      </c>
      <c r="D273" s="3">
        <v>9.0500000000000007</v>
      </c>
      <c r="E273" s="3">
        <v>8.8800000000000008</v>
      </c>
      <c r="F273" s="3">
        <v>8.5299999999999994</v>
      </c>
      <c r="G273" s="3">
        <v>8.41</v>
      </c>
      <c r="H273" s="3">
        <v>8.31</v>
      </c>
      <c r="I273" s="3">
        <v>8.27</v>
      </c>
      <c r="J273" s="3">
        <v>8.31</v>
      </c>
      <c r="K273" s="3">
        <v>8.42</v>
      </c>
      <c r="L273" s="3">
        <v>8.4700000000000006</v>
      </c>
      <c r="M273" s="3">
        <v>8.48</v>
      </c>
    </row>
    <row r="274" spans="1:13" ht="16" thickBot="1" x14ac:dyDescent="0.25">
      <c r="A274" s="106">
        <v>41331</v>
      </c>
      <c r="B274" s="3">
        <v>9.7200000000000006</v>
      </c>
      <c r="C274" s="3">
        <v>9.42</v>
      </c>
      <c r="D274" s="3">
        <v>9.18</v>
      </c>
      <c r="E274" s="3">
        <v>8.98</v>
      </c>
      <c r="F274" s="3">
        <v>8.51</v>
      </c>
      <c r="G274" s="3">
        <v>8.32</v>
      </c>
      <c r="H274" s="3">
        <v>8.2200000000000006</v>
      </c>
      <c r="I274" s="3">
        <v>8.23</v>
      </c>
      <c r="J274" s="3">
        <v>8.2899999999999991</v>
      </c>
      <c r="K274" s="3">
        <v>8.3800000000000008</v>
      </c>
      <c r="L274" s="3">
        <v>8.42</v>
      </c>
      <c r="M274" s="3">
        <v>8.44</v>
      </c>
    </row>
    <row r="275" spans="1:13" ht="16" thickBot="1" x14ac:dyDescent="0.25">
      <c r="A275" s="106">
        <v>41332</v>
      </c>
      <c r="B275" s="3">
        <v>9.8000000000000007</v>
      </c>
      <c r="C275" s="3">
        <v>9.51</v>
      </c>
      <c r="D275" s="3">
        <v>9.27</v>
      </c>
      <c r="E275" s="3">
        <v>9.08</v>
      </c>
      <c r="F275" s="3">
        <v>8.6199999999999992</v>
      </c>
      <c r="G275" s="3">
        <v>8.43</v>
      </c>
      <c r="H275" s="3">
        <v>8.32</v>
      </c>
      <c r="I275" s="3">
        <v>8.31</v>
      </c>
      <c r="J275" s="3">
        <v>8.34</v>
      </c>
      <c r="K275" s="3">
        <v>8.41</v>
      </c>
      <c r="L275" s="3">
        <v>8.4499999999999993</v>
      </c>
      <c r="M275" s="3">
        <v>8.4700000000000006</v>
      </c>
    </row>
    <row r="276" spans="1:13" ht="16" thickBot="1" x14ac:dyDescent="0.25">
      <c r="A276" s="106">
        <v>41333</v>
      </c>
      <c r="B276" s="3">
        <v>9.82</v>
      </c>
      <c r="C276" s="3">
        <v>9.51</v>
      </c>
      <c r="D276" s="3">
        <v>9.26</v>
      </c>
      <c r="E276" s="3">
        <v>9.0500000000000007</v>
      </c>
      <c r="F276" s="3">
        <v>8.59</v>
      </c>
      <c r="G276" s="3">
        <v>8.42</v>
      </c>
      <c r="H276" s="3">
        <v>8.32</v>
      </c>
      <c r="I276" s="3">
        <v>8.3000000000000007</v>
      </c>
      <c r="J276" s="3">
        <v>8.31</v>
      </c>
      <c r="K276" s="3">
        <v>8.36</v>
      </c>
      <c r="L276" s="3">
        <v>8.4</v>
      </c>
      <c r="M276" s="3">
        <v>8.41</v>
      </c>
    </row>
    <row r="277" spans="1:13" ht="16" thickBot="1" x14ac:dyDescent="0.25">
      <c r="A277" s="106">
        <v>41334</v>
      </c>
      <c r="B277" s="3">
        <v>9.67</v>
      </c>
      <c r="C277" s="3">
        <v>9.4499999999999993</v>
      </c>
      <c r="D277" s="3">
        <v>9.26</v>
      </c>
      <c r="E277" s="3">
        <v>9.1</v>
      </c>
      <c r="F277" s="3">
        <v>8.68</v>
      </c>
      <c r="G277" s="3">
        <v>8.48</v>
      </c>
      <c r="H277" s="3">
        <v>8.33</v>
      </c>
      <c r="I277" s="3">
        <v>8.2899999999999991</v>
      </c>
      <c r="J277" s="3">
        <v>8.31</v>
      </c>
      <c r="K277" s="3">
        <v>8.3699999999999992</v>
      </c>
      <c r="L277" s="3">
        <v>8.4</v>
      </c>
      <c r="M277" s="3">
        <v>8.41</v>
      </c>
    </row>
    <row r="278" spans="1:13" ht="16" thickBot="1" x14ac:dyDescent="0.25">
      <c r="A278" s="106">
        <v>41335</v>
      </c>
      <c r="B278" s="3">
        <v>9.64</v>
      </c>
      <c r="C278" s="3">
        <v>9.43</v>
      </c>
      <c r="D278" s="3">
        <v>9.24</v>
      </c>
      <c r="E278" s="3">
        <v>9.08</v>
      </c>
      <c r="F278" s="3">
        <v>8.65</v>
      </c>
      <c r="G278" s="3">
        <v>8.43</v>
      </c>
      <c r="H278" s="3">
        <v>8.26</v>
      </c>
      <c r="I278" s="3">
        <v>8.23</v>
      </c>
      <c r="J278" s="3">
        <v>8.2799999999999994</v>
      </c>
      <c r="K278" s="3">
        <v>8.39</v>
      </c>
      <c r="L278" s="3">
        <v>8.4600000000000009</v>
      </c>
      <c r="M278" s="3">
        <v>8.49</v>
      </c>
    </row>
    <row r="279" spans="1:13" ht="16" thickBot="1" x14ac:dyDescent="0.25">
      <c r="A279" s="106">
        <v>41338</v>
      </c>
      <c r="B279" s="3">
        <v>9.6999999999999993</v>
      </c>
      <c r="C279" s="3">
        <v>9.36</v>
      </c>
      <c r="D279" s="3">
        <v>9.1300000000000008</v>
      </c>
      <c r="E279" s="3">
        <v>8.9600000000000009</v>
      </c>
      <c r="F279" s="3">
        <v>8.6</v>
      </c>
      <c r="G279" s="3">
        <v>8.44</v>
      </c>
      <c r="H279" s="3">
        <v>8.31</v>
      </c>
      <c r="I279" s="3">
        <v>8.2799999999999994</v>
      </c>
      <c r="J279" s="3">
        <v>8.27</v>
      </c>
      <c r="K279" s="3">
        <v>8.2899999999999991</v>
      </c>
      <c r="L279" s="3">
        <v>8.3000000000000007</v>
      </c>
      <c r="M279" s="3">
        <v>8.2799999999999994</v>
      </c>
    </row>
    <row r="280" spans="1:13" ht="16" thickBot="1" x14ac:dyDescent="0.25">
      <c r="A280" s="106">
        <v>41339</v>
      </c>
      <c r="B280" s="3">
        <v>9.66</v>
      </c>
      <c r="C280" s="3">
        <v>9.34</v>
      </c>
      <c r="D280" s="3">
        <v>9.1</v>
      </c>
      <c r="E280" s="3">
        <v>8.93</v>
      </c>
      <c r="F280" s="3">
        <v>8.5500000000000007</v>
      </c>
      <c r="G280" s="3">
        <v>8.39</v>
      </c>
      <c r="H280" s="3">
        <v>8.26</v>
      </c>
      <c r="I280" s="3">
        <v>8.2200000000000006</v>
      </c>
      <c r="J280" s="3">
        <v>8.23</v>
      </c>
      <c r="K280" s="3">
        <v>8.26</v>
      </c>
      <c r="L280" s="3">
        <v>8.26</v>
      </c>
      <c r="M280" s="3">
        <v>8.23</v>
      </c>
    </row>
    <row r="281" spans="1:13" ht="16" thickBot="1" x14ac:dyDescent="0.25">
      <c r="A281" s="106">
        <v>41341</v>
      </c>
      <c r="B281" s="3">
        <v>9.68</v>
      </c>
      <c r="C281" s="3">
        <v>9.44</v>
      </c>
      <c r="D281" s="3">
        <v>9.24</v>
      </c>
      <c r="E281" s="3">
        <v>9.06</v>
      </c>
      <c r="F281" s="3">
        <v>8.58</v>
      </c>
      <c r="G281" s="3">
        <v>8.35</v>
      </c>
      <c r="H281" s="3">
        <v>8.1999999999999993</v>
      </c>
      <c r="I281" s="3">
        <v>8.19</v>
      </c>
      <c r="J281" s="3">
        <v>8.24</v>
      </c>
      <c r="K281" s="3">
        <v>8.33</v>
      </c>
      <c r="L281" s="3">
        <v>8.3800000000000008</v>
      </c>
      <c r="M281" s="3">
        <v>8.4</v>
      </c>
    </row>
    <row r="282" spans="1:13" ht="16" thickBot="1" x14ac:dyDescent="0.25">
      <c r="A282" s="106">
        <v>41342</v>
      </c>
      <c r="B282" s="3">
        <v>9.67</v>
      </c>
      <c r="C282" s="3">
        <v>9.42</v>
      </c>
      <c r="D282" s="3">
        <v>9.2100000000000009</v>
      </c>
      <c r="E282" s="3">
        <v>9.0299999999999994</v>
      </c>
      <c r="F282" s="3">
        <v>8.5500000000000007</v>
      </c>
      <c r="G282" s="3">
        <v>8.31</v>
      </c>
      <c r="H282" s="3">
        <v>8.1300000000000008</v>
      </c>
      <c r="I282" s="3">
        <v>8.1199999999999992</v>
      </c>
      <c r="J282" s="3">
        <v>8.18</v>
      </c>
      <c r="K282" s="3">
        <v>8.3000000000000007</v>
      </c>
      <c r="L282" s="3">
        <v>8.36</v>
      </c>
      <c r="M282" s="3">
        <v>8.4</v>
      </c>
    </row>
    <row r="283" spans="1:13" ht="16" thickBot="1" x14ac:dyDescent="0.25">
      <c r="A283" s="106">
        <v>41345</v>
      </c>
      <c r="B283" s="3">
        <v>9.64</v>
      </c>
      <c r="C283" s="3">
        <v>9.3800000000000008</v>
      </c>
      <c r="D283" s="3">
        <v>9.16</v>
      </c>
      <c r="E283" s="3">
        <v>8.9700000000000006</v>
      </c>
      <c r="F283" s="3">
        <v>8.48</v>
      </c>
      <c r="G283" s="3">
        <v>8.2799999999999994</v>
      </c>
      <c r="H283" s="3">
        <v>8.1300000000000008</v>
      </c>
      <c r="I283" s="3">
        <v>8.11</v>
      </c>
      <c r="J283" s="3">
        <v>8.16</v>
      </c>
      <c r="K283" s="3">
        <v>8.25</v>
      </c>
      <c r="L283" s="3">
        <v>8.3000000000000007</v>
      </c>
      <c r="M283" s="3">
        <v>8.35</v>
      </c>
    </row>
    <row r="284" spans="1:13" ht="16" thickBot="1" x14ac:dyDescent="0.25">
      <c r="A284" s="106">
        <v>41346</v>
      </c>
      <c r="B284" s="3">
        <v>9.7100000000000009</v>
      </c>
      <c r="C284" s="3">
        <v>9.42</v>
      </c>
      <c r="D284" s="3">
        <v>9.18</v>
      </c>
      <c r="E284" s="3">
        <v>8.98</v>
      </c>
      <c r="F284" s="3">
        <v>8.48</v>
      </c>
      <c r="G284" s="3">
        <v>8.2899999999999991</v>
      </c>
      <c r="H284" s="3">
        <v>8.16</v>
      </c>
      <c r="I284" s="3">
        <v>8.15</v>
      </c>
      <c r="J284" s="3">
        <v>8.18</v>
      </c>
      <c r="K284" s="3">
        <v>8.25</v>
      </c>
      <c r="L284" s="3">
        <v>8.2799999999999994</v>
      </c>
      <c r="M284" s="3">
        <v>8.3000000000000007</v>
      </c>
    </row>
    <row r="285" spans="1:13" ht="16" thickBot="1" x14ac:dyDescent="0.25">
      <c r="A285" s="106">
        <v>41347</v>
      </c>
      <c r="B285" s="3">
        <v>9.69</v>
      </c>
      <c r="C285" s="3">
        <v>9.44</v>
      </c>
      <c r="D285" s="3">
        <v>9.2200000000000006</v>
      </c>
      <c r="E285" s="3">
        <v>9.0299999999999994</v>
      </c>
      <c r="F285" s="3">
        <v>8.5</v>
      </c>
      <c r="G285" s="3">
        <v>8.24</v>
      </c>
      <c r="H285" s="3">
        <v>8.07</v>
      </c>
      <c r="I285" s="3">
        <v>8.06</v>
      </c>
      <c r="J285" s="3">
        <v>8.1300000000000008</v>
      </c>
      <c r="K285" s="3">
        <v>8.25</v>
      </c>
      <c r="L285" s="3">
        <v>8.31</v>
      </c>
      <c r="M285" s="3">
        <v>8.3699999999999992</v>
      </c>
    </row>
    <row r="286" spans="1:13" ht="16" thickBot="1" x14ac:dyDescent="0.25">
      <c r="A286" s="106">
        <v>41348</v>
      </c>
      <c r="B286" s="3">
        <v>9.64</v>
      </c>
      <c r="C286" s="3">
        <v>9.3800000000000008</v>
      </c>
      <c r="D286" s="3">
        <v>9.16</v>
      </c>
      <c r="E286" s="3">
        <v>8.9700000000000006</v>
      </c>
      <c r="F286" s="3">
        <v>8.44</v>
      </c>
      <c r="G286" s="3">
        <v>8.17</v>
      </c>
      <c r="H286" s="3">
        <v>7.98</v>
      </c>
      <c r="I286" s="3">
        <v>7.97</v>
      </c>
      <c r="J286" s="3">
        <v>8.0500000000000007</v>
      </c>
      <c r="K286" s="3">
        <v>8.17</v>
      </c>
      <c r="L286" s="3">
        <v>8.24</v>
      </c>
      <c r="M286" s="3">
        <v>8.32</v>
      </c>
    </row>
    <row r="287" spans="1:13" ht="16" thickBot="1" x14ac:dyDescent="0.25">
      <c r="A287" s="106">
        <v>41349</v>
      </c>
      <c r="B287" s="3">
        <v>9.65</v>
      </c>
      <c r="C287" s="3">
        <v>9.39</v>
      </c>
      <c r="D287" s="3">
        <v>9.17</v>
      </c>
      <c r="E287" s="3">
        <v>8.98</v>
      </c>
      <c r="F287" s="3">
        <v>8.44</v>
      </c>
      <c r="G287" s="3">
        <v>8.15</v>
      </c>
      <c r="H287" s="3">
        <v>7.95</v>
      </c>
      <c r="I287" s="3">
        <v>7.94</v>
      </c>
      <c r="J287" s="3">
        <v>8.02</v>
      </c>
      <c r="K287" s="3">
        <v>8.16</v>
      </c>
      <c r="L287" s="3">
        <v>8.24</v>
      </c>
      <c r="M287" s="3">
        <v>8.33</v>
      </c>
    </row>
    <row r="288" spans="1:13" ht="16" thickBot="1" x14ac:dyDescent="0.25">
      <c r="A288" s="106">
        <v>41352</v>
      </c>
      <c r="B288" s="3">
        <v>9.67</v>
      </c>
      <c r="C288" s="3">
        <v>9.4</v>
      </c>
      <c r="D288" s="3">
        <v>9.16</v>
      </c>
      <c r="E288" s="3">
        <v>8.9600000000000009</v>
      </c>
      <c r="F288" s="3">
        <v>8.4</v>
      </c>
      <c r="G288" s="3">
        <v>8.1300000000000008</v>
      </c>
      <c r="H288" s="3">
        <v>7.94</v>
      </c>
      <c r="I288" s="3">
        <v>7.94</v>
      </c>
      <c r="J288" s="3">
        <v>8.01</v>
      </c>
      <c r="K288" s="3">
        <v>8.1199999999999992</v>
      </c>
      <c r="L288" s="3">
        <v>8.19</v>
      </c>
      <c r="M288" s="3">
        <v>8.25</v>
      </c>
    </row>
    <row r="289" spans="1:13" ht="16" thickBot="1" x14ac:dyDescent="0.25">
      <c r="A289" s="106">
        <v>41353</v>
      </c>
      <c r="B289" s="3">
        <v>9.6199999999999992</v>
      </c>
      <c r="C289" s="3">
        <v>9.3800000000000008</v>
      </c>
      <c r="D289" s="3">
        <v>9.17</v>
      </c>
      <c r="E289" s="3">
        <v>8.98</v>
      </c>
      <c r="F289" s="3">
        <v>8.4600000000000009</v>
      </c>
      <c r="G289" s="3">
        <v>8.18</v>
      </c>
      <c r="H289" s="3">
        <v>7.97</v>
      </c>
      <c r="I289" s="3">
        <v>7.96</v>
      </c>
      <c r="J289" s="3">
        <v>8.02</v>
      </c>
      <c r="K289" s="3">
        <v>8.1199999999999992</v>
      </c>
      <c r="L289" s="3">
        <v>8.19</v>
      </c>
      <c r="M289" s="3">
        <v>8.25</v>
      </c>
    </row>
    <row r="290" spans="1:13" ht="16" thickBot="1" x14ac:dyDescent="0.25">
      <c r="A290" s="106">
        <v>41354</v>
      </c>
      <c r="B290" s="3">
        <v>9.73</v>
      </c>
      <c r="C290" s="3">
        <v>9.44</v>
      </c>
      <c r="D290" s="3">
        <v>9.1999999999999993</v>
      </c>
      <c r="E290" s="3">
        <v>8.99</v>
      </c>
      <c r="F290" s="3">
        <v>8.44</v>
      </c>
      <c r="G290" s="3">
        <v>8.18</v>
      </c>
      <c r="H290" s="3">
        <v>8.02</v>
      </c>
      <c r="I290" s="3">
        <v>8.0299999999999994</v>
      </c>
      <c r="J290" s="3">
        <v>8.09</v>
      </c>
      <c r="K290" s="3">
        <v>8.16</v>
      </c>
      <c r="L290" s="3">
        <v>8.1999999999999993</v>
      </c>
      <c r="M290" s="3">
        <v>8.24</v>
      </c>
    </row>
    <row r="291" spans="1:13" ht="16" thickBot="1" x14ac:dyDescent="0.25">
      <c r="A291" s="106">
        <v>41355</v>
      </c>
      <c r="B291" s="3">
        <v>9.69</v>
      </c>
      <c r="C291" s="3">
        <v>9.43</v>
      </c>
      <c r="D291" s="3">
        <v>9.1999999999999993</v>
      </c>
      <c r="E291" s="3">
        <v>9</v>
      </c>
      <c r="F291" s="3">
        <v>8.43</v>
      </c>
      <c r="G291" s="3">
        <v>8.17</v>
      </c>
      <c r="H291" s="3">
        <v>8</v>
      </c>
      <c r="I291" s="3">
        <v>8.01</v>
      </c>
      <c r="J291" s="3">
        <v>8.08</v>
      </c>
      <c r="K291" s="3">
        <v>8.17</v>
      </c>
      <c r="L291" s="3">
        <v>8.2200000000000006</v>
      </c>
      <c r="M291" s="3">
        <v>8.2799999999999994</v>
      </c>
    </row>
    <row r="292" spans="1:13" ht="16" thickBot="1" x14ac:dyDescent="0.25">
      <c r="A292" s="106">
        <v>41356</v>
      </c>
      <c r="B292" s="3">
        <v>9.64</v>
      </c>
      <c r="C292" s="3">
        <v>9.36</v>
      </c>
      <c r="D292" s="3">
        <v>9.1199999999999992</v>
      </c>
      <c r="E292" s="3">
        <v>8.92</v>
      </c>
      <c r="F292" s="3">
        <v>8.4</v>
      </c>
      <c r="G292" s="3">
        <v>8.16</v>
      </c>
      <c r="H292" s="3">
        <v>8</v>
      </c>
      <c r="I292" s="3">
        <v>8</v>
      </c>
      <c r="J292" s="3">
        <v>8.0500000000000007</v>
      </c>
      <c r="K292" s="3">
        <v>8.1300000000000008</v>
      </c>
      <c r="L292" s="3">
        <v>8.16</v>
      </c>
      <c r="M292" s="3">
        <v>8.1999999999999993</v>
      </c>
    </row>
    <row r="293" spans="1:13" ht="16" thickBot="1" x14ac:dyDescent="0.25">
      <c r="A293" s="106">
        <v>41359</v>
      </c>
      <c r="B293" s="3">
        <v>9.6999999999999993</v>
      </c>
      <c r="C293" s="3">
        <v>9.41</v>
      </c>
      <c r="D293" s="3">
        <v>9.16</v>
      </c>
      <c r="E293" s="3">
        <v>8.94</v>
      </c>
      <c r="F293" s="3">
        <v>8.35</v>
      </c>
      <c r="G293" s="3">
        <v>8.11</v>
      </c>
      <c r="H293" s="3">
        <v>7.97</v>
      </c>
      <c r="I293" s="3">
        <v>7.97</v>
      </c>
      <c r="J293" s="3">
        <v>8.01</v>
      </c>
      <c r="K293" s="3">
        <v>8.07</v>
      </c>
      <c r="L293" s="3">
        <v>8.11</v>
      </c>
      <c r="M293" s="3">
        <v>8.14</v>
      </c>
    </row>
    <row r="294" spans="1:13" ht="16" thickBot="1" x14ac:dyDescent="0.25">
      <c r="A294" s="106">
        <v>41360</v>
      </c>
      <c r="B294" s="3">
        <v>9.68</v>
      </c>
      <c r="C294" s="3">
        <v>9.42</v>
      </c>
      <c r="D294" s="3">
        <v>9.19</v>
      </c>
      <c r="E294" s="3">
        <v>8.9700000000000006</v>
      </c>
      <c r="F294" s="3">
        <v>8.3800000000000008</v>
      </c>
      <c r="G294" s="3">
        <v>8.1199999999999992</v>
      </c>
      <c r="H294" s="3">
        <v>7.96</v>
      </c>
      <c r="I294" s="3">
        <v>7.96</v>
      </c>
      <c r="J294" s="3">
        <v>8.02</v>
      </c>
      <c r="K294" s="3">
        <v>8.11</v>
      </c>
      <c r="L294" s="3">
        <v>8.16</v>
      </c>
      <c r="M294" s="3">
        <v>8.2100000000000009</v>
      </c>
    </row>
    <row r="295" spans="1:13" ht="16" thickBot="1" x14ac:dyDescent="0.25">
      <c r="A295" s="106">
        <v>41361</v>
      </c>
      <c r="B295" s="3">
        <v>9.56</v>
      </c>
      <c r="C295" s="3">
        <v>9.36</v>
      </c>
      <c r="D295" s="3">
        <v>9.17</v>
      </c>
      <c r="E295" s="3">
        <v>8.99</v>
      </c>
      <c r="F295" s="3">
        <v>8.41</v>
      </c>
      <c r="G295" s="3">
        <v>8.1199999999999992</v>
      </c>
      <c r="H295" s="3">
        <v>7.94</v>
      </c>
      <c r="I295" s="3">
        <v>7.94</v>
      </c>
      <c r="J295" s="3">
        <v>8.01</v>
      </c>
      <c r="K295" s="3">
        <v>8.11</v>
      </c>
      <c r="L295" s="3">
        <v>8.17</v>
      </c>
      <c r="M295" s="3">
        <v>8.23</v>
      </c>
    </row>
    <row r="296" spans="1:13" ht="16" thickBot="1" x14ac:dyDescent="0.25">
      <c r="A296" s="106">
        <v>41362</v>
      </c>
      <c r="B296" s="3">
        <v>9.44</v>
      </c>
      <c r="C296" s="3">
        <v>9.26</v>
      </c>
      <c r="D296" s="3">
        <v>9.09</v>
      </c>
      <c r="E296" s="3">
        <v>8.92</v>
      </c>
      <c r="F296" s="3">
        <v>8.3699999999999992</v>
      </c>
      <c r="G296" s="3">
        <v>8.09</v>
      </c>
      <c r="H296" s="3">
        <v>7.88</v>
      </c>
      <c r="I296" s="3">
        <v>7.87</v>
      </c>
      <c r="J296" s="3">
        <v>7.94</v>
      </c>
      <c r="K296" s="3">
        <v>8.08</v>
      </c>
      <c r="L296" s="3">
        <v>8.17</v>
      </c>
      <c r="M296" s="3">
        <v>8.26</v>
      </c>
    </row>
    <row r="297" spans="1:13" ht="16" thickBot="1" x14ac:dyDescent="0.25">
      <c r="A297" s="106">
        <v>41363</v>
      </c>
      <c r="B297" s="3">
        <v>9.5299999999999994</v>
      </c>
      <c r="C297" s="3">
        <v>9.3000000000000007</v>
      </c>
      <c r="D297" s="3">
        <v>9.1</v>
      </c>
      <c r="E297" s="3">
        <v>8.92</v>
      </c>
      <c r="F297" s="3">
        <v>8.4</v>
      </c>
      <c r="G297" s="3">
        <v>8.15</v>
      </c>
      <c r="H297" s="3">
        <v>7.94</v>
      </c>
      <c r="I297" s="3">
        <v>7.91</v>
      </c>
      <c r="J297" s="3">
        <v>7.98</v>
      </c>
      <c r="K297" s="3">
        <v>8.1199999999999992</v>
      </c>
      <c r="L297" s="3">
        <v>8.2200000000000006</v>
      </c>
      <c r="M297" s="3">
        <v>8.32</v>
      </c>
    </row>
    <row r="298" spans="1:13" ht="16" thickBot="1" x14ac:dyDescent="0.25">
      <c r="A298" s="106">
        <v>41366</v>
      </c>
      <c r="B298" s="3">
        <v>9.43</v>
      </c>
      <c r="C298" s="3">
        <v>9.2200000000000006</v>
      </c>
      <c r="D298" s="3">
        <v>9.0299999999999994</v>
      </c>
      <c r="E298" s="3">
        <v>8.86</v>
      </c>
      <c r="F298" s="3">
        <v>8.39</v>
      </c>
      <c r="G298" s="3">
        <v>8.1300000000000008</v>
      </c>
      <c r="H298" s="3">
        <v>7.94</v>
      </c>
      <c r="I298" s="3">
        <v>7.93</v>
      </c>
      <c r="J298" s="3">
        <v>8.01</v>
      </c>
      <c r="K298" s="3">
        <v>8.17</v>
      </c>
      <c r="L298" s="3">
        <v>8.27</v>
      </c>
      <c r="M298" s="3">
        <v>8.3800000000000008</v>
      </c>
    </row>
    <row r="299" spans="1:13" ht="16" thickBot="1" x14ac:dyDescent="0.25">
      <c r="A299" s="106">
        <v>41367</v>
      </c>
      <c r="B299" s="3">
        <v>9.4600000000000009</v>
      </c>
      <c r="C299" s="3">
        <v>9.25</v>
      </c>
      <c r="D299" s="3">
        <v>9.06</v>
      </c>
      <c r="E299" s="3">
        <v>8.9</v>
      </c>
      <c r="F299" s="3">
        <v>8.42</v>
      </c>
      <c r="G299" s="3">
        <v>8.17</v>
      </c>
      <c r="H299" s="3">
        <v>7.95</v>
      </c>
      <c r="I299" s="3">
        <v>7.92</v>
      </c>
      <c r="J299" s="3">
        <v>7.98</v>
      </c>
      <c r="K299" s="3">
        <v>8.1199999999999992</v>
      </c>
      <c r="L299" s="3">
        <v>8.2200000000000006</v>
      </c>
      <c r="M299" s="3">
        <v>8.32</v>
      </c>
    </row>
    <row r="300" spans="1:13" ht="16" thickBot="1" x14ac:dyDescent="0.25">
      <c r="A300" s="106">
        <v>41368</v>
      </c>
      <c r="B300" s="3">
        <v>9.49</v>
      </c>
      <c r="C300" s="3">
        <v>9.26</v>
      </c>
      <c r="D300" s="3">
        <v>9.06</v>
      </c>
      <c r="E300" s="3">
        <v>8.8800000000000008</v>
      </c>
      <c r="F300" s="3">
        <v>8.3800000000000008</v>
      </c>
      <c r="G300" s="3">
        <v>8.09</v>
      </c>
      <c r="H300" s="3">
        <v>7.88</v>
      </c>
      <c r="I300" s="3">
        <v>7.88</v>
      </c>
      <c r="J300" s="3">
        <v>7.97</v>
      </c>
      <c r="K300" s="3">
        <v>8.1199999999999992</v>
      </c>
      <c r="L300" s="3">
        <v>8.2200000000000006</v>
      </c>
      <c r="M300" s="3">
        <v>8.33</v>
      </c>
    </row>
    <row r="301" spans="1:13" ht="16" thickBot="1" x14ac:dyDescent="0.25">
      <c r="A301" s="106">
        <v>41369</v>
      </c>
      <c r="B301" s="3">
        <v>9.4600000000000009</v>
      </c>
      <c r="C301" s="3">
        <v>9.24</v>
      </c>
      <c r="D301" s="3">
        <v>9.0399999999999991</v>
      </c>
      <c r="E301" s="3">
        <v>8.8699999999999992</v>
      </c>
      <c r="F301" s="3">
        <v>8.36</v>
      </c>
      <c r="G301" s="3">
        <v>8.09</v>
      </c>
      <c r="H301" s="3">
        <v>7.86</v>
      </c>
      <c r="I301" s="3">
        <v>7.84</v>
      </c>
      <c r="J301" s="3">
        <v>7.92</v>
      </c>
      <c r="K301" s="3">
        <v>8.06</v>
      </c>
      <c r="L301" s="3">
        <v>8.16</v>
      </c>
      <c r="M301" s="3">
        <v>8.26</v>
      </c>
    </row>
    <row r="302" spans="1:13" ht="16" thickBot="1" x14ac:dyDescent="0.25">
      <c r="A302" s="106">
        <v>41370</v>
      </c>
      <c r="B302" s="3">
        <v>9.3699999999999992</v>
      </c>
      <c r="C302" s="3">
        <v>9.18</v>
      </c>
      <c r="D302" s="3">
        <v>9.02</v>
      </c>
      <c r="E302" s="3">
        <v>8.86</v>
      </c>
      <c r="F302" s="3">
        <v>8.42</v>
      </c>
      <c r="G302" s="3">
        <v>8.17</v>
      </c>
      <c r="H302" s="3">
        <v>7.95</v>
      </c>
      <c r="I302" s="3">
        <v>7.91</v>
      </c>
      <c r="J302" s="3">
        <v>7.98</v>
      </c>
      <c r="K302" s="3">
        <v>8.1300000000000008</v>
      </c>
      <c r="L302" s="3">
        <v>8.23</v>
      </c>
      <c r="M302" s="3">
        <v>8.34</v>
      </c>
    </row>
    <row r="303" spans="1:13" ht="16" thickBot="1" x14ac:dyDescent="0.25">
      <c r="A303" s="106">
        <v>41373</v>
      </c>
      <c r="B303" s="3">
        <v>9.42</v>
      </c>
      <c r="C303" s="3">
        <v>9.25</v>
      </c>
      <c r="D303" s="3">
        <v>9.09</v>
      </c>
      <c r="E303" s="3">
        <v>8.94</v>
      </c>
      <c r="F303" s="3">
        <v>8.49</v>
      </c>
      <c r="G303" s="3">
        <v>8.23</v>
      </c>
      <c r="H303" s="3">
        <v>8</v>
      </c>
      <c r="I303" s="3">
        <v>7.96</v>
      </c>
      <c r="J303" s="3">
        <v>8.02</v>
      </c>
      <c r="K303" s="3">
        <v>8.17</v>
      </c>
      <c r="L303" s="3">
        <v>8.27</v>
      </c>
      <c r="M303" s="3">
        <v>8.3800000000000008</v>
      </c>
    </row>
    <row r="304" spans="1:13" ht="16" thickBot="1" x14ac:dyDescent="0.25">
      <c r="A304" s="106">
        <v>41374</v>
      </c>
      <c r="B304" s="3">
        <v>9.2799999999999994</v>
      </c>
      <c r="C304" s="3">
        <v>9.1199999999999992</v>
      </c>
      <c r="D304" s="3">
        <v>8.98</v>
      </c>
      <c r="E304" s="3">
        <v>8.86</v>
      </c>
      <c r="F304" s="3">
        <v>8.48</v>
      </c>
      <c r="G304" s="3">
        <v>8.25</v>
      </c>
      <c r="H304" s="3">
        <v>8.0500000000000007</v>
      </c>
      <c r="I304" s="3">
        <v>8.01</v>
      </c>
      <c r="J304" s="3">
        <v>8.07</v>
      </c>
      <c r="K304" s="3">
        <v>8.1999999999999993</v>
      </c>
      <c r="L304" s="3">
        <v>8.3000000000000007</v>
      </c>
      <c r="M304" s="3">
        <v>8.41</v>
      </c>
    </row>
    <row r="305" spans="1:13" ht="16" thickBot="1" x14ac:dyDescent="0.25">
      <c r="A305" s="106">
        <v>41375</v>
      </c>
      <c r="B305" s="3">
        <v>9.23</v>
      </c>
      <c r="C305" s="3">
        <v>9.09</v>
      </c>
      <c r="D305" s="3">
        <v>8.9600000000000009</v>
      </c>
      <c r="E305" s="3">
        <v>8.85</v>
      </c>
      <c r="F305" s="3">
        <v>8.51</v>
      </c>
      <c r="G305" s="3">
        <v>8.3000000000000007</v>
      </c>
      <c r="H305" s="3">
        <v>8.1</v>
      </c>
      <c r="I305" s="3">
        <v>8.0399999999999991</v>
      </c>
      <c r="J305" s="3">
        <v>8.08</v>
      </c>
      <c r="K305" s="3">
        <v>8.19</v>
      </c>
      <c r="L305" s="3">
        <v>8.2799999999999994</v>
      </c>
      <c r="M305" s="3">
        <v>8.3800000000000008</v>
      </c>
    </row>
    <row r="306" spans="1:13" ht="16" thickBot="1" x14ac:dyDescent="0.25">
      <c r="A306" s="106">
        <v>41376</v>
      </c>
      <c r="B306" s="3">
        <v>9.1300000000000008</v>
      </c>
      <c r="C306" s="3">
        <v>9.01</v>
      </c>
      <c r="D306" s="3">
        <v>8.89</v>
      </c>
      <c r="E306" s="3">
        <v>8.7899999999999991</v>
      </c>
      <c r="F306" s="3">
        <v>8.4700000000000006</v>
      </c>
      <c r="G306" s="3">
        <v>8.26</v>
      </c>
      <c r="H306" s="3">
        <v>8.0399999999999991</v>
      </c>
      <c r="I306" s="3">
        <v>7.98</v>
      </c>
      <c r="J306" s="3">
        <v>8</v>
      </c>
      <c r="K306" s="3">
        <v>8.11</v>
      </c>
      <c r="L306" s="3">
        <v>8.2100000000000009</v>
      </c>
      <c r="M306" s="3">
        <v>8.32</v>
      </c>
    </row>
    <row r="307" spans="1:13" ht="16" thickBot="1" x14ac:dyDescent="0.25">
      <c r="A307" s="106">
        <v>41377</v>
      </c>
      <c r="B307" s="3">
        <v>9.1199999999999992</v>
      </c>
      <c r="C307" s="3">
        <v>9</v>
      </c>
      <c r="D307" s="3">
        <v>8.89</v>
      </c>
      <c r="E307" s="3">
        <v>8.7799999999999994</v>
      </c>
      <c r="F307" s="3">
        <v>8.4600000000000009</v>
      </c>
      <c r="G307" s="3">
        <v>8.25</v>
      </c>
      <c r="H307" s="3">
        <v>8.0299999999999994</v>
      </c>
      <c r="I307" s="3">
        <v>7.96</v>
      </c>
      <c r="J307" s="3">
        <v>7.99</v>
      </c>
      <c r="K307" s="3">
        <v>8.11</v>
      </c>
      <c r="L307" s="3">
        <v>8.1999999999999993</v>
      </c>
      <c r="M307" s="3">
        <v>8.32</v>
      </c>
    </row>
    <row r="308" spans="1:13" ht="16" thickBot="1" x14ac:dyDescent="0.25">
      <c r="A308" s="106">
        <v>41380</v>
      </c>
      <c r="B308" s="3">
        <v>9.02</v>
      </c>
      <c r="C308" s="3">
        <v>8.9</v>
      </c>
      <c r="D308" s="3">
        <v>8.8000000000000007</v>
      </c>
      <c r="E308" s="3">
        <v>8.7100000000000009</v>
      </c>
      <c r="F308" s="3">
        <v>8.42</v>
      </c>
      <c r="G308" s="3">
        <v>8.2200000000000006</v>
      </c>
      <c r="H308" s="3">
        <v>8.02</v>
      </c>
      <c r="I308" s="3">
        <v>7.96</v>
      </c>
      <c r="J308" s="3">
        <v>7.98</v>
      </c>
      <c r="K308" s="3">
        <v>8.09</v>
      </c>
      <c r="L308" s="3">
        <v>8.19</v>
      </c>
      <c r="M308" s="3">
        <v>8.3000000000000007</v>
      </c>
    </row>
    <row r="309" spans="1:13" ht="16" thickBot="1" x14ac:dyDescent="0.25">
      <c r="A309" s="106">
        <v>41381</v>
      </c>
      <c r="B309" s="3">
        <v>9</v>
      </c>
      <c r="C309" s="3">
        <v>8.9</v>
      </c>
      <c r="D309" s="3">
        <v>8.8000000000000007</v>
      </c>
      <c r="E309" s="3">
        <v>8.7200000000000006</v>
      </c>
      <c r="F309" s="3">
        <v>8.44</v>
      </c>
      <c r="G309" s="3">
        <v>8.24</v>
      </c>
      <c r="H309" s="3">
        <v>8.0399999999999991</v>
      </c>
      <c r="I309" s="3">
        <v>7.98</v>
      </c>
      <c r="J309" s="3">
        <v>8</v>
      </c>
      <c r="K309" s="3">
        <v>8.09</v>
      </c>
      <c r="L309" s="3">
        <v>8.18</v>
      </c>
      <c r="M309" s="3">
        <v>8.3000000000000007</v>
      </c>
    </row>
    <row r="310" spans="1:13" ht="16" thickBot="1" x14ac:dyDescent="0.25">
      <c r="A310" s="106">
        <v>41382</v>
      </c>
      <c r="B310" s="3">
        <v>8.91</v>
      </c>
      <c r="C310" s="3">
        <v>8.81</v>
      </c>
      <c r="D310" s="3">
        <v>8.7200000000000006</v>
      </c>
      <c r="E310" s="3">
        <v>8.64</v>
      </c>
      <c r="F310" s="3">
        <v>8.3800000000000008</v>
      </c>
      <c r="G310" s="3">
        <v>8.18</v>
      </c>
      <c r="H310" s="3">
        <v>7.99</v>
      </c>
      <c r="I310" s="3">
        <v>7.94</v>
      </c>
      <c r="J310" s="3">
        <v>7.98</v>
      </c>
      <c r="K310" s="3">
        <v>8.11</v>
      </c>
      <c r="L310" s="3">
        <v>8.2200000000000006</v>
      </c>
      <c r="M310" s="3">
        <v>8.35</v>
      </c>
    </row>
    <row r="311" spans="1:13" ht="16" thickBot="1" x14ac:dyDescent="0.25">
      <c r="A311" s="106">
        <v>41383</v>
      </c>
      <c r="B311" s="3">
        <v>8.75</v>
      </c>
      <c r="C311" s="3">
        <v>8.65</v>
      </c>
      <c r="D311" s="3">
        <v>8.56</v>
      </c>
      <c r="E311" s="3">
        <v>8.48</v>
      </c>
      <c r="F311" s="3">
        <v>8.2200000000000006</v>
      </c>
      <c r="G311" s="3">
        <v>8.0500000000000007</v>
      </c>
      <c r="H311" s="3">
        <v>7.88</v>
      </c>
      <c r="I311" s="3">
        <v>7.84</v>
      </c>
      <c r="J311" s="3">
        <v>7.88</v>
      </c>
      <c r="K311" s="3">
        <v>8.02</v>
      </c>
      <c r="L311" s="3">
        <v>8.14</v>
      </c>
      <c r="M311" s="3">
        <v>8.2899999999999991</v>
      </c>
    </row>
    <row r="312" spans="1:13" ht="16" thickBot="1" x14ac:dyDescent="0.25">
      <c r="A312" s="106">
        <v>41387</v>
      </c>
      <c r="B312" s="3">
        <v>8.36</v>
      </c>
      <c r="C312" s="3">
        <v>8.2899999999999991</v>
      </c>
      <c r="D312" s="3">
        <v>8.23</v>
      </c>
      <c r="E312" s="3">
        <v>8.18</v>
      </c>
      <c r="F312" s="3">
        <v>8.0299999999999994</v>
      </c>
      <c r="G312" s="3">
        <v>7.93</v>
      </c>
      <c r="H312" s="3">
        <v>7.78</v>
      </c>
      <c r="I312" s="3">
        <v>7.71</v>
      </c>
      <c r="J312" s="3">
        <v>7.77</v>
      </c>
      <c r="K312" s="3">
        <v>8</v>
      </c>
      <c r="L312" s="3">
        <v>8.24</v>
      </c>
      <c r="M312" s="3">
        <v>8.59</v>
      </c>
    </row>
    <row r="313" spans="1:13" ht="16" thickBot="1" x14ac:dyDescent="0.25">
      <c r="A313" s="106">
        <v>41388</v>
      </c>
      <c r="B313" s="3">
        <v>8.4600000000000009</v>
      </c>
      <c r="C313" s="3">
        <v>8.39</v>
      </c>
      <c r="D313" s="3">
        <v>8.33</v>
      </c>
      <c r="E313" s="3">
        <v>8.2799999999999994</v>
      </c>
      <c r="F313" s="3">
        <v>8.11</v>
      </c>
      <c r="G313" s="3">
        <v>7.96</v>
      </c>
      <c r="H313" s="3">
        <v>7.77</v>
      </c>
      <c r="I313" s="3">
        <v>7.71</v>
      </c>
      <c r="J313" s="3">
        <v>7.79</v>
      </c>
      <c r="K313" s="3">
        <v>8.07</v>
      </c>
      <c r="L313" s="3">
        <v>8.34</v>
      </c>
      <c r="M313" s="3">
        <v>8.73</v>
      </c>
    </row>
    <row r="314" spans="1:13" ht="16" thickBot="1" x14ac:dyDescent="0.25">
      <c r="A314" s="106">
        <v>41389</v>
      </c>
      <c r="B314" s="3">
        <v>8.42</v>
      </c>
      <c r="C314" s="3">
        <v>8.36</v>
      </c>
      <c r="D314" s="3">
        <v>8.31</v>
      </c>
      <c r="E314" s="3">
        <v>8.27</v>
      </c>
      <c r="F314" s="3">
        <v>8.11</v>
      </c>
      <c r="G314" s="3">
        <v>7.98</v>
      </c>
      <c r="H314" s="3">
        <v>7.8</v>
      </c>
      <c r="I314" s="3">
        <v>7.73</v>
      </c>
      <c r="J314" s="3">
        <v>7.79</v>
      </c>
      <c r="K314" s="3">
        <v>8.06</v>
      </c>
      <c r="L314" s="3">
        <v>8.34</v>
      </c>
      <c r="M314" s="3">
        <v>8.76</v>
      </c>
    </row>
    <row r="315" spans="1:13" ht="16" thickBot="1" x14ac:dyDescent="0.25">
      <c r="A315" s="106">
        <v>41390</v>
      </c>
      <c r="B315" s="3">
        <v>8.41</v>
      </c>
      <c r="C315" s="3">
        <v>8.35</v>
      </c>
      <c r="D315" s="3">
        <v>8.31</v>
      </c>
      <c r="E315" s="3">
        <v>8.2799999999999994</v>
      </c>
      <c r="F315" s="3">
        <v>8.18</v>
      </c>
      <c r="G315" s="3">
        <v>8.0500000000000007</v>
      </c>
      <c r="H315" s="3">
        <v>7.83</v>
      </c>
      <c r="I315" s="3">
        <v>7.73</v>
      </c>
      <c r="J315" s="3">
        <v>7.77</v>
      </c>
      <c r="K315" s="3">
        <v>8.02</v>
      </c>
      <c r="L315" s="3">
        <v>8.3000000000000007</v>
      </c>
      <c r="M315" s="3">
        <v>8.75</v>
      </c>
    </row>
    <row r="316" spans="1:13" ht="16" thickBot="1" x14ac:dyDescent="0.25">
      <c r="A316" s="106">
        <v>41391</v>
      </c>
      <c r="B316" s="3">
        <v>8.5</v>
      </c>
      <c r="C316" s="3">
        <v>8.42</v>
      </c>
      <c r="D316" s="3">
        <v>8.36</v>
      </c>
      <c r="E316" s="3">
        <v>8.3000000000000007</v>
      </c>
      <c r="F316" s="3">
        <v>8.09</v>
      </c>
      <c r="G316" s="3">
        <v>7.92</v>
      </c>
      <c r="H316" s="3">
        <v>7.69</v>
      </c>
      <c r="I316" s="3">
        <v>7.61</v>
      </c>
      <c r="J316" s="3">
        <v>7.67</v>
      </c>
      <c r="K316" s="3">
        <v>7.95</v>
      </c>
      <c r="L316" s="3">
        <v>8.26</v>
      </c>
      <c r="M316" s="3">
        <v>8.75</v>
      </c>
    </row>
    <row r="317" spans="1:13" ht="16" thickBot="1" x14ac:dyDescent="0.25">
      <c r="A317" s="106">
        <v>41395</v>
      </c>
      <c r="B317" s="3">
        <v>8.58</v>
      </c>
      <c r="C317" s="3">
        <v>8.49</v>
      </c>
      <c r="D317" s="3">
        <v>8.41</v>
      </c>
      <c r="E317" s="3">
        <v>8.33</v>
      </c>
      <c r="F317" s="3">
        <v>8.08</v>
      </c>
      <c r="G317" s="3">
        <v>7.89</v>
      </c>
      <c r="H317" s="3">
        <v>7.66</v>
      </c>
      <c r="I317" s="3">
        <v>7.57</v>
      </c>
      <c r="J317" s="3">
        <v>7.62</v>
      </c>
      <c r="K317" s="3">
        <v>7.92</v>
      </c>
      <c r="L317" s="3">
        <v>8.25</v>
      </c>
      <c r="M317" s="3">
        <v>8.77</v>
      </c>
    </row>
    <row r="318" spans="1:13" ht="16" thickBot="1" x14ac:dyDescent="0.25">
      <c r="A318" s="106">
        <v>41396</v>
      </c>
      <c r="B318" s="3">
        <v>8.5399999999999991</v>
      </c>
      <c r="C318" s="3">
        <v>8.4600000000000009</v>
      </c>
      <c r="D318" s="3">
        <v>8.3800000000000008</v>
      </c>
      <c r="E318" s="3">
        <v>8.32</v>
      </c>
      <c r="F318" s="3">
        <v>8.09</v>
      </c>
      <c r="G318" s="3">
        <v>7.93</v>
      </c>
      <c r="H318" s="3">
        <v>7.7</v>
      </c>
      <c r="I318" s="3">
        <v>7.61</v>
      </c>
      <c r="J318" s="3">
        <v>7.64</v>
      </c>
      <c r="K318" s="3">
        <v>7.93</v>
      </c>
      <c r="L318" s="3">
        <v>8.27</v>
      </c>
      <c r="M318" s="3">
        <v>8.82</v>
      </c>
    </row>
    <row r="319" spans="1:13" ht="16" thickBot="1" x14ac:dyDescent="0.25">
      <c r="A319" s="106">
        <v>41397</v>
      </c>
      <c r="B319" s="3">
        <v>8.5500000000000007</v>
      </c>
      <c r="C319" s="3">
        <v>8.48</v>
      </c>
      <c r="D319" s="3">
        <v>8.41</v>
      </c>
      <c r="E319" s="3">
        <v>8.35</v>
      </c>
      <c r="F319" s="3">
        <v>8.18</v>
      </c>
      <c r="G319" s="3">
        <v>8.02</v>
      </c>
      <c r="H319" s="3">
        <v>7.79</v>
      </c>
      <c r="I319" s="3">
        <v>7.68</v>
      </c>
      <c r="J319" s="3">
        <v>7.71</v>
      </c>
      <c r="K319" s="3">
        <v>8.02</v>
      </c>
      <c r="L319" s="3">
        <v>8.3800000000000008</v>
      </c>
      <c r="M319" s="3">
        <v>8.9600000000000009</v>
      </c>
    </row>
    <row r="320" spans="1:13" ht="16" thickBot="1" x14ac:dyDescent="0.25">
      <c r="A320" s="106">
        <v>41398</v>
      </c>
      <c r="B320" s="3">
        <v>8.67</v>
      </c>
      <c r="C320" s="3">
        <v>8.6</v>
      </c>
      <c r="D320" s="3">
        <v>8.5299999999999994</v>
      </c>
      <c r="E320" s="3">
        <v>8.4700000000000006</v>
      </c>
      <c r="F320" s="3">
        <v>8.26</v>
      </c>
      <c r="G320" s="3">
        <v>8.09</v>
      </c>
      <c r="H320" s="3">
        <v>7.85</v>
      </c>
      <c r="I320" s="3">
        <v>7.73</v>
      </c>
      <c r="J320" s="3">
        <v>7.74</v>
      </c>
      <c r="K320" s="3">
        <v>8.02</v>
      </c>
      <c r="L320" s="3">
        <v>8.3699999999999992</v>
      </c>
      <c r="M320" s="3">
        <v>8.9700000000000006</v>
      </c>
    </row>
    <row r="321" spans="1:13" ht="16" thickBot="1" x14ac:dyDescent="0.25">
      <c r="A321" s="106">
        <v>41403</v>
      </c>
      <c r="B321" s="3">
        <v>8.56</v>
      </c>
      <c r="C321" s="3">
        <v>8.48</v>
      </c>
      <c r="D321" s="3">
        <v>8.42</v>
      </c>
      <c r="E321" s="3">
        <v>8.3699999999999992</v>
      </c>
      <c r="F321" s="3">
        <v>8.18</v>
      </c>
      <c r="G321" s="3">
        <v>7.98</v>
      </c>
      <c r="H321" s="3">
        <v>7.71</v>
      </c>
      <c r="I321" s="3">
        <v>7.59</v>
      </c>
      <c r="J321" s="3">
        <v>7.64</v>
      </c>
      <c r="K321" s="3">
        <v>7.94</v>
      </c>
      <c r="L321" s="3">
        <v>8.31</v>
      </c>
      <c r="M321" s="3">
        <v>8.9600000000000009</v>
      </c>
    </row>
    <row r="322" spans="1:13" ht="16" thickBot="1" x14ac:dyDescent="0.25">
      <c r="A322" s="106">
        <v>41404</v>
      </c>
      <c r="B322" s="3">
        <v>8.41</v>
      </c>
      <c r="C322" s="3">
        <v>8.34</v>
      </c>
      <c r="D322" s="3">
        <v>8.2899999999999991</v>
      </c>
      <c r="E322" s="3">
        <v>8.25</v>
      </c>
      <c r="F322" s="3">
        <v>8.14</v>
      </c>
      <c r="G322" s="3">
        <v>7.97</v>
      </c>
      <c r="H322" s="3">
        <v>7.71</v>
      </c>
      <c r="I322" s="3">
        <v>7.59</v>
      </c>
      <c r="J322" s="3">
        <v>7.64</v>
      </c>
      <c r="K322" s="3">
        <v>7.94</v>
      </c>
      <c r="L322" s="3">
        <v>8.31</v>
      </c>
      <c r="M322" s="3">
        <v>8.9700000000000006</v>
      </c>
    </row>
    <row r="323" spans="1:13" ht="16" thickBot="1" x14ac:dyDescent="0.25">
      <c r="A323" s="106">
        <v>41405</v>
      </c>
      <c r="B323" s="3">
        <v>8.41</v>
      </c>
      <c r="C323" s="3">
        <v>8.35</v>
      </c>
      <c r="D323" s="3">
        <v>8.2899999999999991</v>
      </c>
      <c r="E323" s="3">
        <v>8.24</v>
      </c>
      <c r="F323" s="3">
        <v>8.08</v>
      </c>
      <c r="G323" s="3">
        <v>7.93</v>
      </c>
      <c r="H323" s="3">
        <v>7.72</v>
      </c>
      <c r="I323" s="3">
        <v>7.62</v>
      </c>
      <c r="J323" s="3">
        <v>7.64</v>
      </c>
      <c r="K323" s="3">
        <v>7.87</v>
      </c>
      <c r="L323" s="3">
        <v>8.2100000000000009</v>
      </c>
      <c r="M323" s="3">
        <v>8.85</v>
      </c>
    </row>
    <row r="324" spans="1:13" ht="16" thickBot="1" x14ac:dyDescent="0.25">
      <c r="A324" s="106">
        <v>41408</v>
      </c>
      <c r="B324" s="3">
        <v>8.4700000000000006</v>
      </c>
      <c r="C324" s="3">
        <v>8.4</v>
      </c>
      <c r="D324" s="3">
        <v>8.34</v>
      </c>
      <c r="E324" s="3">
        <v>8.2899999999999991</v>
      </c>
      <c r="F324" s="3">
        <v>8.1199999999999992</v>
      </c>
      <c r="G324" s="3">
        <v>7.94</v>
      </c>
      <c r="H324" s="3">
        <v>7.66</v>
      </c>
      <c r="I324" s="3">
        <v>7.53</v>
      </c>
      <c r="J324" s="3">
        <v>7.56</v>
      </c>
      <c r="K324" s="3">
        <v>7.87</v>
      </c>
      <c r="L324" s="3">
        <v>8.26</v>
      </c>
      <c r="M324" s="3">
        <v>8.9499999999999993</v>
      </c>
    </row>
    <row r="325" spans="1:13" ht="16" thickBot="1" x14ac:dyDescent="0.25">
      <c r="A325" s="106">
        <v>41409</v>
      </c>
      <c r="B325" s="3">
        <v>8.4499999999999993</v>
      </c>
      <c r="C325" s="3">
        <v>8.3800000000000008</v>
      </c>
      <c r="D325" s="3">
        <v>8.33</v>
      </c>
      <c r="E325" s="3">
        <v>8.2899999999999991</v>
      </c>
      <c r="F325" s="3">
        <v>8.14</v>
      </c>
      <c r="G325" s="3">
        <v>7.97</v>
      </c>
      <c r="H325" s="3">
        <v>7.7</v>
      </c>
      <c r="I325" s="3">
        <v>7.58</v>
      </c>
      <c r="J325" s="3">
        <v>7.6</v>
      </c>
      <c r="K325" s="3">
        <v>7.88</v>
      </c>
      <c r="L325" s="3">
        <v>8.25</v>
      </c>
      <c r="M325" s="3">
        <v>8.93</v>
      </c>
    </row>
    <row r="326" spans="1:13" ht="16" thickBot="1" x14ac:dyDescent="0.25">
      <c r="A326" s="106">
        <v>41410</v>
      </c>
      <c r="B326" s="3">
        <v>8.4600000000000009</v>
      </c>
      <c r="C326" s="3">
        <v>8.39</v>
      </c>
      <c r="D326" s="3">
        <v>8.34</v>
      </c>
      <c r="E326" s="3">
        <v>8.3000000000000007</v>
      </c>
      <c r="F326" s="3">
        <v>8.16</v>
      </c>
      <c r="G326" s="3">
        <v>8</v>
      </c>
      <c r="H326" s="3">
        <v>7.76</v>
      </c>
      <c r="I326" s="3">
        <v>7.65</v>
      </c>
      <c r="J326" s="3">
        <v>7.66</v>
      </c>
      <c r="K326" s="3">
        <v>7.92</v>
      </c>
      <c r="L326" s="3">
        <v>8.2799999999999994</v>
      </c>
      <c r="M326" s="3">
        <v>8.94</v>
      </c>
    </row>
    <row r="327" spans="1:13" ht="16" thickBot="1" x14ac:dyDescent="0.25">
      <c r="A327" s="106">
        <v>41411</v>
      </c>
      <c r="B327" s="3">
        <v>8.4600000000000009</v>
      </c>
      <c r="C327" s="3">
        <v>8.39</v>
      </c>
      <c r="D327" s="3">
        <v>8.33</v>
      </c>
      <c r="E327" s="3">
        <v>8.2899999999999991</v>
      </c>
      <c r="F327" s="3">
        <v>8.15</v>
      </c>
      <c r="G327" s="3">
        <v>8.01</v>
      </c>
      <c r="H327" s="3">
        <v>7.77</v>
      </c>
      <c r="I327" s="3">
        <v>7.65</v>
      </c>
      <c r="J327" s="3">
        <v>7.65</v>
      </c>
      <c r="K327" s="3">
        <v>7.88</v>
      </c>
      <c r="L327" s="3">
        <v>8.2100000000000009</v>
      </c>
      <c r="M327" s="3">
        <v>8.8699999999999992</v>
      </c>
    </row>
    <row r="328" spans="1:13" ht="16" thickBot="1" x14ac:dyDescent="0.25">
      <c r="A328" s="106">
        <v>41412</v>
      </c>
      <c r="B328" s="3">
        <v>8.49</v>
      </c>
      <c r="C328" s="3">
        <v>8.42</v>
      </c>
      <c r="D328" s="3">
        <v>8.36</v>
      </c>
      <c r="E328" s="3">
        <v>8.31</v>
      </c>
      <c r="F328" s="3">
        <v>8.15</v>
      </c>
      <c r="G328" s="3">
        <v>7.97</v>
      </c>
      <c r="H328" s="3">
        <v>7.69</v>
      </c>
      <c r="I328" s="3">
        <v>7.55</v>
      </c>
      <c r="J328" s="3">
        <v>7.56</v>
      </c>
      <c r="K328" s="3">
        <v>7.83</v>
      </c>
      <c r="L328" s="3">
        <v>8.19</v>
      </c>
      <c r="M328" s="3">
        <v>8.8699999999999992</v>
      </c>
    </row>
    <row r="329" spans="1:13" ht="16" thickBot="1" x14ac:dyDescent="0.25">
      <c r="A329" s="106">
        <v>41415</v>
      </c>
      <c r="B329" s="3">
        <v>8.4499999999999993</v>
      </c>
      <c r="C329" s="3">
        <v>8.3699999999999992</v>
      </c>
      <c r="D329" s="3">
        <v>8.31</v>
      </c>
      <c r="E329" s="3">
        <v>8.26</v>
      </c>
      <c r="F329" s="3">
        <v>8.1</v>
      </c>
      <c r="G329" s="3">
        <v>7.94</v>
      </c>
      <c r="H329" s="3">
        <v>7.68</v>
      </c>
      <c r="I329" s="3">
        <v>7.56</v>
      </c>
      <c r="J329" s="3">
        <v>7.55</v>
      </c>
      <c r="K329" s="3">
        <v>7.8</v>
      </c>
      <c r="L329" s="3">
        <v>8.16</v>
      </c>
      <c r="M329" s="3">
        <v>8.84</v>
      </c>
    </row>
    <row r="330" spans="1:13" ht="16" thickBot="1" x14ac:dyDescent="0.25">
      <c r="A330" s="106">
        <v>41416</v>
      </c>
      <c r="B330" s="3">
        <v>8.52</v>
      </c>
      <c r="C330" s="3">
        <v>8.44</v>
      </c>
      <c r="D330" s="3">
        <v>8.3699999999999992</v>
      </c>
      <c r="E330" s="3">
        <v>8.32</v>
      </c>
      <c r="F330" s="3">
        <v>8.1300000000000008</v>
      </c>
      <c r="G330" s="3">
        <v>7.95</v>
      </c>
      <c r="H330" s="3">
        <v>7.68</v>
      </c>
      <c r="I330" s="3">
        <v>7.54</v>
      </c>
      <c r="J330" s="3">
        <v>7.54</v>
      </c>
      <c r="K330" s="3">
        <v>7.81</v>
      </c>
      <c r="L330" s="3">
        <v>8.19</v>
      </c>
      <c r="M330" s="3">
        <v>8.89</v>
      </c>
    </row>
    <row r="331" spans="1:13" ht="16" thickBot="1" x14ac:dyDescent="0.25">
      <c r="A331" s="106">
        <v>41417</v>
      </c>
      <c r="B331" s="3">
        <v>8.51</v>
      </c>
      <c r="C331" s="3">
        <v>8.43</v>
      </c>
      <c r="D331" s="3">
        <v>8.36</v>
      </c>
      <c r="E331" s="3">
        <v>8.31</v>
      </c>
      <c r="F331" s="3">
        <v>8.16</v>
      </c>
      <c r="G331" s="3">
        <v>8</v>
      </c>
      <c r="H331" s="3">
        <v>7.76</v>
      </c>
      <c r="I331" s="3">
        <v>7.63</v>
      </c>
      <c r="J331" s="3">
        <v>7.6</v>
      </c>
      <c r="K331" s="3">
        <v>7.82</v>
      </c>
      <c r="L331" s="3">
        <v>8.15</v>
      </c>
      <c r="M331" s="3">
        <v>8.83</v>
      </c>
    </row>
    <row r="332" spans="1:13" ht="16" thickBot="1" x14ac:dyDescent="0.25">
      <c r="A332" s="106">
        <v>41418</v>
      </c>
      <c r="B332" s="3">
        <v>8.51</v>
      </c>
      <c r="C332" s="3">
        <v>8.44</v>
      </c>
      <c r="D332" s="3">
        <v>8.39</v>
      </c>
      <c r="E332" s="3">
        <v>8.34</v>
      </c>
      <c r="F332" s="3">
        <v>8.19</v>
      </c>
      <c r="G332" s="3">
        <v>8.0299999999999994</v>
      </c>
      <c r="H332" s="3">
        <v>7.77</v>
      </c>
      <c r="I332" s="3">
        <v>7.63</v>
      </c>
      <c r="J332" s="3">
        <v>7.6</v>
      </c>
      <c r="K332" s="3">
        <v>7.83</v>
      </c>
      <c r="L332" s="3">
        <v>8.18</v>
      </c>
      <c r="M332" s="3">
        <v>8.8699999999999992</v>
      </c>
    </row>
    <row r="333" spans="1:13" ht="16" thickBot="1" x14ac:dyDescent="0.25">
      <c r="A333" s="106">
        <v>41419</v>
      </c>
      <c r="B333" s="3">
        <v>8.5399999999999991</v>
      </c>
      <c r="C333" s="3">
        <v>8.4700000000000006</v>
      </c>
      <c r="D333" s="3">
        <v>8.41</v>
      </c>
      <c r="E333" s="3">
        <v>8.36</v>
      </c>
      <c r="F333" s="3">
        <v>8.18</v>
      </c>
      <c r="G333" s="3">
        <v>8.0399999999999991</v>
      </c>
      <c r="H333" s="3">
        <v>7.81</v>
      </c>
      <c r="I333" s="3">
        <v>7.69</v>
      </c>
      <c r="J333" s="3">
        <v>7.67</v>
      </c>
      <c r="K333" s="3">
        <v>7.89</v>
      </c>
      <c r="L333" s="3">
        <v>8.2100000000000009</v>
      </c>
      <c r="M333" s="3">
        <v>8.8800000000000008</v>
      </c>
    </row>
    <row r="334" spans="1:13" ht="16" thickBot="1" x14ac:dyDescent="0.25">
      <c r="A334" s="106">
        <v>41422</v>
      </c>
      <c r="B334" s="3">
        <v>8.48</v>
      </c>
      <c r="C334" s="3">
        <v>8.42</v>
      </c>
      <c r="D334" s="3">
        <v>8.36</v>
      </c>
      <c r="E334" s="3">
        <v>8.31</v>
      </c>
      <c r="F334" s="3">
        <v>8.14</v>
      </c>
      <c r="G334" s="3">
        <v>7.99</v>
      </c>
      <c r="H334" s="3">
        <v>7.77</v>
      </c>
      <c r="I334" s="3">
        <v>7.66</v>
      </c>
      <c r="J334" s="3">
        <v>7.65</v>
      </c>
      <c r="K334" s="3">
        <v>7.88</v>
      </c>
      <c r="L334" s="3">
        <v>8.2100000000000009</v>
      </c>
      <c r="M334" s="3">
        <v>8.89</v>
      </c>
    </row>
    <row r="335" spans="1:13" ht="16" thickBot="1" x14ac:dyDescent="0.25">
      <c r="A335" s="106">
        <v>41423</v>
      </c>
      <c r="B335" s="3">
        <v>8.5</v>
      </c>
      <c r="C335" s="3">
        <v>8.43</v>
      </c>
      <c r="D335" s="3">
        <v>8.3800000000000008</v>
      </c>
      <c r="E335" s="3">
        <v>8.34</v>
      </c>
      <c r="F335" s="3">
        <v>8.19</v>
      </c>
      <c r="G335" s="3">
        <v>8.0399999999999991</v>
      </c>
      <c r="H335" s="3">
        <v>7.82</v>
      </c>
      <c r="I335" s="3">
        <v>7.71</v>
      </c>
      <c r="J335" s="3">
        <v>7.69</v>
      </c>
      <c r="K335" s="3">
        <v>7.9</v>
      </c>
      <c r="L335" s="3">
        <v>8.2200000000000006</v>
      </c>
      <c r="M335" s="3">
        <v>8.8699999999999992</v>
      </c>
    </row>
    <row r="336" spans="1:13" ht="16" thickBot="1" x14ac:dyDescent="0.25">
      <c r="A336" s="106">
        <v>41424</v>
      </c>
      <c r="B336" s="3">
        <v>8.56</v>
      </c>
      <c r="C336" s="3">
        <v>8.48</v>
      </c>
      <c r="D336" s="3">
        <v>8.41</v>
      </c>
      <c r="E336" s="3">
        <v>8.34</v>
      </c>
      <c r="F336" s="3">
        <v>8.16</v>
      </c>
      <c r="G336" s="3">
        <v>8.02</v>
      </c>
      <c r="H336" s="3">
        <v>7.83</v>
      </c>
      <c r="I336" s="3">
        <v>7.72</v>
      </c>
      <c r="J336" s="3">
        <v>7.71</v>
      </c>
      <c r="K336" s="3">
        <v>7.91</v>
      </c>
      <c r="L336" s="3">
        <v>8.2200000000000006</v>
      </c>
      <c r="M336" s="3">
        <v>8.8699999999999992</v>
      </c>
    </row>
    <row r="337" spans="1:13" ht="16" thickBot="1" x14ac:dyDescent="0.25">
      <c r="A337" s="106">
        <v>41425</v>
      </c>
      <c r="B337" s="3">
        <v>8.4700000000000006</v>
      </c>
      <c r="C337" s="3">
        <v>8.4</v>
      </c>
      <c r="D337" s="3">
        <v>8.34</v>
      </c>
      <c r="E337" s="3">
        <v>8.2899999999999991</v>
      </c>
      <c r="F337" s="3">
        <v>8.09</v>
      </c>
      <c r="G337" s="3">
        <v>7.93</v>
      </c>
      <c r="H337" s="3">
        <v>7.71</v>
      </c>
      <c r="I337" s="3">
        <v>7.61</v>
      </c>
      <c r="J337" s="3">
        <v>7.61</v>
      </c>
      <c r="K337" s="3">
        <v>7.84</v>
      </c>
      <c r="L337" s="3">
        <v>8.19</v>
      </c>
      <c r="M337" s="3">
        <v>8.8699999999999992</v>
      </c>
    </row>
    <row r="338" spans="1:13" ht="16" thickBot="1" x14ac:dyDescent="0.25">
      <c r="A338" s="106">
        <v>41426</v>
      </c>
      <c r="B338" s="3">
        <v>8.4499999999999993</v>
      </c>
      <c r="C338" s="3">
        <v>8.3800000000000008</v>
      </c>
      <c r="D338" s="3">
        <v>8.32</v>
      </c>
      <c r="E338" s="3">
        <v>8.27</v>
      </c>
      <c r="F338" s="3">
        <v>8.08</v>
      </c>
      <c r="G338" s="3">
        <v>7.93</v>
      </c>
      <c r="H338" s="3">
        <v>7.73</v>
      </c>
      <c r="I338" s="3">
        <v>7.63</v>
      </c>
      <c r="J338" s="3">
        <v>7.63</v>
      </c>
      <c r="K338" s="3">
        <v>7.85</v>
      </c>
      <c r="L338" s="3">
        <v>8.19</v>
      </c>
      <c r="M338" s="3">
        <v>8.89</v>
      </c>
    </row>
    <row r="339" spans="1:13" ht="16" thickBot="1" x14ac:dyDescent="0.25">
      <c r="A339" s="106">
        <v>41429</v>
      </c>
      <c r="B339" s="3">
        <v>8.4600000000000009</v>
      </c>
      <c r="C339" s="3">
        <v>8.3699999999999992</v>
      </c>
      <c r="D339" s="3">
        <v>8.3000000000000007</v>
      </c>
      <c r="E339" s="3">
        <v>8.23</v>
      </c>
      <c r="F339" s="3">
        <v>8.0500000000000007</v>
      </c>
      <c r="G339" s="3">
        <v>7.93</v>
      </c>
      <c r="H339" s="3">
        <v>7.76</v>
      </c>
      <c r="I339" s="3">
        <v>7.68</v>
      </c>
      <c r="J339" s="3">
        <v>7.69</v>
      </c>
      <c r="K339" s="3">
        <v>7.94</v>
      </c>
      <c r="L339" s="3">
        <v>8.2799999999999994</v>
      </c>
      <c r="M339" s="3">
        <v>8.98</v>
      </c>
    </row>
    <row r="340" spans="1:13" ht="16" thickBot="1" x14ac:dyDescent="0.25">
      <c r="A340" s="106">
        <v>41430</v>
      </c>
      <c r="B340" s="3">
        <v>8.31</v>
      </c>
      <c r="C340" s="3">
        <v>8.25</v>
      </c>
      <c r="D340" s="3">
        <v>8.19</v>
      </c>
      <c r="E340" s="3">
        <v>8.15</v>
      </c>
      <c r="F340" s="3">
        <v>8.01</v>
      </c>
      <c r="G340" s="3">
        <v>7.9</v>
      </c>
      <c r="H340" s="3">
        <v>7.74</v>
      </c>
      <c r="I340" s="3">
        <v>7.66</v>
      </c>
      <c r="J340" s="3">
        <v>7.69</v>
      </c>
      <c r="K340" s="3">
        <v>7.94</v>
      </c>
      <c r="L340" s="3">
        <v>8.3000000000000007</v>
      </c>
      <c r="M340" s="3">
        <v>9</v>
      </c>
    </row>
    <row r="341" spans="1:13" ht="16" thickBot="1" x14ac:dyDescent="0.25">
      <c r="A341" s="106">
        <v>41431</v>
      </c>
      <c r="B341" s="3">
        <v>8.1999999999999993</v>
      </c>
      <c r="C341" s="3">
        <v>8.15</v>
      </c>
      <c r="D341" s="3">
        <v>8.11</v>
      </c>
      <c r="E341" s="3">
        <v>8.07</v>
      </c>
      <c r="F341" s="3">
        <v>7.96</v>
      </c>
      <c r="G341" s="3">
        <v>7.86</v>
      </c>
      <c r="H341" s="3">
        <v>7.72</v>
      </c>
      <c r="I341" s="3">
        <v>7.66</v>
      </c>
      <c r="J341" s="3">
        <v>7.69</v>
      </c>
      <c r="K341" s="3">
        <v>7.94</v>
      </c>
      <c r="L341" s="3">
        <v>8.2899999999999991</v>
      </c>
      <c r="M341" s="3">
        <v>8.99</v>
      </c>
    </row>
    <row r="342" spans="1:13" ht="16" thickBot="1" x14ac:dyDescent="0.25">
      <c r="A342" s="106">
        <v>41432</v>
      </c>
      <c r="B342" s="3">
        <v>8.1300000000000008</v>
      </c>
      <c r="C342" s="3">
        <v>8.09</v>
      </c>
      <c r="D342" s="3">
        <v>8.0500000000000007</v>
      </c>
      <c r="E342" s="3">
        <v>8.02</v>
      </c>
      <c r="F342" s="3">
        <v>7.94</v>
      </c>
      <c r="G342" s="3">
        <v>7.86</v>
      </c>
      <c r="H342" s="3">
        <v>7.72</v>
      </c>
      <c r="I342" s="3">
        <v>7.66</v>
      </c>
      <c r="J342" s="3">
        <v>7.68</v>
      </c>
      <c r="K342" s="3">
        <v>7.93</v>
      </c>
      <c r="L342" s="3">
        <v>8.27</v>
      </c>
      <c r="M342" s="3">
        <v>8.9600000000000009</v>
      </c>
    </row>
    <row r="343" spans="1:13" ht="16" thickBot="1" x14ac:dyDescent="0.25">
      <c r="A343" s="106">
        <v>41433</v>
      </c>
      <c r="B343" s="3">
        <v>8.14</v>
      </c>
      <c r="C343" s="3">
        <v>8.1</v>
      </c>
      <c r="D343" s="3">
        <v>8.06</v>
      </c>
      <c r="E343" s="3">
        <v>8.0299999999999994</v>
      </c>
      <c r="F343" s="3">
        <v>7.92</v>
      </c>
      <c r="G343" s="3">
        <v>7.83</v>
      </c>
      <c r="H343" s="3">
        <v>7.7</v>
      </c>
      <c r="I343" s="3">
        <v>7.65</v>
      </c>
      <c r="J343" s="3">
        <v>7.67</v>
      </c>
      <c r="K343" s="3">
        <v>7.9</v>
      </c>
      <c r="L343" s="3">
        <v>8.23</v>
      </c>
      <c r="M343" s="3">
        <v>8.9</v>
      </c>
    </row>
    <row r="344" spans="1:13" ht="16" thickBot="1" x14ac:dyDescent="0.25">
      <c r="A344" s="106">
        <v>41437</v>
      </c>
      <c r="B344" s="3">
        <v>8.11</v>
      </c>
      <c r="C344" s="3">
        <v>8.06</v>
      </c>
      <c r="D344" s="3">
        <v>8.0299999999999994</v>
      </c>
      <c r="E344" s="3">
        <v>8</v>
      </c>
      <c r="F344" s="3">
        <v>7.91</v>
      </c>
      <c r="G344" s="3">
        <v>7.82</v>
      </c>
      <c r="H344" s="3">
        <v>7.7</v>
      </c>
      <c r="I344" s="3">
        <v>7.64</v>
      </c>
      <c r="J344" s="3">
        <v>7.66</v>
      </c>
      <c r="K344" s="3">
        <v>7.88</v>
      </c>
      <c r="L344" s="3">
        <v>8.2100000000000009</v>
      </c>
      <c r="M344" s="3">
        <v>8.89</v>
      </c>
    </row>
    <row r="345" spans="1:13" ht="16" thickBot="1" x14ac:dyDescent="0.25">
      <c r="A345" s="106">
        <v>41438</v>
      </c>
      <c r="B345" s="3">
        <v>8.07</v>
      </c>
      <c r="C345" s="3">
        <v>8.0299999999999994</v>
      </c>
      <c r="D345" s="3">
        <v>7.99</v>
      </c>
      <c r="E345" s="3">
        <v>7.96</v>
      </c>
      <c r="F345" s="3">
        <v>7.87</v>
      </c>
      <c r="G345" s="3">
        <v>7.8</v>
      </c>
      <c r="H345" s="3">
        <v>7.7</v>
      </c>
      <c r="I345" s="3">
        <v>7.67</v>
      </c>
      <c r="J345" s="3">
        <v>7.71</v>
      </c>
      <c r="K345" s="3">
        <v>7.93</v>
      </c>
      <c r="L345" s="3">
        <v>8.25</v>
      </c>
      <c r="M345" s="3">
        <v>8.92</v>
      </c>
    </row>
    <row r="346" spans="1:13" ht="16" thickBot="1" x14ac:dyDescent="0.25">
      <c r="A346" s="106">
        <v>41439</v>
      </c>
      <c r="B346" s="3">
        <v>8.14</v>
      </c>
      <c r="C346" s="3">
        <v>8.1</v>
      </c>
      <c r="D346" s="3">
        <v>8.07</v>
      </c>
      <c r="E346" s="3">
        <v>8.0399999999999991</v>
      </c>
      <c r="F346" s="3">
        <v>7.96</v>
      </c>
      <c r="G346" s="3">
        <v>7.89</v>
      </c>
      <c r="H346" s="3">
        <v>7.81</v>
      </c>
      <c r="I346" s="3">
        <v>7.78</v>
      </c>
      <c r="J346" s="3">
        <v>7.82</v>
      </c>
      <c r="K346" s="3">
        <v>8.0500000000000007</v>
      </c>
      <c r="L346" s="3">
        <v>8.36</v>
      </c>
      <c r="M346" s="3">
        <v>9.02</v>
      </c>
    </row>
    <row r="347" spans="1:13" ht="16" thickBot="1" x14ac:dyDescent="0.25">
      <c r="A347" s="106">
        <v>41440</v>
      </c>
      <c r="B347" s="3">
        <v>8.14</v>
      </c>
      <c r="C347" s="3">
        <v>8.11</v>
      </c>
      <c r="D347" s="3">
        <v>8.08</v>
      </c>
      <c r="E347" s="3">
        <v>8.06</v>
      </c>
      <c r="F347" s="3">
        <v>8.01</v>
      </c>
      <c r="G347" s="3">
        <v>7.97</v>
      </c>
      <c r="H347" s="3">
        <v>7.91</v>
      </c>
      <c r="I347" s="3">
        <v>7.88</v>
      </c>
      <c r="J347" s="3">
        <v>7.91</v>
      </c>
      <c r="K347" s="3">
        <v>8.11</v>
      </c>
      <c r="L347" s="3">
        <v>8.42</v>
      </c>
      <c r="M347" s="3">
        <v>9.07</v>
      </c>
    </row>
    <row r="348" spans="1:13" ht="16" thickBot="1" x14ac:dyDescent="0.25">
      <c r="A348" s="106">
        <v>41443</v>
      </c>
      <c r="B348" s="3">
        <v>8.1199999999999992</v>
      </c>
      <c r="C348" s="3">
        <v>8.09</v>
      </c>
      <c r="D348" s="3">
        <v>8.07</v>
      </c>
      <c r="E348" s="3">
        <v>8.0500000000000007</v>
      </c>
      <c r="F348" s="3">
        <v>8.0299999999999994</v>
      </c>
      <c r="G348" s="3">
        <v>8</v>
      </c>
      <c r="H348" s="3">
        <v>7.95</v>
      </c>
      <c r="I348" s="3">
        <v>7.93</v>
      </c>
      <c r="J348" s="3">
        <v>7.96</v>
      </c>
      <c r="K348" s="3">
        <v>8.17</v>
      </c>
      <c r="L348" s="3">
        <v>8.48</v>
      </c>
      <c r="M348" s="3">
        <v>9.1300000000000008</v>
      </c>
    </row>
    <row r="349" spans="1:13" ht="16" thickBot="1" x14ac:dyDescent="0.25">
      <c r="A349" s="106">
        <v>41444</v>
      </c>
      <c r="B349" s="3">
        <v>8.07</v>
      </c>
      <c r="C349" s="3">
        <v>8.0500000000000007</v>
      </c>
      <c r="D349" s="3">
        <v>8.0299999999999994</v>
      </c>
      <c r="E349" s="3">
        <v>8.0299999999999994</v>
      </c>
      <c r="F349" s="3">
        <v>8.0299999999999994</v>
      </c>
      <c r="G349" s="3">
        <v>8.01</v>
      </c>
      <c r="H349" s="3">
        <v>7.96</v>
      </c>
      <c r="I349" s="3">
        <v>7.93</v>
      </c>
      <c r="J349" s="3">
        <v>7.96</v>
      </c>
      <c r="K349" s="3">
        <v>8.17</v>
      </c>
      <c r="L349" s="3">
        <v>8.48</v>
      </c>
      <c r="M349" s="3">
        <v>9.1199999999999992</v>
      </c>
    </row>
    <row r="350" spans="1:13" ht="16" thickBot="1" x14ac:dyDescent="0.25">
      <c r="A350" s="106">
        <v>41445</v>
      </c>
      <c r="B350" s="3">
        <v>8.0500000000000007</v>
      </c>
      <c r="C350" s="3">
        <v>8.0299999999999994</v>
      </c>
      <c r="D350" s="3">
        <v>8.01</v>
      </c>
      <c r="E350" s="3">
        <v>8</v>
      </c>
      <c r="F350" s="3">
        <v>7.99</v>
      </c>
      <c r="G350" s="3">
        <v>7.97</v>
      </c>
      <c r="H350" s="3">
        <v>7.92</v>
      </c>
      <c r="I350" s="3">
        <v>7.89</v>
      </c>
      <c r="J350" s="3">
        <v>7.91</v>
      </c>
      <c r="K350" s="3">
        <v>8.11</v>
      </c>
      <c r="L350" s="3">
        <v>8.39</v>
      </c>
      <c r="M350" s="3">
        <v>9.01</v>
      </c>
    </row>
    <row r="351" spans="1:13" ht="16" thickBot="1" x14ac:dyDescent="0.25">
      <c r="A351" s="106">
        <v>41446</v>
      </c>
      <c r="B351" s="3">
        <v>7.99</v>
      </c>
      <c r="C351" s="3">
        <v>7.97</v>
      </c>
      <c r="D351" s="3">
        <v>7.96</v>
      </c>
      <c r="E351" s="3">
        <v>7.96</v>
      </c>
      <c r="F351" s="3">
        <v>7.98</v>
      </c>
      <c r="G351" s="3">
        <v>7.97</v>
      </c>
      <c r="H351" s="3">
        <v>7.92</v>
      </c>
      <c r="I351" s="3">
        <v>7.89</v>
      </c>
      <c r="J351" s="3">
        <v>7.91</v>
      </c>
      <c r="K351" s="3">
        <v>8.08</v>
      </c>
      <c r="L351" s="3">
        <v>8.34</v>
      </c>
      <c r="M351" s="3">
        <v>8.92</v>
      </c>
    </row>
    <row r="352" spans="1:13" ht="16" thickBot="1" x14ac:dyDescent="0.25">
      <c r="A352" s="106">
        <v>41447</v>
      </c>
      <c r="B352" s="3">
        <v>8</v>
      </c>
      <c r="C352" s="3">
        <v>7.98</v>
      </c>
      <c r="D352" s="3">
        <v>7.97</v>
      </c>
      <c r="E352" s="3">
        <v>7.97</v>
      </c>
      <c r="F352" s="3">
        <v>7.97</v>
      </c>
      <c r="G352" s="3">
        <v>7.96</v>
      </c>
      <c r="H352" s="3">
        <v>7.87</v>
      </c>
      <c r="I352" s="3">
        <v>7.79</v>
      </c>
      <c r="J352" s="3">
        <v>7.77</v>
      </c>
      <c r="K352" s="3">
        <v>7.92</v>
      </c>
      <c r="L352" s="3">
        <v>8.17</v>
      </c>
      <c r="M352" s="3">
        <v>8.7200000000000006</v>
      </c>
    </row>
    <row r="353" spans="1:13" ht="16" thickBot="1" x14ac:dyDescent="0.25">
      <c r="A353" s="106">
        <v>41450</v>
      </c>
      <c r="B353" s="3">
        <v>7.9</v>
      </c>
      <c r="C353" s="3">
        <v>7.88</v>
      </c>
      <c r="D353" s="3">
        <v>7.87</v>
      </c>
      <c r="E353" s="3">
        <v>7.88</v>
      </c>
      <c r="F353" s="3">
        <v>7.92</v>
      </c>
      <c r="G353" s="3">
        <v>7.93</v>
      </c>
      <c r="H353" s="3">
        <v>7.85</v>
      </c>
      <c r="I353" s="3">
        <v>7.76</v>
      </c>
      <c r="J353" s="3">
        <v>7.75</v>
      </c>
      <c r="K353" s="3">
        <v>7.96</v>
      </c>
      <c r="L353" s="3">
        <v>8.24</v>
      </c>
      <c r="M353" s="3">
        <v>8.81</v>
      </c>
    </row>
    <row r="354" spans="1:13" ht="16" thickBot="1" x14ac:dyDescent="0.25">
      <c r="A354" s="106">
        <v>41451</v>
      </c>
      <c r="B354" s="3">
        <v>7.94</v>
      </c>
      <c r="C354" s="3">
        <v>7.92</v>
      </c>
      <c r="D354" s="3">
        <v>7.91</v>
      </c>
      <c r="E354" s="3">
        <v>7.91</v>
      </c>
      <c r="F354" s="3">
        <v>7.93</v>
      </c>
      <c r="G354" s="3">
        <v>7.93</v>
      </c>
      <c r="H354" s="3">
        <v>7.84</v>
      </c>
      <c r="I354" s="3">
        <v>7.76</v>
      </c>
      <c r="J354" s="3">
        <v>7.76</v>
      </c>
      <c r="K354" s="3">
        <v>7.96</v>
      </c>
      <c r="L354" s="3">
        <v>8.25</v>
      </c>
      <c r="M354" s="3">
        <v>8.83</v>
      </c>
    </row>
    <row r="355" spans="1:13" ht="16" thickBot="1" x14ac:dyDescent="0.25">
      <c r="A355" s="106">
        <v>41452</v>
      </c>
      <c r="B355" s="3">
        <v>7.92</v>
      </c>
      <c r="C355" s="3">
        <v>7.9</v>
      </c>
      <c r="D355" s="3">
        <v>7.89</v>
      </c>
      <c r="E355" s="3">
        <v>7.89</v>
      </c>
      <c r="F355" s="3">
        <v>7.93</v>
      </c>
      <c r="G355" s="3">
        <v>7.93</v>
      </c>
      <c r="H355" s="3">
        <v>7.85</v>
      </c>
      <c r="I355" s="3">
        <v>7.78</v>
      </c>
      <c r="J355" s="3">
        <v>7.79</v>
      </c>
      <c r="K355" s="3">
        <v>8.02</v>
      </c>
      <c r="L355" s="3">
        <v>8.32</v>
      </c>
      <c r="M355" s="3">
        <v>8.92</v>
      </c>
    </row>
    <row r="356" spans="1:13" ht="16" thickBot="1" x14ac:dyDescent="0.25">
      <c r="A356" s="106">
        <v>41453</v>
      </c>
      <c r="B356" s="3">
        <v>7.97</v>
      </c>
      <c r="C356" s="3">
        <v>7.96</v>
      </c>
      <c r="D356" s="3">
        <v>7.95</v>
      </c>
      <c r="E356" s="3">
        <v>7.95</v>
      </c>
      <c r="F356" s="3">
        <v>7.98</v>
      </c>
      <c r="G356" s="3">
        <v>7.98</v>
      </c>
      <c r="H356" s="3">
        <v>7.89</v>
      </c>
      <c r="I356" s="3">
        <v>7.8</v>
      </c>
      <c r="J356" s="3">
        <v>7.79</v>
      </c>
      <c r="K356" s="3">
        <v>8</v>
      </c>
      <c r="L356" s="3">
        <v>8.2899999999999991</v>
      </c>
      <c r="M356" s="3">
        <v>8.89</v>
      </c>
    </row>
    <row r="357" spans="1:13" ht="16" thickBot="1" x14ac:dyDescent="0.25">
      <c r="A357" s="106">
        <v>41454</v>
      </c>
      <c r="B357" s="3">
        <v>8.11</v>
      </c>
      <c r="C357" s="3">
        <v>8.09</v>
      </c>
      <c r="D357" s="3">
        <v>8.07</v>
      </c>
      <c r="E357" s="3">
        <v>8.06</v>
      </c>
      <c r="F357" s="3">
        <v>8.01</v>
      </c>
      <c r="G357" s="3">
        <v>7.96</v>
      </c>
      <c r="H357" s="3">
        <v>7.85</v>
      </c>
      <c r="I357" s="3">
        <v>7.78</v>
      </c>
      <c r="J357" s="3">
        <v>7.78</v>
      </c>
      <c r="K357" s="3">
        <v>7.98</v>
      </c>
      <c r="L357" s="3">
        <v>8.25</v>
      </c>
      <c r="M357" s="3">
        <v>8.82</v>
      </c>
    </row>
    <row r="358" spans="1:13" ht="16" thickBot="1" x14ac:dyDescent="0.25">
      <c r="A358" s="106">
        <v>41457</v>
      </c>
      <c r="B358" s="3">
        <v>8.1300000000000008</v>
      </c>
      <c r="C358" s="3">
        <v>8.11</v>
      </c>
      <c r="D358" s="3">
        <v>8.09</v>
      </c>
      <c r="E358" s="3">
        <v>8.07</v>
      </c>
      <c r="F358" s="3">
        <v>8.01</v>
      </c>
      <c r="G358" s="3">
        <v>7.96</v>
      </c>
      <c r="H358" s="3">
        <v>7.85</v>
      </c>
      <c r="I358" s="3">
        <v>7.78</v>
      </c>
      <c r="J358" s="3">
        <v>7.79</v>
      </c>
      <c r="K358" s="3">
        <v>7.99</v>
      </c>
      <c r="L358" s="3">
        <v>8.26</v>
      </c>
      <c r="M358" s="3">
        <v>8.84</v>
      </c>
    </row>
    <row r="359" spans="1:13" ht="16" thickBot="1" x14ac:dyDescent="0.25">
      <c r="A359" s="106">
        <v>41458</v>
      </c>
      <c r="B359" s="3">
        <v>8.14</v>
      </c>
      <c r="C359" s="3">
        <v>8.11</v>
      </c>
      <c r="D359" s="3">
        <v>8.09</v>
      </c>
      <c r="E359" s="3">
        <v>8.07</v>
      </c>
      <c r="F359" s="3">
        <v>8.01</v>
      </c>
      <c r="G359" s="3">
        <v>7.96</v>
      </c>
      <c r="H359" s="3">
        <v>7.85</v>
      </c>
      <c r="I359" s="3">
        <v>7.78</v>
      </c>
      <c r="J359" s="3">
        <v>7.79</v>
      </c>
      <c r="K359" s="3">
        <v>7.98</v>
      </c>
      <c r="L359" s="3">
        <v>8.26</v>
      </c>
      <c r="M359" s="3">
        <v>8.85</v>
      </c>
    </row>
    <row r="360" spans="1:13" ht="16" thickBot="1" x14ac:dyDescent="0.25">
      <c r="A360" s="106">
        <v>41459</v>
      </c>
      <c r="B360" s="3">
        <v>8.19</v>
      </c>
      <c r="C360" s="3">
        <v>8.17</v>
      </c>
      <c r="D360" s="3">
        <v>8.14</v>
      </c>
      <c r="E360" s="3">
        <v>8.1199999999999992</v>
      </c>
      <c r="F360" s="3">
        <v>8.06</v>
      </c>
      <c r="G360" s="3">
        <v>8.01</v>
      </c>
      <c r="H360" s="3">
        <v>7.92</v>
      </c>
      <c r="I360" s="3">
        <v>7.88</v>
      </c>
      <c r="J360" s="3">
        <v>7.89</v>
      </c>
      <c r="K360" s="3">
        <v>8.06</v>
      </c>
      <c r="L360" s="3">
        <v>8.32</v>
      </c>
      <c r="M360" s="3">
        <v>8.91</v>
      </c>
    </row>
    <row r="361" spans="1:13" ht="16" thickBot="1" x14ac:dyDescent="0.25">
      <c r="A361" s="106">
        <v>41460</v>
      </c>
      <c r="B361" s="3">
        <v>8.2200000000000006</v>
      </c>
      <c r="C361" s="3">
        <v>8.19</v>
      </c>
      <c r="D361" s="3">
        <v>8.17</v>
      </c>
      <c r="E361" s="3">
        <v>8.15</v>
      </c>
      <c r="F361" s="3">
        <v>8.1</v>
      </c>
      <c r="G361" s="3">
        <v>8.06</v>
      </c>
      <c r="H361" s="3">
        <v>7.98</v>
      </c>
      <c r="I361" s="3">
        <v>7.93</v>
      </c>
      <c r="J361" s="3">
        <v>7.93</v>
      </c>
      <c r="K361" s="3">
        <v>8.07</v>
      </c>
      <c r="L361" s="3">
        <v>8.32</v>
      </c>
      <c r="M361" s="3">
        <v>8.89</v>
      </c>
    </row>
    <row r="362" spans="1:13" ht="16" thickBot="1" x14ac:dyDescent="0.25">
      <c r="A362" s="106">
        <v>41461</v>
      </c>
      <c r="B362" s="3">
        <v>8.2200000000000006</v>
      </c>
      <c r="C362" s="3">
        <v>8.1999999999999993</v>
      </c>
      <c r="D362" s="3">
        <v>8.18</v>
      </c>
      <c r="E362" s="3">
        <v>8.16</v>
      </c>
      <c r="F362" s="3">
        <v>8.1199999999999992</v>
      </c>
      <c r="G362" s="3">
        <v>8.09</v>
      </c>
      <c r="H362" s="3">
        <v>8.0299999999999994</v>
      </c>
      <c r="I362" s="3">
        <v>7.99</v>
      </c>
      <c r="J362" s="3">
        <v>7.99</v>
      </c>
      <c r="K362" s="3">
        <v>8.14</v>
      </c>
      <c r="L362" s="3">
        <v>8.3800000000000008</v>
      </c>
      <c r="M362" s="3">
        <v>8.94</v>
      </c>
    </row>
    <row r="363" spans="1:13" ht="16" thickBot="1" x14ac:dyDescent="0.25">
      <c r="A363" s="106">
        <v>41464</v>
      </c>
      <c r="B363" s="3">
        <v>8.14</v>
      </c>
      <c r="C363" s="3">
        <v>8.1199999999999992</v>
      </c>
      <c r="D363" s="3">
        <v>8.11</v>
      </c>
      <c r="E363" s="3">
        <v>8.1</v>
      </c>
      <c r="F363" s="3">
        <v>8.08</v>
      </c>
      <c r="G363" s="3">
        <v>8.07</v>
      </c>
      <c r="H363" s="3">
        <v>7.99</v>
      </c>
      <c r="I363" s="3">
        <v>7.93</v>
      </c>
      <c r="J363" s="3">
        <v>7.92</v>
      </c>
      <c r="K363" s="3">
        <v>8.06</v>
      </c>
      <c r="L363" s="3">
        <v>8.31</v>
      </c>
      <c r="M363" s="3">
        <v>8.8800000000000008</v>
      </c>
    </row>
    <row r="364" spans="1:13" ht="16" thickBot="1" x14ac:dyDescent="0.25">
      <c r="A364" s="106">
        <v>41465</v>
      </c>
      <c r="B364" s="3">
        <v>8.16</v>
      </c>
      <c r="C364" s="3">
        <v>8.14</v>
      </c>
      <c r="D364" s="3">
        <v>8.1300000000000008</v>
      </c>
      <c r="E364" s="3">
        <v>8.1199999999999992</v>
      </c>
      <c r="F364" s="3">
        <v>8.1199999999999992</v>
      </c>
      <c r="G364" s="3">
        <v>8.1199999999999992</v>
      </c>
      <c r="H364" s="3">
        <v>8.0500000000000007</v>
      </c>
      <c r="I364" s="3">
        <v>7.98</v>
      </c>
      <c r="J364" s="3">
        <v>7.96</v>
      </c>
      <c r="K364" s="3">
        <v>8.1</v>
      </c>
      <c r="L364" s="3">
        <v>8.34</v>
      </c>
      <c r="M364" s="3">
        <v>8.9</v>
      </c>
    </row>
    <row r="365" spans="1:13" ht="16" thickBot="1" x14ac:dyDescent="0.25">
      <c r="A365" s="106">
        <v>41466</v>
      </c>
      <c r="B365" s="3">
        <v>8.14</v>
      </c>
      <c r="C365" s="3">
        <v>8.1199999999999992</v>
      </c>
      <c r="D365" s="3">
        <v>8.11</v>
      </c>
      <c r="E365" s="3">
        <v>8.1</v>
      </c>
      <c r="F365" s="3">
        <v>8.11</v>
      </c>
      <c r="G365" s="3">
        <v>8.09</v>
      </c>
      <c r="H365" s="3">
        <v>7.99</v>
      </c>
      <c r="I365" s="3">
        <v>7.91</v>
      </c>
      <c r="J365" s="3">
        <v>7.9</v>
      </c>
      <c r="K365" s="3">
        <v>8.06</v>
      </c>
      <c r="L365" s="3">
        <v>8.31</v>
      </c>
      <c r="M365" s="3">
        <v>8.84</v>
      </c>
    </row>
    <row r="366" spans="1:13" ht="16" thickBot="1" x14ac:dyDescent="0.25">
      <c r="A366" s="106">
        <v>41467</v>
      </c>
      <c r="B366" s="3">
        <v>8.1300000000000008</v>
      </c>
      <c r="C366" s="3">
        <v>8.1199999999999992</v>
      </c>
      <c r="D366" s="3">
        <v>8.1</v>
      </c>
      <c r="E366" s="3">
        <v>8.1</v>
      </c>
      <c r="F366" s="3">
        <v>8.09</v>
      </c>
      <c r="G366" s="3">
        <v>8.06</v>
      </c>
      <c r="H366" s="3">
        <v>7.96</v>
      </c>
      <c r="I366" s="3">
        <v>7.88</v>
      </c>
      <c r="J366" s="3">
        <v>7.85</v>
      </c>
      <c r="K366" s="3">
        <v>8</v>
      </c>
      <c r="L366" s="3">
        <v>8.24</v>
      </c>
      <c r="M366" s="3">
        <v>8.7899999999999991</v>
      </c>
    </row>
    <row r="367" spans="1:13" ht="16" thickBot="1" x14ac:dyDescent="0.25">
      <c r="A367" s="106">
        <v>41468</v>
      </c>
      <c r="B367" s="3">
        <v>8.1300000000000008</v>
      </c>
      <c r="C367" s="3">
        <v>8.11</v>
      </c>
      <c r="D367" s="3">
        <v>8.1</v>
      </c>
      <c r="E367" s="3">
        <v>8.08</v>
      </c>
      <c r="F367" s="3">
        <v>8.0500000000000007</v>
      </c>
      <c r="G367" s="3">
        <v>8</v>
      </c>
      <c r="H367" s="3">
        <v>7.89</v>
      </c>
      <c r="I367" s="3">
        <v>7.81</v>
      </c>
      <c r="J367" s="3">
        <v>7.81</v>
      </c>
      <c r="K367" s="3">
        <v>7.99</v>
      </c>
      <c r="L367" s="3">
        <v>8.26</v>
      </c>
      <c r="M367" s="3">
        <v>8.81</v>
      </c>
    </row>
    <row r="368" spans="1:13" ht="16" thickBot="1" x14ac:dyDescent="0.25">
      <c r="A368" s="106">
        <v>41471</v>
      </c>
      <c r="B368" s="3">
        <v>8.1</v>
      </c>
      <c r="C368" s="3">
        <v>8.08</v>
      </c>
      <c r="D368" s="3">
        <v>8.07</v>
      </c>
      <c r="E368" s="3">
        <v>8.06</v>
      </c>
      <c r="F368" s="3">
        <v>8.0299999999999994</v>
      </c>
      <c r="G368" s="3">
        <v>7.99</v>
      </c>
      <c r="H368" s="3">
        <v>7.89</v>
      </c>
      <c r="I368" s="3">
        <v>7.83</v>
      </c>
      <c r="J368" s="3">
        <v>7.83</v>
      </c>
      <c r="K368" s="3">
        <v>8.01</v>
      </c>
      <c r="L368" s="3">
        <v>8.2799999999999994</v>
      </c>
      <c r="M368" s="3">
        <v>8.85</v>
      </c>
    </row>
    <row r="369" spans="1:13" ht="16" thickBot="1" x14ac:dyDescent="0.25">
      <c r="A369" s="106">
        <v>41472</v>
      </c>
      <c r="B369" s="3">
        <v>8.1</v>
      </c>
      <c r="C369" s="3">
        <v>8.08</v>
      </c>
      <c r="D369" s="3">
        <v>8.06</v>
      </c>
      <c r="E369" s="3">
        <v>8.0500000000000007</v>
      </c>
      <c r="F369" s="3">
        <v>8.02</v>
      </c>
      <c r="G369" s="3">
        <v>7.99</v>
      </c>
      <c r="H369" s="3">
        <v>7.89</v>
      </c>
      <c r="I369" s="3">
        <v>7.82</v>
      </c>
      <c r="J369" s="3">
        <v>7.84</v>
      </c>
      <c r="K369" s="3">
        <v>8.0500000000000007</v>
      </c>
      <c r="L369" s="3">
        <v>8.34</v>
      </c>
      <c r="M369" s="3">
        <v>8.92</v>
      </c>
    </row>
    <row r="370" spans="1:13" ht="16" thickBot="1" x14ac:dyDescent="0.25">
      <c r="A370" s="106">
        <v>41473</v>
      </c>
      <c r="B370" s="3">
        <v>8.08</v>
      </c>
      <c r="C370" s="3">
        <v>8.06</v>
      </c>
      <c r="D370" s="3">
        <v>8.0500000000000007</v>
      </c>
      <c r="E370" s="3">
        <v>8.0399999999999991</v>
      </c>
      <c r="F370" s="3">
        <v>8.0299999999999994</v>
      </c>
      <c r="G370" s="3">
        <v>8</v>
      </c>
      <c r="H370" s="3">
        <v>7.9</v>
      </c>
      <c r="I370" s="3">
        <v>7.84</v>
      </c>
      <c r="J370" s="3">
        <v>7.84</v>
      </c>
      <c r="K370" s="3">
        <v>8.0500000000000007</v>
      </c>
      <c r="L370" s="3">
        <v>8.35</v>
      </c>
      <c r="M370" s="3">
        <v>8.9499999999999993</v>
      </c>
    </row>
    <row r="371" spans="1:13" ht="16" thickBot="1" x14ac:dyDescent="0.25">
      <c r="A371" s="106">
        <v>41474</v>
      </c>
      <c r="B371" s="3">
        <v>8.11</v>
      </c>
      <c r="C371" s="3">
        <v>8.1</v>
      </c>
      <c r="D371" s="3">
        <v>8.08</v>
      </c>
      <c r="E371" s="3">
        <v>8.07</v>
      </c>
      <c r="F371" s="3">
        <v>8.0399999999999991</v>
      </c>
      <c r="G371" s="3">
        <v>8</v>
      </c>
      <c r="H371" s="3">
        <v>7.89</v>
      </c>
      <c r="I371" s="3">
        <v>7.81</v>
      </c>
      <c r="J371" s="3">
        <v>7.83</v>
      </c>
      <c r="K371" s="3">
        <v>8.0500000000000007</v>
      </c>
      <c r="L371" s="3">
        <v>8.34</v>
      </c>
      <c r="M371" s="3">
        <v>8.9499999999999993</v>
      </c>
    </row>
    <row r="372" spans="1:13" ht="16" thickBot="1" x14ac:dyDescent="0.25">
      <c r="A372" s="106">
        <v>41475</v>
      </c>
      <c r="B372" s="3">
        <v>8.07</v>
      </c>
      <c r="C372" s="3">
        <v>8.0500000000000007</v>
      </c>
      <c r="D372" s="3">
        <v>8.0299999999999994</v>
      </c>
      <c r="E372" s="3">
        <v>8.0299999999999994</v>
      </c>
      <c r="F372" s="3">
        <v>8.02</v>
      </c>
      <c r="G372" s="3">
        <v>8.01</v>
      </c>
      <c r="H372" s="3">
        <v>7.91</v>
      </c>
      <c r="I372" s="3">
        <v>7.83</v>
      </c>
      <c r="J372" s="3">
        <v>7.84</v>
      </c>
      <c r="K372" s="3">
        <v>8.06</v>
      </c>
      <c r="L372" s="3">
        <v>8.3699999999999992</v>
      </c>
      <c r="M372" s="3">
        <v>8.99</v>
      </c>
    </row>
    <row r="373" spans="1:13" ht="16" thickBot="1" x14ac:dyDescent="0.25">
      <c r="A373" s="106">
        <v>41478</v>
      </c>
      <c r="B373" s="3">
        <v>8.07</v>
      </c>
      <c r="C373" s="3">
        <v>8.0500000000000007</v>
      </c>
      <c r="D373" s="3">
        <v>8.0500000000000007</v>
      </c>
      <c r="E373" s="3">
        <v>8.0500000000000007</v>
      </c>
      <c r="F373" s="3">
        <v>8.09</v>
      </c>
      <c r="G373" s="3">
        <v>8.09</v>
      </c>
      <c r="H373" s="3">
        <v>8.02</v>
      </c>
      <c r="I373" s="3">
        <v>7.94</v>
      </c>
      <c r="J373" s="3">
        <v>7.92</v>
      </c>
      <c r="K373" s="3">
        <v>8.11</v>
      </c>
      <c r="L373" s="3">
        <v>8.39</v>
      </c>
      <c r="M373" s="3">
        <v>9</v>
      </c>
    </row>
    <row r="374" spans="1:13" ht="16" thickBot="1" x14ac:dyDescent="0.25">
      <c r="A374" s="106">
        <v>41479</v>
      </c>
      <c r="B374" s="3">
        <v>8.06</v>
      </c>
      <c r="C374" s="3">
        <v>8.0500000000000007</v>
      </c>
      <c r="D374" s="3">
        <v>8.0500000000000007</v>
      </c>
      <c r="E374" s="3">
        <v>8.0500000000000007</v>
      </c>
      <c r="F374" s="3">
        <v>8.08</v>
      </c>
      <c r="G374" s="3">
        <v>8.09</v>
      </c>
      <c r="H374" s="3">
        <v>8.01</v>
      </c>
      <c r="I374" s="3">
        <v>7.94</v>
      </c>
      <c r="J374" s="3">
        <v>7.92</v>
      </c>
      <c r="K374" s="3">
        <v>8.08</v>
      </c>
      <c r="L374" s="3">
        <v>8.34</v>
      </c>
      <c r="M374" s="3">
        <v>8.9</v>
      </c>
    </row>
    <row r="375" spans="1:13" ht="16" thickBot="1" x14ac:dyDescent="0.25">
      <c r="A375" s="106">
        <v>41480</v>
      </c>
      <c r="B375" s="3">
        <v>8.02</v>
      </c>
      <c r="C375" s="3">
        <v>8.01</v>
      </c>
      <c r="D375" s="3">
        <v>8.01</v>
      </c>
      <c r="E375" s="3">
        <v>8.02</v>
      </c>
      <c r="F375" s="3">
        <v>8.07</v>
      </c>
      <c r="G375" s="3">
        <v>8.06</v>
      </c>
      <c r="H375" s="3">
        <v>7.97</v>
      </c>
      <c r="I375" s="3">
        <v>7.89</v>
      </c>
      <c r="J375" s="3">
        <v>7.9</v>
      </c>
      <c r="K375" s="3">
        <v>8.08</v>
      </c>
      <c r="L375" s="3">
        <v>8.35</v>
      </c>
      <c r="M375" s="3">
        <v>8.92</v>
      </c>
    </row>
    <row r="376" spans="1:13" ht="16" thickBot="1" x14ac:dyDescent="0.25">
      <c r="A376" s="106">
        <v>41481</v>
      </c>
      <c r="B376" s="3">
        <v>8.08</v>
      </c>
      <c r="C376" s="3">
        <v>8.06</v>
      </c>
      <c r="D376" s="3">
        <v>8.0500000000000007</v>
      </c>
      <c r="E376" s="3">
        <v>8.0399999999999991</v>
      </c>
      <c r="F376" s="3">
        <v>8.02</v>
      </c>
      <c r="G376" s="3">
        <v>8</v>
      </c>
      <c r="H376" s="3">
        <v>7.9</v>
      </c>
      <c r="I376" s="3">
        <v>7.82</v>
      </c>
      <c r="J376" s="3">
        <v>7.82</v>
      </c>
      <c r="K376" s="3">
        <v>8</v>
      </c>
      <c r="L376" s="3">
        <v>8.27</v>
      </c>
      <c r="M376" s="3">
        <v>8.84</v>
      </c>
    </row>
    <row r="377" spans="1:13" ht="16" thickBot="1" x14ac:dyDescent="0.25">
      <c r="A377" s="106">
        <v>41482</v>
      </c>
      <c r="B377" s="3">
        <v>8.07</v>
      </c>
      <c r="C377" s="3">
        <v>8.0500000000000007</v>
      </c>
      <c r="D377" s="3">
        <v>8.0399999999999991</v>
      </c>
      <c r="E377" s="3">
        <v>8.0399999999999991</v>
      </c>
      <c r="F377" s="3">
        <v>8.0399999999999991</v>
      </c>
      <c r="G377" s="3">
        <v>8.02</v>
      </c>
      <c r="H377" s="3">
        <v>7.93</v>
      </c>
      <c r="I377" s="3">
        <v>7.85</v>
      </c>
      <c r="J377" s="3">
        <v>7.83</v>
      </c>
      <c r="K377" s="3">
        <v>7.99</v>
      </c>
      <c r="L377" s="3">
        <v>8.25</v>
      </c>
      <c r="M377" s="3">
        <v>8.82</v>
      </c>
    </row>
    <row r="378" spans="1:13" ht="16" thickBot="1" x14ac:dyDescent="0.25">
      <c r="A378" s="106">
        <v>41485</v>
      </c>
      <c r="B378" s="3">
        <v>8.07</v>
      </c>
      <c r="C378" s="3">
        <v>8.0500000000000007</v>
      </c>
      <c r="D378" s="3">
        <v>8.0399999999999991</v>
      </c>
      <c r="E378" s="3">
        <v>8.0399999999999991</v>
      </c>
      <c r="F378" s="3">
        <v>8.0399999999999991</v>
      </c>
      <c r="G378" s="3">
        <v>8.0299999999999994</v>
      </c>
      <c r="H378" s="3">
        <v>7.95</v>
      </c>
      <c r="I378" s="3">
        <v>7.88</v>
      </c>
      <c r="J378" s="3">
        <v>7.85</v>
      </c>
      <c r="K378" s="3">
        <v>7.99</v>
      </c>
      <c r="L378" s="3">
        <v>8.2200000000000006</v>
      </c>
      <c r="M378" s="3">
        <v>8.77</v>
      </c>
    </row>
    <row r="379" spans="1:13" ht="16" thickBot="1" x14ac:dyDescent="0.25">
      <c r="A379" s="106">
        <v>41486</v>
      </c>
      <c r="B379" s="3">
        <v>8.0500000000000007</v>
      </c>
      <c r="C379" s="3">
        <v>8.0399999999999991</v>
      </c>
      <c r="D379" s="3">
        <v>8.02</v>
      </c>
      <c r="E379" s="3">
        <v>8.02</v>
      </c>
      <c r="F379" s="3">
        <v>8.0299999999999994</v>
      </c>
      <c r="G379" s="3">
        <v>8.0299999999999994</v>
      </c>
      <c r="H379" s="3">
        <v>7.97</v>
      </c>
      <c r="I379" s="3">
        <v>7.9</v>
      </c>
      <c r="J379" s="3">
        <v>7.88</v>
      </c>
      <c r="K379" s="3">
        <v>8.01</v>
      </c>
      <c r="L379" s="3">
        <v>8.24</v>
      </c>
      <c r="M379" s="3">
        <v>8.7799999999999994</v>
      </c>
    </row>
    <row r="380" spans="1:13" ht="16" thickBot="1" x14ac:dyDescent="0.25">
      <c r="A380" s="106">
        <v>41487</v>
      </c>
      <c r="B380" s="3">
        <v>8.02</v>
      </c>
      <c r="C380" s="3">
        <v>8.01</v>
      </c>
      <c r="D380" s="3">
        <v>8</v>
      </c>
      <c r="E380" s="3">
        <v>8</v>
      </c>
      <c r="F380" s="3">
        <v>8.02</v>
      </c>
      <c r="G380" s="3">
        <v>8.0299999999999994</v>
      </c>
      <c r="H380" s="3">
        <v>7.97</v>
      </c>
      <c r="I380" s="3">
        <v>7.91</v>
      </c>
      <c r="J380" s="3">
        <v>7.89</v>
      </c>
      <c r="K380" s="3">
        <v>8.0399999999999991</v>
      </c>
      <c r="L380" s="3">
        <v>8.27</v>
      </c>
      <c r="M380" s="3">
        <v>8.7899999999999991</v>
      </c>
    </row>
    <row r="381" spans="1:13" ht="16" thickBot="1" x14ac:dyDescent="0.25">
      <c r="A381" s="106">
        <v>41488</v>
      </c>
      <c r="B381" s="3">
        <v>8.0399999999999991</v>
      </c>
      <c r="C381" s="3">
        <v>8.0299999999999994</v>
      </c>
      <c r="D381" s="3">
        <v>8.02</v>
      </c>
      <c r="E381" s="3">
        <v>8.02</v>
      </c>
      <c r="F381" s="3">
        <v>8.02</v>
      </c>
      <c r="G381" s="3">
        <v>8.01</v>
      </c>
      <c r="H381" s="3">
        <v>7.93</v>
      </c>
      <c r="I381" s="3">
        <v>7.84</v>
      </c>
      <c r="J381" s="3">
        <v>7.82</v>
      </c>
      <c r="K381" s="3">
        <v>7.96</v>
      </c>
      <c r="L381" s="3">
        <v>8.18</v>
      </c>
      <c r="M381" s="3">
        <v>8.69</v>
      </c>
    </row>
    <row r="382" spans="1:13" ht="16" thickBot="1" x14ac:dyDescent="0.25">
      <c r="A382" s="106">
        <v>41489</v>
      </c>
      <c r="B382" s="3">
        <v>7.98</v>
      </c>
      <c r="C382" s="3">
        <v>7.97</v>
      </c>
      <c r="D382" s="3">
        <v>7.97</v>
      </c>
      <c r="E382" s="3">
        <v>7.97</v>
      </c>
      <c r="F382" s="3">
        <v>7.98</v>
      </c>
      <c r="G382" s="3">
        <v>7.96</v>
      </c>
      <c r="H382" s="3">
        <v>7.86</v>
      </c>
      <c r="I382" s="3">
        <v>7.77</v>
      </c>
      <c r="J382" s="3">
        <v>7.75</v>
      </c>
      <c r="K382" s="3">
        <v>7.9</v>
      </c>
      <c r="L382" s="3">
        <v>8.14</v>
      </c>
      <c r="M382" s="3">
        <v>8.66</v>
      </c>
    </row>
    <row r="383" spans="1:13" ht="16" thickBot="1" x14ac:dyDescent="0.25">
      <c r="A383" s="106">
        <v>41492</v>
      </c>
      <c r="B383" s="3">
        <v>7.97</v>
      </c>
      <c r="C383" s="3">
        <v>7.95</v>
      </c>
      <c r="D383" s="3">
        <v>7.94</v>
      </c>
      <c r="E383" s="3">
        <v>7.94</v>
      </c>
      <c r="F383" s="3">
        <v>7.95</v>
      </c>
      <c r="G383" s="3">
        <v>7.94</v>
      </c>
      <c r="H383" s="3">
        <v>7.86</v>
      </c>
      <c r="I383" s="3">
        <v>7.78</v>
      </c>
      <c r="J383" s="3">
        <v>7.78</v>
      </c>
      <c r="K383" s="3">
        <v>7.95</v>
      </c>
      <c r="L383" s="3">
        <v>8.1999999999999993</v>
      </c>
      <c r="M383" s="3">
        <v>8.75</v>
      </c>
    </row>
    <row r="384" spans="1:13" ht="16" thickBot="1" x14ac:dyDescent="0.25">
      <c r="A384" s="106">
        <v>41493</v>
      </c>
      <c r="B384" s="3">
        <v>7.99</v>
      </c>
      <c r="C384" s="3">
        <v>7.98</v>
      </c>
      <c r="D384" s="3">
        <v>7.97</v>
      </c>
      <c r="E384" s="3">
        <v>7.97</v>
      </c>
      <c r="F384" s="3">
        <v>7.98</v>
      </c>
      <c r="G384" s="3">
        <v>7.96</v>
      </c>
      <c r="H384" s="3">
        <v>7.87</v>
      </c>
      <c r="I384" s="3">
        <v>7.79</v>
      </c>
      <c r="J384" s="3">
        <v>7.78</v>
      </c>
      <c r="K384" s="3">
        <v>7.96</v>
      </c>
      <c r="L384" s="3">
        <v>8.23</v>
      </c>
      <c r="M384" s="3">
        <v>8.8000000000000007</v>
      </c>
    </row>
    <row r="385" spans="1:13" ht="16" thickBot="1" x14ac:dyDescent="0.25">
      <c r="A385" s="106">
        <v>41494</v>
      </c>
      <c r="B385" s="3">
        <v>7.98</v>
      </c>
      <c r="C385" s="3">
        <v>7.96</v>
      </c>
      <c r="D385" s="3">
        <v>7.95</v>
      </c>
      <c r="E385" s="3">
        <v>7.95</v>
      </c>
      <c r="F385" s="3">
        <v>7.96</v>
      </c>
      <c r="G385" s="3">
        <v>7.96</v>
      </c>
      <c r="H385" s="3">
        <v>7.89</v>
      </c>
      <c r="I385" s="3">
        <v>7.82</v>
      </c>
      <c r="J385" s="3">
        <v>7.82</v>
      </c>
      <c r="K385" s="3">
        <v>8</v>
      </c>
      <c r="L385" s="3">
        <v>8.27</v>
      </c>
      <c r="M385" s="3">
        <v>8.84</v>
      </c>
    </row>
    <row r="386" spans="1:13" ht="16" thickBot="1" x14ac:dyDescent="0.25">
      <c r="A386" s="106">
        <v>41495</v>
      </c>
      <c r="B386" s="3">
        <v>7.94</v>
      </c>
      <c r="C386" s="3">
        <v>7.93</v>
      </c>
      <c r="D386" s="3">
        <v>7.92</v>
      </c>
      <c r="E386" s="3">
        <v>7.92</v>
      </c>
      <c r="F386" s="3">
        <v>7.94</v>
      </c>
      <c r="G386" s="3">
        <v>7.94</v>
      </c>
      <c r="H386" s="3">
        <v>7.87</v>
      </c>
      <c r="I386" s="3">
        <v>7.81</v>
      </c>
      <c r="J386" s="3">
        <v>7.8</v>
      </c>
      <c r="K386" s="3">
        <v>7.96</v>
      </c>
      <c r="L386" s="3">
        <v>8.2200000000000006</v>
      </c>
      <c r="M386" s="3">
        <v>8.7899999999999991</v>
      </c>
    </row>
    <row r="387" spans="1:13" ht="16" thickBot="1" x14ac:dyDescent="0.25">
      <c r="A387" s="106">
        <v>41496</v>
      </c>
      <c r="B387" s="3">
        <v>7.9</v>
      </c>
      <c r="C387" s="3">
        <v>7.88</v>
      </c>
      <c r="D387" s="3">
        <v>7.88</v>
      </c>
      <c r="E387" s="3">
        <v>7.88</v>
      </c>
      <c r="F387" s="3">
        <v>7.91</v>
      </c>
      <c r="G387" s="3">
        <v>7.92</v>
      </c>
      <c r="H387" s="3">
        <v>7.86</v>
      </c>
      <c r="I387" s="3">
        <v>7.8</v>
      </c>
      <c r="J387" s="3">
        <v>7.8</v>
      </c>
      <c r="K387" s="3">
        <v>7.97</v>
      </c>
      <c r="L387" s="3">
        <v>8.2200000000000006</v>
      </c>
      <c r="M387" s="3">
        <v>8.7799999999999994</v>
      </c>
    </row>
    <row r="388" spans="1:13" ht="16" thickBot="1" x14ac:dyDescent="0.25">
      <c r="A388" s="106">
        <v>41499</v>
      </c>
      <c r="B388" s="3">
        <v>7.87</v>
      </c>
      <c r="C388" s="3">
        <v>7.85</v>
      </c>
      <c r="D388" s="3">
        <v>7.85</v>
      </c>
      <c r="E388" s="3">
        <v>7.85</v>
      </c>
      <c r="F388" s="3">
        <v>7.86</v>
      </c>
      <c r="G388" s="3">
        <v>7.87</v>
      </c>
      <c r="H388" s="3">
        <v>7.82</v>
      </c>
      <c r="I388" s="3">
        <v>7.78</v>
      </c>
      <c r="J388" s="3">
        <v>7.78</v>
      </c>
      <c r="K388" s="3">
        <v>7.95</v>
      </c>
      <c r="L388" s="3">
        <v>8.2100000000000009</v>
      </c>
      <c r="M388" s="3">
        <v>8.8000000000000007</v>
      </c>
    </row>
    <row r="389" spans="1:13" ht="16" thickBot="1" x14ac:dyDescent="0.25">
      <c r="A389" s="106">
        <v>41500</v>
      </c>
      <c r="B389" s="3">
        <v>7.84</v>
      </c>
      <c r="C389" s="3">
        <v>7.83</v>
      </c>
      <c r="D389" s="3">
        <v>7.83</v>
      </c>
      <c r="E389" s="3">
        <v>7.83</v>
      </c>
      <c r="F389" s="3">
        <v>7.86</v>
      </c>
      <c r="G389" s="3">
        <v>7.88</v>
      </c>
      <c r="H389" s="3">
        <v>7.85</v>
      </c>
      <c r="I389" s="3">
        <v>7.81</v>
      </c>
      <c r="J389" s="3">
        <v>7.79</v>
      </c>
      <c r="K389" s="3">
        <v>7.95</v>
      </c>
      <c r="L389" s="3">
        <v>8.2200000000000006</v>
      </c>
      <c r="M389" s="3">
        <v>8.7899999999999991</v>
      </c>
    </row>
    <row r="390" spans="1:13" ht="16" thickBot="1" x14ac:dyDescent="0.25">
      <c r="A390" s="106">
        <v>41501</v>
      </c>
      <c r="B390" s="3">
        <v>7.89</v>
      </c>
      <c r="C390" s="3">
        <v>7.87</v>
      </c>
      <c r="D390" s="3">
        <v>7.86</v>
      </c>
      <c r="E390" s="3">
        <v>7.85</v>
      </c>
      <c r="F390" s="3">
        <v>7.84</v>
      </c>
      <c r="G390" s="3">
        <v>7.83</v>
      </c>
      <c r="H390" s="3">
        <v>7.81</v>
      </c>
      <c r="I390" s="3">
        <v>7.79</v>
      </c>
      <c r="J390" s="3">
        <v>7.8</v>
      </c>
      <c r="K390" s="3">
        <v>7.96</v>
      </c>
      <c r="L390" s="3">
        <v>8.2100000000000009</v>
      </c>
      <c r="M390" s="3">
        <v>8.77</v>
      </c>
    </row>
    <row r="391" spans="1:13" ht="16" thickBot="1" x14ac:dyDescent="0.25">
      <c r="A391" s="106">
        <v>41502</v>
      </c>
      <c r="B391" s="3">
        <v>7.89</v>
      </c>
      <c r="C391" s="3">
        <v>7.87</v>
      </c>
      <c r="D391" s="3">
        <v>7.85</v>
      </c>
      <c r="E391" s="3">
        <v>7.84</v>
      </c>
      <c r="F391" s="3">
        <v>7.81</v>
      </c>
      <c r="G391" s="3">
        <v>7.8</v>
      </c>
      <c r="H391" s="3">
        <v>7.78</v>
      </c>
      <c r="I391" s="3">
        <v>7.77</v>
      </c>
      <c r="J391" s="3">
        <v>7.8</v>
      </c>
      <c r="K391" s="3">
        <v>7.98</v>
      </c>
      <c r="L391" s="3">
        <v>8.23</v>
      </c>
      <c r="M391" s="3">
        <v>8.7799999999999994</v>
      </c>
    </row>
    <row r="392" spans="1:13" ht="16" thickBot="1" x14ac:dyDescent="0.25">
      <c r="A392" s="106">
        <v>41503</v>
      </c>
      <c r="B392" s="3">
        <v>7.84</v>
      </c>
      <c r="C392" s="3">
        <v>7.82</v>
      </c>
      <c r="D392" s="3">
        <v>7.81</v>
      </c>
      <c r="E392" s="3">
        <v>7.81</v>
      </c>
      <c r="F392" s="3">
        <v>7.8</v>
      </c>
      <c r="G392" s="3">
        <v>7.79</v>
      </c>
      <c r="H392" s="3">
        <v>7.79</v>
      </c>
      <c r="I392" s="3">
        <v>7.79</v>
      </c>
      <c r="J392" s="3">
        <v>7.81</v>
      </c>
      <c r="K392" s="3">
        <v>7.98</v>
      </c>
      <c r="L392" s="3">
        <v>8.24</v>
      </c>
      <c r="M392" s="3">
        <v>8.81</v>
      </c>
    </row>
    <row r="393" spans="1:13" ht="16" thickBot="1" x14ac:dyDescent="0.25">
      <c r="A393" s="106">
        <v>41506</v>
      </c>
      <c r="B393" s="3">
        <v>7.87</v>
      </c>
      <c r="C393" s="3">
        <v>7.85</v>
      </c>
      <c r="D393" s="3">
        <v>7.84</v>
      </c>
      <c r="E393" s="3">
        <v>7.83</v>
      </c>
      <c r="F393" s="3">
        <v>7.79</v>
      </c>
      <c r="G393" s="3">
        <v>7.78</v>
      </c>
      <c r="H393" s="3">
        <v>7.77</v>
      </c>
      <c r="I393" s="3">
        <v>7.77</v>
      </c>
      <c r="J393" s="3">
        <v>7.82</v>
      </c>
      <c r="K393" s="3">
        <v>8.02</v>
      </c>
      <c r="L393" s="3">
        <v>8.2799999999999994</v>
      </c>
      <c r="M393" s="3">
        <v>8.8699999999999992</v>
      </c>
    </row>
    <row r="394" spans="1:13" ht="16" thickBot="1" x14ac:dyDescent="0.25">
      <c r="A394" s="106">
        <v>41507</v>
      </c>
      <c r="B394" s="3">
        <v>7.87</v>
      </c>
      <c r="C394" s="3">
        <v>7.85</v>
      </c>
      <c r="D394" s="3">
        <v>7.83</v>
      </c>
      <c r="E394" s="3">
        <v>7.82</v>
      </c>
      <c r="F394" s="3">
        <v>7.79</v>
      </c>
      <c r="G394" s="3">
        <v>7.78</v>
      </c>
      <c r="H394" s="3">
        <v>7.77</v>
      </c>
      <c r="I394" s="3">
        <v>7.77</v>
      </c>
      <c r="J394" s="3">
        <v>7.82</v>
      </c>
      <c r="K394" s="3">
        <v>8.0399999999999991</v>
      </c>
      <c r="L394" s="3">
        <v>8.32</v>
      </c>
      <c r="M394" s="3">
        <v>8.9</v>
      </c>
    </row>
    <row r="395" spans="1:13" ht="16" thickBot="1" x14ac:dyDescent="0.25">
      <c r="A395" s="106">
        <v>41508</v>
      </c>
      <c r="B395" s="3">
        <v>7.87</v>
      </c>
      <c r="C395" s="3">
        <v>7.86</v>
      </c>
      <c r="D395" s="3">
        <v>7.84</v>
      </c>
      <c r="E395" s="3">
        <v>7.83</v>
      </c>
      <c r="F395" s="3">
        <v>7.79</v>
      </c>
      <c r="G395" s="3">
        <v>7.77</v>
      </c>
      <c r="H395" s="3">
        <v>7.75</v>
      </c>
      <c r="I395" s="3">
        <v>7.76</v>
      </c>
      <c r="J395" s="3">
        <v>7.82</v>
      </c>
      <c r="K395" s="3">
        <v>8.0299999999999994</v>
      </c>
      <c r="L395" s="3">
        <v>8.32</v>
      </c>
      <c r="M395" s="3">
        <v>8.93</v>
      </c>
    </row>
    <row r="396" spans="1:13" ht="16" thickBot="1" x14ac:dyDescent="0.25">
      <c r="A396" s="106">
        <v>41509</v>
      </c>
      <c r="B396" s="3">
        <v>7.92</v>
      </c>
      <c r="C396" s="3">
        <v>7.9</v>
      </c>
      <c r="D396" s="3">
        <v>7.87</v>
      </c>
      <c r="E396" s="3">
        <v>7.85</v>
      </c>
      <c r="F396" s="3">
        <v>7.79</v>
      </c>
      <c r="G396" s="3">
        <v>7.78</v>
      </c>
      <c r="H396" s="3">
        <v>7.76</v>
      </c>
      <c r="I396" s="3">
        <v>7.77</v>
      </c>
      <c r="J396" s="3">
        <v>7.83</v>
      </c>
      <c r="K396" s="3">
        <v>8.06</v>
      </c>
      <c r="L396" s="3">
        <v>8.35</v>
      </c>
      <c r="M396" s="3">
        <v>8.98</v>
      </c>
    </row>
    <row r="397" spans="1:13" ht="16" thickBot="1" x14ac:dyDescent="0.25">
      <c r="A397" s="106">
        <v>41510</v>
      </c>
      <c r="B397" s="3">
        <v>7.86</v>
      </c>
      <c r="C397" s="3">
        <v>7.84</v>
      </c>
      <c r="D397" s="3">
        <v>7.82</v>
      </c>
      <c r="E397" s="3">
        <v>7.81</v>
      </c>
      <c r="F397" s="3">
        <v>7.78</v>
      </c>
      <c r="G397" s="3">
        <v>7.77</v>
      </c>
      <c r="H397" s="3">
        <v>7.76</v>
      </c>
      <c r="I397" s="3">
        <v>7.77</v>
      </c>
      <c r="J397" s="3">
        <v>7.83</v>
      </c>
      <c r="K397" s="3">
        <v>8.07</v>
      </c>
      <c r="L397" s="3">
        <v>8.3800000000000008</v>
      </c>
      <c r="M397" s="3">
        <v>9.0399999999999991</v>
      </c>
    </row>
    <row r="398" spans="1:13" ht="16" thickBot="1" x14ac:dyDescent="0.25">
      <c r="A398" s="106">
        <v>41513</v>
      </c>
      <c r="B398" s="3">
        <v>7.87</v>
      </c>
      <c r="C398" s="3">
        <v>7.85</v>
      </c>
      <c r="D398" s="3">
        <v>7.83</v>
      </c>
      <c r="E398" s="3">
        <v>7.81</v>
      </c>
      <c r="F398" s="3">
        <v>7.78</v>
      </c>
      <c r="G398" s="3">
        <v>7.77</v>
      </c>
      <c r="H398" s="3">
        <v>7.76</v>
      </c>
      <c r="I398" s="3">
        <v>7.76</v>
      </c>
      <c r="J398" s="3">
        <v>7.81</v>
      </c>
      <c r="K398" s="3">
        <v>8.0500000000000007</v>
      </c>
      <c r="L398" s="3">
        <v>8.3699999999999992</v>
      </c>
      <c r="M398" s="3">
        <v>9.0299999999999994</v>
      </c>
    </row>
    <row r="399" spans="1:13" ht="16" thickBot="1" x14ac:dyDescent="0.25">
      <c r="A399" s="106">
        <v>41514</v>
      </c>
      <c r="B399" s="3">
        <v>7.9</v>
      </c>
      <c r="C399" s="3">
        <v>7.88</v>
      </c>
      <c r="D399" s="3">
        <v>7.86</v>
      </c>
      <c r="E399" s="3">
        <v>7.84</v>
      </c>
      <c r="F399" s="3">
        <v>7.81</v>
      </c>
      <c r="G399" s="3">
        <v>7.8</v>
      </c>
      <c r="H399" s="3">
        <v>7.8</v>
      </c>
      <c r="I399" s="3">
        <v>7.81</v>
      </c>
      <c r="J399" s="3">
        <v>7.85</v>
      </c>
      <c r="K399" s="3">
        <v>8.0500000000000007</v>
      </c>
      <c r="L399" s="3">
        <v>8.34</v>
      </c>
      <c r="M399" s="3">
        <v>8.9700000000000006</v>
      </c>
    </row>
    <row r="400" spans="1:13" ht="16" thickBot="1" x14ac:dyDescent="0.25">
      <c r="A400" s="106">
        <v>41515</v>
      </c>
      <c r="B400" s="3">
        <v>7.88</v>
      </c>
      <c r="C400" s="3">
        <v>7.86</v>
      </c>
      <c r="D400" s="3">
        <v>7.85</v>
      </c>
      <c r="E400" s="3">
        <v>7.83</v>
      </c>
      <c r="F400" s="3">
        <v>7.79</v>
      </c>
      <c r="G400" s="3">
        <v>7.76</v>
      </c>
      <c r="H400" s="3">
        <v>7.75</v>
      </c>
      <c r="I400" s="3">
        <v>7.76</v>
      </c>
      <c r="J400" s="3">
        <v>7.82</v>
      </c>
      <c r="K400" s="3">
        <v>8.0299999999999994</v>
      </c>
      <c r="L400" s="3">
        <v>8.31</v>
      </c>
      <c r="M400" s="3">
        <v>8.92</v>
      </c>
    </row>
    <row r="401" spans="1:13" ht="16" thickBot="1" x14ac:dyDescent="0.25">
      <c r="A401" s="106">
        <v>41516</v>
      </c>
      <c r="B401" s="3">
        <v>7.88</v>
      </c>
      <c r="C401" s="3">
        <v>7.86</v>
      </c>
      <c r="D401" s="3">
        <v>7.84</v>
      </c>
      <c r="E401" s="3">
        <v>7.82</v>
      </c>
      <c r="F401" s="3">
        <v>7.77</v>
      </c>
      <c r="G401" s="3">
        <v>7.73</v>
      </c>
      <c r="H401" s="3">
        <v>7.7</v>
      </c>
      <c r="I401" s="3">
        <v>7.7</v>
      </c>
      <c r="J401" s="3">
        <v>7.76</v>
      </c>
      <c r="K401" s="3">
        <v>8</v>
      </c>
      <c r="L401" s="3">
        <v>8.3000000000000007</v>
      </c>
      <c r="M401" s="3">
        <v>8.93</v>
      </c>
    </row>
    <row r="402" spans="1:13" ht="16" thickBot="1" x14ac:dyDescent="0.25">
      <c r="A402" s="106">
        <v>41517</v>
      </c>
      <c r="B402" s="3">
        <v>7.85</v>
      </c>
      <c r="C402" s="3">
        <v>7.84</v>
      </c>
      <c r="D402" s="3">
        <v>7.82</v>
      </c>
      <c r="E402" s="3">
        <v>7.8</v>
      </c>
      <c r="F402" s="3">
        <v>7.75</v>
      </c>
      <c r="G402" s="3">
        <v>7.71</v>
      </c>
      <c r="H402" s="3">
        <v>7.68</v>
      </c>
      <c r="I402" s="3">
        <v>7.67</v>
      </c>
      <c r="J402" s="3">
        <v>7.71</v>
      </c>
      <c r="K402" s="3">
        <v>7.95</v>
      </c>
      <c r="L402" s="3">
        <v>8.26</v>
      </c>
      <c r="M402" s="3">
        <v>8.91</v>
      </c>
    </row>
    <row r="403" spans="1:13" ht="16" thickBot="1" x14ac:dyDescent="0.25">
      <c r="A403" s="106">
        <v>41520</v>
      </c>
      <c r="B403" s="3">
        <v>7.86</v>
      </c>
      <c r="C403" s="3">
        <v>7.84</v>
      </c>
      <c r="D403" s="3">
        <v>7.82</v>
      </c>
      <c r="E403" s="3">
        <v>7.8</v>
      </c>
      <c r="F403" s="3">
        <v>7.73</v>
      </c>
      <c r="G403" s="3">
        <v>7.69</v>
      </c>
      <c r="H403" s="3">
        <v>7.65</v>
      </c>
      <c r="I403" s="3">
        <v>7.65</v>
      </c>
      <c r="J403" s="3">
        <v>7.71</v>
      </c>
      <c r="K403" s="3">
        <v>7.93</v>
      </c>
      <c r="L403" s="3">
        <v>8.23</v>
      </c>
      <c r="M403" s="3">
        <v>8.8800000000000008</v>
      </c>
    </row>
    <row r="404" spans="1:13" ht="16" thickBot="1" x14ac:dyDescent="0.25">
      <c r="A404" s="106">
        <v>41521</v>
      </c>
      <c r="B404" s="3">
        <v>7.89</v>
      </c>
      <c r="C404" s="3">
        <v>7.84</v>
      </c>
      <c r="D404" s="3">
        <v>7.79</v>
      </c>
      <c r="E404" s="3">
        <v>7.76</v>
      </c>
      <c r="F404" s="3">
        <v>7.68</v>
      </c>
      <c r="G404" s="3">
        <v>7.64</v>
      </c>
      <c r="H404" s="3">
        <v>7.58</v>
      </c>
      <c r="I404" s="3">
        <v>7.56</v>
      </c>
      <c r="J404" s="3">
        <v>7.63</v>
      </c>
      <c r="K404" s="3">
        <v>7.89</v>
      </c>
      <c r="L404" s="3">
        <v>8.23</v>
      </c>
      <c r="M404" s="3">
        <v>8.92</v>
      </c>
    </row>
    <row r="405" spans="1:13" ht="16" thickBot="1" x14ac:dyDescent="0.25">
      <c r="A405" s="106">
        <v>41522</v>
      </c>
      <c r="B405" s="3">
        <v>7.85</v>
      </c>
      <c r="C405" s="3">
        <v>7.79</v>
      </c>
      <c r="D405" s="3">
        <v>7.74</v>
      </c>
      <c r="E405" s="3">
        <v>7.71</v>
      </c>
      <c r="F405" s="3">
        <v>7.64</v>
      </c>
      <c r="G405" s="3">
        <v>7.6</v>
      </c>
      <c r="H405" s="3">
        <v>7.52</v>
      </c>
      <c r="I405" s="3">
        <v>7.5</v>
      </c>
      <c r="J405" s="3">
        <v>7.55</v>
      </c>
      <c r="K405" s="3">
        <v>7.81</v>
      </c>
      <c r="L405" s="3">
        <v>8.17</v>
      </c>
      <c r="M405" s="3">
        <v>8.9</v>
      </c>
    </row>
    <row r="406" spans="1:13" ht="16" thickBot="1" x14ac:dyDescent="0.25">
      <c r="A406" s="106">
        <v>41523</v>
      </c>
      <c r="B406" s="3">
        <v>7.74</v>
      </c>
      <c r="C406" s="3">
        <v>7.71</v>
      </c>
      <c r="D406" s="3">
        <v>7.69</v>
      </c>
      <c r="E406" s="3">
        <v>7.68</v>
      </c>
      <c r="F406" s="3">
        <v>7.64</v>
      </c>
      <c r="G406" s="3">
        <v>7.6</v>
      </c>
      <c r="H406" s="3">
        <v>7.52</v>
      </c>
      <c r="I406" s="3">
        <v>7.5</v>
      </c>
      <c r="J406" s="3">
        <v>7.57</v>
      </c>
      <c r="K406" s="3">
        <v>7.86</v>
      </c>
      <c r="L406" s="3">
        <v>8.24</v>
      </c>
      <c r="M406" s="3">
        <v>8.98</v>
      </c>
    </row>
    <row r="407" spans="1:13" ht="16" thickBot="1" x14ac:dyDescent="0.25">
      <c r="A407" s="106">
        <v>41524</v>
      </c>
      <c r="B407" s="3">
        <v>7.74</v>
      </c>
      <c r="C407" s="3">
        <v>7.71</v>
      </c>
      <c r="D407" s="3">
        <v>7.69</v>
      </c>
      <c r="E407" s="3">
        <v>7.68</v>
      </c>
      <c r="F407" s="3">
        <v>7.64</v>
      </c>
      <c r="G407" s="3">
        <v>7.59</v>
      </c>
      <c r="H407" s="3">
        <v>7.52</v>
      </c>
      <c r="I407" s="3">
        <v>7.5</v>
      </c>
      <c r="J407" s="3">
        <v>7.56</v>
      </c>
      <c r="K407" s="3">
        <v>7.83</v>
      </c>
      <c r="L407" s="3">
        <v>8.19</v>
      </c>
      <c r="M407" s="3">
        <v>8.9499999999999993</v>
      </c>
    </row>
    <row r="408" spans="1:13" ht="16" thickBot="1" x14ac:dyDescent="0.25">
      <c r="A408" s="106">
        <v>41527</v>
      </c>
      <c r="B408" s="3">
        <v>7.72</v>
      </c>
      <c r="C408" s="3">
        <v>7.69</v>
      </c>
      <c r="D408" s="3">
        <v>7.68</v>
      </c>
      <c r="E408" s="3">
        <v>7.66</v>
      </c>
      <c r="F408" s="3">
        <v>7.63</v>
      </c>
      <c r="G408" s="3">
        <v>7.59</v>
      </c>
      <c r="H408" s="3">
        <v>7.52</v>
      </c>
      <c r="I408" s="3">
        <v>7.49</v>
      </c>
      <c r="J408" s="3">
        <v>7.56</v>
      </c>
      <c r="K408" s="3">
        <v>7.86</v>
      </c>
      <c r="L408" s="3">
        <v>8.23</v>
      </c>
      <c r="M408" s="3">
        <v>8.98</v>
      </c>
    </row>
    <row r="409" spans="1:13" ht="16" thickBot="1" x14ac:dyDescent="0.25">
      <c r="A409" s="106">
        <v>41528</v>
      </c>
      <c r="B409" s="3">
        <v>7.72</v>
      </c>
      <c r="C409" s="3">
        <v>7.69</v>
      </c>
      <c r="D409" s="3">
        <v>7.68</v>
      </c>
      <c r="E409" s="3">
        <v>7.66</v>
      </c>
      <c r="F409" s="3">
        <v>7.63</v>
      </c>
      <c r="G409" s="3">
        <v>7.6</v>
      </c>
      <c r="H409" s="3">
        <v>7.54</v>
      </c>
      <c r="I409" s="3">
        <v>7.52</v>
      </c>
      <c r="J409" s="3">
        <v>7.59</v>
      </c>
      <c r="K409" s="3">
        <v>7.88</v>
      </c>
      <c r="L409" s="3">
        <v>8.25</v>
      </c>
      <c r="M409" s="3">
        <v>8.99</v>
      </c>
    </row>
    <row r="410" spans="1:13" ht="16" thickBot="1" x14ac:dyDescent="0.25">
      <c r="A410" s="106">
        <v>41529</v>
      </c>
      <c r="B410" s="3">
        <v>7.68</v>
      </c>
      <c r="C410" s="3">
        <v>7.66</v>
      </c>
      <c r="D410" s="3">
        <v>7.66</v>
      </c>
      <c r="E410" s="3">
        <v>7.65</v>
      </c>
      <c r="F410" s="3">
        <v>7.63</v>
      </c>
      <c r="G410" s="3">
        <v>7.59</v>
      </c>
      <c r="H410" s="3">
        <v>7.53</v>
      </c>
      <c r="I410" s="3">
        <v>7.51</v>
      </c>
      <c r="J410" s="3">
        <v>7.59</v>
      </c>
      <c r="K410" s="3">
        <v>7.88</v>
      </c>
      <c r="L410" s="3">
        <v>8.24</v>
      </c>
      <c r="M410" s="3">
        <v>8.9600000000000009</v>
      </c>
    </row>
    <row r="411" spans="1:13" ht="16" thickBot="1" x14ac:dyDescent="0.25">
      <c r="A411" s="106">
        <v>41530</v>
      </c>
      <c r="B411" s="3">
        <v>7.69</v>
      </c>
      <c r="C411" s="3">
        <v>7.67</v>
      </c>
      <c r="D411" s="3">
        <v>7.65</v>
      </c>
      <c r="E411" s="3">
        <v>7.65</v>
      </c>
      <c r="F411" s="3">
        <v>7.62</v>
      </c>
      <c r="G411" s="3">
        <v>7.59</v>
      </c>
      <c r="H411" s="3">
        <v>7.53</v>
      </c>
      <c r="I411" s="3">
        <v>7.52</v>
      </c>
      <c r="J411" s="3">
        <v>7.6</v>
      </c>
      <c r="K411" s="3">
        <v>7.89</v>
      </c>
      <c r="L411" s="3">
        <v>8.24</v>
      </c>
      <c r="M411" s="3">
        <v>8.9700000000000006</v>
      </c>
    </row>
    <row r="412" spans="1:13" ht="16" thickBot="1" x14ac:dyDescent="0.25">
      <c r="A412" s="106">
        <v>41531</v>
      </c>
      <c r="B412" s="3">
        <v>7.62</v>
      </c>
      <c r="C412" s="3">
        <v>7.61</v>
      </c>
      <c r="D412" s="3">
        <v>7.6</v>
      </c>
      <c r="E412" s="3">
        <v>7.6</v>
      </c>
      <c r="F412" s="3">
        <v>7.61</v>
      </c>
      <c r="G412" s="3">
        <v>7.58</v>
      </c>
      <c r="H412" s="3">
        <v>7.52</v>
      </c>
      <c r="I412" s="3">
        <v>7.5</v>
      </c>
      <c r="J412" s="3">
        <v>7.58</v>
      </c>
      <c r="K412" s="3">
        <v>7.87</v>
      </c>
      <c r="L412" s="3">
        <v>8.23</v>
      </c>
      <c r="M412" s="3">
        <v>8.9499999999999993</v>
      </c>
    </row>
    <row r="413" spans="1:13" ht="16" thickBot="1" x14ac:dyDescent="0.25">
      <c r="A413" s="106">
        <v>41534</v>
      </c>
      <c r="B413" s="3">
        <v>7.65</v>
      </c>
      <c r="C413" s="3">
        <v>7.63</v>
      </c>
      <c r="D413" s="3">
        <v>7.62</v>
      </c>
      <c r="E413" s="3">
        <v>7.61</v>
      </c>
      <c r="F413" s="3">
        <v>7.59</v>
      </c>
      <c r="G413" s="3">
        <v>7.57</v>
      </c>
      <c r="H413" s="3">
        <v>7.54</v>
      </c>
      <c r="I413" s="3">
        <v>7.54</v>
      </c>
      <c r="J413" s="3">
        <v>7.63</v>
      </c>
      <c r="K413" s="3">
        <v>7.92</v>
      </c>
      <c r="L413" s="3">
        <v>8.2899999999999991</v>
      </c>
      <c r="M413" s="3">
        <v>9.02</v>
      </c>
    </row>
    <row r="414" spans="1:13" ht="16" thickBot="1" x14ac:dyDescent="0.25">
      <c r="A414" s="106">
        <v>41535</v>
      </c>
      <c r="B414" s="3">
        <v>7.66</v>
      </c>
      <c r="C414" s="3">
        <v>7.64</v>
      </c>
      <c r="D414" s="3">
        <v>7.62</v>
      </c>
      <c r="E414" s="3">
        <v>7.61</v>
      </c>
      <c r="F414" s="3">
        <v>7.59</v>
      </c>
      <c r="G414" s="3">
        <v>7.56</v>
      </c>
      <c r="H414" s="3">
        <v>7.53</v>
      </c>
      <c r="I414" s="3">
        <v>7.54</v>
      </c>
      <c r="J414" s="3">
        <v>7.62</v>
      </c>
      <c r="K414" s="3">
        <v>7.91</v>
      </c>
      <c r="L414" s="3">
        <v>8.2799999999999994</v>
      </c>
      <c r="M414" s="3">
        <v>9.01</v>
      </c>
    </row>
    <row r="415" spans="1:13" ht="16" thickBot="1" x14ac:dyDescent="0.25">
      <c r="A415" s="106">
        <v>41536</v>
      </c>
      <c r="B415" s="3">
        <v>7.65</v>
      </c>
      <c r="C415" s="3">
        <v>7.63</v>
      </c>
      <c r="D415" s="3">
        <v>7.61</v>
      </c>
      <c r="E415" s="3">
        <v>7.6</v>
      </c>
      <c r="F415" s="3">
        <v>7.56</v>
      </c>
      <c r="G415" s="3">
        <v>7.53</v>
      </c>
      <c r="H415" s="3">
        <v>7.5</v>
      </c>
      <c r="I415" s="3">
        <v>7.51</v>
      </c>
      <c r="J415" s="3">
        <v>7.6</v>
      </c>
      <c r="K415" s="3">
        <v>7.9</v>
      </c>
      <c r="L415" s="3">
        <v>8.2799999999999994</v>
      </c>
      <c r="M415" s="3">
        <v>9.02</v>
      </c>
    </row>
    <row r="416" spans="1:13" ht="16" thickBot="1" x14ac:dyDescent="0.25">
      <c r="A416" s="106">
        <v>41537</v>
      </c>
      <c r="B416" s="3">
        <v>7.6</v>
      </c>
      <c r="C416" s="3">
        <v>7.59</v>
      </c>
      <c r="D416" s="3">
        <v>7.58</v>
      </c>
      <c r="E416" s="3">
        <v>7.58</v>
      </c>
      <c r="F416" s="3">
        <v>7.58</v>
      </c>
      <c r="G416" s="3">
        <v>7.57</v>
      </c>
      <c r="H416" s="3">
        <v>7.55</v>
      </c>
      <c r="I416" s="3">
        <v>7.55</v>
      </c>
      <c r="J416" s="3">
        <v>7.63</v>
      </c>
      <c r="K416" s="3">
        <v>7.91</v>
      </c>
      <c r="L416" s="3">
        <v>8.2899999999999991</v>
      </c>
      <c r="M416" s="3">
        <v>9.0399999999999991</v>
      </c>
    </row>
    <row r="417" spans="1:13" ht="16" thickBot="1" x14ac:dyDescent="0.25">
      <c r="A417" s="106">
        <v>41538</v>
      </c>
      <c r="B417" s="3">
        <v>7.56</v>
      </c>
      <c r="C417" s="3">
        <v>7.54</v>
      </c>
      <c r="D417" s="3">
        <v>7.53</v>
      </c>
      <c r="E417" s="3">
        <v>7.53</v>
      </c>
      <c r="F417" s="3">
        <v>7.53</v>
      </c>
      <c r="G417" s="3">
        <v>7.53</v>
      </c>
      <c r="H417" s="3">
        <v>7.53</v>
      </c>
      <c r="I417" s="3">
        <v>7.55</v>
      </c>
      <c r="J417" s="3">
        <v>7.63</v>
      </c>
      <c r="K417" s="3">
        <v>7.91</v>
      </c>
      <c r="L417" s="3">
        <v>8.2799999999999994</v>
      </c>
      <c r="M417" s="3">
        <v>9.02</v>
      </c>
    </row>
    <row r="418" spans="1:13" ht="16" thickBot="1" x14ac:dyDescent="0.25">
      <c r="A418" s="106">
        <v>41541</v>
      </c>
      <c r="B418" s="3">
        <v>7.61</v>
      </c>
      <c r="C418" s="3">
        <v>7.59</v>
      </c>
      <c r="D418" s="3">
        <v>7.57</v>
      </c>
      <c r="E418" s="3">
        <v>7.55</v>
      </c>
      <c r="F418" s="3">
        <v>7.53</v>
      </c>
      <c r="G418" s="3">
        <v>7.53</v>
      </c>
      <c r="H418" s="3">
        <v>7.54</v>
      </c>
      <c r="I418" s="3">
        <v>7.56</v>
      </c>
      <c r="J418" s="3">
        <v>7.66</v>
      </c>
      <c r="K418" s="3">
        <v>7.96</v>
      </c>
      <c r="L418" s="3">
        <v>8.33</v>
      </c>
      <c r="M418" s="3">
        <v>9.08</v>
      </c>
    </row>
    <row r="419" spans="1:13" ht="16" thickBot="1" x14ac:dyDescent="0.25">
      <c r="A419" s="106">
        <v>41542</v>
      </c>
      <c r="B419" s="3">
        <v>7.67</v>
      </c>
      <c r="C419" s="3">
        <v>7.65</v>
      </c>
      <c r="D419" s="3">
        <v>7.63</v>
      </c>
      <c r="E419" s="3">
        <v>7.61</v>
      </c>
      <c r="F419" s="3">
        <v>7.6</v>
      </c>
      <c r="G419" s="3">
        <v>7.6</v>
      </c>
      <c r="H419" s="3">
        <v>7.59</v>
      </c>
      <c r="I419" s="3">
        <v>7.61</v>
      </c>
      <c r="J419" s="3">
        <v>7.7</v>
      </c>
      <c r="K419" s="3">
        <v>7.96</v>
      </c>
      <c r="L419" s="3">
        <v>8.31</v>
      </c>
      <c r="M419" s="3">
        <v>9.02</v>
      </c>
    </row>
    <row r="420" spans="1:13" ht="16" thickBot="1" x14ac:dyDescent="0.25">
      <c r="A420" s="106">
        <v>41543</v>
      </c>
      <c r="B420" s="3">
        <v>7.7</v>
      </c>
      <c r="C420" s="3">
        <v>7.67</v>
      </c>
      <c r="D420" s="3">
        <v>7.65</v>
      </c>
      <c r="E420" s="3">
        <v>7.63</v>
      </c>
      <c r="F420" s="3">
        <v>7.63</v>
      </c>
      <c r="G420" s="3">
        <v>7.64</v>
      </c>
      <c r="H420" s="3">
        <v>7.65</v>
      </c>
      <c r="I420" s="3">
        <v>7.66</v>
      </c>
      <c r="J420" s="3">
        <v>7.74</v>
      </c>
      <c r="K420" s="3">
        <v>7.99</v>
      </c>
      <c r="L420" s="3">
        <v>8.33</v>
      </c>
      <c r="M420" s="3">
        <v>9.0299999999999994</v>
      </c>
    </row>
    <row r="421" spans="1:13" ht="16" thickBot="1" x14ac:dyDescent="0.25">
      <c r="A421" s="106">
        <v>41544</v>
      </c>
      <c r="B421" s="3">
        <v>7.73</v>
      </c>
      <c r="C421" s="3">
        <v>7.69</v>
      </c>
      <c r="D421" s="3">
        <v>7.65</v>
      </c>
      <c r="E421" s="3">
        <v>7.63</v>
      </c>
      <c r="F421" s="3">
        <v>7.62</v>
      </c>
      <c r="G421" s="3">
        <v>7.62</v>
      </c>
      <c r="H421" s="3">
        <v>7.62</v>
      </c>
      <c r="I421" s="3">
        <v>7.62</v>
      </c>
      <c r="J421" s="3">
        <v>7.69</v>
      </c>
      <c r="K421" s="3">
        <v>7.91</v>
      </c>
      <c r="L421" s="3">
        <v>8.2100000000000009</v>
      </c>
      <c r="M421" s="3">
        <v>8.86</v>
      </c>
    </row>
    <row r="422" spans="1:13" ht="16" thickBot="1" x14ac:dyDescent="0.25">
      <c r="A422" s="106">
        <v>41545</v>
      </c>
      <c r="B422" s="3">
        <v>7.72</v>
      </c>
      <c r="C422" s="3">
        <v>7.67</v>
      </c>
      <c r="D422" s="3">
        <v>7.63</v>
      </c>
      <c r="E422" s="3">
        <v>7.61</v>
      </c>
      <c r="F422" s="3">
        <v>7.59</v>
      </c>
      <c r="G422" s="3">
        <v>7.59</v>
      </c>
      <c r="H422" s="3">
        <v>7.57</v>
      </c>
      <c r="I422" s="3">
        <v>7.58</v>
      </c>
      <c r="J422" s="3">
        <v>7.65</v>
      </c>
      <c r="K422" s="3">
        <v>7.9</v>
      </c>
      <c r="L422" s="3">
        <v>8.2200000000000006</v>
      </c>
      <c r="M422" s="3">
        <v>8.89</v>
      </c>
    </row>
    <row r="423" spans="1:13" ht="16" thickBot="1" x14ac:dyDescent="0.25">
      <c r="A423" s="106">
        <v>41548</v>
      </c>
      <c r="B423" s="3">
        <v>7.69</v>
      </c>
      <c r="C423" s="3">
        <v>7.64</v>
      </c>
      <c r="D423" s="3">
        <v>7.6</v>
      </c>
      <c r="E423" s="3">
        <v>7.58</v>
      </c>
      <c r="F423" s="3">
        <v>7.58</v>
      </c>
      <c r="G423" s="3">
        <v>7.59</v>
      </c>
      <c r="H423" s="3">
        <v>7.6</v>
      </c>
      <c r="I423" s="3">
        <v>7.61</v>
      </c>
      <c r="J423" s="3">
        <v>7.69</v>
      </c>
      <c r="K423" s="3">
        <v>7.95</v>
      </c>
      <c r="L423" s="3">
        <v>8.2899999999999991</v>
      </c>
      <c r="M423" s="3">
        <v>8.98</v>
      </c>
    </row>
    <row r="424" spans="1:13" ht="16" thickBot="1" x14ac:dyDescent="0.25">
      <c r="A424" s="106">
        <v>41549</v>
      </c>
      <c r="B424" s="3">
        <v>7.66</v>
      </c>
      <c r="C424" s="3">
        <v>7.64</v>
      </c>
      <c r="D424" s="3">
        <v>7.62</v>
      </c>
      <c r="E424" s="3">
        <v>7.61</v>
      </c>
      <c r="F424" s="3">
        <v>7.58</v>
      </c>
      <c r="G424" s="3">
        <v>7.57</v>
      </c>
      <c r="H424" s="3">
        <v>7.59</v>
      </c>
      <c r="I424" s="3">
        <v>7.62</v>
      </c>
      <c r="J424" s="3">
        <v>7.69</v>
      </c>
      <c r="K424" s="3">
        <v>7.94</v>
      </c>
      <c r="L424" s="3">
        <v>8.26</v>
      </c>
      <c r="M424" s="3">
        <v>8.94</v>
      </c>
    </row>
    <row r="425" spans="1:13" ht="16" thickBot="1" x14ac:dyDescent="0.25">
      <c r="A425" s="106">
        <v>41550</v>
      </c>
      <c r="B425" s="3">
        <v>7.67</v>
      </c>
      <c r="C425" s="3">
        <v>7.63</v>
      </c>
      <c r="D425" s="3">
        <v>7.6</v>
      </c>
      <c r="E425" s="3">
        <v>7.57</v>
      </c>
      <c r="F425" s="3">
        <v>7.53</v>
      </c>
      <c r="G425" s="3">
        <v>7.53</v>
      </c>
      <c r="H425" s="3">
        <v>7.55</v>
      </c>
      <c r="I425" s="3">
        <v>7.58</v>
      </c>
      <c r="J425" s="3">
        <v>7.66</v>
      </c>
      <c r="K425" s="3">
        <v>7.92</v>
      </c>
      <c r="L425" s="3">
        <v>8.26</v>
      </c>
      <c r="M425" s="3">
        <v>8.94</v>
      </c>
    </row>
    <row r="426" spans="1:13" ht="16" thickBot="1" x14ac:dyDescent="0.25">
      <c r="A426" s="106">
        <v>41551</v>
      </c>
      <c r="B426" s="3">
        <v>7.65</v>
      </c>
      <c r="C426" s="3">
        <v>7.61</v>
      </c>
      <c r="D426" s="3">
        <v>7.58</v>
      </c>
      <c r="E426" s="3">
        <v>7.55</v>
      </c>
      <c r="F426" s="3">
        <v>7.48</v>
      </c>
      <c r="G426" s="3">
        <v>7.48</v>
      </c>
      <c r="H426" s="3">
        <v>7.51</v>
      </c>
      <c r="I426" s="3">
        <v>7.55</v>
      </c>
      <c r="J426" s="3">
        <v>7.64</v>
      </c>
      <c r="K426" s="3">
        <v>7.91</v>
      </c>
      <c r="L426" s="3">
        <v>8.24</v>
      </c>
      <c r="M426" s="3">
        <v>8.94</v>
      </c>
    </row>
    <row r="427" spans="1:13" ht="16" thickBot="1" x14ac:dyDescent="0.25">
      <c r="A427" s="106">
        <v>41552</v>
      </c>
      <c r="B427" s="3">
        <v>7.74</v>
      </c>
      <c r="C427" s="3">
        <v>7.67</v>
      </c>
      <c r="D427" s="3">
        <v>7.6</v>
      </c>
      <c r="E427" s="3">
        <v>7.56</v>
      </c>
      <c r="F427" s="3">
        <v>7.48</v>
      </c>
      <c r="G427" s="3">
        <v>7.48</v>
      </c>
      <c r="H427" s="3">
        <v>7.51</v>
      </c>
      <c r="I427" s="3">
        <v>7.55</v>
      </c>
      <c r="J427" s="3">
        <v>7.65</v>
      </c>
      <c r="K427" s="3">
        <v>7.93</v>
      </c>
      <c r="L427" s="3">
        <v>8.26</v>
      </c>
      <c r="M427" s="3">
        <v>8.9600000000000009</v>
      </c>
    </row>
    <row r="428" spans="1:13" ht="16" thickBot="1" x14ac:dyDescent="0.25">
      <c r="A428" s="106">
        <v>41555</v>
      </c>
      <c r="B428" s="3">
        <v>7.66</v>
      </c>
      <c r="C428" s="3">
        <v>7.62</v>
      </c>
      <c r="D428" s="3">
        <v>7.58</v>
      </c>
      <c r="E428" s="3">
        <v>7.55</v>
      </c>
      <c r="F428" s="3">
        <v>7.49</v>
      </c>
      <c r="G428" s="3">
        <v>7.49</v>
      </c>
      <c r="H428" s="3">
        <v>7.53</v>
      </c>
      <c r="I428" s="3">
        <v>7.58</v>
      </c>
      <c r="J428" s="3">
        <v>7.68</v>
      </c>
      <c r="K428" s="3">
        <v>7.95</v>
      </c>
      <c r="L428" s="3">
        <v>8.2899999999999991</v>
      </c>
      <c r="M428" s="3">
        <v>9</v>
      </c>
    </row>
    <row r="429" spans="1:13" ht="16" thickBot="1" x14ac:dyDescent="0.25">
      <c r="A429" s="106">
        <v>41556</v>
      </c>
      <c r="B429" s="3">
        <v>7.7</v>
      </c>
      <c r="C429" s="3">
        <v>7.64</v>
      </c>
      <c r="D429" s="3">
        <v>7.58</v>
      </c>
      <c r="E429" s="3">
        <v>7.53</v>
      </c>
      <c r="F429" s="3">
        <v>7.43</v>
      </c>
      <c r="G429" s="3">
        <v>7.43</v>
      </c>
      <c r="H429" s="3">
        <v>7.48</v>
      </c>
      <c r="I429" s="3">
        <v>7.53</v>
      </c>
      <c r="J429" s="3">
        <v>7.64</v>
      </c>
      <c r="K429" s="3">
        <v>7.92</v>
      </c>
      <c r="L429" s="3">
        <v>8.2799999999999994</v>
      </c>
      <c r="M429" s="3">
        <v>9.02</v>
      </c>
    </row>
    <row r="430" spans="1:13" ht="16" thickBot="1" x14ac:dyDescent="0.25">
      <c r="A430" s="106">
        <v>41557</v>
      </c>
      <c r="B430" s="3">
        <v>7.74</v>
      </c>
      <c r="C430" s="3">
        <v>7.66</v>
      </c>
      <c r="D430" s="3">
        <v>7.58</v>
      </c>
      <c r="E430" s="3">
        <v>7.52</v>
      </c>
      <c r="F430" s="3">
        <v>7.41</v>
      </c>
      <c r="G430" s="3">
        <v>7.4</v>
      </c>
      <c r="H430" s="3">
        <v>7.43</v>
      </c>
      <c r="I430" s="3">
        <v>7.48</v>
      </c>
      <c r="J430" s="3">
        <v>7.6</v>
      </c>
      <c r="K430" s="3">
        <v>7.91</v>
      </c>
      <c r="L430" s="3">
        <v>8.2899999999999991</v>
      </c>
      <c r="M430" s="3">
        <v>9.07</v>
      </c>
    </row>
    <row r="431" spans="1:13" ht="16" thickBot="1" x14ac:dyDescent="0.25">
      <c r="A431" s="106">
        <v>41558</v>
      </c>
      <c r="B431" s="3">
        <v>7.77</v>
      </c>
      <c r="C431" s="3">
        <v>7.69</v>
      </c>
      <c r="D431" s="3">
        <v>7.61</v>
      </c>
      <c r="E431" s="3">
        <v>7.56</v>
      </c>
      <c r="F431" s="3">
        <v>7.43</v>
      </c>
      <c r="G431" s="3">
        <v>7.39</v>
      </c>
      <c r="H431" s="3">
        <v>7.37</v>
      </c>
      <c r="I431" s="3">
        <v>7.42</v>
      </c>
      <c r="J431" s="3">
        <v>7.54</v>
      </c>
      <c r="K431" s="3">
        <v>7.89</v>
      </c>
      <c r="L431" s="3">
        <v>8.3000000000000007</v>
      </c>
      <c r="M431" s="3">
        <v>9.09</v>
      </c>
    </row>
    <row r="432" spans="1:13" ht="16" thickBot="1" x14ac:dyDescent="0.25">
      <c r="A432" s="106">
        <v>41559</v>
      </c>
      <c r="B432" s="3">
        <v>7.59</v>
      </c>
      <c r="C432" s="3">
        <v>7.55</v>
      </c>
      <c r="D432" s="3">
        <v>7.5</v>
      </c>
      <c r="E432" s="3">
        <v>7.47</v>
      </c>
      <c r="F432" s="3">
        <v>7.37</v>
      </c>
      <c r="G432" s="3">
        <v>7.34</v>
      </c>
      <c r="H432" s="3">
        <v>7.36</v>
      </c>
      <c r="I432" s="3">
        <v>7.41</v>
      </c>
      <c r="J432" s="3">
        <v>7.55</v>
      </c>
      <c r="K432" s="3">
        <v>7.9</v>
      </c>
      <c r="L432" s="3">
        <v>8.32</v>
      </c>
      <c r="M432" s="3">
        <v>9.14</v>
      </c>
    </row>
    <row r="433" spans="1:13" ht="16" thickBot="1" x14ac:dyDescent="0.25">
      <c r="A433" s="106">
        <v>41562</v>
      </c>
      <c r="B433" s="3">
        <v>7.6</v>
      </c>
      <c r="C433" s="3">
        <v>7.54</v>
      </c>
      <c r="D433" s="3">
        <v>7.49</v>
      </c>
      <c r="E433" s="3">
        <v>7.45</v>
      </c>
      <c r="F433" s="3">
        <v>7.38</v>
      </c>
      <c r="G433" s="3">
        <v>7.37</v>
      </c>
      <c r="H433" s="3">
        <v>7.4</v>
      </c>
      <c r="I433" s="3">
        <v>7.46</v>
      </c>
      <c r="J433" s="3">
        <v>7.59</v>
      </c>
      <c r="K433" s="3">
        <v>7.92</v>
      </c>
      <c r="L433" s="3">
        <v>8.33</v>
      </c>
      <c r="M433" s="3">
        <v>9.1300000000000008</v>
      </c>
    </row>
    <row r="434" spans="1:13" ht="16" thickBot="1" x14ac:dyDescent="0.25">
      <c r="A434" s="106">
        <v>41563</v>
      </c>
      <c r="B434" s="3">
        <v>7.57</v>
      </c>
      <c r="C434" s="3">
        <v>7.54</v>
      </c>
      <c r="D434" s="3">
        <v>7.5</v>
      </c>
      <c r="E434" s="3">
        <v>7.47</v>
      </c>
      <c r="F434" s="3">
        <v>7.4</v>
      </c>
      <c r="G434" s="3">
        <v>7.39</v>
      </c>
      <c r="H434" s="3">
        <v>7.43</v>
      </c>
      <c r="I434" s="3">
        <v>7.48</v>
      </c>
      <c r="J434" s="3">
        <v>7.59</v>
      </c>
      <c r="K434" s="3">
        <v>7.9</v>
      </c>
      <c r="L434" s="3">
        <v>8.2799999999999994</v>
      </c>
      <c r="M434" s="3">
        <v>9.07</v>
      </c>
    </row>
    <row r="435" spans="1:13" ht="16" thickBot="1" x14ac:dyDescent="0.25">
      <c r="A435" s="106">
        <v>41564</v>
      </c>
      <c r="B435" s="3">
        <v>7.52</v>
      </c>
      <c r="C435" s="3">
        <v>7.5</v>
      </c>
      <c r="D435" s="3">
        <v>7.47</v>
      </c>
      <c r="E435" s="3">
        <v>7.45</v>
      </c>
      <c r="F435" s="3">
        <v>7.38</v>
      </c>
      <c r="G435" s="3">
        <v>7.36</v>
      </c>
      <c r="H435" s="3">
        <v>7.39</v>
      </c>
      <c r="I435" s="3">
        <v>7.45</v>
      </c>
      <c r="J435" s="3">
        <v>7.57</v>
      </c>
      <c r="K435" s="3">
        <v>7.88</v>
      </c>
      <c r="L435" s="3">
        <v>8.26</v>
      </c>
      <c r="M435" s="3">
        <v>9.0299999999999994</v>
      </c>
    </row>
    <row r="436" spans="1:13" ht="16" thickBot="1" x14ac:dyDescent="0.25">
      <c r="A436" s="106">
        <v>41565</v>
      </c>
      <c r="B436" s="3">
        <v>7.5</v>
      </c>
      <c r="C436" s="3">
        <v>7.47</v>
      </c>
      <c r="D436" s="3">
        <v>7.45</v>
      </c>
      <c r="E436" s="3">
        <v>7.43</v>
      </c>
      <c r="F436" s="3">
        <v>7.38</v>
      </c>
      <c r="G436" s="3">
        <v>7.36</v>
      </c>
      <c r="H436" s="3">
        <v>7.38</v>
      </c>
      <c r="I436" s="3">
        <v>7.45</v>
      </c>
      <c r="J436" s="3">
        <v>7.57</v>
      </c>
      <c r="K436" s="3">
        <v>7.86</v>
      </c>
      <c r="L436" s="3">
        <v>8.2100000000000009</v>
      </c>
      <c r="M436" s="3">
        <v>8.9600000000000009</v>
      </c>
    </row>
    <row r="437" spans="1:13" ht="16" thickBot="1" x14ac:dyDescent="0.25">
      <c r="A437" s="106">
        <v>41566</v>
      </c>
      <c r="B437" s="3">
        <v>7.5</v>
      </c>
      <c r="C437" s="3">
        <v>7.48</v>
      </c>
      <c r="D437" s="3">
        <v>7.46</v>
      </c>
      <c r="E437" s="3">
        <v>7.44</v>
      </c>
      <c r="F437" s="3">
        <v>7.39</v>
      </c>
      <c r="G437" s="3">
        <v>7.37</v>
      </c>
      <c r="H437" s="3">
        <v>7.41</v>
      </c>
      <c r="I437" s="3">
        <v>7.47</v>
      </c>
      <c r="J437" s="3">
        <v>7.6</v>
      </c>
      <c r="K437" s="3">
        <v>7.89</v>
      </c>
      <c r="L437" s="3">
        <v>8.25</v>
      </c>
      <c r="M437" s="3">
        <v>8.99</v>
      </c>
    </row>
    <row r="438" spans="1:13" ht="16" thickBot="1" x14ac:dyDescent="0.25">
      <c r="A438" s="106">
        <v>41569</v>
      </c>
      <c r="B438" s="3">
        <v>7.54</v>
      </c>
      <c r="C438" s="3">
        <v>7.49</v>
      </c>
      <c r="D438" s="3">
        <v>7.44</v>
      </c>
      <c r="E438" s="3">
        <v>7.42</v>
      </c>
      <c r="F438" s="3">
        <v>7.38</v>
      </c>
      <c r="G438" s="3">
        <v>7.38</v>
      </c>
      <c r="H438" s="3">
        <v>7.4</v>
      </c>
      <c r="I438" s="3">
        <v>7.46</v>
      </c>
      <c r="J438" s="3">
        <v>7.59</v>
      </c>
      <c r="K438" s="3">
        <v>7.88</v>
      </c>
      <c r="L438" s="3">
        <v>8.2200000000000006</v>
      </c>
      <c r="M438" s="3">
        <v>8.92</v>
      </c>
    </row>
    <row r="439" spans="1:13" ht="16" thickBot="1" x14ac:dyDescent="0.25">
      <c r="A439" s="106">
        <v>41570</v>
      </c>
      <c r="B439" s="3">
        <v>7.58</v>
      </c>
      <c r="C439" s="3">
        <v>7.54</v>
      </c>
      <c r="D439" s="3">
        <v>7.5</v>
      </c>
      <c r="E439" s="3">
        <v>7.47</v>
      </c>
      <c r="F439" s="3">
        <v>7.42</v>
      </c>
      <c r="G439" s="3">
        <v>7.41</v>
      </c>
      <c r="H439" s="3">
        <v>7.42</v>
      </c>
      <c r="I439" s="3">
        <v>7.48</v>
      </c>
      <c r="J439" s="3">
        <v>7.61</v>
      </c>
      <c r="K439" s="3">
        <v>7.9</v>
      </c>
      <c r="L439" s="3">
        <v>8.23</v>
      </c>
      <c r="M439" s="3">
        <v>8.93</v>
      </c>
    </row>
    <row r="440" spans="1:13" ht="16" thickBot="1" x14ac:dyDescent="0.25">
      <c r="A440" s="106">
        <v>41571</v>
      </c>
      <c r="B440" s="3">
        <v>7.57</v>
      </c>
      <c r="C440" s="3">
        <v>7.53</v>
      </c>
      <c r="D440" s="3">
        <v>7.49</v>
      </c>
      <c r="E440" s="3">
        <v>7.46</v>
      </c>
      <c r="F440" s="3">
        <v>7.41</v>
      </c>
      <c r="G440" s="3">
        <v>7.4</v>
      </c>
      <c r="H440" s="3">
        <v>7.45</v>
      </c>
      <c r="I440" s="3">
        <v>7.5</v>
      </c>
      <c r="J440" s="3">
        <v>7.61</v>
      </c>
      <c r="K440" s="3">
        <v>7.88</v>
      </c>
      <c r="L440" s="3">
        <v>8.2200000000000006</v>
      </c>
      <c r="M440" s="3">
        <v>8.94</v>
      </c>
    </row>
    <row r="441" spans="1:13" ht="16" thickBot="1" x14ac:dyDescent="0.25">
      <c r="A441" s="106">
        <v>41572</v>
      </c>
      <c r="B441" s="3">
        <v>7.62</v>
      </c>
      <c r="C441" s="3">
        <v>7.56</v>
      </c>
      <c r="D441" s="3">
        <v>7.51</v>
      </c>
      <c r="E441" s="3">
        <v>7.47</v>
      </c>
      <c r="F441" s="3">
        <v>7.41</v>
      </c>
      <c r="G441" s="3">
        <v>7.41</v>
      </c>
      <c r="H441" s="3">
        <v>7.46</v>
      </c>
      <c r="I441" s="3">
        <v>7.51</v>
      </c>
      <c r="J441" s="3">
        <v>7.63</v>
      </c>
      <c r="K441" s="3">
        <v>7.89</v>
      </c>
      <c r="L441" s="3">
        <v>8.2100000000000009</v>
      </c>
      <c r="M441" s="3">
        <v>8.91</v>
      </c>
    </row>
    <row r="442" spans="1:13" ht="16" thickBot="1" x14ac:dyDescent="0.25">
      <c r="A442" s="106">
        <v>41573</v>
      </c>
      <c r="B442" s="3">
        <v>7.62</v>
      </c>
      <c r="C442" s="3">
        <v>7.57</v>
      </c>
      <c r="D442" s="3">
        <v>7.52</v>
      </c>
      <c r="E442" s="3">
        <v>7.5</v>
      </c>
      <c r="F442" s="3">
        <v>7.48</v>
      </c>
      <c r="G442" s="3">
        <v>7.48</v>
      </c>
      <c r="H442" s="3">
        <v>7.5</v>
      </c>
      <c r="I442" s="3">
        <v>7.54</v>
      </c>
      <c r="J442" s="3">
        <v>7.65</v>
      </c>
      <c r="K442" s="3">
        <v>7.92</v>
      </c>
      <c r="L442" s="3">
        <v>8.25</v>
      </c>
      <c r="M442" s="3">
        <v>8.94</v>
      </c>
    </row>
    <row r="443" spans="1:13" ht="16" thickBot="1" x14ac:dyDescent="0.25">
      <c r="A443" s="106">
        <v>41576</v>
      </c>
      <c r="B443" s="3">
        <v>7.66</v>
      </c>
      <c r="C443" s="3">
        <v>7.58</v>
      </c>
      <c r="D443" s="3">
        <v>7.51</v>
      </c>
      <c r="E443" s="3">
        <v>7.48</v>
      </c>
      <c r="F443" s="3">
        <v>7.45</v>
      </c>
      <c r="G443" s="3">
        <v>7.45</v>
      </c>
      <c r="H443" s="3">
        <v>7.48</v>
      </c>
      <c r="I443" s="3">
        <v>7.53</v>
      </c>
      <c r="J443" s="3">
        <v>7.62</v>
      </c>
      <c r="K443" s="3">
        <v>7.87</v>
      </c>
      <c r="L443" s="3">
        <v>8.19</v>
      </c>
      <c r="M443" s="3">
        <v>8.85</v>
      </c>
    </row>
    <row r="444" spans="1:13" ht="16" thickBot="1" x14ac:dyDescent="0.25">
      <c r="A444" s="106">
        <v>41577</v>
      </c>
      <c r="B444" s="3">
        <v>7.65</v>
      </c>
      <c r="C444" s="3">
        <v>7.6</v>
      </c>
      <c r="D444" s="3">
        <v>7.57</v>
      </c>
      <c r="E444" s="3">
        <v>7.54</v>
      </c>
      <c r="F444" s="3">
        <v>7.49</v>
      </c>
      <c r="G444" s="3">
        <v>7.48</v>
      </c>
      <c r="H444" s="3">
        <v>7.49</v>
      </c>
      <c r="I444" s="3">
        <v>7.52</v>
      </c>
      <c r="J444" s="3">
        <v>7.61</v>
      </c>
      <c r="K444" s="3">
        <v>7.87</v>
      </c>
      <c r="L444" s="3">
        <v>8.1999999999999993</v>
      </c>
      <c r="M444" s="3">
        <v>8.89</v>
      </c>
    </row>
    <row r="445" spans="1:13" ht="16" thickBot="1" x14ac:dyDescent="0.25">
      <c r="A445" s="106">
        <v>41578</v>
      </c>
      <c r="B445" s="3">
        <v>7.57</v>
      </c>
      <c r="C445" s="3">
        <v>7.53</v>
      </c>
      <c r="D445" s="3">
        <v>7.5</v>
      </c>
      <c r="E445" s="3">
        <v>7.48</v>
      </c>
      <c r="F445" s="3">
        <v>7.45</v>
      </c>
      <c r="G445" s="3">
        <v>7.45</v>
      </c>
      <c r="H445" s="3">
        <v>7.49</v>
      </c>
      <c r="I445" s="3">
        <v>7.53</v>
      </c>
      <c r="J445" s="3">
        <v>7.62</v>
      </c>
      <c r="K445" s="3">
        <v>7.87</v>
      </c>
      <c r="L445" s="3">
        <v>8.1999999999999993</v>
      </c>
      <c r="M445" s="3">
        <v>8.9</v>
      </c>
    </row>
    <row r="446" spans="1:13" ht="16" thickBot="1" x14ac:dyDescent="0.25">
      <c r="A446" s="106">
        <v>41579</v>
      </c>
      <c r="B446" s="3">
        <v>7.62</v>
      </c>
      <c r="C446" s="3">
        <v>7.57</v>
      </c>
      <c r="D446" s="3">
        <v>7.52</v>
      </c>
      <c r="E446" s="3">
        <v>7.49</v>
      </c>
      <c r="F446" s="3">
        <v>7.45</v>
      </c>
      <c r="G446" s="3">
        <v>7.45</v>
      </c>
      <c r="H446" s="3">
        <v>7.47</v>
      </c>
      <c r="I446" s="3">
        <v>7.51</v>
      </c>
      <c r="J446" s="3">
        <v>7.61</v>
      </c>
      <c r="K446" s="3">
        <v>7.89</v>
      </c>
      <c r="L446" s="3">
        <v>8.23</v>
      </c>
      <c r="M446" s="3">
        <v>8.94</v>
      </c>
    </row>
    <row r="447" spans="1:13" ht="16" thickBot="1" x14ac:dyDescent="0.25">
      <c r="A447" s="106">
        <v>41580</v>
      </c>
      <c r="B447" s="3">
        <v>7.57</v>
      </c>
      <c r="C447" s="3">
        <v>7.52</v>
      </c>
      <c r="D447" s="3">
        <v>7.48</v>
      </c>
      <c r="E447" s="3">
        <v>7.45</v>
      </c>
      <c r="F447" s="3">
        <v>7.44</v>
      </c>
      <c r="G447" s="3">
        <v>7.46</v>
      </c>
      <c r="H447" s="3">
        <v>7.5</v>
      </c>
      <c r="I447" s="3">
        <v>7.55</v>
      </c>
      <c r="J447" s="3">
        <v>7.65</v>
      </c>
      <c r="K447" s="3">
        <v>7.94</v>
      </c>
      <c r="L447" s="3">
        <v>8.2799999999999994</v>
      </c>
      <c r="M447" s="3">
        <v>9</v>
      </c>
    </row>
    <row r="448" spans="1:13" ht="16" thickBot="1" x14ac:dyDescent="0.25">
      <c r="A448" s="106">
        <v>41584</v>
      </c>
      <c r="B448" s="3">
        <v>7.54</v>
      </c>
      <c r="C448" s="3">
        <v>7.49</v>
      </c>
      <c r="D448" s="3">
        <v>7.46</v>
      </c>
      <c r="E448" s="3">
        <v>7.44</v>
      </c>
      <c r="F448" s="3">
        <v>7.44</v>
      </c>
      <c r="G448" s="3">
        <v>7.46</v>
      </c>
      <c r="H448" s="3">
        <v>7.5</v>
      </c>
      <c r="I448" s="3">
        <v>7.55</v>
      </c>
      <c r="J448" s="3">
        <v>7.63</v>
      </c>
      <c r="K448" s="3">
        <v>7.9</v>
      </c>
      <c r="L448" s="3">
        <v>8.24</v>
      </c>
      <c r="M448" s="3">
        <v>8.9600000000000009</v>
      </c>
    </row>
    <row r="449" spans="1:13" ht="16" thickBot="1" x14ac:dyDescent="0.25">
      <c r="A449" s="106">
        <v>41585</v>
      </c>
      <c r="B449" s="3">
        <v>7.59</v>
      </c>
      <c r="C449" s="3">
        <v>7.56</v>
      </c>
      <c r="D449" s="3">
        <v>7.53</v>
      </c>
      <c r="E449" s="3">
        <v>7.51</v>
      </c>
      <c r="F449" s="3">
        <v>7.47</v>
      </c>
      <c r="G449" s="3">
        <v>7.49</v>
      </c>
      <c r="H449" s="3">
        <v>7.55</v>
      </c>
      <c r="I449" s="3">
        <v>7.6</v>
      </c>
      <c r="J449" s="3">
        <v>7.67</v>
      </c>
      <c r="K449" s="3">
        <v>7.9</v>
      </c>
      <c r="L449" s="3">
        <v>8.23</v>
      </c>
      <c r="M449" s="3">
        <v>8.93</v>
      </c>
    </row>
    <row r="450" spans="1:13" ht="16" thickBot="1" x14ac:dyDescent="0.25">
      <c r="A450" s="106">
        <v>41586</v>
      </c>
      <c r="B450" s="3">
        <v>7.49</v>
      </c>
      <c r="C450" s="3">
        <v>7.47</v>
      </c>
      <c r="D450" s="3">
        <v>7.45</v>
      </c>
      <c r="E450" s="3">
        <v>7.44</v>
      </c>
      <c r="F450" s="3">
        <v>7.43</v>
      </c>
      <c r="G450" s="3">
        <v>7.46</v>
      </c>
      <c r="H450" s="3">
        <v>7.54</v>
      </c>
      <c r="I450" s="3">
        <v>7.6</v>
      </c>
      <c r="J450" s="3">
        <v>7.68</v>
      </c>
      <c r="K450" s="3">
        <v>7.92</v>
      </c>
      <c r="L450" s="3">
        <v>8.23</v>
      </c>
      <c r="M450" s="3">
        <v>8.89</v>
      </c>
    </row>
    <row r="451" spans="1:13" ht="16" thickBot="1" x14ac:dyDescent="0.25">
      <c r="A451" s="106">
        <v>41587</v>
      </c>
      <c r="B451" s="3">
        <v>7.51</v>
      </c>
      <c r="C451" s="3">
        <v>7.49</v>
      </c>
      <c r="D451" s="3">
        <v>7.48</v>
      </c>
      <c r="E451" s="3">
        <v>7.47</v>
      </c>
      <c r="F451" s="3">
        <v>7.47</v>
      </c>
      <c r="G451" s="3">
        <v>7.49</v>
      </c>
      <c r="H451" s="3">
        <v>7.55</v>
      </c>
      <c r="I451" s="3">
        <v>7.6</v>
      </c>
      <c r="J451" s="3">
        <v>7.69</v>
      </c>
      <c r="K451" s="3">
        <v>7.92</v>
      </c>
      <c r="L451" s="3">
        <v>8.23</v>
      </c>
      <c r="M451" s="3">
        <v>8.8699999999999992</v>
      </c>
    </row>
    <row r="452" spans="1:13" ht="16" thickBot="1" x14ac:dyDescent="0.25">
      <c r="A452" s="106">
        <v>41590</v>
      </c>
      <c r="B452" s="3">
        <v>7.44</v>
      </c>
      <c r="C452" s="3">
        <v>7.43</v>
      </c>
      <c r="D452" s="3">
        <v>7.43</v>
      </c>
      <c r="E452" s="3">
        <v>7.43</v>
      </c>
      <c r="F452" s="3">
        <v>7.46</v>
      </c>
      <c r="G452" s="3">
        <v>7.5</v>
      </c>
      <c r="H452" s="3">
        <v>7.58</v>
      </c>
      <c r="I452" s="3">
        <v>7.64</v>
      </c>
      <c r="J452" s="3">
        <v>7.74</v>
      </c>
      <c r="K452" s="3">
        <v>7.98</v>
      </c>
      <c r="L452" s="3">
        <v>8.2899999999999991</v>
      </c>
      <c r="M452" s="3">
        <v>8.94</v>
      </c>
    </row>
    <row r="453" spans="1:13" ht="16" thickBot="1" x14ac:dyDescent="0.25">
      <c r="A453" s="106">
        <v>41591</v>
      </c>
      <c r="B453" s="3">
        <v>7.43</v>
      </c>
      <c r="C453" s="3">
        <v>7.43</v>
      </c>
      <c r="D453" s="3">
        <v>7.43</v>
      </c>
      <c r="E453" s="3">
        <v>7.43</v>
      </c>
      <c r="F453" s="3">
        <v>7.47</v>
      </c>
      <c r="G453" s="3">
        <v>7.51</v>
      </c>
      <c r="H453" s="3">
        <v>7.61</v>
      </c>
      <c r="I453" s="3">
        <v>7.68</v>
      </c>
      <c r="J453" s="3">
        <v>7.77</v>
      </c>
      <c r="K453" s="3">
        <v>8.01</v>
      </c>
      <c r="L453" s="3">
        <v>8.31</v>
      </c>
      <c r="M453" s="3">
        <v>8.9499999999999993</v>
      </c>
    </row>
    <row r="454" spans="1:13" ht="16" thickBot="1" x14ac:dyDescent="0.25">
      <c r="A454" s="106">
        <v>41592</v>
      </c>
      <c r="B454" s="3">
        <v>7.46</v>
      </c>
      <c r="C454" s="3">
        <v>7.46</v>
      </c>
      <c r="D454" s="3">
        <v>7.46</v>
      </c>
      <c r="E454" s="3">
        <v>7.46</v>
      </c>
      <c r="F454" s="3">
        <v>7.48</v>
      </c>
      <c r="G454" s="3">
        <v>7.51</v>
      </c>
      <c r="H454" s="3">
        <v>7.58</v>
      </c>
      <c r="I454" s="3">
        <v>7.64</v>
      </c>
      <c r="J454" s="3">
        <v>7.73</v>
      </c>
      <c r="K454" s="3">
        <v>7.97</v>
      </c>
      <c r="L454" s="3">
        <v>8.27</v>
      </c>
      <c r="M454" s="3">
        <v>8.89</v>
      </c>
    </row>
    <row r="455" spans="1:13" ht="16" thickBot="1" x14ac:dyDescent="0.25">
      <c r="A455" s="106">
        <v>41593</v>
      </c>
      <c r="B455" s="3">
        <v>7.37</v>
      </c>
      <c r="C455" s="3">
        <v>7.38</v>
      </c>
      <c r="D455" s="3">
        <v>7.38</v>
      </c>
      <c r="E455" s="3">
        <v>7.39</v>
      </c>
      <c r="F455" s="3">
        <v>7.43</v>
      </c>
      <c r="G455" s="3">
        <v>7.47</v>
      </c>
      <c r="H455" s="3">
        <v>7.57</v>
      </c>
      <c r="I455" s="3">
        <v>7.64</v>
      </c>
      <c r="J455" s="3">
        <v>7.71</v>
      </c>
      <c r="K455" s="3">
        <v>7.93</v>
      </c>
      <c r="L455" s="3">
        <v>8.2200000000000006</v>
      </c>
      <c r="M455" s="3">
        <v>8.83</v>
      </c>
    </row>
    <row r="456" spans="1:13" ht="16" thickBot="1" x14ac:dyDescent="0.25">
      <c r="A456" s="106">
        <v>41594</v>
      </c>
      <c r="B456" s="3">
        <v>7.39</v>
      </c>
      <c r="C456" s="3">
        <v>7.39</v>
      </c>
      <c r="D456" s="3">
        <v>7.39</v>
      </c>
      <c r="E456" s="3">
        <v>7.4</v>
      </c>
      <c r="F456" s="3">
        <v>7.41</v>
      </c>
      <c r="G456" s="3">
        <v>7.44</v>
      </c>
      <c r="H456" s="3">
        <v>7.53</v>
      </c>
      <c r="I456" s="3">
        <v>7.6</v>
      </c>
      <c r="J456" s="3">
        <v>7.7</v>
      </c>
      <c r="K456" s="3">
        <v>7.93</v>
      </c>
      <c r="L456" s="3">
        <v>8.2200000000000006</v>
      </c>
      <c r="M456" s="3">
        <v>8.83</v>
      </c>
    </row>
    <row r="457" spans="1:13" ht="16" thickBot="1" x14ac:dyDescent="0.25">
      <c r="A457" s="106">
        <v>41597</v>
      </c>
      <c r="B457" s="3">
        <v>7.36</v>
      </c>
      <c r="C457" s="3">
        <v>7.36</v>
      </c>
      <c r="D457" s="3">
        <v>7.37</v>
      </c>
      <c r="E457" s="3">
        <v>7.37</v>
      </c>
      <c r="F457" s="3">
        <v>7.39</v>
      </c>
      <c r="G457" s="3">
        <v>7.43</v>
      </c>
      <c r="H457" s="3">
        <v>7.53</v>
      </c>
      <c r="I457" s="3">
        <v>7.62</v>
      </c>
      <c r="J457" s="3">
        <v>7.72</v>
      </c>
      <c r="K457" s="3">
        <v>7.96</v>
      </c>
      <c r="L457" s="3">
        <v>8.25</v>
      </c>
      <c r="M457" s="3">
        <v>8.85</v>
      </c>
    </row>
    <row r="458" spans="1:13" ht="16" thickBot="1" x14ac:dyDescent="0.25">
      <c r="A458" s="106">
        <v>41598</v>
      </c>
      <c r="B458" s="3">
        <v>7.32</v>
      </c>
      <c r="C458" s="3">
        <v>7.33</v>
      </c>
      <c r="D458" s="3">
        <v>7.33</v>
      </c>
      <c r="E458" s="3">
        <v>7.33</v>
      </c>
      <c r="F458" s="3">
        <v>7.36</v>
      </c>
      <c r="G458" s="3">
        <v>7.4</v>
      </c>
      <c r="H458" s="3">
        <v>7.52</v>
      </c>
      <c r="I458" s="3">
        <v>7.61</v>
      </c>
      <c r="J458" s="3">
        <v>7.73</v>
      </c>
      <c r="K458" s="3">
        <v>7.97</v>
      </c>
      <c r="L458" s="3">
        <v>8.26</v>
      </c>
      <c r="M458" s="3">
        <v>8.8699999999999992</v>
      </c>
    </row>
    <row r="459" spans="1:13" ht="16" thickBot="1" x14ac:dyDescent="0.25">
      <c r="A459" s="106">
        <v>41599</v>
      </c>
      <c r="B459" s="3">
        <v>7.31</v>
      </c>
      <c r="C459" s="3">
        <v>7.32</v>
      </c>
      <c r="D459" s="3">
        <v>7.32</v>
      </c>
      <c r="E459" s="3">
        <v>7.33</v>
      </c>
      <c r="F459" s="3">
        <v>7.36</v>
      </c>
      <c r="G459" s="3">
        <v>7.4</v>
      </c>
      <c r="H459" s="3">
        <v>7.48</v>
      </c>
      <c r="I459" s="3">
        <v>7.56</v>
      </c>
      <c r="J459" s="3">
        <v>7.68</v>
      </c>
      <c r="K459" s="3">
        <v>7.94</v>
      </c>
      <c r="L459" s="3">
        <v>8.24</v>
      </c>
      <c r="M459" s="3">
        <v>8.86</v>
      </c>
    </row>
    <row r="460" spans="1:13" ht="16" thickBot="1" x14ac:dyDescent="0.25">
      <c r="A460" s="106">
        <v>41600</v>
      </c>
      <c r="B460" s="3">
        <v>7.29</v>
      </c>
      <c r="C460" s="3">
        <v>7.29</v>
      </c>
      <c r="D460" s="3">
        <v>7.3</v>
      </c>
      <c r="E460" s="3">
        <v>7.3</v>
      </c>
      <c r="F460" s="3">
        <v>7.32</v>
      </c>
      <c r="G460" s="3">
        <v>7.36</v>
      </c>
      <c r="H460" s="3">
        <v>7.45</v>
      </c>
      <c r="I460" s="3">
        <v>7.55</v>
      </c>
      <c r="J460" s="3">
        <v>7.68</v>
      </c>
      <c r="K460" s="3">
        <v>7.96</v>
      </c>
      <c r="L460" s="3">
        <v>8.26</v>
      </c>
      <c r="M460" s="3">
        <v>8.8800000000000008</v>
      </c>
    </row>
    <row r="461" spans="1:13" ht="16" thickBot="1" x14ac:dyDescent="0.25">
      <c r="A461" s="106">
        <v>41601</v>
      </c>
      <c r="B461" s="3">
        <v>7.28</v>
      </c>
      <c r="C461" s="3">
        <v>7.29</v>
      </c>
      <c r="D461" s="3">
        <v>7.29</v>
      </c>
      <c r="E461" s="3">
        <v>7.3</v>
      </c>
      <c r="F461" s="3">
        <v>7.32</v>
      </c>
      <c r="G461" s="3">
        <v>7.36</v>
      </c>
      <c r="H461" s="3">
        <v>7.46</v>
      </c>
      <c r="I461" s="3">
        <v>7.55</v>
      </c>
      <c r="J461" s="3">
        <v>7.68</v>
      </c>
      <c r="K461" s="3">
        <v>7.96</v>
      </c>
      <c r="L461" s="3">
        <v>8.26</v>
      </c>
      <c r="M461" s="3">
        <v>8.89</v>
      </c>
    </row>
    <row r="462" spans="1:13" ht="16" thickBot="1" x14ac:dyDescent="0.25">
      <c r="A462" s="106">
        <v>41604</v>
      </c>
      <c r="B462" s="3">
        <v>7.26</v>
      </c>
      <c r="C462" s="3">
        <v>7.27</v>
      </c>
      <c r="D462" s="3">
        <v>7.27</v>
      </c>
      <c r="E462" s="3">
        <v>7.28</v>
      </c>
      <c r="F462" s="3">
        <v>7.32</v>
      </c>
      <c r="G462" s="3">
        <v>7.35</v>
      </c>
      <c r="H462" s="3">
        <v>7.43</v>
      </c>
      <c r="I462" s="3">
        <v>7.52</v>
      </c>
      <c r="J462" s="3">
        <v>7.66</v>
      </c>
      <c r="K462" s="3">
        <v>7.95</v>
      </c>
      <c r="L462" s="3">
        <v>8.26</v>
      </c>
      <c r="M462" s="3">
        <v>8.8800000000000008</v>
      </c>
    </row>
    <row r="463" spans="1:13" ht="16" thickBot="1" x14ac:dyDescent="0.25">
      <c r="A463" s="106">
        <v>41605</v>
      </c>
      <c r="B463" s="3">
        <v>7.2</v>
      </c>
      <c r="C463" s="3">
        <v>7.21</v>
      </c>
      <c r="D463" s="3">
        <v>7.22</v>
      </c>
      <c r="E463" s="3">
        <v>7.23</v>
      </c>
      <c r="F463" s="3">
        <v>7.28</v>
      </c>
      <c r="G463" s="3">
        <v>7.33</v>
      </c>
      <c r="H463" s="3">
        <v>7.42</v>
      </c>
      <c r="I463" s="3">
        <v>7.5</v>
      </c>
      <c r="J463" s="3">
        <v>7.65</v>
      </c>
      <c r="K463" s="3">
        <v>7.94</v>
      </c>
      <c r="L463" s="3">
        <v>8.26</v>
      </c>
      <c r="M463" s="3">
        <v>8.89</v>
      </c>
    </row>
    <row r="464" spans="1:13" ht="16" thickBot="1" x14ac:dyDescent="0.25">
      <c r="A464" s="106">
        <v>41606</v>
      </c>
      <c r="B464" s="3">
        <v>7.21</v>
      </c>
      <c r="C464" s="3">
        <v>7.22</v>
      </c>
      <c r="D464" s="3">
        <v>7.23</v>
      </c>
      <c r="E464" s="3">
        <v>7.24</v>
      </c>
      <c r="F464" s="3">
        <v>7.28</v>
      </c>
      <c r="G464" s="3">
        <v>7.34</v>
      </c>
      <c r="H464" s="3">
        <v>7.43</v>
      </c>
      <c r="I464" s="3">
        <v>7.52</v>
      </c>
      <c r="J464" s="3">
        <v>7.66</v>
      </c>
      <c r="K464" s="3">
        <v>7.95</v>
      </c>
      <c r="L464" s="3">
        <v>8.27</v>
      </c>
      <c r="M464" s="3">
        <v>8.9</v>
      </c>
    </row>
    <row r="465" spans="1:13" ht="16" thickBot="1" x14ac:dyDescent="0.25">
      <c r="A465" s="106">
        <v>41607</v>
      </c>
      <c r="B465" s="3">
        <v>7.23</v>
      </c>
      <c r="C465" s="3">
        <v>7.23</v>
      </c>
      <c r="D465" s="3">
        <v>7.24</v>
      </c>
      <c r="E465" s="3">
        <v>7.24</v>
      </c>
      <c r="F465" s="3">
        <v>7.28</v>
      </c>
      <c r="G465" s="3">
        <v>7.33</v>
      </c>
      <c r="H465" s="3">
        <v>7.43</v>
      </c>
      <c r="I465" s="3">
        <v>7.52</v>
      </c>
      <c r="J465" s="3">
        <v>7.65</v>
      </c>
      <c r="K465" s="3">
        <v>7.93</v>
      </c>
      <c r="L465" s="3">
        <v>8.25</v>
      </c>
      <c r="M465" s="3">
        <v>8.8800000000000008</v>
      </c>
    </row>
    <row r="466" spans="1:13" ht="16" thickBot="1" x14ac:dyDescent="0.25">
      <c r="A466" s="106">
        <v>41608</v>
      </c>
      <c r="B466" s="3">
        <v>7.17</v>
      </c>
      <c r="C466" s="3">
        <v>7.18</v>
      </c>
      <c r="D466" s="3">
        <v>7.18</v>
      </c>
      <c r="E466" s="3">
        <v>7.19</v>
      </c>
      <c r="F466" s="3">
        <v>7.22</v>
      </c>
      <c r="G466" s="3">
        <v>7.27</v>
      </c>
      <c r="H466" s="3">
        <v>7.39</v>
      </c>
      <c r="I466" s="3">
        <v>7.5</v>
      </c>
      <c r="J466" s="3">
        <v>7.65</v>
      </c>
      <c r="K466" s="3">
        <v>7.94</v>
      </c>
      <c r="L466" s="3">
        <v>8.26</v>
      </c>
      <c r="M466" s="3">
        <v>8.9</v>
      </c>
    </row>
    <row r="467" spans="1:13" ht="16" thickBot="1" x14ac:dyDescent="0.25">
      <c r="A467" s="106">
        <v>41611</v>
      </c>
      <c r="B467" s="3">
        <v>7.17</v>
      </c>
      <c r="C467" s="3">
        <v>7.17</v>
      </c>
      <c r="D467" s="3">
        <v>7.18</v>
      </c>
      <c r="E467" s="3">
        <v>7.18</v>
      </c>
      <c r="F467" s="3">
        <v>7.22</v>
      </c>
      <c r="G467" s="3">
        <v>7.28</v>
      </c>
      <c r="H467" s="3">
        <v>7.4</v>
      </c>
      <c r="I467" s="3">
        <v>7.52</v>
      </c>
      <c r="J467" s="3">
        <v>7.67</v>
      </c>
      <c r="K467" s="3">
        <v>7.97</v>
      </c>
      <c r="L467" s="3">
        <v>8.3000000000000007</v>
      </c>
      <c r="M467" s="3">
        <v>8.93</v>
      </c>
    </row>
    <row r="468" spans="1:13" ht="16" thickBot="1" x14ac:dyDescent="0.25">
      <c r="A468" s="106">
        <v>41612</v>
      </c>
      <c r="B468" s="3">
        <v>7.16</v>
      </c>
      <c r="C468" s="3">
        <v>7.17</v>
      </c>
      <c r="D468" s="3">
        <v>7.18</v>
      </c>
      <c r="E468" s="3">
        <v>7.18</v>
      </c>
      <c r="F468" s="3">
        <v>7.22</v>
      </c>
      <c r="G468" s="3">
        <v>7.27</v>
      </c>
      <c r="H468" s="3">
        <v>7.38</v>
      </c>
      <c r="I468" s="3">
        <v>7.48</v>
      </c>
      <c r="J468" s="3">
        <v>7.64</v>
      </c>
      <c r="K468" s="3">
        <v>7.95</v>
      </c>
      <c r="L468" s="3">
        <v>8.27</v>
      </c>
      <c r="M468" s="3">
        <v>8.9</v>
      </c>
    </row>
    <row r="469" spans="1:13" ht="16" thickBot="1" x14ac:dyDescent="0.25">
      <c r="A469" s="106">
        <v>41613</v>
      </c>
      <c r="B469" s="3">
        <v>7.15</v>
      </c>
      <c r="C469" s="3">
        <v>7.15</v>
      </c>
      <c r="D469" s="3">
        <v>7.16</v>
      </c>
      <c r="E469" s="3">
        <v>7.16</v>
      </c>
      <c r="F469" s="3">
        <v>7.2</v>
      </c>
      <c r="G469" s="3">
        <v>7.25</v>
      </c>
      <c r="H469" s="3">
        <v>7.38</v>
      </c>
      <c r="I469" s="3">
        <v>7.5</v>
      </c>
      <c r="J469" s="3">
        <v>7.65</v>
      </c>
      <c r="K469" s="3">
        <v>7.96</v>
      </c>
      <c r="L469" s="3">
        <v>8.2799999999999994</v>
      </c>
      <c r="M469" s="3">
        <v>8.92</v>
      </c>
    </row>
    <row r="470" spans="1:13" ht="16" thickBot="1" x14ac:dyDescent="0.25">
      <c r="A470" s="106">
        <v>41614</v>
      </c>
      <c r="B470" s="3">
        <v>7.16</v>
      </c>
      <c r="C470" s="3">
        <v>7.17</v>
      </c>
      <c r="D470" s="3">
        <v>7.17</v>
      </c>
      <c r="E470" s="3">
        <v>7.18</v>
      </c>
      <c r="F470" s="3">
        <v>7.21</v>
      </c>
      <c r="G470" s="3">
        <v>7.26</v>
      </c>
      <c r="H470" s="3">
        <v>7.36</v>
      </c>
      <c r="I470" s="3">
        <v>7.47</v>
      </c>
      <c r="J470" s="3">
        <v>7.65</v>
      </c>
      <c r="K470" s="3">
        <v>7.97</v>
      </c>
      <c r="L470" s="3">
        <v>8.3000000000000007</v>
      </c>
      <c r="M470" s="3">
        <v>8.94</v>
      </c>
    </row>
    <row r="471" spans="1:13" ht="16" thickBot="1" x14ac:dyDescent="0.25">
      <c r="A471" s="106">
        <v>41615</v>
      </c>
      <c r="B471" s="3">
        <v>7.12</v>
      </c>
      <c r="C471" s="3">
        <v>7.13</v>
      </c>
      <c r="D471" s="3">
        <v>7.14</v>
      </c>
      <c r="E471" s="3">
        <v>7.15</v>
      </c>
      <c r="F471" s="3">
        <v>7.19</v>
      </c>
      <c r="G471" s="3">
        <v>7.24</v>
      </c>
      <c r="H471" s="3">
        <v>7.35</v>
      </c>
      <c r="I471" s="3">
        <v>7.46</v>
      </c>
      <c r="J471" s="3">
        <v>7.64</v>
      </c>
      <c r="K471" s="3">
        <v>7.97</v>
      </c>
      <c r="L471" s="3">
        <v>8.31</v>
      </c>
      <c r="M471" s="3">
        <v>8.9600000000000009</v>
      </c>
    </row>
    <row r="472" spans="1:13" ht="16" thickBot="1" x14ac:dyDescent="0.25">
      <c r="A472" s="106">
        <v>41618</v>
      </c>
      <c r="B472" s="3">
        <v>7.13</v>
      </c>
      <c r="C472" s="3">
        <v>7.14</v>
      </c>
      <c r="D472" s="3">
        <v>7.15</v>
      </c>
      <c r="E472" s="3">
        <v>7.16</v>
      </c>
      <c r="F472" s="3">
        <v>7.2</v>
      </c>
      <c r="G472" s="3">
        <v>7.24</v>
      </c>
      <c r="H472" s="3">
        <v>7.36</v>
      </c>
      <c r="I472" s="3">
        <v>7.47</v>
      </c>
      <c r="J472" s="3">
        <v>7.64</v>
      </c>
      <c r="K472" s="3">
        <v>7.96</v>
      </c>
      <c r="L472" s="3">
        <v>8.3000000000000007</v>
      </c>
      <c r="M472" s="3">
        <v>8.94</v>
      </c>
    </row>
    <row r="473" spans="1:13" ht="16" thickBot="1" x14ac:dyDescent="0.25">
      <c r="A473" s="106">
        <v>41619</v>
      </c>
      <c r="B473" s="3">
        <v>7.09</v>
      </c>
      <c r="C473" s="3">
        <v>7.11</v>
      </c>
      <c r="D473" s="3">
        <v>7.13</v>
      </c>
      <c r="E473" s="3">
        <v>7.14</v>
      </c>
      <c r="F473" s="3">
        <v>7.18</v>
      </c>
      <c r="G473" s="3">
        <v>7.22</v>
      </c>
      <c r="H473" s="3">
        <v>7.34</v>
      </c>
      <c r="I473" s="3">
        <v>7.47</v>
      </c>
      <c r="J473" s="3">
        <v>7.65</v>
      </c>
      <c r="K473" s="3">
        <v>7.96</v>
      </c>
      <c r="L473" s="3">
        <v>8.2899999999999991</v>
      </c>
      <c r="M473" s="3">
        <v>8.93</v>
      </c>
    </row>
    <row r="474" spans="1:13" ht="16" thickBot="1" x14ac:dyDescent="0.25">
      <c r="A474" s="106">
        <v>41620</v>
      </c>
      <c r="B474" s="3">
        <v>7.05</v>
      </c>
      <c r="C474" s="3">
        <v>7.07</v>
      </c>
      <c r="D474" s="3">
        <v>7.09</v>
      </c>
      <c r="E474" s="3">
        <v>7.12</v>
      </c>
      <c r="F474" s="3">
        <v>7.19</v>
      </c>
      <c r="G474" s="3">
        <v>7.24</v>
      </c>
      <c r="H474" s="3">
        <v>7.35</v>
      </c>
      <c r="I474" s="3">
        <v>7.47</v>
      </c>
      <c r="J474" s="3">
        <v>7.65</v>
      </c>
      <c r="K474" s="3">
        <v>7.97</v>
      </c>
      <c r="L474" s="3">
        <v>8.3000000000000007</v>
      </c>
      <c r="M474" s="3">
        <v>8.94</v>
      </c>
    </row>
    <row r="475" spans="1:13" ht="16" thickBot="1" x14ac:dyDescent="0.25">
      <c r="A475" s="106">
        <v>41621</v>
      </c>
      <c r="B475" s="3">
        <v>7.08</v>
      </c>
      <c r="C475" s="3">
        <v>7.1</v>
      </c>
      <c r="D475" s="3">
        <v>7.11</v>
      </c>
      <c r="E475" s="3">
        <v>7.13</v>
      </c>
      <c r="F475" s="3">
        <v>7.18</v>
      </c>
      <c r="G475" s="3">
        <v>7.22</v>
      </c>
      <c r="H475" s="3">
        <v>7.34</v>
      </c>
      <c r="I475" s="3">
        <v>7.47</v>
      </c>
      <c r="J475" s="3">
        <v>7.65</v>
      </c>
      <c r="K475" s="3">
        <v>7.97</v>
      </c>
      <c r="L475" s="3">
        <v>8.3000000000000007</v>
      </c>
      <c r="M475" s="3">
        <v>8.9499999999999993</v>
      </c>
    </row>
    <row r="476" spans="1:13" ht="16" thickBot="1" x14ac:dyDescent="0.25">
      <c r="A476" s="106">
        <v>41622</v>
      </c>
      <c r="B476" s="3">
        <v>6.9</v>
      </c>
      <c r="C476" s="3">
        <v>6.92</v>
      </c>
      <c r="D476" s="3">
        <v>6.95</v>
      </c>
      <c r="E476" s="3">
        <v>6.97</v>
      </c>
      <c r="F476" s="3">
        <v>7.06</v>
      </c>
      <c r="G476" s="3">
        <v>7.13</v>
      </c>
      <c r="H476" s="3">
        <v>7.27</v>
      </c>
      <c r="I476" s="3">
        <v>7.42</v>
      </c>
      <c r="J476" s="3">
        <v>7.63</v>
      </c>
      <c r="K476" s="3">
        <v>7.97</v>
      </c>
      <c r="L476" s="3">
        <v>8.31</v>
      </c>
      <c r="M476" s="3">
        <v>8.98</v>
      </c>
    </row>
    <row r="477" spans="1:13" ht="16" thickBot="1" x14ac:dyDescent="0.25">
      <c r="A477" s="106">
        <v>41625</v>
      </c>
      <c r="B477" s="3">
        <v>6.94</v>
      </c>
      <c r="C477" s="3">
        <v>6.96</v>
      </c>
      <c r="D477" s="3">
        <v>6.97</v>
      </c>
      <c r="E477" s="3">
        <v>6.98</v>
      </c>
      <c r="F477" s="3">
        <v>7.03</v>
      </c>
      <c r="G477" s="3">
        <v>7.09</v>
      </c>
      <c r="H477" s="3">
        <v>7.23</v>
      </c>
      <c r="I477" s="3">
        <v>7.4</v>
      </c>
      <c r="J477" s="3">
        <v>7.64</v>
      </c>
      <c r="K477" s="3">
        <v>8</v>
      </c>
      <c r="L477" s="3">
        <v>8.35</v>
      </c>
      <c r="M477" s="3">
        <v>9.0299999999999994</v>
      </c>
    </row>
    <row r="478" spans="1:13" ht="16" thickBot="1" x14ac:dyDescent="0.25">
      <c r="A478" s="106">
        <v>41626</v>
      </c>
      <c r="B478" s="3">
        <v>6.91</v>
      </c>
      <c r="C478" s="3">
        <v>6.93</v>
      </c>
      <c r="D478" s="3">
        <v>6.94</v>
      </c>
      <c r="E478" s="3">
        <v>6.96</v>
      </c>
      <c r="F478" s="3">
        <v>7.03</v>
      </c>
      <c r="G478" s="3">
        <v>7.09</v>
      </c>
      <c r="H478" s="3">
        <v>7.22</v>
      </c>
      <c r="I478" s="3">
        <v>7.37</v>
      </c>
      <c r="J478" s="3">
        <v>7.63</v>
      </c>
      <c r="K478" s="3">
        <v>8.0299999999999994</v>
      </c>
      <c r="L478" s="3">
        <v>8.41</v>
      </c>
      <c r="M478" s="3">
        <v>9.1199999999999992</v>
      </c>
    </row>
    <row r="479" spans="1:13" ht="16" thickBot="1" x14ac:dyDescent="0.25">
      <c r="A479" s="106">
        <v>41627</v>
      </c>
      <c r="B479" s="3">
        <v>6.89</v>
      </c>
      <c r="C479" s="3">
        <v>6.91</v>
      </c>
      <c r="D479" s="3">
        <v>6.93</v>
      </c>
      <c r="E479" s="3">
        <v>6.94</v>
      </c>
      <c r="F479" s="3">
        <v>7.01</v>
      </c>
      <c r="G479" s="3">
        <v>7.06</v>
      </c>
      <c r="H479" s="3">
        <v>7.17</v>
      </c>
      <c r="I479" s="3">
        <v>7.32</v>
      </c>
      <c r="J479" s="3">
        <v>7.59</v>
      </c>
      <c r="K479" s="3">
        <v>8.01</v>
      </c>
      <c r="L479" s="3">
        <v>8.4</v>
      </c>
      <c r="M479" s="3">
        <v>9.11</v>
      </c>
    </row>
    <row r="480" spans="1:13" ht="16" thickBot="1" x14ac:dyDescent="0.25">
      <c r="A480" s="106">
        <v>41628</v>
      </c>
      <c r="B480" s="3">
        <v>6.83</v>
      </c>
      <c r="C480" s="3">
        <v>6.85</v>
      </c>
      <c r="D480" s="3">
        <v>6.87</v>
      </c>
      <c r="E480" s="3">
        <v>6.88</v>
      </c>
      <c r="F480" s="3">
        <v>6.95</v>
      </c>
      <c r="G480" s="3">
        <v>7.01</v>
      </c>
      <c r="H480" s="3">
        <v>7.16</v>
      </c>
      <c r="I480" s="3">
        <v>7.33</v>
      </c>
      <c r="J480" s="3">
        <v>7.6</v>
      </c>
      <c r="K480" s="3">
        <v>8.01</v>
      </c>
      <c r="L480" s="3">
        <v>8.4</v>
      </c>
      <c r="M480" s="3">
        <v>9.1</v>
      </c>
    </row>
    <row r="481" spans="1:13" ht="16" thickBot="1" x14ac:dyDescent="0.25">
      <c r="A481" s="106">
        <v>41629</v>
      </c>
      <c r="B481" s="3">
        <v>6.78</v>
      </c>
      <c r="C481" s="3">
        <v>6.8</v>
      </c>
      <c r="D481" s="3">
        <v>6.82</v>
      </c>
      <c r="E481" s="3">
        <v>6.83</v>
      </c>
      <c r="F481" s="3">
        <v>6.91</v>
      </c>
      <c r="G481" s="3">
        <v>6.99</v>
      </c>
      <c r="H481" s="3">
        <v>7.15</v>
      </c>
      <c r="I481" s="3">
        <v>7.34</v>
      </c>
      <c r="J481" s="3">
        <v>7.63</v>
      </c>
      <c r="K481" s="3">
        <v>8.07</v>
      </c>
      <c r="L481" s="3">
        <v>8.49</v>
      </c>
      <c r="M481" s="3">
        <v>9.24</v>
      </c>
    </row>
    <row r="482" spans="1:13" ht="16" thickBot="1" x14ac:dyDescent="0.25">
      <c r="A482" s="106">
        <v>41632</v>
      </c>
      <c r="B482" s="3">
        <v>6.69</v>
      </c>
      <c r="C482" s="3">
        <v>6.71</v>
      </c>
      <c r="D482" s="3">
        <v>6.73</v>
      </c>
      <c r="E482" s="3">
        <v>6.76</v>
      </c>
      <c r="F482" s="3">
        <v>6.9</v>
      </c>
      <c r="G482" s="3">
        <v>7.01</v>
      </c>
      <c r="H482" s="3">
        <v>7.17</v>
      </c>
      <c r="I482" s="3">
        <v>7.34</v>
      </c>
      <c r="J482" s="3">
        <v>7.62</v>
      </c>
      <c r="K482" s="3">
        <v>8.06</v>
      </c>
      <c r="L482" s="3">
        <v>8.49</v>
      </c>
      <c r="M482" s="3">
        <v>9.25</v>
      </c>
    </row>
    <row r="483" spans="1:13" ht="16" thickBot="1" x14ac:dyDescent="0.25">
      <c r="A483" s="106">
        <v>41633</v>
      </c>
      <c r="B483" s="3">
        <v>6.71</v>
      </c>
      <c r="C483" s="3">
        <v>6.73</v>
      </c>
      <c r="D483" s="3">
        <v>6.76</v>
      </c>
      <c r="E483" s="3">
        <v>6.78</v>
      </c>
      <c r="F483" s="3">
        <v>6.89</v>
      </c>
      <c r="G483" s="3">
        <v>7</v>
      </c>
      <c r="H483" s="3">
        <v>7.16</v>
      </c>
      <c r="I483" s="3">
        <v>7.34</v>
      </c>
      <c r="J483" s="3">
        <v>7.63</v>
      </c>
      <c r="K483" s="3">
        <v>8.08</v>
      </c>
      <c r="L483" s="3">
        <v>8.51</v>
      </c>
      <c r="M483" s="3">
        <v>9.27</v>
      </c>
    </row>
    <row r="484" spans="1:13" ht="16" thickBot="1" x14ac:dyDescent="0.25">
      <c r="A484" s="106">
        <v>41634</v>
      </c>
      <c r="B484" s="3">
        <v>6.49</v>
      </c>
      <c r="C484" s="3">
        <v>6.56</v>
      </c>
      <c r="D484" s="3">
        <v>6.63</v>
      </c>
      <c r="E484" s="3">
        <v>6.7</v>
      </c>
      <c r="F484" s="3">
        <v>6.88</v>
      </c>
      <c r="G484" s="3">
        <v>6.98</v>
      </c>
      <c r="H484" s="3">
        <v>7.17</v>
      </c>
      <c r="I484" s="3">
        <v>7.37</v>
      </c>
      <c r="J484" s="3">
        <v>7.65</v>
      </c>
      <c r="K484" s="3">
        <v>8.1</v>
      </c>
      <c r="L484" s="3">
        <v>8.5399999999999991</v>
      </c>
      <c r="M484" s="3">
        <v>9.32</v>
      </c>
    </row>
    <row r="485" spans="1:13" ht="16" thickBot="1" x14ac:dyDescent="0.25">
      <c r="A485" s="106">
        <v>41635</v>
      </c>
      <c r="B485" s="3">
        <v>6.18</v>
      </c>
      <c r="C485" s="3">
        <v>6.3</v>
      </c>
      <c r="D485" s="3">
        <v>6.43</v>
      </c>
      <c r="E485" s="3">
        <v>6.53</v>
      </c>
      <c r="F485" s="3">
        <v>6.81</v>
      </c>
      <c r="G485" s="3">
        <v>6.94</v>
      </c>
      <c r="H485" s="3">
        <v>7.14</v>
      </c>
      <c r="I485" s="3">
        <v>7.35</v>
      </c>
      <c r="J485" s="3">
        <v>7.66</v>
      </c>
      <c r="K485" s="3">
        <v>8.1999999999999993</v>
      </c>
      <c r="L485" s="3">
        <v>8.7100000000000009</v>
      </c>
      <c r="M485" s="3">
        <v>9.57</v>
      </c>
    </row>
    <row r="486" spans="1:13" ht="16" thickBot="1" x14ac:dyDescent="0.25">
      <c r="A486" s="106">
        <v>41636</v>
      </c>
      <c r="B486" s="3">
        <v>6.46</v>
      </c>
      <c r="C486" s="3">
        <v>6.51</v>
      </c>
      <c r="D486" s="3">
        <v>6.57</v>
      </c>
      <c r="E486" s="3">
        <v>6.62</v>
      </c>
      <c r="F486" s="3">
        <v>6.84</v>
      </c>
      <c r="G486" s="3">
        <v>6.98</v>
      </c>
      <c r="H486" s="3">
        <v>7.18</v>
      </c>
      <c r="I486" s="3">
        <v>7.36</v>
      </c>
      <c r="J486" s="3">
        <v>7.64</v>
      </c>
      <c r="K486" s="3">
        <v>8.09</v>
      </c>
      <c r="L486" s="3">
        <v>8.5299999999999994</v>
      </c>
      <c r="M486" s="3">
        <v>9.2799999999999994</v>
      </c>
    </row>
    <row r="487" spans="1:13" ht="16" thickBot="1" x14ac:dyDescent="0.25">
      <c r="A487" s="106">
        <v>41641</v>
      </c>
      <c r="B487" s="3">
        <v>6.16</v>
      </c>
      <c r="C487" s="3">
        <v>6.27</v>
      </c>
      <c r="D487" s="3">
        <v>6.38</v>
      </c>
      <c r="E487" s="3">
        <v>6.49</v>
      </c>
      <c r="F487" s="3">
        <v>6.79</v>
      </c>
      <c r="G487" s="3">
        <v>6.93</v>
      </c>
      <c r="H487" s="3">
        <v>7.15</v>
      </c>
      <c r="I487" s="3">
        <v>7.35</v>
      </c>
      <c r="J487" s="3">
        <v>7.63</v>
      </c>
      <c r="K487" s="3">
        <v>8.06</v>
      </c>
      <c r="L487" s="3">
        <v>8.49</v>
      </c>
      <c r="M487" s="3">
        <v>9.25</v>
      </c>
    </row>
    <row r="488" spans="1:13" ht="16" thickBot="1" x14ac:dyDescent="0.25">
      <c r="A488" s="106">
        <v>41642</v>
      </c>
      <c r="B488" s="3">
        <v>5.79</v>
      </c>
      <c r="C488" s="3">
        <v>5.99</v>
      </c>
      <c r="D488" s="3">
        <v>6.18</v>
      </c>
      <c r="E488" s="3">
        <v>6.35</v>
      </c>
      <c r="F488" s="3">
        <v>6.75</v>
      </c>
      <c r="G488" s="3">
        <v>6.89</v>
      </c>
      <c r="H488" s="3">
        <v>7.09</v>
      </c>
      <c r="I488" s="3">
        <v>7.29</v>
      </c>
      <c r="J488" s="3">
        <v>7.58</v>
      </c>
      <c r="K488" s="3">
        <v>8.0500000000000007</v>
      </c>
      <c r="L488" s="3">
        <v>8.48</v>
      </c>
      <c r="M488" s="3">
        <v>9.23</v>
      </c>
    </row>
    <row r="489" spans="1:13" ht="16" thickBot="1" x14ac:dyDescent="0.25">
      <c r="A489" s="106">
        <v>41643</v>
      </c>
      <c r="B489" s="3">
        <v>6.41</v>
      </c>
      <c r="C489" s="3">
        <v>6.43</v>
      </c>
      <c r="D489" s="3">
        <v>6.47</v>
      </c>
      <c r="E489" s="3">
        <v>6.52</v>
      </c>
      <c r="F489" s="3">
        <v>6.73</v>
      </c>
      <c r="G489" s="3">
        <v>6.88</v>
      </c>
      <c r="H489" s="3">
        <v>7.11</v>
      </c>
      <c r="I489" s="3">
        <v>7.31</v>
      </c>
      <c r="J489" s="3">
        <v>7.6</v>
      </c>
      <c r="K489" s="3">
        <v>8.0399999999999991</v>
      </c>
      <c r="L489" s="3">
        <v>8.4499999999999993</v>
      </c>
      <c r="M489" s="3">
        <v>9.14</v>
      </c>
    </row>
    <row r="490" spans="1:13" ht="16" thickBot="1" x14ac:dyDescent="0.25">
      <c r="A490" s="106">
        <v>41647</v>
      </c>
      <c r="B490" s="3">
        <v>6.37</v>
      </c>
      <c r="C490" s="3">
        <v>6.41</v>
      </c>
      <c r="D490" s="3">
        <v>6.45</v>
      </c>
      <c r="E490" s="3">
        <v>6.5</v>
      </c>
      <c r="F490" s="3">
        <v>6.68</v>
      </c>
      <c r="G490" s="3">
        <v>6.8</v>
      </c>
      <c r="H490" s="3">
        <v>7.03</v>
      </c>
      <c r="I490" s="3">
        <v>7.26</v>
      </c>
      <c r="J490" s="3">
        <v>7.55</v>
      </c>
      <c r="K490" s="3">
        <v>7.98</v>
      </c>
      <c r="L490" s="3">
        <v>8.3699999999999992</v>
      </c>
      <c r="M490" s="3">
        <v>9.0399999999999991</v>
      </c>
    </row>
    <row r="491" spans="1:13" ht="16" thickBot="1" x14ac:dyDescent="0.25">
      <c r="A491" s="106">
        <v>41648</v>
      </c>
      <c r="B491" s="3">
        <v>6.39</v>
      </c>
      <c r="C491" s="3">
        <v>6.45</v>
      </c>
      <c r="D491" s="3">
        <v>6.52</v>
      </c>
      <c r="E491" s="3">
        <v>6.58</v>
      </c>
      <c r="F491" s="3">
        <v>6.75</v>
      </c>
      <c r="G491" s="3">
        <v>6.84</v>
      </c>
      <c r="H491" s="3">
        <v>7.04</v>
      </c>
      <c r="I491" s="3">
        <v>7.26</v>
      </c>
      <c r="J491" s="3">
        <v>7.56</v>
      </c>
      <c r="K491" s="3">
        <v>8.02</v>
      </c>
      <c r="L491" s="3">
        <v>8.42</v>
      </c>
      <c r="M491" s="3">
        <v>9.09</v>
      </c>
    </row>
    <row r="492" spans="1:13" ht="16" thickBot="1" x14ac:dyDescent="0.25">
      <c r="A492" s="106">
        <v>41649</v>
      </c>
      <c r="B492" s="3">
        <v>6.39</v>
      </c>
      <c r="C492" s="3">
        <v>6.49</v>
      </c>
      <c r="D492" s="3">
        <v>6.59</v>
      </c>
      <c r="E492" s="3">
        <v>6.66</v>
      </c>
      <c r="F492" s="3">
        <v>6.81</v>
      </c>
      <c r="G492" s="3">
        <v>6.88</v>
      </c>
      <c r="H492" s="3">
        <v>7.07</v>
      </c>
      <c r="I492" s="3">
        <v>7.28</v>
      </c>
      <c r="J492" s="3">
        <v>7.56</v>
      </c>
      <c r="K492" s="3">
        <v>7.98</v>
      </c>
      <c r="L492" s="3">
        <v>8.36</v>
      </c>
      <c r="M492" s="3">
        <v>9</v>
      </c>
    </row>
    <row r="493" spans="1:13" ht="16" thickBot="1" x14ac:dyDescent="0.25">
      <c r="A493" s="106">
        <v>41650</v>
      </c>
      <c r="B493" s="3">
        <v>6.54</v>
      </c>
      <c r="C493" s="3">
        <v>6.59</v>
      </c>
      <c r="D493" s="3">
        <v>6.64</v>
      </c>
      <c r="E493" s="3">
        <v>6.67</v>
      </c>
      <c r="F493" s="3">
        <v>6.75</v>
      </c>
      <c r="G493" s="3">
        <v>6.82</v>
      </c>
      <c r="H493" s="3">
        <v>7</v>
      </c>
      <c r="I493" s="3">
        <v>7.21</v>
      </c>
      <c r="J493" s="3">
        <v>7.52</v>
      </c>
      <c r="K493" s="3">
        <v>7.97</v>
      </c>
      <c r="L493" s="3">
        <v>8.36</v>
      </c>
      <c r="M493" s="3">
        <v>9.01</v>
      </c>
    </row>
    <row r="494" spans="1:13" ht="16" thickBot="1" x14ac:dyDescent="0.25">
      <c r="A494" s="106">
        <v>41653</v>
      </c>
      <c r="B494" s="3">
        <v>6.64</v>
      </c>
      <c r="C494" s="3">
        <v>6.67</v>
      </c>
      <c r="D494" s="3">
        <v>6.69</v>
      </c>
      <c r="E494" s="3">
        <v>6.71</v>
      </c>
      <c r="F494" s="3">
        <v>6.75</v>
      </c>
      <c r="G494" s="3">
        <v>6.8</v>
      </c>
      <c r="H494" s="3">
        <v>6.99</v>
      </c>
      <c r="I494" s="3">
        <v>7.2</v>
      </c>
      <c r="J494" s="3">
        <v>7.49</v>
      </c>
      <c r="K494" s="3">
        <v>7.88</v>
      </c>
      <c r="L494" s="3">
        <v>8.2200000000000006</v>
      </c>
      <c r="M494" s="3">
        <v>8.7899999999999991</v>
      </c>
    </row>
    <row r="495" spans="1:13" ht="16" thickBot="1" x14ac:dyDescent="0.25">
      <c r="A495" s="106">
        <v>41654</v>
      </c>
      <c r="B495" s="3">
        <v>6.62</v>
      </c>
      <c r="C495" s="3">
        <v>6.64</v>
      </c>
      <c r="D495" s="3">
        <v>6.67</v>
      </c>
      <c r="E495" s="3">
        <v>6.7</v>
      </c>
      <c r="F495" s="3">
        <v>6.79</v>
      </c>
      <c r="G495" s="3">
        <v>6.85</v>
      </c>
      <c r="H495" s="3">
        <v>7.03</v>
      </c>
      <c r="I495" s="3">
        <v>7.23</v>
      </c>
      <c r="J495" s="3">
        <v>7.51</v>
      </c>
      <c r="K495" s="3">
        <v>7.9</v>
      </c>
      <c r="L495" s="3">
        <v>8.24</v>
      </c>
      <c r="M495" s="3">
        <v>8.81</v>
      </c>
    </row>
    <row r="496" spans="1:13" ht="16" thickBot="1" x14ac:dyDescent="0.25">
      <c r="A496" s="106">
        <v>41655</v>
      </c>
      <c r="B496" s="3">
        <v>6.68</v>
      </c>
      <c r="C496" s="3">
        <v>6.71</v>
      </c>
      <c r="D496" s="3">
        <v>6.73</v>
      </c>
      <c r="E496" s="3">
        <v>6.75</v>
      </c>
      <c r="F496" s="3">
        <v>6.8</v>
      </c>
      <c r="G496" s="3">
        <v>6.85</v>
      </c>
      <c r="H496" s="3">
        <v>7.03</v>
      </c>
      <c r="I496" s="3">
        <v>7.24</v>
      </c>
      <c r="J496" s="3">
        <v>7.51</v>
      </c>
      <c r="K496" s="3">
        <v>7.91</v>
      </c>
      <c r="L496" s="3">
        <v>8.25</v>
      </c>
      <c r="M496" s="3">
        <v>8.84</v>
      </c>
    </row>
    <row r="497" spans="1:13" ht="16" thickBot="1" x14ac:dyDescent="0.25">
      <c r="A497" s="106">
        <v>41656</v>
      </c>
      <c r="B497" s="3">
        <v>6.61</v>
      </c>
      <c r="C497" s="3">
        <v>6.64</v>
      </c>
      <c r="D497" s="3">
        <v>6.66</v>
      </c>
      <c r="E497" s="3">
        <v>6.68</v>
      </c>
      <c r="F497" s="3">
        <v>6.75</v>
      </c>
      <c r="G497" s="3">
        <v>6.83</v>
      </c>
      <c r="H497" s="3">
        <v>7.02</v>
      </c>
      <c r="I497" s="3">
        <v>7.23</v>
      </c>
      <c r="J497" s="3">
        <v>7.51</v>
      </c>
      <c r="K497" s="3">
        <v>7.91</v>
      </c>
      <c r="L497" s="3">
        <v>8.26</v>
      </c>
      <c r="M497" s="3">
        <v>8.84</v>
      </c>
    </row>
    <row r="498" spans="1:13" ht="16" thickBot="1" x14ac:dyDescent="0.25">
      <c r="A498" s="106">
        <v>41657</v>
      </c>
      <c r="B498" s="3">
        <v>6.64</v>
      </c>
      <c r="C498" s="3">
        <v>6.67</v>
      </c>
      <c r="D498" s="3">
        <v>6.7</v>
      </c>
      <c r="E498" s="3">
        <v>6.72</v>
      </c>
      <c r="F498" s="3">
        <v>6.8</v>
      </c>
      <c r="G498" s="3">
        <v>6.86</v>
      </c>
      <c r="H498" s="3">
        <v>7.02</v>
      </c>
      <c r="I498" s="3">
        <v>7.2</v>
      </c>
      <c r="J498" s="3">
        <v>7.47</v>
      </c>
      <c r="K498" s="3">
        <v>7.86</v>
      </c>
      <c r="L498" s="3">
        <v>8.2100000000000009</v>
      </c>
      <c r="M498" s="3">
        <v>8.7899999999999991</v>
      </c>
    </row>
    <row r="499" spans="1:13" ht="16" thickBot="1" x14ac:dyDescent="0.25">
      <c r="A499" s="106">
        <v>41660</v>
      </c>
      <c r="B499" s="3">
        <v>6.64</v>
      </c>
      <c r="C499" s="3">
        <v>6.67</v>
      </c>
      <c r="D499" s="3">
        <v>6.7</v>
      </c>
      <c r="E499" s="3">
        <v>6.72</v>
      </c>
      <c r="F499" s="3">
        <v>6.79</v>
      </c>
      <c r="G499" s="3">
        <v>6.85</v>
      </c>
      <c r="H499" s="3">
        <v>7.02</v>
      </c>
      <c r="I499" s="3">
        <v>7.22</v>
      </c>
      <c r="J499" s="3">
        <v>7.51</v>
      </c>
      <c r="K499" s="3">
        <v>7.92</v>
      </c>
      <c r="L499" s="3">
        <v>8.27</v>
      </c>
      <c r="M499" s="3">
        <v>8.86</v>
      </c>
    </row>
    <row r="500" spans="1:13" ht="16" thickBot="1" x14ac:dyDescent="0.25">
      <c r="A500" s="106">
        <v>41661</v>
      </c>
      <c r="B500" s="3">
        <v>6.64</v>
      </c>
      <c r="C500" s="3">
        <v>6.67</v>
      </c>
      <c r="D500" s="3">
        <v>6.69</v>
      </c>
      <c r="E500" s="3">
        <v>6.71</v>
      </c>
      <c r="F500" s="3">
        <v>6.79</v>
      </c>
      <c r="G500" s="3">
        <v>6.85</v>
      </c>
      <c r="H500" s="3">
        <v>7.02</v>
      </c>
      <c r="I500" s="3">
        <v>7.2</v>
      </c>
      <c r="J500" s="3">
        <v>7.47</v>
      </c>
      <c r="K500" s="3">
        <v>7.87</v>
      </c>
      <c r="L500" s="3">
        <v>8.2200000000000006</v>
      </c>
      <c r="M500" s="3">
        <v>8.82</v>
      </c>
    </row>
    <row r="501" spans="1:13" ht="16" thickBot="1" x14ac:dyDescent="0.25">
      <c r="A501" s="106">
        <v>41662</v>
      </c>
      <c r="B501" s="3">
        <v>6.64</v>
      </c>
      <c r="C501" s="3">
        <v>6.67</v>
      </c>
      <c r="D501" s="3">
        <v>6.7</v>
      </c>
      <c r="E501" s="3">
        <v>6.72</v>
      </c>
      <c r="F501" s="3">
        <v>6.79</v>
      </c>
      <c r="G501" s="3">
        <v>6.84</v>
      </c>
      <c r="H501" s="3">
        <v>7</v>
      </c>
      <c r="I501" s="3">
        <v>7.18</v>
      </c>
      <c r="J501" s="3">
        <v>7.45</v>
      </c>
      <c r="K501" s="3">
        <v>7.83</v>
      </c>
      <c r="L501" s="3">
        <v>8.17</v>
      </c>
      <c r="M501" s="3">
        <v>8.75</v>
      </c>
    </row>
    <row r="502" spans="1:13" ht="16" thickBot="1" x14ac:dyDescent="0.25">
      <c r="A502" s="106">
        <v>41663</v>
      </c>
      <c r="B502" s="3">
        <v>6.64</v>
      </c>
      <c r="C502" s="3">
        <v>6.67</v>
      </c>
      <c r="D502" s="3">
        <v>6.69</v>
      </c>
      <c r="E502" s="3">
        <v>6.71</v>
      </c>
      <c r="F502" s="3">
        <v>6.78</v>
      </c>
      <c r="G502" s="3">
        <v>6.84</v>
      </c>
      <c r="H502" s="3">
        <v>7.02</v>
      </c>
      <c r="I502" s="3">
        <v>7.22</v>
      </c>
      <c r="J502" s="3">
        <v>7.48</v>
      </c>
      <c r="K502" s="3">
        <v>7.86</v>
      </c>
      <c r="L502" s="3">
        <v>8.2100000000000009</v>
      </c>
      <c r="M502" s="3">
        <v>8.81</v>
      </c>
    </row>
    <row r="503" spans="1:13" ht="16" thickBot="1" x14ac:dyDescent="0.25">
      <c r="A503" s="106">
        <v>41664</v>
      </c>
      <c r="B503" s="3">
        <v>6.66</v>
      </c>
      <c r="C503" s="3">
        <v>6.68</v>
      </c>
      <c r="D503" s="3">
        <v>6.71</v>
      </c>
      <c r="E503" s="3">
        <v>6.74</v>
      </c>
      <c r="F503" s="3">
        <v>6.84</v>
      </c>
      <c r="G503" s="3">
        <v>6.9</v>
      </c>
      <c r="H503" s="3">
        <v>7.06</v>
      </c>
      <c r="I503" s="3">
        <v>7.22</v>
      </c>
      <c r="J503" s="3">
        <v>7.47</v>
      </c>
      <c r="K503" s="3">
        <v>7.85</v>
      </c>
      <c r="L503" s="3">
        <v>8.18</v>
      </c>
      <c r="M503" s="3">
        <v>8.77</v>
      </c>
    </row>
    <row r="504" spans="1:13" ht="16" thickBot="1" x14ac:dyDescent="0.25">
      <c r="A504" s="106">
        <v>41667</v>
      </c>
      <c r="B504" s="3">
        <v>6.73</v>
      </c>
      <c r="C504" s="3">
        <v>6.75</v>
      </c>
      <c r="D504" s="3">
        <v>6.77</v>
      </c>
      <c r="E504" s="3">
        <v>6.8</v>
      </c>
      <c r="F504" s="3">
        <v>6.87</v>
      </c>
      <c r="G504" s="3">
        <v>6.9</v>
      </c>
      <c r="H504" s="3">
        <v>7.05</v>
      </c>
      <c r="I504" s="3">
        <v>7.24</v>
      </c>
      <c r="J504" s="3">
        <v>7.48</v>
      </c>
      <c r="K504" s="3">
        <v>7.84</v>
      </c>
      <c r="L504" s="3">
        <v>8.17</v>
      </c>
      <c r="M504" s="3">
        <v>8.74</v>
      </c>
    </row>
    <row r="505" spans="1:13" ht="16" thickBot="1" x14ac:dyDescent="0.25">
      <c r="A505" s="106">
        <v>41668</v>
      </c>
      <c r="B505" s="3">
        <v>6.68</v>
      </c>
      <c r="C505" s="3">
        <v>6.7</v>
      </c>
      <c r="D505" s="3">
        <v>6.72</v>
      </c>
      <c r="E505" s="3">
        <v>6.74</v>
      </c>
      <c r="F505" s="3">
        <v>6.79</v>
      </c>
      <c r="G505" s="3">
        <v>6.83</v>
      </c>
      <c r="H505" s="3">
        <v>6.99</v>
      </c>
      <c r="I505" s="3">
        <v>7.17</v>
      </c>
      <c r="J505" s="3">
        <v>7.42</v>
      </c>
      <c r="K505" s="3">
        <v>7.78</v>
      </c>
      <c r="L505" s="3">
        <v>8.11</v>
      </c>
      <c r="M505" s="3">
        <v>8.69</v>
      </c>
    </row>
    <row r="506" spans="1:13" ht="16" thickBot="1" x14ac:dyDescent="0.25">
      <c r="A506" s="106">
        <v>41669</v>
      </c>
      <c r="B506" s="3">
        <v>6.7</v>
      </c>
      <c r="C506" s="3">
        <v>6.72</v>
      </c>
      <c r="D506" s="3">
        <v>6.74</v>
      </c>
      <c r="E506" s="3">
        <v>6.75</v>
      </c>
      <c r="F506" s="3">
        <v>6.78</v>
      </c>
      <c r="G506" s="3">
        <v>6.81</v>
      </c>
      <c r="H506" s="3">
        <v>6.94</v>
      </c>
      <c r="I506" s="3">
        <v>7.11</v>
      </c>
      <c r="J506" s="3">
        <v>7.34</v>
      </c>
      <c r="K506" s="3">
        <v>7.7</v>
      </c>
      <c r="L506" s="3">
        <v>8.02</v>
      </c>
      <c r="M506" s="3">
        <v>8.58</v>
      </c>
    </row>
    <row r="507" spans="1:13" ht="16" thickBot="1" x14ac:dyDescent="0.25">
      <c r="A507" s="106">
        <v>41670</v>
      </c>
      <c r="B507" s="3">
        <v>6.67</v>
      </c>
      <c r="C507" s="3">
        <v>6.69</v>
      </c>
      <c r="D507" s="3">
        <v>6.71</v>
      </c>
      <c r="E507" s="3">
        <v>6.72</v>
      </c>
      <c r="F507" s="3">
        <v>6.77</v>
      </c>
      <c r="G507" s="3">
        <v>6.81</v>
      </c>
      <c r="H507" s="3">
        <v>6.93</v>
      </c>
      <c r="I507" s="3">
        <v>7.08</v>
      </c>
      <c r="J507" s="3">
        <v>7.29</v>
      </c>
      <c r="K507" s="3">
        <v>7.62</v>
      </c>
      <c r="L507" s="3">
        <v>7.92</v>
      </c>
      <c r="M507" s="3">
        <v>8.4700000000000006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39997558519241921"/>
  </sheetPr>
  <dimension ref="A1:Y564"/>
  <sheetViews>
    <sheetView topLeftCell="I47" workbookViewId="0">
      <selection activeCell="S567" sqref="S567"/>
    </sheetView>
  </sheetViews>
  <sheetFormatPr baseColWidth="10" defaultRowHeight="15" x14ac:dyDescent="0.2"/>
  <cols>
    <col min="1" max="1" width="16.5" bestFit="1" customWidth="1"/>
    <col min="4" max="4" width="16.5" bestFit="1" customWidth="1"/>
    <col min="6" max="6" width="16.5" bestFit="1" customWidth="1"/>
  </cols>
  <sheetData>
    <row r="1" spans="1:21" x14ac:dyDescent="0.2">
      <c r="B1" s="161" t="s">
        <v>274</v>
      </c>
      <c r="C1" s="162" t="s">
        <v>275</v>
      </c>
      <c r="D1" s="162" t="s">
        <v>276</v>
      </c>
      <c r="E1" s="162" t="s">
        <v>277</v>
      </c>
      <c r="F1" s="163" t="s">
        <v>278</v>
      </c>
    </row>
    <row r="2" spans="1:21" x14ac:dyDescent="0.2">
      <c r="A2" s="141" t="s">
        <v>279</v>
      </c>
      <c r="B2" s="36">
        <v>1</v>
      </c>
      <c r="C2" s="36">
        <v>3</v>
      </c>
      <c r="D2" s="36">
        <v>5</v>
      </c>
      <c r="E2" s="36">
        <v>10</v>
      </c>
      <c r="F2" s="37">
        <v>20</v>
      </c>
      <c r="H2" s="177" t="s">
        <v>289</v>
      </c>
      <c r="I2" s="178">
        <v>41669</v>
      </c>
    </row>
    <row r="3" spans="1:21" x14ac:dyDescent="0.2">
      <c r="A3" s="142" t="s">
        <v>280</v>
      </c>
      <c r="B3" s="62">
        <v>0.01</v>
      </c>
      <c r="C3" s="62">
        <v>0.02</v>
      </c>
      <c r="D3" s="64">
        <v>2.5000000000000001E-2</v>
      </c>
      <c r="E3" s="64">
        <v>3.5000000000000003E-2</v>
      </c>
      <c r="F3" s="158">
        <v>0.04</v>
      </c>
    </row>
    <row r="4" spans="1:21" x14ac:dyDescent="0.2">
      <c r="A4" s="142" t="s">
        <v>281</v>
      </c>
      <c r="B4" s="21">
        <v>1</v>
      </c>
      <c r="C4" s="21">
        <v>1</v>
      </c>
      <c r="D4" s="21">
        <v>1</v>
      </c>
      <c r="E4" s="21">
        <v>1</v>
      </c>
      <c r="F4" s="25">
        <v>1</v>
      </c>
    </row>
    <row r="5" spans="1:21" x14ac:dyDescent="0.2">
      <c r="A5" s="143" t="s">
        <v>282</v>
      </c>
      <c r="B5" s="159">
        <v>1</v>
      </c>
      <c r="C5" s="159">
        <v>1</v>
      </c>
      <c r="D5" s="159">
        <v>1</v>
      </c>
      <c r="E5" s="159">
        <v>1</v>
      </c>
      <c r="F5" s="160">
        <v>1</v>
      </c>
    </row>
    <row r="6" spans="1:21" x14ac:dyDescent="0.2">
      <c r="N6" s="161" t="s">
        <v>291</v>
      </c>
      <c r="O6" s="163" t="s">
        <v>292</v>
      </c>
    </row>
    <row r="7" spans="1:21" x14ac:dyDescent="0.2">
      <c r="A7" s="180" t="s">
        <v>274</v>
      </c>
      <c r="B7" s="181"/>
      <c r="D7" s="180" t="s">
        <v>276</v>
      </c>
      <c r="E7" s="182"/>
      <c r="F7" s="182"/>
      <c r="G7" s="182"/>
      <c r="H7" s="182"/>
      <c r="I7" s="181"/>
      <c r="K7" s="141" t="s">
        <v>274</v>
      </c>
      <c r="L7" s="36">
        <f>B15</f>
        <v>94.407499782218778</v>
      </c>
      <c r="M7" s="37">
        <v>1000</v>
      </c>
      <c r="N7" s="36">
        <f>M7/L7</f>
        <v>10.592378807900021</v>
      </c>
      <c r="O7" s="138">
        <f>N7/$N$12</f>
        <v>0.16334429737733264</v>
      </c>
    </row>
    <row r="8" spans="1:21" x14ac:dyDescent="0.2">
      <c r="A8" s="135" t="s">
        <v>283</v>
      </c>
      <c r="B8" s="37">
        <v>1</v>
      </c>
      <c r="D8" s="135" t="s">
        <v>283</v>
      </c>
      <c r="E8" s="36">
        <v>1</v>
      </c>
      <c r="F8" s="36">
        <v>2</v>
      </c>
      <c r="G8" s="36">
        <v>3</v>
      </c>
      <c r="H8" s="133">
        <v>4</v>
      </c>
      <c r="I8" s="134">
        <v>5</v>
      </c>
      <c r="K8" s="142" t="s">
        <v>275</v>
      </c>
      <c r="L8" s="21">
        <f>B28</f>
        <v>86.768051575132475</v>
      </c>
      <c r="M8" s="25">
        <v>1000</v>
      </c>
      <c r="N8" s="21">
        <f t="shared" ref="N8:N11" si="0">M8/L8</f>
        <v>11.524979319537904</v>
      </c>
      <c r="O8" s="139">
        <f t="shared" ref="O8:O11" si="1">N8/$N$12</f>
        <v>0.17772586152547434</v>
      </c>
    </row>
    <row r="9" spans="1:21" x14ac:dyDescent="0.2">
      <c r="A9" s="136" t="s">
        <v>290</v>
      </c>
      <c r="B9" s="25">
        <v>1</v>
      </c>
      <c r="D9" s="136" t="s">
        <v>290</v>
      </c>
      <c r="E9" s="21">
        <v>1</v>
      </c>
      <c r="F9" s="21">
        <v>2</v>
      </c>
      <c r="G9" s="21">
        <v>3</v>
      </c>
      <c r="H9" s="21">
        <v>4</v>
      </c>
      <c r="I9" s="25">
        <v>5</v>
      </c>
      <c r="K9" s="142" t="s">
        <v>276</v>
      </c>
      <c r="L9" s="21">
        <f>E15</f>
        <v>80.909263420139695</v>
      </c>
      <c r="M9" s="25">
        <v>1000</v>
      </c>
      <c r="N9" s="21">
        <f t="shared" si="0"/>
        <v>12.359524209326604</v>
      </c>
      <c r="O9" s="139">
        <f t="shared" si="1"/>
        <v>0.19059531711468625</v>
      </c>
    </row>
    <row r="10" spans="1:21" x14ac:dyDescent="0.2">
      <c r="A10" s="136" t="s">
        <v>284</v>
      </c>
      <c r="B10" s="25">
        <v>100</v>
      </c>
      <c r="D10" s="136" t="s">
        <v>284</v>
      </c>
      <c r="E10" s="21">
        <v>100</v>
      </c>
      <c r="F10" s="21">
        <v>100</v>
      </c>
      <c r="G10" s="21">
        <v>100</v>
      </c>
      <c r="H10" s="21">
        <v>100</v>
      </c>
      <c r="I10" s="25">
        <v>100</v>
      </c>
      <c r="K10" s="142" t="s">
        <v>277</v>
      </c>
      <c r="L10" s="21">
        <f>G28</f>
        <v>72.261818266481697</v>
      </c>
      <c r="M10" s="25">
        <v>1000</v>
      </c>
      <c r="N10" s="21">
        <f t="shared" si="0"/>
        <v>13.838566811483696</v>
      </c>
      <c r="O10" s="139">
        <f t="shared" si="1"/>
        <v>0.21340352469694404</v>
      </c>
    </row>
    <row r="11" spans="1:21" x14ac:dyDescent="0.2">
      <c r="A11" s="136" t="s">
        <v>285</v>
      </c>
      <c r="B11" s="25">
        <v>100</v>
      </c>
      <c r="D11" s="136" t="s">
        <v>285</v>
      </c>
      <c r="E11" s="21">
        <v>0</v>
      </c>
      <c r="F11" s="21">
        <v>0</v>
      </c>
      <c r="G11" s="21">
        <v>0</v>
      </c>
      <c r="H11" s="132">
        <v>0</v>
      </c>
      <c r="I11" s="25">
        <v>100</v>
      </c>
      <c r="K11" s="143" t="s">
        <v>278</v>
      </c>
      <c r="L11" s="16">
        <f>B39</f>
        <v>60.490590639404175</v>
      </c>
      <c r="M11" s="131">
        <v>1000</v>
      </c>
      <c r="N11" s="16">
        <f t="shared" si="0"/>
        <v>16.531496707664648</v>
      </c>
      <c r="O11" s="140">
        <f t="shared" si="1"/>
        <v>0.25493099928556268</v>
      </c>
    </row>
    <row r="12" spans="1:21" x14ac:dyDescent="0.2">
      <c r="A12" s="136" t="s">
        <v>286</v>
      </c>
      <c r="B12" s="25">
        <f>$B$3*B10/$B$4</f>
        <v>1</v>
      </c>
      <c r="D12" s="136" t="s">
        <v>286</v>
      </c>
      <c r="E12" s="21">
        <f>$D$3*E10/$D$4</f>
        <v>2.5</v>
      </c>
      <c r="F12" s="21">
        <f t="shared" ref="F12:I12" si="2">$D$3*F10/$D$4</f>
        <v>2.5</v>
      </c>
      <c r="G12" s="21">
        <f t="shared" si="2"/>
        <v>2.5</v>
      </c>
      <c r="H12" s="21">
        <f t="shared" si="2"/>
        <v>2.5</v>
      </c>
      <c r="I12" s="25">
        <f t="shared" si="2"/>
        <v>2.5</v>
      </c>
      <c r="N12" s="19">
        <f>SUM(N7:N11)</f>
        <v>64.846945855912878</v>
      </c>
    </row>
    <row r="13" spans="1:21" x14ac:dyDescent="0.2">
      <c r="A13" s="136" t="s">
        <v>287</v>
      </c>
      <c r="B13" s="25">
        <f>B11+B12</f>
        <v>101</v>
      </c>
      <c r="D13" s="136" t="s">
        <v>287</v>
      </c>
      <c r="E13" s="21">
        <f>E11+E12</f>
        <v>2.5</v>
      </c>
      <c r="F13" s="21">
        <f t="shared" ref="F13:I13" si="3">F11+F12</f>
        <v>2.5</v>
      </c>
      <c r="G13" s="21">
        <f t="shared" si="3"/>
        <v>2.5</v>
      </c>
      <c r="H13" s="21">
        <f t="shared" si="3"/>
        <v>2.5</v>
      </c>
      <c r="I13" s="25">
        <f t="shared" si="3"/>
        <v>102.5</v>
      </c>
    </row>
    <row r="14" spans="1:21" x14ac:dyDescent="0.2">
      <c r="A14" s="136" t="s">
        <v>322</v>
      </c>
      <c r="B14" s="25">
        <f>B13*EXP(-B9*(HLOOKUP(B9,'Russian Bonds'!$B$1:$L$507,MATCH($I$2,'Russian Bonds'!$A$2:$A$507,0)+1)/100))</f>
        <v>94.407499782218778</v>
      </c>
      <c r="D14" s="137" t="s">
        <v>322</v>
      </c>
      <c r="E14" s="21">
        <f>E13*EXP(-E9*(HLOOKUP(E9,'Russian Bonds'!$B$1:$L$507,MATCH($I$2,'Russian Bonds'!$A$2:$A$507,0)+1)/100))</f>
        <v>2.3368193015400687</v>
      </c>
      <c r="F14" s="16">
        <f>F13*EXP(-F9*(HLOOKUP(F9,'Russian Bonds'!$B$1:$L$507,MATCH($I$2,'Russian Bonds'!$A$2:$A$507,0)+1)/100))</f>
        <v>2.1829795984460918</v>
      </c>
      <c r="G14" s="16">
        <f>G13*EXP(-G9*(HLOOKUP(G9,'Russian Bonds'!$B$1:$L$507,MATCH($I$2,'Russian Bonds'!$A$2:$A$507,0)+1)/100))</f>
        <v>2.0380444229201848</v>
      </c>
      <c r="H14" s="16">
        <f>H13*EXP(-H9*(HLOOKUP(H9,'Russian Bonds'!$B$1:$L$507,MATCH($I$2,'Russian Bonds'!$A$2:$A$507,0)+1)/100))</f>
        <v>1.9038739508140423</v>
      </c>
      <c r="I14" s="131">
        <f>I13*EXP(-I9*(HLOOKUP(I9,'Russian Bonds'!$B$1:$L$507,MATCH($I$2,'Russian Bonds'!$A$2:$A$507,0)+1)/100))</f>
        <v>72.447546146419313</v>
      </c>
    </row>
    <row r="15" spans="1:21" x14ac:dyDescent="0.2">
      <c r="A15" s="19" t="s">
        <v>288</v>
      </c>
      <c r="B15" s="19">
        <f>B14</f>
        <v>94.407499782218778</v>
      </c>
      <c r="D15" s="19" t="s">
        <v>288</v>
      </c>
      <c r="E15" s="19">
        <f>SUM(E14:I14)</f>
        <v>80.909263420139695</v>
      </c>
      <c r="F15" s="21"/>
      <c r="G15" s="21"/>
      <c r="H15" s="21"/>
      <c r="I15" s="21"/>
      <c r="J15" s="21"/>
    </row>
    <row r="16" spans="1:21" x14ac:dyDescent="0.2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</row>
    <row r="18" spans="1:21" x14ac:dyDescent="0.2">
      <c r="A18" t="s">
        <v>289</v>
      </c>
    </row>
    <row r="20" spans="1:21" x14ac:dyDescent="0.2">
      <c r="A20" s="180" t="s">
        <v>275</v>
      </c>
      <c r="B20" s="182"/>
      <c r="C20" s="182"/>
      <c r="D20" s="181"/>
      <c r="F20" s="180" t="s">
        <v>277</v>
      </c>
      <c r="G20" s="182"/>
      <c r="H20" s="182"/>
      <c r="I20" s="182"/>
      <c r="J20" s="182"/>
      <c r="K20" s="182"/>
      <c r="L20" s="182"/>
      <c r="M20" s="182"/>
      <c r="N20" s="182"/>
      <c r="O20" s="182"/>
      <c r="P20" s="181"/>
    </row>
    <row r="21" spans="1:21" x14ac:dyDescent="0.2">
      <c r="A21" s="135" t="s">
        <v>283</v>
      </c>
      <c r="B21" s="36">
        <v>1</v>
      </c>
      <c r="C21" s="36">
        <v>2</v>
      </c>
      <c r="D21" s="37">
        <v>3</v>
      </c>
      <c r="F21" s="135" t="s">
        <v>283</v>
      </c>
      <c r="G21" s="36">
        <v>1</v>
      </c>
      <c r="H21" s="36">
        <v>2</v>
      </c>
      <c r="I21" s="36">
        <v>3</v>
      </c>
      <c r="J21" s="133">
        <v>4</v>
      </c>
      <c r="K21" s="133">
        <v>5</v>
      </c>
      <c r="L21" s="36">
        <v>6</v>
      </c>
      <c r="M21" s="36">
        <v>7</v>
      </c>
      <c r="N21" s="36">
        <v>8</v>
      </c>
      <c r="O21" s="133">
        <v>9</v>
      </c>
      <c r="P21" s="134">
        <v>10</v>
      </c>
    </row>
    <row r="22" spans="1:21" x14ac:dyDescent="0.2">
      <c r="A22" s="136" t="s">
        <v>290</v>
      </c>
      <c r="B22" s="21">
        <v>1</v>
      </c>
      <c r="C22" s="21">
        <v>2</v>
      </c>
      <c r="D22" s="25">
        <v>3</v>
      </c>
      <c r="F22" s="136" t="s">
        <v>290</v>
      </c>
      <c r="G22" s="21">
        <v>1</v>
      </c>
      <c r="H22" s="21">
        <v>2</v>
      </c>
      <c r="I22" s="21">
        <v>3</v>
      </c>
      <c r="J22" s="21">
        <v>4</v>
      </c>
      <c r="K22" s="21">
        <v>5</v>
      </c>
      <c r="L22" s="21">
        <v>6</v>
      </c>
      <c r="M22" s="21">
        <v>7</v>
      </c>
      <c r="N22" s="21">
        <v>8</v>
      </c>
      <c r="O22" s="21">
        <v>9</v>
      </c>
      <c r="P22" s="25">
        <v>10</v>
      </c>
    </row>
    <row r="23" spans="1:21" x14ac:dyDescent="0.2">
      <c r="A23" s="136" t="s">
        <v>284</v>
      </c>
      <c r="B23" s="21">
        <v>100</v>
      </c>
      <c r="C23" s="21">
        <v>100</v>
      </c>
      <c r="D23" s="25">
        <v>100</v>
      </c>
      <c r="F23" s="136" t="s">
        <v>284</v>
      </c>
      <c r="G23" s="21">
        <v>100</v>
      </c>
      <c r="H23" s="21">
        <v>100</v>
      </c>
      <c r="I23" s="21">
        <v>100</v>
      </c>
      <c r="J23" s="21">
        <v>100</v>
      </c>
      <c r="K23" s="21">
        <v>100</v>
      </c>
      <c r="L23" s="21">
        <v>100</v>
      </c>
      <c r="M23" s="21">
        <v>100</v>
      </c>
      <c r="N23" s="21">
        <v>100</v>
      </c>
      <c r="O23" s="21">
        <v>100</v>
      </c>
      <c r="P23" s="25">
        <v>100</v>
      </c>
    </row>
    <row r="24" spans="1:21" x14ac:dyDescent="0.2">
      <c r="A24" s="136" t="s">
        <v>285</v>
      </c>
      <c r="B24" s="21">
        <v>0</v>
      </c>
      <c r="C24" s="21">
        <v>0</v>
      </c>
      <c r="D24" s="25">
        <v>100</v>
      </c>
      <c r="F24" s="136" t="s">
        <v>285</v>
      </c>
      <c r="G24" s="21">
        <v>0</v>
      </c>
      <c r="H24" s="21">
        <v>0</v>
      </c>
      <c r="I24" s="21">
        <v>0</v>
      </c>
      <c r="J24" s="132">
        <v>0</v>
      </c>
      <c r="K24" s="21">
        <v>0</v>
      </c>
      <c r="L24" s="21">
        <v>0</v>
      </c>
      <c r="M24" s="21">
        <v>0</v>
      </c>
      <c r="N24" s="132">
        <v>0</v>
      </c>
      <c r="O24" s="21">
        <v>0</v>
      </c>
      <c r="P24" s="25">
        <v>100</v>
      </c>
    </row>
    <row r="25" spans="1:21" x14ac:dyDescent="0.2">
      <c r="A25" s="136" t="s">
        <v>286</v>
      </c>
      <c r="B25" s="21">
        <f>$C$3*B23/$C$4</f>
        <v>2</v>
      </c>
      <c r="C25" s="21">
        <f>$C$3*C23/$C$4</f>
        <v>2</v>
      </c>
      <c r="D25" s="25">
        <f>$C$3*D23/$C$4</f>
        <v>2</v>
      </c>
      <c r="F25" s="136" t="s">
        <v>286</v>
      </c>
      <c r="G25" s="21">
        <f>$E$3*G23/$E$4</f>
        <v>3.5000000000000004</v>
      </c>
      <c r="H25" s="21">
        <f t="shared" ref="H25:P25" si="4">$E$3*H23/$E$4</f>
        <v>3.5000000000000004</v>
      </c>
      <c r="I25" s="21">
        <f t="shared" si="4"/>
        <v>3.5000000000000004</v>
      </c>
      <c r="J25" s="21">
        <f t="shared" si="4"/>
        <v>3.5000000000000004</v>
      </c>
      <c r="K25" s="21">
        <f t="shared" si="4"/>
        <v>3.5000000000000004</v>
      </c>
      <c r="L25" s="21">
        <f t="shared" si="4"/>
        <v>3.5000000000000004</v>
      </c>
      <c r="M25" s="21">
        <f t="shared" si="4"/>
        <v>3.5000000000000004</v>
      </c>
      <c r="N25" s="21">
        <f t="shared" si="4"/>
        <v>3.5000000000000004</v>
      </c>
      <c r="O25" s="21">
        <f t="shared" si="4"/>
        <v>3.5000000000000004</v>
      </c>
      <c r="P25" s="25">
        <f t="shared" si="4"/>
        <v>3.5000000000000004</v>
      </c>
    </row>
    <row r="26" spans="1:21" x14ac:dyDescent="0.2">
      <c r="A26" s="136" t="s">
        <v>287</v>
      </c>
      <c r="B26" s="21">
        <f>B24+B25</f>
        <v>2</v>
      </c>
      <c r="C26" s="21">
        <f t="shared" ref="C26:D26" si="5">C24+C25</f>
        <v>2</v>
      </c>
      <c r="D26" s="25">
        <f t="shared" si="5"/>
        <v>102</v>
      </c>
      <c r="F26" s="136" t="s">
        <v>287</v>
      </c>
      <c r="G26" s="21">
        <f>G24+G25</f>
        <v>3.5000000000000004</v>
      </c>
      <c r="H26" s="21">
        <f t="shared" ref="H26:K26" si="6">H24+H25</f>
        <v>3.5000000000000004</v>
      </c>
      <c r="I26" s="21">
        <f t="shared" si="6"/>
        <v>3.5000000000000004</v>
      </c>
      <c r="J26" s="21">
        <f t="shared" si="6"/>
        <v>3.5000000000000004</v>
      </c>
      <c r="K26" s="21">
        <f t="shared" si="6"/>
        <v>3.5000000000000004</v>
      </c>
      <c r="L26" s="21">
        <f>L24+L25</f>
        <v>3.5000000000000004</v>
      </c>
      <c r="M26" s="21">
        <f t="shared" ref="M26:P26" si="7">M24+M25</f>
        <v>3.5000000000000004</v>
      </c>
      <c r="N26" s="21">
        <f t="shared" si="7"/>
        <v>3.5000000000000004</v>
      </c>
      <c r="O26" s="21">
        <f t="shared" si="7"/>
        <v>3.5000000000000004</v>
      </c>
      <c r="P26" s="25">
        <f t="shared" si="7"/>
        <v>103.5</v>
      </c>
    </row>
    <row r="27" spans="1:21" x14ac:dyDescent="0.2">
      <c r="A27" s="136" t="s">
        <v>322</v>
      </c>
      <c r="B27" s="129">
        <f>B26*EXP(-B22*(HLOOKUP(B22,'Russian Bonds'!$B$1:$L$507,MATCH($I$2,'Russian Bonds'!$A$2:$A$507,0)+1)/100))</f>
        <v>1.869455441232055</v>
      </c>
      <c r="C27" s="16">
        <f>C26*EXP(-C22*(HLOOKUP(C22,'Russian Bonds'!$B$1:$L$507,MATCH($I$2,'Russian Bonds'!$A$2:$A$507,0)+1)/100))</f>
        <v>1.7463836787568734</v>
      </c>
      <c r="D27" s="131">
        <f>D26*EXP(-D22*(HLOOKUP(D22,'Russian Bonds'!$B$1:$L$507,MATCH($I$2,'Russian Bonds'!$A$2:$A$507,0)+1)/100))</f>
        <v>83.152212455143541</v>
      </c>
      <c r="F27" s="137" t="s">
        <v>322</v>
      </c>
      <c r="G27" s="16">
        <f>G26*EXP(-G22*(HLOOKUP(G22,'Russian Bonds'!$B$1:$L$507,MATCH($I$2,'Russian Bonds'!$A$2:$A$507,0)+1)/100))</f>
        <v>3.2715470221560965</v>
      </c>
      <c r="H27" s="16">
        <f>H26*EXP(-H22*(HLOOKUP(H22,'Russian Bonds'!$B$1:$L$507,MATCH($I$2,'Russian Bonds'!$A$2:$A$507,0)+1)/100))</f>
        <v>3.0561714378245286</v>
      </c>
      <c r="I27" s="16">
        <f>I26*EXP(-I22*(HLOOKUP(I22,'Russian Bonds'!$B$1:$L$507,MATCH($I$2,'Russian Bonds'!$A$2:$A$507,0)+1)/100))</f>
        <v>2.853262192088259</v>
      </c>
      <c r="J27" s="16">
        <f>J26*EXP(-J22*(HLOOKUP(J22,'Russian Bonds'!$B$1:$L$507,MATCH($I$2,'Russian Bonds'!$A$2:$A$507,0)+1)/100))</f>
        <v>2.6654235311396595</v>
      </c>
      <c r="K27" s="16">
        <f>K26*EXP(-K22*(HLOOKUP(K22,'Russian Bonds'!$B$1:$L$507,MATCH($I$2,'Russian Bonds'!$A$2:$A$507,0)+1)/100))</f>
        <v>2.4738186489021232</v>
      </c>
      <c r="L27" s="16">
        <f>L26*EXP(-L22*(HLOOKUP(L22,'Russian Bonds'!$B$1:$L$507,MATCH($I$2,'Russian Bonds'!$A$2:$A$507,0)+1)/100))</f>
        <v>2.307957579002534</v>
      </c>
      <c r="M27" s="16">
        <f>M26*EXP(-M22*(HLOOKUP(M22,'Russian Bonds'!$B$1:$L$507,MATCH($I$2,'Russian Bonds'!$A$2:$A$507,0)+1)/100))</f>
        <v>2.1277455000697634</v>
      </c>
      <c r="N27" s="16">
        <f>N26*EXP(-N22*(HLOOKUP(N22,'Russian Bonds'!$B$1:$L$507,MATCH($I$2,'Russian Bonds'!$A$2:$A$507,0)+1)/100))</f>
        <v>1.9817156679852443</v>
      </c>
      <c r="O27" s="16">
        <f>O26*EXP(-O22*(HLOOKUP(O22,'Russian Bonds'!$B$1:$L$507,MATCH($I$2,'Russian Bonds'!$A$2:$A$507,0)+1)/100))</f>
        <v>1.8457080457270105</v>
      </c>
      <c r="P27" s="131">
        <f>P26*EXP(-P22*(HLOOKUP(P22,'Russian Bonds'!$B$1:$L$507,MATCH($I$2,'Russian Bonds'!$A$2:$A$507,0)+1)/100))</f>
        <v>49.678468641586477</v>
      </c>
    </row>
    <row r="28" spans="1:21" x14ac:dyDescent="0.2">
      <c r="A28" s="19" t="s">
        <v>288</v>
      </c>
      <c r="B28" s="19">
        <f>SUM(B27:D27)</f>
        <v>86.768051575132475</v>
      </c>
      <c r="C28" s="21"/>
      <c r="D28" s="21"/>
      <c r="E28" s="25"/>
      <c r="F28" s="19" t="s">
        <v>288</v>
      </c>
      <c r="G28" s="137">
        <f>SUM(G27:P27)</f>
        <v>72.261818266481697</v>
      </c>
      <c r="H28" s="21"/>
      <c r="I28" s="21"/>
      <c r="J28" s="21"/>
      <c r="K28" s="21"/>
      <c r="L28" s="21"/>
      <c r="M28" s="21"/>
      <c r="N28" s="21"/>
      <c r="O28" s="21"/>
      <c r="P28" s="21"/>
      <c r="Q28" s="21"/>
    </row>
    <row r="29" spans="1:21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</row>
    <row r="31" spans="1:21" x14ac:dyDescent="0.2">
      <c r="A31" s="180" t="s">
        <v>278</v>
      </c>
      <c r="B31" s="182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1"/>
    </row>
    <row r="32" spans="1:21" x14ac:dyDescent="0.2">
      <c r="A32" s="135" t="s">
        <v>283</v>
      </c>
      <c r="B32" s="36">
        <v>1</v>
      </c>
      <c r="C32" s="36">
        <v>2</v>
      </c>
      <c r="D32" s="36">
        <v>3</v>
      </c>
      <c r="E32" s="133">
        <v>4</v>
      </c>
      <c r="F32" s="133">
        <v>5</v>
      </c>
      <c r="G32" s="36">
        <v>6</v>
      </c>
      <c r="H32" s="36">
        <v>7</v>
      </c>
      <c r="I32" s="36">
        <v>8</v>
      </c>
      <c r="J32" s="133">
        <v>9</v>
      </c>
      <c r="K32" s="133">
        <v>10</v>
      </c>
      <c r="L32" s="36">
        <v>11</v>
      </c>
      <c r="M32" s="36">
        <v>12</v>
      </c>
      <c r="N32" s="36">
        <v>13</v>
      </c>
      <c r="O32" s="133">
        <v>14</v>
      </c>
      <c r="P32" s="133">
        <v>15</v>
      </c>
      <c r="Q32" s="36">
        <v>16</v>
      </c>
      <c r="R32" s="36">
        <v>17</v>
      </c>
      <c r="S32" s="36">
        <v>18</v>
      </c>
      <c r="T32" s="133">
        <v>19</v>
      </c>
      <c r="U32" s="134">
        <v>20</v>
      </c>
    </row>
    <row r="33" spans="1:21" x14ac:dyDescent="0.2">
      <c r="A33" s="136" t="s">
        <v>290</v>
      </c>
      <c r="B33" s="21">
        <v>1</v>
      </c>
      <c r="C33" s="21">
        <v>2</v>
      </c>
      <c r="D33" s="21">
        <v>3</v>
      </c>
      <c r="E33" s="21">
        <v>4</v>
      </c>
      <c r="F33" s="21">
        <v>5</v>
      </c>
      <c r="G33" s="21">
        <v>6</v>
      </c>
      <c r="H33" s="21">
        <v>7</v>
      </c>
      <c r="I33" s="21">
        <v>8</v>
      </c>
      <c r="J33" s="21">
        <v>9</v>
      </c>
      <c r="K33" s="21">
        <v>10</v>
      </c>
      <c r="L33" s="21">
        <v>11</v>
      </c>
      <c r="M33" s="21">
        <v>12</v>
      </c>
      <c r="N33" s="21">
        <v>13</v>
      </c>
      <c r="O33" s="21">
        <v>14</v>
      </c>
      <c r="P33" s="21">
        <v>15</v>
      </c>
      <c r="Q33" s="21">
        <v>16</v>
      </c>
      <c r="R33" s="21">
        <v>17</v>
      </c>
      <c r="S33" s="21">
        <v>18</v>
      </c>
      <c r="T33" s="21">
        <v>19</v>
      </c>
      <c r="U33" s="25">
        <v>20</v>
      </c>
    </row>
    <row r="34" spans="1:21" x14ac:dyDescent="0.2">
      <c r="A34" s="136" t="s">
        <v>284</v>
      </c>
      <c r="B34" s="21">
        <v>100</v>
      </c>
      <c r="C34" s="21">
        <v>100</v>
      </c>
      <c r="D34" s="21">
        <v>100</v>
      </c>
      <c r="E34" s="21">
        <v>100</v>
      </c>
      <c r="F34" s="21">
        <v>100</v>
      </c>
      <c r="G34" s="21">
        <v>100</v>
      </c>
      <c r="H34" s="21">
        <v>100</v>
      </c>
      <c r="I34" s="21">
        <v>100</v>
      </c>
      <c r="J34" s="21">
        <v>100</v>
      </c>
      <c r="K34" s="21">
        <v>100</v>
      </c>
      <c r="L34" s="21">
        <v>100</v>
      </c>
      <c r="M34" s="21">
        <v>100</v>
      </c>
      <c r="N34" s="21">
        <v>100</v>
      </c>
      <c r="O34" s="21">
        <v>100</v>
      </c>
      <c r="P34" s="21">
        <v>100</v>
      </c>
      <c r="Q34" s="21">
        <v>100</v>
      </c>
      <c r="R34" s="21">
        <v>100</v>
      </c>
      <c r="S34" s="21">
        <v>100</v>
      </c>
      <c r="T34" s="21">
        <v>100</v>
      </c>
      <c r="U34" s="25">
        <v>100</v>
      </c>
    </row>
    <row r="35" spans="1:21" x14ac:dyDescent="0.2">
      <c r="A35" s="136" t="s">
        <v>285</v>
      </c>
      <c r="B35" s="21">
        <v>0</v>
      </c>
      <c r="C35" s="21">
        <v>0</v>
      </c>
      <c r="D35" s="21">
        <v>0</v>
      </c>
      <c r="E35" s="132">
        <v>0</v>
      </c>
      <c r="F35" s="21">
        <v>0</v>
      </c>
      <c r="G35" s="21">
        <v>0</v>
      </c>
      <c r="H35" s="21">
        <v>0</v>
      </c>
      <c r="I35" s="132">
        <v>0</v>
      </c>
      <c r="J35" s="21">
        <v>0</v>
      </c>
      <c r="K35" s="21">
        <v>0</v>
      </c>
      <c r="L35" s="21">
        <v>0</v>
      </c>
      <c r="M35" s="21">
        <v>0</v>
      </c>
      <c r="N35" s="132">
        <v>0</v>
      </c>
      <c r="O35" s="21">
        <v>0</v>
      </c>
      <c r="P35" s="21">
        <v>0</v>
      </c>
      <c r="Q35" s="21">
        <v>0</v>
      </c>
      <c r="R35" s="132">
        <v>0</v>
      </c>
      <c r="S35" s="21">
        <v>0</v>
      </c>
      <c r="T35" s="21">
        <v>0</v>
      </c>
      <c r="U35" s="25">
        <v>100</v>
      </c>
    </row>
    <row r="36" spans="1:21" x14ac:dyDescent="0.2">
      <c r="A36" s="136" t="s">
        <v>286</v>
      </c>
      <c r="B36" s="21">
        <f>$F$3*B34/$F$4</f>
        <v>4</v>
      </c>
      <c r="C36" s="21">
        <f t="shared" ref="C36:U36" si="8">$F$3*C34/$F$4</f>
        <v>4</v>
      </c>
      <c r="D36" s="21">
        <f t="shared" si="8"/>
        <v>4</v>
      </c>
      <c r="E36" s="21">
        <f t="shared" si="8"/>
        <v>4</v>
      </c>
      <c r="F36" s="21">
        <f t="shared" si="8"/>
        <v>4</v>
      </c>
      <c r="G36" s="21">
        <f t="shared" si="8"/>
        <v>4</v>
      </c>
      <c r="H36" s="21">
        <f t="shared" si="8"/>
        <v>4</v>
      </c>
      <c r="I36" s="21">
        <f t="shared" si="8"/>
        <v>4</v>
      </c>
      <c r="J36" s="21">
        <f t="shared" si="8"/>
        <v>4</v>
      </c>
      <c r="K36" s="21">
        <f t="shared" si="8"/>
        <v>4</v>
      </c>
      <c r="L36" s="21">
        <f t="shared" si="8"/>
        <v>4</v>
      </c>
      <c r="M36" s="21">
        <f t="shared" si="8"/>
        <v>4</v>
      </c>
      <c r="N36" s="21">
        <f t="shared" si="8"/>
        <v>4</v>
      </c>
      <c r="O36" s="21">
        <f t="shared" si="8"/>
        <v>4</v>
      </c>
      <c r="P36" s="21">
        <f t="shared" si="8"/>
        <v>4</v>
      </c>
      <c r="Q36" s="21">
        <f t="shared" si="8"/>
        <v>4</v>
      </c>
      <c r="R36" s="21">
        <f t="shared" si="8"/>
        <v>4</v>
      </c>
      <c r="S36" s="21">
        <f t="shared" si="8"/>
        <v>4</v>
      </c>
      <c r="T36" s="21">
        <f t="shared" si="8"/>
        <v>4</v>
      </c>
      <c r="U36" s="25">
        <f t="shared" si="8"/>
        <v>4</v>
      </c>
    </row>
    <row r="37" spans="1:21" x14ac:dyDescent="0.2">
      <c r="A37" s="136" t="s">
        <v>287</v>
      </c>
      <c r="B37" s="21">
        <f>B35+B36</f>
        <v>4</v>
      </c>
      <c r="C37" s="21">
        <f t="shared" ref="C37:F37" si="9">C35+C36</f>
        <v>4</v>
      </c>
      <c r="D37" s="21">
        <f t="shared" si="9"/>
        <v>4</v>
      </c>
      <c r="E37" s="21">
        <f t="shared" si="9"/>
        <v>4</v>
      </c>
      <c r="F37" s="21">
        <f t="shared" si="9"/>
        <v>4</v>
      </c>
      <c r="G37" s="21">
        <f>G35+G36</f>
        <v>4</v>
      </c>
      <c r="H37" s="21">
        <f t="shared" ref="H37:K37" si="10">H35+H36</f>
        <v>4</v>
      </c>
      <c r="I37" s="21">
        <f t="shared" si="10"/>
        <v>4</v>
      </c>
      <c r="J37" s="21">
        <f t="shared" si="10"/>
        <v>4</v>
      </c>
      <c r="K37" s="21">
        <f t="shared" si="10"/>
        <v>4</v>
      </c>
      <c r="L37" s="21">
        <f>L35+L36</f>
        <v>4</v>
      </c>
      <c r="M37" s="21">
        <f t="shared" ref="M37:P37" si="11">M35+M36</f>
        <v>4</v>
      </c>
      <c r="N37" s="21">
        <f t="shared" si="11"/>
        <v>4</v>
      </c>
      <c r="O37" s="21">
        <f t="shared" si="11"/>
        <v>4</v>
      </c>
      <c r="P37" s="21">
        <f t="shared" si="11"/>
        <v>4</v>
      </c>
      <c r="Q37" s="21">
        <f>Q35+Q36</f>
        <v>4</v>
      </c>
      <c r="R37" s="21">
        <f t="shared" ref="R37:U37" si="12">R35+R36</f>
        <v>4</v>
      </c>
      <c r="S37" s="21">
        <f t="shared" si="12"/>
        <v>4</v>
      </c>
      <c r="T37" s="21">
        <f t="shared" si="12"/>
        <v>4</v>
      </c>
      <c r="U37" s="25">
        <f t="shared" si="12"/>
        <v>104</v>
      </c>
    </row>
    <row r="38" spans="1:21" x14ac:dyDescent="0.2">
      <c r="A38" s="136" t="s">
        <v>322</v>
      </c>
      <c r="B38" s="21">
        <f>B37*EXP(-B33*(HLOOKUP(B33,'Russian Bonds'!$B$1:$L$507,MATCH($I$2,'Russian Bonds'!$A$2:$A$507,0)+1)/100))</f>
        <v>3.73891088246411</v>
      </c>
      <c r="C38" s="16">
        <f>C37*EXP(-C33*(HLOOKUP(C33,'Russian Bonds'!$B$1:$L$507,MATCH($I$2,'Russian Bonds'!$A$2:$A$507,0)+1)/100))</f>
        <v>3.4927673575137468</v>
      </c>
      <c r="D38" s="16">
        <f>D37*EXP(-D33*(HLOOKUP(D33,'Russian Bonds'!$B$1:$L$507,MATCH($I$2,'Russian Bonds'!$A$2:$A$507,0)+1)/100))</f>
        <v>3.2608710766722955</v>
      </c>
      <c r="E38" s="16">
        <f>E37*EXP(-E33*(HLOOKUP(E33,'Russian Bonds'!$B$1:$L$507,MATCH($I$2,'Russian Bonds'!$A$2:$A$507,0)+1)/100))</f>
        <v>3.0461983213024677</v>
      </c>
      <c r="F38" s="16">
        <f>F37*EXP(-F33*(HLOOKUP(F33,'Russian Bonds'!$B$1:$L$507,MATCH($I$2,'Russian Bonds'!$A$2:$A$507,0)+1)/100))</f>
        <v>2.8272213130309978</v>
      </c>
      <c r="G38" s="16">
        <f>G37*EXP(-G33*(HLOOKUP(G33,'Russian Bonds'!$B$1:$L$507,MATCH($I$2,'Russian Bonds'!$A$2:$A$507,0)+1)/100))</f>
        <v>2.6376658045743242</v>
      </c>
      <c r="H38" s="16">
        <f>H37*EXP(-H33*(HLOOKUP(H33,'Russian Bonds'!$B$1:$L$507,MATCH($I$2,'Russian Bonds'!$A$2:$A$507,0)+1)/100))</f>
        <v>2.4317091429368722</v>
      </c>
      <c r="I38" s="16">
        <f>I37*EXP(-I33*(HLOOKUP(I33,'Russian Bonds'!$B$1:$L$507,MATCH($I$2,'Russian Bonds'!$A$2:$A$507,0)+1)/100))</f>
        <v>2.2648179062688505</v>
      </c>
      <c r="J38" s="16">
        <f>J37*EXP(-J33*(HLOOKUP(J33,'Russian Bonds'!$B$1:$L$507,MATCH($I$2,'Russian Bonds'!$A$2:$A$507,0)+1)/100))</f>
        <v>2.1093806236880117</v>
      </c>
      <c r="K38" s="16">
        <f>K37*EXP(-K33*(HLOOKUP(K33,'Russian Bonds'!$B$1:$L$507,MATCH($I$2,'Russian Bonds'!$A$2:$A$507,0)+1)/100))</f>
        <v>1.9199408170661441</v>
      </c>
      <c r="L38" s="16">
        <f>L37*EXP(-L33*(HLOOKUP(L33,'Russian Bonds'!$B$1:$L$507,MATCH($I$2,'Russian Bonds'!$A$2:$A$507,0)+1)/100))</f>
        <v>1.7840648084774788</v>
      </c>
      <c r="M38" s="16">
        <f>M37*EXP(-M33*(HLOOKUP(M33,'Russian Bonds'!$B$1:$L$507,MATCH($I$2,'Russian Bonds'!$A$2:$A$507,0)+1)/100))</f>
        <v>1.6578048721895207</v>
      </c>
      <c r="N38" s="16">
        <f>N37*EXP(-N33*(HLOOKUP(N33,'Russian Bonds'!$B$1:$L$507,MATCH($I$2,'Russian Bonds'!$A$2:$A$507,0)+1)/100))</f>
        <v>1.5404804697654044</v>
      </c>
      <c r="O38" s="16">
        <f>O37*EXP(-O33*(HLOOKUP(O33,'Russian Bonds'!$B$1:$L$507,MATCH($I$2,'Russian Bonds'!$A$2:$A$507,0)+1)/100))</f>
        <v>1.4314592251103904</v>
      </c>
      <c r="P38" s="16">
        <f>P37*EXP(-P33*(HLOOKUP(P33,'Russian Bonds'!$B$1:$L$507,MATCH($I$2,'Russian Bonds'!$A$2:$A$507,0)+1)/100))</f>
        <v>1.2602301476136533</v>
      </c>
      <c r="Q38" s="16">
        <f>Q37*EXP(-Q33*(HLOOKUP(Q33,'Russian Bonds'!$B$1:$L$507,MATCH($I$2,'Russian Bonds'!$A$2:$A$507,0)+1)/100))</f>
        <v>1.1668343068844975</v>
      </c>
      <c r="R38" s="16">
        <f>R37*EXP(-R33*(HLOOKUP(R33,'Russian Bonds'!$B$1:$L$507,MATCH($I$2,'Russian Bonds'!$A$2:$A$507,0)+1)/100))</f>
        <v>1.0803600455843241</v>
      </c>
      <c r="S38" s="16">
        <f>S37*EXP(-S33*(HLOOKUP(S33,'Russian Bonds'!$B$1:$L$507,MATCH($I$2,'Russian Bonds'!$A$2:$A$507,0)+1)/100))</f>
        <v>1.0002944044483766</v>
      </c>
      <c r="T38" s="16">
        <f>T37*EXP(-T33*(HLOOKUP(T33,'Russian Bonds'!$B$1:$L$507,MATCH($I$2,'Russian Bonds'!$A$2:$A$507,0)+1)/100))</f>
        <v>0.92616243969810363</v>
      </c>
      <c r="U38" s="131">
        <f>U37*EXP(-U33*(HLOOKUP(U33,'Russian Bonds'!$B$1:$L$507,MATCH($I$2,'Russian Bonds'!$A$2:$A$507,0)+1)/100))</f>
        <v>20.913416674114615</v>
      </c>
    </row>
    <row r="39" spans="1:21" x14ac:dyDescent="0.2">
      <c r="A39" s="19" t="s">
        <v>288</v>
      </c>
      <c r="B39" s="19">
        <f>SUM(B38:U38)</f>
        <v>60.490590639404175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</row>
    <row r="40" spans="1:21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</row>
    <row r="41" spans="1:21" x14ac:dyDescent="0.2">
      <c r="A41" s="132" t="s">
        <v>291</v>
      </c>
    </row>
    <row r="42" spans="1:21" x14ac:dyDescent="0.2">
      <c r="A42" s="138">
        <f>O7</f>
        <v>0.16334429737733264</v>
      </c>
      <c r="B42" s="36">
        <f>B13</f>
        <v>101</v>
      </c>
      <c r="C42" s="36">
        <f t="shared" ref="C42:U42" si="13">C13</f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f t="shared" si="13"/>
        <v>0</v>
      </c>
      <c r="K42" s="36">
        <f t="shared" si="13"/>
        <v>0</v>
      </c>
      <c r="L42" s="36">
        <f t="shared" si="13"/>
        <v>0</v>
      </c>
      <c r="M42" s="36">
        <f t="shared" si="13"/>
        <v>0</v>
      </c>
      <c r="N42" s="36">
        <f t="shared" si="13"/>
        <v>0</v>
      </c>
      <c r="O42" s="36">
        <f t="shared" si="13"/>
        <v>0</v>
      </c>
      <c r="P42" s="36">
        <f t="shared" si="13"/>
        <v>0</v>
      </c>
      <c r="Q42" s="36">
        <f t="shared" si="13"/>
        <v>0</v>
      </c>
      <c r="R42" s="36">
        <f t="shared" si="13"/>
        <v>0</v>
      </c>
      <c r="S42" s="36">
        <f t="shared" si="13"/>
        <v>0</v>
      </c>
      <c r="T42" s="36">
        <f t="shared" si="13"/>
        <v>0</v>
      </c>
      <c r="U42" s="37">
        <f t="shared" si="13"/>
        <v>0</v>
      </c>
    </row>
    <row r="43" spans="1:21" x14ac:dyDescent="0.2">
      <c r="A43" s="139">
        <f t="shared" ref="A43:A46" si="14">O8</f>
        <v>0.17772586152547434</v>
      </c>
      <c r="B43" s="21">
        <f>B26</f>
        <v>2</v>
      </c>
      <c r="C43" s="21">
        <f t="shared" ref="C43:U43" si="15">C26</f>
        <v>2</v>
      </c>
      <c r="D43" s="21">
        <f t="shared" si="15"/>
        <v>102</v>
      </c>
      <c r="E43" s="21">
        <f t="shared" si="15"/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f t="shared" si="15"/>
        <v>0</v>
      </c>
      <c r="R43" s="21">
        <f t="shared" si="15"/>
        <v>0</v>
      </c>
      <c r="S43" s="21">
        <f t="shared" si="15"/>
        <v>0</v>
      </c>
      <c r="T43" s="21">
        <f t="shared" si="15"/>
        <v>0</v>
      </c>
      <c r="U43" s="25">
        <f t="shared" si="15"/>
        <v>0</v>
      </c>
    </row>
    <row r="44" spans="1:21" x14ac:dyDescent="0.2">
      <c r="A44" s="139">
        <f t="shared" si="14"/>
        <v>0.19059531711468625</v>
      </c>
      <c r="B44" s="21">
        <f>E13</f>
        <v>2.5</v>
      </c>
      <c r="C44" s="21">
        <f t="shared" ref="C44:U44" si="16">F13</f>
        <v>2.5</v>
      </c>
      <c r="D44" s="21">
        <f t="shared" si="16"/>
        <v>2.5</v>
      </c>
      <c r="E44" s="21">
        <f t="shared" si="16"/>
        <v>2.5</v>
      </c>
      <c r="F44" s="21">
        <f t="shared" si="16"/>
        <v>102.5</v>
      </c>
      <c r="G44" s="21">
        <f t="shared" si="16"/>
        <v>0</v>
      </c>
      <c r="H44" s="21">
        <f t="shared" si="16"/>
        <v>0</v>
      </c>
      <c r="I44" s="21">
        <f t="shared" si="16"/>
        <v>0</v>
      </c>
      <c r="J44" s="21">
        <f t="shared" si="16"/>
        <v>0</v>
      </c>
      <c r="K44" s="21">
        <f t="shared" si="16"/>
        <v>0</v>
      </c>
      <c r="L44" s="21">
        <f t="shared" si="16"/>
        <v>0</v>
      </c>
      <c r="M44" s="21">
        <f t="shared" si="16"/>
        <v>0</v>
      </c>
      <c r="N44" s="21">
        <f t="shared" si="16"/>
        <v>0</v>
      </c>
      <c r="O44" s="21">
        <f t="shared" si="16"/>
        <v>0</v>
      </c>
      <c r="P44" s="21">
        <f t="shared" si="16"/>
        <v>0</v>
      </c>
      <c r="Q44" s="21">
        <f t="shared" si="16"/>
        <v>0</v>
      </c>
      <c r="R44" s="21">
        <f t="shared" si="16"/>
        <v>0</v>
      </c>
      <c r="S44" s="21">
        <f t="shared" si="16"/>
        <v>0</v>
      </c>
      <c r="T44" s="21">
        <f t="shared" si="16"/>
        <v>0</v>
      </c>
      <c r="U44" s="25">
        <f t="shared" si="16"/>
        <v>0</v>
      </c>
    </row>
    <row r="45" spans="1:21" x14ac:dyDescent="0.2">
      <c r="A45" s="139">
        <f t="shared" si="14"/>
        <v>0.21340352469694404</v>
      </c>
      <c r="B45" s="21">
        <f>G26</f>
        <v>3.5000000000000004</v>
      </c>
      <c r="C45" s="21">
        <f t="shared" ref="C45:I45" si="17">H26</f>
        <v>3.5000000000000004</v>
      </c>
      <c r="D45" s="21">
        <f t="shared" si="17"/>
        <v>3.5000000000000004</v>
      </c>
      <c r="E45" s="21">
        <f t="shared" si="17"/>
        <v>3.5000000000000004</v>
      </c>
      <c r="F45" s="21">
        <f t="shared" si="17"/>
        <v>3.5000000000000004</v>
      </c>
      <c r="G45" s="21">
        <f t="shared" si="17"/>
        <v>3.5000000000000004</v>
      </c>
      <c r="H45" s="21">
        <f t="shared" si="17"/>
        <v>3.5000000000000004</v>
      </c>
      <c r="I45" s="21">
        <f t="shared" si="17"/>
        <v>3.5000000000000004</v>
      </c>
      <c r="J45" s="21">
        <f>O26</f>
        <v>3.5000000000000004</v>
      </c>
      <c r="K45" s="21">
        <f>P26</f>
        <v>103.5</v>
      </c>
      <c r="L45" s="21">
        <f t="shared" ref="L45:U45" si="18">Q26</f>
        <v>0</v>
      </c>
      <c r="M45" s="21">
        <f t="shared" si="18"/>
        <v>0</v>
      </c>
      <c r="N45" s="21">
        <f t="shared" si="18"/>
        <v>0</v>
      </c>
      <c r="O45" s="21">
        <f t="shared" si="18"/>
        <v>0</v>
      </c>
      <c r="P45" s="21">
        <f t="shared" si="18"/>
        <v>0</v>
      </c>
      <c r="Q45" s="21">
        <f t="shared" si="18"/>
        <v>0</v>
      </c>
      <c r="R45" s="21">
        <f t="shared" si="18"/>
        <v>0</v>
      </c>
      <c r="S45" s="21">
        <f t="shared" si="18"/>
        <v>0</v>
      </c>
      <c r="T45" s="21">
        <f t="shared" si="18"/>
        <v>0</v>
      </c>
      <c r="U45" s="25">
        <f t="shared" si="18"/>
        <v>0</v>
      </c>
    </row>
    <row r="46" spans="1:21" x14ac:dyDescent="0.2">
      <c r="A46" s="140">
        <f t="shared" si="14"/>
        <v>0.25493099928556268</v>
      </c>
      <c r="B46" s="16">
        <f>B37</f>
        <v>4</v>
      </c>
      <c r="C46" s="16">
        <f t="shared" ref="C46:U46" si="19">C37</f>
        <v>4</v>
      </c>
      <c r="D46" s="16">
        <f t="shared" si="19"/>
        <v>4</v>
      </c>
      <c r="E46" s="16">
        <f t="shared" si="19"/>
        <v>4</v>
      </c>
      <c r="F46" s="16">
        <f t="shared" si="19"/>
        <v>4</v>
      </c>
      <c r="G46" s="16">
        <f t="shared" si="19"/>
        <v>4</v>
      </c>
      <c r="H46" s="16">
        <f t="shared" si="19"/>
        <v>4</v>
      </c>
      <c r="I46" s="16">
        <f t="shared" si="19"/>
        <v>4</v>
      </c>
      <c r="J46" s="16">
        <f t="shared" si="19"/>
        <v>4</v>
      </c>
      <c r="K46" s="16">
        <f t="shared" si="19"/>
        <v>4</v>
      </c>
      <c r="L46" s="16">
        <f t="shared" si="19"/>
        <v>4</v>
      </c>
      <c r="M46" s="16">
        <f t="shared" si="19"/>
        <v>4</v>
      </c>
      <c r="N46" s="16">
        <f t="shared" si="19"/>
        <v>4</v>
      </c>
      <c r="O46" s="16">
        <f t="shared" si="19"/>
        <v>4</v>
      </c>
      <c r="P46" s="16">
        <f t="shared" si="19"/>
        <v>4</v>
      </c>
      <c r="Q46" s="16">
        <f t="shared" si="19"/>
        <v>4</v>
      </c>
      <c r="R46" s="16">
        <f t="shared" si="19"/>
        <v>4</v>
      </c>
      <c r="S46" s="16">
        <f t="shared" si="19"/>
        <v>4</v>
      </c>
      <c r="T46" s="16">
        <f t="shared" si="19"/>
        <v>4</v>
      </c>
      <c r="U46" s="131">
        <f t="shared" si="19"/>
        <v>104</v>
      </c>
    </row>
    <row r="48" spans="1:21" x14ac:dyDescent="0.2">
      <c r="A48" s="145" t="s">
        <v>283</v>
      </c>
      <c r="B48" s="36">
        <v>1</v>
      </c>
      <c r="C48" s="36">
        <v>2</v>
      </c>
      <c r="D48" s="36">
        <v>3</v>
      </c>
      <c r="E48" s="36">
        <v>4</v>
      </c>
      <c r="F48" s="36">
        <v>5</v>
      </c>
      <c r="G48" s="36">
        <v>6</v>
      </c>
      <c r="H48" s="36">
        <v>7</v>
      </c>
      <c r="I48" s="36">
        <v>8</v>
      </c>
      <c r="J48" s="36">
        <v>9</v>
      </c>
      <c r="K48" s="36">
        <v>10</v>
      </c>
      <c r="L48" s="36">
        <v>11</v>
      </c>
      <c r="M48" s="36">
        <v>12</v>
      </c>
      <c r="N48" s="36">
        <v>13</v>
      </c>
      <c r="O48" s="36">
        <v>14</v>
      </c>
      <c r="P48" s="36">
        <v>15</v>
      </c>
      <c r="Q48" s="36">
        <v>16</v>
      </c>
      <c r="R48" s="36">
        <v>17</v>
      </c>
      <c r="S48" s="36">
        <v>18</v>
      </c>
      <c r="T48" s="36">
        <v>19</v>
      </c>
      <c r="U48" s="37">
        <v>20</v>
      </c>
    </row>
    <row r="49" spans="1:25" x14ac:dyDescent="0.2">
      <c r="A49" s="146" t="s">
        <v>290</v>
      </c>
      <c r="B49" s="130">
        <v>1</v>
      </c>
      <c r="C49" s="16">
        <v>2</v>
      </c>
      <c r="D49" s="16">
        <v>3</v>
      </c>
      <c r="E49" s="16">
        <v>4</v>
      </c>
      <c r="F49" s="16">
        <v>5</v>
      </c>
      <c r="G49" s="16">
        <v>6</v>
      </c>
      <c r="H49" s="16">
        <v>7</v>
      </c>
      <c r="I49" s="16">
        <v>8</v>
      </c>
      <c r="J49" s="16">
        <v>9</v>
      </c>
      <c r="K49" s="16">
        <v>10</v>
      </c>
      <c r="L49" s="16">
        <v>11</v>
      </c>
      <c r="M49" s="16">
        <v>12</v>
      </c>
      <c r="N49" s="16">
        <v>13</v>
      </c>
      <c r="O49" s="16">
        <v>14</v>
      </c>
      <c r="P49" s="16">
        <v>15</v>
      </c>
      <c r="Q49" s="16">
        <v>16</v>
      </c>
      <c r="R49" s="16">
        <v>17</v>
      </c>
      <c r="S49" s="16">
        <v>18</v>
      </c>
      <c r="T49" s="16">
        <v>19</v>
      </c>
      <c r="U49" s="131">
        <v>20</v>
      </c>
    </row>
    <row r="50" spans="1:25" x14ac:dyDescent="0.2">
      <c r="A50" s="148" t="s">
        <v>287</v>
      </c>
      <c r="B50" s="16">
        <f>SUMPRODUCT($A$42:$A$46,B42:B46)</f>
        <v>19.096350384529813</v>
      </c>
      <c r="C50" s="16">
        <f t="shared" ref="C50:T50" si="20">SUMPRODUCT($A$42:$A$46,C42:C46)</f>
        <v>2.5985763494192193</v>
      </c>
      <c r="D50" s="16">
        <f t="shared" si="20"/>
        <v>20.371162501966655</v>
      </c>
      <c r="E50" s="16">
        <f t="shared" si="20"/>
        <v>2.2431246263682705</v>
      </c>
      <c r="F50" s="16">
        <f t="shared" si="20"/>
        <v>21.302656337836897</v>
      </c>
      <c r="G50" s="16">
        <f t="shared" si="20"/>
        <v>1.7666363335815549</v>
      </c>
      <c r="H50" s="16">
        <f t="shared" si="20"/>
        <v>1.7666363335815549</v>
      </c>
      <c r="I50" s="16">
        <f t="shared" si="20"/>
        <v>1.7666363335815549</v>
      </c>
      <c r="J50" s="16">
        <f t="shared" si="20"/>
        <v>1.7666363335815549</v>
      </c>
      <c r="K50" s="16">
        <f t="shared" si="20"/>
        <v>23.106988803275957</v>
      </c>
      <c r="L50" s="16">
        <f t="shared" si="20"/>
        <v>1.0197239971422507</v>
      </c>
      <c r="M50" s="16">
        <f t="shared" si="20"/>
        <v>1.0197239971422507</v>
      </c>
      <c r="N50" s="16">
        <f t="shared" si="20"/>
        <v>1.0197239971422507</v>
      </c>
      <c r="O50" s="16">
        <f t="shared" si="20"/>
        <v>1.0197239971422507</v>
      </c>
      <c r="P50" s="16">
        <f t="shared" si="20"/>
        <v>1.0197239971422507</v>
      </c>
      <c r="Q50" s="16">
        <f t="shared" si="20"/>
        <v>1.0197239971422507</v>
      </c>
      <c r="R50" s="16">
        <f t="shared" si="20"/>
        <v>1.0197239971422507</v>
      </c>
      <c r="S50" s="16">
        <f t="shared" si="20"/>
        <v>1.0197239971422507</v>
      </c>
      <c r="T50" s="16">
        <f t="shared" si="20"/>
        <v>1.0197239971422507</v>
      </c>
      <c r="U50" s="131">
        <f>SUMPRODUCT($A$42:$A$46,U42:U46)</f>
        <v>26.51282392569852</v>
      </c>
    </row>
    <row r="52" spans="1:25" x14ac:dyDescent="0.2">
      <c r="A52" s="151" t="s">
        <v>289</v>
      </c>
      <c r="B52" s="152">
        <f>I2</f>
        <v>41669</v>
      </c>
    </row>
    <row r="53" spans="1:25" x14ac:dyDescent="0.2">
      <c r="A53" s="149" t="s">
        <v>293</v>
      </c>
      <c r="B53" s="36">
        <f>EXP(-B49*HLOOKUP(B49,'Russian Bonds'!$B$1:$L$507,MATCH($I$2,'Russian Bonds'!$A$2:$A$507,0)+1)/100)</f>
        <v>0.93472772061602749</v>
      </c>
      <c r="C53" s="36">
        <f>EXP(-C49*HLOOKUP(C49,'Russian Bonds'!$B$1:$L$507,MATCH($I$2,'Russian Bonds'!$A$2:$A$507,0)+1)/100)</f>
        <v>0.8731918393784367</v>
      </c>
      <c r="D53" s="36">
        <f>EXP(-D49*HLOOKUP(D49,'Russian Bonds'!$B$1:$L$507,MATCH($I$2,'Russian Bonds'!$A$2:$A$507,0)+1)/100)</f>
        <v>0.81521776916807387</v>
      </c>
      <c r="E53" s="36">
        <f>EXP(-E49*HLOOKUP(E49,'Russian Bonds'!$B$1:$L$507,MATCH($I$2,'Russian Bonds'!$A$2:$A$507,0)+1)/100)</f>
        <v>0.76154958032561693</v>
      </c>
      <c r="F53" s="36">
        <f>EXP(-F49*HLOOKUP(F49,'Russian Bonds'!$B$1:$L$507,MATCH($I$2,'Russian Bonds'!$A$2:$A$507,0)+1)/100)</f>
        <v>0.70680532825774944</v>
      </c>
      <c r="G53" s="36">
        <f>EXP(-G49*HLOOKUP(G49,'Russian Bonds'!$B$1:$L$507,MATCH($I$2,'Russian Bonds'!$A$2:$A$507,0)+1)/100)</f>
        <v>0.65941645114358105</v>
      </c>
      <c r="H53" s="36">
        <f>EXP(-H49*HLOOKUP(H49,'Russian Bonds'!$B$1:$L$507,MATCH($I$2,'Russian Bonds'!$A$2:$A$507,0)+1)/100)</f>
        <v>0.60792728573421806</v>
      </c>
      <c r="I53" s="36">
        <f>EXP(-I49*HLOOKUP(I49,'Russian Bonds'!$B$1:$L$507,MATCH($I$2,'Russian Bonds'!$A$2:$A$507,0)+1)/100)</f>
        <v>0.56620447656721262</v>
      </c>
      <c r="J53" s="36">
        <f>EXP(-J49*HLOOKUP(J49,'Russian Bonds'!$B$1:$L$507,MATCH($I$2,'Russian Bonds'!$A$2:$A$507,0)+1)/100)</f>
        <v>0.52734515592200282</v>
      </c>
      <c r="K53" s="36">
        <f>EXP(-K49*HLOOKUP(K49,'Russian Bonds'!$B$1:$L$507,MATCH($I$2,'Russian Bonds'!$A$2:$A$507,0)+1)/100)</f>
        <v>0.47998520426653596</v>
      </c>
      <c r="L53" s="36">
        <f>EXP(-L49*HLOOKUP(L49,'Russian Bonds'!$B$1:$L$507,MATCH($I$2,'Russian Bonds'!$A$2:$A$507,0)+1)/100)</f>
        <v>0.44601620211936971</v>
      </c>
      <c r="M53" s="36">
        <f>EXP(-M49*HLOOKUP(M49,'Russian Bonds'!$B$1:$L$507,MATCH($I$2,'Russian Bonds'!$A$2:$A$507,0)+1)/100)</f>
        <v>0.41445121804738011</v>
      </c>
      <c r="N53" s="36">
        <f>EXP(-N49*HLOOKUP(N49,'Russian Bonds'!$B$1:$L$507,MATCH($I$2,'Russian Bonds'!$A$2:$A$507,0)+1)/100)</f>
        <v>0.38512011744135105</v>
      </c>
      <c r="O53" s="36">
        <f>EXP(-O49*HLOOKUP(O49,'Russian Bonds'!$B$1:$L$507,MATCH($I$2,'Russian Bonds'!$A$2:$A$507,0)+1)/100)</f>
        <v>0.35786480627759759</v>
      </c>
      <c r="P53" s="36">
        <f>EXP(-P49*HLOOKUP(P49,'Russian Bonds'!$B$1:$L$507,MATCH($I$2,'Russian Bonds'!$A$2:$A$507,0)+1)/100)</f>
        <v>0.31505753690341332</v>
      </c>
      <c r="Q53" s="36">
        <f>EXP(-Q49*HLOOKUP(Q49,'Russian Bonds'!$B$1:$L$507,MATCH($I$2,'Russian Bonds'!$A$2:$A$507,0)+1)/100)</f>
        <v>0.29170857672112438</v>
      </c>
      <c r="R53" s="36">
        <f>EXP(-R49*HLOOKUP(R49,'Russian Bonds'!$B$1:$L$507,MATCH($I$2,'Russian Bonds'!$A$2:$A$507,0)+1)/100)</f>
        <v>0.27009001139608096</v>
      </c>
      <c r="S53" s="36">
        <f>EXP(-S49*HLOOKUP(S49,'Russian Bonds'!$B$1:$L$507,MATCH($I$2,'Russian Bonds'!$A$2:$A$507,0)+1)/100)</f>
        <v>0.25007360111209415</v>
      </c>
      <c r="T53" s="36">
        <f>EXP(-T49*HLOOKUP(T49,'Russian Bonds'!$B$1:$L$507,MATCH($I$2,'Russian Bonds'!$A$2:$A$507,0)+1)/100)</f>
        <v>0.23154060992452591</v>
      </c>
      <c r="U53" s="37">
        <f>EXP(-U49*HLOOKUP(U49,'Russian Bonds'!$B$1:$L$507,MATCH($I$2,'Russian Bonds'!$A$2:$A$507,0)+1)/100)</f>
        <v>0.20109054494340975</v>
      </c>
    </row>
    <row r="54" spans="1:25" x14ac:dyDescent="0.2">
      <c r="A54" s="150" t="s">
        <v>323</v>
      </c>
      <c r="B54" s="16">
        <f>B53*B50</f>
        <v>17.849888067016554</v>
      </c>
      <c r="C54" s="16">
        <f t="shared" ref="C54:U54" si="21">C53*C50</f>
        <v>2.2690556623146714</v>
      </c>
      <c r="D54" s="16">
        <f t="shared" si="21"/>
        <v>16.606933650213573</v>
      </c>
      <c r="E54" s="16">
        <f t="shared" si="21"/>
        <v>1.7082506178288126</v>
      </c>
      <c r="F54" s="16">
        <f t="shared" si="21"/>
        <v>15.056831005626835</v>
      </c>
      <c r="G54" s="16">
        <f t="shared" si="21"/>
        <v>1.1649490615516567</v>
      </c>
      <c r="H54" s="16">
        <f t="shared" si="21"/>
        <v>1.0739864311536853</v>
      </c>
      <c r="I54" s="16">
        <f t="shared" si="21"/>
        <v>1.000277400540164</v>
      </c>
      <c r="J54" s="16">
        <f t="shared" si="21"/>
        <v>0.93162711279004051</v>
      </c>
      <c r="K54" s="16">
        <f t="shared" si="21"/>
        <v>11.09101274072497</v>
      </c>
      <c r="L54" s="16">
        <f t="shared" si="21"/>
        <v>0.45481342441536965</v>
      </c>
      <c r="M54" s="16">
        <f t="shared" si="21"/>
        <v>0.42262585268774894</v>
      </c>
      <c r="N54" s="16">
        <f t="shared" si="21"/>
        <v>0.39271622553718749</v>
      </c>
      <c r="O54" s="16">
        <f t="shared" si="21"/>
        <v>0.36492333069392902</v>
      </c>
      <c r="P54" s="16">
        <f t="shared" si="21"/>
        <v>0.3212717308609408</v>
      </c>
      <c r="Q54" s="16">
        <f t="shared" si="21"/>
        <v>0.29746223585474185</v>
      </c>
      <c r="R54" s="16">
        <f t="shared" si="21"/>
        <v>0.27541726600900773</v>
      </c>
      <c r="S54" s="16">
        <f t="shared" si="21"/>
        <v>0.25500605210578142</v>
      </c>
      <c r="T54" s="16">
        <f t="shared" si="21"/>
        <v>0.23610751625299226</v>
      </c>
      <c r="U54" s="131">
        <f t="shared" si="21"/>
        <v>5.3314782112073873</v>
      </c>
    </row>
    <row r="55" spans="1:25" x14ac:dyDescent="0.2">
      <c r="A55" s="149" t="s">
        <v>288</v>
      </c>
      <c r="B55" s="37">
        <f>SUM(B54:U54)</f>
        <v>77.104633595386019</v>
      </c>
    </row>
    <row r="56" spans="1:25" x14ac:dyDescent="0.2">
      <c r="A56" s="150" t="s">
        <v>294</v>
      </c>
      <c r="B56" s="131">
        <f>SUMPRODUCT(B54:U54,B33:U33)/B55</f>
        <v>5.78934758824452</v>
      </c>
    </row>
    <row r="58" spans="1:25" x14ac:dyDescent="0.2">
      <c r="B58" s="126">
        <v>1</v>
      </c>
      <c r="C58" s="128">
        <v>2</v>
      </c>
      <c r="D58" s="128">
        <v>3</v>
      </c>
      <c r="E58" s="128">
        <v>4</v>
      </c>
      <c r="F58" s="128">
        <v>5</v>
      </c>
      <c r="G58" s="128">
        <v>6</v>
      </c>
      <c r="H58" s="128">
        <v>7</v>
      </c>
      <c r="I58" s="128">
        <v>8</v>
      </c>
      <c r="J58" s="128">
        <v>9</v>
      </c>
      <c r="K58" s="128">
        <v>10</v>
      </c>
      <c r="L58" s="128">
        <v>11</v>
      </c>
      <c r="M58" s="128">
        <v>12</v>
      </c>
      <c r="N58" s="128">
        <v>13</v>
      </c>
      <c r="O58" s="128">
        <v>14</v>
      </c>
      <c r="P58" s="128">
        <v>15</v>
      </c>
      <c r="Q58" s="128">
        <v>16</v>
      </c>
      <c r="R58" s="128">
        <v>17</v>
      </c>
      <c r="S58" s="128">
        <v>18</v>
      </c>
      <c r="T58" s="128">
        <v>19</v>
      </c>
      <c r="U58" s="127">
        <v>20</v>
      </c>
      <c r="W58" s="126" t="s">
        <v>300</v>
      </c>
      <c r="X58" s="127" t="s">
        <v>299</v>
      </c>
    </row>
    <row r="59" spans="1:25" x14ac:dyDescent="0.2">
      <c r="A59" s="174">
        <v>40939</v>
      </c>
      <c r="B59">
        <f>B$50*EXP(-B$49*(HLOOKUP(B$49,'Russian Bonds'!$B$1:$L$507,MATCH($A59,'Russian Bonds'!$A$2:$A$507,0))/100))</f>
        <v>18.906338523419603</v>
      </c>
      <c r="C59">
        <f>C$50*EXP(-C$49*(HLOOKUP(C$49,'Russian Bonds'!$B$1:$L$507,MATCH($A59,'Russian Bonds'!$A$2:$A$507,0))/100))</f>
        <v>2.496684713352983</v>
      </c>
      <c r="D59">
        <f>D$50*EXP(-D$49*(HLOOKUP(D$49,'Russian Bonds'!$B$1:$L$507,MATCH($A59,'Russian Bonds'!$A$2:$A$507,0))/100))</f>
        <v>18.617840690775182</v>
      </c>
      <c r="E59">
        <f>E$50*EXP(-E$49*(HLOOKUP(E$49,'Russian Bonds'!$B$1:$L$507,MATCH($A59,'Russian Bonds'!$A$2:$A$507,0))/100))</f>
        <v>1.9894730732295571</v>
      </c>
      <c r="F59">
        <f>F$50*EXP(-F$49*(HLOOKUP(F$49,'Russian Bonds'!$B$1:$L$507,MATCH($A59,'Russian Bonds'!$A$2:$A$507,0))/100))</f>
        <v>16.590525437408402</v>
      </c>
      <c r="G59">
        <f>G$50*EXP(-G$49*(HLOOKUP(G$49,'Russian Bonds'!$B$1:$L$507,MATCH($A59,'Russian Bonds'!$A$2:$A$507,0))/100))</f>
        <v>1.3087563852355613</v>
      </c>
      <c r="H59">
        <f>H$50*EXP(-H$49*(HLOOKUP(H$49,'Russian Bonds'!$B$1:$L$507,MATCH($A59,'Russian Bonds'!$A$2:$A$507,0))/100))</f>
        <v>1.0822880468772451</v>
      </c>
      <c r="I59">
        <f>I$50*EXP(-I$49*(HLOOKUP(I$49,'Russian Bonds'!$B$1:$L$507,MATCH($A59,'Russian Bonds'!$A$2:$A$507,0))/100))</f>
        <v>1.0091186862664225</v>
      </c>
      <c r="J59">
        <f>J$50*EXP(-J$49*(HLOOKUP(J$49,'Russian Bonds'!$B$1:$L$507,MATCH($A59,'Russian Bonds'!$A$2:$A$507,0))/100))</f>
        <v>0.94089602662642191</v>
      </c>
      <c r="K59">
        <f>K$50*EXP(-K$49*(HLOOKUP(K$49,'Russian Bonds'!$B$1:$L$507,MATCH($A59,'Russian Bonds'!$A$2:$A$507,0))/100))</f>
        <v>8.5005861281039348</v>
      </c>
      <c r="L59">
        <f>L$50*EXP(-L$49*(HLOOKUP(L$49,'Russian Bonds'!$B$1:$L$507,MATCH($A59,'Russian Bonds'!$A$2:$A$507,0))/100))</f>
        <v>0.33943663200167834</v>
      </c>
      <c r="M59">
        <f>M$50*EXP(-M$49*(HLOOKUP(M$49,'Russian Bonds'!$B$1:$L$507,MATCH($A59,'Russian Bonds'!$A$2:$A$507,0))/100))</f>
        <v>0.30713496568722076</v>
      </c>
      <c r="N59">
        <f>N$50*EXP(-N$49*(HLOOKUP(N$49,'Russian Bonds'!$B$1:$L$507,MATCH($A59,'Russian Bonds'!$A$2:$A$507,0))/100))</f>
        <v>0.27790720934098789</v>
      </c>
      <c r="O59">
        <f>O$50*EXP(-O$49*(HLOOKUP(O$49,'Russian Bonds'!$B$1:$L$507,MATCH($A59,'Russian Bonds'!$A$2:$A$507,0))/100))</f>
        <v>0.25146084175367839</v>
      </c>
      <c r="P59">
        <f>P$50*EXP(-P$49*(HLOOKUP(P$49,'Russian Bonds'!$B$1:$L$507,MATCH($A59,'Russian Bonds'!$A$2:$A$507,0))/100))</f>
        <v>0.10747811856591799</v>
      </c>
      <c r="Q59">
        <f>Q$50*EXP(-Q$49*(HLOOKUP(Q$49,'Russian Bonds'!$B$1:$L$507,MATCH($A59,'Russian Bonds'!$A$2:$A$507,0))/100))</f>
        <v>9.2507273940843723E-2</v>
      </c>
      <c r="R59">
        <f>R$50*EXP(-R$49*(HLOOKUP(R$49,'Russian Bonds'!$B$1:$L$507,MATCH($A59,'Russian Bonds'!$A$2:$A$507,0))/100))</f>
        <v>7.9621748558222086E-2</v>
      </c>
      <c r="S59">
        <f>S$50*EXP(-S$49*(HLOOKUP(S$49,'Russian Bonds'!$B$1:$L$507,MATCH($A59,'Russian Bonds'!$A$2:$A$507,0))/100))</f>
        <v>6.8531074080972101E-2</v>
      </c>
      <c r="T59">
        <f>T$50*EXP(-T$49*(HLOOKUP(T$49,'Russian Bonds'!$B$1:$L$507,MATCH($A59,'Russian Bonds'!$A$2:$A$507,0))/100))</f>
        <v>5.8985242094469204E-2</v>
      </c>
      <c r="U59" s="25">
        <f>U$50*EXP(-U$49*(HLOOKUP(U$49,'Russian Bonds'!$B$1:$L$507,MATCH($A59,'Russian Bonds'!$A$2:$A$507,0))/100))</f>
        <v>0.4855993089436858</v>
      </c>
      <c r="W59" s="156">
        <f>SUM(B59:U59)</f>
        <v>73.511170126262982</v>
      </c>
      <c r="X59" s="37">
        <f>SUMPRODUCT(B59:U59,$B$33:$U$33)/W59</f>
        <v>4.3354495602610426</v>
      </c>
      <c r="Y59" s="21"/>
    </row>
    <row r="60" spans="1:25" x14ac:dyDescent="0.2">
      <c r="A60" s="175">
        <v>40940</v>
      </c>
      <c r="B60">
        <f>B$50*EXP(-B$49*(HLOOKUP(B$49,'Russian Bonds'!$B$1:$L$507,MATCH($A60,'Russian Bonds'!$A$2:$A$507,0))/100))</f>
        <v>17.261821920139173</v>
      </c>
      <c r="C60">
        <f>C$50*EXP(-C$49*(HLOOKUP(C$49,'Russian Bonds'!$B$1:$L$507,MATCH($A60,'Russian Bonds'!$A$2:$A$507,0))/100))</f>
        <v>2.1152303881797336</v>
      </c>
      <c r="D60">
        <f>D$50*EXP(-D$49*(HLOOKUP(D$49,'Russian Bonds'!$B$1:$L$507,MATCH($A60,'Russian Bonds'!$A$2:$A$507,0))/100))</f>
        <v>14.933698415586568</v>
      </c>
      <c r="E60">
        <f>E$50*EXP(-E$49*(HLOOKUP(E$49,'Russian Bonds'!$B$1:$L$507,MATCH($A60,'Russian Bonds'!$A$2:$A$507,0))/100))</f>
        <v>1.4827075118374213</v>
      </c>
      <c r="F60">
        <f>F$50*EXP(-F$49*(HLOOKUP(F$49,'Russian Bonds'!$B$1:$L$507,MATCH($A60,'Russian Bonds'!$A$2:$A$507,0))/100))</f>
        <v>12.677538120655516</v>
      </c>
      <c r="G60">
        <f>G$50*EXP(-G$49*(HLOOKUP(G$49,'Russian Bonds'!$B$1:$L$507,MATCH($A60,'Russian Bonds'!$A$2:$A$507,0))/100))</f>
        <v>0.94769492467991057</v>
      </c>
      <c r="H60">
        <f>H$50*EXP(-H$49*(HLOOKUP(H$49,'Russian Bonds'!$B$1:$L$507,MATCH($A60,'Russian Bonds'!$A$2:$A$507,0))/100))</f>
        <v>0.85605330042415029</v>
      </c>
      <c r="I60">
        <f>I$50*EXP(-I$49*(HLOOKUP(I$49,'Russian Bonds'!$B$1:$L$507,MATCH($A60,'Russian Bonds'!$A$2:$A$507,0))/100))</f>
        <v>0.77188273518148653</v>
      </c>
      <c r="J60">
        <f>J$50*EXP(-J$49*(HLOOKUP(J$49,'Russian Bonds'!$B$1:$L$507,MATCH($A60,'Russian Bonds'!$A$2:$A$507,0))/100))</f>
        <v>0.69598815468154762</v>
      </c>
      <c r="K60">
        <f>K$50*EXP(-K$49*(HLOOKUP(K$49,'Russian Bonds'!$B$1:$L$507,MATCH($A60,'Russian Bonds'!$A$2:$A$507,0))/100))</f>
        <v>8.2658710619603202</v>
      </c>
      <c r="L60">
        <f>L$50*EXP(-L$49*(HLOOKUP(L$49,'Russian Bonds'!$B$1:$L$507,MATCH($A60,'Russian Bonds'!$A$2:$A$507,0))/100))</f>
        <v>0.32914134501943915</v>
      </c>
      <c r="M60">
        <f>M$50*EXP(-M$49*(HLOOKUP(M$49,'Russian Bonds'!$B$1:$L$507,MATCH($A60,'Russian Bonds'!$A$2:$A$507,0))/100))</f>
        <v>0.2969866768260499</v>
      </c>
      <c r="N60">
        <f>N$50*EXP(-N$49*(HLOOKUP(N$49,'Russian Bonds'!$B$1:$L$507,MATCH($A60,'Russian Bonds'!$A$2:$A$507,0))/100))</f>
        <v>0.26797328122655456</v>
      </c>
      <c r="O60">
        <f>O$50*EXP(-O$49*(HLOOKUP(O$49,'Russian Bonds'!$B$1:$L$507,MATCH($A60,'Russian Bonds'!$A$2:$A$507,0))/100))</f>
        <v>0.24179427918709717</v>
      </c>
      <c r="P60">
        <f>P$50*EXP(-P$49*(HLOOKUP(P$49,'Russian Bonds'!$B$1:$L$507,MATCH($A60,'Russian Bonds'!$A$2:$A$507,0))/100))</f>
        <v>0.21948574308410992</v>
      </c>
      <c r="Q60">
        <f>Q$50*EXP(-Q$49*(HLOOKUP(Q$49,'Russian Bonds'!$B$1:$L$507,MATCH($A60,'Russian Bonds'!$A$2:$A$507,0))/100))</f>
        <v>0.19812284718413914</v>
      </c>
      <c r="R60">
        <f>R$50*EXP(-R$49*(HLOOKUP(R$49,'Russian Bonds'!$B$1:$L$507,MATCH($A60,'Russian Bonds'!$A$2:$A$507,0))/100))</f>
        <v>0.17883923586466199</v>
      </c>
      <c r="S60">
        <f>S$50*EXP(-S$49*(HLOOKUP(S$49,'Russian Bonds'!$B$1:$L$507,MATCH($A60,'Russian Bonds'!$A$2:$A$507,0))/100))</f>
        <v>0.16143252905572347</v>
      </c>
      <c r="T60">
        <f>T$50*EXP(-T$49*(HLOOKUP(T$49,'Russian Bonds'!$B$1:$L$507,MATCH($A60,'Russian Bonds'!$A$2:$A$507,0))/100))</f>
        <v>0.14572004466094049</v>
      </c>
      <c r="U60" s="25">
        <f>U$50*EXP(-U$49*(HLOOKUP(U$49,'Russian Bonds'!$B$1:$L$507,MATCH($A60,'Russian Bonds'!$A$2:$A$507,0))/100))</f>
        <v>3.4199589143838329</v>
      </c>
      <c r="W60" s="129">
        <f t="shared" ref="W60:W123" si="22">SUM(B60:U60)</f>
        <v>65.467941429818353</v>
      </c>
      <c r="X60" s="21">
        <f t="shared" ref="X60:X123" si="23">SUMPRODUCT(B60:U60,$B$33:$U$33)/W60</f>
        <v>5.1936479223874414</v>
      </c>
      <c r="Y60" s="157">
        <f>LN(W60/W59)</f>
        <v>-0.11587679017389933</v>
      </c>
    </row>
    <row r="61" spans="1:25" x14ac:dyDescent="0.2">
      <c r="A61" s="175">
        <v>40941</v>
      </c>
      <c r="B61">
        <f>B$50*EXP(-B$49*(HLOOKUP(B$49,'Russian Bonds'!$B$1:$L$507,MATCH($A61,'Russian Bonds'!$A$2:$A$507,0))/100))</f>
        <v>17.270454989186646</v>
      </c>
      <c r="C61">
        <f>C$50*EXP(-C$49*(HLOOKUP(C$49,'Russian Bonds'!$B$1:$L$507,MATCH($A61,'Russian Bonds'!$A$2:$A$507,0))/100))</f>
        <v>2.1118487256101228</v>
      </c>
      <c r="D61">
        <f>D$50*EXP(-D$49*(HLOOKUP(D$49,'Russian Bonds'!$B$1:$L$507,MATCH($A61,'Russian Bonds'!$A$2:$A$507,0))/100))</f>
        <v>14.884498435431361</v>
      </c>
      <c r="E61">
        <f>E$50*EXP(-E$49*(HLOOKUP(E$49,'Russian Bonds'!$B$1:$L$507,MATCH($A61,'Russian Bonds'!$A$2:$A$507,0))/100))</f>
        <v>1.4761979303666934</v>
      </c>
      <c r="F61">
        <f>F$50*EXP(-F$49*(HLOOKUP(F$49,'Russian Bonds'!$B$1:$L$507,MATCH($A61,'Russian Bonds'!$A$2:$A$507,0))/100))</f>
        <v>12.601700631910148</v>
      </c>
      <c r="G61">
        <f>G$50*EXP(-G$49*(HLOOKUP(G$49,'Russian Bonds'!$B$1:$L$507,MATCH($A61,'Russian Bonds'!$A$2:$A$507,0))/100))</f>
        <v>0.94089602662642191</v>
      </c>
      <c r="H61">
        <f>H$50*EXP(-H$49*(HLOOKUP(H$49,'Russian Bonds'!$B$1:$L$507,MATCH($A61,'Russian Bonds'!$A$2:$A$507,0))/100))</f>
        <v>0.85008185177484918</v>
      </c>
      <c r="I61">
        <f>I$50*EXP(-I$49*(HLOOKUP(I$49,'Russian Bonds'!$B$1:$L$507,MATCH($A61,'Russian Bonds'!$A$2:$A$507,0))/100))</f>
        <v>0.76573230781175783</v>
      </c>
      <c r="J61">
        <f>J$50*EXP(-J$49*(HLOOKUP(J$49,'Russian Bonds'!$B$1:$L$507,MATCH($A61,'Russian Bonds'!$A$2:$A$507,0))/100))</f>
        <v>0.68975236443704135</v>
      </c>
      <c r="K61">
        <f>K$50*EXP(-K$49*(HLOOKUP(K$49,'Russian Bonds'!$B$1:$L$507,MATCH($A61,'Russian Bonds'!$A$2:$A$507,0))/100))</f>
        <v>8.2000078973927426</v>
      </c>
      <c r="L61">
        <f>L$50*EXP(-L$49*(HLOOKUP(L$49,'Russian Bonds'!$B$1:$L$507,MATCH($A61,'Russian Bonds'!$A$2:$A$507,0))/100))</f>
        <v>0.32625760823481109</v>
      </c>
      <c r="M61">
        <f>M$50*EXP(-M$49*(HLOOKUP(M$49,'Russian Bonds'!$B$1:$L$507,MATCH($A61,'Russian Bonds'!$A$2:$A$507,0))/100))</f>
        <v>0.29414924618702093</v>
      </c>
      <c r="N61">
        <f>N$50*EXP(-N$49*(HLOOKUP(N$49,'Russian Bonds'!$B$1:$L$507,MATCH($A61,'Russian Bonds'!$A$2:$A$507,0))/100))</f>
        <v>0.26520080098828086</v>
      </c>
      <c r="O61">
        <f>O$50*EXP(-O$49*(HLOOKUP(O$49,'Russian Bonds'!$B$1:$L$507,MATCH($A61,'Russian Bonds'!$A$2:$A$507,0))/100))</f>
        <v>0.2391012921383073</v>
      </c>
      <c r="P61">
        <f>P$50*EXP(-P$49*(HLOOKUP(P$49,'Russian Bonds'!$B$1:$L$507,MATCH($A61,'Russian Bonds'!$A$2:$A$507,0))/100))</f>
        <v>0.21719319969721163</v>
      </c>
      <c r="Q61">
        <f>Q$50*EXP(-Q$49*(HLOOKUP(Q$49,'Russian Bonds'!$B$1:$L$507,MATCH($A61,'Russian Bonds'!$A$2:$A$507,0))/100))</f>
        <v>0.19591625129886836</v>
      </c>
      <c r="R61">
        <f>R$50*EXP(-R$49*(HLOOKUP(R$49,'Russian Bonds'!$B$1:$L$507,MATCH($A61,'Russian Bonds'!$A$2:$A$507,0))/100))</f>
        <v>0.17672366159028555</v>
      </c>
      <c r="S61">
        <f>S$50*EXP(-S$49*(HLOOKUP(S$49,'Russian Bonds'!$B$1:$L$507,MATCH($A61,'Russian Bonds'!$A$2:$A$507,0))/100))</f>
        <v>0.15941124005192805</v>
      </c>
      <c r="T61">
        <f>T$50*EXP(-T$49*(HLOOKUP(T$49,'Russian Bonds'!$B$1:$L$507,MATCH($A61,'Russian Bonds'!$A$2:$A$507,0))/100))</f>
        <v>0.14379479932805059</v>
      </c>
      <c r="U61" s="25">
        <f>U$50*EXP(-U$49*(HLOOKUP(U$49,'Russian Bonds'!$B$1:$L$507,MATCH($A61,'Russian Bonds'!$A$2:$A$507,0))/100))</f>
        <v>3.3724130869537796</v>
      </c>
      <c r="W61" s="129">
        <f t="shared" si="22"/>
        <v>65.181332347016337</v>
      </c>
      <c r="X61" s="21">
        <f t="shared" si="23"/>
        <v>5.1755750761333932</v>
      </c>
      <c r="Y61" s="28">
        <f t="shared" ref="Y61:Y124" si="24">LN(W61/W60)</f>
        <v>-4.3874647639682764E-3</v>
      </c>
    </row>
    <row r="62" spans="1:25" x14ac:dyDescent="0.2">
      <c r="A62" s="175">
        <v>40942</v>
      </c>
      <c r="B62">
        <f>B$50*EXP(-B$49*(HLOOKUP(B$49,'Russian Bonds'!$B$1:$L$507,MATCH($A62,'Russian Bonds'!$A$2:$A$507,0))/100))</f>
        <v>17.287734082282459</v>
      </c>
      <c r="C62">
        <f>C$50*EXP(-C$49*(HLOOKUP(C$49,'Russian Bonds'!$B$1:$L$507,MATCH($A62,'Russian Bonds'!$A$2:$A$507,0))/100))</f>
        <v>2.1135388805624507</v>
      </c>
      <c r="D62">
        <f>D$50*EXP(-D$49*(HLOOKUP(D$49,'Russian Bonds'!$B$1:$L$507,MATCH($A62,'Russian Bonds'!$A$2:$A$507,0))/100))</f>
        <v>14.902370554680774</v>
      </c>
      <c r="E62">
        <f>E$50*EXP(-E$49*(HLOOKUP(E$49,'Russian Bonds'!$B$1:$L$507,MATCH($A62,'Russian Bonds'!$A$2:$A$507,0))/100))</f>
        <v>1.4785617375967854</v>
      </c>
      <c r="F62">
        <f>F$50*EXP(-F$49*(HLOOKUP(F$49,'Russian Bonds'!$B$1:$L$507,MATCH($A62,'Russian Bonds'!$A$2:$A$507,0))/100))</f>
        <v>12.652208382595509</v>
      </c>
      <c r="G62">
        <f>G$50*EXP(-G$49*(HLOOKUP(G$49,'Russian Bonds'!$B$1:$L$507,MATCH($A62,'Russian Bonds'!$A$2:$A$507,0))/100))</f>
        <v>0.94542318403988224</v>
      </c>
      <c r="H62">
        <f>H$50*EXP(-H$49*(HLOOKUP(H$49,'Russian Bonds'!$B$1:$L$507,MATCH($A62,'Russian Bonds'!$A$2:$A$507,0))/100))</f>
        <v>0.85425747477016212</v>
      </c>
      <c r="I62">
        <f>I$50*EXP(-I$49*(HLOOKUP(I$49,'Russian Bonds'!$B$1:$L$507,MATCH($A62,'Russian Bonds'!$A$2:$A$507,0))/100))</f>
        <v>0.77003243786197695</v>
      </c>
      <c r="J62">
        <f>J$50*EXP(-J$49*(HLOOKUP(J$49,'Russian Bonds'!$B$1:$L$507,MATCH($A62,'Russian Bonds'!$A$2:$A$507,0))/100))</f>
        <v>0.69411152125908249</v>
      </c>
      <c r="K62">
        <f>K$50*EXP(-K$49*(HLOOKUP(K$49,'Russian Bonds'!$B$1:$L$507,MATCH($A62,'Russian Bonds'!$A$2:$A$507,0))/100))</f>
        <v>8.2411106080256769</v>
      </c>
      <c r="L62">
        <f>L$50*EXP(-L$49*(HLOOKUP(L$49,'Russian Bonds'!$B$1:$L$507,MATCH($A62,'Russian Bonds'!$A$2:$A$507,0))/100))</f>
        <v>0.32805696878573176</v>
      </c>
      <c r="M62">
        <f>M$50*EXP(-M$49*(HLOOKUP(M$49,'Russian Bonds'!$B$1:$L$507,MATCH($A62,'Russian Bonds'!$A$2:$A$507,0))/100))</f>
        <v>0.29591944695585037</v>
      </c>
      <c r="N62">
        <f>N$50*EXP(-N$49*(HLOOKUP(N$49,'Russian Bonds'!$B$1:$L$507,MATCH($A62,'Russian Bonds'!$A$2:$A$507,0))/100))</f>
        <v>0.26693022071983791</v>
      </c>
      <c r="O62">
        <f>O$50*EXP(-O$49*(HLOOKUP(O$49,'Russian Bonds'!$B$1:$L$507,MATCH($A62,'Russian Bonds'!$A$2:$A$507,0))/100))</f>
        <v>0.24078087285751024</v>
      </c>
      <c r="P62">
        <f>P$50*EXP(-P$49*(HLOOKUP(P$49,'Russian Bonds'!$B$1:$L$507,MATCH($A62,'Russian Bonds'!$A$2:$A$507,0))/100))</f>
        <v>0.2185002762036872</v>
      </c>
      <c r="Q62">
        <f>Q$50*EXP(-Q$49*(HLOOKUP(Q$49,'Russian Bonds'!$B$1:$L$507,MATCH($A62,'Russian Bonds'!$A$2:$A$507,0))/100))</f>
        <v>0.19717413624543245</v>
      </c>
      <c r="R62">
        <f>R$50*EXP(-R$49*(HLOOKUP(R$49,'Russian Bonds'!$B$1:$L$507,MATCH($A62,'Russian Bonds'!$A$2:$A$507,0))/100))</f>
        <v>0.17792947761718345</v>
      </c>
      <c r="S62">
        <f>S$50*EXP(-S$49*(HLOOKUP(S$49,'Russian Bonds'!$B$1:$L$507,MATCH($A62,'Russian Bonds'!$A$2:$A$507,0))/100))</f>
        <v>0.16056314285417425</v>
      </c>
      <c r="T62">
        <f>T$50*EXP(-T$49*(HLOOKUP(T$49,'Russian Bonds'!$B$1:$L$507,MATCH($A62,'Russian Bonds'!$A$2:$A$507,0))/100))</f>
        <v>0.14489180313717853</v>
      </c>
      <c r="U62" s="25">
        <f>U$50*EXP(-U$49*(HLOOKUP(U$49,'Russian Bonds'!$B$1:$L$507,MATCH($A62,'Russian Bonds'!$A$2:$A$507,0))/100))</f>
        <v>3.4063064019545011</v>
      </c>
      <c r="W62" s="129">
        <f t="shared" si="22"/>
        <v>65.376401611005846</v>
      </c>
      <c r="X62" s="21">
        <f t="shared" si="23"/>
        <v>5.1868090035390715</v>
      </c>
      <c r="Y62" s="28">
        <f t="shared" si="24"/>
        <v>2.9882474708105467E-3</v>
      </c>
    </row>
    <row r="63" spans="1:25" x14ac:dyDescent="0.2">
      <c r="A63" s="175">
        <v>40943</v>
      </c>
      <c r="B63">
        <f>B$50*EXP(-B$49*(HLOOKUP(B$49,'Russian Bonds'!$B$1:$L$507,MATCH($A63,'Russian Bonds'!$A$2:$A$507,0))/100))</f>
        <v>17.279092375847959</v>
      </c>
      <c r="C63">
        <f>C$50*EXP(-C$49*(HLOOKUP(C$49,'Russian Bonds'!$B$1:$L$507,MATCH($A63,'Russian Bonds'!$A$2:$A$507,0))/100))</f>
        <v>2.119465082238587</v>
      </c>
      <c r="D63">
        <f>D$50*EXP(-D$49*(HLOOKUP(D$49,'Russian Bonds'!$B$1:$L$507,MATCH($A63,'Russian Bonds'!$A$2:$A$507,0))/100))</f>
        <v>14.983061023865103</v>
      </c>
      <c r="E63">
        <f>E$50*EXP(-E$49*(HLOOKUP(E$49,'Russian Bonds'!$B$1:$L$507,MATCH($A63,'Russian Bonds'!$A$2:$A$507,0))/100))</f>
        <v>1.4892457985718892</v>
      </c>
      <c r="F63">
        <f>F$50*EXP(-F$49*(HLOOKUP(F$49,'Russian Bonds'!$B$1:$L$507,MATCH($A63,'Russian Bonds'!$A$2:$A$507,0))/100))</f>
        <v>12.753832002142403</v>
      </c>
      <c r="G63">
        <f>G$50*EXP(-G$49*(HLOOKUP(G$49,'Russian Bonds'!$B$1:$L$507,MATCH($A63,'Russian Bonds'!$A$2:$A$507,0))/100))</f>
        <v>0.95454295145053014</v>
      </c>
      <c r="H63">
        <f>H$50*EXP(-H$49*(HLOOKUP(H$49,'Russian Bonds'!$B$1:$L$507,MATCH($A63,'Russian Bonds'!$A$2:$A$507,0))/100))</f>
        <v>0.86387893810611605</v>
      </c>
      <c r="I63">
        <f>I$50*EXP(-I$49*(HLOOKUP(I$49,'Russian Bonds'!$B$1:$L$507,MATCH($A63,'Russian Bonds'!$A$2:$A$507,0))/100))</f>
        <v>0.77995220413324073</v>
      </c>
      <c r="J63">
        <f>J$50*EXP(-J$49*(HLOOKUP(J$49,'Russian Bonds'!$B$1:$L$507,MATCH($A63,'Russian Bonds'!$A$2:$A$507,0))/100))</f>
        <v>0.704179039329207</v>
      </c>
      <c r="K63">
        <f>K$50*EXP(-K$49*(HLOOKUP(K$49,'Russian Bonds'!$B$1:$L$507,MATCH($A63,'Russian Bonds'!$A$2:$A$507,0))/100))</f>
        <v>8.3907937054249278</v>
      </c>
      <c r="L63">
        <f>L$50*EXP(-L$49*(HLOOKUP(L$49,'Russian Bonds'!$B$1:$L$507,MATCH($A63,'Russian Bonds'!$A$2:$A$507,0))/100))</f>
        <v>0.33461722902172408</v>
      </c>
      <c r="M63">
        <f>M$50*EXP(-M$49*(HLOOKUP(M$49,'Russian Bonds'!$B$1:$L$507,MATCH($A63,'Russian Bonds'!$A$2:$A$507,0))/100))</f>
        <v>0.30238083882532463</v>
      </c>
      <c r="N63">
        <f>N$50*EXP(-N$49*(HLOOKUP(N$49,'Russian Bonds'!$B$1:$L$507,MATCH($A63,'Russian Bonds'!$A$2:$A$507,0))/100))</f>
        <v>0.27325004141604098</v>
      </c>
      <c r="O63">
        <f>O$50*EXP(-O$49*(HLOOKUP(O$49,'Russian Bonds'!$B$1:$L$507,MATCH($A63,'Russian Bonds'!$A$2:$A$507,0))/100))</f>
        <v>0.24692564986566468</v>
      </c>
      <c r="P63">
        <f>P$50*EXP(-P$49*(HLOOKUP(P$49,'Russian Bonds'!$B$1:$L$507,MATCH($A63,'Russian Bonds'!$A$2:$A$507,0))/100))</f>
        <v>0.22448014866659766</v>
      </c>
      <c r="Q63">
        <f>Q$50*EXP(-Q$49*(HLOOKUP(Q$49,'Russian Bonds'!$B$1:$L$507,MATCH($A63,'Russian Bonds'!$A$2:$A$507,0))/100))</f>
        <v>0.20293531412363688</v>
      </c>
      <c r="R63">
        <f>R$50*EXP(-R$49*(HLOOKUP(R$49,'Russian Bonds'!$B$1:$L$507,MATCH($A63,'Russian Bonds'!$A$2:$A$507,0))/100))</f>
        <v>0.1834582788860524</v>
      </c>
      <c r="S63">
        <f>S$50*EXP(-S$49*(HLOOKUP(S$49,'Russian Bonds'!$B$1:$L$507,MATCH($A63,'Russian Bonds'!$A$2:$A$507,0))/100))</f>
        <v>0.16585058267053182</v>
      </c>
      <c r="T63">
        <f>T$50*EXP(-T$49*(HLOOKUP(T$49,'Russian Bonds'!$B$1:$L$507,MATCH($A63,'Russian Bonds'!$A$2:$A$507,0))/100))</f>
        <v>0.14993281273089559</v>
      </c>
      <c r="U63" s="25">
        <f>U$50*EXP(-U$49*(HLOOKUP(U$49,'Russian Bonds'!$B$1:$L$507,MATCH($A63,'Russian Bonds'!$A$2:$A$507,0))/100))</f>
        <v>3.5241121692615671</v>
      </c>
      <c r="W63" s="129">
        <f t="shared" si="22"/>
        <v>65.925986186577987</v>
      </c>
      <c r="X63" s="21">
        <f t="shared" si="23"/>
        <v>5.2304220173765943</v>
      </c>
      <c r="Y63" s="28">
        <f t="shared" si="24"/>
        <v>8.3713296356968513E-3</v>
      </c>
    </row>
    <row r="64" spans="1:25" x14ac:dyDescent="0.2">
      <c r="A64" s="175">
        <v>40946</v>
      </c>
      <c r="B64">
        <f>B$50*EXP(-B$49*(HLOOKUP(B$49,'Russian Bonds'!$B$1:$L$507,MATCH($A64,'Russian Bonds'!$A$2:$A$507,0))/100))</f>
        <v>17.280820371483887</v>
      </c>
      <c r="C64">
        <f>C$50*EXP(-C$49*(HLOOKUP(C$49,'Russian Bonds'!$B$1:$L$507,MATCH($A64,'Russian Bonds'!$A$2:$A$507,0))/100))</f>
        <v>2.1181937846166696</v>
      </c>
      <c r="D64">
        <f>D$50*EXP(-D$49*(HLOOKUP(D$49,'Russian Bonds'!$B$1:$L$507,MATCH($A64,'Russian Bonds'!$A$2:$A$507,0))/100))</f>
        <v>14.969582335263306</v>
      </c>
      <c r="E64">
        <f>E$50*EXP(-E$49*(HLOOKUP(E$49,'Russian Bonds'!$B$1:$L$507,MATCH($A64,'Russian Bonds'!$A$2:$A$507,0))/100))</f>
        <v>1.4874597754418037</v>
      </c>
      <c r="F64">
        <f>F$50*EXP(-F$49*(HLOOKUP(F$49,'Russian Bonds'!$B$1:$L$507,MATCH($A64,'Russian Bonds'!$A$2:$A$507,0))/100))</f>
        <v>12.728349828805511</v>
      </c>
      <c r="G64">
        <f>G$50*EXP(-G$49*(HLOOKUP(G$49,'Russian Bonds'!$B$1:$L$507,MATCH($A64,'Russian Bonds'!$A$2:$A$507,0))/100))</f>
        <v>0.95225479525280088</v>
      </c>
      <c r="H64">
        <f>H$50*EXP(-H$49*(HLOOKUP(H$49,'Russian Bonds'!$B$1:$L$507,MATCH($A64,'Russian Bonds'!$A$2:$A$507,0))/100))</f>
        <v>0.8608606469135035</v>
      </c>
      <c r="I64">
        <f>I$50*EXP(-I$49*(HLOOKUP(I$49,'Russian Bonds'!$B$1:$L$507,MATCH($A64,'Russian Bonds'!$A$2:$A$507,0))/100))</f>
        <v>0.7768386266231635</v>
      </c>
      <c r="J64">
        <f>J$50*EXP(-J$49*(HLOOKUP(J$49,'Russian Bonds'!$B$1:$L$507,MATCH($A64,'Russian Bonds'!$A$2:$A$507,0))/100))</f>
        <v>0.70101735278230037</v>
      </c>
      <c r="K64">
        <f>K$50*EXP(-K$49*(HLOOKUP(K$49,'Russian Bonds'!$B$1:$L$507,MATCH($A64,'Russian Bonds'!$A$2:$A$507,0))/100))</f>
        <v>8.365659045150057</v>
      </c>
      <c r="L64">
        <f>L$50*EXP(-L$49*(HLOOKUP(L$49,'Russian Bonds'!$B$1:$L$507,MATCH($A64,'Russian Bonds'!$A$2:$A$507,0))/100))</f>
        <v>0.3335148121542269</v>
      </c>
      <c r="M64">
        <f>M$50*EXP(-M$49*(HLOOKUP(M$49,'Russian Bonds'!$B$1:$L$507,MATCH($A64,'Russian Bonds'!$A$2:$A$507,0))/100))</f>
        <v>0.30129422488419039</v>
      </c>
      <c r="N64">
        <f>N$50*EXP(-N$49*(HLOOKUP(N$49,'Russian Bonds'!$B$1:$L$507,MATCH($A64,'Russian Bonds'!$A$2:$A$507,0))/100))</f>
        <v>0.27218644162222877</v>
      </c>
      <c r="O64">
        <f>O$50*EXP(-O$49*(HLOOKUP(O$49,'Russian Bonds'!$B$1:$L$507,MATCH($A64,'Russian Bonds'!$A$2:$A$507,0))/100))</f>
        <v>0.24589073697462163</v>
      </c>
      <c r="P64">
        <f>P$50*EXP(-P$49*(HLOOKUP(P$49,'Russian Bonds'!$B$1:$L$507,MATCH($A64,'Russian Bonds'!$A$2:$A$507,0))/100))</f>
        <v>0.22448014866659766</v>
      </c>
      <c r="Q64">
        <f>Q$50*EXP(-Q$49*(HLOOKUP(Q$49,'Russian Bonds'!$B$1:$L$507,MATCH($A64,'Russian Bonds'!$A$2:$A$507,0))/100))</f>
        <v>0.20293531412363688</v>
      </c>
      <c r="R64">
        <f>R$50*EXP(-R$49*(HLOOKUP(R$49,'Russian Bonds'!$B$1:$L$507,MATCH($A64,'Russian Bonds'!$A$2:$A$507,0))/100))</f>
        <v>0.1834582788860524</v>
      </c>
      <c r="S64">
        <f>S$50*EXP(-S$49*(HLOOKUP(S$49,'Russian Bonds'!$B$1:$L$507,MATCH($A64,'Russian Bonds'!$A$2:$A$507,0))/100))</f>
        <v>0.16585058267053182</v>
      </c>
      <c r="T64">
        <f>T$50*EXP(-T$49*(HLOOKUP(T$49,'Russian Bonds'!$B$1:$L$507,MATCH($A64,'Russian Bonds'!$A$2:$A$507,0))/100))</f>
        <v>0.14993281273089559</v>
      </c>
      <c r="U64" s="25">
        <f>U$50*EXP(-U$49*(HLOOKUP(U$49,'Russian Bonds'!$B$1:$L$507,MATCH($A64,'Russian Bonds'!$A$2:$A$507,0))/100))</f>
        <v>3.531167446525596</v>
      </c>
      <c r="W64" s="129">
        <f t="shared" si="22"/>
        <v>65.851747361571569</v>
      </c>
      <c r="X64" s="21">
        <f t="shared" si="23"/>
        <v>5.2298229656585029</v>
      </c>
      <c r="Y64" s="28">
        <f t="shared" si="24"/>
        <v>-1.1267280269809605E-3</v>
      </c>
    </row>
    <row r="65" spans="1:25" x14ac:dyDescent="0.2">
      <c r="A65" s="175">
        <v>40947</v>
      </c>
      <c r="B65">
        <f>B$50*EXP(-B$49*(HLOOKUP(B$49,'Russian Bonds'!$B$1:$L$507,MATCH($A65,'Russian Bonds'!$A$2:$A$507,0))/100))</f>
        <v>17.280820371483887</v>
      </c>
      <c r="C65">
        <f>C$50*EXP(-C$49*(HLOOKUP(C$49,'Russian Bonds'!$B$1:$L$507,MATCH($A65,'Russian Bonds'!$A$2:$A$507,0))/100))</f>
        <v>2.1152303881797336</v>
      </c>
      <c r="D65">
        <f>D$50*EXP(-D$49*(HLOOKUP(D$49,'Russian Bonds'!$B$1:$L$507,MATCH($A65,'Russian Bonds'!$A$2:$A$507,0))/100))</f>
        <v>14.933698415586568</v>
      </c>
      <c r="E65">
        <f>E$50*EXP(-E$49*(HLOOKUP(E$49,'Russian Bonds'!$B$1:$L$507,MATCH($A65,'Russian Bonds'!$A$2:$A$507,0))/100))</f>
        <v>1.4827075118374213</v>
      </c>
      <c r="F65">
        <f>F$50*EXP(-F$49*(HLOOKUP(F$49,'Russian Bonds'!$B$1:$L$507,MATCH($A65,'Russian Bonds'!$A$2:$A$507,0))/100))</f>
        <v>12.67120093602337</v>
      </c>
      <c r="G65">
        <f>G$50*EXP(-G$49*(HLOOKUP(G$49,'Russian Bonds'!$B$1:$L$507,MATCH($A65,'Russian Bonds'!$A$2:$A$507,0))/100))</f>
        <v>0.9471264782760771</v>
      </c>
      <c r="H65">
        <f>H$50*EXP(-H$49*(HLOOKUP(H$49,'Russian Bonds'!$B$1:$L$507,MATCH($A65,'Russian Bonds'!$A$2:$A$507,0))/100))</f>
        <v>0.85545427279798292</v>
      </c>
      <c r="I65">
        <f>I$50*EXP(-I$49*(HLOOKUP(I$49,'Russian Bonds'!$B$1:$L$507,MATCH($A65,'Russian Bonds'!$A$2:$A$507,0))/100))</f>
        <v>0.77126547592996242</v>
      </c>
      <c r="J65">
        <f>J$50*EXP(-J$49*(HLOOKUP(J$49,'Russian Bonds'!$B$1:$L$507,MATCH($A65,'Russian Bonds'!$A$2:$A$507,0))/100))</f>
        <v>0.69536204713299332</v>
      </c>
      <c r="K65">
        <f>K$50*EXP(-K$49*(HLOOKUP(K$49,'Russian Bonds'!$B$1:$L$507,MATCH($A65,'Russian Bonds'!$A$2:$A$507,0))/100))</f>
        <v>8.2907059087903132</v>
      </c>
      <c r="L65">
        <f>L$50*EXP(-L$49*(HLOOKUP(L$49,'Russian Bonds'!$B$1:$L$507,MATCH($A65,'Russian Bonds'!$A$2:$A$507,0))/100))</f>
        <v>0.33022930560564645</v>
      </c>
      <c r="M65">
        <f>M$50*EXP(-M$49*(HLOOKUP(M$49,'Russian Bonds'!$B$1:$L$507,MATCH($A65,'Russian Bonds'!$A$2:$A$507,0))/100))</f>
        <v>0.29805775564773779</v>
      </c>
      <c r="N65">
        <f>N$50*EXP(-N$49*(HLOOKUP(N$49,'Russian Bonds'!$B$1:$L$507,MATCH($A65,'Russian Bonds'!$A$2:$A$507,0))/100))</f>
        <v>0.26902041761204476</v>
      </c>
      <c r="O65">
        <f>O$50*EXP(-O$49*(HLOOKUP(O$49,'Russian Bonds'!$B$1:$L$507,MATCH($A65,'Russian Bonds'!$A$2:$A$507,0))/100))</f>
        <v>0.24281195077403875</v>
      </c>
      <c r="P65">
        <f>P$50*EXP(-P$49*(HLOOKUP(P$49,'Russian Bonds'!$B$1:$L$507,MATCH($A65,'Russian Bonds'!$A$2:$A$507,0))/100))</f>
        <v>0.22147003067208967</v>
      </c>
      <c r="Q65">
        <f>Q$50*EXP(-Q$49*(HLOOKUP(Q$49,'Russian Bonds'!$B$1:$L$507,MATCH($A65,'Russian Bonds'!$A$2:$A$507,0))/100))</f>
        <v>0.20003398530255706</v>
      </c>
      <c r="R65">
        <f>R$50*EXP(-R$49*(HLOOKUP(R$49,'Russian Bonds'!$B$1:$L$507,MATCH($A65,'Russian Bonds'!$A$2:$A$507,0))/100))</f>
        <v>0.18067273099929293</v>
      </c>
      <c r="S65">
        <f>S$50*EXP(-S$49*(HLOOKUP(S$49,'Russian Bonds'!$B$1:$L$507,MATCH($A65,'Russian Bonds'!$A$2:$A$507,0))/100))</f>
        <v>0.16318544909941154</v>
      </c>
      <c r="T65">
        <f>T$50*EXP(-T$49*(HLOOKUP(T$49,'Russian Bonds'!$B$1:$L$507,MATCH($A65,'Russian Bonds'!$A$2:$A$507,0))/100))</f>
        <v>0.14739075814313587</v>
      </c>
      <c r="U65" s="25">
        <f>U$50*EXP(-U$49*(HLOOKUP(U$49,'Russian Bonds'!$B$1:$L$507,MATCH($A65,'Russian Bonds'!$A$2:$A$507,0))/100))</f>
        <v>3.4681750647096048</v>
      </c>
      <c r="W65" s="129">
        <f t="shared" si="22"/>
        <v>65.564619254603869</v>
      </c>
      <c r="X65" s="21">
        <f t="shared" si="23"/>
        <v>5.2071793858654631</v>
      </c>
      <c r="Y65" s="28">
        <f t="shared" si="24"/>
        <v>-4.3697534979440884E-3</v>
      </c>
    </row>
    <row r="66" spans="1:25" x14ac:dyDescent="0.2">
      <c r="A66" s="175">
        <v>40948</v>
      </c>
      <c r="B66">
        <f>B$50*EXP(-B$49*(HLOOKUP(B$49,'Russian Bonds'!$B$1:$L$507,MATCH($A66,'Russian Bonds'!$A$2:$A$507,0))/100))</f>
        <v>17.277364553002958</v>
      </c>
      <c r="C66">
        <f>C$50*EXP(-C$49*(HLOOKUP(C$49,'Russian Bonds'!$B$1:$L$507,MATCH($A66,'Russian Bonds'!$A$2:$A$507,0))/100))</f>
        <v>2.1152303881797336</v>
      </c>
      <c r="D66">
        <f>D$50*EXP(-D$49*(HLOOKUP(D$49,'Russian Bonds'!$B$1:$L$507,MATCH($A66,'Russian Bonds'!$A$2:$A$507,0))/100))</f>
        <v>14.924740884065399</v>
      </c>
      <c r="E66">
        <f>E$50*EXP(-E$49*(HLOOKUP(E$49,'Russian Bonds'!$B$1:$L$507,MATCH($A66,'Russian Bonds'!$A$2:$A$507,0))/100))</f>
        <v>1.4815218201678559</v>
      </c>
      <c r="F66">
        <f>F$50*EXP(-F$49*(HLOOKUP(F$49,'Russian Bonds'!$B$1:$L$507,MATCH($A66,'Russian Bonds'!$A$2:$A$507,0))/100))</f>
        <v>12.633244296641848</v>
      </c>
      <c r="G66">
        <f>G$50*EXP(-G$49*(HLOOKUP(G$49,'Russian Bonds'!$B$1:$L$507,MATCH($A66,'Russian Bonds'!$A$2:$A$507,0))/100))</f>
        <v>0.94372295297563058</v>
      </c>
      <c r="H66">
        <f>H$50*EXP(-H$49*(HLOOKUP(H$49,'Russian Bonds'!$B$1:$L$507,MATCH($A66,'Russian Bonds'!$A$2:$A$507,0))/100))</f>
        <v>0.85067711738975027</v>
      </c>
      <c r="I66">
        <f>I$50*EXP(-I$49*(HLOOKUP(I$49,'Russian Bonds'!$B$1:$L$507,MATCH($A66,'Russian Bonds'!$A$2:$A$507,0))/100))</f>
        <v>0.76634513875770138</v>
      </c>
      <c r="J66">
        <f>J$50*EXP(-J$49*(HLOOKUP(J$49,'Russian Bonds'!$B$1:$L$507,MATCH($A66,'Russian Bonds'!$A$2:$A$507,0))/100))</f>
        <v>0.69037342099856602</v>
      </c>
      <c r="K66">
        <f>K$50*EXP(-K$49*(HLOOKUP(K$49,'Russian Bonds'!$B$1:$L$507,MATCH($A66,'Russian Bonds'!$A$2:$A$507,0))/100))</f>
        <v>8.2164243241421371</v>
      </c>
      <c r="L66">
        <f>L$50*EXP(-L$49*(HLOOKUP(L$49,'Russian Bonds'!$B$1:$L$507,MATCH($A66,'Russian Bonds'!$A$2:$A$507,0))/100))</f>
        <v>0.32697616509565669</v>
      </c>
      <c r="M66">
        <f>M$50*EXP(-M$49*(HLOOKUP(M$49,'Russian Bonds'!$B$1:$L$507,MATCH($A66,'Russian Bonds'!$A$2:$A$507,0))/100))</f>
        <v>0.2948560522058255</v>
      </c>
      <c r="N66">
        <f>N$50*EXP(-N$49*(HLOOKUP(N$49,'Russian Bonds'!$B$1:$L$507,MATCH($A66,'Russian Bonds'!$A$2:$A$507,0))/100))</f>
        <v>0.26589122022692457</v>
      </c>
      <c r="O66">
        <f>O$50*EXP(-O$49*(HLOOKUP(O$49,'Russian Bonds'!$B$1:$L$507,MATCH($A66,'Russian Bonds'!$A$2:$A$507,0))/100))</f>
        <v>0.23977171390876434</v>
      </c>
      <c r="P66">
        <f>P$50*EXP(-P$49*(HLOOKUP(P$49,'Russian Bonds'!$B$1:$L$507,MATCH($A66,'Russian Bonds'!$A$2:$A$507,0))/100))</f>
        <v>0.2185002762036872</v>
      </c>
      <c r="Q66">
        <f>Q$50*EXP(-Q$49*(HLOOKUP(Q$49,'Russian Bonds'!$B$1:$L$507,MATCH($A66,'Russian Bonds'!$A$2:$A$507,0))/100))</f>
        <v>0.19717413624543245</v>
      </c>
      <c r="R66">
        <f>R$50*EXP(-R$49*(HLOOKUP(R$49,'Russian Bonds'!$B$1:$L$507,MATCH($A66,'Russian Bonds'!$A$2:$A$507,0))/100))</f>
        <v>0.17792947761718345</v>
      </c>
      <c r="S66">
        <f>S$50*EXP(-S$49*(HLOOKUP(S$49,'Russian Bonds'!$B$1:$L$507,MATCH($A66,'Russian Bonds'!$A$2:$A$507,0))/100))</f>
        <v>0.16056314285417425</v>
      </c>
      <c r="T66">
        <f>T$50*EXP(-T$49*(HLOOKUP(T$49,'Russian Bonds'!$B$1:$L$507,MATCH($A66,'Russian Bonds'!$A$2:$A$507,0))/100))</f>
        <v>0.14489180313717853</v>
      </c>
      <c r="U66" s="25">
        <f>U$50*EXP(-U$49*(HLOOKUP(U$49,'Russian Bonds'!$B$1:$L$507,MATCH($A66,'Russian Bonds'!$A$2:$A$507,0))/100))</f>
        <v>3.3995005972239252</v>
      </c>
      <c r="W66" s="129">
        <f t="shared" si="22"/>
        <v>65.325699481040331</v>
      </c>
      <c r="X66" s="21">
        <f t="shared" si="23"/>
        <v>5.1823154843045449</v>
      </c>
      <c r="Y66" s="28">
        <f t="shared" si="24"/>
        <v>-3.6506907649472529E-3</v>
      </c>
    </row>
    <row r="67" spans="1:25" x14ac:dyDescent="0.2">
      <c r="A67" s="175">
        <v>40949</v>
      </c>
      <c r="B67">
        <f>B$50*EXP(-B$49*(HLOOKUP(B$49,'Russian Bonds'!$B$1:$L$507,MATCH($A67,'Russian Bonds'!$A$2:$A$507,0))/100))</f>
        <v>17.275636902931602</v>
      </c>
      <c r="C67">
        <f>C$50*EXP(-C$49*(HLOOKUP(C$49,'Russian Bonds'!$B$1:$L$507,MATCH($A67,'Russian Bonds'!$A$2:$A$507,0))/100))</f>
        <v>2.1169232495445374</v>
      </c>
      <c r="D67">
        <f>D$50*EXP(-D$49*(HLOOKUP(D$49,'Russian Bonds'!$B$1:$L$507,MATCH($A67,'Russian Bonds'!$A$2:$A$507,0))/100))</f>
        <v>14.960603279848145</v>
      </c>
      <c r="E67">
        <f>E$50*EXP(-E$49*(HLOOKUP(E$49,'Russian Bonds'!$B$1:$L$507,MATCH($A67,'Russian Bonds'!$A$2:$A$507,0))/100))</f>
        <v>1.4862702834816741</v>
      </c>
      <c r="F67">
        <f>F$50*EXP(-F$49*(HLOOKUP(F$49,'Russian Bonds'!$B$1:$L$507,MATCH($A67,'Russian Bonds'!$A$2:$A$507,0))/100))</f>
        <v>12.709271616298848</v>
      </c>
      <c r="G67">
        <f>G$50*EXP(-G$49*(HLOOKUP(G$49,'Russian Bonds'!$B$1:$L$507,MATCH($A67,'Russian Bonds'!$A$2:$A$507,0))/100))</f>
        <v>0.9505422783489389</v>
      </c>
      <c r="H67">
        <f>H$50*EXP(-H$49*(HLOOKUP(H$49,'Russian Bonds'!$B$1:$L$507,MATCH($A67,'Russian Bonds'!$A$2:$A$507,0))/100))</f>
        <v>0.85905473642467034</v>
      </c>
      <c r="I67">
        <f>I$50*EXP(-I$49*(HLOOKUP(I$49,'Russian Bonds'!$B$1:$L$507,MATCH($A67,'Russian Bonds'!$A$2:$A$507,0))/100))</f>
        <v>0.77497644942574972</v>
      </c>
      <c r="J67">
        <f>J$50*EXP(-J$49*(HLOOKUP(J$49,'Russian Bonds'!$B$1:$L$507,MATCH($A67,'Russian Bonds'!$A$2:$A$507,0))/100))</f>
        <v>0.69912715883990317</v>
      </c>
      <c r="K67">
        <f>K$50*EXP(-K$49*(HLOOKUP(K$49,'Russian Bonds'!$B$1:$L$507,MATCH($A67,'Russian Bonds'!$A$2:$A$507,0))/100))</f>
        <v>8.3489444472292096</v>
      </c>
      <c r="L67">
        <f>L$50*EXP(-L$49*(HLOOKUP(L$49,'Russian Bonds'!$B$1:$L$507,MATCH($A67,'Russian Bonds'!$A$2:$A$507,0))/100))</f>
        <v>0.33278188608178072</v>
      </c>
      <c r="M67">
        <f>M$50*EXP(-M$49*(HLOOKUP(M$49,'Russian Bonds'!$B$1:$L$507,MATCH($A67,'Russian Bonds'!$A$2:$A$507,0))/100))</f>
        <v>0.30057198577807037</v>
      </c>
      <c r="N67">
        <f>N$50*EXP(-N$49*(HLOOKUP(N$49,'Russian Bonds'!$B$1:$L$507,MATCH($A67,'Russian Bonds'!$A$2:$A$507,0))/100))</f>
        <v>0.27147967606737683</v>
      </c>
      <c r="O67">
        <f>O$50*EXP(-O$49*(HLOOKUP(O$49,'Russian Bonds'!$B$1:$L$507,MATCH($A67,'Russian Bonds'!$A$2:$A$507,0))/100))</f>
        <v>0.24520320590377875</v>
      </c>
      <c r="P67">
        <f>P$50*EXP(-P$49*(HLOOKUP(P$49,'Russian Bonds'!$B$1:$L$507,MATCH($A67,'Russian Bonds'!$A$2:$A$507,0))/100))</f>
        <v>0.22347225745364296</v>
      </c>
      <c r="Q67">
        <f>Q$50*EXP(-Q$49*(HLOOKUP(Q$49,'Russian Bonds'!$B$1:$L$507,MATCH($A67,'Russian Bonds'!$A$2:$A$507,0))/100))</f>
        <v>0.20196355869464272</v>
      </c>
      <c r="R67">
        <f>R$50*EXP(-R$49*(HLOOKUP(R$49,'Russian Bonds'!$B$1:$L$507,MATCH($A67,'Russian Bonds'!$A$2:$A$507,0))/100))</f>
        <v>0.18252502348782923</v>
      </c>
      <c r="S67">
        <f>S$50*EXP(-S$49*(HLOOKUP(S$49,'Russian Bonds'!$B$1:$L$507,MATCH($A67,'Russian Bonds'!$A$2:$A$507,0))/100))</f>
        <v>0.16495740327889327</v>
      </c>
      <c r="T67">
        <f>T$50*EXP(-T$49*(HLOOKUP(T$49,'Russian Bonds'!$B$1:$L$507,MATCH($A67,'Russian Bonds'!$A$2:$A$507,0))/100))</f>
        <v>0.14908062673570807</v>
      </c>
      <c r="U67" s="25">
        <f>U$50*EXP(-U$49*(HLOOKUP(U$49,'Russian Bonds'!$B$1:$L$507,MATCH($A67,'Russian Bonds'!$A$2:$A$507,0))/100))</f>
        <v>3.5030308035870807</v>
      </c>
      <c r="W67" s="129">
        <f t="shared" si="22"/>
        <v>65.756416829442088</v>
      </c>
      <c r="X67" s="21">
        <f t="shared" si="23"/>
        <v>5.2216823698989909</v>
      </c>
      <c r="Y67" s="28">
        <f t="shared" si="24"/>
        <v>6.5717416024097539E-3</v>
      </c>
    </row>
    <row r="68" spans="1:25" x14ac:dyDescent="0.2">
      <c r="A68" s="175">
        <v>40950</v>
      </c>
      <c r="B68">
        <f>B$50*EXP(-B$49*(HLOOKUP(B$49,'Russian Bonds'!$B$1:$L$507,MATCH($A68,'Russian Bonds'!$A$2:$A$507,0))/100))</f>
        <v>17.280820371483887</v>
      </c>
      <c r="C68">
        <f>C$50*EXP(-C$49*(HLOOKUP(C$49,'Russian Bonds'!$B$1:$L$507,MATCH($A68,'Russian Bonds'!$A$2:$A$507,0))/100))</f>
        <v>2.114807384403885</v>
      </c>
      <c r="D68">
        <f>D$50*EXP(-D$49*(HLOOKUP(D$49,'Russian Bonds'!$B$1:$L$507,MATCH($A68,'Russian Bonds'!$A$2:$A$507,0))/100))</f>
        <v>14.911314659976849</v>
      </c>
      <c r="E68">
        <f>E$50*EXP(-E$49*(HLOOKUP(E$49,'Russian Bonds'!$B$1:$L$507,MATCH($A68,'Russian Bonds'!$A$2:$A$507,0))/100))</f>
        <v>1.4797450602528148</v>
      </c>
      <c r="F68">
        <f>F$50*EXP(-F$49*(HLOOKUP(F$49,'Russian Bonds'!$B$1:$L$507,MATCH($A68,'Russian Bonds'!$A$2:$A$507,0))/100))</f>
        <v>12.633244296641848</v>
      </c>
      <c r="G68">
        <f>G$50*EXP(-G$49*(HLOOKUP(G$49,'Russian Bonds'!$B$1:$L$507,MATCH($A68,'Russian Bonds'!$A$2:$A$507,0))/100))</f>
        <v>0.94372295297563058</v>
      </c>
      <c r="H68">
        <f>H$50*EXP(-H$49*(HLOOKUP(H$49,'Russian Bonds'!$B$1:$L$507,MATCH($A68,'Russian Bonds'!$A$2:$A$507,0))/100))</f>
        <v>0.85306235108726536</v>
      </c>
      <c r="I68">
        <f>I$50*EXP(-I$49*(HLOOKUP(I$49,'Russian Bonds'!$B$1:$L$507,MATCH($A68,'Russian Bonds'!$A$2:$A$507,0))/100))</f>
        <v>0.76880137107745294</v>
      </c>
      <c r="J68">
        <f>J$50*EXP(-J$49*(HLOOKUP(J$49,'Russian Bonds'!$B$1:$L$507,MATCH($A68,'Russian Bonds'!$A$2:$A$507,0))/100))</f>
        <v>0.69286324430710755</v>
      </c>
      <c r="K68">
        <f>K$50*EXP(-K$49*(HLOOKUP(K$49,'Russian Bonds'!$B$1:$L$507,MATCH($A68,'Russian Bonds'!$A$2:$A$507,0))/100))</f>
        <v>8.2741410673358011</v>
      </c>
      <c r="L68">
        <f>L$50*EXP(-L$49*(HLOOKUP(L$49,'Russian Bonds'!$B$1:$L$507,MATCH($A68,'Russian Bonds'!$A$2:$A$507,0))/100))</f>
        <v>0.32950359970250881</v>
      </c>
      <c r="M68">
        <f>M$50*EXP(-M$49*(HLOOKUP(M$49,'Russian Bonds'!$B$1:$L$507,MATCH($A68,'Russian Bonds'!$A$2:$A$507,0))/100))</f>
        <v>0.29734327475420624</v>
      </c>
      <c r="N68">
        <f>N$50*EXP(-N$49*(HLOOKUP(N$49,'Russian Bonds'!$B$1:$L$507,MATCH($A68,'Russian Bonds'!$A$2:$A$507,0))/100))</f>
        <v>0.26832187302772648</v>
      </c>
      <c r="O68">
        <f>O$50*EXP(-O$49*(HLOOKUP(O$49,'Russian Bonds'!$B$1:$L$507,MATCH($A68,'Russian Bonds'!$A$2:$A$507,0))/100))</f>
        <v>0.24213302824697194</v>
      </c>
      <c r="P68">
        <f>P$50*EXP(-P$49*(HLOOKUP(P$49,'Russian Bonds'!$B$1:$L$507,MATCH($A68,'Russian Bonds'!$A$2:$A$507,0))/100))</f>
        <v>0.22113807465533594</v>
      </c>
      <c r="Q68">
        <f>Q$50*EXP(-Q$49*(HLOOKUP(Q$49,'Russian Bonds'!$B$1:$L$507,MATCH($A68,'Russian Bonds'!$A$2:$A$507,0))/100))</f>
        <v>0.19971418683307227</v>
      </c>
      <c r="R68">
        <f>R$50*EXP(-R$49*(HLOOKUP(R$49,'Russian Bonds'!$B$1:$L$507,MATCH($A68,'Russian Bonds'!$A$2:$A$507,0))/100))</f>
        <v>0.18036584828081242</v>
      </c>
      <c r="S68">
        <f>S$50*EXP(-S$49*(HLOOKUP(S$49,'Russian Bonds'!$B$1:$L$507,MATCH($A68,'Russian Bonds'!$A$2:$A$507,0))/100))</f>
        <v>0.16289197949291526</v>
      </c>
      <c r="T68">
        <f>T$50*EXP(-T$49*(HLOOKUP(T$49,'Russian Bonds'!$B$1:$L$507,MATCH($A68,'Russian Bonds'!$A$2:$A$507,0))/100))</f>
        <v>0.14711098157457025</v>
      </c>
      <c r="U68" s="25">
        <f>U$50*EXP(-U$49*(HLOOKUP(U$49,'Russian Bonds'!$B$1:$L$507,MATCH($A68,'Russian Bonds'!$A$2:$A$507,0))/100))</f>
        <v>3.4543300728943813</v>
      </c>
      <c r="W68" s="129">
        <f t="shared" si="22"/>
        <v>65.455375679005044</v>
      </c>
      <c r="X68" s="21">
        <f t="shared" si="23"/>
        <v>5.2028443994873967</v>
      </c>
      <c r="Y68" s="28">
        <f t="shared" si="24"/>
        <v>-4.5886375439033083E-3</v>
      </c>
    </row>
    <row r="69" spans="1:25" x14ac:dyDescent="0.2">
      <c r="A69" s="175">
        <v>40953</v>
      </c>
      <c r="B69">
        <f>B$50*EXP(-B$49*(HLOOKUP(B$49,'Russian Bonds'!$B$1:$L$507,MATCH($A69,'Russian Bonds'!$A$2:$A$507,0))/100))</f>
        <v>17.272182121040721</v>
      </c>
      <c r="C69">
        <f>C$50*EXP(-C$49*(HLOOKUP(C$49,'Russian Bonds'!$B$1:$L$507,MATCH($A69,'Russian Bonds'!$A$2:$A$507,0))/100))</f>
        <v>2.1169232495445374</v>
      </c>
      <c r="D69">
        <f>D$50*EXP(-D$49*(HLOOKUP(D$49,'Russian Bonds'!$B$1:$L$507,MATCH($A69,'Russian Bonds'!$A$2:$A$507,0))/100))</f>
        <v>14.947144794123306</v>
      </c>
      <c r="E69">
        <f>E$50*EXP(-E$49*(HLOOKUP(E$49,'Russian Bonds'!$B$1:$L$507,MATCH($A69,'Russian Bonds'!$A$2:$A$507,0))/100))</f>
        <v>1.4844878288281826</v>
      </c>
      <c r="F69">
        <f>F$50*EXP(-F$49*(HLOOKUP(F$49,'Russian Bonds'!$B$1:$L$507,MATCH($A69,'Russian Bonds'!$A$2:$A$507,0))/100))</f>
        <v>12.683878474672257</v>
      </c>
      <c r="G69">
        <f>G$50*EXP(-G$49*(HLOOKUP(G$49,'Russian Bonds'!$B$1:$L$507,MATCH($A69,'Russian Bonds'!$A$2:$A$507,0))/100))</f>
        <v>0.94826371225392725</v>
      </c>
      <c r="H69">
        <f>H$50*EXP(-H$49*(HLOOKUP(H$49,'Russian Bonds'!$B$1:$L$507,MATCH($A69,'Russian Bonds'!$A$2:$A$507,0))/100))</f>
        <v>0.85665274751645204</v>
      </c>
      <c r="I69">
        <f>I$50*EXP(-I$49*(HLOOKUP(I$49,'Russian Bonds'!$B$1:$L$507,MATCH($A69,'Russian Bonds'!$A$2:$A$507,0))/100))</f>
        <v>0.77250048843798758</v>
      </c>
      <c r="J69">
        <f>J$50*EXP(-J$49*(HLOOKUP(J$49,'Russian Bonds'!$B$1:$L$507,MATCH($A69,'Russian Bonds'!$A$2:$A$507,0))/100))</f>
        <v>0.69661482598054525</v>
      </c>
      <c r="K69">
        <f>K$50*EXP(-K$49*(HLOOKUP(K$49,'Russian Bonds'!$B$1:$L$507,MATCH($A69,'Russian Bonds'!$A$2:$A$507,0))/100))</f>
        <v>8.2990007614341863</v>
      </c>
      <c r="L69">
        <f>L$50*EXP(-L$49*(HLOOKUP(L$49,'Russian Bonds'!$B$1:$L$507,MATCH($A69,'Russian Bonds'!$A$2:$A$507,0))/100))</f>
        <v>0.33059275770381852</v>
      </c>
      <c r="M69">
        <f>M$50*EXP(-M$49*(HLOOKUP(M$49,'Russian Bonds'!$B$1:$L$507,MATCH($A69,'Russian Bonds'!$A$2:$A$507,0))/100))</f>
        <v>0.29841563964196544</v>
      </c>
      <c r="N69">
        <f>N$50*EXP(-N$49*(HLOOKUP(N$49,'Russian Bonds'!$B$1:$L$507,MATCH($A69,'Russian Bonds'!$A$2:$A$507,0))/100))</f>
        <v>0.26937037157573157</v>
      </c>
      <c r="O69">
        <f>O$50*EXP(-O$49*(HLOOKUP(O$49,'Russian Bonds'!$B$1:$L$507,MATCH($A69,'Russian Bonds'!$A$2:$A$507,0))/100))</f>
        <v>0.24315212557191901</v>
      </c>
      <c r="P69">
        <f>P$50*EXP(-P$49*(HLOOKUP(P$49,'Russian Bonds'!$B$1:$L$507,MATCH($A69,'Russian Bonds'!$A$2:$A$507,0))/100))</f>
        <v>0.22180248499650596</v>
      </c>
      <c r="Q69">
        <f>Q$50*EXP(-Q$49*(HLOOKUP(Q$49,'Russian Bonds'!$B$1:$L$507,MATCH($A69,'Russian Bonds'!$A$2:$A$507,0))/100))</f>
        <v>0.20035429585915351</v>
      </c>
      <c r="R69">
        <f>R$50*EXP(-R$49*(HLOOKUP(R$49,'Russian Bonds'!$B$1:$L$507,MATCH($A69,'Russian Bonds'!$A$2:$A$507,0))/100))</f>
        <v>0.18098013586209177</v>
      </c>
      <c r="S69">
        <f>S$50*EXP(-S$49*(HLOOKUP(S$49,'Russian Bonds'!$B$1:$L$507,MATCH($A69,'Russian Bonds'!$A$2:$A$507,0))/100))</f>
        <v>0.16347944742690568</v>
      </c>
      <c r="T69">
        <f>T$50*EXP(-T$49*(HLOOKUP(T$49,'Russian Bonds'!$B$1:$L$507,MATCH($A69,'Russian Bonds'!$A$2:$A$507,0))/100))</f>
        <v>0.14767106679249858</v>
      </c>
      <c r="U69" s="25">
        <f>U$50*EXP(-U$49*(HLOOKUP(U$49,'Russian Bonds'!$B$1:$L$507,MATCH($A69,'Russian Bonds'!$A$2:$A$507,0))/100))</f>
        <v>3.4681750647096048</v>
      </c>
      <c r="W69" s="129">
        <f t="shared" si="22"/>
        <v>65.601642393972298</v>
      </c>
      <c r="X69" s="21">
        <f t="shared" si="23"/>
        <v>5.2083331029315483</v>
      </c>
      <c r="Y69" s="28">
        <f t="shared" si="24"/>
        <v>2.23210901402714E-3</v>
      </c>
    </row>
    <row r="70" spans="1:25" x14ac:dyDescent="0.2">
      <c r="A70" s="175">
        <v>40954</v>
      </c>
      <c r="B70">
        <f>B$50*EXP(-B$49*(HLOOKUP(B$49,'Russian Bonds'!$B$1:$L$507,MATCH($A70,'Russian Bonds'!$A$2:$A$507,0))/100))</f>
        <v>17.284276881197634</v>
      </c>
      <c r="C70">
        <f>C$50*EXP(-C$49*(HLOOKUP(C$49,'Russian Bonds'!$B$1:$L$507,MATCH($A70,'Russian Bonds'!$A$2:$A$507,0))/100))</f>
        <v>2.1169232495445374</v>
      </c>
      <c r="D70">
        <f>D$50*EXP(-D$49*(HLOOKUP(D$49,'Russian Bonds'!$B$1:$L$507,MATCH($A70,'Russian Bonds'!$A$2:$A$507,0))/100))</f>
        <v>14.95611577202402</v>
      </c>
      <c r="E70">
        <f>E$50*EXP(-E$49*(HLOOKUP(E$49,'Russian Bonds'!$B$1:$L$507,MATCH($A70,'Russian Bonds'!$A$2:$A$507,0))/100))</f>
        <v>1.4856758942540518</v>
      </c>
      <c r="F70">
        <f>F$50*EXP(-F$49*(HLOOKUP(F$49,'Russian Bonds'!$B$1:$L$507,MATCH($A70,'Russian Bonds'!$A$2:$A$507,0))/100))</f>
        <v>12.721987244669695</v>
      </c>
      <c r="G70">
        <f>G$50*EXP(-G$49*(HLOOKUP(G$49,'Russian Bonds'!$B$1:$L$507,MATCH($A70,'Russian Bonds'!$A$2:$A$507,0))/100))</f>
        <v>0.95168361374723631</v>
      </c>
      <c r="H70">
        <f>H$50*EXP(-H$49*(HLOOKUP(H$49,'Russian Bonds'!$B$1:$L$507,MATCH($A70,'Russian Bonds'!$A$2:$A$507,0))/100))</f>
        <v>0.86206669585645446</v>
      </c>
      <c r="I70">
        <f>I$50*EXP(-I$49*(HLOOKUP(I$49,'Russian Bonds'!$B$1:$L$507,MATCH($A70,'Russian Bonds'!$A$2:$A$507,0))/100))</f>
        <v>0.77808256330973669</v>
      </c>
      <c r="J70">
        <f>J$50*EXP(-J$49*(HLOOKUP(J$49,'Russian Bonds'!$B$1:$L$507,MATCH($A70,'Russian Bonds'!$A$2:$A$507,0))/100))</f>
        <v>0.70228032034711574</v>
      </c>
      <c r="K70">
        <f>K$50*EXP(-K$49*(HLOOKUP(K$49,'Russian Bonds'!$B$1:$L$507,MATCH($A70,'Russian Bonds'!$A$2:$A$507,0))/100))</f>
        <v>8.4075920856165105</v>
      </c>
      <c r="L70">
        <f>L$50*EXP(-L$49*(HLOOKUP(L$49,'Russian Bonds'!$B$1:$L$507,MATCH($A70,'Russian Bonds'!$A$2:$A$507,0))/100))</f>
        <v>0.33535419729342691</v>
      </c>
      <c r="M70">
        <f>M$50*EXP(-M$49*(HLOOKUP(M$49,'Russian Bonds'!$B$1:$L$507,MATCH($A70,'Russian Bonds'!$A$2:$A$507,0))/100))</f>
        <v>0.30310742439242488</v>
      </c>
      <c r="N70">
        <f>N$50*EXP(-N$49*(HLOOKUP(N$49,'Russian Bonds'!$B$1:$L$507,MATCH($A70,'Russian Bonds'!$A$2:$A$507,0))/100))</f>
        <v>0.2739614159098237</v>
      </c>
      <c r="O70">
        <f>O$50*EXP(-O$49*(HLOOKUP(O$49,'Russian Bonds'!$B$1:$L$507,MATCH($A70,'Russian Bonds'!$A$2:$A$507,0))/100))</f>
        <v>0.24761801053788746</v>
      </c>
      <c r="P70">
        <f>P$50*EXP(-P$49*(HLOOKUP(P$49,'Russian Bonds'!$B$1:$L$507,MATCH($A70,'Russian Bonds'!$A$2:$A$507,0))/100))</f>
        <v>0.22650958878643401</v>
      </c>
      <c r="Q70">
        <f>Q$50*EXP(-Q$49*(HLOOKUP(Q$49,'Russian Bonds'!$B$1:$L$507,MATCH($A70,'Russian Bonds'!$A$2:$A$507,0))/100))</f>
        <v>0.20489287439448411</v>
      </c>
      <c r="R70">
        <f>R$50*EXP(-R$49*(HLOOKUP(R$49,'Russian Bonds'!$B$1:$L$507,MATCH($A70,'Russian Bonds'!$A$2:$A$507,0))/100))</f>
        <v>0.18533912936116789</v>
      </c>
      <c r="S70">
        <f>S$50*EXP(-S$49*(HLOOKUP(S$49,'Russian Bonds'!$B$1:$L$507,MATCH($A70,'Russian Bonds'!$A$2:$A$507,0))/100))</f>
        <v>0.16765147628423566</v>
      </c>
      <c r="T70">
        <f>T$50*EXP(-T$49*(HLOOKUP(T$49,'Russian Bonds'!$B$1:$L$507,MATCH($A70,'Russian Bonds'!$A$2:$A$507,0))/100))</f>
        <v>0.15165182655796267</v>
      </c>
      <c r="U70" s="25">
        <f>U$50*EXP(-U$49*(HLOOKUP(U$49,'Russian Bonds'!$B$1:$L$507,MATCH($A70,'Russian Bonds'!$A$2:$A$507,0))/100))</f>
        <v>3.559530085385997</v>
      </c>
      <c r="W70" s="129">
        <f t="shared" si="22"/>
        <v>65.922300349470831</v>
      </c>
      <c r="X70" s="21">
        <f t="shared" si="23"/>
        <v>5.2421642644138053</v>
      </c>
      <c r="Y70" s="28">
        <f t="shared" si="24"/>
        <v>4.8760489403840606E-3</v>
      </c>
    </row>
    <row r="71" spans="1:25" x14ac:dyDescent="0.2">
      <c r="A71" s="175">
        <v>40955</v>
      </c>
      <c r="B71">
        <f>B$50*EXP(-B$49*(HLOOKUP(B$49,'Russian Bonds'!$B$1:$L$507,MATCH($A71,'Russian Bonds'!$A$2:$A$507,0))/100))</f>
        <v>17.280820371483887</v>
      </c>
      <c r="C71">
        <f>C$50*EXP(-C$49*(HLOOKUP(C$49,'Russian Bonds'!$B$1:$L$507,MATCH($A71,'Russian Bonds'!$A$2:$A$507,0))/100))</f>
        <v>2.1203130378512993</v>
      </c>
      <c r="D71">
        <f>D$50*EXP(-D$49*(HLOOKUP(D$49,'Russian Bonds'!$B$1:$L$507,MATCH($A71,'Russian Bonds'!$A$2:$A$507,0))/100))</f>
        <v>14.974073883662461</v>
      </c>
      <c r="E71">
        <f>E$50*EXP(-E$49*(HLOOKUP(E$49,'Russian Bonds'!$B$1:$L$507,MATCH($A71,'Russian Bonds'!$A$2:$A$507,0))/100))</f>
        <v>1.4880548783646304</v>
      </c>
      <c r="F71">
        <f>F$50*EXP(-F$49*(HLOOKUP(F$49,'Russian Bonds'!$B$1:$L$507,MATCH($A71,'Russian Bonds'!$A$2:$A$507,0))/100))</f>
        <v>12.709271616298848</v>
      </c>
      <c r="G71">
        <f>G$50*EXP(-G$49*(HLOOKUP(G$49,'Russian Bonds'!$B$1:$L$507,MATCH($A71,'Russian Bonds'!$A$2:$A$507,0))/100))</f>
        <v>0.9505422783489389</v>
      </c>
      <c r="H71">
        <f>H$50*EXP(-H$49*(HLOOKUP(H$49,'Russian Bonds'!$B$1:$L$507,MATCH($A71,'Russian Bonds'!$A$2:$A$507,0))/100))</f>
        <v>0.859656285257696</v>
      </c>
      <c r="I71">
        <f>I$50*EXP(-I$49*(HLOOKUP(I$49,'Russian Bonds'!$B$1:$L$507,MATCH($A71,'Russian Bonds'!$A$2:$A$507,0))/100))</f>
        <v>0.77559667864389881</v>
      </c>
      <c r="J71">
        <f>J$50*EXP(-J$49*(HLOOKUP(J$49,'Russian Bonds'!$B$1:$L$507,MATCH($A71,'Russian Bonds'!$A$2:$A$507,0))/100))</f>
        <v>0.69975665651432151</v>
      </c>
      <c r="K71">
        <f>K$50*EXP(-K$49*(HLOOKUP(K$49,'Russian Bonds'!$B$1:$L$507,MATCH($A71,'Russian Bonds'!$A$2:$A$507,0))/100))</f>
        <v>8.3489444472292096</v>
      </c>
      <c r="L71">
        <f>L$50*EXP(-L$49*(HLOOKUP(L$49,'Russian Bonds'!$B$1:$L$507,MATCH($A71,'Russian Bonds'!$A$2:$A$507,0))/100))</f>
        <v>0.33278188608178072</v>
      </c>
      <c r="M71">
        <f>M$50*EXP(-M$49*(HLOOKUP(M$49,'Russian Bonds'!$B$1:$L$507,MATCH($A71,'Russian Bonds'!$A$2:$A$507,0))/100))</f>
        <v>0.30057198577807037</v>
      </c>
      <c r="N71">
        <f>N$50*EXP(-N$49*(HLOOKUP(N$49,'Russian Bonds'!$B$1:$L$507,MATCH($A71,'Russian Bonds'!$A$2:$A$507,0))/100))</f>
        <v>0.27147967606737683</v>
      </c>
      <c r="O71">
        <f>O$50*EXP(-O$49*(HLOOKUP(O$49,'Russian Bonds'!$B$1:$L$507,MATCH($A71,'Russian Bonds'!$A$2:$A$507,0))/100))</f>
        <v>0.24520320590377875</v>
      </c>
      <c r="P71">
        <f>P$50*EXP(-P$49*(HLOOKUP(P$49,'Russian Bonds'!$B$1:$L$507,MATCH($A71,'Russian Bonds'!$A$2:$A$507,0))/100))</f>
        <v>0.2241436808575423</v>
      </c>
      <c r="Q71">
        <f>Q$50*EXP(-Q$49*(HLOOKUP(Q$49,'Russian Bonds'!$B$1:$L$507,MATCH($A71,'Russian Bonds'!$A$2:$A$507,0))/100))</f>
        <v>0.2026108772397594</v>
      </c>
      <c r="R71">
        <f>R$50*EXP(-R$49*(HLOOKUP(R$49,'Russian Bonds'!$B$1:$L$507,MATCH($A71,'Russian Bonds'!$A$2:$A$507,0))/100))</f>
        <v>0.18314666475900121</v>
      </c>
      <c r="S71">
        <f>S$50*EXP(-S$49*(HLOOKUP(S$49,'Russian Bonds'!$B$1:$L$507,MATCH($A71,'Russian Bonds'!$A$2:$A$507,0))/100))</f>
        <v>0.16555232013853458</v>
      </c>
      <c r="T71">
        <f>T$50*EXP(-T$49*(HLOOKUP(T$49,'Russian Bonds'!$B$1:$L$507,MATCH($A71,'Russian Bonds'!$A$2:$A$507,0))/100))</f>
        <v>0.14964821084411706</v>
      </c>
      <c r="U71" s="25">
        <f>U$50*EXP(-U$49*(HLOOKUP(U$49,'Russian Bonds'!$B$1:$L$507,MATCH($A71,'Russian Bonds'!$A$2:$A$507,0))/100))</f>
        <v>3.5241121692615671</v>
      </c>
      <c r="W71" s="129">
        <f t="shared" si="22"/>
        <v>65.806280810586742</v>
      </c>
      <c r="X71" s="21">
        <f t="shared" si="23"/>
        <v>5.226060276998667</v>
      </c>
      <c r="Y71" s="28">
        <f t="shared" si="24"/>
        <v>-1.7614942461500198E-3</v>
      </c>
    </row>
    <row r="72" spans="1:25" x14ac:dyDescent="0.2">
      <c r="A72" s="175">
        <v>40956</v>
      </c>
      <c r="B72">
        <f>B$50*EXP(-B$49*(HLOOKUP(B$49,'Russian Bonds'!$B$1:$L$507,MATCH($A72,'Russian Bonds'!$A$2:$A$507,0))/100))</f>
        <v>17.273909425616612</v>
      </c>
      <c r="C72">
        <f>C$50*EXP(-C$49*(HLOOKUP(C$49,'Russian Bonds'!$B$1:$L$507,MATCH($A72,'Russian Bonds'!$A$2:$A$507,0))/100))</f>
        <v>2.1224344113991434</v>
      </c>
      <c r="D72">
        <f>D$50*EXP(-D$49*(HLOOKUP(D$49,'Russian Bonds'!$B$1:$L$507,MATCH($A72,'Russian Bonds'!$A$2:$A$507,0))/100))</f>
        <v>15.001051489214094</v>
      </c>
      <c r="E72">
        <f>E$50*EXP(-E$49*(HLOOKUP(E$49,'Russian Bonds'!$B$1:$L$507,MATCH($A72,'Russian Bonds'!$A$2:$A$507,0))/100))</f>
        <v>1.4916304991012916</v>
      </c>
      <c r="F72">
        <f>F$50*EXP(-F$49*(HLOOKUP(F$49,'Russian Bonds'!$B$1:$L$507,MATCH($A72,'Russian Bonds'!$A$2:$A$507,0))/100))</f>
        <v>12.766592213186716</v>
      </c>
      <c r="G72">
        <f>G$50*EXP(-G$49*(HLOOKUP(G$49,'Russian Bonds'!$B$1:$L$507,MATCH($A72,'Russian Bonds'!$A$2:$A$507,0))/100))</f>
        <v>0.95568909053818651</v>
      </c>
      <c r="H72">
        <f>H$50*EXP(-H$49*(HLOOKUP(H$49,'Russian Bonds'!$B$1:$L$507,MATCH($A72,'Russian Bonds'!$A$2:$A$507,0))/100))</f>
        <v>0.86569499006329498</v>
      </c>
      <c r="I72">
        <f>I$50*EXP(-I$49*(HLOOKUP(I$49,'Russian Bonds'!$B$1:$L$507,MATCH($A72,'Russian Bonds'!$A$2:$A$507,0))/100))</f>
        <v>0.78182633748359709</v>
      </c>
      <c r="J72">
        <f>J$50*EXP(-J$49*(HLOOKUP(J$49,'Russian Bonds'!$B$1:$L$507,MATCH($A72,'Russian Bonds'!$A$2:$A$507,0))/100))</f>
        <v>0.70608289177961381</v>
      </c>
      <c r="K72">
        <f>K$50*EXP(-K$49*(HLOOKUP(K$49,'Russian Bonds'!$B$1:$L$507,MATCH($A72,'Russian Bonds'!$A$2:$A$507,0))/100))</f>
        <v>8.4244240961876429</v>
      </c>
      <c r="L72">
        <f>L$50*EXP(-L$49*(HLOOKUP(L$49,'Russian Bonds'!$B$1:$L$507,MATCH($A72,'Russian Bonds'!$A$2:$A$507,0))/100))</f>
        <v>0.33609278868009923</v>
      </c>
      <c r="M72">
        <f>M$50*EXP(-M$49*(HLOOKUP(M$49,'Russian Bonds'!$B$1:$L$507,MATCH($A72,'Russian Bonds'!$A$2:$A$507,0))/100))</f>
        <v>0.3038357558591277</v>
      </c>
      <c r="N72">
        <f>N$50*EXP(-N$49*(HLOOKUP(N$49,'Russian Bonds'!$B$1:$L$507,MATCH($A72,'Russian Bonds'!$A$2:$A$507,0))/100))</f>
        <v>0.27467464238382122</v>
      </c>
      <c r="O72">
        <f>O$50*EXP(-O$49*(HLOOKUP(O$49,'Russian Bonds'!$B$1:$L$507,MATCH($A72,'Russian Bonds'!$A$2:$A$507,0))/100))</f>
        <v>0.24831231253658109</v>
      </c>
      <c r="P72">
        <f>P$50*EXP(-P$49*(HLOOKUP(P$49,'Russian Bonds'!$B$1:$L$507,MATCH($A72,'Russian Bonds'!$A$2:$A$507,0))/100))</f>
        <v>0.22650958878643401</v>
      </c>
      <c r="Q72">
        <f>Q$50*EXP(-Q$49*(HLOOKUP(Q$49,'Russian Bonds'!$B$1:$L$507,MATCH($A72,'Russian Bonds'!$A$2:$A$507,0))/100))</f>
        <v>0.20489287439448411</v>
      </c>
      <c r="R72">
        <f>R$50*EXP(-R$49*(HLOOKUP(R$49,'Russian Bonds'!$B$1:$L$507,MATCH($A72,'Russian Bonds'!$A$2:$A$507,0))/100))</f>
        <v>0.18533912936116789</v>
      </c>
      <c r="S72">
        <f>S$50*EXP(-S$49*(HLOOKUP(S$49,'Russian Bonds'!$B$1:$L$507,MATCH($A72,'Russian Bonds'!$A$2:$A$507,0))/100))</f>
        <v>0.16765147628423566</v>
      </c>
      <c r="T72">
        <f>T$50*EXP(-T$49*(HLOOKUP(T$49,'Russian Bonds'!$B$1:$L$507,MATCH($A72,'Russian Bonds'!$A$2:$A$507,0))/100))</f>
        <v>0.15165182655796267</v>
      </c>
      <c r="U72" s="25">
        <f>U$50*EXP(-U$49*(HLOOKUP(U$49,'Russian Bonds'!$B$1:$L$507,MATCH($A72,'Russian Bonds'!$A$2:$A$507,0))/100))</f>
        <v>3.5666562693653532</v>
      </c>
      <c r="W72" s="129">
        <f t="shared" si="22"/>
        <v>66.054952108779446</v>
      </c>
      <c r="X72" s="21">
        <f t="shared" si="23"/>
        <v>5.2443931308573637</v>
      </c>
      <c r="Y72" s="28">
        <f t="shared" si="24"/>
        <v>3.7717164853344524E-3</v>
      </c>
    </row>
    <row r="73" spans="1:25" x14ac:dyDescent="0.2">
      <c r="A73" s="175">
        <v>40957</v>
      </c>
      <c r="B73">
        <f>B$50*EXP(-B$49*(HLOOKUP(B$49,'Russian Bonds'!$B$1:$L$507,MATCH($A73,'Russian Bonds'!$A$2:$A$507,0))/100))</f>
        <v>17.296380110650563</v>
      </c>
      <c r="C73">
        <f>C$50*EXP(-C$49*(HLOOKUP(C$49,'Russian Bonds'!$B$1:$L$507,MATCH($A73,'Russian Bonds'!$A$2:$A$507,0))/100))</f>
        <v>2.1249828614570427</v>
      </c>
      <c r="D73">
        <f>D$50*EXP(-D$49*(HLOOKUP(D$49,'Russian Bonds'!$B$1:$L$507,MATCH($A73,'Russian Bonds'!$A$2:$A$507,0))/100))</f>
        <v>15.046122215968831</v>
      </c>
      <c r="E73">
        <f>E$50*EXP(-E$49*(HLOOKUP(E$49,'Russian Bonds'!$B$1:$L$507,MATCH($A73,'Russian Bonds'!$A$2:$A$507,0))/100))</f>
        <v>1.4976089700683384</v>
      </c>
      <c r="F73">
        <f>F$50*EXP(-F$49*(HLOOKUP(F$49,'Russian Bonds'!$B$1:$L$507,MATCH($A73,'Russian Bonds'!$A$2:$A$507,0))/100))</f>
        <v>12.869134573441222</v>
      </c>
      <c r="G73">
        <f>G$50*EXP(-G$49*(HLOOKUP(G$49,'Russian Bonds'!$B$1:$L$507,MATCH($A73,'Russian Bonds'!$A$2:$A$507,0))/100))</f>
        <v>0.96490788522159898</v>
      </c>
      <c r="H73">
        <f>H$50*EXP(-H$49*(HLOOKUP(H$49,'Russian Bonds'!$B$1:$L$507,MATCH($A73,'Russian Bonds'!$A$2:$A$507,0))/100))</f>
        <v>0.87728564040053825</v>
      </c>
      <c r="I73">
        <f>I$50*EXP(-I$49*(HLOOKUP(I$49,'Russian Bonds'!$B$1:$L$507,MATCH($A73,'Russian Bonds'!$A$2:$A$507,0))/100))</f>
        <v>0.79380087374004638</v>
      </c>
      <c r="J73">
        <f>J$50*EXP(-J$49*(HLOOKUP(J$49,'Russian Bonds'!$B$1:$L$507,MATCH($A73,'Russian Bonds'!$A$2:$A$507,0))/100))</f>
        <v>0.71826073302963234</v>
      </c>
      <c r="K73">
        <f>K$50*EXP(-K$49*(HLOOKUP(K$49,'Russian Bonds'!$B$1:$L$507,MATCH($A73,'Russian Bonds'!$A$2:$A$507,0))/100))</f>
        <v>8.5860184390047394</v>
      </c>
      <c r="L73">
        <f>L$50*EXP(-L$49*(HLOOKUP(L$49,'Russian Bonds'!$B$1:$L$507,MATCH($A73,'Russian Bonds'!$A$2:$A$507,0))/100))</f>
        <v>0.34319104637581932</v>
      </c>
      <c r="M73">
        <f>M$50*EXP(-M$49*(HLOOKUP(M$49,'Russian Bonds'!$B$1:$L$507,MATCH($A73,'Russian Bonds'!$A$2:$A$507,0))/100))</f>
        <v>0.31084278771386975</v>
      </c>
      <c r="N73">
        <f>N$50*EXP(-N$49*(HLOOKUP(N$49,'Russian Bonds'!$B$1:$L$507,MATCH($A73,'Russian Bonds'!$A$2:$A$507,0))/100))</f>
        <v>0.28154358831354942</v>
      </c>
      <c r="O73">
        <f>O$50*EXP(-O$49*(HLOOKUP(O$49,'Russian Bonds'!$B$1:$L$507,MATCH($A73,'Russian Bonds'!$A$2:$A$507,0))/100))</f>
        <v>0.25500605210578137</v>
      </c>
      <c r="P73">
        <f>P$50*EXP(-P$49*(HLOOKUP(P$49,'Russian Bonds'!$B$1:$L$507,MATCH($A73,'Russian Bonds'!$A$2:$A$507,0))/100))</f>
        <v>0.23270865853638023</v>
      </c>
      <c r="Q73">
        <f>Q$50*EXP(-Q$49*(HLOOKUP(Q$49,'Russian Bonds'!$B$1:$L$507,MATCH($A73,'Russian Bonds'!$A$2:$A$507,0))/100))</f>
        <v>0.21087958399971293</v>
      </c>
      <c r="R73">
        <f>R$50*EXP(-R$49*(HLOOKUP(R$49,'Russian Bonds'!$B$1:$L$507,MATCH($A73,'Russian Bonds'!$A$2:$A$507,0))/100))</f>
        <v>0.19109817068082915</v>
      </c>
      <c r="S73">
        <f>S$50*EXP(-S$49*(HLOOKUP(S$49,'Russian Bonds'!$B$1:$L$507,MATCH($A73,'Russian Bonds'!$A$2:$A$507,0))/100))</f>
        <v>0.1731723391374341</v>
      </c>
      <c r="T73">
        <f>T$50*EXP(-T$49*(HLOOKUP(T$49,'Russian Bonds'!$B$1:$L$507,MATCH($A73,'Russian Bonds'!$A$2:$A$507,0))/100))</f>
        <v>0.15692802780628051</v>
      </c>
      <c r="U73" s="25">
        <f>U$50*EXP(-U$49*(HLOOKUP(U$49,'Russian Bonds'!$B$1:$L$507,MATCH($A73,'Russian Bonds'!$A$2:$A$507,0))/100))</f>
        <v>3.6900076737757308</v>
      </c>
      <c r="W73" s="129">
        <f t="shared" si="22"/>
        <v>66.619880231427942</v>
      </c>
      <c r="X73" s="21">
        <f t="shared" si="23"/>
        <v>5.289319514661428</v>
      </c>
      <c r="Y73" s="28">
        <f t="shared" si="24"/>
        <v>8.5160316672014593E-3</v>
      </c>
    </row>
    <row r="74" spans="1:25" x14ac:dyDescent="0.2">
      <c r="A74" s="175">
        <v>40958</v>
      </c>
      <c r="B74">
        <f>B$50*EXP(-B$49*(HLOOKUP(B$49,'Russian Bonds'!$B$1:$L$507,MATCH($A74,'Russian Bonds'!$A$2:$A$507,0))/100))</f>
        <v>17.299839732623358</v>
      </c>
      <c r="C74">
        <f>C$50*EXP(-C$49*(HLOOKUP(C$49,'Russian Bonds'!$B$1:$L$507,MATCH($A74,'Russian Bonds'!$A$2:$A$507,0))/100))</f>
        <v>2.1271089071641831</v>
      </c>
      <c r="D74">
        <f>D$50*EXP(-D$49*(HLOOKUP(D$49,'Russian Bonds'!$B$1:$L$507,MATCH($A74,'Russian Bonds'!$A$2:$A$507,0))/100))</f>
        <v>15.068708334646894</v>
      </c>
      <c r="E74">
        <f>E$50*EXP(-E$49*(HLOOKUP(E$49,'Russian Bonds'!$B$1:$L$507,MATCH($A74,'Russian Bonds'!$A$2:$A$507,0))/100))</f>
        <v>1.500607185224226</v>
      </c>
      <c r="F74">
        <f>F$50*EXP(-F$49*(HLOOKUP(F$49,'Russian Bonds'!$B$1:$L$507,MATCH($A74,'Russian Bonds'!$A$2:$A$507,0))/100))</f>
        <v>12.875570749637905</v>
      </c>
      <c r="G74">
        <f>G$50*EXP(-G$49*(HLOOKUP(G$49,'Russian Bonds'!$B$1:$L$507,MATCH($A74,'Russian Bonds'!$A$2:$A$507,0))/100))</f>
        <v>0.96548700367089335</v>
      </c>
      <c r="H74">
        <f>H$50*EXP(-H$49*(HLOOKUP(H$49,'Russian Bonds'!$B$1:$L$507,MATCH($A74,'Russian Bonds'!$A$2:$A$507,0))/100))</f>
        <v>0.87544527361715452</v>
      </c>
      <c r="I74">
        <f>I$50*EXP(-I$49*(HLOOKUP(I$49,'Russian Bonds'!$B$1:$L$507,MATCH($A74,'Russian Bonds'!$A$2:$A$507,0))/100))</f>
        <v>0.79189803596176633</v>
      </c>
      <c r="J74">
        <f>J$50*EXP(-J$49*(HLOOKUP(J$49,'Russian Bonds'!$B$1:$L$507,MATCH($A74,'Russian Bonds'!$A$2:$A$507,0))/100))</f>
        <v>0.71632404475615952</v>
      </c>
      <c r="K74">
        <f>K$50*EXP(-K$49*(HLOOKUP(K$49,'Russian Bonds'!$B$1:$L$507,MATCH($A74,'Russian Bonds'!$A$2:$A$507,0))/100))</f>
        <v>8.5346565680690372</v>
      </c>
      <c r="L74">
        <f>L$50*EXP(-L$49*(HLOOKUP(L$49,'Russian Bonds'!$B$1:$L$507,MATCH($A74,'Russian Bonds'!$A$2:$A$507,0))/100))</f>
        <v>0.34093344375348417</v>
      </c>
      <c r="M74">
        <f>M$50*EXP(-M$49*(HLOOKUP(M$49,'Russian Bonds'!$B$1:$L$507,MATCH($A74,'Russian Bonds'!$A$2:$A$507,0))/100))</f>
        <v>0.30861275738523569</v>
      </c>
      <c r="N74">
        <f>N$50*EXP(-N$49*(HLOOKUP(N$49,'Russian Bonds'!$B$1:$L$507,MATCH($A74,'Russian Bonds'!$A$2:$A$507,0))/100))</f>
        <v>0.2793560906561694</v>
      </c>
      <c r="O74">
        <f>O$50*EXP(-O$49*(HLOOKUP(O$49,'Russian Bonds'!$B$1:$L$507,MATCH($A74,'Russian Bonds'!$A$2:$A$507,0))/100))</f>
        <v>0.25287297274390458</v>
      </c>
      <c r="P74">
        <f>P$50*EXP(-P$49*(HLOOKUP(P$49,'Russian Bonds'!$B$1:$L$507,MATCH($A74,'Russian Bonds'!$A$2:$A$507,0))/100))</f>
        <v>0.23062367709962384</v>
      </c>
      <c r="Q74">
        <f>Q$50*EXP(-Q$49*(HLOOKUP(Q$49,'Russian Bonds'!$B$1:$L$507,MATCH($A74,'Russian Bonds'!$A$2:$A$507,0))/100))</f>
        <v>0.20886482630357245</v>
      </c>
      <c r="R74">
        <f>R$50*EXP(-R$49*(HLOOKUP(R$49,'Russian Bonds'!$B$1:$L$507,MATCH($A74,'Russian Bonds'!$A$2:$A$507,0))/100))</f>
        <v>0.18915887655358452</v>
      </c>
      <c r="S74">
        <f>S$50*EXP(-S$49*(HLOOKUP(S$49,'Russian Bonds'!$B$1:$L$507,MATCH($A74,'Russian Bonds'!$A$2:$A$507,0))/100))</f>
        <v>0.17131214102564393</v>
      </c>
      <c r="T74">
        <f>T$50*EXP(-T$49*(HLOOKUP(T$49,'Russian Bonds'!$B$1:$L$507,MATCH($A74,'Russian Bonds'!$A$2:$A$507,0))/100))</f>
        <v>0.15514920683342354</v>
      </c>
      <c r="U74" s="25">
        <f>U$50*EXP(-U$49*(HLOOKUP(U$49,'Russian Bonds'!$B$1:$L$507,MATCH($A74,'Russian Bonds'!$A$2:$A$507,0))/100))</f>
        <v>3.6606053783791861</v>
      </c>
      <c r="W74" s="129">
        <f t="shared" si="22"/>
        <v>66.553135206105395</v>
      </c>
      <c r="X74" s="21">
        <f t="shared" si="23"/>
        <v>5.2751248358590663</v>
      </c>
      <c r="Y74" s="28">
        <f t="shared" si="24"/>
        <v>-1.0023807104143061E-3</v>
      </c>
    </row>
    <row r="75" spans="1:25" x14ac:dyDescent="0.2">
      <c r="A75" s="175">
        <v>40960</v>
      </c>
      <c r="B75">
        <f>B$50*EXP(-B$49*(HLOOKUP(B$49,'Russian Bonds'!$B$1:$L$507,MATCH($A75,'Russian Bonds'!$A$2:$A$507,0))/100))</f>
        <v>17.311953859886078</v>
      </c>
      <c r="C75">
        <f>C$50*EXP(-C$49*(HLOOKUP(C$49,'Russian Bonds'!$B$1:$L$507,MATCH($A75,'Russian Bonds'!$A$2:$A$507,0))/100))</f>
        <v>2.1262582337473432</v>
      </c>
      <c r="D75">
        <f>D$50*EXP(-D$49*(HLOOKUP(D$49,'Russian Bonds'!$B$1:$L$507,MATCH($A75,'Russian Bonds'!$A$2:$A$507,0))/100))</f>
        <v>15.077752272557738</v>
      </c>
      <c r="E75">
        <f>E$50*EXP(-E$49*(HLOOKUP(E$49,'Russian Bonds'!$B$1:$L$507,MATCH($A75,'Russian Bonds'!$A$2:$A$507,0))/100))</f>
        <v>1.5018081512947818</v>
      </c>
      <c r="F75">
        <f>F$50*EXP(-F$49*(HLOOKUP(F$49,'Russian Bonds'!$B$1:$L$507,MATCH($A75,'Russian Bonds'!$A$2:$A$507,0))/100))</f>
        <v>12.920714202219724</v>
      </c>
      <c r="G75">
        <f>G$50*EXP(-G$49*(HLOOKUP(G$49,'Russian Bonds'!$B$1:$L$507,MATCH($A75,'Russian Bonds'!$A$2:$A$507,0))/100))</f>
        <v>0.96955057661604538</v>
      </c>
      <c r="H75">
        <f>H$50*EXP(-H$49*(HLOOKUP(H$49,'Russian Bonds'!$B$1:$L$507,MATCH($A75,'Russian Bonds'!$A$2:$A$507,0))/100))</f>
        <v>0.87974548236531391</v>
      </c>
      <c r="I75">
        <f>I$50*EXP(-I$49*(HLOOKUP(I$49,'Russian Bonds'!$B$1:$L$507,MATCH($A75,'Russian Bonds'!$A$2:$A$507,0))/100))</f>
        <v>0.79634510513516965</v>
      </c>
      <c r="J75">
        <f>J$50*EXP(-J$49*(HLOOKUP(J$49,'Russian Bonds'!$B$1:$L$507,MATCH($A75,'Russian Bonds'!$A$2:$A$507,0))/100))</f>
        <v>0.72085113158831471</v>
      </c>
      <c r="K75">
        <f>K$50*EXP(-K$49*(HLOOKUP(K$49,'Russian Bonds'!$B$1:$L$507,MATCH($A75,'Russian Bonds'!$A$2:$A$507,0))/100))</f>
        <v>8.5774367121443085</v>
      </c>
      <c r="L75">
        <f>L$50*EXP(-L$49*(HLOOKUP(L$49,'Russian Bonds'!$B$1:$L$507,MATCH($A75,'Russian Bonds'!$A$2:$A$507,0))/100))</f>
        <v>0.3428137437792787</v>
      </c>
      <c r="M75">
        <f>M$50*EXP(-M$49*(HLOOKUP(M$49,'Russian Bonds'!$B$1:$L$507,MATCH($A75,'Russian Bonds'!$A$2:$A$507,0))/100))</f>
        <v>0.31047000008592446</v>
      </c>
      <c r="N75">
        <f>N$50*EXP(-N$49*(HLOOKUP(N$49,'Russian Bonds'!$B$1:$L$507,MATCH($A75,'Russian Bonds'!$A$2:$A$507,0))/100))</f>
        <v>0.28117781945001563</v>
      </c>
      <c r="O75">
        <f>O$50*EXP(-O$49*(HLOOKUP(O$49,'Russian Bonds'!$B$1:$L$507,MATCH($A75,'Russian Bonds'!$A$2:$A$507,0))/100))</f>
        <v>0.25464929342218234</v>
      </c>
      <c r="P75">
        <f>P$50*EXP(-P$49*(HLOOKUP(P$49,'Russian Bonds'!$B$1:$L$507,MATCH($A75,'Russian Bonds'!$A$2:$A$507,0))/100))</f>
        <v>0.23131658697605506</v>
      </c>
      <c r="Q75">
        <f>Q$50*EXP(-Q$49*(HLOOKUP(Q$49,'Russian Bonds'!$B$1:$L$507,MATCH($A75,'Russian Bonds'!$A$2:$A$507,0))/100))</f>
        <v>0.20953426427724811</v>
      </c>
      <c r="R75">
        <f>R$50*EXP(-R$49*(HLOOKUP(R$49,'Russian Bonds'!$B$1:$L$507,MATCH($A75,'Russian Bonds'!$A$2:$A$507,0))/100))</f>
        <v>0.18980311131234393</v>
      </c>
      <c r="S75">
        <f>S$50*EXP(-S$49*(HLOOKUP(S$49,'Russian Bonds'!$B$1:$L$507,MATCH($A75,'Russian Bonds'!$A$2:$A$507,0))/100))</f>
        <v>0.17192997616933309</v>
      </c>
      <c r="T75">
        <f>T$50*EXP(-T$49*(HLOOKUP(T$49,'Russian Bonds'!$B$1:$L$507,MATCH($A75,'Russian Bonds'!$A$2:$A$507,0))/100))</f>
        <v>0.15573989541690411</v>
      </c>
      <c r="U75" s="25">
        <f>U$50*EXP(-U$49*(HLOOKUP(U$49,'Russian Bonds'!$B$1:$L$507,MATCH($A75,'Russian Bonds'!$A$2:$A$507,0))/100))</f>
        <v>3.6679339152299493</v>
      </c>
      <c r="W75" s="129">
        <f t="shared" si="22"/>
        <v>66.697784333674051</v>
      </c>
      <c r="X75" s="21">
        <f t="shared" si="23"/>
        <v>5.2804641566467838</v>
      </c>
      <c r="Y75" s="28">
        <f t="shared" si="24"/>
        <v>2.1710797176674392E-3</v>
      </c>
    </row>
    <row r="76" spans="1:25" x14ac:dyDescent="0.2">
      <c r="A76" s="175">
        <v>40962</v>
      </c>
      <c r="B76">
        <f>B$50*EXP(-B$49*(HLOOKUP(B$49,'Russian Bonds'!$B$1:$L$507,MATCH($A76,'Russian Bonds'!$A$2:$A$507,0))/100))</f>
        <v>17.33274067411206</v>
      </c>
      <c r="C76">
        <f>C$50*EXP(-C$49*(HLOOKUP(C$49,'Russian Bonds'!$B$1:$L$507,MATCH($A76,'Russian Bonds'!$A$2:$A$507,0))/100))</f>
        <v>2.1309411511819887</v>
      </c>
      <c r="D76">
        <f>D$50*EXP(-D$49*(HLOOKUP(D$49,'Russian Bonds'!$B$1:$L$507,MATCH($A76,'Russian Bonds'!$A$2:$A$507,0))/100))</f>
        <v>15.095856435610139</v>
      </c>
      <c r="E76">
        <f>E$50*EXP(-E$49*(HLOOKUP(E$49,'Russian Bonds'!$B$1:$L$507,MATCH($A76,'Russian Bonds'!$A$2:$A$507,0))/100))</f>
        <v>1.504212967676932</v>
      </c>
      <c r="F76">
        <f>F$50*EXP(-F$49*(HLOOKUP(F$49,'Russian Bonds'!$B$1:$L$507,MATCH($A76,'Russian Bonds'!$A$2:$A$507,0))/100))</f>
        <v>12.914255459938744</v>
      </c>
      <c r="G76">
        <f>G$50*EXP(-G$49*(HLOOKUP(G$49,'Russian Bonds'!$B$1:$L$507,MATCH($A76,'Russian Bonds'!$A$2:$A$507,0))/100))</f>
        <v>0.96896902075428093</v>
      </c>
      <c r="H76">
        <f>H$50*EXP(-H$49*(HLOOKUP(H$49,'Russian Bonds'!$B$1:$L$507,MATCH($A76,'Russian Bonds'!$A$2:$A$507,0))/100))</f>
        <v>0.87974548236531391</v>
      </c>
      <c r="I76">
        <f>I$50*EXP(-I$49*(HLOOKUP(I$49,'Russian Bonds'!$B$1:$L$507,MATCH($A76,'Russian Bonds'!$A$2:$A$507,0))/100))</f>
        <v>0.79634510513516965</v>
      </c>
      <c r="J76">
        <f>J$50*EXP(-J$49*(HLOOKUP(J$49,'Russian Bonds'!$B$1:$L$507,MATCH($A76,'Russian Bonds'!$A$2:$A$507,0))/100))</f>
        <v>0.72085113158831471</v>
      </c>
      <c r="K76">
        <f>K$50*EXP(-K$49*(HLOOKUP(K$49,'Russian Bonds'!$B$1:$L$507,MATCH($A76,'Russian Bonds'!$A$2:$A$507,0))/100))</f>
        <v>8.6290560355294552</v>
      </c>
      <c r="L76">
        <f>L$50*EXP(-L$49*(HLOOKUP(L$49,'Russian Bonds'!$B$1:$L$507,MATCH($A76,'Russian Bonds'!$A$2:$A$507,0))/100))</f>
        <v>0.34508379742496398</v>
      </c>
      <c r="M76">
        <f>M$50*EXP(-M$49*(HLOOKUP(M$49,'Russian Bonds'!$B$1:$L$507,MATCH($A76,'Russian Bonds'!$A$2:$A$507,0))/100))</f>
        <v>0.31271345081747798</v>
      </c>
      <c r="N76">
        <f>N$50*EXP(-N$49*(HLOOKUP(N$49,'Russian Bonds'!$B$1:$L$507,MATCH($A76,'Russian Bonds'!$A$2:$A$507,0))/100))</f>
        <v>0.28337958215334313</v>
      </c>
      <c r="O76">
        <f>O$50*EXP(-O$49*(HLOOKUP(O$49,'Russian Bonds'!$B$1:$L$507,MATCH($A76,'Russian Bonds'!$A$2:$A$507,0))/100))</f>
        <v>0.25679735672219145</v>
      </c>
      <c r="P76">
        <f>P$50*EXP(-P$49*(HLOOKUP(P$49,'Russian Bonds'!$B$1:$L$507,MATCH($A76,'Russian Bonds'!$A$2:$A$507,0))/100))</f>
        <v>0.23481248950171182</v>
      </c>
      <c r="Q76">
        <f>Q$50*EXP(-Q$49*(HLOOKUP(Q$49,'Russian Bonds'!$B$1:$L$507,MATCH($A76,'Russian Bonds'!$A$2:$A$507,0))/100))</f>
        <v>0.21291377650757345</v>
      </c>
      <c r="R76">
        <f>R$50*EXP(-R$49*(HLOOKUP(R$49,'Russian Bonds'!$B$1:$L$507,MATCH($A76,'Russian Bonds'!$A$2:$A$507,0))/100))</f>
        <v>0.19305734683412762</v>
      </c>
      <c r="S76">
        <f>S$50*EXP(-S$49*(HLOOKUP(S$49,'Russian Bonds'!$B$1:$L$507,MATCH($A76,'Russian Bonds'!$A$2:$A$507,0))/100))</f>
        <v>0.17505273626719456</v>
      </c>
      <c r="T76">
        <f>T$50*EXP(-T$49*(HLOOKUP(T$49,'Russian Bonds'!$B$1:$L$507,MATCH($A76,'Russian Bonds'!$A$2:$A$507,0))/100))</f>
        <v>0.15872724336650307</v>
      </c>
      <c r="U76" s="25">
        <f>U$50*EXP(-U$49*(HLOOKUP(U$49,'Russian Bonds'!$B$1:$L$507,MATCH($A76,'Russian Bonds'!$A$2:$A$507,0))/100))</f>
        <v>3.7345545123315946</v>
      </c>
      <c r="W76" s="129">
        <f t="shared" si="22"/>
        <v>66.880065755819089</v>
      </c>
      <c r="X76" s="21">
        <f t="shared" si="23"/>
        <v>5.3003469996504728</v>
      </c>
      <c r="Y76" s="28">
        <f t="shared" si="24"/>
        <v>2.7292179828989588E-3</v>
      </c>
    </row>
    <row r="77" spans="1:25" x14ac:dyDescent="0.2">
      <c r="A77" s="175">
        <v>40963</v>
      </c>
      <c r="B77">
        <f>B$50*EXP(-B$49*(HLOOKUP(B$49,'Russian Bonds'!$B$1:$L$507,MATCH($A77,'Russian Bonds'!$A$2:$A$507,0))/100))</f>
        <v>17.296380110650563</v>
      </c>
      <c r="C77">
        <f>C$50*EXP(-C$49*(HLOOKUP(C$49,'Russian Bonds'!$B$1:$L$507,MATCH($A77,'Russian Bonds'!$A$2:$A$507,0))/100))</f>
        <v>2.1305150055677342</v>
      </c>
      <c r="D77">
        <f>D$50*EXP(-D$49*(HLOOKUP(D$49,'Russian Bonds'!$B$1:$L$507,MATCH($A77,'Russian Bonds'!$A$2:$A$507,0))/100))</f>
        <v>15.100385871922297</v>
      </c>
      <c r="E77">
        <f>E$50*EXP(-E$49*(HLOOKUP(E$49,'Russian Bonds'!$B$1:$L$507,MATCH($A77,'Russian Bonds'!$A$2:$A$507,0))/100))</f>
        <v>1.5048147732170867</v>
      </c>
      <c r="F77">
        <f>F$50*EXP(-F$49*(HLOOKUP(F$49,'Russian Bonds'!$B$1:$L$507,MATCH($A77,'Russian Bonds'!$A$2:$A$507,0))/100))</f>
        <v>12.920714202219724</v>
      </c>
      <c r="G77">
        <f>G$50*EXP(-G$49*(HLOOKUP(G$49,'Russian Bonds'!$B$1:$L$507,MATCH($A77,'Russian Bonds'!$A$2:$A$507,0))/100))</f>
        <v>0.96955057661604538</v>
      </c>
      <c r="H77">
        <f>H$50*EXP(-H$49*(HLOOKUP(H$49,'Russian Bonds'!$B$1:$L$507,MATCH($A77,'Russian Bonds'!$A$2:$A$507,0))/100))</f>
        <v>0.88097798859367593</v>
      </c>
      <c r="I77">
        <f>I$50*EXP(-I$49*(HLOOKUP(I$49,'Russian Bonds'!$B$1:$L$507,MATCH($A77,'Russian Bonds'!$A$2:$A$507,0))/100))</f>
        <v>0.79762027716897643</v>
      </c>
      <c r="J77">
        <f>J$50*EXP(-J$49*(HLOOKUP(J$49,'Russian Bonds'!$B$1:$L$507,MATCH($A77,'Russian Bonds'!$A$2:$A$507,0))/100))</f>
        <v>0.72214983210498973</v>
      </c>
      <c r="K77">
        <f>K$50*EXP(-K$49*(HLOOKUP(K$49,'Russian Bonds'!$B$1:$L$507,MATCH($A77,'Russian Bonds'!$A$2:$A$507,0))/100))</f>
        <v>8.6376894075315374</v>
      </c>
      <c r="L77">
        <f>L$50*EXP(-L$49*(HLOOKUP(L$49,'Russian Bonds'!$B$1:$L$507,MATCH($A77,'Russian Bonds'!$A$2:$A$507,0))/100))</f>
        <v>0.345463598454401</v>
      </c>
      <c r="M77">
        <f>M$50*EXP(-M$49*(HLOOKUP(M$49,'Russian Bonds'!$B$1:$L$507,MATCH($A77,'Russian Bonds'!$A$2:$A$507,0))/100))</f>
        <v>0.313088932202232</v>
      </c>
      <c r="N77">
        <f>N$50*EXP(-N$49*(HLOOKUP(N$49,'Russian Bonds'!$B$1:$L$507,MATCH($A77,'Russian Bonds'!$A$2:$A$507,0))/100))</f>
        <v>0.28374821516968723</v>
      </c>
      <c r="O77">
        <f>O$50*EXP(-O$49*(HLOOKUP(O$49,'Russian Bonds'!$B$1:$L$507,MATCH($A77,'Russian Bonds'!$A$2:$A$507,0))/100))</f>
        <v>0.25715712480049518</v>
      </c>
      <c r="P77">
        <f>P$50*EXP(-P$49*(HLOOKUP(P$49,'Russian Bonds'!$B$1:$L$507,MATCH($A77,'Russian Bonds'!$A$2:$A$507,0))/100))</f>
        <v>0.23481248950171182</v>
      </c>
      <c r="Q77">
        <f>Q$50*EXP(-Q$49*(HLOOKUP(Q$49,'Russian Bonds'!$B$1:$L$507,MATCH($A77,'Russian Bonds'!$A$2:$A$507,0))/100))</f>
        <v>0.21291377650757345</v>
      </c>
      <c r="R77">
        <f>R$50*EXP(-R$49*(HLOOKUP(R$49,'Russian Bonds'!$B$1:$L$507,MATCH($A77,'Russian Bonds'!$A$2:$A$507,0))/100))</f>
        <v>0.19305734683412762</v>
      </c>
      <c r="S77">
        <f>S$50*EXP(-S$49*(HLOOKUP(S$49,'Russian Bonds'!$B$1:$L$507,MATCH($A77,'Russian Bonds'!$A$2:$A$507,0))/100))</f>
        <v>0.17505273626719456</v>
      </c>
      <c r="T77">
        <f>T$50*EXP(-T$49*(HLOOKUP(T$49,'Russian Bonds'!$B$1:$L$507,MATCH($A77,'Russian Bonds'!$A$2:$A$507,0))/100))</f>
        <v>0.15872724336650307</v>
      </c>
      <c r="U77" s="25">
        <f>U$50*EXP(-U$49*(HLOOKUP(U$49,'Russian Bonds'!$B$1:$L$507,MATCH($A77,'Russian Bonds'!$A$2:$A$507,0))/100))</f>
        <v>3.7420310954471803</v>
      </c>
      <c r="W77" s="129">
        <f t="shared" si="22"/>
        <v>66.876850604143755</v>
      </c>
      <c r="X77" s="21">
        <f t="shared" si="23"/>
        <v>5.3050796136530813</v>
      </c>
      <c r="Y77" s="28">
        <f t="shared" si="24"/>
        <v>-4.8074548418869915E-5</v>
      </c>
    </row>
    <row r="78" spans="1:25" x14ac:dyDescent="0.2">
      <c r="A78" s="175">
        <v>40964</v>
      </c>
      <c r="B78">
        <f>B$50*EXP(-B$49*(HLOOKUP(B$49,'Russian Bonds'!$B$1:$L$507,MATCH($A78,'Russian Bonds'!$A$2:$A$507,0))/100))</f>
        <v>17.306761052688138</v>
      </c>
      <c r="C78">
        <f>C$50*EXP(-C$49*(HLOOKUP(C$49,'Russian Bonds'!$B$1:$L$507,MATCH($A78,'Russian Bonds'!$A$2:$A$507,0))/100))</f>
        <v>2.1369161474964748</v>
      </c>
      <c r="D78">
        <f>D$50*EXP(-D$49*(HLOOKUP(D$49,'Russian Bonds'!$B$1:$L$507,MATCH($A78,'Russian Bonds'!$A$2:$A$507,0))/100))</f>
        <v>15.182148516086793</v>
      </c>
      <c r="E78">
        <f>E$50*EXP(-E$49*(HLOOKUP(E$49,'Russian Bonds'!$B$1:$L$507,MATCH($A78,'Russian Bonds'!$A$2:$A$507,0))/100))</f>
        <v>1.5156885381634324</v>
      </c>
      <c r="F78">
        <f>F$50*EXP(-F$49*(HLOOKUP(F$49,'Russian Bonds'!$B$1:$L$507,MATCH($A78,'Russian Bonds'!$A$2:$A$507,0))/100))</f>
        <v>13.044045885078756</v>
      </c>
      <c r="G78">
        <f>G$50*EXP(-G$49*(HLOOKUP(G$49,'Russian Bonds'!$B$1:$L$507,MATCH($A78,'Russian Bonds'!$A$2:$A$507,0))/100))</f>
        <v>0.98066669467510703</v>
      </c>
      <c r="H78">
        <f>H$50*EXP(-H$49*(HLOOKUP(H$49,'Russian Bonds'!$B$1:$L$507,MATCH($A78,'Russian Bonds'!$A$2:$A$507,0))/100))</f>
        <v>0.89277326052871475</v>
      </c>
      <c r="I78">
        <f>I$50*EXP(-I$49*(HLOOKUP(I$49,'Russian Bonds'!$B$1:$L$507,MATCH($A78,'Russian Bonds'!$A$2:$A$507,0))/100))</f>
        <v>0.8098367151040049</v>
      </c>
      <c r="J78">
        <f>J$50*EXP(-J$49*(HLOOKUP(J$49,'Russian Bonds'!$B$1:$L$507,MATCH($A78,'Russian Bonds'!$A$2:$A$507,0))/100))</f>
        <v>0.73460478054870149</v>
      </c>
      <c r="K78">
        <f>K$50*EXP(-K$49*(HLOOKUP(K$49,'Russian Bonds'!$B$1:$L$507,MATCH($A78,'Russian Bonds'!$A$2:$A$507,0))/100))</f>
        <v>8.8121823082985884</v>
      </c>
      <c r="L78">
        <f>L$50*EXP(-L$49*(HLOOKUP(L$49,'Russian Bonds'!$B$1:$L$507,MATCH($A78,'Russian Bonds'!$A$2:$A$507,0))/100))</f>
        <v>0.35314801628080272</v>
      </c>
      <c r="M78">
        <f>M$50*EXP(-M$49*(HLOOKUP(M$49,'Russian Bonds'!$B$1:$L$507,MATCH($A78,'Russian Bonds'!$A$2:$A$507,0))/100))</f>
        <v>0.32069396189345944</v>
      </c>
      <c r="N78">
        <f>N$50*EXP(-N$49*(HLOOKUP(N$49,'Russian Bonds'!$B$1:$L$507,MATCH($A78,'Russian Bonds'!$A$2:$A$507,0))/100))</f>
        <v>0.29122241228490314</v>
      </c>
      <c r="O78">
        <f>O$50*EXP(-O$49*(HLOOKUP(O$49,'Russian Bonds'!$B$1:$L$507,MATCH($A78,'Russian Bonds'!$A$2:$A$507,0))/100))</f>
        <v>0.26445927736305103</v>
      </c>
      <c r="P78">
        <f>P$50*EXP(-P$49*(HLOOKUP(P$49,'Russian Bonds'!$B$1:$L$507,MATCH($A78,'Russian Bonds'!$A$2:$A$507,0))/100))</f>
        <v>0.2419635944359515</v>
      </c>
      <c r="Q78">
        <f>Q$50*EXP(-Q$49*(HLOOKUP(Q$49,'Russian Bonds'!$B$1:$L$507,MATCH($A78,'Russian Bonds'!$A$2:$A$507,0))/100))</f>
        <v>0.2198372013646912</v>
      </c>
      <c r="R78">
        <f>R$50*EXP(-R$49*(HLOOKUP(R$49,'Russian Bonds'!$B$1:$L$507,MATCH($A78,'Russian Bonds'!$A$2:$A$507,0))/100))</f>
        <v>0.19973415925035976</v>
      </c>
      <c r="S78">
        <f>S$50*EXP(-S$49*(HLOOKUP(S$49,'Russian Bonds'!$B$1:$L$507,MATCH($A78,'Russian Bonds'!$A$2:$A$507,0))/100))</f>
        <v>0.18146944249562094</v>
      </c>
      <c r="T78">
        <f>T$50*EXP(-T$49*(HLOOKUP(T$49,'Russian Bonds'!$B$1:$L$507,MATCH($A78,'Russian Bonds'!$A$2:$A$507,0))/100))</f>
        <v>0.16487494519349302</v>
      </c>
      <c r="U78" s="25">
        <f>U$50*EXP(-U$49*(HLOOKUP(U$49,'Russian Bonds'!$B$1:$L$507,MATCH($A78,'Russian Bonds'!$A$2:$A$507,0))/100))</f>
        <v>3.8947462815043696</v>
      </c>
      <c r="W78" s="129">
        <f t="shared" si="22"/>
        <v>67.547773190735427</v>
      </c>
      <c r="X78" s="21">
        <f t="shared" si="23"/>
        <v>5.3564016186996044</v>
      </c>
      <c r="Y78" s="28">
        <f t="shared" si="24"/>
        <v>9.9822210961137761E-3</v>
      </c>
    </row>
    <row r="79" spans="1:25" x14ac:dyDescent="0.2">
      <c r="A79" s="175">
        <v>40967</v>
      </c>
      <c r="B79">
        <f>B$50*EXP(-B$49*(HLOOKUP(B$49,'Russian Bonds'!$B$1:$L$507,MATCH($A79,'Russian Bonds'!$A$2:$A$507,0))/100))</f>
        <v>17.322344148977027</v>
      </c>
      <c r="C79">
        <f>C$50*EXP(-C$49*(HLOOKUP(C$49,'Russian Bonds'!$B$1:$L$507,MATCH($A79,'Russian Bonds'!$A$2:$A$507,0))/100))</f>
        <v>2.1416225381524447</v>
      </c>
      <c r="D79">
        <f>D$50*EXP(-D$49*(HLOOKUP(D$49,'Russian Bonds'!$B$1:$L$507,MATCH($A79,'Russian Bonds'!$A$2:$A$507,0))/100))</f>
        <v>15.232332363997099</v>
      </c>
      <c r="E79">
        <f>E$50*EXP(-E$49*(HLOOKUP(E$49,'Russian Bonds'!$B$1:$L$507,MATCH($A79,'Russian Bonds'!$A$2:$A$507,0))/100))</f>
        <v>1.522372261138828</v>
      </c>
      <c r="F79">
        <f>F$50*EXP(-F$49*(HLOOKUP(F$49,'Russian Bonds'!$B$1:$L$507,MATCH($A79,'Russian Bonds'!$A$2:$A$507,0))/100))</f>
        <v>13.109429437168696</v>
      </c>
      <c r="G79">
        <f>G$50*EXP(-G$49*(HLOOKUP(G$49,'Russian Bonds'!$B$1:$L$507,MATCH($A79,'Russian Bonds'!$A$2:$A$507,0))/100))</f>
        <v>0.98656838220068255</v>
      </c>
      <c r="H79">
        <f>H$50*EXP(-H$49*(HLOOKUP(H$49,'Russian Bonds'!$B$1:$L$507,MATCH($A79,'Russian Bonds'!$A$2:$A$507,0))/100))</f>
        <v>0.89778681563990292</v>
      </c>
      <c r="I79">
        <f>I$50*EXP(-I$49*(HLOOKUP(I$49,'Russian Bonds'!$B$1:$L$507,MATCH($A79,'Russian Bonds'!$A$2:$A$507,0))/100))</f>
        <v>0.81503629097558616</v>
      </c>
      <c r="J79">
        <f>J$50*EXP(-J$49*(HLOOKUP(J$49,'Russian Bonds'!$B$1:$L$507,MATCH($A79,'Russian Bonds'!$A$2:$A$507,0))/100))</f>
        <v>0.73991302170523376</v>
      </c>
      <c r="K79">
        <f>K$50*EXP(-K$49*(HLOOKUP(K$49,'Russian Bonds'!$B$1:$L$507,MATCH($A79,'Russian Bonds'!$A$2:$A$507,0))/100))</f>
        <v>8.87408398756914</v>
      </c>
      <c r="L79">
        <f>L$50*EXP(-L$49*(HLOOKUP(L$49,'Russian Bonds'!$B$1:$L$507,MATCH($A79,'Russian Bonds'!$A$2:$A$507,0))/100))</f>
        <v>0.35587775200153376</v>
      </c>
      <c r="M79">
        <f>M$50*EXP(-M$49*(HLOOKUP(M$49,'Russian Bonds'!$B$1:$L$507,MATCH($A79,'Russian Bonds'!$A$2:$A$507,0))/100))</f>
        <v>0.32339913700241119</v>
      </c>
      <c r="N79">
        <f>N$50*EXP(-N$49*(HLOOKUP(N$49,'Russian Bonds'!$B$1:$L$507,MATCH($A79,'Russian Bonds'!$A$2:$A$507,0))/100))</f>
        <v>0.2938846309601662</v>
      </c>
      <c r="O79">
        <f>O$50*EXP(-O$49*(HLOOKUP(O$49,'Russian Bonds'!$B$1:$L$507,MATCH($A79,'Russian Bonds'!$A$2:$A$507,0))/100))</f>
        <v>0.26706371920203714</v>
      </c>
      <c r="P79">
        <f>P$50*EXP(-P$49*(HLOOKUP(P$49,'Russian Bonds'!$B$1:$L$507,MATCH($A79,'Russian Bonds'!$A$2:$A$507,0))/100))</f>
        <v>0.24525225144935059</v>
      </c>
      <c r="Q79">
        <f>Q$50*EXP(-Q$49*(HLOOKUP(Q$49,'Russian Bonds'!$B$1:$L$507,MATCH($A79,'Russian Bonds'!$A$2:$A$507,0))/100))</f>
        <v>0.22302575958543649</v>
      </c>
      <c r="R79">
        <f>R$50*EXP(-R$49*(HLOOKUP(R$49,'Russian Bonds'!$B$1:$L$507,MATCH($A79,'Russian Bonds'!$A$2:$A$507,0))/100))</f>
        <v>0.20281358945621467</v>
      </c>
      <c r="S79">
        <f>S$50*EXP(-S$49*(HLOOKUP(S$49,'Russian Bonds'!$B$1:$L$507,MATCH($A79,'Russian Bonds'!$A$2:$A$507,0))/100))</f>
        <v>0.18443318899383312</v>
      </c>
      <c r="T79">
        <f>T$50*EXP(-T$49*(HLOOKUP(T$49,'Russian Bonds'!$B$1:$L$507,MATCH($A79,'Russian Bonds'!$A$2:$A$507,0))/100))</f>
        <v>0.16771855028865593</v>
      </c>
      <c r="U79" s="25">
        <f>U$50*EXP(-U$49*(HLOOKUP(U$49,'Russian Bonds'!$B$1:$L$507,MATCH($A79,'Russian Bonds'!$A$2:$A$507,0))/100))</f>
        <v>3.973425375454982</v>
      </c>
      <c r="W79" s="129">
        <f t="shared" si="22"/>
        <v>67.878383201919263</v>
      </c>
      <c r="X79" s="21">
        <f t="shared" si="23"/>
        <v>5.3785651959749128</v>
      </c>
      <c r="Y79" s="28">
        <f t="shared" si="24"/>
        <v>4.8825230926618276E-3</v>
      </c>
    </row>
    <row r="80" spans="1:25" x14ac:dyDescent="0.2">
      <c r="A80" s="175">
        <v>40968</v>
      </c>
      <c r="B80">
        <f>B$50*EXP(-B$49*(HLOOKUP(B$49,'Russian Bonds'!$B$1:$L$507,MATCH($A80,'Russian Bonds'!$A$2:$A$507,0))/100))</f>
        <v>17.341409211402844</v>
      </c>
      <c r="C80">
        <f>C$50*EXP(-C$49*(HLOOKUP(C$49,'Russian Bonds'!$B$1:$L$507,MATCH($A80,'Russian Bonds'!$A$2:$A$507,0))/100))</f>
        <v>2.142479358520355</v>
      </c>
      <c r="D80">
        <f>D$50*EXP(-D$49*(HLOOKUP(D$49,'Russian Bonds'!$B$1:$L$507,MATCH($A80,'Russian Bonds'!$A$2:$A$507,0))/100))</f>
        <v>15.236902749229804</v>
      </c>
      <c r="E80">
        <f>E$50*EXP(-E$49*(HLOOKUP(E$49,'Russian Bonds'!$B$1:$L$507,MATCH($A80,'Russian Bonds'!$A$2:$A$507,0))/100))</f>
        <v>1.5229813318493046</v>
      </c>
      <c r="F80">
        <f>F$50*EXP(-F$49*(HLOOKUP(F$49,'Russian Bonds'!$B$1:$L$507,MATCH($A80,'Russian Bonds'!$A$2:$A$507,0))/100))</f>
        <v>13.09632656026189</v>
      </c>
      <c r="G80">
        <f>G$50*EXP(-G$49*(HLOOKUP(G$49,'Russian Bonds'!$B$1:$L$507,MATCH($A80,'Russian Bonds'!$A$2:$A$507,0))/100))</f>
        <v>0.98538521018723046</v>
      </c>
      <c r="H80">
        <f>H$50*EXP(-H$49*(HLOOKUP(H$49,'Russian Bonds'!$B$1:$L$507,MATCH($A80,'Russian Bonds'!$A$2:$A$507,0))/100))</f>
        <v>0.89590344156198098</v>
      </c>
      <c r="I80">
        <f>I$50*EXP(-I$49*(HLOOKUP(I$49,'Russian Bonds'!$B$1:$L$507,MATCH($A80,'Russian Bonds'!$A$2:$A$507,0))/100))</f>
        <v>0.81308254930504531</v>
      </c>
      <c r="J80">
        <f>J$50*EXP(-J$49*(HLOOKUP(J$49,'Russian Bonds'!$B$1:$L$507,MATCH($A80,'Russian Bonds'!$A$2:$A$507,0))/100))</f>
        <v>0.73791795110394665</v>
      </c>
      <c r="K80">
        <f>K$50*EXP(-K$49*(HLOOKUP(K$49,'Russian Bonds'!$B$1:$L$507,MATCH($A80,'Russian Bonds'!$A$2:$A$507,0))/100))</f>
        <v>8.8563535559357796</v>
      </c>
      <c r="L80">
        <f>L$50*EXP(-L$49*(HLOOKUP(L$49,'Russian Bonds'!$B$1:$L$507,MATCH($A80,'Russian Bonds'!$A$2:$A$507,0))/100))</f>
        <v>0.35509568154007309</v>
      </c>
      <c r="M80">
        <f>M$50*EXP(-M$49*(HLOOKUP(M$49,'Russian Bonds'!$B$1:$L$507,MATCH($A80,'Russian Bonds'!$A$2:$A$507,0))/100))</f>
        <v>0.32262390971845517</v>
      </c>
      <c r="N80">
        <f>N$50*EXP(-N$49*(HLOOKUP(N$49,'Russian Bonds'!$B$1:$L$507,MATCH($A80,'Russian Bonds'!$A$2:$A$507,0))/100))</f>
        <v>0.29312152338939568</v>
      </c>
      <c r="O80">
        <f>O$50*EXP(-O$49*(HLOOKUP(O$49,'Russian Bonds'!$B$1:$L$507,MATCH($A80,'Russian Bonds'!$A$2:$A$507,0))/100))</f>
        <v>0.26631698670163717</v>
      </c>
      <c r="P80">
        <f>P$50*EXP(-P$49*(HLOOKUP(P$49,'Russian Bonds'!$B$1:$L$507,MATCH($A80,'Russian Bonds'!$A$2:$A$507,0))/100))</f>
        <v>0.24488464884305675</v>
      </c>
      <c r="Q80">
        <f>Q$50*EXP(-Q$49*(HLOOKUP(Q$49,'Russian Bonds'!$B$1:$L$507,MATCH($A80,'Russian Bonds'!$A$2:$A$507,0))/100))</f>
        <v>0.2226692036908807</v>
      </c>
      <c r="R80">
        <f>R$50*EXP(-R$49*(HLOOKUP(R$49,'Russian Bonds'!$B$1:$L$507,MATCH($A80,'Russian Bonds'!$A$2:$A$507,0))/100))</f>
        <v>0.2024690992537759</v>
      </c>
      <c r="S80">
        <f>S$50*EXP(-S$49*(HLOOKUP(S$49,'Russian Bonds'!$B$1:$L$507,MATCH($A80,'Russian Bonds'!$A$2:$A$507,0))/100))</f>
        <v>0.18410150785622195</v>
      </c>
      <c r="T80">
        <f>T$50*EXP(-T$49*(HLOOKUP(T$49,'Russian Bonds'!$B$1:$L$507,MATCH($A80,'Russian Bonds'!$A$2:$A$507,0))/100))</f>
        <v>0.16740018758345152</v>
      </c>
      <c r="U80" s="25">
        <f>U$50*EXP(-U$49*(HLOOKUP(U$49,'Russian Bonds'!$B$1:$L$507,MATCH($A80,'Russian Bonds'!$A$2:$A$507,0))/100))</f>
        <v>3.973425375454982</v>
      </c>
      <c r="W80" s="129">
        <f t="shared" si="22"/>
        <v>67.860850043390101</v>
      </c>
      <c r="X80" s="21">
        <f t="shared" si="23"/>
        <v>5.3751341732745992</v>
      </c>
      <c r="Y80" s="28">
        <f t="shared" si="24"/>
        <v>-2.5833590197143965E-4</v>
      </c>
    </row>
    <row r="81" spans="1:25" x14ac:dyDescent="0.2">
      <c r="A81" s="175">
        <v>40969</v>
      </c>
      <c r="B81">
        <f>B$50*EXP(-B$49*(HLOOKUP(B$49,'Russian Bonds'!$B$1:$L$507,MATCH($A81,'Russian Bonds'!$A$2:$A$507,0))/100))</f>
        <v>17.370914679604301</v>
      </c>
      <c r="C81">
        <f>C$50*EXP(-C$49*(HLOOKUP(C$49,'Russian Bonds'!$B$1:$L$507,MATCH($A81,'Russian Bonds'!$A$2:$A$507,0))/100))</f>
        <v>2.1497761859166222</v>
      </c>
      <c r="D81">
        <f>D$50*EXP(-D$49*(HLOOKUP(D$49,'Russian Bonds'!$B$1:$L$507,MATCH($A81,'Russian Bonds'!$A$2:$A$507,0))/100))</f>
        <v>15.324001089351134</v>
      </c>
      <c r="E81">
        <f>E$50*EXP(-E$49*(HLOOKUP(E$49,'Russian Bonds'!$B$1:$L$507,MATCH($A81,'Russian Bonds'!$A$2:$A$507,0))/100))</f>
        <v>1.5346000853096293</v>
      </c>
      <c r="F81">
        <f>F$50*EXP(-F$49*(HLOOKUP(F$49,'Russian Bonds'!$B$1:$L$507,MATCH($A81,'Russian Bonds'!$A$2:$A$507,0))/100))</f>
        <v>13.280964582516829</v>
      </c>
      <c r="G81">
        <f>G$50*EXP(-G$49*(HLOOKUP(G$49,'Russian Bonds'!$B$1:$L$507,MATCH($A81,'Russian Bonds'!$A$2:$A$507,0))/100))</f>
        <v>1.0020795212832323</v>
      </c>
      <c r="H81">
        <f>H$50*EXP(-H$49*(HLOOKUP(H$49,'Russian Bonds'!$B$1:$L$507,MATCH($A81,'Russian Bonds'!$A$2:$A$507,0))/100))</f>
        <v>0.91619813058856625</v>
      </c>
      <c r="I81">
        <f>I$50*EXP(-I$49*(HLOOKUP(I$49,'Russian Bonds'!$B$1:$L$507,MATCH($A81,'Russian Bonds'!$A$2:$A$507,0))/100))</f>
        <v>0.83416618162610068</v>
      </c>
      <c r="J81">
        <f>J$50*EXP(-J$49*(HLOOKUP(J$49,'Russian Bonds'!$B$1:$L$507,MATCH($A81,'Russian Bonds'!$A$2:$A$507,0))/100))</f>
        <v>0.75947897658519037</v>
      </c>
      <c r="K81">
        <f>K$50*EXP(-K$49*(HLOOKUP(K$49,'Russian Bonds'!$B$1:$L$507,MATCH($A81,'Russian Bonds'!$A$2:$A$507,0))/100))</f>
        <v>9.1260696760093758</v>
      </c>
      <c r="L81">
        <f>L$50*EXP(-L$49*(HLOOKUP(L$49,'Russian Bonds'!$B$1:$L$507,MATCH($A81,'Russian Bonds'!$A$2:$A$507,0))/100))</f>
        <v>0.36700933313800144</v>
      </c>
      <c r="M81">
        <f>M$50*EXP(-M$49*(HLOOKUP(M$49,'Russian Bonds'!$B$1:$L$507,MATCH($A81,'Russian Bonds'!$A$2:$A$507,0))/100))</f>
        <v>0.33444996222739654</v>
      </c>
      <c r="N81">
        <f>N$50*EXP(-N$49*(HLOOKUP(N$49,'Russian Bonds'!$B$1:$L$507,MATCH($A81,'Russian Bonds'!$A$2:$A$507,0))/100))</f>
        <v>0.30477910814286302</v>
      </c>
      <c r="O81">
        <f>O$50*EXP(-O$49*(HLOOKUP(O$49,'Russian Bonds'!$B$1:$L$507,MATCH($A81,'Russian Bonds'!$A$2:$A$507,0))/100))</f>
        <v>0.27774051502867786</v>
      </c>
      <c r="P81">
        <f>P$50*EXP(-P$49*(HLOOKUP(P$49,'Russian Bonds'!$B$1:$L$507,MATCH($A81,'Russian Bonds'!$A$2:$A$507,0))/100))</f>
        <v>0.25424218033003143</v>
      </c>
      <c r="Q81">
        <f>Q$50*EXP(-Q$49*(HLOOKUP(Q$49,'Russian Bonds'!$B$1:$L$507,MATCH($A81,'Russian Bonds'!$A$2:$A$507,0))/100))</f>
        <v>0.23175650628230812</v>
      </c>
      <c r="R81">
        <f>R$50*EXP(-R$49*(HLOOKUP(R$49,'Russian Bonds'!$B$1:$L$507,MATCH($A81,'Russian Bonds'!$A$2:$A$507,0))/100))</f>
        <v>0.21125950908090568</v>
      </c>
      <c r="S81">
        <f>S$50*EXP(-S$49*(HLOOKUP(S$49,'Russian Bonds'!$B$1:$L$507,MATCH($A81,'Russian Bonds'!$A$2:$A$507,0))/100))</f>
        <v>0.19257530626881167</v>
      </c>
      <c r="T81">
        <f>T$50*EXP(-T$49*(HLOOKUP(T$49,'Russian Bonds'!$B$1:$L$507,MATCH($A81,'Russian Bonds'!$A$2:$A$507,0))/100))</f>
        <v>0.175543570776377</v>
      </c>
      <c r="U81" s="25">
        <f>U$50*EXP(-U$49*(HLOOKUP(U$49,'Russian Bonds'!$B$1:$L$507,MATCH($A81,'Russian Bonds'!$A$2:$A$507,0))/100))</f>
        <v>4.1604720344858714</v>
      </c>
      <c r="W81" s="129">
        <f t="shared" si="22"/>
        <v>68.808077134552221</v>
      </c>
      <c r="X81" s="21">
        <f t="shared" si="23"/>
        <v>5.4413112608860912</v>
      </c>
      <c r="Y81" s="28">
        <f t="shared" si="24"/>
        <v>1.3861852554524223E-2</v>
      </c>
    </row>
    <row r="82" spans="1:25" x14ac:dyDescent="0.2">
      <c r="A82" s="175">
        <v>40970</v>
      </c>
      <c r="B82">
        <f>B$50*EXP(-B$49*(HLOOKUP(B$49,'Russian Bonds'!$B$1:$L$507,MATCH($A82,'Russian Bonds'!$A$2:$A$507,0))/100))</f>
        <v>17.370914679604301</v>
      </c>
      <c r="C82">
        <f>C$50*EXP(-C$49*(HLOOKUP(C$49,'Russian Bonds'!$B$1:$L$507,MATCH($A82,'Russian Bonds'!$A$2:$A$507,0))/100))</f>
        <v>2.1514966949772192</v>
      </c>
      <c r="D82">
        <f>D$50*EXP(-D$49*(HLOOKUP(D$49,'Russian Bonds'!$B$1:$L$507,MATCH($A82,'Russian Bonds'!$A$2:$A$507,0))/100))</f>
        <v>15.342400928353774</v>
      </c>
      <c r="E82">
        <f>E$50*EXP(-E$49*(HLOOKUP(E$49,'Russian Bonds'!$B$1:$L$507,MATCH($A82,'Russian Bonds'!$A$2:$A$507,0))/100))</f>
        <v>1.5370574107822732</v>
      </c>
      <c r="F82">
        <f>F$50*EXP(-F$49*(HLOOKUP(F$49,'Russian Bonds'!$B$1:$L$507,MATCH($A82,'Russian Bonds'!$A$2:$A$507,0))/100))</f>
        <v>13.287606725205382</v>
      </c>
      <c r="G82">
        <f>G$50*EXP(-G$49*(HLOOKUP(G$49,'Russian Bonds'!$B$1:$L$507,MATCH($A82,'Russian Bonds'!$A$2:$A$507,0))/100))</f>
        <v>1.0026809494063964</v>
      </c>
      <c r="H82">
        <f>H$50*EXP(-H$49*(HLOOKUP(H$49,'Russian Bonds'!$B$1:$L$507,MATCH($A82,'Russian Bonds'!$A$2:$A$507,0))/100))</f>
        <v>0.91555701631332931</v>
      </c>
      <c r="I82">
        <f>I$50*EXP(-I$49*(HLOOKUP(I$49,'Russian Bonds'!$B$1:$L$507,MATCH($A82,'Russian Bonds'!$A$2:$A$507,0))/100))</f>
        <v>0.83349911554280998</v>
      </c>
      <c r="J82">
        <f>J$50*EXP(-J$49*(HLOOKUP(J$49,'Russian Bonds'!$B$1:$L$507,MATCH($A82,'Russian Bonds'!$A$2:$A$507,0))/100))</f>
        <v>0.75879575300299329</v>
      </c>
      <c r="K82">
        <f>K$50*EXP(-K$49*(HLOOKUP(K$49,'Russian Bonds'!$B$1:$L$507,MATCH($A82,'Russian Bonds'!$A$2:$A$507,0))/100))</f>
        <v>9.1078357766346976</v>
      </c>
      <c r="L82">
        <f>L$50*EXP(-L$49*(HLOOKUP(L$49,'Russian Bonds'!$B$1:$L$507,MATCH($A82,'Russian Bonds'!$A$2:$A$507,0))/100))</f>
        <v>0.3662028001167229</v>
      </c>
      <c r="M82">
        <f>M$50*EXP(-M$49*(HLOOKUP(M$49,'Russian Bonds'!$B$1:$L$507,MATCH($A82,'Russian Bonds'!$A$2:$A$507,0))/100))</f>
        <v>0.33364824476383137</v>
      </c>
      <c r="N82">
        <f>N$50*EXP(-N$49*(HLOOKUP(N$49,'Russian Bonds'!$B$1:$L$507,MATCH($A82,'Russian Bonds'!$A$2:$A$507,0))/100))</f>
        <v>0.30398771172285749</v>
      </c>
      <c r="O82">
        <f>O$50*EXP(-O$49*(HLOOKUP(O$49,'Russian Bonds'!$B$1:$L$507,MATCH($A82,'Russian Bonds'!$A$2:$A$507,0))/100))</f>
        <v>0.27696392931396741</v>
      </c>
      <c r="P82">
        <f>P$50*EXP(-P$49*(HLOOKUP(P$49,'Russian Bonds'!$B$1:$L$507,MATCH($A82,'Russian Bonds'!$A$2:$A$507,0))/100))</f>
        <v>0.25386110293903164</v>
      </c>
      <c r="Q82">
        <f>Q$50*EXP(-Q$49*(HLOOKUP(Q$49,'Russian Bonds'!$B$1:$L$507,MATCH($A82,'Russian Bonds'!$A$2:$A$507,0))/100))</f>
        <v>0.23138599236243534</v>
      </c>
      <c r="R82">
        <f>R$50*EXP(-R$49*(HLOOKUP(R$49,'Russian Bonds'!$B$1:$L$507,MATCH($A82,'Russian Bonds'!$A$2:$A$507,0))/100))</f>
        <v>0.21090067301254597</v>
      </c>
      <c r="S82">
        <f>S$50*EXP(-S$49*(HLOOKUP(S$49,'Russian Bonds'!$B$1:$L$507,MATCH($A82,'Russian Bonds'!$A$2:$A$507,0))/100))</f>
        <v>0.19222898250242501</v>
      </c>
      <c r="T82">
        <f>T$50*EXP(-T$49*(HLOOKUP(T$49,'Russian Bonds'!$B$1:$L$507,MATCH($A82,'Russian Bonds'!$A$2:$A$507,0))/100))</f>
        <v>0.1752103546474669</v>
      </c>
      <c r="U82" s="25">
        <f>U$50*EXP(-U$49*(HLOOKUP(U$49,'Russian Bonds'!$B$1:$L$507,MATCH($A82,'Russian Bonds'!$A$2:$A$507,0))/100))</f>
        <v>4.1604720344858714</v>
      </c>
      <c r="W82" s="129">
        <f t="shared" si="22"/>
        <v>68.812706875690324</v>
      </c>
      <c r="X82" s="21">
        <f t="shared" si="23"/>
        <v>5.4385766288135589</v>
      </c>
      <c r="Y82" s="28">
        <f t="shared" si="24"/>
        <v>6.7282586320663933E-5</v>
      </c>
    </row>
    <row r="83" spans="1:25" x14ac:dyDescent="0.2">
      <c r="A83" s="175">
        <v>40971</v>
      </c>
      <c r="B83">
        <f>B$50*EXP(-B$49*(HLOOKUP(B$49,'Russian Bonds'!$B$1:$L$507,MATCH($A83,'Russian Bonds'!$A$2:$A$507,0))/100))</f>
        <v>17.388294282637123</v>
      </c>
      <c r="C83">
        <f>C$50*EXP(-C$49*(HLOOKUP(C$49,'Russian Bonds'!$B$1:$L$507,MATCH($A83,'Russian Bonds'!$A$2:$A$507,0))/100))</f>
        <v>2.1553728765450204</v>
      </c>
      <c r="D83">
        <f>D$50*EXP(-D$49*(HLOOKUP(D$49,'Russian Bonds'!$B$1:$L$507,MATCH($A83,'Russian Bonds'!$A$2:$A$507,0))/100))</f>
        <v>15.383881384276453</v>
      </c>
      <c r="E83">
        <f>E$50*EXP(-E$49*(HLOOKUP(E$49,'Russian Bonds'!$B$1:$L$507,MATCH($A83,'Russian Bonds'!$A$2:$A$507,0))/100))</f>
        <v>1.5426007895560345</v>
      </c>
      <c r="F83">
        <f>F$50*EXP(-F$49*(HLOOKUP(F$49,'Russian Bonds'!$B$1:$L$507,MATCH($A83,'Russian Bonds'!$A$2:$A$507,0))/100))</f>
        <v>13.340863594836323</v>
      </c>
      <c r="G83">
        <f>G$50*EXP(-G$49*(HLOOKUP(G$49,'Russian Bonds'!$B$1:$L$507,MATCH($A83,'Russian Bonds'!$A$2:$A$507,0))/100))</f>
        <v>1.0075053873516986</v>
      </c>
      <c r="H83">
        <f>H$50*EXP(-H$49*(HLOOKUP(H$49,'Russian Bonds'!$B$1:$L$507,MATCH($A83,'Russian Bonds'!$A$2:$A$507,0))/100))</f>
        <v>0.91876708020529751</v>
      </c>
      <c r="I83">
        <f>I$50*EXP(-I$49*(HLOOKUP(I$49,'Russian Bonds'!$B$1:$L$507,MATCH($A83,'Russian Bonds'!$A$2:$A$507,0))/100))</f>
        <v>0.83683978889746069</v>
      </c>
      <c r="J83">
        <f>J$50*EXP(-J$49*(HLOOKUP(J$49,'Russian Bonds'!$B$1:$L$507,MATCH($A83,'Russian Bonds'!$A$2:$A$507,0))/100))</f>
        <v>0.76221802823569285</v>
      </c>
      <c r="K83">
        <f>K$50*EXP(-K$49*(HLOOKUP(K$49,'Russian Bonds'!$B$1:$L$507,MATCH($A83,'Russian Bonds'!$A$2:$A$507,0))/100))</f>
        <v>9.1352003102416148</v>
      </c>
      <c r="L83">
        <f>L$50*EXP(-L$49*(HLOOKUP(L$49,'Russian Bonds'!$B$1:$L$507,MATCH($A83,'Russian Bonds'!$A$2:$A$507,0))/100))</f>
        <v>0.36741326552653714</v>
      </c>
      <c r="M83">
        <f>M$50*EXP(-M$49*(HLOOKUP(M$49,'Russian Bonds'!$B$1:$L$507,MATCH($A83,'Russian Bonds'!$A$2:$A$507,0))/100))</f>
        <v>0.33485154308239273</v>
      </c>
      <c r="N83">
        <f>N$50*EXP(-N$49*(HLOOKUP(N$49,'Russian Bonds'!$B$1:$L$507,MATCH($A83,'Russian Bonds'!$A$2:$A$507,0))/100))</f>
        <v>0.30517557863343137</v>
      </c>
      <c r="O83">
        <f>O$50*EXP(-O$49*(HLOOKUP(O$49,'Russian Bonds'!$B$1:$L$507,MATCH($A83,'Russian Bonds'!$A$2:$A$507,0))/100))</f>
        <v>0.2781296240624872</v>
      </c>
      <c r="P83">
        <f>P$50*EXP(-P$49*(HLOOKUP(P$49,'Russian Bonds'!$B$1:$L$507,MATCH($A83,'Russian Bonds'!$A$2:$A$507,0))/100))</f>
        <v>0.25538884820924335</v>
      </c>
      <c r="Q83">
        <f>Q$50*EXP(-Q$49*(HLOOKUP(Q$49,'Russian Bonds'!$B$1:$L$507,MATCH($A83,'Russian Bonds'!$A$2:$A$507,0))/100))</f>
        <v>0.23287161162428249</v>
      </c>
      <c r="R83">
        <f>R$50*EXP(-R$49*(HLOOKUP(R$49,'Russian Bonds'!$B$1:$L$507,MATCH($A83,'Russian Bonds'!$A$2:$A$507,0))/100))</f>
        <v>0.21233968468372585</v>
      </c>
      <c r="S83">
        <f>S$50*EXP(-S$49*(HLOOKUP(S$49,'Russian Bonds'!$B$1:$L$507,MATCH($A83,'Russian Bonds'!$A$2:$A$507,0))/100))</f>
        <v>0.19361802573140519</v>
      </c>
      <c r="T83">
        <f>T$50*EXP(-T$49*(HLOOKUP(T$49,'Russian Bonds'!$B$1:$L$507,MATCH($A83,'Russian Bonds'!$A$2:$A$507,0))/100))</f>
        <v>0.17654702626107949</v>
      </c>
      <c r="U83" s="25">
        <f>U$50*EXP(-U$49*(HLOOKUP(U$49,'Russian Bonds'!$B$1:$L$507,MATCH($A83,'Russian Bonds'!$A$2:$A$507,0))/100))</f>
        <v>4.193889301605001</v>
      </c>
      <c r="W83" s="129">
        <f t="shared" si="22"/>
        <v>69.021768032202303</v>
      </c>
      <c r="X83" s="21">
        <f t="shared" si="23"/>
        <v>5.4462993405024003</v>
      </c>
      <c r="Y83" s="28">
        <f t="shared" si="24"/>
        <v>3.0335127256107936E-3</v>
      </c>
    </row>
    <row r="84" spans="1:25" x14ac:dyDescent="0.2">
      <c r="A84" s="175">
        <v>40974</v>
      </c>
      <c r="B84">
        <f>B$50*EXP(-B$49*(HLOOKUP(B$49,'Russian Bonds'!$B$1:$L$507,MATCH($A84,'Russian Bonds'!$A$2:$A$507,0))/100))</f>
        <v>17.402210483801497</v>
      </c>
      <c r="C84">
        <f>C$50*EXP(-C$49*(HLOOKUP(C$49,'Russian Bonds'!$B$1:$L$507,MATCH($A84,'Russian Bonds'!$A$2:$A$507,0))/100))</f>
        <v>2.1592560415228266</v>
      </c>
      <c r="D84">
        <f>D$50*EXP(-D$49*(HLOOKUP(D$49,'Russian Bonds'!$B$1:$L$507,MATCH($A84,'Russian Bonds'!$A$2:$A$507,0))/100))</f>
        <v>15.420847040642842</v>
      </c>
      <c r="E84">
        <f>E$50*EXP(-E$49*(HLOOKUP(E$49,'Russian Bonds'!$B$1:$L$507,MATCH($A84,'Russian Bonds'!$A$2:$A$507,0))/100))</f>
        <v>1.5475450186300574</v>
      </c>
      <c r="F84">
        <f>F$50*EXP(-F$49*(HLOOKUP(F$49,'Russian Bonds'!$B$1:$L$507,MATCH($A84,'Russian Bonds'!$A$2:$A$507,0))/100))</f>
        <v>13.380946279585947</v>
      </c>
      <c r="G84">
        <f>G$50*EXP(-G$49*(HLOOKUP(G$49,'Russian Bonds'!$B$1:$L$507,MATCH($A84,'Russian Bonds'!$A$2:$A$507,0))/100))</f>
        <v>1.0111389432224924</v>
      </c>
      <c r="H84">
        <f>H$50*EXP(-H$49*(HLOOKUP(H$49,'Russian Bonds'!$B$1:$L$507,MATCH($A84,'Russian Bonds'!$A$2:$A$507,0))/100))</f>
        <v>0.92328008673452988</v>
      </c>
      <c r="I84">
        <f>I$50*EXP(-I$49*(HLOOKUP(I$49,'Russian Bonds'!$B$1:$L$507,MATCH($A84,'Russian Bonds'!$A$2:$A$507,0))/100))</f>
        <v>0.84153923789124885</v>
      </c>
      <c r="J84">
        <f>J$50*EXP(-J$49*(HLOOKUP(J$49,'Russian Bonds'!$B$1:$L$507,MATCH($A84,'Russian Bonds'!$A$2:$A$507,0))/100))</f>
        <v>0.76703515984549642</v>
      </c>
      <c r="K84">
        <f>K$50*EXP(-K$49*(HLOOKUP(K$49,'Russian Bonds'!$B$1:$L$507,MATCH($A84,'Russian Bonds'!$A$2:$A$507,0))/100))</f>
        <v>9.2177882010750292</v>
      </c>
      <c r="L84">
        <f>L$50*EXP(-L$49*(HLOOKUP(L$49,'Russian Bonds'!$B$1:$L$507,MATCH($A84,'Russian Bonds'!$A$2:$A$507,0))/100))</f>
        <v>0.37106872150646253</v>
      </c>
      <c r="M84">
        <f>M$50*EXP(-M$49*(HLOOKUP(M$49,'Russian Bonds'!$B$1:$L$507,MATCH($A84,'Russian Bonds'!$A$2:$A$507,0))/100))</f>
        <v>0.33848753878265447</v>
      </c>
      <c r="N84">
        <f>N$50*EXP(-N$49*(HLOOKUP(N$49,'Russian Bonds'!$B$1:$L$507,MATCH($A84,'Russian Bonds'!$A$2:$A$507,0))/100))</f>
        <v>0.30876710234695331</v>
      </c>
      <c r="O84">
        <f>O$50*EXP(-O$49*(HLOOKUP(O$49,'Russian Bonds'!$B$1:$L$507,MATCH($A84,'Russian Bonds'!$A$2:$A$507,0))/100))</f>
        <v>0.28165622827536535</v>
      </c>
      <c r="P84">
        <f>P$50*EXP(-P$49*(HLOOKUP(P$49,'Russian Bonds'!$B$1:$L$507,MATCH($A84,'Russian Bonds'!$A$2:$A$507,0))/100))</f>
        <v>0.25885997504865538</v>
      </c>
      <c r="Q84">
        <f>Q$50*EXP(-Q$49*(HLOOKUP(Q$49,'Russian Bonds'!$B$1:$L$507,MATCH($A84,'Russian Bonds'!$A$2:$A$507,0))/100))</f>
        <v>0.23624922327059808</v>
      </c>
      <c r="R84">
        <f>R$50*EXP(-R$49*(HLOOKUP(R$49,'Russian Bonds'!$B$1:$L$507,MATCH($A84,'Russian Bonds'!$A$2:$A$507,0))/100))</f>
        <v>0.21561346239591556</v>
      </c>
      <c r="S84">
        <f>S$50*EXP(-S$49*(HLOOKUP(S$49,'Russian Bonds'!$B$1:$L$507,MATCH($A84,'Russian Bonds'!$A$2:$A$507,0))/100))</f>
        <v>0.19678018205844658</v>
      </c>
      <c r="T84">
        <f>T$50*EXP(-T$49*(HLOOKUP(T$49,'Russian Bonds'!$B$1:$L$507,MATCH($A84,'Russian Bonds'!$A$2:$A$507,0))/100))</f>
        <v>0.17959194022798144</v>
      </c>
      <c r="U84" s="25">
        <f>U$50*EXP(-U$49*(HLOOKUP(U$49,'Russian Bonds'!$B$1:$L$507,MATCH($A84,'Russian Bonds'!$A$2:$A$507,0))/100))</f>
        <v>4.2700628139714611</v>
      </c>
      <c r="W84" s="129">
        <f t="shared" si="22"/>
        <v>69.328723680836475</v>
      </c>
      <c r="X84" s="21">
        <f t="shared" si="23"/>
        <v>5.4696825508262119</v>
      </c>
      <c r="Y84" s="28">
        <f t="shared" si="24"/>
        <v>4.4373698785280732E-3</v>
      </c>
    </row>
    <row r="85" spans="1:25" x14ac:dyDescent="0.2">
      <c r="A85" s="175">
        <v>40976</v>
      </c>
      <c r="B85">
        <f>B$50*EXP(-B$49*(HLOOKUP(B$49,'Russian Bonds'!$B$1:$L$507,MATCH($A85,'Russian Bonds'!$A$2:$A$507,0))/100))</f>
        <v>17.384816971523296</v>
      </c>
      <c r="C85">
        <f>C$50*EXP(-C$49*(HLOOKUP(C$49,'Russian Bonds'!$B$1:$L$507,MATCH($A85,'Russian Bonds'!$A$2:$A$507,0))/100))</f>
        <v>2.1596879359191314</v>
      </c>
      <c r="D85">
        <f>D$50*EXP(-D$49*(HLOOKUP(D$49,'Russian Bonds'!$B$1:$L$507,MATCH($A85,'Russian Bonds'!$A$2:$A$507,0))/100))</f>
        <v>15.434732050296528</v>
      </c>
      <c r="E85">
        <f>E$50*EXP(-E$49*(HLOOKUP(E$49,'Russian Bonds'!$B$1:$L$507,MATCH($A85,'Russian Bonds'!$A$2:$A$507,0))/100))</f>
        <v>1.5494031873306535</v>
      </c>
      <c r="F85">
        <f>F$50*EXP(-F$49*(HLOOKUP(F$49,'Russian Bonds'!$B$1:$L$507,MATCH($A85,'Russian Bonds'!$A$2:$A$507,0))/100))</f>
        <v>13.407734951887866</v>
      </c>
      <c r="G85">
        <f>G$50*EXP(-G$49*(HLOOKUP(G$49,'Russian Bonds'!$B$1:$L$507,MATCH($A85,'Russian Bonds'!$A$2:$A$507,0))/100))</f>
        <v>1.0135685910974457</v>
      </c>
      <c r="H85">
        <f>H$50*EXP(-H$49*(HLOOKUP(H$49,'Russian Bonds'!$B$1:$L$507,MATCH($A85,'Russian Bonds'!$A$2:$A$507,0))/100))</f>
        <v>0.92651722873201436</v>
      </c>
      <c r="I85">
        <f>I$50*EXP(-I$49*(HLOOKUP(I$49,'Russian Bonds'!$B$1:$L$507,MATCH($A85,'Russian Bonds'!$A$2:$A$507,0))/100))</f>
        <v>0.84491213614211902</v>
      </c>
      <c r="J85">
        <f>J$50*EXP(-J$49*(HLOOKUP(J$49,'Russian Bonds'!$B$1:$L$507,MATCH($A85,'Russian Bonds'!$A$2:$A$507,0))/100))</f>
        <v>0.77049459595825831</v>
      </c>
      <c r="K85">
        <f>K$50*EXP(-K$49*(HLOOKUP(K$49,'Russian Bonds'!$B$1:$L$507,MATCH($A85,'Russian Bonds'!$A$2:$A$507,0))/100))</f>
        <v>9.2454830872363338</v>
      </c>
      <c r="L85">
        <f>L$50*EXP(-L$49*(HLOOKUP(L$49,'Russian Bonds'!$B$1:$L$507,MATCH($A85,'Russian Bonds'!$A$2:$A$507,0))/100))</f>
        <v>0.37229527098097326</v>
      </c>
      <c r="M85">
        <f>M$50*EXP(-M$49*(HLOOKUP(M$49,'Russian Bonds'!$B$1:$L$507,MATCH($A85,'Russian Bonds'!$A$2:$A$507,0))/100))</f>
        <v>0.33970828995597302</v>
      </c>
      <c r="N85">
        <f>N$50*EXP(-N$49*(HLOOKUP(N$49,'Russian Bonds'!$B$1:$L$507,MATCH($A85,'Russian Bonds'!$A$2:$A$507,0))/100))</f>
        <v>0.30997364527552435</v>
      </c>
      <c r="O85">
        <f>O$50*EXP(-O$49*(HLOOKUP(O$49,'Russian Bonds'!$B$1:$L$507,MATCH($A85,'Russian Bonds'!$A$2:$A$507,0))/100))</f>
        <v>0.28284167212360123</v>
      </c>
      <c r="P85">
        <f>P$50*EXP(-P$49*(HLOOKUP(P$49,'Russian Bonds'!$B$1:$L$507,MATCH($A85,'Russian Bonds'!$A$2:$A$507,0))/100))</f>
        <v>0.25963772100943322</v>
      </c>
      <c r="Q85">
        <f>Q$50*EXP(-Q$49*(HLOOKUP(Q$49,'Russian Bonds'!$B$1:$L$507,MATCH($A85,'Russian Bonds'!$A$2:$A$507,0))/100))</f>
        <v>0.23700643167235583</v>
      </c>
      <c r="R85">
        <f>R$50*EXP(-R$49*(HLOOKUP(R$49,'Russian Bonds'!$B$1:$L$507,MATCH($A85,'Russian Bonds'!$A$2:$A$507,0))/100))</f>
        <v>0.21634779582748767</v>
      </c>
      <c r="S85">
        <f>S$50*EXP(-S$49*(HLOOKUP(S$49,'Russian Bonds'!$B$1:$L$507,MATCH($A85,'Russian Bonds'!$A$2:$A$507,0))/100))</f>
        <v>0.19748986738097765</v>
      </c>
      <c r="T85">
        <f>T$50*EXP(-T$49*(HLOOKUP(T$49,'Russian Bonds'!$B$1:$L$507,MATCH($A85,'Russian Bonds'!$A$2:$A$507,0))/100))</f>
        <v>0.1802756878986459</v>
      </c>
      <c r="U85" s="25">
        <f>U$50*EXP(-U$49*(HLOOKUP(U$49,'Russian Bonds'!$B$1:$L$507,MATCH($A85,'Russian Bonds'!$A$2:$A$507,0))/100))</f>
        <v>4.2786114854212975</v>
      </c>
      <c r="W85" s="129">
        <f t="shared" si="22"/>
        <v>69.411538603669925</v>
      </c>
      <c r="X85" s="21">
        <f t="shared" si="23"/>
        <v>5.475146503331537</v>
      </c>
      <c r="Y85" s="28">
        <f t="shared" si="24"/>
        <v>1.1938125430266135E-3</v>
      </c>
    </row>
    <row r="86" spans="1:25" x14ac:dyDescent="0.2">
      <c r="A86" s="175">
        <v>40977</v>
      </c>
      <c r="B86">
        <f>B$50*EXP(-B$49*(HLOOKUP(B$49,'Russian Bonds'!$B$1:$L$507,MATCH($A86,'Russian Bonds'!$A$2:$A$507,0))/100))</f>
        <v>17.38307857674733</v>
      </c>
      <c r="C86">
        <f>C$50*EXP(-C$49*(HLOOKUP(C$49,'Russian Bonds'!$B$1:$L$507,MATCH($A86,'Russian Bonds'!$A$2:$A$507,0))/100))</f>
        <v>2.157529327467322</v>
      </c>
      <c r="D86">
        <f>D$50*EXP(-D$49*(HLOOKUP(D$49,'Russian Bonds'!$B$1:$L$507,MATCH($A86,'Russian Bonds'!$A$2:$A$507,0))/100))</f>
        <v>15.416221480399376</v>
      </c>
      <c r="E86">
        <f>E$50*EXP(-E$49*(HLOOKUP(E$49,'Russian Bonds'!$B$1:$L$507,MATCH($A86,'Russian Bonds'!$A$2:$A$507,0))/100))</f>
        <v>1.5469261244097012</v>
      </c>
      <c r="F86">
        <f>F$50*EXP(-F$49*(HLOOKUP(F$49,'Russian Bonds'!$B$1:$L$507,MATCH($A86,'Russian Bonds'!$A$2:$A$507,0))/100))</f>
        <v>13.394333918569389</v>
      </c>
      <c r="G86">
        <f>G$50*EXP(-G$49*(HLOOKUP(G$49,'Russian Bonds'!$B$1:$L$507,MATCH($A86,'Russian Bonds'!$A$2:$A$507,0))/100))</f>
        <v>1.0123530382656942</v>
      </c>
      <c r="H86">
        <f>H$50*EXP(-H$49*(HLOOKUP(H$49,'Russian Bonds'!$B$1:$L$507,MATCH($A86,'Russian Bonds'!$A$2:$A$507,0))/100))</f>
        <v>0.92522101217509489</v>
      </c>
      <c r="I86">
        <f>I$50*EXP(-I$49*(HLOOKUP(I$49,'Russian Bonds'!$B$1:$L$507,MATCH($A86,'Russian Bonds'!$A$2:$A$507,0))/100))</f>
        <v>0.84356135763526319</v>
      </c>
      <c r="J86">
        <f>J$50*EXP(-J$49*(HLOOKUP(J$49,'Russian Bonds'!$B$1:$L$507,MATCH($A86,'Russian Bonds'!$A$2:$A$507,0))/100))</f>
        <v>0.76910895313819505</v>
      </c>
      <c r="K86">
        <f>K$50*EXP(-K$49*(HLOOKUP(K$49,'Russian Bonds'!$B$1:$L$507,MATCH($A86,'Russian Bonds'!$A$2:$A$507,0))/100))</f>
        <v>9.2270105997068868</v>
      </c>
      <c r="L86">
        <f>L$50*EXP(-L$49*(HLOOKUP(L$49,'Russian Bonds'!$B$1:$L$507,MATCH($A86,'Russian Bonds'!$A$2:$A$507,0))/100))</f>
        <v>0.37147712167903424</v>
      </c>
      <c r="M86">
        <f>M$50*EXP(-M$49*(HLOOKUP(M$49,'Russian Bonds'!$B$1:$L$507,MATCH($A86,'Russian Bonds'!$A$2:$A$507,0))/100))</f>
        <v>0.33889396763773527</v>
      </c>
      <c r="N86">
        <f>N$50*EXP(-N$49*(HLOOKUP(N$49,'Russian Bonds'!$B$1:$L$507,MATCH($A86,'Russian Bonds'!$A$2:$A$507,0))/100))</f>
        <v>0.30916876060130272</v>
      </c>
      <c r="O86">
        <f>O$50*EXP(-O$49*(HLOOKUP(O$49,'Russian Bonds'!$B$1:$L$507,MATCH($A86,'Russian Bonds'!$A$2:$A$507,0))/100))</f>
        <v>0.28205082314691049</v>
      </c>
      <c r="P86">
        <f>P$50*EXP(-P$49*(HLOOKUP(P$49,'Russian Bonds'!$B$1:$L$507,MATCH($A86,'Russian Bonds'!$A$2:$A$507,0))/100))</f>
        <v>0.25885997504865538</v>
      </c>
      <c r="Q86">
        <f>Q$50*EXP(-Q$49*(HLOOKUP(Q$49,'Russian Bonds'!$B$1:$L$507,MATCH($A86,'Russian Bonds'!$A$2:$A$507,0))/100))</f>
        <v>0.23624922327059808</v>
      </c>
      <c r="R86">
        <f>R$50*EXP(-R$49*(HLOOKUP(R$49,'Russian Bonds'!$B$1:$L$507,MATCH($A86,'Russian Bonds'!$A$2:$A$507,0))/100))</f>
        <v>0.21561346239591556</v>
      </c>
      <c r="S86">
        <f>S$50*EXP(-S$49*(HLOOKUP(S$49,'Russian Bonds'!$B$1:$L$507,MATCH($A86,'Russian Bonds'!$A$2:$A$507,0))/100))</f>
        <v>0.19678018205844658</v>
      </c>
      <c r="T86">
        <f>T$50*EXP(-T$49*(HLOOKUP(T$49,'Russian Bonds'!$B$1:$L$507,MATCH($A86,'Russian Bonds'!$A$2:$A$507,0))/100))</f>
        <v>0.17959194022798144</v>
      </c>
      <c r="U86" s="25">
        <f>U$50*EXP(-U$49*(HLOOKUP(U$49,'Russian Bonds'!$B$1:$L$507,MATCH($A86,'Russian Bonds'!$A$2:$A$507,0))/100))</f>
        <v>4.2700628139714611</v>
      </c>
      <c r="W86" s="129">
        <f t="shared" si="22"/>
        <v>69.334092658552308</v>
      </c>
      <c r="X86" s="21">
        <f t="shared" si="23"/>
        <v>5.4720866432133253</v>
      </c>
      <c r="Y86" s="28">
        <f t="shared" si="24"/>
        <v>-1.1163732141531372E-3</v>
      </c>
    </row>
    <row r="87" spans="1:25" x14ac:dyDescent="0.2">
      <c r="A87" s="175">
        <v>40978</v>
      </c>
      <c r="B87">
        <f>B$50*EXP(-B$49*(HLOOKUP(B$49,'Russian Bonds'!$B$1:$L$507,MATCH($A87,'Russian Bonds'!$A$2:$A$507,0))/100))</f>
        <v>17.379602308670378</v>
      </c>
      <c r="C87">
        <f>C$50*EXP(-C$49*(HLOOKUP(C$49,'Russian Bonds'!$B$1:$L$507,MATCH($A87,'Russian Bonds'!$A$2:$A$507,0))/100))</f>
        <v>2.1558039942306606</v>
      </c>
      <c r="D87">
        <f>D$50*EXP(-D$49*(HLOOKUP(D$49,'Russian Bonds'!$B$1:$L$507,MATCH($A87,'Russian Bonds'!$A$2:$A$507,0))/100))</f>
        <v>15.402353122764067</v>
      </c>
      <c r="E87">
        <f>E$50*EXP(-E$49*(HLOOKUP(E$49,'Russian Bonds'!$B$1:$L$507,MATCH($A87,'Russian Bonds'!$A$2:$A$507,0))/100))</f>
        <v>1.5450709264018381</v>
      </c>
      <c r="F87">
        <f>F$50*EXP(-F$49*(HLOOKUP(F$49,'Russian Bonds'!$B$1:$L$507,MATCH($A87,'Russian Bonds'!$A$2:$A$507,0))/100))</f>
        <v>13.360889906207174</v>
      </c>
      <c r="G87">
        <f>G$50*EXP(-G$49*(HLOOKUP(G$49,'Russian Bonds'!$B$1:$L$507,MATCH($A87,'Russian Bonds'!$A$2:$A$507,0))/100))</f>
        <v>1.0093205301873953</v>
      </c>
      <c r="H87">
        <f>H$50*EXP(-H$49*(HLOOKUP(H$49,'Russian Bonds'!$B$1:$L$507,MATCH($A87,'Russian Bonds'!$A$2:$A$507,0))/100))</f>
        <v>0.92005425492965343</v>
      </c>
      <c r="I87">
        <f>I$50*EXP(-I$49*(HLOOKUP(I$49,'Russian Bonds'!$B$1:$L$507,MATCH($A87,'Russian Bonds'!$A$2:$A$507,0))/100))</f>
        <v>0.83817980428613759</v>
      </c>
      <c r="J87">
        <f>J$50*EXP(-J$49*(HLOOKUP(J$49,'Russian Bonds'!$B$1:$L$507,MATCH($A87,'Russian Bonds'!$A$2:$A$507,0))/100))</f>
        <v>0.76359125622093227</v>
      </c>
      <c r="K87">
        <f>K$50*EXP(-K$49*(HLOOKUP(K$49,'Russian Bonds'!$B$1:$L$507,MATCH($A87,'Russian Bonds'!$A$2:$A$507,0))/100))</f>
        <v>9.1534889934490771</v>
      </c>
      <c r="L87">
        <f>L$50*EXP(-L$49*(HLOOKUP(L$49,'Russian Bonds'!$B$1:$L$507,MATCH($A87,'Russian Bonds'!$A$2:$A$507,0))/100))</f>
        <v>0.3682224645031929</v>
      </c>
      <c r="M87">
        <f>M$50*EXP(-M$49*(HLOOKUP(M$49,'Russian Bonds'!$B$1:$L$507,MATCH($A87,'Russian Bonds'!$A$2:$A$507,0))/100))</f>
        <v>0.3356561519301956</v>
      </c>
      <c r="N87">
        <f>N$50*EXP(-N$49*(HLOOKUP(N$49,'Russian Bonds'!$B$1:$L$507,MATCH($A87,'Russian Bonds'!$A$2:$A$507,0))/100))</f>
        <v>0.30597006752587641</v>
      </c>
      <c r="O87">
        <f>O$50*EXP(-O$49*(HLOOKUP(O$49,'Russian Bonds'!$B$1:$L$507,MATCH($A87,'Russian Bonds'!$A$2:$A$507,0))/100))</f>
        <v>0.27890947829628476</v>
      </c>
      <c r="P87">
        <f>P$50*EXP(-P$49*(HLOOKUP(P$49,'Russian Bonds'!$B$1:$L$507,MATCH($A87,'Russian Bonds'!$A$2:$A$507,0))/100))</f>
        <v>0.25654068772135874</v>
      </c>
      <c r="Q87">
        <f>Q$50*EXP(-Q$49*(HLOOKUP(Q$49,'Russian Bonds'!$B$1:$L$507,MATCH($A87,'Russian Bonds'!$A$2:$A$507,0))/100))</f>
        <v>0.23399208233849023</v>
      </c>
      <c r="R87">
        <f>R$50*EXP(-R$49*(HLOOKUP(R$49,'Russian Bonds'!$B$1:$L$507,MATCH($A87,'Russian Bonds'!$A$2:$A$507,0))/100))</f>
        <v>0.21342538325371574</v>
      </c>
      <c r="S87">
        <f>S$50*EXP(-S$49*(HLOOKUP(S$49,'Russian Bonds'!$B$1:$L$507,MATCH($A87,'Russian Bonds'!$A$2:$A$507,0))/100))</f>
        <v>0.19466639110934866</v>
      </c>
      <c r="T87">
        <f>T$50*EXP(-T$49*(HLOOKUP(T$49,'Russian Bonds'!$B$1:$L$507,MATCH($A87,'Russian Bonds'!$A$2:$A$507,0))/100))</f>
        <v>0.17755621777419547</v>
      </c>
      <c r="U87" s="25">
        <f>U$50*EXP(-U$49*(HLOOKUP(U$49,'Russian Bonds'!$B$1:$L$507,MATCH($A87,'Russian Bonds'!$A$2:$A$507,0))/100))</f>
        <v>4.2360385898186363</v>
      </c>
      <c r="W87" s="129">
        <f t="shared" si="22"/>
        <v>69.129332611618608</v>
      </c>
      <c r="X87" s="21">
        <f t="shared" si="23"/>
        <v>5.4574687172423397</v>
      </c>
      <c r="Y87" s="28">
        <f t="shared" si="24"/>
        <v>-2.9576069751943374E-3</v>
      </c>
    </row>
    <row r="88" spans="1:25" x14ac:dyDescent="0.2">
      <c r="A88" s="175">
        <v>40981</v>
      </c>
      <c r="B88">
        <f>B$50*EXP(-B$49*(HLOOKUP(B$49,'Russian Bonds'!$B$1:$L$507,MATCH($A88,'Russian Bonds'!$A$2:$A$507,0))/100))</f>
        <v>17.390033199009753</v>
      </c>
      <c r="C88">
        <f>C$50*EXP(-C$49*(HLOOKUP(C$49,'Russian Bonds'!$B$1:$L$507,MATCH($A88,'Russian Bonds'!$A$2:$A$507,0))/100))</f>
        <v>2.1592560415228266</v>
      </c>
      <c r="D88">
        <f>D$50*EXP(-D$49*(HLOOKUP(D$49,'Russian Bonds'!$B$1:$L$507,MATCH($A88,'Russian Bonds'!$A$2:$A$507,0))/100))</f>
        <v>15.416221480399376</v>
      </c>
      <c r="E88">
        <f>E$50*EXP(-E$49*(HLOOKUP(E$49,'Russian Bonds'!$B$1:$L$507,MATCH($A88,'Russian Bonds'!$A$2:$A$507,0))/100))</f>
        <v>1.5469261244097012</v>
      </c>
      <c r="F88">
        <f>F$50*EXP(-F$49*(HLOOKUP(F$49,'Russian Bonds'!$B$1:$L$507,MATCH($A88,'Russian Bonds'!$A$2:$A$507,0))/100))</f>
        <v>13.327529399450363</v>
      </c>
      <c r="G88">
        <f>G$50*EXP(-G$49*(HLOOKUP(G$49,'Russian Bonds'!$B$1:$L$507,MATCH($A88,'Russian Bonds'!$A$2:$A$507,0))/100))</f>
        <v>1.0062971060006809</v>
      </c>
      <c r="H88">
        <f>H$50*EXP(-H$49*(HLOOKUP(H$49,'Russian Bonds'!$B$1:$L$507,MATCH($A88,'Russian Bonds'!$A$2:$A$507,0))/100))</f>
        <v>0.91555701631332931</v>
      </c>
      <c r="I88">
        <f>I$50*EXP(-I$49*(HLOOKUP(I$49,'Russian Bonds'!$B$1:$L$507,MATCH($A88,'Russian Bonds'!$A$2:$A$507,0))/100))</f>
        <v>0.83349911554280998</v>
      </c>
      <c r="J88">
        <f>J$50*EXP(-J$49*(HLOOKUP(J$49,'Russian Bonds'!$B$1:$L$507,MATCH($A88,'Russian Bonds'!$A$2:$A$507,0))/100))</f>
        <v>0.75879575300299329</v>
      </c>
      <c r="K88">
        <f>K$50*EXP(-K$49*(HLOOKUP(K$49,'Russian Bonds'!$B$1:$L$507,MATCH($A88,'Russian Bonds'!$A$2:$A$507,0))/100))</f>
        <v>9.0896383086152692</v>
      </c>
      <c r="L88">
        <f>L$50*EXP(-L$49*(HLOOKUP(L$49,'Russian Bonds'!$B$1:$L$507,MATCH($A88,'Russian Bonds'!$A$2:$A$507,0))/100))</f>
        <v>0.36539803951771177</v>
      </c>
      <c r="M88">
        <f>M$50*EXP(-M$49*(HLOOKUP(M$49,'Russian Bonds'!$B$1:$L$507,MATCH($A88,'Russian Bonds'!$A$2:$A$507,0))/100))</f>
        <v>0.3328484491150786</v>
      </c>
      <c r="N88">
        <f>N$50*EXP(-N$49*(HLOOKUP(N$49,'Russian Bonds'!$B$1:$L$507,MATCH($A88,'Russian Bonds'!$A$2:$A$507,0))/100))</f>
        <v>0.30319837026094087</v>
      </c>
      <c r="O88">
        <f>O$50*EXP(-O$49*(HLOOKUP(O$49,'Russian Bonds'!$B$1:$L$507,MATCH($A88,'Russian Bonds'!$A$2:$A$507,0))/100))</f>
        <v>0.27618951499788147</v>
      </c>
      <c r="P88">
        <f>P$50*EXP(-P$49*(HLOOKUP(P$49,'Russian Bonds'!$B$1:$L$507,MATCH($A88,'Russian Bonds'!$A$2:$A$507,0))/100))</f>
        <v>0.2546238297660442</v>
      </c>
      <c r="Q88">
        <f>Q$50*EXP(-Q$49*(HLOOKUP(Q$49,'Russian Bonds'!$B$1:$L$507,MATCH($A88,'Russian Bonds'!$A$2:$A$507,0))/100))</f>
        <v>0.2321276134989636</v>
      </c>
      <c r="R88">
        <f>R$50*EXP(-R$49*(HLOOKUP(R$49,'Russian Bonds'!$B$1:$L$507,MATCH($A88,'Russian Bonds'!$A$2:$A$507,0))/100))</f>
        <v>0.21161895568939373</v>
      </c>
      <c r="S88">
        <f>S$50*EXP(-S$49*(HLOOKUP(S$49,'Russian Bonds'!$B$1:$L$507,MATCH($A88,'Russian Bonds'!$A$2:$A$507,0))/100))</f>
        <v>0.19292225397935919</v>
      </c>
      <c r="T88">
        <f>T$50*EXP(-T$49*(HLOOKUP(T$49,'Russian Bonds'!$B$1:$L$507,MATCH($A88,'Russian Bonds'!$A$2:$A$507,0))/100))</f>
        <v>0.17587742061776826</v>
      </c>
      <c r="U88" s="25">
        <f>U$50*EXP(-U$49*(HLOOKUP(U$49,'Russian Bonds'!$B$1:$L$507,MATCH($A88,'Russian Bonds'!$A$2:$A$507,0))/100))</f>
        <v>4.193889301605001</v>
      </c>
      <c r="W88" s="129">
        <f t="shared" si="22"/>
        <v>68.982447293315246</v>
      </c>
      <c r="X88" s="21">
        <f t="shared" si="23"/>
        <v>5.4400440464559638</v>
      </c>
      <c r="Y88" s="28">
        <f t="shared" si="24"/>
        <v>-2.1270506221039453E-3</v>
      </c>
    </row>
    <row r="89" spans="1:25" x14ac:dyDescent="0.2">
      <c r="A89" s="175">
        <v>40982</v>
      </c>
      <c r="B89">
        <f>B$50*EXP(-B$49*(HLOOKUP(B$49,'Russian Bonds'!$B$1:$L$507,MATCH($A89,'Russian Bonds'!$A$2:$A$507,0))/100))</f>
        <v>17.372651857929728</v>
      </c>
      <c r="C89">
        <f>C$50*EXP(-C$49*(HLOOKUP(C$49,'Russian Bonds'!$B$1:$L$507,MATCH($A89,'Russian Bonds'!$A$2:$A$507,0))/100))</f>
        <v>2.1527879803410759</v>
      </c>
      <c r="D89">
        <f>D$50*EXP(-D$49*(HLOOKUP(D$49,'Russian Bonds'!$B$1:$L$507,MATCH($A89,'Russian Bonds'!$A$2:$A$507,0))/100))</f>
        <v>15.35621530472619</v>
      </c>
      <c r="E89">
        <f>E$50*EXP(-E$49*(HLOOKUP(E$49,'Russian Bonds'!$B$1:$L$507,MATCH($A89,'Russian Bonds'!$A$2:$A$507,0))/100))</f>
        <v>1.5389029867993531</v>
      </c>
      <c r="F89">
        <f>F$50*EXP(-F$49*(HLOOKUP(F$49,'Russian Bonds'!$B$1:$L$507,MATCH($A89,'Russian Bonds'!$A$2:$A$507,0))/100))</f>
        <v>13.267690256203661</v>
      </c>
      <c r="G89">
        <f>G$50*EXP(-G$49*(HLOOKUP(G$49,'Russian Bonds'!$B$1:$L$507,MATCH($A89,'Russian Bonds'!$A$2:$A$507,0))/100))</f>
        <v>1.0008777470664356</v>
      </c>
      <c r="H89">
        <f>H$50*EXP(-H$49*(HLOOKUP(H$49,'Russian Bonds'!$B$1:$L$507,MATCH($A89,'Russian Bonds'!$A$2:$A$507,0))/100))</f>
        <v>0.91044422619572185</v>
      </c>
      <c r="I89">
        <f>I$50*EXP(-I$49*(HLOOKUP(I$49,'Russian Bonds'!$B$1:$L$507,MATCH($A89,'Russian Bonds'!$A$2:$A$507,0))/100))</f>
        <v>0.82818175490728163</v>
      </c>
      <c r="J89">
        <f>J$50*EXP(-J$49*(HLOOKUP(J$49,'Russian Bonds'!$B$1:$L$507,MATCH($A89,'Russian Bonds'!$A$2:$A$507,0))/100))</f>
        <v>0.75335204444896686</v>
      </c>
      <c r="K89">
        <f>K$50*EXP(-K$49*(HLOOKUP(K$49,'Russian Bonds'!$B$1:$L$507,MATCH($A89,'Russian Bonds'!$A$2:$A$507,0))/100))</f>
        <v>9.0172112964719062</v>
      </c>
      <c r="L89">
        <f>L$50*EXP(-L$49*(HLOOKUP(L$49,'Russian Bonds'!$B$1:$L$507,MATCH($A89,'Russian Bonds'!$A$2:$A$507,0))/100))</f>
        <v>0.36219664357176651</v>
      </c>
      <c r="M89">
        <f>M$50*EXP(-M$49*(HLOOKUP(M$49,'Russian Bonds'!$B$1:$L$507,MATCH($A89,'Russian Bonds'!$A$2:$A$507,0))/100))</f>
        <v>0.32966839269717552</v>
      </c>
      <c r="N89">
        <f>N$50*EXP(-N$49*(HLOOKUP(N$49,'Russian Bonds'!$B$1:$L$507,MATCH($A89,'Russian Bonds'!$A$2:$A$507,0))/100))</f>
        <v>0.30006144748275332</v>
      </c>
      <c r="O89">
        <f>O$50*EXP(-O$49*(HLOOKUP(O$49,'Russian Bonds'!$B$1:$L$507,MATCH($A89,'Russian Bonds'!$A$2:$A$507,0))/100))</f>
        <v>0.27311345054589614</v>
      </c>
      <c r="P89">
        <f>P$50*EXP(-P$49*(HLOOKUP(P$49,'Russian Bonds'!$B$1:$L$507,MATCH($A89,'Russian Bonds'!$A$2:$A$507,0))/100))</f>
        <v>0.25120950660044594</v>
      </c>
      <c r="Q89">
        <f>Q$50*EXP(-Q$49*(HLOOKUP(Q$49,'Russian Bonds'!$B$1:$L$507,MATCH($A89,'Russian Bonds'!$A$2:$A$507,0))/100))</f>
        <v>0.22880892774867223</v>
      </c>
      <c r="R89">
        <f>R$50*EXP(-R$49*(HLOOKUP(R$49,'Russian Bonds'!$B$1:$L$507,MATCH($A89,'Russian Bonds'!$A$2:$A$507,0))/100))</f>
        <v>0.20840582876812261</v>
      </c>
      <c r="S89">
        <f>S$50*EXP(-S$49*(HLOOKUP(S$49,'Russian Bonds'!$B$1:$L$507,MATCH($A89,'Russian Bonds'!$A$2:$A$507,0))/100))</f>
        <v>0.18982209257252233</v>
      </c>
      <c r="T89">
        <f>T$50*EXP(-T$49*(HLOOKUP(T$49,'Russian Bonds'!$B$1:$L$507,MATCH($A89,'Russian Bonds'!$A$2:$A$507,0))/100))</f>
        <v>0.17289548493723658</v>
      </c>
      <c r="U89" s="25">
        <f>U$50*EXP(-U$49*(HLOOKUP(U$49,'Russian Bonds'!$B$1:$L$507,MATCH($A89,'Russian Bonds'!$A$2:$A$507,0))/100))</f>
        <v>4.1108447294286155</v>
      </c>
      <c r="W89" s="129">
        <f t="shared" si="22"/>
        <v>68.625341959443546</v>
      </c>
      <c r="X89" s="21">
        <f t="shared" si="23"/>
        <v>5.4171287127107508</v>
      </c>
      <c r="Y89" s="28">
        <f t="shared" si="24"/>
        <v>-5.1902023491319227E-3</v>
      </c>
    </row>
    <row r="90" spans="1:25" x14ac:dyDescent="0.2">
      <c r="A90" s="175">
        <v>40983</v>
      </c>
      <c r="B90">
        <f>B$50*EXP(-B$49*(HLOOKUP(B$49,'Russian Bonds'!$B$1:$L$507,MATCH($A90,'Russian Bonds'!$A$2:$A$507,0))/100))</f>
        <v>17.358759294209811</v>
      </c>
      <c r="C90">
        <f>C$50*EXP(-C$49*(HLOOKUP(C$49,'Russian Bonds'!$B$1:$L$507,MATCH($A90,'Russian Bonds'!$A$2:$A$507,0))/100))</f>
        <v>2.1480570527128573</v>
      </c>
      <c r="D90">
        <f>D$50*EXP(-D$49*(HLOOKUP(D$49,'Russian Bonds'!$B$1:$L$507,MATCH($A90,'Russian Bonds'!$A$2:$A$507,0))/100))</f>
        <v>15.305623316912706</v>
      </c>
      <c r="E90">
        <f>E$50*EXP(-E$49*(HLOOKUP(E$49,'Russian Bonds'!$B$1:$L$507,MATCH($A90,'Russian Bonds'!$A$2:$A$507,0))/100))</f>
        <v>1.5321466884140416</v>
      </c>
      <c r="F90">
        <f>F$50*EXP(-F$49*(HLOOKUP(F$49,'Russian Bonds'!$B$1:$L$507,MATCH($A90,'Russian Bonds'!$A$2:$A$507,0))/100))</f>
        <v>13.208119784138029</v>
      </c>
      <c r="G90">
        <f>G$50*EXP(-G$49*(HLOOKUP(G$49,'Russian Bonds'!$B$1:$L$507,MATCH($A90,'Russian Bonds'!$A$2:$A$507,0))/100))</f>
        <v>0.99548757379821562</v>
      </c>
      <c r="H90">
        <f>H$50*EXP(-H$49*(HLOOKUP(H$49,'Russian Bonds'!$B$1:$L$507,MATCH($A90,'Russian Bonds'!$A$2:$A$507,0))/100))</f>
        <v>0.90535998768366277</v>
      </c>
      <c r="I90">
        <f>I$50*EXP(-I$49*(HLOOKUP(I$49,'Russian Bonds'!$B$1:$L$507,MATCH($A90,'Russian Bonds'!$A$2:$A$507,0))/100))</f>
        <v>0.82289831671222269</v>
      </c>
      <c r="J90">
        <f>J$50*EXP(-J$49*(HLOOKUP(J$49,'Russian Bonds'!$B$1:$L$507,MATCH($A90,'Russian Bonds'!$A$2:$A$507,0))/100))</f>
        <v>0.74794738983363718</v>
      </c>
      <c r="K90">
        <f>K$50*EXP(-K$49*(HLOOKUP(K$49,'Russian Bonds'!$B$1:$L$507,MATCH($A90,'Russian Bonds'!$A$2:$A$507,0))/100))</f>
        <v>8.9364204987306444</v>
      </c>
      <c r="L90">
        <f>L$50*EXP(-L$49*(HLOOKUP(L$49,'Russian Bonds'!$B$1:$L$507,MATCH($A90,'Russian Bonds'!$A$2:$A$507,0))/100))</f>
        <v>0.35862858781843288</v>
      </c>
      <c r="M90">
        <f>M$50*EXP(-M$49*(HLOOKUP(M$49,'Russian Bonds'!$B$1:$L$507,MATCH($A90,'Russian Bonds'!$A$2:$A$507,0))/100))</f>
        <v>0.32612713128864601</v>
      </c>
      <c r="N90">
        <f>N$50*EXP(-N$49*(HLOOKUP(N$49,'Russian Bonds'!$B$1:$L$507,MATCH($A90,'Russian Bonds'!$A$2:$A$507,0))/100))</f>
        <v>0.29657118638966223</v>
      </c>
      <c r="O90">
        <f>O$50*EXP(-O$49*(HLOOKUP(O$49,'Russian Bonds'!$B$1:$L$507,MATCH($A90,'Russian Bonds'!$A$2:$A$507,0))/100))</f>
        <v>0.26969381004589199</v>
      </c>
      <c r="P90">
        <f>P$50*EXP(-P$49*(HLOOKUP(P$49,'Russian Bonds'!$B$1:$L$507,MATCH($A90,'Russian Bonds'!$A$2:$A$507,0))/100))</f>
        <v>0.2474694842938937</v>
      </c>
      <c r="Q90">
        <f>Q$50*EXP(-Q$49*(HLOOKUP(Q$49,'Russian Bonds'!$B$1:$L$507,MATCH($A90,'Russian Bonds'!$A$2:$A$507,0))/100))</f>
        <v>0.22517711687002415</v>
      </c>
      <c r="R90">
        <f>R$50*EXP(-R$49*(HLOOKUP(R$49,'Russian Bonds'!$B$1:$L$507,MATCH($A90,'Russian Bonds'!$A$2:$A$507,0))/100))</f>
        <v>0.20489287439448411</v>
      </c>
      <c r="S90">
        <f>S$50*EXP(-S$49*(HLOOKUP(S$49,'Russian Bonds'!$B$1:$L$507,MATCH($A90,'Russian Bonds'!$A$2:$A$507,0))/100))</f>
        <v>0.18643586240544144</v>
      </c>
      <c r="T90">
        <f>T$50*EXP(-T$49*(HLOOKUP(T$49,'Russian Bonds'!$B$1:$L$507,MATCH($A90,'Russian Bonds'!$A$2:$A$507,0))/100))</f>
        <v>0.16964148164537846</v>
      </c>
      <c r="U90" s="25">
        <f>U$50*EXP(-U$49*(HLOOKUP(U$49,'Russian Bonds'!$B$1:$L$507,MATCH($A90,'Russian Bonds'!$A$2:$A$507,0))/100))</f>
        <v>4.029444549955997</v>
      </c>
      <c r="W90" s="129">
        <f t="shared" si="22"/>
        <v>68.274901988253674</v>
      </c>
      <c r="X90" s="21">
        <f t="shared" si="23"/>
        <v>5.3926968793310888</v>
      </c>
      <c r="Y90" s="28">
        <f t="shared" si="24"/>
        <v>-5.1196510178150656E-3</v>
      </c>
    </row>
    <row r="91" spans="1:25" x14ac:dyDescent="0.2">
      <c r="A91" s="175">
        <v>40984</v>
      </c>
      <c r="B91">
        <f>B$50*EXP(-B$49*(HLOOKUP(B$49,'Russian Bonds'!$B$1:$L$507,MATCH($A91,'Russian Bonds'!$A$2:$A$507,0))/100))</f>
        <v>17.36049525693592</v>
      </c>
      <c r="C91">
        <f>C$50*EXP(-C$49*(HLOOKUP(C$49,'Russian Bonds'!$B$1:$L$507,MATCH($A91,'Russian Bonds'!$A$2:$A$507,0))/100))</f>
        <v>2.1493462736720961</v>
      </c>
      <c r="D91">
        <f>D$50*EXP(-D$49*(HLOOKUP(D$49,'Russian Bonds'!$B$1:$L$507,MATCH($A91,'Russian Bonds'!$A$2:$A$507,0))/100))</f>
        <v>15.32859897932695</v>
      </c>
      <c r="E91">
        <f>E$50*EXP(-E$49*(HLOOKUP(E$49,'Russian Bonds'!$B$1:$L$507,MATCH($A91,'Russian Bonds'!$A$2:$A$507,0))/100))</f>
        <v>1.5352140481281304</v>
      </c>
      <c r="F91">
        <f>F$50*EXP(-F$49*(HLOOKUP(F$49,'Russian Bonds'!$B$1:$L$507,MATCH($A91,'Russian Bonds'!$A$2:$A$507,0))/100))</f>
        <v>13.274325760069489</v>
      </c>
      <c r="G91">
        <f>G$50*EXP(-G$49*(HLOOKUP(G$49,'Russian Bonds'!$B$1:$L$507,MATCH($A91,'Russian Bonds'!$A$2:$A$507,0))/100))</f>
        <v>1.0014784539087069</v>
      </c>
      <c r="H91">
        <f>H$50*EXP(-H$49*(HLOOKUP(H$49,'Russian Bonds'!$B$1:$L$507,MATCH($A91,'Russian Bonds'!$A$2:$A$507,0))/100))</f>
        <v>0.91299704230378165</v>
      </c>
      <c r="I91">
        <f>I$50*EXP(-I$49*(HLOOKUP(I$49,'Russian Bonds'!$B$1:$L$507,MATCH($A91,'Russian Bonds'!$A$2:$A$507,0))/100))</f>
        <v>0.83083618134016746</v>
      </c>
      <c r="J91">
        <f>J$50*EXP(-J$49*(HLOOKUP(J$49,'Russian Bonds'!$B$1:$L$507,MATCH($A91,'Russian Bonds'!$A$2:$A$507,0))/100))</f>
        <v>0.75606899939357275</v>
      </c>
      <c r="K91">
        <f>K$50*EXP(-K$49*(HLOOKUP(K$49,'Russian Bonds'!$B$1:$L$507,MATCH($A91,'Russian Bonds'!$A$2:$A$507,0))/100))</f>
        <v>9.0262330178772725</v>
      </c>
      <c r="L91">
        <f>L$50*EXP(-L$49*(HLOOKUP(L$49,'Russian Bonds'!$B$1:$L$507,MATCH($A91,'Russian Bonds'!$A$2:$A$507,0))/100))</f>
        <v>0.36259527908903427</v>
      </c>
      <c r="M91">
        <f>M$50*EXP(-M$49*(HLOOKUP(M$49,'Russian Bonds'!$B$1:$L$507,MATCH($A91,'Russian Bonds'!$A$2:$A$507,0))/100))</f>
        <v>0.33006423222462783</v>
      </c>
      <c r="N91">
        <f>N$50*EXP(-N$49*(HLOOKUP(N$49,'Russian Bonds'!$B$1:$L$507,MATCH($A91,'Russian Bonds'!$A$2:$A$507,0))/100))</f>
        <v>0.3004517810263122</v>
      </c>
      <c r="O91">
        <f>O$50*EXP(-O$49*(HLOOKUP(O$49,'Russian Bonds'!$B$1:$L$507,MATCH($A91,'Russian Bonds'!$A$2:$A$507,0))/100))</f>
        <v>0.27349607715278951</v>
      </c>
      <c r="P91">
        <f>P$50*EXP(-P$49*(HLOOKUP(P$49,'Russian Bonds'!$B$1:$L$507,MATCH($A91,'Russian Bonds'!$A$2:$A$507,0))/100))</f>
        <v>0.24970676230196889</v>
      </c>
      <c r="Q91">
        <f>Q$50*EXP(-Q$49*(HLOOKUP(Q$49,'Russian Bonds'!$B$1:$L$507,MATCH($A91,'Russian Bonds'!$A$2:$A$507,0))/100))</f>
        <v>0.22734922663708085</v>
      </c>
      <c r="R91">
        <f>R$50*EXP(-R$49*(HLOOKUP(R$49,'Russian Bonds'!$B$1:$L$507,MATCH($A91,'Russian Bonds'!$A$2:$A$507,0))/100))</f>
        <v>0.20699347657222497</v>
      </c>
      <c r="S91">
        <f>S$50*EXP(-S$49*(HLOOKUP(S$49,'Russian Bonds'!$B$1:$L$507,MATCH($A91,'Russian Bonds'!$A$2:$A$507,0))/100))</f>
        <v>0.18846028190741157</v>
      </c>
      <c r="T91">
        <f>T$50*EXP(-T$49*(HLOOKUP(T$49,'Russian Bonds'!$B$1:$L$507,MATCH($A91,'Russian Bonds'!$A$2:$A$507,0))/100))</f>
        <v>0.17158645984782134</v>
      </c>
      <c r="U91" s="25">
        <f>U$50*EXP(-U$49*(HLOOKUP(U$49,'Russian Bonds'!$B$1:$L$507,MATCH($A91,'Russian Bonds'!$A$2:$A$507,0))/100))</f>
        <v>4.061809393115972</v>
      </c>
      <c r="W91" s="129">
        <f t="shared" si="22"/>
        <v>68.548106982831314</v>
      </c>
      <c r="X91" s="21">
        <f t="shared" si="23"/>
        <v>5.4085489391845893</v>
      </c>
      <c r="Y91" s="28">
        <f t="shared" si="24"/>
        <v>3.9935586818785991E-3</v>
      </c>
    </row>
    <row r="92" spans="1:25" x14ac:dyDescent="0.2">
      <c r="A92" s="175">
        <v>40985</v>
      </c>
      <c r="B92">
        <f>B$50*EXP(-B$49*(HLOOKUP(B$49,'Russian Bonds'!$B$1:$L$507,MATCH($A92,'Russian Bonds'!$A$2:$A$507,0))/100))</f>
        <v>17.381340355802152</v>
      </c>
      <c r="C92">
        <f>C$50*EXP(-C$49*(HLOOKUP(C$49,'Russian Bonds'!$B$1:$L$507,MATCH($A92,'Russian Bonds'!$A$2:$A$507,0))/100))</f>
        <v>2.160551983891573</v>
      </c>
      <c r="D92">
        <f>D$50*EXP(-D$49*(HLOOKUP(D$49,'Russian Bonds'!$B$1:$L$507,MATCH($A92,'Russian Bonds'!$A$2:$A$507,0))/100))</f>
        <v>15.471819894828513</v>
      </c>
      <c r="E92">
        <f>E$50*EXP(-E$49*(HLOOKUP(E$49,'Russian Bonds'!$B$1:$L$507,MATCH($A92,'Russian Bonds'!$A$2:$A$507,0))/100))</f>
        <v>1.5543692189430116</v>
      </c>
      <c r="F92">
        <f>F$50*EXP(-F$49*(HLOOKUP(F$49,'Russian Bonds'!$B$1:$L$507,MATCH($A92,'Russian Bonds'!$A$2:$A$507,0))/100))</f>
        <v>13.488423184231669</v>
      </c>
      <c r="G92">
        <f>G$50*EXP(-G$49*(HLOOKUP(G$49,'Russian Bonds'!$B$1:$L$507,MATCH($A92,'Russian Bonds'!$A$2:$A$507,0))/100))</f>
        <v>1.0208926198169608</v>
      </c>
      <c r="H92">
        <f>H$50*EXP(-H$49*(HLOOKUP(H$49,'Russian Bonds'!$B$1:$L$507,MATCH($A92,'Russian Bonds'!$A$2:$A$507,0))/100))</f>
        <v>0.93302560206396423</v>
      </c>
      <c r="I92">
        <f>I$50*EXP(-I$49*(HLOOKUP(I$49,'Russian Bonds'!$B$1:$L$507,MATCH($A92,'Russian Bonds'!$A$2:$A$507,0))/100))</f>
        <v>0.85169854266321099</v>
      </c>
      <c r="J92">
        <f>J$50*EXP(-J$49*(HLOOKUP(J$49,'Russian Bonds'!$B$1:$L$507,MATCH($A92,'Russian Bonds'!$A$2:$A$507,0))/100))</f>
        <v>0.77746034617912607</v>
      </c>
      <c r="K92">
        <f>K$50*EXP(-K$49*(HLOOKUP(K$49,'Russian Bonds'!$B$1:$L$507,MATCH($A92,'Russian Bonds'!$A$2:$A$507,0))/100))</f>
        <v>9.3011227377925714</v>
      </c>
      <c r="L92">
        <f>L$50*EXP(-L$49*(HLOOKUP(L$49,'Russian Bonds'!$B$1:$L$507,MATCH($A92,'Russian Bonds'!$A$2:$A$507,0))/100))</f>
        <v>0.37476054622882304</v>
      </c>
      <c r="M92">
        <f>M$50*EXP(-M$49*(HLOOKUP(M$49,'Russian Bonds'!$B$1:$L$507,MATCH($A92,'Russian Bonds'!$A$2:$A$507,0))/100))</f>
        <v>0.34216301605319843</v>
      </c>
      <c r="N92">
        <f>N$50*EXP(-N$49*(HLOOKUP(N$49,'Russian Bonds'!$B$1:$L$507,MATCH($A92,'Russian Bonds'!$A$2:$A$507,0))/100))</f>
        <v>0.31240089367127999</v>
      </c>
      <c r="O92">
        <f>O$50*EXP(-O$49*(HLOOKUP(O$49,'Russian Bonds'!$B$1:$L$507,MATCH($A92,'Russian Bonds'!$A$2:$A$507,0))/100))</f>
        <v>0.28522754882263701</v>
      </c>
      <c r="P92">
        <f>P$50*EXP(-P$49*(HLOOKUP(P$49,'Russian Bonds'!$B$1:$L$507,MATCH($A92,'Russian Bonds'!$A$2:$A$507,0))/100))</f>
        <v>0.26041780371145257</v>
      </c>
      <c r="Q92">
        <f>Q$50*EXP(-Q$49*(HLOOKUP(Q$49,'Russian Bonds'!$B$1:$L$507,MATCH($A92,'Russian Bonds'!$A$2:$A$507,0))/100))</f>
        <v>0.23776606702204478</v>
      </c>
      <c r="R92">
        <f>R$50*EXP(-R$49*(HLOOKUP(R$49,'Russian Bonds'!$B$1:$L$507,MATCH($A92,'Russian Bonds'!$A$2:$A$507,0))/100))</f>
        <v>0.21708463024198874</v>
      </c>
      <c r="S92">
        <f>S$50*EXP(-S$49*(HLOOKUP(S$49,'Russian Bonds'!$B$1:$L$507,MATCH($A92,'Russian Bonds'!$A$2:$A$507,0))/100))</f>
        <v>0.19820211217495409</v>
      </c>
      <c r="T92">
        <f>T$50*EXP(-T$49*(HLOOKUP(T$49,'Russian Bonds'!$B$1:$L$507,MATCH($A92,'Russian Bonds'!$A$2:$A$507,0))/100))</f>
        <v>0.1809620387533761</v>
      </c>
      <c r="U92" s="25">
        <f>U$50*EXP(-U$49*(HLOOKUP(U$49,'Russian Bonds'!$B$1:$L$507,MATCH($A92,'Russian Bonds'!$A$2:$A$507,0))/100))</f>
        <v>4.2871772713227791</v>
      </c>
      <c r="W92" s="129">
        <f t="shared" si="22"/>
        <v>69.636866414215277</v>
      </c>
      <c r="X92" s="21">
        <f t="shared" si="23"/>
        <v>5.4811359952540109</v>
      </c>
      <c r="Y92" s="28">
        <f t="shared" si="24"/>
        <v>1.5758326466720263E-2</v>
      </c>
    </row>
    <row r="93" spans="1:25" x14ac:dyDescent="0.2">
      <c r="A93" s="175">
        <v>40988</v>
      </c>
      <c r="B93">
        <f>B$50*EXP(-B$49*(HLOOKUP(B$49,'Russian Bonds'!$B$1:$L$507,MATCH($A93,'Russian Bonds'!$A$2:$A$507,0))/100))</f>
        <v>17.388294282637123</v>
      </c>
      <c r="C93">
        <f>C$50*EXP(-C$49*(HLOOKUP(C$49,'Russian Bonds'!$B$1:$L$507,MATCH($A93,'Russian Bonds'!$A$2:$A$507,0))/100))</f>
        <v>2.1601199167029539</v>
      </c>
      <c r="D93">
        <f>D$50*EXP(-D$49*(HLOOKUP(D$49,'Russian Bonds'!$B$1:$L$507,MATCH($A93,'Russian Bonds'!$A$2:$A$507,0))/100))</f>
        <v>15.49039722286985</v>
      </c>
      <c r="E93">
        <f>E$50*EXP(-E$49*(HLOOKUP(E$49,'Russian Bonds'!$B$1:$L$507,MATCH($A93,'Russian Bonds'!$A$2:$A$507,0))/100))</f>
        <v>1.5568582003474616</v>
      </c>
      <c r="F93">
        <f>F$50*EXP(-F$49*(HLOOKUP(F$49,'Russian Bonds'!$B$1:$L$507,MATCH($A93,'Russian Bonds'!$A$2:$A$507,0))/100))</f>
        <v>13.56281389868319</v>
      </c>
      <c r="G93">
        <f>G$50*EXP(-G$49*(HLOOKUP(G$49,'Russian Bonds'!$B$1:$L$507,MATCH($A93,'Russian Bonds'!$A$2:$A$507,0))/100))</f>
        <v>1.027652795146923</v>
      </c>
      <c r="H93">
        <f>H$50*EXP(-H$49*(HLOOKUP(H$49,'Russian Bonds'!$B$1:$L$507,MATCH($A93,'Russian Bonds'!$A$2:$A$507,0))/100))</f>
        <v>0.94023762987353154</v>
      </c>
      <c r="I93">
        <f>I$50*EXP(-I$49*(HLOOKUP(I$49,'Russian Bonds'!$B$1:$L$507,MATCH($A93,'Russian Bonds'!$A$2:$A$507,0))/100))</f>
        <v>0.85922656455419555</v>
      </c>
      <c r="J93">
        <f>J$50*EXP(-J$49*(HLOOKUP(J$49,'Russian Bonds'!$B$1:$L$507,MATCH($A93,'Russian Bonds'!$A$2:$A$507,0))/100))</f>
        <v>0.78519542909052442</v>
      </c>
      <c r="K93">
        <f>K$50*EXP(-K$49*(HLOOKUP(K$49,'Russian Bonds'!$B$1:$L$507,MATCH($A93,'Russian Bonds'!$A$2:$A$507,0))/100))</f>
        <v>9.4039998748195632</v>
      </c>
      <c r="L93">
        <f>L$50*EXP(-L$49*(HLOOKUP(L$49,'Russian Bonds'!$B$1:$L$507,MATCH($A93,'Russian Bonds'!$A$2:$A$507,0))/100))</f>
        <v>0.37932269417137326</v>
      </c>
      <c r="M93">
        <f>M$50*EXP(-M$49*(HLOOKUP(M$49,'Russian Bonds'!$B$1:$L$507,MATCH($A93,'Russian Bonds'!$A$2:$A$507,0))/100))</f>
        <v>0.34670950870169914</v>
      </c>
      <c r="N93">
        <f>N$50*EXP(-N$49*(HLOOKUP(N$49,'Russian Bonds'!$B$1:$L$507,MATCH($A93,'Russian Bonds'!$A$2:$A$507,0))/100))</f>
        <v>0.31690032068016838</v>
      </c>
      <c r="O93">
        <f>O$50*EXP(-O$49*(HLOOKUP(O$49,'Russian Bonds'!$B$1:$L$507,MATCH($A93,'Russian Bonds'!$A$2:$A$507,0))/100))</f>
        <v>0.28965404964880148</v>
      </c>
      <c r="P93">
        <f>P$50*EXP(-P$49*(HLOOKUP(P$49,'Russian Bonds'!$B$1:$L$507,MATCH($A93,'Russian Bonds'!$A$2:$A$507,0))/100))</f>
        <v>0.26634361973193665</v>
      </c>
      <c r="Q93">
        <f>Q$50*EXP(-Q$49*(HLOOKUP(Q$49,'Russian Bonds'!$B$1:$L$507,MATCH($A93,'Russian Bonds'!$A$2:$A$507,0))/100))</f>
        <v>0.24354148037361309</v>
      </c>
      <c r="R93">
        <f>R$50*EXP(-R$49*(HLOOKUP(R$49,'Russian Bonds'!$B$1:$L$507,MATCH($A93,'Russian Bonds'!$A$2:$A$507,0))/100))</f>
        <v>0.22269147172463294</v>
      </c>
      <c r="S93">
        <f>S$50*EXP(-S$49*(HLOOKUP(S$49,'Russian Bonds'!$B$1:$L$507,MATCH($A93,'Russian Bonds'!$A$2:$A$507,0))/100))</f>
        <v>0.20362646848826521</v>
      </c>
      <c r="T93">
        <f>T$50*EXP(-T$49*(HLOOKUP(T$49,'Russian Bonds'!$B$1:$L$507,MATCH($A93,'Russian Bonds'!$A$2:$A$507,0))/100))</f>
        <v>0.18619365325437373</v>
      </c>
      <c r="U93" s="25">
        <f>U$50*EXP(-U$49*(HLOOKUP(U$49,'Russian Bonds'!$B$1:$L$507,MATCH($A93,'Russian Bonds'!$A$2:$A$507,0))/100))</f>
        <v>4.4443273832597656</v>
      </c>
      <c r="W93" s="129">
        <f t="shared" si="22"/>
        <v>70.074106464759936</v>
      </c>
      <c r="X93" s="21">
        <f t="shared" si="23"/>
        <v>5.5259267515020856</v>
      </c>
      <c r="Y93" s="28">
        <f t="shared" si="24"/>
        <v>6.2592288786996551E-3</v>
      </c>
    </row>
    <row r="94" spans="1:25" x14ac:dyDescent="0.2">
      <c r="A94" s="175">
        <v>40989</v>
      </c>
      <c r="B94">
        <f>B$50*EXP(-B$49*(HLOOKUP(B$49,'Russian Bonds'!$B$1:$L$507,MATCH($A94,'Russian Bonds'!$A$2:$A$507,0))/100))</f>
        <v>17.374389209981675</v>
      </c>
      <c r="C94">
        <f>C$50*EXP(-C$49*(HLOOKUP(C$49,'Russian Bonds'!$B$1:$L$507,MATCH($A94,'Russian Bonds'!$A$2:$A$507,0))/100))</f>
        <v>2.1579608764862792</v>
      </c>
      <c r="D94">
        <f>D$50*EXP(-D$49*(HLOOKUP(D$49,'Russian Bonds'!$B$1:$L$507,MATCH($A94,'Russian Bonds'!$A$2:$A$507,0))/100))</f>
        <v>15.471819894828513</v>
      </c>
      <c r="E94">
        <f>E$50*EXP(-E$49*(HLOOKUP(E$49,'Russian Bonds'!$B$1:$L$507,MATCH($A94,'Russian Bonds'!$A$2:$A$507,0))/100))</f>
        <v>1.5543692189430116</v>
      </c>
      <c r="F94">
        <f>F$50*EXP(-F$49*(HLOOKUP(F$49,'Russian Bonds'!$B$1:$L$507,MATCH($A94,'Russian Bonds'!$A$2:$A$507,0))/100))</f>
        <v>13.542484928374577</v>
      </c>
      <c r="G94">
        <f>G$50*EXP(-G$49*(HLOOKUP(G$49,'Russian Bonds'!$B$1:$L$507,MATCH($A94,'Russian Bonds'!$A$2:$A$507,0))/100))</f>
        <v>1.0258046839147574</v>
      </c>
      <c r="H94">
        <f>H$50*EXP(-H$49*(HLOOKUP(H$49,'Russian Bonds'!$B$1:$L$507,MATCH($A94,'Russian Bonds'!$A$2:$A$507,0))/100))</f>
        <v>0.94023762987353154</v>
      </c>
      <c r="I94">
        <f>I$50*EXP(-I$49*(HLOOKUP(I$49,'Russian Bonds'!$B$1:$L$507,MATCH($A94,'Russian Bonds'!$A$2:$A$507,0))/100))</f>
        <v>0.85922656455419555</v>
      </c>
      <c r="J94">
        <f>J$50*EXP(-J$49*(HLOOKUP(J$49,'Russian Bonds'!$B$1:$L$507,MATCH($A94,'Russian Bonds'!$A$2:$A$507,0))/100))</f>
        <v>0.78519542909052442</v>
      </c>
      <c r="K94">
        <f>K$50*EXP(-K$49*(HLOOKUP(K$49,'Russian Bonds'!$B$1:$L$507,MATCH($A94,'Russian Bonds'!$A$2:$A$507,0))/100))</f>
        <v>9.3852106705372744</v>
      </c>
      <c r="L94">
        <f>L$50*EXP(-L$49*(HLOOKUP(L$49,'Russian Bonds'!$B$1:$L$507,MATCH($A94,'Russian Bonds'!$A$2:$A$507,0))/100))</f>
        <v>0.37848910153231491</v>
      </c>
      <c r="M94">
        <f>M$50*EXP(-M$49*(HLOOKUP(M$49,'Russian Bonds'!$B$1:$L$507,MATCH($A94,'Russian Bonds'!$A$2:$A$507,0))/100))</f>
        <v>0.34587840360586053</v>
      </c>
      <c r="N94">
        <f>N$50*EXP(-N$49*(HLOOKUP(N$49,'Russian Bonds'!$B$1:$L$507,MATCH($A94,'Russian Bonds'!$A$2:$A$507,0))/100))</f>
        <v>0.31607745004178023</v>
      </c>
      <c r="O94">
        <f>O$50*EXP(-O$49*(HLOOKUP(O$49,'Russian Bonds'!$B$1:$L$507,MATCH($A94,'Russian Bonds'!$A$2:$A$507,0))/100))</f>
        <v>0.28884415269465324</v>
      </c>
      <c r="P94">
        <f>P$50*EXP(-P$49*(HLOOKUP(P$49,'Russian Bonds'!$B$1:$L$507,MATCH($A94,'Russian Bonds'!$A$2:$A$507,0))/100))</f>
        <v>0.26435351480602748</v>
      </c>
      <c r="Q94">
        <f>Q$50*EXP(-Q$49*(HLOOKUP(Q$49,'Russian Bonds'!$B$1:$L$507,MATCH($A94,'Russian Bonds'!$A$2:$A$507,0))/100))</f>
        <v>0.24160092111728779</v>
      </c>
      <c r="R94">
        <f>R$50*EXP(-R$49*(HLOOKUP(R$49,'Russian Bonds'!$B$1:$L$507,MATCH($A94,'Russian Bonds'!$A$2:$A$507,0))/100))</f>
        <v>0.22080661619934333</v>
      </c>
      <c r="S94">
        <f>S$50*EXP(-S$49*(HLOOKUP(S$49,'Russian Bonds'!$B$1:$L$507,MATCH($A94,'Russian Bonds'!$A$2:$A$507,0))/100))</f>
        <v>0.20180205245879507</v>
      </c>
      <c r="T94">
        <f>T$50*EXP(-T$49*(HLOOKUP(T$49,'Russian Bonds'!$B$1:$L$507,MATCH($A94,'Russian Bonds'!$A$2:$A$507,0))/100))</f>
        <v>0.18443318899383312</v>
      </c>
      <c r="U94" s="25">
        <f>U$50*EXP(-U$49*(HLOOKUP(U$49,'Russian Bonds'!$B$1:$L$507,MATCH($A94,'Russian Bonds'!$A$2:$A$507,0))/100))</f>
        <v>4.3913141700966571</v>
      </c>
      <c r="W94" s="129">
        <f t="shared" si="22"/>
        <v>69.930298678130882</v>
      </c>
      <c r="X94" s="21">
        <f t="shared" si="23"/>
        <v>5.513764074665886</v>
      </c>
      <c r="Y94" s="28">
        <f t="shared" si="24"/>
        <v>-2.054333034136901E-3</v>
      </c>
    </row>
    <row r="95" spans="1:25" x14ac:dyDescent="0.2">
      <c r="A95" s="175">
        <v>40990</v>
      </c>
      <c r="B95">
        <f>B$50*EXP(-B$49*(HLOOKUP(B$49,'Russian Bonds'!$B$1:$L$507,MATCH($A95,'Russian Bonds'!$A$2:$A$507,0))/100))</f>
        <v>17.36917767498802</v>
      </c>
      <c r="C95">
        <f>C$50*EXP(-C$49*(HLOOKUP(C$49,'Russian Bonds'!$B$1:$L$507,MATCH($A95,'Russian Bonds'!$A$2:$A$507,0))/100))</f>
        <v>2.157529327467322</v>
      </c>
      <c r="D95">
        <f>D$50*EXP(-D$49*(HLOOKUP(D$49,'Russian Bonds'!$B$1:$L$507,MATCH($A95,'Russian Bonds'!$A$2:$A$507,0))/100))</f>
        <v>15.462539587262293</v>
      </c>
      <c r="E95">
        <f>E$50*EXP(-E$49*(HLOOKUP(E$49,'Russian Bonds'!$B$1:$L$507,MATCH($A95,'Russian Bonds'!$A$2:$A$507,0))/100))</f>
        <v>1.5531262208333947</v>
      </c>
      <c r="F95">
        <f>F$50*EXP(-F$49*(HLOOKUP(F$49,'Russian Bonds'!$B$1:$L$507,MATCH($A95,'Russian Bonds'!$A$2:$A$507,0))/100))</f>
        <v>13.535715378438905</v>
      </c>
      <c r="G95">
        <f>G$50*EXP(-G$49*(HLOOKUP(G$49,'Russian Bonds'!$B$1:$L$507,MATCH($A95,'Russian Bonds'!$A$2:$A$507,0))/100))</f>
        <v>1.0251893857123282</v>
      </c>
      <c r="H95">
        <f>H$50*EXP(-H$49*(HLOOKUP(H$49,'Russian Bonds'!$B$1:$L$507,MATCH($A95,'Russian Bonds'!$A$2:$A$507,0))/100))</f>
        <v>0.93892221819473431</v>
      </c>
      <c r="I95">
        <f>I$50*EXP(-I$49*(HLOOKUP(I$49,'Russian Bonds'!$B$1:$L$507,MATCH($A95,'Russian Bonds'!$A$2:$A$507,0))/100))</f>
        <v>0.85785290127458069</v>
      </c>
      <c r="J95">
        <f>J$50*EXP(-J$49*(HLOOKUP(J$49,'Russian Bonds'!$B$1:$L$507,MATCH($A95,'Russian Bonds'!$A$2:$A$507,0))/100))</f>
        <v>0.78378334857188992</v>
      </c>
      <c r="K95">
        <f>K$50*EXP(-K$49*(HLOOKUP(K$49,'Russian Bonds'!$B$1:$L$507,MATCH($A95,'Russian Bonds'!$A$2:$A$507,0))/100))</f>
        <v>9.3852106705372744</v>
      </c>
      <c r="L95">
        <f>L$50*EXP(-L$49*(HLOOKUP(L$49,'Russian Bonds'!$B$1:$L$507,MATCH($A95,'Russian Bonds'!$A$2:$A$507,0))/100))</f>
        <v>0.37848910153231491</v>
      </c>
      <c r="M95">
        <f>M$50*EXP(-M$49*(HLOOKUP(M$49,'Russian Bonds'!$B$1:$L$507,MATCH($A95,'Russian Bonds'!$A$2:$A$507,0))/100))</f>
        <v>0.34587840360586053</v>
      </c>
      <c r="N95">
        <f>N$50*EXP(-N$49*(HLOOKUP(N$49,'Russian Bonds'!$B$1:$L$507,MATCH($A95,'Russian Bonds'!$A$2:$A$507,0))/100))</f>
        <v>0.31607745004178023</v>
      </c>
      <c r="O95">
        <f>O$50*EXP(-O$49*(HLOOKUP(O$49,'Russian Bonds'!$B$1:$L$507,MATCH($A95,'Russian Bonds'!$A$2:$A$507,0))/100))</f>
        <v>0.28884415269465324</v>
      </c>
      <c r="P95">
        <f>P$50*EXP(-P$49*(HLOOKUP(P$49,'Russian Bonds'!$B$1:$L$507,MATCH($A95,'Russian Bonds'!$A$2:$A$507,0))/100))</f>
        <v>0.26514776613174568</v>
      </c>
      <c r="Q95">
        <f>Q$50*EXP(-Q$49*(HLOOKUP(Q$49,'Russian Bonds'!$B$1:$L$507,MATCH($A95,'Russian Bonds'!$A$2:$A$507,0))/100))</f>
        <v>0.2423752823820986</v>
      </c>
      <c r="R95">
        <f>R$50*EXP(-R$49*(HLOOKUP(R$49,'Russian Bonds'!$B$1:$L$507,MATCH($A95,'Russian Bonds'!$A$2:$A$507,0))/100))</f>
        <v>0.22155863640432355</v>
      </c>
      <c r="S95">
        <f>S$50*EXP(-S$49*(HLOOKUP(S$49,'Russian Bonds'!$B$1:$L$507,MATCH($A95,'Russian Bonds'!$A$2:$A$507,0))/100))</f>
        <v>0.2025298490955727</v>
      </c>
      <c r="T95">
        <f>T$50*EXP(-T$49*(HLOOKUP(T$49,'Russian Bonds'!$B$1:$L$507,MATCH($A95,'Russian Bonds'!$A$2:$A$507,0))/100))</f>
        <v>0.18513536840794076</v>
      </c>
      <c r="U95" s="25">
        <f>U$50*EXP(-U$49*(HLOOKUP(U$49,'Russian Bonds'!$B$1:$L$507,MATCH($A95,'Russian Bonds'!$A$2:$A$507,0))/100))</f>
        <v>4.417741257097024</v>
      </c>
      <c r="W95" s="129">
        <f t="shared" si="22"/>
        <v>69.932823980674058</v>
      </c>
      <c r="X95" s="21">
        <f t="shared" si="23"/>
        <v>5.5204678574262713</v>
      </c>
      <c r="Y95" s="28">
        <f t="shared" si="24"/>
        <v>3.6111056230541728E-5</v>
      </c>
    </row>
    <row r="96" spans="1:25" x14ac:dyDescent="0.2">
      <c r="A96" s="175">
        <v>40991</v>
      </c>
      <c r="B96">
        <f>B$50*EXP(-B$49*(HLOOKUP(B$49,'Russian Bonds'!$B$1:$L$507,MATCH($A96,'Russian Bonds'!$A$2:$A$507,0))/100))</f>
        <v>17.346612414607723</v>
      </c>
      <c r="C96">
        <f>C$50*EXP(-C$49*(HLOOKUP(C$49,'Russian Bonds'!$B$1:$L$507,MATCH($A96,'Russian Bonds'!$A$2:$A$507,0))/100))</f>
        <v>2.1532185809957745</v>
      </c>
      <c r="D96">
        <f>D$50*EXP(-D$49*(HLOOKUP(D$49,'Russian Bonds'!$B$1:$L$507,MATCH($A96,'Russian Bonds'!$A$2:$A$507,0))/100))</f>
        <v>15.420847040642842</v>
      </c>
      <c r="E96">
        <f>E$50*EXP(-E$49*(HLOOKUP(E$49,'Russian Bonds'!$B$1:$L$507,MATCH($A96,'Russian Bonds'!$A$2:$A$507,0))/100))</f>
        <v>1.5475450186300574</v>
      </c>
      <c r="F96">
        <f>F$50*EXP(-F$49*(HLOOKUP(F$49,'Russian Bonds'!$B$1:$L$507,MATCH($A96,'Russian Bonds'!$A$2:$A$507,0))/100))</f>
        <v>13.441296223377119</v>
      </c>
      <c r="G96">
        <f>G$50*EXP(-G$49*(HLOOKUP(G$49,'Russian Bonds'!$B$1:$L$507,MATCH($A96,'Russian Bonds'!$A$2:$A$507,0))/100))</f>
        <v>1.0166138624938794</v>
      </c>
      <c r="H96">
        <f>H$50*EXP(-H$49*(HLOOKUP(H$49,'Russian Bonds'!$B$1:$L$507,MATCH($A96,'Russian Bonds'!$A$2:$A$507,0))/100))</f>
        <v>0.92716601784182295</v>
      </c>
      <c r="I96">
        <f>I$50*EXP(-I$49*(HLOOKUP(I$49,'Russian Bonds'!$B$1:$L$507,MATCH($A96,'Russian Bonds'!$A$2:$A$507,0))/100))</f>
        <v>0.84558833629502983</v>
      </c>
      <c r="J96">
        <f>J$50*EXP(-J$49*(HLOOKUP(J$49,'Russian Bonds'!$B$1:$L$507,MATCH($A96,'Russian Bonds'!$A$2:$A$507,0))/100))</f>
        <v>0.77118835323856816</v>
      </c>
      <c r="K96">
        <f>K$50*EXP(-K$49*(HLOOKUP(K$49,'Russian Bonds'!$B$1:$L$507,MATCH($A96,'Russian Bonds'!$A$2:$A$507,0))/100))</f>
        <v>9.208575020232141</v>
      </c>
      <c r="L96">
        <f>L$50*EXP(-L$49*(HLOOKUP(L$49,'Russian Bonds'!$B$1:$L$507,MATCH($A96,'Russian Bonds'!$A$2:$A$507,0))/100))</f>
        <v>0.37066077032708911</v>
      </c>
      <c r="M96">
        <f>M$50*EXP(-M$49*(HLOOKUP(M$49,'Russian Bonds'!$B$1:$L$507,MATCH($A96,'Russian Bonds'!$A$2:$A$507,0))/100))</f>
        <v>0.33808159734968801</v>
      </c>
      <c r="N96">
        <f>N$50*EXP(-N$49*(HLOOKUP(N$49,'Russian Bonds'!$B$1:$L$507,MATCH($A96,'Russian Bonds'!$A$2:$A$507,0))/100))</f>
        <v>0.30836596590908028</v>
      </c>
      <c r="O96">
        <f>O$50*EXP(-O$49*(HLOOKUP(O$49,'Russian Bonds'!$B$1:$L$507,MATCH($A96,'Russian Bonds'!$A$2:$A$507,0))/100))</f>
        <v>0.28126218545011789</v>
      </c>
      <c r="P96">
        <f>P$50*EXP(-P$49*(HLOOKUP(P$49,'Russian Bonds'!$B$1:$L$507,MATCH($A96,'Russian Bonds'!$A$2:$A$507,0))/100))</f>
        <v>0.25769772219116688</v>
      </c>
      <c r="Q96">
        <f>Q$50*EXP(-Q$49*(HLOOKUP(Q$49,'Russian Bonds'!$B$1:$L$507,MATCH($A96,'Russian Bonds'!$A$2:$A$507,0))/100))</f>
        <v>0.23511794424062607</v>
      </c>
      <c r="R96">
        <f>R$50*EXP(-R$49*(HLOOKUP(R$49,'Russian Bonds'!$B$1:$L$507,MATCH($A96,'Russian Bonds'!$A$2:$A$507,0))/100))</f>
        <v>0.21451663302995624</v>
      </c>
      <c r="S96">
        <f>S$50*EXP(-S$49*(HLOOKUP(S$49,'Russian Bonds'!$B$1:$L$507,MATCH($A96,'Russian Bonds'!$A$2:$A$507,0))/100))</f>
        <v>0.19572043297305058</v>
      </c>
      <c r="T96">
        <f>T$50*EXP(-T$49*(HLOOKUP(T$49,'Russian Bonds'!$B$1:$L$507,MATCH($A96,'Russian Bonds'!$A$2:$A$507,0))/100))</f>
        <v>0.17857117810444598</v>
      </c>
      <c r="U96" s="25">
        <f>U$50*EXP(-U$49*(HLOOKUP(U$49,'Russian Bonds'!$B$1:$L$507,MATCH($A96,'Russian Bonds'!$A$2:$A$507,0))/100))</f>
        <v>4.2530166777162606</v>
      </c>
      <c r="W96" s="129">
        <f t="shared" si="22"/>
        <v>69.31166197564643</v>
      </c>
      <c r="X96" s="21">
        <f t="shared" si="23"/>
        <v>5.4684046477454116</v>
      </c>
      <c r="Y96" s="28">
        <f t="shared" si="24"/>
        <v>-8.9219493496171358E-3</v>
      </c>
    </row>
    <row r="97" spans="1:25" x14ac:dyDescent="0.2">
      <c r="A97" s="175">
        <v>40992</v>
      </c>
      <c r="B97">
        <f>B$50*EXP(-B$49*(HLOOKUP(B$49,'Russian Bonds'!$B$1:$L$507,MATCH($A97,'Russian Bonds'!$A$2:$A$507,0))/100))</f>
        <v>17.34314343903392</v>
      </c>
      <c r="C97">
        <f>C$50*EXP(-C$49*(HLOOKUP(C$49,'Russian Bonds'!$B$1:$L$507,MATCH($A97,'Russian Bonds'!$A$2:$A$507,0))/100))</f>
        <v>2.150636268396017</v>
      </c>
      <c r="D97">
        <f>D$50*EXP(-D$49*(HLOOKUP(D$49,'Russian Bonds'!$B$1:$L$507,MATCH($A97,'Russian Bonds'!$A$2:$A$507,0))/100))</f>
        <v>15.38849724103563</v>
      </c>
      <c r="E97">
        <f>E$50*EXP(-E$49*(HLOOKUP(E$49,'Russian Bonds'!$B$1:$L$507,MATCH($A97,'Russian Bonds'!$A$2:$A$507,0))/100))</f>
        <v>1.5432179532963761</v>
      </c>
      <c r="F97">
        <f>F$50*EXP(-F$49*(HLOOKUP(F$49,'Russian Bonds'!$B$1:$L$507,MATCH($A97,'Russian Bonds'!$A$2:$A$507,0))/100))</f>
        <v>13.401032760099497</v>
      </c>
      <c r="G97">
        <f>G$50*EXP(-G$49*(HLOOKUP(G$49,'Russian Bonds'!$B$1:$L$507,MATCH($A97,'Russian Bonds'!$A$2:$A$507,0))/100))</f>
        <v>1.0129606323486506</v>
      </c>
      <c r="H97">
        <f>H$50*EXP(-H$49*(HLOOKUP(H$49,'Russian Bonds'!$B$1:$L$507,MATCH($A97,'Russian Bonds'!$A$2:$A$507,0))/100))</f>
        <v>0.92457358409283763</v>
      </c>
      <c r="I97">
        <f>I$50*EXP(-I$49*(HLOOKUP(I$49,'Russian Bonds'!$B$1:$L$507,MATCH($A97,'Russian Bonds'!$A$2:$A$507,0))/100))</f>
        <v>0.84288677841681992</v>
      </c>
      <c r="J97">
        <f>J$50*EXP(-J$49*(HLOOKUP(J$49,'Russian Bonds'!$B$1:$L$507,MATCH($A97,'Russian Bonds'!$A$2:$A$507,0))/100))</f>
        <v>0.768417066476071</v>
      </c>
      <c r="K97">
        <f>K$50*EXP(-K$49*(HLOOKUP(K$49,'Russian Bonds'!$B$1:$L$507,MATCH($A97,'Russian Bonds'!$A$2:$A$507,0))/100))</f>
        <v>9.1626470607129864</v>
      </c>
      <c r="L97">
        <f>L$50*EXP(-L$49*(HLOOKUP(L$49,'Russian Bonds'!$B$1:$L$507,MATCH($A97,'Russian Bonds'!$A$2:$A$507,0))/100))</f>
        <v>0.36862773207044386</v>
      </c>
      <c r="M97">
        <f>M$50*EXP(-M$49*(HLOOKUP(M$49,'Russian Bonds'!$B$1:$L$507,MATCH($A97,'Russian Bonds'!$A$2:$A$507,0))/100))</f>
        <v>0.33605918108163924</v>
      </c>
      <c r="N97">
        <f>N$50*EXP(-N$49*(HLOOKUP(N$49,'Russian Bonds'!$B$1:$L$507,MATCH($A97,'Russian Bonds'!$A$2:$A$507,0))/100))</f>
        <v>0.30636808727043957</v>
      </c>
      <c r="O97">
        <f>O$50*EXP(-O$49*(HLOOKUP(O$49,'Russian Bonds'!$B$1:$L$507,MATCH($A97,'Russian Bonds'!$A$2:$A$507,0))/100))</f>
        <v>0.27930022502478757</v>
      </c>
      <c r="P97">
        <f>P$50*EXP(-P$49*(HLOOKUP(P$49,'Russian Bonds'!$B$1:$L$507,MATCH($A97,'Russian Bonds'!$A$2:$A$507,0))/100))</f>
        <v>0.25538884820924335</v>
      </c>
      <c r="Q97">
        <f>Q$50*EXP(-Q$49*(HLOOKUP(Q$49,'Russian Bonds'!$B$1:$L$507,MATCH($A97,'Russian Bonds'!$A$2:$A$507,0))/100))</f>
        <v>0.23287161162428249</v>
      </c>
      <c r="R97">
        <f>R$50*EXP(-R$49*(HLOOKUP(R$49,'Russian Bonds'!$B$1:$L$507,MATCH($A97,'Russian Bonds'!$A$2:$A$507,0))/100))</f>
        <v>0.21233968468372585</v>
      </c>
      <c r="S97">
        <f>S$50*EXP(-S$49*(HLOOKUP(S$49,'Russian Bonds'!$B$1:$L$507,MATCH($A97,'Russian Bonds'!$A$2:$A$507,0))/100))</f>
        <v>0.19361802573140519</v>
      </c>
      <c r="T97">
        <f>T$50*EXP(-T$49*(HLOOKUP(T$49,'Russian Bonds'!$B$1:$L$507,MATCH($A97,'Russian Bonds'!$A$2:$A$507,0))/100))</f>
        <v>0.17654702626107949</v>
      </c>
      <c r="U97" s="25">
        <f>U$50*EXP(-U$49*(HLOOKUP(U$49,'Russian Bonds'!$B$1:$L$507,MATCH($A97,'Russian Bonds'!$A$2:$A$507,0))/100))</f>
        <v>4.193889301605001</v>
      </c>
      <c r="W97" s="129">
        <f t="shared" si="22"/>
        <v>69.093022507470849</v>
      </c>
      <c r="X97" s="21">
        <f t="shared" si="23"/>
        <v>5.4518891721804481</v>
      </c>
      <c r="Y97" s="28">
        <f t="shared" si="24"/>
        <v>-3.1594255767154935E-3</v>
      </c>
    </row>
    <row r="98" spans="1:25" x14ac:dyDescent="0.2">
      <c r="A98" s="175">
        <v>40995</v>
      </c>
      <c r="B98">
        <f>B$50*EXP(-B$49*(HLOOKUP(B$49,'Russian Bonds'!$B$1:$L$507,MATCH($A98,'Russian Bonds'!$A$2:$A$507,0))/100))</f>
        <v>17.341409211402844</v>
      </c>
      <c r="C98">
        <f>C$50*EXP(-C$49*(HLOOKUP(C$49,'Russian Bonds'!$B$1:$L$507,MATCH($A98,'Russian Bonds'!$A$2:$A$507,0))/100))</f>
        <v>2.1519270373490174</v>
      </c>
      <c r="D98">
        <f>D$50*EXP(-D$49*(HLOOKUP(D$49,'Russian Bonds'!$B$1:$L$507,MATCH($A98,'Russian Bonds'!$A$2:$A$507,0))/100))</f>
        <v>15.402353122764067</v>
      </c>
      <c r="E98">
        <f>E$50*EXP(-E$49*(HLOOKUP(E$49,'Russian Bonds'!$B$1:$L$507,MATCH($A98,'Russian Bonds'!$A$2:$A$507,0))/100))</f>
        <v>1.5450709264018381</v>
      </c>
      <c r="F98">
        <f>F$50*EXP(-F$49*(HLOOKUP(F$49,'Russian Bonds'!$B$1:$L$507,MATCH($A98,'Russian Bonds'!$A$2:$A$507,0))/100))</f>
        <v>13.434577255147467</v>
      </c>
      <c r="G98">
        <f>G$50*EXP(-G$49*(HLOOKUP(G$49,'Russian Bonds'!$B$1:$L$507,MATCH($A98,'Russian Bonds'!$A$2:$A$507,0))/100))</f>
        <v>1.0160040771302856</v>
      </c>
      <c r="H98">
        <f>H$50*EXP(-H$49*(HLOOKUP(H$49,'Russian Bonds'!$B$1:$L$507,MATCH($A98,'Russian Bonds'!$A$2:$A$507,0))/100))</f>
        <v>0.92846495931367157</v>
      </c>
      <c r="I98">
        <f>I$50*EXP(-I$49*(HLOOKUP(I$49,'Russian Bonds'!$B$1:$L$507,MATCH($A98,'Russian Bonds'!$A$2:$A$507,0))/100))</f>
        <v>0.84694236056365846</v>
      </c>
      <c r="J98">
        <f>J$50*EXP(-J$49*(HLOOKUP(J$49,'Russian Bonds'!$B$1:$L$507,MATCH($A98,'Russian Bonds'!$A$2:$A$507,0))/100))</f>
        <v>0.77257774234946253</v>
      </c>
      <c r="K98">
        <f>K$50*EXP(-K$49*(HLOOKUP(K$49,'Russian Bonds'!$B$1:$L$507,MATCH($A98,'Russian Bonds'!$A$2:$A$507,0))/100))</f>
        <v>9.2454830872363338</v>
      </c>
      <c r="L98">
        <f>L$50*EXP(-L$49*(HLOOKUP(L$49,'Russian Bonds'!$B$1:$L$507,MATCH($A98,'Russian Bonds'!$A$2:$A$507,0))/100))</f>
        <v>0.37229527098097326</v>
      </c>
      <c r="M98">
        <f>M$50*EXP(-M$49*(HLOOKUP(M$49,'Russian Bonds'!$B$1:$L$507,MATCH($A98,'Russian Bonds'!$A$2:$A$507,0))/100))</f>
        <v>0.33970828995597302</v>
      </c>
      <c r="N98">
        <f>N$50*EXP(-N$49*(HLOOKUP(N$49,'Russian Bonds'!$B$1:$L$507,MATCH($A98,'Russian Bonds'!$A$2:$A$507,0))/100))</f>
        <v>0.30997364527552435</v>
      </c>
      <c r="O98">
        <f>O$50*EXP(-O$49*(HLOOKUP(O$49,'Russian Bonds'!$B$1:$L$507,MATCH($A98,'Russian Bonds'!$A$2:$A$507,0))/100))</f>
        <v>0.28284167212360123</v>
      </c>
      <c r="P98">
        <f>P$50*EXP(-P$49*(HLOOKUP(P$49,'Russian Bonds'!$B$1:$L$507,MATCH($A98,'Russian Bonds'!$A$2:$A$507,0))/100))</f>
        <v>0.25885997504865538</v>
      </c>
      <c r="Q98">
        <f>Q$50*EXP(-Q$49*(HLOOKUP(Q$49,'Russian Bonds'!$B$1:$L$507,MATCH($A98,'Russian Bonds'!$A$2:$A$507,0))/100))</f>
        <v>0.23624922327059808</v>
      </c>
      <c r="R98">
        <f>R$50*EXP(-R$49*(HLOOKUP(R$49,'Russian Bonds'!$B$1:$L$507,MATCH($A98,'Russian Bonds'!$A$2:$A$507,0))/100))</f>
        <v>0.21561346239591556</v>
      </c>
      <c r="S98">
        <f>S$50*EXP(-S$49*(HLOOKUP(S$49,'Russian Bonds'!$B$1:$L$507,MATCH($A98,'Russian Bonds'!$A$2:$A$507,0))/100))</f>
        <v>0.19678018205844658</v>
      </c>
      <c r="T98">
        <f>T$50*EXP(-T$49*(HLOOKUP(T$49,'Russian Bonds'!$B$1:$L$507,MATCH($A98,'Russian Bonds'!$A$2:$A$507,0))/100))</f>
        <v>0.17959194022798144</v>
      </c>
      <c r="U98" s="25">
        <f>U$50*EXP(-U$49*(HLOOKUP(U$49,'Russian Bonds'!$B$1:$L$507,MATCH($A98,'Russian Bonds'!$A$2:$A$507,0))/100))</f>
        <v>4.2700628139714611</v>
      </c>
      <c r="W98" s="129">
        <f t="shared" si="22"/>
        <v>69.346786254967796</v>
      </c>
      <c r="X98" s="21">
        <f t="shared" si="23"/>
        <v>5.4772457744961542</v>
      </c>
      <c r="Y98" s="28">
        <f t="shared" si="24"/>
        <v>3.6660557968119741E-3</v>
      </c>
    </row>
    <row r="99" spans="1:25" x14ac:dyDescent="0.2">
      <c r="A99" s="175">
        <v>40996</v>
      </c>
      <c r="B99">
        <f>B$50*EXP(-B$49*(HLOOKUP(B$49,'Russian Bonds'!$B$1:$L$507,MATCH($A99,'Russian Bonds'!$A$2:$A$507,0))/100))</f>
        <v>17.34314343903392</v>
      </c>
      <c r="C99">
        <f>C$50*EXP(-C$49*(HLOOKUP(C$49,'Russian Bonds'!$B$1:$L$507,MATCH($A99,'Russian Bonds'!$A$2:$A$507,0))/100))</f>
        <v>2.1532185809957745</v>
      </c>
      <c r="D99">
        <f>D$50*EXP(-D$49*(HLOOKUP(D$49,'Russian Bonds'!$B$1:$L$507,MATCH($A99,'Russian Bonds'!$A$2:$A$507,0))/100))</f>
        <v>15.402353122764067</v>
      </c>
      <c r="E99">
        <f>E$50*EXP(-E$49*(HLOOKUP(E$49,'Russian Bonds'!$B$1:$L$507,MATCH($A99,'Russian Bonds'!$A$2:$A$507,0))/100))</f>
        <v>1.5450709264018381</v>
      </c>
      <c r="F99">
        <f>F$50*EXP(-F$49*(HLOOKUP(F$49,'Russian Bonds'!$B$1:$L$507,MATCH($A99,'Russian Bonds'!$A$2:$A$507,0))/100))</f>
        <v>13.407734951887866</v>
      </c>
      <c r="G99">
        <f>G$50*EXP(-G$49*(HLOOKUP(G$49,'Russian Bonds'!$B$1:$L$507,MATCH($A99,'Russian Bonds'!$A$2:$A$507,0))/100))</f>
        <v>1.0135685910974457</v>
      </c>
      <c r="H99">
        <f>H$50*EXP(-H$49*(HLOOKUP(H$49,'Russian Bonds'!$B$1:$L$507,MATCH($A99,'Russian Bonds'!$A$2:$A$507,0))/100))</f>
        <v>0.92651722873201436</v>
      </c>
      <c r="I99">
        <f>I$50*EXP(-I$49*(HLOOKUP(I$49,'Russian Bonds'!$B$1:$L$507,MATCH($A99,'Russian Bonds'!$A$2:$A$507,0))/100))</f>
        <v>0.84491213614211902</v>
      </c>
      <c r="J99">
        <f>J$50*EXP(-J$49*(HLOOKUP(J$49,'Russian Bonds'!$B$1:$L$507,MATCH($A99,'Russian Bonds'!$A$2:$A$507,0))/100))</f>
        <v>0.77049459595825831</v>
      </c>
      <c r="K99">
        <f>K$50*EXP(-K$49*(HLOOKUP(K$49,'Russian Bonds'!$B$1:$L$507,MATCH($A99,'Russian Bonds'!$A$2:$A$507,0))/100))</f>
        <v>9.2270105997068868</v>
      </c>
      <c r="L99">
        <f>L$50*EXP(-L$49*(HLOOKUP(L$49,'Russian Bonds'!$B$1:$L$507,MATCH($A99,'Russian Bonds'!$A$2:$A$507,0))/100))</f>
        <v>0.37147712167903424</v>
      </c>
      <c r="M99">
        <f>M$50*EXP(-M$49*(HLOOKUP(M$49,'Russian Bonds'!$B$1:$L$507,MATCH($A99,'Russian Bonds'!$A$2:$A$507,0))/100))</f>
        <v>0.33889396763773527</v>
      </c>
      <c r="N99">
        <f>N$50*EXP(-N$49*(HLOOKUP(N$49,'Russian Bonds'!$B$1:$L$507,MATCH($A99,'Russian Bonds'!$A$2:$A$507,0))/100))</f>
        <v>0.30916876060130272</v>
      </c>
      <c r="O99">
        <f>O$50*EXP(-O$49*(HLOOKUP(O$49,'Russian Bonds'!$B$1:$L$507,MATCH($A99,'Russian Bonds'!$A$2:$A$507,0))/100))</f>
        <v>0.28205082314691049</v>
      </c>
      <c r="P99">
        <f>P$50*EXP(-P$49*(HLOOKUP(P$49,'Russian Bonds'!$B$1:$L$507,MATCH($A99,'Russian Bonds'!$A$2:$A$507,0))/100))</f>
        <v>0.25885997504865538</v>
      </c>
      <c r="Q99">
        <f>Q$50*EXP(-Q$49*(HLOOKUP(Q$49,'Russian Bonds'!$B$1:$L$507,MATCH($A99,'Russian Bonds'!$A$2:$A$507,0))/100))</f>
        <v>0.23624922327059808</v>
      </c>
      <c r="R99">
        <f>R$50*EXP(-R$49*(HLOOKUP(R$49,'Russian Bonds'!$B$1:$L$507,MATCH($A99,'Russian Bonds'!$A$2:$A$507,0))/100))</f>
        <v>0.21561346239591556</v>
      </c>
      <c r="S99">
        <f>S$50*EXP(-S$49*(HLOOKUP(S$49,'Russian Bonds'!$B$1:$L$507,MATCH($A99,'Russian Bonds'!$A$2:$A$507,0))/100))</f>
        <v>0.19678018205844658</v>
      </c>
      <c r="T99">
        <f>T$50*EXP(-T$49*(HLOOKUP(T$49,'Russian Bonds'!$B$1:$L$507,MATCH($A99,'Russian Bonds'!$A$2:$A$507,0))/100))</f>
        <v>0.17959194022798144</v>
      </c>
      <c r="U99" s="25">
        <f>U$50*EXP(-U$49*(HLOOKUP(U$49,'Russian Bonds'!$B$1:$L$507,MATCH($A99,'Russian Bonds'!$A$2:$A$507,0))/100))</f>
        <v>4.2786114854212975</v>
      </c>
      <c r="W99" s="129">
        <f t="shared" si="22"/>
        <v>69.301321114208093</v>
      </c>
      <c r="X99" s="21">
        <f t="shared" si="23"/>
        <v>5.4772722395428772</v>
      </c>
      <c r="Y99" s="28">
        <f t="shared" si="24"/>
        <v>-6.5583502367274336E-4</v>
      </c>
    </row>
    <row r="100" spans="1:25" x14ac:dyDescent="0.2">
      <c r="A100" s="175">
        <v>40997</v>
      </c>
      <c r="B100">
        <f>B$50*EXP(-B$49*(HLOOKUP(B$49,'Russian Bonds'!$B$1:$L$507,MATCH($A100,'Russian Bonds'!$A$2:$A$507,0))/100))</f>
        <v>17.337941276365626</v>
      </c>
      <c r="C100">
        <f>C$50*EXP(-C$49*(HLOOKUP(C$49,'Russian Bonds'!$B$1:$L$507,MATCH($A100,'Russian Bonds'!$A$2:$A$507,0))/100))</f>
        <v>2.1519270373490174</v>
      </c>
      <c r="D100">
        <f>D$50*EXP(-D$49*(HLOOKUP(D$49,'Russian Bonds'!$B$1:$L$507,MATCH($A100,'Russian Bonds'!$A$2:$A$507,0))/100))</f>
        <v>15.38849724103563</v>
      </c>
      <c r="E100">
        <f>E$50*EXP(-E$49*(HLOOKUP(E$49,'Russian Bonds'!$B$1:$L$507,MATCH($A100,'Russian Bonds'!$A$2:$A$507,0))/100))</f>
        <v>1.5432179532963761</v>
      </c>
      <c r="F100">
        <f>F$50*EXP(-F$49*(HLOOKUP(F$49,'Russian Bonds'!$B$1:$L$507,MATCH($A100,'Russian Bonds'!$A$2:$A$507,0))/100))</f>
        <v>13.387638425622832</v>
      </c>
      <c r="G100">
        <f>G$50*EXP(-G$49*(HLOOKUP(G$49,'Russian Bonds'!$B$1:$L$507,MATCH($A100,'Russian Bonds'!$A$2:$A$507,0))/100))</f>
        <v>1.0117458086298423</v>
      </c>
      <c r="H100">
        <f>H$50*EXP(-H$49*(HLOOKUP(H$49,'Russian Bonds'!$B$1:$L$507,MATCH($A100,'Russian Bonds'!$A$2:$A$507,0))/100))</f>
        <v>0.92522101217509489</v>
      </c>
      <c r="I100">
        <f>I$50*EXP(-I$49*(HLOOKUP(I$49,'Russian Bonds'!$B$1:$L$507,MATCH($A100,'Russian Bonds'!$A$2:$A$507,0))/100))</f>
        <v>0.84356135763526319</v>
      </c>
      <c r="J100">
        <f>J$50*EXP(-J$49*(HLOOKUP(J$49,'Russian Bonds'!$B$1:$L$507,MATCH($A100,'Russian Bonds'!$A$2:$A$507,0))/100))</f>
        <v>0.76910895313819505</v>
      </c>
      <c r="K100">
        <f>K$50*EXP(-K$49*(HLOOKUP(K$49,'Russian Bonds'!$B$1:$L$507,MATCH($A100,'Russian Bonds'!$A$2:$A$507,0))/100))</f>
        <v>9.1901762750697529</v>
      </c>
      <c r="L100">
        <f>L$50*EXP(-L$49*(HLOOKUP(L$49,'Russian Bonds'!$B$1:$L$507,MATCH($A100,'Russian Bonds'!$A$2:$A$507,0))/100))</f>
        <v>0.369846212973996</v>
      </c>
      <c r="M100">
        <f>M$50*EXP(-M$49*(HLOOKUP(M$49,'Russian Bonds'!$B$1:$L$507,MATCH($A100,'Russian Bonds'!$A$2:$A$507,0))/100))</f>
        <v>0.33727117441257626</v>
      </c>
      <c r="N100">
        <f>N$50*EXP(-N$49*(HLOOKUP(N$49,'Russian Bonds'!$B$1:$L$507,MATCH($A100,'Russian Bonds'!$A$2:$A$507,0))/100))</f>
        <v>0.30756525577196148</v>
      </c>
      <c r="O100">
        <f>O$50*EXP(-O$49*(HLOOKUP(O$49,'Russian Bonds'!$B$1:$L$507,MATCH($A100,'Russian Bonds'!$A$2:$A$507,0))/100))</f>
        <v>0.28047575285029985</v>
      </c>
      <c r="P100">
        <f>P$50*EXP(-P$49*(HLOOKUP(P$49,'Russian Bonds'!$B$1:$L$507,MATCH($A100,'Russian Bonds'!$A$2:$A$507,0))/100))</f>
        <v>0.25692578750557271</v>
      </c>
      <c r="Q100">
        <f>Q$50*EXP(-Q$49*(HLOOKUP(Q$49,'Russian Bonds'!$B$1:$L$507,MATCH($A100,'Russian Bonds'!$A$2:$A$507,0))/100))</f>
        <v>0.23436676933989972</v>
      </c>
      <c r="R100">
        <f>R$50*EXP(-R$49*(HLOOKUP(R$49,'Russian Bonds'!$B$1:$L$507,MATCH($A100,'Russian Bonds'!$A$2:$A$507,0))/100))</f>
        <v>0.21378851497975998</v>
      </c>
      <c r="S100">
        <f>S$50*EXP(-S$49*(HLOOKUP(S$49,'Russian Bonds'!$B$1:$L$507,MATCH($A100,'Russian Bonds'!$A$2:$A$507,0))/100))</f>
        <v>0.19501710616219997</v>
      </c>
      <c r="T100">
        <f>T$50*EXP(-T$49*(HLOOKUP(T$49,'Russian Bonds'!$B$1:$L$507,MATCH($A100,'Russian Bonds'!$A$2:$A$507,0))/100))</f>
        <v>0.17789389528001234</v>
      </c>
      <c r="U100" s="25">
        <f>U$50*EXP(-U$49*(HLOOKUP(U$49,'Russian Bonds'!$B$1:$L$507,MATCH($A100,'Russian Bonds'!$A$2:$A$507,0))/100))</f>
        <v>4.2275749790709511</v>
      </c>
      <c r="W100" s="129">
        <f t="shared" si="22"/>
        <v>69.14976078866485</v>
      </c>
      <c r="X100" s="21">
        <f t="shared" si="23"/>
        <v>5.4628985771468139</v>
      </c>
      <c r="Y100" s="28">
        <f t="shared" si="24"/>
        <v>-2.1893709171538541E-3</v>
      </c>
    </row>
    <row r="101" spans="1:25" x14ac:dyDescent="0.2">
      <c r="A101" s="175">
        <v>40998</v>
      </c>
      <c r="B101">
        <f>B$50*EXP(-B$49*(HLOOKUP(B$49,'Russian Bonds'!$B$1:$L$507,MATCH($A101,'Russian Bonds'!$A$2:$A$507,0))/100))</f>
        <v>17.336207568924806</v>
      </c>
      <c r="C101">
        <f>C$50*EXP(-C$49*(HLOOKUP(C$49,'Russian Bonds'!$B$1:$L$507,MATCH($A101,'Russian Bonds'!$A$2:$A$507,0))/100))</f>
        <v>2.1536492677792163</v>
      </c>
      <c r="D101">
        <f>D$50*EXP(-D$49*(HLOOKUP(D$49,'Russian Bonds'!$B$1:$L$507,MATCH($A101,'Russian Bonds'!$A$2:$A$507,0))/100))</f>
        <v>15.425473988762549</v>
      </c>
      <c r="E101">
        <f>E$50*EXP(-E$49*(HLOOKUP(E$49,'Russian Bonds'!$B$1:$L$507,MATCH($A101,'Russian Bonds'!$A$2:$A$507,0))/100))</f>
        <v>1.5481641604576197</v>
      </c>
      <c r="F101">
        <f>F$50*EXP(-F$49*(HLOOKUP(F$49,'Russian Bonds'!$B$1:$L$507,MATCH($A101,'Russian Bonds'!$A$2:$A$507,0))/100))</f>
        <v>13.468205716347013</v>
      </c>
      <c r="G101">
        <f>G$50*EXP(-G$49*(HLOOKUP(G$49,'Russian Bonds'!$B$1:$L$507,MATCH($A101,'Russian Bonds'!$A$2:$A$507,0))/100))</f>
        <v>1.019056665955473</v>
      </c>
      <c r="H101">
        <f>H$50*EXP(-H$49*(HLOOKUP(H$49,'Russian Bonds'!$B$1:$L$507,MATCH($A101,'Russian Bonds'!$A$2:$A$507,0))/100))</f>
        <v>0.93237271268046351</v>
      </c>
      <c r="I101">
        <f>I$50*EXP(-I$49*(HLOOKUP(I$49,'Russian Bonds'!$B$1:$L$507,MATCH($A101,'Russian Bonds'!$A$2:$A$507,0))/100))</f>
        <v>0.85101745629995018</v>
      </c>
      <c r="J101">
        <f>J$50*EXP(-J$49*(HLOOKUP(J$49,'Russian Bonds'!$B$1:$L$507,MATCH($A101,'Russian Bonds'!$A$2:$A$507,0))/100))</f>
        <v>0.77676094664456474</v>
      </c>
      <c r="K101">
        <f>K$50*EXP(-K$49*(HLOOKUP(K$49,'Russian Bonds'!$B$1:$L$507,MATCH($A101,'Russian Bonds'!$A$2:$A$507,0))/100))</f>
        <v>9.319743597921331</v>
      </c>
      <c r="L101">
        <f>L$50*EXP(-L$49*(HLOOKUP(L$49,'Russian Bonds'!$B$1:$L$507,MATCH($A101,'Russian Bonds'!$A$2:$A$507,0))/100))</f>
        <v>0.37558592701648924</v>
      </c>
      <c r="M101">
        <f>M$50*EXP(-M$49*(HLOOKUP(M$49,'Russian Bonds'!$B$1:$L$507,MATCH($A101,'Russian Bonds'!$A$2:$A$507,0))/100))</f>
        <v>0.34298519351002915</v>
      </c>
      <c r="N101">
        <f>N$50*EXP(-N$49*(HLOOKUP(N$49,'Russian Bonds'!$B$1:$L$507,MATCH($A101,'Russian Bonds'!$A$2:$A$507,0))/100))</f>
        <v>0.31321419282556739</v>
      </c>
      <c r="O101">
        <f>O$50*EXP(-O$49*(HLOOKUP(O$49,'Russian Bonds'!$B$1:$L$507,MATCH($A101,'Russian Bonds'!$A$2:$A$507,0))/100))</f>
        <v>0.28602730509561514</v>
      </c>
      <c r="P101">
        <f>P$50*EXP(-P$49*(HLOOKUP(P$49,'Russian Bonds'!$B$1:$L$507,MATCH($A101,'Russian Bonds'!$A$2:$A$507,0))/100))</f>
        <v>0.26237827983502865</v>
      </c>
      <c r="Q101">
        <f>Q$50*EXP(-Q$49*(HLOOKUP(Q$49,'Russian Bonds'!$B$1:$L$507,MATCH($A101,'Russian Bonds'!$A$2:$A$507,0))/100))</f>
        <v>0.23967582440238061</v>
      </c>
      <c r="R101">
        <f>R$50*EXP(-R$49*(HLOOKUP(R$49,'Russian Bonds'!$B$1:$L$507,MATCH($A101,'Russian Bonds'!$A$2:$A$507,0))/100))</f>
        <v>0.21893771404812637</v>
      </c>
      <c r="S101">
        <f>S$50*EXP(-S$49*(HLOOKUP(S$49,'Russian Bonds'!$B$1:$L$507,MATCH($A101,'Russian Bonds'!$A$2:$A$507,0))/100))</f>
        <v>0.1999939825059095</v>
      </c>
      <c r="T101">
        <f>T$50*EXP(-T$49*(HLOOKUP(T$49,'Russian Bonds'!$B$1:$L$507,MATCH($A101,'Russian Bonds'!$A$2:$A$507,0))/100))</f>
        <v>0.18268936995378451</v>
      </c>
      <c r="U101" s="25">
        <f>U$50*EXP(-U$49*(HLOOKUP(U$49,'Russian Bonds'!$B$1:$L$507,MATCH($A101,'Russian Bonds'!$A$2:$A$507,0))/100))</f>
        <v>4.347619864044562</v>
      </c>
      <c r="W101" s="129">
        <f t="shared" si="22"/>
        <v>69.59975973501048</v>
      </c>
      <c r="X101" s="21">
        <f t="shared" si="23"/>
        <v>5.5018902034355239</v>
      </c>
      <c r="Y101" s="28">
        <f t="shared" si="24"/>
        <v>6.4865164571525115E-3</v>
      </c>
    </row>
    <row r="102" spans="1:25" x14ac:dyDescent="0.2">
      <c r="A102" s="175">
        <v>40999</v>
      </c>
      <c r="B102">
        <f>B$50*EXP(-B$49*(HLOOKUP(B$49,'Russian Bonds'!$B$1:$L$507,MATCH($A102,'Russian Bonds'!$A$2:$A$507,0))/100))</f>
        <v>17.299839732623358</v>
      </c>
      <c r="C102">
        <f>C$50*EXP(-C$49*(HLOOKUP(C$49,'Russian Bonds'!$B$1:$L$507,MATCH($A102,'Russian Bonds'!$A$2:$A$507,0))/100))</f>
        <v>2.1497761859166222</v>
      </c>
      <c r="D102">
        <f>D$50*EXP(-D$49*(HLOOKUP(D$49,'Russian Bonds'!$B$1:$L$507,MATCH($A102,'Russian Bonds'!$A$2:$A$507,0))/100))</f>
        <v>15.420847040642842</v>
      </c>
      <c r="E102">
        <f>E$50*EXP(-E$49*(HLOOKUP(E$49,'Russian Bonds'!$B$1:$L$507,MATCH($A102,'Russian Bonds'!$A$2:$A$507,0))/100))</f>
        <v>1.5475450186300574</v>
      </c>
      <c r="F102">
        <f>F$50*EXP(-F$49*(HLOOKUP(F$49,'Russian Bonds'!$B$1:$L$507,MATCH($A102,'Russian Bonds'!$A$2:$A$507,0))/100))</f>
        <v>13.49516908215773</v>
      </c>
      <c r="G102">
        <f>G$50*EXP(-G$49*(HLOOKUP(G$49,'Russian Bonds'!$B$1:$L$507,MATCH($A102,'Russian Bonds'!$A$2:$A$507,0))/100))</f>
        <v>1.0215053391862801</v>
      </c>
      <c r="H102">
        <f>H$50*EXP(-H$49*(HLOOKUP(H$49,'Russian Bonds'!$B$1:$L$507,MATCH($A102,'Russian Bonds'!$A$2:$A$507,0))/100))</f>
        <v>0.93564173462612399</v>
      </c>
      <c r="I102">
        <f>I$50*EXP(-I$49*(HLOOKUP(I$49,'Russian Bonds'!$B$1:$L$507,MATCH($A102,'Russian Bonds'!$A$2:$A$507,0))/100))</f>
        <v>0.85442834335140472</v>
      </c>
      <c r="J102">
        <f>J$50*EXP(-J$49*(HLOOKUP(J$49,'Russian Bonds'!$B$1:$L$507,MATCH($A102,'Russian Bonds'!$A$2:$A$507,0))/100))</f>
        <v>0.78026424741939071</v>
      </c>
      <c r="K102">
        <f>K$50*EXP(-K$49*(HLOOKUP(K$49,'Russian Bonds'!$B$1:$L$507,MATCH($A102,'Russian Bonds'!$A$2:$A$507,0))/100))</f>
        <v>9.3570972297718882</v>
      </c>
      <c r="L102">
        <f>L$50*EXP(-L$49*(HLOOKUP(L$49,'Russian Bonds'!$B$1:$L$507,MATCH($A102,'Russian Bonds'!$A$2:$A$507,0))/100))</f>
        <v>0.37724214610532469</v>
      </c>
      <c r="M102">
        <f>M$50*EXP(-M$49*(HLOOKUP(M$49,'Russian Bonds'!$B$1:$L$507,MATCH($A102,'Russian Bonds'!$A$2:$A$507,0))/100))</f>
        <v>0.34463547995780325</v>
      </c>
      <c r="N102">
        <f>N$50*EXP(-N$49*(HLOOKUP(N$49,'Russian Bonds'!$B$1:$L$507,MATCH($A102,'Russian Bonds'!$A$2:$A$507,0))/100))</f>
        <v>0.31484714863376961</v>
      </c>
      <c r="O102">
        <f>O$50*EXP(-O$49*(HLOOKUP(O$49,'Russian Bonds'!$B$1:$L$507,MATCH($A102,'Russian Bonds'!$A$2:$A$507,0))/100))</f>
        <v>0.28763355129585677</v>
      </c>
      <c r="P102">
        <f>P$50*EXP(-P$49*(HLOOKUP(P$49,'Russian Bonds'!$B$1:$L$507,MATCH($A102,'Russian Bonds'!$A$2:$A$507,0))/100))</f>
        <v>0.26395728178287942</v>
      </c>
      <c r="Q102">
        <f>Q$50*EXP(-Q$49*(HLOOKUP(Q$49,'Russian Bonds'!$B$1:$L$507,MATCH($A102,'Russian Bonds'!$A$2:$A$507,0))/100))</f>
        <v>0.24121466872781222</v>
      </c>
      <c r="R102">
        <f>R$50*EXP(-R$49*(HLOOKUP(R$49,'Russian Bonds'!$B$1:$L$507,MATCH($A102,'Russian Bonds'!$A$2:$A$507,0))/100))</f>
        <v>0.22043156383663784</v>
      </c>
      <c r="S102">
        <f>S$50*EXP(-S$49*(HLOOKUP(S$49,'Russian Bonds'!$B$1:$L$507,MATCH($A102,'Russian Bonds'!$A$2:$A$507,0))/100))</f>
        <v>0.20143913548763084</v>
      </c>
      <c r="T102">
        <f>T$50*EXP(-T$49*(HLOOKUP(T$49,'Russian Bonds'!$B$1:$L$507,MATCH($A102,'Russian Bonds'!$A$2:$A$507,0))/100))</f>
        <v>0.18408309862591318</v>
      </c>
      <c r="U102" s="25">
        <f>U$50*EXP(-U$49*(HLOOKUP(U$49,'Russian Bonds'!$B$1:$L$507,MATCH($A102,'Russian Bonds'!$A$2:$A$507,0))/100))</f>
        <v>4.3825403185326453</v>
      </c>
      <c r="W102" s="129">
        <f t="shared" si="22"/>
        <v>69.680138347311981</v>
      </c>
      <c r="X102" s="21">
        <f t="shared" si="23"/>
        <v>5.5163617852847455</v>
      </c>
      <c r="Y102" s="28">
        <f t="shared" si="24"/>
        <v>1.154202757633381E-3</v>
      </c>
    </row>
    <row r="103" spans="1:25" x14ac:dyDescent="0.2">
      <c r="A103" s="175">
        <v>41002</v>
      </c>
      <c r="B103">
        <f>B$50*EXP(-B$49*(HLOOKUP(B$49,'Russian Bonds'!$B$1:$L$507,MATCH($A103,'Russian Bonds'!$A$2:$A$507,0))/100))</f>
        <v>17.306761052688138</v>
      </c>
      <c r="C103">
        <f>C$50*EXP(-C$49*(HLOOKUP(C$49,'Russian Bonds'!$B$1:$L$507,MATCH($A103,'Russian Bonds'!$A$2:$A$507,0))/100))</f>
        <v>2.1502061841521956</v>
      </c>
      <c r="D103">
        <f>D$50*EXP(-D$49*(HLOOKUP(D$49,'Russian Bonds'!$B$1:$L$507,MATCH($A103,'Russian Bonds'!$A$2:$A$507,0))/100))</f>
        <v>15.411597307615855</v>
      </c>
      <c r="E103">
        <f>E$50*EXP(-E$49*(HLOOKUP(E$49,'Russian Bonds'!$B$1:$L$507,MATCH($A103,'Russian Bonds'!$A$2:$A$507,0))/100))</f>
        <v>1.5463074776975285</v>
      </c>
      <c r="F103">
        <f>F$50*EXP(-F$49*(HLOOKUP(F$49,'Russian Bonds'!$B$1:$L$507,MATCH($A103,'Russian Bonds'!$A$2:$A$507,0))/100))</f>
        <v>13.454744242489383</v>
      </c>
      <c r="G103">
        <f>G$50*EXP(-G$49*(HLOOKUP(G$49,'Russian Bonds'!$B$1:$L$507,MATCH($A103,'Russian Bonds'!$A$2:$A$507,0))/100))</f>
        <v>1.0178345313837258</v>
      </c>
      <c r="H103">
        <f>H$50*EXP(-H$49*(HLOOKUP(H$49,'Russian Bonds'!$B$1:$L$507,MATCH($A103,'Russian Bonds'!$A$2:$A$507,0))/100))</f>
        <v>0.93106830418171338</v>
      </c>
      <c r="I103">
        <f>I$50*EXP(-I$49*(HLOOKUP(I$49,'Russian Bonds'!$B$1:$L$507,MATCH($A103,'Russian Bonds'!$A$2:$A$507,0))/100))</f>
        <v>0.84965691709148539</v>
      </c>
      <c r="J103">
        <f>J$50*EXP(-J$49*(HLOOKUP(J$49,'Russian Bonds'!$B$1:$L$507,MATCH($A103,'Russian Bonds'!$A$2:$A$507,0))/100))</f>
        <v>0.7753640345386662</v>
      </c>
      <c r="K103">
        <f>K$50*EXP(-K$49*(HLOOKUP(K$49,'Russian Bonds'!$B$1:$L$507,MATCH($A103,'Russian Bonds'!$A$2:$A$507,0))/100))</f>
        <v>9.291826264066346</v>
      </c>
      <c r="L103">
        <f>L$50*EXP(-L$49*(HLOOKUP(L$49,'Russian Bonds'!$B$1:$L$507,MATCH($A103,'Russian Bonds'!$A$2:$A$507,0))/100))</f>
        <v>0.37434853627499026</v>
      </c>
      <c r="M103">
        <f>M$50*EXP(-M$49*(HLOOKUP(M$49,'Russian Bonds'!$B$1:$L$507,MATCH($A103,'Russian Bonds'!$A$2:$A$507,0))/100))</f>
        <v>0.34175266669279281</v>
      </c>
      <c r="N103">
        <f>N$50*EXP(-N$49*(HLOOKUP(N$49,'Russian Bonds'!$B$1:$L$507,MATCH($A103,'Russian Bonds'!$A$2:$A$507,0))/100))</f>
        <v>0.31199503637390891</v>
      </c>
      <c r="O103">
        <f>O$50*EXP(-O$49*(HLOOKUP(O$49,'Russian Bonds'!$B$1:$L$507,MATCH($A103,'Russian Bonds'!$A$2:$A$507,0))/100))</f>
        <v>0.28482850964688466</v>
      </c>
      <c r="P103">
        <f>P$50*EXP(-P$49*(HLOOKUP(P$49,'Russian Bonds'!$B$1:$L$507,MATCH($A103,'Russian Bonds'!$A$2:$A$507,0))/100))</f>
        <v>0.26198500744330855</v>
      </c>
      <c r="Q103">
        <f>Q$50*EXP(-Q$49*(HLOOKUP(Q$49,'Russian Bonds'!$B$1:$L$507,MATCH($A103,'Russian Bonds'!$A$2:$A$507,0))/100))</f>
        <v>0.23929264970483879</v>
      </c>
      <c r="R103">
        <f>R$50*EXP(-R$49*(HLOOKUP(R$49,'Russian Bonds'!$B$1:$L$507,MATCH($A103,'Russian Bonds'!$A$2:$A$507,0))/100))</f>
        <v>0.21856583612004404</v>
      </c>
      <c r="S103">
        <f>S$50*EXP(-S$49*(HLOOKUP(S$49,'Russian Bonds'!$B$1:$L$507,MATCH($A103,'Russian Bonds'!$A$2:$A$507,0))/100))</f>
        <v>0.19963431713334387</v>
      </c>
      <c r="T103">
        <f>T$50*EXP(-T$49*(HLOOKUP(T$49,'Russian Bonds'!$B$1:$L$507,MATCH($A103,'Russian Bonds'!$A$2:$A$507,0))/100))</f>
        <v>0.18234258969643991</v>
      </c>
      <c r="U103" s="25">
        <f>U$50*EXP(-U$49*(HLOOKUP(U$49,'Russian Bonds'!$B$1:$L$507,MATCH($A103,'Russian Bonds'!$A$2:$A$507,0))/100))</f>
        <v>4.3563238048121047</v>
      </c>
      <c r="W103" s="129">
        <f t="shared" si="22"/>
        <v>69.506435269803717</v>
      </c>
      <c r="X103" s="21">
        <f t="shared" si="23"/>
        <v>5.5036641546222871</v>
      </c>
      <c r="Y103" s="28">
        <f t="shared" si="24"/>
        <v>-2.4959759145365915E-3</v>
      </c>
    </row>
    <row r="104" spans="1:25" x14ac:dyDescent="0.2">
      <c r="A104" s="175">
        <v>41003</v>
      </c>
      <c r="B104">
        <f>B$50*EXP(-B$49*(HLOOKUP(B$49,'Russian Bonds'!$B$1:$L$507,MATCH($A104,'Russian Bonds'!$A$2:$A$507,0))/100))</f>
        <v>17.305030463113791</v>
      </c>
      <c r="C104">
        <f>C$50*EXP(-C$49*(HLOOKUP(C$49,'Russian Bonds'!$B$1:$L$507,MATCH($A104,'Russian Bonds'!$A$2:$A$507,0))/100))</f>
        <v>2.1471980017134262</v>
      </c>
      <c r="D104">
        <f>D$50*EXP(-D$49*(HLOOKUP(D$49,'Russian Bonds'!$B$1:$L$507,MATCH($A104,'Russian Bonds'!$A$2:$A$507,0))/100))</f>
        <v>15.383881384276453</v>
      </c>
      <c r="E104">
        <f>E$50*EXP(-E$49*(HLOOKUP(E$49,'Russian Bonds'!$B$1:$L$507,MATCH($A104,'Russian Bonds'!$A$2:$A$507,0))/100))</f>
        <v>1.5426007895560345</v>
      </c>
      <c r="F104">
        <f>F$50*EXP(-F$49*(HLOOKUP(F$49,'Russian Bonds'!$B$1:$L$507,MATCH($A104,'Russian Bonds'!$A$2:$A$507,0))/100))</f>
        <v>13.448018551930897</v>
      </c>
      <c r="G104">
        <f>G$50*EXP(-G$49*(HLOOKUP(G$49,'Russian Bonds'!$B$1:$L$507,MATCH($A104,'Russian Bonds'!$A$2:$A$507,0))/100))</f>
        <v>1.0172240138384745</v>
      </c>
      <c r="H104">
        <f>H$50*EXP(-H$49*(HLOOKUP(H$49,'Russian Bonds'!$B$1:$L$507,MATCH($A104,'Russian Bonds'!$A$2:$A$507,0))/100))</f>
        <v>0.93106830418171338</v>
      </c>
      <c r="I104">
        <f>I$50*EXP(-I$49*(HLOOKUP(I$49,'Russian Bonds'!$B$1:$L$507,MATCH($A104,'Russian Bonds'!$A$2:$A$507,0))/100))</f>
        <v>0.84965691709148539</v>
      </c>
      <c r="J104">
        <f>J$50*EXP(-J$49*(HLOOKUP(J$49,'Russian Bonds'!$B$1:$L$507,MATCH($A104,'Russian Bonds'!$A$2:$A$507,0))/100))</f>
        <v>0.7753640345386662</v>
      </c>
      <c r="K104">
        <f>K$50*EXP(-K$49*(HLOOKUP(K$49,'Russian Bonds'!$B$1:$L$507,MATCH($A104,'Russian Bonds'!$A$2:$A$507,0))/100))</f>
        <v>9.291826264066346</v>
      </c>
      <c r="L104">
        <f>L$50*EXP(-L$49*(HLOOKUP(L$49,'Russian Bonds'!$B$1:$L$507,MATCH($A104,'Russian Bonds'!$A$2:$A$507,0))/100))</f>
        <v>0.37434853627499026</v>
      </c>
      <c r="M104">
        <f>M$50*EXP(-M$49*(HLOOKUP(M$49,'Russian Bonds'!$B$1:$L$507,MATCH($A104,'Russian Bonds'!$A$2:$A$507,0))/100))</f>
        <v>0.34175266669279281</v>
      </c>
      <c r="N104">
        <f>N$50*EXP(-N$49*(HLOOKUP(N$49,'Russian Bonds'!$B$1:$L$507,MATCH($A104,'Russian Bonds'!$A$2:$A$507,0))/100))</f>
        <v>0.31199503637390891</v>
      </c>
      <c r="O104">
        <f>O$50*EXP(-O$49*(HLOOKUP(O$49,'Russian Bonds'!$B$1:$L$507,MATCH($A104,'Russian Bonds'!$A$2:$A$507,0))/100))</f>
        <v>0.28482850964688466</v>
      </c>
      <c r="P104">
        <f>P$50*EXP(-P$49*(HLOOKUP(P$49,'Russian Bonds'!$B$1:$L$507,MATCH($A104,'Russian Bonds'!$A$2:$A$507,0))/100))</f>
        <v>0.26198500744330855</v>
      </c>
      <c r="Q104">
        <f>Q$50*EXP(-Q$49*(HLOOKUP(Q$49,'Russian Bonds'!$B$1:$L$507,MATCH($A104,'Russian Bonds'!$A$2:$A$507,0))/100))</f>
        <v>0.23929264970483879</v>
      </c>
      <c r="R104">
        <f>R$50*EXP(-R$49*(HLOOKUP(R$49,'Russian Bonds'!$B$1:$L$507,MATCH($A104,'Russian Bonds'!$A$2:$A$507,0))/100))</f>
        <v>0.21856583612004404</v>
      </c>
      <c r="S104">
        <f>S$50*EXP(-S$49*(HLOOKUP(S$49,'Russian Bonds'!$B$1:$L$507,MATCH($A104,'Russian Bonds'!$A$2:$A$507,0))/100))</f>
        <v>0.19963431713334387</v>
      </c>
      <c r="T104">
        <f>T$50*EXP(-T$49*(HLOOKUP(T$49,'Russian Bonds'!$B$1:$L$507,MATCH($A104,'Russian Bonds'!$A$2:$A$507,0))/100))</f>
        <v>0.18234258969643991</v>
      </c>
      <c r="U104" s="25">
        <f>U$50*EXP(-U$49*(HLOOKUP(U$49,'Russian Bonds'!$B$1:$L$507,MATCH($A104,'Russian Bonds'!$A$2:$A$507,0))/100))</f>
        <v>4.347619864044562</v>
      </c>
      <c r="W104" s="129">
        <f t="shared" si="22"/>
        <v>69.454233737438415</v>
      </c>
      <c r="X104" s="21">
        <f t="shared" si="23"/>
        <v>5.5032352081585154</v>
      </c>
      <c r="Y104" s="28">
        <f t="shared" si="24"/>
        <v>-7.513138097818505E-4</v>
      </c>
    </row>
    <row r="105" spans="1:25" x14ac:dyDescent="0.2">
      <c r="A105" s="175">
        <v>41004</v>
      </c>
      <c r="B105">
        <f>B$50*EXP(-B$49*(HLOOKUP(B$49,'Russian Bonds'!$B$1:$L$507,MATCH($A105,'Russian Bonds'!$A$2:$A$507,0))/100))</f>
        <v>17.308491815330097</v>
      </c>
      <c r="C105">
        <f>C$50*EXP(-C$49*(HLOOKUP(C$49,'Russian Bonds'!$B$1:$L$507,MATCH($A105,'Russian Bonds'!$A$2:$A$507,0))/100))</f>
        <v>2.1489164474014215</v>
      </c>
      <c r="D105">
        <f>D$50*EXP(-D$49*(HLOOKUP(D$49,'Russian Bonds'!$B$1:$L$507,MATCH($A105,'Russian Bonds'!$A$2:$A$507,0))/100))</f>
        <v>15.37926691206661</v>
      </c>
      <c r="E105">
        <f>E$50*EXP(-E$49*(HLOOKUP(E$49,'Russian Bonds'!$B$1:$L$507,MATCH($A105,'Russian Bonds'!$A$2:$A$507,0))/100))</f>
        <v>1.5419838726318222</v>
      </c>
      <c r="F105">
        <f>F$50*EXP(-F$49*(HLOOKUP(F$49,'Russian Bonds'!$B$1:$L$507,MATCH($A105,'Russian Bonds'!$A$2:$A$507,0))/100))</f>
        <v>13.401032760099497</v>
      </c>
      <c r="G105">
        <f>G$50*EXP(-G$49*(HLOOKUP(G$49,'Russian Bonds'!$B$1:$L$507,MATCH($A105,'Russian Bonds'!$A$2:$A$507,0))/100))</f>
        <v>1.0129606323486506</v>
      </c>
      <c r="H105">
        <f>H$50*EXP(-H$49*(HLOOKUP(H$49,'Russian Bonds'!$B$1:$L$507,MATCH($A105,'Russian Bonds'!$A$2:$A$507,0))/100))</f>
        <v>0.92586889361566649</v>
      </c>
      <c r="I105">
        <f>I$50*EXP(-I$49*(HLOOKUP(I$49,'Russian Bonds'!$B$1:$L$507,MATCH($A105,'Russian Bonds'!$A$2:$A$507,0))/100))</f>
        <v>0.84423647673300406</v>
      </c>
      <c r="J105">
        <f>J$50*EXP(-J$49*(HLOOKUP(J$49,'Russian Bonds'!$B$1:$L$507,MATCH($A105,'Russian Bonds'!$A$2:$A$507,0))/100))</f>
        <v>0.76980146277861317</v>
      </c>
      <c r="K105">
        <f>K$50*EXP(-K$49*(HLOOKUP(K$49,'Russian Bonds'!$B$1:$L$507,MATCH($A105,'Russian Bonds'!$A$2:$A$507,0))/100))</f>
        <v>9.208575020232141</v>
      </c>
      <c r="L105">
        <f>L$50*EXP(-L$49*(HLOOKUP(L$49,'Russian Bonds'!$B$1:$L$507,MATCH($A105,'Russian Bonds'!$A$2:$A$507,0))/100))</f>
        <v>0.37066077032708911</v>
      </c>
      <c r="M105">
        <f>M$50*EXP(-M$49*(HLOOKUP(M$49,'Russian Bonds'!$B$1:$L$507,MATCH($A105,'Russian Bonds'!$A$2:$A$507,0))/100))</f>
        <v>0.33808159734968801</v>
      </c>
      <c r="N105">
        <f>N$50*EXP(-N$49*(HLOOKUP(N$49,'Russian Bonds'!$B$1:$L$507,MATCH($A105,'Russian Bonds'!$A$2:$A$507,0))/100))</f>
        <v>0.30836596590908028</v>
      </c>
      <c r="O105">
        <f>O$50*EXP(-O$49*(HLOOKUP(O$49,'Russian Bonds'!$B$1:$L$507,MATCH($A105,'Russian Bonds'!$A$2:$A$507,0))/100))</f>
        <v>0.28126218545011789</v>
      </c>
      <c r="P105">
        <f>P$50*EXP(-P$49*(HLOOKUP(P$49,'Russian Bonds'!$B$1:$L$507,MATCH($A105,'Russian Bonds'!$A$2:$A$507,0))/100))</f>
        <v>0.2580845588294004</v>
      </c>
      <c r="Q105">
        <f>Q$50*EXP(-Q$49*(HLOOKUP(Q$49,'Russian Bonds'!$B$1:$L$507,MATCH($A105,'Russian Bonds'!$A$2:$A$507,0))/100))</f>
        <v>0.23549443406295112</v>
      </c>
      <c r="R105">
        <f>R$50*EXP(-R$49*(HLOOKUP(R$49,'Russian Bonds'!$B$1:$L$507,MATCH($A105,'Russian Bonds'!$A$2:$A$507,0))/100))</f>
        <v>0.21488162145836998</v>
      </c>
      <c r="S105">
        <f>S$50*EXP(-S$49*(HLOOKUP(S$49,'Russian Bonds'!$B$1:$L$507,MATCH($A105,'Russian Bonds'!$A$2:$A$507,0))/100))</f>
        <v>0.19607304700982942</v>
      </c>
      <c r="T105">
        <f>T$50*EXP(-T$49*(HLOOKUP(T$49,'Russian Bonds'!$B$1:$L$507,MATCH($A105,'Russian Bonds'!$A$2:$A$507,0))/100))</f>
        <v>0.17891078586805456</v>
      </c>
      <c r="U105" s="25">
        <f>U$50*EXP(-U$49*(HLOOKUP(U$49,'Russian Bonds'!$B$1:$L$507,MATCH($A105,'Russian Bonds'!$A$2:$A$507,0))/100))</f>
        <v>4.2615312227785731</v>
      </c>
      <c r="W105" s="129">
        <f t="shared" si="22"/>
        <v>69.184480482280691</v>
      </c>
      <c r="X105" s="21">
        <f t="shared" si="23"/>
        <v>5.4748696564305179</v>
      </c>
      <c r="Y105" s="28">
        <f t="shared" si="24"/>
        <v>-3.8914613005835911E-3</v>
      </c>
    </row>
    <row r="106" spans="1:25" x14ac:dyDescent="0.2">
      <c r="A106" s="175">
        <v>41005</v>
      </c>
      <c r="B106">
        <f>B$50*EXP(-B$49*(HLOOKUP(B$49,'Russian Bonds'!$B$1:$L$507,MATCH($A106,'Russian Bonds'!$A$2:$A$507,0))/100))</f>
        <v>17.313685141834721</v>
      </c>
      <c r="C106">
        <f>C$50*EXP(-C$49*(HLOOKUP(C$49,'Russian Bonds'!$B$1:$L$507,MATCH($A106,'Russian Bonds'!$A$2:$A$507,0))/100))</f>
        <v>2.1493462736720961</v>
      </c>
      <c r="D106">
        <f>D$50*EXP(-D$49*(HLOOKUP(D$49,'Russian Bonds'!$B$1:$L$507,MATCH($A106,'Russian Bonds'!$A$2:$A$507,0))/100))</f>
        <v>15.383881384276453</v>
      </c>
      <c r="E106">
        <f>E$50*EXP(-E$49*(HLOOKUP(E$49,'Russian Bonds'!$B$1:$L$507,MATCH($A106,'Russian Bonds'!$A$2:$A$507,0))/100))</f>
        <v>1.5426007895560345</v>
      </c>
      <c r="F106">
        <f>F$50*EXP(-F$49*(HLOOKUP(F$49,'Russian Bonds'!$B$1:$L$507,MATCH($A106,'Russian Bonds'!$A$2:$A$507,0))/100))</f>
        <v>13.414440495610041</v>
      </c>
      <c r="G106">
        <f>G$50*EXP(-G$49*(HLOOKUP(G$49,'Russian Bonds'!$B$1:$L$507,MATCH($A106,'Russian Bonds'!$A$2:$A$507,0))/100))</f>
        <v>1.0141769147309445</v>
      </c>
      <c r="H106">
        <f>H$50*EXP(-H$49*(HLOOKUP(H$49,'Russian Bonds'!$B$1:$L$507,MATCH($A106,'Russian Bonds'!$A$2:$A$507,0))/100))</f>
        <v>0.92846495931367157</v>
      </c>
      <c r="I106">
        <f>I$50*EXP(-I$49*(HLOOKUP(I$49,'Russian Bonds'!$B$1:$L$507,MATCH($A106,'Russian Bonds'!$A$2:$A$507,0))/100))</f>
        <v>0.84694236056365846</v>
      </c>
      <c r="J106">
        <f>J$50*EXP(-J$49*(HLOOKUP(J$49,'Russian Bonds'!$B$1:$L$507,MATCH($A106,'Russian Bonds'!$A$2:$A$507,0))/100))</f>
        <v>0.77257774234946253</v>
      </c>
      <c r="K106">
        <f>K$50*EXP(-K$49*(HLOOKUP(K$49,'Russian Bonds'!$B$1:$L$507,MATCH($A106,'Russian Bonds'!$A$2:$A$507,0))/100))</f>
        <v>9.2547331946064126</v>
      </c>
      <c r="L106">
        <f>L$50*EXP(-L$49*(HLOOKUP(L$49,'Russian Bonds'!$B$1:$L$507,MATCH($A106,'Russian Bonds'!$A$2:$A$507,0))/100))</f>
        <v>0.37270502110030157</v>
      </c>
      <c r="M106">
        <f>M$50*EXP(-M$49*(HLOOKUP(M$49,'Russian Bonds'!$B$1:$L$507,MATCH($A106,'Russian Bonds'!$A$2:$A$507,0))/100))</f>
        <v>0.3401161845917543</v>
      </c>
      <c r="N106">
        <f>N$50*EXP(-N$49*(HLOOKUP(N$49,'Russian Bonds'!$B$1:$L$507,MATCH($A106,'Russian Bonds'!$A$2:$A$507,0))/100))</f>
        <v>0.3103768730556517</v>
      </c>
      <c r="O106">
        <f>O$50*EXP(-O$49*(HLOOKUP(O$49,'Russian Bonds'!$B$1:$L$507,MATCH($A106,'Russian Bonds'!$A$2:$A$507,0))/100))</f>
        <v>0.28323792777881124</v>
      </c>
      <c r="P106">
        <f>P$50*EXP(-P$49*(HLOOKUP(P$49,'Russian Bonds'!$B$1:$L$507,MATCH($A106,'Russian Bonds'!$A$2:$A$507,0))/100))</f>
        <v>0.25924855637436367</v>
      </c>
      <c r="Q106">
        <f>Q$50*EXP(-Q$49*(HLOOKUP(Q$49,'Russian Bonds'!$B$1:$L$507,MATCH($A106,'Russian Bonds'!$A$2:$A$507,0))/100))</f>
        <v>0.23662752458818084</v>
      </c>
      <c r="R106">
        <f>R$50*EXP(-R$49*(HLOOKUP(R$49,'Russian Bonds'!$B$1:$L$507,MATCH($A106,'Russian Bonds'!$A$2:$A$507,0))/100))</f>
        <v>0.21598031702006837</v>
      </c>
      <c r="S106">
        <f>S$50*EXP(-S$49*(HLOOKUP(S$49,'Russian Bonds'!$B$1:$L$507,MATCH($A106,'Russian Bonds'!$A$2:$A$507,0))/100))</f>
        <v>0.19713470536140315</v>
      </c>
      <c r="T106">
        <f>T$50*EXP(-T$49*(HLOOKUP(T$49,'Russian Bonds'!$B$1:$L$507,MATCH($A106,'Russian Bonds'!$A$2:$A$507,0))/100))</f>
        <v>0.1799334892832678</v>
      </c>
      <c r="U106" s="25">
        <f>U$50*EXP(-U$49*(HLOOKUP(U$49,'Russian Bonds'!$B$1:$L$507,MATCH($A106,'Russian Bonds'!$A$2:$A$507,0))/100))</f>
        <v>4.2786114854212975</v>
      </c>
      <c r="W106" s="129">
        <f t="shared" si="22"/>
        <v>69.294821341088607</v>
      </c>
      <c r="X106" s="21">
        <f t="shared" si="23"/>
        <v>5.4828659841541594</v>
      </c>
      <c r="Y106" s="28">
        <f t="shared" si="24"/>
        <v>1.593608296788548E-3</v>
      </c>
    </row>
    <row r="107" spans="1:25" x14ac:dyDescent="0.2">
      <c r="A107" s="175">
        <v>41006</v>
      </c>
      <c r="B107">
        <f>B$50*EXP(-B$49*(HLOOKUP(B$49,'Russian Bonds'!$B$1:$L$507,MATCH($A107,'Russian Bonds'!$A$2:$A$507,0))/100))</f>
        <v>17.318880026571019</v>
      </c>
      <c r="C107">
        <f>C$50*EXP(-C$49*(HLOOKUP(C$49,'Russian Bonds'!$B$1:$L$507,MATCH($A107,'Russian Bonds'!$A$2:$A$507,0))/100))</f>
        <v>2.1471980017134262</v>
      </c>
      <c r="D107">
        <f>D$50*EXP(-D$49*(HLOOKUP(D$49,'Russian Bonds'!$B$1:$L$507,MATCH($A107,'Russian Bonds'!$A$2:$A$507,0))/100))</f>
        <v>15.351609131095364</v>
      </c>
      <c r="E107">
        <f>E$50*EXP(-E$49*(HLOOKUP(E$49,'Russian Bonds'!$B$1:$L$507,MATCH($A107,'Russian Bonds'!$A$2:$A$507,0))/100))</f>
        <v>1.538287548700459</v>
      </c>
      <c r="F107">
        <f>F$50*EXP(-F$49*(HLOOKUP(F$49,'Russian Bonds'!$B$1:$L$507,MATCH($A107,'Russian Bonds'!$A$2:$A$507,0))/100))</f>
        <v>13.34753569451966</v>
      </c>
      <c r="G107">
        <f>G$50*EXP(-G$49*(HLOOKUP(G$49,'Russian Bonds'!$B$1:$L$507,MATCH($A107,'Russian Bonds'!$A$2:$A$507,0))/100))</f>
        <v>1.0081100719713552</v>
      </c>
      <c r="H107">
        <f>H$50*EXP(-H$49*(HLOOKUP(H$49,'Russian Bonds'!$B$1:$L$507,MATCH($A107,'Russian Bonds'!$A$2:$A$507,0))/100))</f>
        <v>0.92005425492965343</v>
      </c>
      <c r="I107">
        <f>I$50*EXP(-I$49*(HLOOKUP(I$49,'Russian Bonds'!$B$1:$L$507,MATCH($A107,'Russian Bonds'!$A$2:$A$507,0))/100))</f>
        <v>0.83817980428613759</v>
      </c>
      <c r="J107">
        <f>J$50*EXP(-J$49*(HLOOKUP(J$49,'Russian Bonds'!$B$1:$L$507,MATCH($A107,'Russian Bonds'!$A$2:$A$507,0))/100))</f>
        <v>0.76359125622093227</v>
      </c>
      <c r="K107">
        <f>K$50*EXP(-K$49*(HLOOKUP(K$49,'Russian Bonds'!$B$1:$L$507,MATCH($A107,'Russian Bonds'!$A$2:$A$507,0))/100))</f>
        <v>9.1078357766346976</v>
      </c>
      <c r="L107">
        <f>L$50*EXP(-L$49*(HLOOKUP(L$49,'Russian Bonds'!$B$1:$L$507,MATCH($A107,'Russian Bonds'!$A$2:$A$507,0))/100))</f>
        <v>0.3662028001167229</v>
      </c>
      <c r="M107">
        <f>M$50*EXP(-M$49*(HLOOKUP(M$49,'Russian Bonds'!$B$1:$L$507,MATCH($A107,'Russian Bonds'!$A$2:$A$507,0))/100))</f>
        <v>0.33364824476383137</v>
      </c>
      <c r="N107">
        <f>N$50*EXP(-N$49*(HLOOKUP(N$49,'Russian Bonds'!$B$1:$L$507,MATCH($A107,'Russian Bonds'!$A$2:$A$507,0))/100))</f>
        <v>0.30398771172285749</v>
      </c>
      <c r="O107">
        <f>O$50*EXP(-O$49*(HLOOKUP(O$49,'Russian Bonds'!$B$1:$L$507,MATCH($A107,'Russian Bonds'!$A$2:$A$507,0))/100))</f>
        <v>0.27696392931396741</v>
      </c>
      <c r="P107">
        <f>P$50*EXP(-P$49*(HLOOKUP(P$49,'Russian Bonds'!$B$1:$L$507,MATCH($A107,'Russian Bonds'!$A$2:$A$507,0))/100))</f>
        <v>0.25348059673562057</v>
      </c>
      <c r="Q107">
        <f>Q$50*EXP(-Q$49*(HLOOKUP(Q$49,'Russian Bonds'!$B$1:$L$507,MATCH($A107,'Russian Bonds'!$A$2:$A$507,0))/100))</f>
        <v>0.23101607079082931</v>
      </c>
      <c r="R107">
        <f>R$50*EXP(-R$49*(HLOOKUP(R$49,'Russian Bonds'!$B$1:$L$507,MATCH($A107,'Russian Bonds'!$A$2:$A$507,0))/100))</f>
        <v>0.21054244644727799</v>
      </c>
      <c r="S107">
        <f>S$50*EXP(-S$49*(HLOOKUP(S$49,'Russian Bonds'!$B$1:$L$507,MATCH($A107,'Russian Bonds'!$A$2:$A$507,0))/100))</f>
        <v>0.19188328155810977</v>
      </c>
      <c r="T107">
        <f>T$50*EXP(-T$49*(HLOOKUP(T$49,'Russian Bonds'!$B$1:$L$507,MATCH($A107,'Russian Bonds'!$A$2:$A$507,0))/100))</f>
        <v>0.17487777102812729</v>
      </c>
      <c r="U107" s="25">
        <f>U$50*EXP(-U$49*(HLOOKUP(U$49,'Russian Bonds'!$B$1:$L$507,MATCH($A107,'Russian Bonds'!$A$2:$A$507,0))/100))</f>
        <v>4.1688013050489836</v>
      </c>
      <c r="W107" s="129">
        <f t="shared" si="22"/>
        <v>68.852685724169021</v>
      </c>
      <c r="X107" s="21">
        <f t="shared" si="23"/>
        <v>5.4434438012804414</v>
      </c>
      <c r="Y107" s="28">
        <f t="shared" si="24"/>
        <v>-6.400942527475066E-3</v>
      </c>
    </row>
    <row r="108" spans="1:25" x14ac:dyDescent="0.2">
      <c r="A108" s="175">
        <v>41009</v>
      </c>
      <c r="B108">
        <f>B$50*EXP(-B$49*(HLOOKUP(B$49,'Russian Bonds'!$B$1:$L$507,MATCH($A108,'Russian Bonds'!$A$2:$A$507,0))/100))</f>
        <v>17.318880026571019</v>
      </c>
      <c r="C108">
        <f>C$50*EXP(-C$49*(HLOOKUP(C$49,'Russian Bonds'!$B$1:$L$507,MATCH($A108,'Russian Bonds'!$A$2:$A$507,0))/100))</f>
        <v>2.1471980017134262</v>
      </c>
      <c r="D108">
        <f>D$50*EXP(-D$49*(HLOOKUP(D$49,'Russian Bonds'!$B$1:$L$507,MATCH($A108,'Russian Bonds'!$A$2:$A$507,0))/100))</f>
        <v>15.35621530472619</v>
      </c>
      <c r="E108">
        <f>E$50*EXP(-E$49*(HLOOKUP(E$49,'Russian Bonds'!$B$1:$L$507,MATCH($A108,'Russian Bonds'!$A$2:$A$507,0))/100))</f>
        <v>1.5389029867993531</v>
      </c>
      <c r="F108">
        <f>F$50*EXP(-F$49*(HLOOKUP(F$49,'Russian Bonds'!$B$1:$L$507,MATCH($A108,'Russian Bonds'!$A$2:$A$507,0))/100))</f>
        <v>13.380946279585947</v>
      </c>
      <c r="G108">
        <f>G$50*EXP(-G$49*(HLOOKUP(G$49,'Russian Bonds'!$B$1:$L$507,MATCH($A108,'Russian Bonds'!$A$2:$A$507,0))/100))</f>
        <v>1.0111389432224924</v>
      </c>
      <c r="H108">
        <f>H$50*EXP(-H$49*(HLOOKUP(H$49,'Russian Bonds'!$B$1:$L$507,MATCH($A108,'Russian Bonds'!$A$2:$A$507,0))/100))</f>
        <v>0.92586889361566649</v>
      </c>
      <c r="I108">
        <f>I$50*EXP(-I$49*(HLOOKUP(I$49,'Russian Bonds'!$B$1:$L$507,MATCH($A108,'Russian Bonds'!$A$2:$A$507,0))/100))</f>
        <v>0.84423647673300406</v>
      </c>
      <c r="J108">
        <f>J$50*EXP(-J$49*(HLOOKUP(J$49,'Russian Bonds'!$B$1:$L$507,MATCH($A108,'Russian Bonds'!$A$2:$A$507,0))/100))</f>
        <v>0.76980146277861317</v>
      </c>
      <c r="K108">
        <f>K$50*EXP(-K$49*(HLOOKUP(K$49,'Russian Bonds'!$B$1:$L$507,MATCH($A108,'Russian Bonds'!$A$2:$A$507,0))/100))</f>
        <v>9.208575020232141</v>
      </c>
      <c r="L108">
        <f>L$50*EXP(-L$49*(HLOOKUP(L$49,'Russian Bonds'!$B$1:$L$507,MATCH($A108,'Russian Bonds'!$A$2:$A$507,0))/100))</f>
        <v>0.37066077032708911</v>
      </c>
      <c r="M108">
        <f>M$50*EXP(-M$49*(HLOOKUP(M$49,'Russian Bonds'!$B$1:$L$507,MATCH($A108,'Russian Bonds'!$A$2:$A$507,0))/100))</f>
        <v>0.33808159734968801</v>
      </c>
      <c r="N108">
        <f>N$50*EXP(-N$49*(HLOOKUP(N$49,'Russian Bonds'!$B$1:$L$507,MATCH($A108,'Russian Bonds'!$A$2:$A$507,0))/100))</f>
        <v>0.30836596590908028</v>
      </c>
      <c r="O108">
        <f>O$50*EXP(-O$49*(HLOOKUP(O$49,'Russian Bonds'!$B$1:$L$507,MATCH($A108,'Russian Bonds'!$A$2:$A$507,0))/100))</f>
        <v>0.28126218545011789</v>
      </c>
      <c r="P108">
        <f>P$50*EXP(-P$49*(HLOOKUP(P$49,'Russian Bonds'!$B$1:$L$507,MATCH($A108,'Russian Bonds'!$A$2:$A$507,0))/100))</f>
        <v>0.25769772219116688</v>
      </c>
      <c r="Q108">
        <f>Q$50*EXP(-Q$49*(HLOOKUP(Q$49,'Russian Bonds'!$B$1:$L$507,MATCH($A108,'Russian Bonds'!$A$2:$A$507,0))/100))</f>
        <v>0.23511794424062607</v>
      </c>
      <c r="R108">
        <f>R$50*EXP(-R$49*(HLOOKUP(R$49,'Russian Bonds'!$B$1:$L$507,MATCH($A108,'Russian Bonds'!$A$2:$A$507,0))/100))</f>
        <v>0.21451663302995624</v>
      </c>
      <c r="S108">
        <f>S$50*EXP(-S$49*(HLOOKUP(S$49,'Russian Bonds'!$B$1:$L$507,MATCH($A108,'Russian Bonds'!$A$2:$A$507,0))/100))</f>
        <v>0.19572043297305058</v>
      </c>
      <c r="T108">
        <f>T$50*EXP(-T$49*(HLOOKUP(T$49,'Russian Bonds'!$B$1:$L$507,MATCH($A108,'Russian Bonds'!$A$2:$A$507,0))/100))</f>
        <v>0.17857117810444598</v>
      </c>
      <c r="U108" s="25">
        <f>U$50*EXP(-U$49*(HLOOKUP(U$49,'Russian Bonds'!$B$1:$L$507,MATCH($A108,'Russian Bonds'!$A$2:$A$507,0))/100))</f>
        <v>4.2530166777162606</v>
      </c>
      <c r="W108" s="129">
        <f t="shared" si="22"/>
        <v>69.134774503269327</v>
      </c>
      <c r="X108" s="21">
        <f t="shared" si="23"/>
        <v>5.4732080104812209</v>
      </c>
      <c r="Y108" s="28">
        <f t="shared" si="24"/>
        <v>4.0886203949852288E-3</v>
      </c>
    </row>
    <row r="109" spans="1:25" x14ac:dyDescent="0.2">
      <c r="A109" s="175">
        <v>41010</v>
      </c>
      <c r="B109">
        <f>B$50*EXP(-B$49*(HLOOKUP(B$49,'Russian Bonds'!$B$1:$L$507,MATCH($A109,'Russian Bonds'!$A$2:$A$507,0))/100))</f>
        <v>17.337941276365626</v>
      </c>
      <c r="C109">
        <f>C$50*EXP(-C$49*(HLOOKUP(C$49,'Russian Bonds'!$B$1:$L$507,MATCH($A109,'Russian Bonds'!$A$2:$A$507,0))/100))</f>
        <v>2.1502061841521956</v>
      </c>
      <c r="D109">
        <f>D$50*EXP(-D$49*(HLOOKUP(D$49,'Russian Bonds'!$B$1:$L$507,MATCH($A109,'Russian Bonds'!$A$2:$A$507,0))/100))</f>
        <v>15.374653823990798</v>
      </c>
      <c r="E109">
        <f>E$50*EXP(-E$49*(HLOOKUP(E$49,'Russian Bonds'!$B$1:$L$507,MATCH($A109,'Russian Bonds'!$A$2:$A$507,0))/100))</f>
        <v>1.5413672024250333</v>
      </c>
      <c r="F109">
        <f>F$50*EXP(-F$49*(HLOOKUP(F$49,'Russian Bonds'!$B$1:$L$507,MATCH($A109,'Russian Bonds'!$A$2:$A$507,0))/100))</f>
        <v>13.407734951887866</v>
      </c>
      <c r="G109">
        <f>G$50*EXP(-G$49*(HLOOKUP(G$49,'Russian Bonds'!$B$1:$L$507,MATCH($A109,'Russian Bonds'!$A$2:$A$507,0))/100))</f>
        <v>1.0135685910974457</v>
      </c>
      <c r="H109">
        <f>H$50*EXP(-H$49*(HLOOKUP(H$49,'Russian Bonds'!$B$1:$L$507,MATCH($A109,'Russian Bonds'!$A$2:$A$507,0))/100))</f>
        <v>0.92846495931367157</v>
      </c>
      <c r="I109">
        <f>I$50*EXP(-I$49*(HLOOKUP(I$49,'Russian Bonds'!$B$1:$L$507,MATCH($A109,'Russian Bonds'!$A$2:$A$507,0))/100))</f>
        <v>0.84694236056365846</v>
      </c>
      <c r="J109">
        <f>J$50*EXP(-J$49*(HLOOKUP(J$49,'Russian Bonds'!$B$1:$L$507,MATCH($A109,'Russian Bonds'!$A$2:$A$507,0))/100))</f>
        <v>0.77257774234946253</v>
      </c>
      <c r="K109">
        <f>K$50*EXP(-K$49*(HLOOKUP(K$49,'Russian Bonds'!$B$1:$L$507,MATCH($A109,'Russian Bonds'!$A$2:$A$507,0))/100))</f>
        <v>9.2547331946064126</v>
      </c>
      <c r="L109">
        <f>L$50*EXP(-L$49*(HLOOKUP(L$49,'Russian Bonds'!$B$1:$L$507,MATCH($A109,'Russian Bonds'!$A$2:$A$507,0))/100))</f>
        <v>0.37270502110030157</v>
      </c>
      <c r="M109">
        <f>M$50*EXP(-M$49*(HLOOKUP(M$49,'Russian Bonds'!$B$1:$L$507,MATCH($A109,'Russian Bonds'!$A$2:$A$507,0))/100))</f>
        <v>0.3401161845917543</v>
      </c>
      <c r="N109">
        <f>N$50*EXP(-N$49*(HLOOKUP(N$49,'Russian Bonds'!$B$1:$L$507,MATCH($A109,'Russian Bonds'!$A$2:$A$507,0))/100))</f>
        <v>0.3103768730556517</v>
      </c>
      <c r="O109">
        <f>O$50*EXP(-O$49*(HLOOKUP(O$49,'Russian Bonds'!$B$1:$L$507,MATCH($A109,'Russian Bonds'!$A$2:$A$507,0))/100))</f>
        <v>0.28323792777881124</v>
      </c>
      <c r="P109">
        <f>P$50*EXP(-P$49*(HLOOKUP(P$49,'Russian Bonds'!$B$1:$L$507,MATCH($A109,'Russian Bonds'!$A$2:$A$507,0))/100))</f>
        <v>0.25924855637436367</v>
      </c>
      <c r="Q109">
        <f>Q$50*EXP(-Q$49*(HLOOKUP(Q$49,'Russian Bonds'!$B$1:$L$507,MATCH($A109,'Russian Bonds'!$A$2:$A$507,0))/100))</f>
        <v>0.23662752458818084</v>
      </c>
      <c r="R109">
        <f>R$50*EXP(-R$49*(HLOOKUP(R$49,'Russian Bonds'!$B$1:$L$507,MATCH($A109,'Russian Bonds'!$A$2:$A$507,0))/100))</f>
        <v>0.21598031702006837</v>
      </c>
      <c r="S109">
        <f>S$50*EXP(-S$49*(HLOOKUP(S$49,'Russian Bonds'!$B$1:$L$507,MATCH($A109,'Russian Bonds'!$A$2:$A$507,0))/100))</f>
        <v>0.19713470536140315</v>
      </c>
      <c r="T109">
        <f>T$50*EXP(-T$49*(HLOOKUP(T$49,'Russian Bonds'!$B$1:$L$507,MATCH($A109,'Russian Bonds'!$A$2:$A$507,0))/100))</f>
        <v>0.1799334892832678</v>
      </c>
      <c r="U109" s="25">
        <f>U$50*EXP(-U$49*(HLOOKUP(U$49,'Russian Bonds'!$B$1:$L$507,MATCH($A109,'Russian Bonds'!$A$2:$A$507,0))/100))</f>
        <v>4.2786114854212975</v>
      </c>
      <c r="W109" s="129">
        <f>SUM(B109:U109)</f>
        <v>69.302162371327285</v>
      </c>
      <c r="X109" s="21">
        <f t="shared" si="23"/>
        <v>5.4816529106163445</v>
      </c>
      <c r="Y109" s="28">
        <f t="shared" si="24"/>
        <v>2.4182556102453319E-3</v>
      </c>
    </row>
    <row r="110" spans="1:25" x14ac:dyDescent="0.2">
      <c r="A110" s="175">
        <v>41011</v>
      </c>
      <c r="B110">
        <f>B$50*EXP(-B$49*(HLOOKUP(B$49,'Russian Bonds'!$B$1:$L$507,MATCH($A110,'Russian Bonds'!$A$2:$A$507,0))/100))</f>
        <v>17.33274067411206</v>
      </c>
      <c r="C110">
        <f>C$50*EXP(-C$49*(HLOOKUP(C$49,'Russian Bonds'!$B$1:$L$507,MATCH($A110,'Russian Bonds'!$A$2:$A$507,0))/100))</f>
        <v>2.1497761859166222</v>
      </c>
      <c r="D110">
        <f>D$50*EXP(-D$49*(HLOOKUP(D$49,'Russian Bonds'!$B$1:$L$507,MATCH($A110,'Russian Bonds'!$A$2:$A$507,0))/100))</f>
        <v>15.38849724103563</v>
      </c>
      <c r="E110">
        <f>E$50*EXP(-E$49*(HLOOKUP(E$49,'Russian Bonds'!$B$1:$L$507,MATCH($A110,'Russian Bonds'!$A$2:$A$507,0))/100))</f>
        <v>1.5432179532963761</v>
      </c>
      <c r="F110">
        <f>F$50*EXP(-F$49*(HLOOKUP(F$49,'Russian Bonds'!$B$1:$L$507,MATCH($A110,'Russian Bonds'!$A$2:$A$507,0))/100))</f>
        <v>13.421149392942409</v>
      </c>
      <c r="G110">
        <f>G$50*EXP(-G$49*(HLOOKUP(G$49,'Russian Bonds'!$B$1:$L$507,MATCH($A110,'Russian Bonds'!$A$2:$A$507,0))/100))</f>
        <v>1.0147856034681435</v>
      </c>
      <c r="H110">
        <f>H$50*EXP(-H$49*(HLOOKUP(H$49,'Russian Bonds'!$B$1:$L$507,MATCH($A110,'Russian Bonds'!$A$2:$A$507,0))/100))</f>
        <v>0.92846495931367157</v>
      </c>
      <c r="I110">
        <f>I$50*EXP(-I$49*(HLOOKUP(I$49,'Russian Bonds'!$B$1:$L$507,MATCH($A110,'Russian Bonds'!$A$2:$A$507,0))/100))</f>
        <v>0.84694236056365846</v>
      </c>
      <c r="J110">
        <f>J$50*EXP(-J$49*(HLOOKUP(J$49,'Russian Bonds'!$B$1:$L$507,MATCH($A110,'Russian Bonds'!$A$2:$A$507,0))/100))</f>
        <v>0.77257774234946253</v>
      </c>
      <c r="K110">
        <f>K$50*EXP(-K$49*(HLOOKUP(K$49,'Russian Bonds'!$B$1:$L$507,MATCH($A110,'Russian Bonds'!$A$2:$A$507,0))/100))</f>
        <v>9.2547331946064126</v>
      </c>
      <c r="L110">
        <f>L$50*EXP(-L$49*(HLOOKUP(L$49,'Russian Bonds'!$B$1:$L$507,MATCH($A110,'Russian Bonds'!$A$2:$A$507,0))/100))</f>
        <v>0.37270502110030157</v>
      </c>
      <c r="M110">
        <f>M$50*EXP(-M$49*(HLOOKUP(M$49,'Russian Bonds'!$B$1:$L$507,MATCH($A110,'Russian Bonds'!$A$2:$A$507,0))/100))</f>
        <v>0.3401161845917543</v>
      </c>
      <c r="N110">
        <f>N$50*EXP(-N$49*(HLOOKUP(N$49,'Russian Bonds'!$B$1:$L$507,MATCH($A110,'Russian Bonds'!$A$2:$A$507,0))/100))</f>
        <v>0.3103768730556517</v>
      </c>
      <c r="O110">
        <f>O$50*EXP(-O$49*(HLOOKUP(O$49,'Russian Bonds'!$B$1:$L$507,MATCH($A110,'Russian Bonds'!$A$2:$A$507,0))/100))</f>
        <v>0.28323792777881124</v>
      </c>
      <c r="P110">
        <f>P$50*EXP(-P$49*(HLOOKUP(P$49,'Russian Bonds'!$B$1:$L$507,MATCH($A110,'Russian Bonds'!$A$2:$A$507,0))/100))</f>
        <v>0.26002746982948449</v>
      </c>
      <c r="Q110">
        <f>Q$50*EXP(-Q$49*(HLOOKUP(Q$49,'Russian Bonds'!$B$1:$L$507,MATCH($A110,'Russian Bonds'!$A$2:$A$507,0))/100))</f>
        <v>0.23738594549312522</v>
      </c>
      <c r="R110">
        <f>R$50*EXP(-R$49*(HLOOKUP(R$49,'Russian Bonds'!$B$1:$L$507,MATCH($A110,'Russian Bonds'!$A$2:$A$507,0))/100))</f>
        <v>0.21671589988018744</v>
      </c>
      <c r="S110">
        <f>S$50*EXP(-S$49*(HLOOKUP(S$49,'Russian Bonds'!$B$1:$L$507,MATCH($A110,'Russian Bonds'!$A$2:$A$507,0))/100))</f>
        <v>0.1978456692678951</v>
      </c>
      <c r="T110">
        <f>T$50*EXP(-T$49*(HLOOKUP(T$49,'Russian Bonds'!$B$1:$L$507,MATCH($A110,'Russian Bonds'!$A$2:$A$507,0))/100))</f>
        <v>0.18061853730945304</v>
      </c>
      <c r="U110" s="25">
        <f>U$50*EXP(-U$49*(HLOOKUP(U$49,'Russian Bonds'!$B$1:$L$507,MATCH($A110,'Russian Bonds'!$A$2:$A$507,0))/100))</f>
        <v>4.3043603236018999</v>
      </c>
      <c r="W110" s="129">
        <f t="shared" si="22"/>
        <v>69.356275159513018</v>
      </c>
      <c r="X110" s="21">
        <f t="shared" si="23"/>
        <v>5.4873875436105726</v>
      </c>
      <c r="Y110" s="28">
        <f t="shared" si="24"/>
        <v>7.8051926585229181E-4</v>
      </c>
    </row>
    <row r="111" spans="1:25" x14ac:dyDescent="0.2">
      <c r="A111" s="175">
        <v>41012</v>
      </c>
      <c r="B111">
        <f>B$50*EXP(-B$49*(HLOOKUP(B$49,'Russian Bonds'!$B$1:$L$507,MATCH($A111,'Russian Bonds'!$A$2:$A$507,0))/100))</f>
        <v>17.331007486705463</v>
      </c>
      <c r="C111">
        <f>C$50*EXP(-C$49*(HLOOKUP(C$49,'Russian Bonds'!$B$1:$L$507,MATCH($A111,'Russian Bonds'!$A$2:$A$507,0))/100))</f>
        <v>2.1484867070874052</v>
      </c>
      <c r="D111">
        <f>D$50*EXP(-D$49*(HLOOKUP(D$49,'Russian Bonds'!$B$1:$L$507,MATCH($A111,'Russian Bonds'!$A$2:$A$507,0))/100))</f>
        <v>15.365431798580689</v>
      </c>
      <c r="E111">
        <f>E$50*EXP(-E$49*(HLOOKUP(E$49,'Russian Bonds'!$B$1:$L$507,MATCH($A111,'Russian Bonds'!$A$2:$A$507,0))/100))</f>
        <v>1.5401346017690942</v>
      </c>
      <c r="F111">
        <f>F$50*EXP(-F$49*(HLOOKUP(F$49,'Russian Bonds'!$B$1:$L$507,MATCH($A111,'Russian Bonds'!$A$2:$A$507,0))/100))</f>
        <v>13.394333918569389</v>
      </c>
      <c r="G111">
        <f>G$50*EXP(-G$49*(HLOOKUP(G$49,'Russian Bonds'!$B$1:$L$507,MATCH($A111,'Russian Bonds'!$A$2:$A$507,0))/100))</f>
        <v>1.0123530382656942</v>
      </c>
      <c r="H111">
        <f>H$50*EXP(-H$49*(HLOOKUP(H$49,'Russian Bonds'!$B$1:$L$507,MATCH($A111,'Russian Bonds'!$A$2:$A$507,0))/100))</f>
        <v>0.92651722873201436</v>
      </c>
      <c r="I111">
        <f>I$50*EXP(-I$49*(HLOOKUP(I$49,'Russian Bonds'!$B$1:$L$507,MATCH($A111,'Russian Bonds'!$A$2:$A$507,0))/100))</f>
        <v>0.84491213614211902</v>
      </c>
      <c r="J111">
        <f>J$50*EXP(-J$49*(HLOOKUP(J$49,'Russian Bonds'!$B$1:$L$507,MATCH($A111,'Russian Bonds'!$A$2:$A$507,0))/100))</f>
        <v>0.77049459595825831</v>
      </c>
      <c r="K111">
        <f>K$50*EXP(-K$49*(HLOOKUP(K$49,'Russian Bonds'!$B$1:$L$507,MATCH($A111,'Russian Bonds'!$A$2:$A$507,0))/100))</f>
        <v>9.2177882010750292</v>
      </c>
      <c r="L111">
        <f>L$50*EXP(-L$49*(HLOOKUP(L$49,'Russian Bonds'!$B$1:$L$507,MATCH($A111,'Russian Bonds'!$A$2:$A$507,0))/100))</f>
        <v>0.37106872150646253</v>
      </c>
      <c r="M111">
        <f>M$50*EXP(-M$49*(HLOOKUP(M$49,'Russian Bonds'!$B$1:$L$507,MATCH($A111,'Russian Bonds'!$A$2:$A$507,0))/100))</f>
        <v>0.33848753878265447</v>
      </c>
      <c r="N111">
        <f>N$50*EXP(-N$49*(HLOOKUP(N$49,'Russian Bonds'!$B$1:$L$507,MATCH($A111,'Russian Bonds'!$A$2:$A$507,0))/100))</f>
        <v>0.30876710234695331</v>
      </c>
      <c r="O111">
        <f>O$50*EXP(-O$49*(HLOOKUP(O$49,'Russian Bonds'!$B$1:$L$507,MATCH($A111,'Russian Bonds'!$A$2:$A$507,0))/100))</f>
        <v>0.28165622827536535</v>
      </c>
      <c r="P111">
        <f>P$50*EXP(-P$49*(HLOOKUP(P$49,'Russian Bonds'!$B$1:$L$507,MATCH($A111,'Russian Bonds'!$A$2:$A$507,0))/100))</f>
        <v>0.25769772219116688</v>
      </c>
      <c r="Q111">
        <f>Q$50*EXP(-Q$49*(HLOOKUP(Q$49,'Russian Bonds'!$B$1:$L$507,MATCH($A111,'Russian Bonds'!$A$2:$A$507,0))/100))</f>
        <v>0.23511794424062607</v>
      </c>
      <c r="R111">
        <f>R$50*EXP(-R$49*(HLOOKUP(R$49,'Russian Bonds'!$B$1:$L$507,MATCH($A111,'Russian Bonds'!$A$2:$A$507,0))/100))</f>
        <v>0.21451663302995624</v>
      </c>
      <c r="S111">
        <f>S$50*EXP(-S$49*(HLOOKUP(S$49,'Russian Bonds'!$B$1:$L$507,MATCH($A111,'Russian Bonds'!$A$2:$A$507,0))/100))</f>
        <v>0.19572043297305058</v>
      </c>
      <c r="T111">
        <f>T$50*EXP(-T$49*(HLOOKUP(T$49,'Russian Bonds'!$B$1:$L$507,MATCH($A111,'Russian Bonds'!$A$2:$A$507,0))/100))</f>
        <v>0.17857117810444598</v>
      </c>
      <c r="U111" s="25">
        <f>U$50*EXP(-U$49*(HLOOKUP(U$49,'Russian Bonds'!$B$1:$L$507,MATCH($A111,'Russian Bonds'!$A$2:$A$507,0))/100))</f>
        <v>4.2530166777162606</v>
      </c>
      <c r="W111" s="129">
        <f t="shared" si="22"/>
        <v>69.186079892052106</v>
      </c>
      <c r="X111" s="21">
        <f t="shared" si="23"/>
        <v>5.472761421718479</v>
      </c>
      <c r="Y111" s="28">
        <f t="shared" si="24"/>
        <v>-2.4569432649511869E-3</v>
      </c>
    </row>
    <row r="112" spans="1:25" x14ac:dyDescent="0.2">
      <c r="A112" s="175">
        <v>41013</v>
      </c>
      <c r="B112">
        <f>B$50*EXP(-B$49*(HLOOKUP(B$49,'Russian Bonds'!$B$1:$L$507,MATCH($A112,'Russian Bonds'!$A$2:$A$507,0))/100))</f>
        <v>17.331007486705463</v>
      </c>
      <c r="C112">
        <f>C$50*EXP(-C$49*(HLOOKUP(C$49,'Russian Bonds'!$B$1:$L$507,MATCH($A112,'Russian Bonds'!$A$2:$A$507,0))/100))</f>
        <v>2.1497761859166222</v>
      </c>
      <c r="D112">
        <f>D$50*EXP(-D$49*(HLOOKUP(D$49,'Russian Bonds'!$B$1:$L$507,MATCH($A112,'Russian Bonds'!$A$2:$A$507,0))/100))</f>
        <v>15.370042119633842</v>
      </c>
      <c r="E112">
        <f>E$50*EXP(-E$49*(HLOOKUP(E$49,'Russian Bonds'!$B$1:$L$507,MATCH($A112,'Russian Bonds'!$A$2:$A$507,0))/100))</f>
        <v>1.5407507788369998</v>
      </c>
      <c r="F112">
        <f>F$50*EXP(-F$49*(HLOOKUP(F$49,'Russian Bonds'!$B$1:$L$507,MATCH($A112,'Russian Bonds'!$A$2:$A$507,0))/100))</f>
        <v>13.387638425622832</v>
      </c>
      <c r="G112">
        <f>G$50*EXP(-G$49*(HLOOKUP(G$49,'Russian Bonds'!$B$1:$L$507,MATCH($A112,'Russian Bonds'!$A$2:$A$507,0))/100))</f>
        <v>1.0117458086298423</v>
      </c>
      <c r="H112">
        <f>H$50*EXP(-H$49*(HLOOKUP(H$49,'Russian Bonds'!$B$1:$L$507,MATCH($A112,'Russian Bonds'!$A$2:$A$507,0))/100))</f>
        <v>0.92586889361566649</v>
      </c>
      <c r="I112">
        <f>I$50*EXP(-I$49*(HLOOKUP(I$49,'Russian Bonds'!$B$1:$L$507,MATCH($A112,'Russian Bonds'!$A$2:$A$507,0))/100))</f>
        <v>0.84423647673300406</v>
      </c>
      <c r="J112">
        <f>J$50*EXP(-J$49*(HLOOKUP(J$49,'Russian Bonds'!$B$1:$L$507,MATCH($A112,'Russian Bonds'!$A$2:$A$507,0))/100))</f>
        <v>0.76980146277861317</v>
      </c>
      <c r="K112">
        <f>K$50*EXP(-K$49*(HLOOKUP(K$49,'Russian Bonds'!$B$1:$L$507,MATCH($A112,'Russian Bonds'!$A$2:$A$507,0))/100))</f>
        <v>9.208575020232141</v>
      </c>
      <c r="L112">
        <f>L$50*EXP(-L$49*(HLOOKUP(L$49,'Russian Bonds'!$B$1:$L$507,MATCH($A112,'Russian Bonds'!$A$2:$A$507,0))/100))</f>
        <v>0.37066077032708911</v>
      </c>
      <c r="M112">
        <f>M$50*EXP(-M$49*(HLOOKUP(M$49,'Russian Bonds'!$B$1:$L$507,MATCH($A112,'Russian Bonds'!$A$2:$A$507,0))/100))</f>
        <v>0.33808159734968801</v>
      </c>
      <c r="N112">
        <f>N$50*EXP(-N$49*(HLOOKUP(N$49,'Russian Bonds'!$B$1:$L$507,MATCH($A112,'Russian Bonds'!$A$2:$A$507,0))/100))</f>
        <v>0.30836596590908028</v>
      </c>
      <c r="O112">
        <f>O$50*EXP(-O$49*(HLOOKUP(O$49,'Russian Bonds'!$B$1:$L$507,MATCH($A112,'Russian Bonds'!$A$2:$A$507,0))/100))</f>
        <v>0.28126218545011789</v>
      </c>
      <c r="P112">
        <f>P$50*EXP(-P$49*(HLOOKUP(P$49,'Russian Bonds'!$B$1:$L$507,MATCH($A112,'Russian Bonds'!$A$2:$A$507,0))/100))</f>
        <v>0.25731146537291705</v>
      </c>
      <c r="Q112">
        <f>Q$50*EXP(-Q$49*(HLOOKUP(Q$49,'Russian Bonds'!$B$1:$L$507,MATCH($A112,'Russian Bonds'!$A$2:$A$507,0))/100))</f>
        <v>0.23474205632036674</v>
      </c>
      <c r="R112">
        <f>R$50*EXP(-R$49*(HLOOKUP(R$49,'Russian Bonds'!$B$1:$L$507,MATCH($A112,'Russian Bonds'!$A$2:$A$507,0))/100))</f>
        <v>0.2141522645547613</v>
      </c>
      <c r="S112">
        <f>S$50*EXP(-S$49*(HLOOKUP(S$49,'Russian Bonds'!$B$1:$L$507,MATCH($A112,'Russian Bonds'!$A$2:$A$507,0))/100))</f>
        <v>0.19536845307064588</v>
      </c>
      <c r="T112">
        <f>T$50*EXP(-T$49*(HLOOKUP(T$49,'Russian Bonds'!$B$1:$L$507,MATCH($A112,'Russian Bonds'!$A$2:$A$507,0))/100))</f>
        <v>0.17823221498298439</v>
      </c>
      <c r="U112" s="25">
        <f>U$50*EXP(-U$49*(HLOOKUP(U$49,'Russian Bonds'!$B$1:$L$507,MATCH($A112,'Russian Bonds'!$A$2:$A$507,0))/100))</f>
        <v>4.2360385898186363</v>
      </c>
      <c r="W112" s="129">
        <f t="shared" si="22"/>
        <v>69.153658221861306</v>
      </c>
      <c r="X112" s="21">
        <f t="shared" si="23"/>
        <v>5.4678512848368062</v>
      </c>
      <c r="Y112" s="28">
        <f t="shared" si="24"/>
        <v>-4.687253456805221E-4</v>
      </c>
    </row>
    <row r="113" spans="1:25" x14ac:dyDescent="0.2">
      <c r="A113" s="175">
        <v>41016</v>
      </c>
      <c r="B113">
        <f>B$50*EXP(-B$49*(HLOOKUP(B$49,'Russian Bonds'!$B$1:$L$507,MATCH($A113,'Russian Bonds'!$A$2:$A$507,0))/100))</f>
        <v>17.322344148977027</v>
      </c>
      <c r="C113">
        <f>C$50*EXP(-C$49*(HLOOKUP(C$49,'Russian Bonds'!$B$1:$L$507,MATCH($A113,'Russian Bonds'!$A$2:$A$507,0))/100))</f>
        <v>2.147627484260592</v>
      </c>
      <c r="D113">
        <f>D$50*EXP(-D$49*(HLOOKUP(D$49,'Russian Bonds'!$B$1:$L$507,MATCH($A113,'Russian Bonds'!$A$2:$A$507,0))/100))</f>
        <v>15.365431798580689</v>
      </c>
      <c r="E113">
        <f>E$50*EXP(-E$49*(HLOOKUP(E$49,'Russian Bonds'!$B$1:$L$507,MATCH($A113,'Russian Bonds'!$A$2:$A$507,0))/100))</f>
        <v>1.5401346017690942</v>
      </c>
      <c r="F113">
        <f>F$50*EXP(-F$49*(HLOOKUP(F$49,'Russian Bonds'!$B$1:$L$507,MATCH($A113,'Russian Bonds'!$A$2:$A$507,0))/100))</f>
        <v>13.401032760099497</v>
      </c>
      <c r="G113">
        <f>G$50*EXP(-G$49*(HLOOKUP(G$49,'Russian Bonds'!$B$1:$L$507,MATCH($A113,'Russian Bonds'!$A$2:$A$507,0))/100))</f>
        <v>1.0129606323486506</v>
      </c>
      <c r="H113">
        <f>H$50*EXP(-H$49*(HLOOKUP(H$49,'Russian Bonds'!$B$1:$L$507,MATCH($A113,'Russian Bonds'!$A$2:$A$507,0))/100))</f>
        <v>0.92651722873201436</v>
      </c>
      <c r="I113">
        <f>I$50*EXP(-I$49*(HLOOKUP(I$49,'Russian Bonds'!$B$1:$L$507,MATCH($A113,'Russian Bonds'!$A$2:$A$507,0))/100))</f>
        <v>0.84491213614211902</v>
      </c>
      <c r="J113">
        <f>J$50*EXP(-J$49*(HLOOKUP(J$49,'Russian Bonds'!$B$1:$L$507,MATCH($A113,'Russian Bonds'!$A$2:$A$507,0))/100))</f>
        <v>0.77049459595825831</v>
      </c>
      <c r="K113">
        <f>K$50*EXP(-K$49*(HLOOKUP(K$49,'Russian Bonds'!$B$1:$L$507,MATCH($A113,'Russian Bonds'!$A$2:$A$507,0))/100))</f>
        <v>9.208575020232141</v>
      </c>
      <c r="L113">
        <f>L$50*EXP(-L$49*(HLOOKUP(L$49,'Russian Bonds'!$B$1:$L$507,MATCH($A113,'Russian Bonds'!$A$2:$A$507,0))/100))</f>
        <v>0.37066077032708911</v>
      </c>
      <c r="M113">
        <f>M$50*EXP(-M$49*(HLOOKUP(M$49,'Russian Bonds'!$B$1:$L$507,MATCH($A113,'Russian Bonds'!$A$2:$A$507,0))/100))</f>
        <v>0.33808159734968801</v>
      </c>
      <c r="N113">
        <f>N$50*EXP(-N$49*(HLOOKUP(N$49,'Russian Bonds'!$B$1:$L$507,MATCH($A113,'Russian Bonds'!$A$2:$A$507,0))/100))</f>
        <v>0.30836596590908028</v>
      </c>
      <c r="O113">
        <f>O$50*EXP(-O$49*(HLOOKUP(O$49,'Russian Bonds'!$B$1:$L$507,MATCH($A113,'Russian Bonds'!$A$2:$A$507,0))/100))</f>
        <v>0.28126218545011789</v>
      </c>
      <c r="P113">
        <f>P$50*EXP(-P$49*(HLOOKUP(P$49,'Russian Bonds'!$B$1:$L$507,MATCH($A113,'Russian Bonds'!$A$2:$A$507,0))/100))</f>
        <v>0.25692578750557271</v>
      </c>
      <c r="Q113">
        <f>Q$50*EXP(-Q$49*(HLOOKUP(Q$49,'Russian Bonds'!$B$1:$L$507,MATCH($A113,'Russian Bonds'!$A$2:$A$507,0))/100))</f>
        <v>0.23436676933989972</v>
      </c>
      <c r="R113">
        <f>R$50*EXP(-R$49*(HLOOKUP(R$49,'Russian Bonds'!$B$1:$L$507,MATCH($A113,'Russian Bonds'!$A$2:$A$507,0))/100))</f>
        <v>0.21378851497975998</v>
      </c>
      <c r="S113">
        <f>S$50*EXP(-S$49*(HLOOKUP(S$49,'Russian Bonds'!$B$1:$L$507,MATCH($A113,'Russian Bonds'!$A$2:$A$507,0))/100))</f>
        <v>0.19501710616219997</v>
      </c>
      <c r="T113">
        <f>T$50*EXP(-T$49*(HLOOKUP(T$49,'Russian Bonds'!$B$1:$L$507,MATCH($A113,'Russian Bonds'!$A$2:$A$507,0))/100))</f>
        <v>0.17789389528001234</v>
      </c>
      <c r="U113" s="25">
        <f>U$50*EXP(-U$49*(HLOOKUP(U$49,'Russian Bonds'!$B$1:$L$507,MATCH($A113,'Russian Bonds'!$A$2:$A$507,0))/100))</f>
        <v>4.2360385898186363</v>
      </c>
      <c r="W113" s="129">
        <f t="shared" si="22"/>
        <v>69.152431589222132</v>
      </c>
      <c r="X113" s="21">
        <f t="shared" si="23"/>
        <v>5.4683887532199931</v>
      </c>
      <c r="Y113" s="28">
        <f t="shared" si="24"/>
        <v>-1.7737941125771457E-5</v>
      </c>
    </row>
    <row r="114" spans="1:25" x14ac:dyDescent="0.2">
      <c r="A114" s="175">
        <v>41017</v>
      </c>
      <c r="B114">
        <f>B$50*EXP(-B$49*(HLOOKUP(B$49,'Russian Bonds'!$B$1:$L$507,MATCH($A114,'Russian Bonds'!$A$2:$A$507,0))/100))</f>
        <v>17.32927447260894</v>
      </c>
      <c r="C114">
        <f>C$50*EXP(-C$49*(HLOOKUP(C$49,'Russian Bonds'!$B$1:$L$507,MATCH($A114,'Russian Bonds'!$A$2:$A$507,0))/100))</f>
        <v>2.1493462736720961</v>
      </c>
      <c r="D114">
        <f>D$50*EXP(-D$49*(HLOOKUP(D$49,'Russian Bonds'!$B$1:$L$507,MATCH($A114,'Russian Bonds'!$A$2:$A$507,0))/100))</f>
        <v>15.365431798580689</v>
      </c>
      <c r="E114">
        <f>E$50*EXP(-E$49*(HLOOKUP(E$49,'Russian Bonds'!$B$1:$L$507,MATCH($A114,'Russian Bonds'!$A$2:$A$507,0))/100))</f>
        <v>1.5401346017690942</v>
      </c>
      <c r="F114">
        <f>F$50*EXP(-F$49*(HLOOKUP(F$49,'Russian Bonds'!$B$1:$L$507,MATCH($A114,'Russian Bonds'!$A$2:$A$507,0))/100))</f>
        <v>13.380946279585947</v>
      </c>
      <c r="G114">
        <f>G$50*EXP(-G$49*(HLOOKUP(G$49,'Russian Bonds'!$B$1:$L$507,MATCH($A114,'Russian Bonds'!$A$2:$A$507,0))/100))</f>
        <v>1.0111389432224924</v>
      </c>
      <c r="H114">
        <f>H$50*EXP(-H$49*(HLOOKUP(H$49,'Russian Bonds'!$B$1:$L$507,MATCH($A114,'Russian Bonds'!$A$2:$A$507,0))/100))</f>
        <v>0.92522101217509489</v>
      </c>
      <c r="I114">
        <f>I$50*EXP(-I$49*(HLOOKUP(I$49,'Russian Bonds'!$B$1:$L$507,MATCH($A114,'Russian Bonds'!$A$2:$A$507,0))/100))</f>
        <v>0.84356135763526319</v>
      </c>
      <c r="J114">
        <f>J$50*EXP(-J$49*(HLOOKUP(J$49,'Russian Bonds'!$B$1:$L$507,MATCH($A114,'Russian Bonds'!$A$2:$A$507,0))/100))</f>
        <v>0.76910895313819505</v>
      </c>
      <c r="K114">
        <f>K$50*EXP(-K$49*(HLOOKUP(K$49,'Russian Bonds'!$B$1:$L$507,MATCH($A114,'Russian Bonds'!$A$2:$A$507,0))/100))</f>
        <v>9.208575020232141</v>
      </c>
      <c r="L114">
        <f>L$50*EXP(-L$49*(HLOOKUP(L$49,'Russian Bonds'!$B$1:$L$507,MATCH($A114,'Russian Bonds'!$A$2:$A$507,0))/100))</f>
        <v>0.37066077032708911</v>
      </c>
      <c r="M114">
        <f>M$50*EXP(-M$49*(HLOOKUP(M$49,'Russian Bonds'!$B$1:$L$507,MATCH($A114,'Russian Bonds'!$A$2:$A$507,0))/100))</f>
        <v>0.33808159734968801</v>
      </c>
      <c r="N114">
        <f>N$50*EXP(-N$49*(HLOOKUP(N$49,'Russian Bonds'!$B$1:$L$507,MATCH($A114,'Russian Bonds'!$A$2:$A$507,0))/100))</f>
        <v>0.30836596590908028</v>
      </c>
      <c r="O114">
        <f>O$50*EXP(-O$49*(HLOOKUP(O$49,'Russian Bonds'!$B$1:$L$507,MATCH($A114,'Russian Bonds'!$A$2:$A$507,0))/100))</f>
        <v>0.28126218545011789</v>
      </c>
      <c r="P114">
        <f>P$50*EXP(-P$49*(HLOOKUP(P$49,'Russian Bonds'!$B$1:$L$507,MATCH($A114,'Russian Bonds'!$A$2:$A$507,0))/100))</f>
        <v>0.25692578750557271</v>
      </c>
      <c r="Q114">
        <f>Q$50*EXP(-Q$49*(HLOOKUP(Q$49,'Russian Bonds'!$B$1:$L$507,MATCH($A114,'Russian Bonds'!$A$2:$A$507,0))/100))</f>
        <v>0.23436676933989972</v>
      </c>
      <c r="R114">
        <f>R$50*EXP(-R$49*(HLOOKUP(R$49,'Russian Bonds'!$B$1:$L$507,MATCH($A114,'Russian Bonds'!$A$2:$A$507,0))/100))</f>
        <v>0.21378851497975998</v>
      </c>
      <c r="S114">
        <f>S$50*EXP(-S$49*(HLOOKUP(S$49,'Russian Bonds'!$B$1:$L$507,MATCH($A114,'Russian Bonds'!$A$2:$A$507,0))/100))</f>
        <v>0.19501710616219997</v>
      </c>
      <c r="T114">
        <f>T$50*EXP(-T$49*(HLOOKUP(T$49,'Russian Bonds'!$B$1:$L$507,MATCH($A114,'Russian Bonds'!$A$2:$A$507,0))/100))</f>
        <v>0.17789389528001234</v>
      </c>
      <c r="U114" s="25">
        <f>U$50*EXP(-U$49*(HLOOKUP(U$49,'Russian Bonds'!$B$1:$L$507,MATCH($A114,'Russian Bonds'!$A$2:$A$507,0))/100))</f>
        <v>4.2191282786288173</v>
      </c>
      <c r="W114" s="129">
        <f t="shared" si="22"/>
        <v>69.118229583552178</v>
      </c>
      <c r="X114" s="21">
        <f t="shared" si="23"/>
        <v>5.4642723062772518</v>
      </c>
      <c r="Y114" s="28">
        <f t="shared" si="24"/>
        <v>-4.947109687248024E-4</v>
      </c>
    </row>
    <row r="115" spans="1:25" x14ac:dyDescent="0.2">
      <c r="A115" s="175">
        <v>41018</v>
      </c>
      <c r="B115">
        <f>B$50*EXP(-B$49*(HLOOKUP(B$49,'Russian Bonds'!$B$1:$L$507,MATCH($A115,'Russian Bonds'!$A$2:$A$507,0))/100))</f>
        <v>17.336207568924806</v>
      </c>
      <c r="C115">
        <f>C$50*EXP(-C$49*(HLOOKUP(C$49,'Russian Bonds'!$B$1:$L$507,MATCH($A115,'Russian Bonds'!$A$2:$A$507,0))/100))</f>
        <v>2.150636268396017</v>
      </c>
      <c r="D115">
        <f>D$50*EXP(-D$49*(HLOOKUP(D$49,'Russian Bonds'!$B$1:$L$507,MATCH($A115,'Russian Bonds'!$A$2:$A$507,0))/100))</f>
        <v>15.38849724103563</v>
      </c>
      <c r="E115">
        <f>E$50*EXP(-E$49*(HLOOKUP(E$49,'Russian Bonds'!$B$1:$L$507,MATCH($A115,'Russian Bonds'!$A$2:$A$507,0))/100))</f>
        <v>1.5432179532963761</v>
      </c>
      <c r="F115">
        <f>F$50*EXP(-F$49*(HLOOKUP(F$49,'Russian Bonds'!$B$1:$L$507,MATCH($A115,'Russian Bonds'!$A$2:$A$507,0))/100))</f>
        <v>13.421149392942409</v>
      </c>
      <c r="G115">
        <f>G$50*EXP(-G$49*(HLOOKUP(G$49,'Russian Bonds'!$B$1:$L$507,MATCH($A115,'Russian Bonds'!$A$2:$A$507,0))/100))</f>
        <v>1.0147856034681435</v>
      </c>
      <c r="H115">
        <f>H$50*EXP(-H$49*(HLOOKUP(H$49,'Russian Bonds'!$B$1:$L$507,MATCH($A115,'Russian Bonds'!$A$2:$A$507,0))/100))</f>
        <v>0.92781526126299896</v>
      </c>
      <c r="I115">
        <f>I$50*EXP(-I$49*(HLOOKUP(I$49,'Russian Bonds'!$B$1:$L$507,MATCH($A115,'Russian Bonds'!$A$2:$A$507,0))/100))</f>
        <v>0.84626507762450487</v>
      </c>
      <c r="J115">
        <f>J$50*EXP(-J$49*(HLOOKUP(J$49,'Russian Bonds'!$B$1:$L$507,MATCH($A115,'Russian Bonds'!$A$2:$A$507,0))/100))</f>
        <v>0.77188273518148653</v>
      </c>
      <c r="K115">
        <f>K$50*EXP(-K$49*(HLOOKUP(K$49,'Russian Bonds'!$B$1:$L$507,MATCH($A115,'Russian Bonds'!$A$2:$A$507,0))/100))</f>
        <v>9.2454830872363338</v>
      </c>
      <c r="L115">
        <f>L$50*EXP(-L$49*(HLOOKUP(L$49,'Russian Bonds'!$B$1:$L$507,MATCH($A115,'Russian Bonds'!$A$2:$A$507,0))/100))</f>
        <v>0.37229527098097326</v>
      </c>
      <c r="M115">
        <f>M$50*EXP(-M$49*(HLOOKUP(M$49,'Russian Bonds'!$B$1:$L$507,MATCH($A115,'Russian Bonds'!$A$2:$A$507,0))/100))</f>
        <v>0.33970828995597302</v>
      </c>
      <c r="N115">
        <f>N$50*EXP(-N$49*(HLOOKUP(N$49,'Russian Bonds'!$B$1:$L$507,MATCH($A115,'Russian Bonds'!$A$2:$A$507,0))/100))</f>
        <v>0.30997364527552435</v>
      </c>
      <c r="O115">
        <f>O$50*EXP(-O$49*(HLOOKUP(O$49,'Russian Bonds'!$B$1:$L$507,MATCH($A115,'Russian Bonds'!$A$2:$A$507,0))/100))</f>
        <v>0.28284167212360123</v>
      </c>
      <c r="P115">
        <f>P$50*EXP(-P$49*(HLOOKUP(P$49,'Russian Bonds'!$B$1:$L$507,MATCH($A115,'Russian Bonds'!$A$2:$A$507,0))/100))</f>
        <v>0.25885997504865538</v>
      </c>
      <c r="Q115">
        <f>Q$50*EXP(-Q$49*(HLOOKUP(Q$49,'Russian Bonds'!$B$1:$L$507,MATCH($A115,'Russian Bonds'!$A$2:$A$507,0))/100))</f>
        <v>0.23624922327059808</v>
      </c>
      <c r="R115">
        <f>R$50*EXP(-R$49*(HLOOKUP(R$49,'Russian Bonds'!$B$1:$L$507,MATCH($A115,'Russian Bonds'!$A$2:$A$507,0))/100))</f>
        <v>0.21561346239591556</v>
      </c>
      <c r="S115">
        <f>S$50*EXP(-S$49*(HLOOKUP(S$49,'Russian Bonds'!$B$1:$L$507,MATCH($A115,'Russian Bonds'!$A$2:$A$507,0))/100))</f>
        <v>0.19678018205844658</v>
      </c>
      <c r="T115">
        <f>T$50*EXP(-T$49*(HLOOKUP(T$49,'Russian Bonds'!$B$1:$L$507,MATCH($A115,'Russian Bonds'!$A$2:$A$507,0))/100))</f>
        <v>0.17959194022798144</v>
      </c>
      <c r="U115" s="25">
        <f>U$50*EXP(-U$49*(HLOOKUP(U$49,'Russian Bonds'!$B$1:$L$507,MATCH($A115,'Russian Bonds'!$A$2:$A$507,0))/100))</f>
        <v>4.2786114854212975</v>
      </c>
      <c r="W115" s="129">
        <f t="shared" si="22"/>
        <v>69.316465336127678</v>
      </c>
      <c r="X115" s="21">
        <f t="shared" si="23"/>
        <v>5.4799812640700107</v>
      </c>
      <c r="Y115" s="28">
        <f t="shared" si="24"/>
        <v>2.8639625086656338E-3</v>
      </c>
    </row>
    <row r="116" spans="1:25" x14ac:dyDescent="0.2">
      <c r="A116" s="175">
        <v>41019</v>
      </c>
      <c r="B116">
        <f>B$50*EXP(-B$49*(HLOOKUP(B$49,'Russian Bonds'!$B$1:$L$507,MATCH($A116,'Russian Bonds'!$A$2:$A$507,0))/100))</f>
        <v>17.35528788950301</v>
      </c>
      <c r="C116">
        <f>C$50*EXP(-C$49*(HLOOKUP(C$49,'Russian Bonds'!$B$1:$L$507,MATCH($A116,'Russian Bonds'!$A$2:$A$507,0))/100))</f>
        <v>2.154941845074295</v>
      </c>
      <c r="D116">
        <f>D$50*EXP(-D$49*(HLOOKUP(D$49,'Russian Bonds'!$B$1:$L$507,MATCH($A116,'Russian Bonds'!$A$2:$A$507,0))/100))</f>
        <v>15.420847040642842</v>
      </c>
      <c r="E116">
        <f>E$50*EXP(-E$49*(HLOOKUP(E$49,'Russian Bonds'!$B$1:$L$507,MATCH($A116,'Russian Bonds'!$A$2:$A$507,0))/100))</f>
        <v>1.5475450186300574</v>
      </c>
      <c r="F116">
        <f>F$50*EXP(-F$49*(HLOOKUP(F$49,'Russian Bonds'!$B$1:$L$507,MATCH($A116,'Russian Bonds'!$A$2:$A$507,0))/100))</f>
        <v>13.468205716347013</v>
      </c>
      <c r="G116">
        <f>G$50*EXP(-G$49*(HLOOKUP(G$49,'Russian Bonds'!$B$1:$L$507,MATCH($A116,'Russian Bonds'!$A$2:$A$507,0))/100))</f>
        <v>1.019056665955473</v>
      </c>
      <c r="H116">
        <f>H$50*EXP(-H$49*(HLOOKUP(H$49,'Russian Bonds'!$B$1:$L$507,MATCH($A116,'Russian Bonds'!$A$2:$A$507,0))/100))</f>
        <v>0.93367894863002887</v>
      </c>
      <c r="I116">
        <f>I$50*EXP(-I$49*(HLOOKUP(I$49,'Russian Bonds'!$B$1:$L$507,MATCH($A116,'Russian Bonds'!$A$2:$A$507,0))/100))</f>
        <v>0.85238017411356792</v>
      </c>
      <c r="J116">
        <f>J$50*EXP(-J$49*(HLOOKUP(J$49,'Russian Bonds'!$B$1:$L$507,MATCH($A116,'Russian Bonds'!$A$2:$A$507,0))/100))</f>
        <v>0.77816037545661021</v>
      </c>
      <c r="K116">
        <f>K$50*EXP(-K$49*(HLOOKUP(K$49,'Russian Bonds'!$B$1:$L$507,MATCH($A116,'Russian Bonds'!$A$2:$A$507,0))/100))</f>
        <v>9.319743597921331</v>
      </c>
      <c r="L116">
        <f>L$50*EXP(-L$49*(HLOOKUP(L$49,'Russian Bonds'!$B$1:$L$507,MATCH($A116,'Russian Bonds'!$A$2:$A$507,0))/100))</f>
        <v>0.37558592701648924</v>
      </c>
      <c r="M116">
        <f>M$50*EXP(-M$49*(HLOOKUP(M$49,'Russian Bonds'!$B$1:$L$507,MATCH($A116,'Russian Bonds'!$A$2:$A$507,0))/100))</f>
        <v>0.34298519351002915</v>
      </c>
      <c r="N116">
        <f>N$50*EXP(-N$49*(HLOOKUP(N$49,'Russian Bonds'!$B$1:$L$507,MATCH($A116,'Russian Bonds'!$A$2:$A$507,0))/100))</f>
        <v>0.31321419282556739</v>
      </c>
      <c r="O116">
        <f>O$50*EXP(-O$49*(HLOOKUP(O$49,'Russian Bonds'!$B$1:$L$507,MATCH($A116,'Russian Bonds'!$A$2:$A$507,0))/100))</f>
        <v>0.28602730509561514</v>
      </c>
      <c r="P116">
        <f>P$50*EXP(-P$49*(HLOOKUP(P$49,'Russian Bonds'!$B$1:$L$507,MATCH($A116,'Russian Bonds'!$A$2:$A$507,0))/100))</f>
        <v>0.26159232451796555</v>
      </c>
      <c r="Q116">
        <f>Q$50*EXP(-Q$49*(HLOOKUP(Q$49,'Russian Bonds'!$B$1:$L$507,MATCH($A116,'Russian Bonds'!$A$2:$A$507,0))/100))</f>
        <v>0.23891008759661087</v>
      </c>
      <c r="R116">
        <f>R$50*EXP(-R$49*(HLOOKUP(R$49,'Russian Bonds'!$B$1:$L$507,MATCH($A116,'Russian Bonds'!$A$2:$A$507,0))/100))</f>
        <v>0.21819458984738022</v>
      </c>
      <c r="S116">
        <f>S$50*EXP(-S$49*(HLOOKUP(S$49,'Russian Bonds'!$B$1:$L$507,MATCH($A116,'Russian Bonds'!$A$2:$A$507,0))/100))</f>
        <v>0.19927529857614035</v>
      </c>
      <c r="T116">
        <f>T$50*EXP(-T$49*(HLOOKUP(T$49,'Russian Bonds'!$B$1:$L$507,MATCH($A116,'Russian Bonds'!$A$2:$A$507,0))/100))</f>
        <v>0.18199646769604208</v>
      </c>
      <c r="U116" s="25">
        <f>U$50*EXP(-U$49*(HLOOKUP(U$49,'Russian Bonds'!$B$1:$L$507,MATCH($A116,'Russian Bonds'!$A$2:$A$507,0))/100))</f>
        <v>4.312977658711767</v>
      </c>
      <c r="W116" s="129">
        <f t="shared" si="22"/>
        <v>69.580606317667844</v>
      </c>
      <c r="X116" s="21">
        <f t="shared" si="23"/>
        <v>5.4930904601370631</v>
      </c>
      <c r="Y116" s="28">
        <f t="shared" si="24"/>
        <v>3.803410638043223E-3</v>
      </c>
    </row>
    <row r="117" spans="1:25" x14ac:dyDescent="0.2">
      <c r="A117" s="175">
        <v>41020</v>
      </c>
      <c r="B117">
        <f>B$50*EXP(-B$49*(HLOOKUP(B$49,'Russian Bonds'!$B$1:$L$507,MATCH($A117,'Russian Bonds'!$A$2:$A$507,0))/100))</f>
        <v>17.351817179007728</v>
      </c>
      <c r="C117">
        <f>C$50*EXP(-C$49*(HLOOKUP(C$49,'Russian Bonds'!$B$1:$L$507,MATCH($A117,'Russian Bonds'!$A$2:$A$507,0))/100))</f>
        <v>2.1519270373490174</v>
      </c>
      <c r="D117">
        <f>D$50*EXP(-D$49*(HLOOKUP(D$49,'Russian Bonds'!$B$1:$L$507,MATCH($A117,'Russian Bonds'!$A$2:$A$507,0))/100))</f>
        <v>15.383881384276453</v>
      </c>
      <c r="E117">
        <f>E$50*EXP(-E$49*(HLOOKUP(E$49,'Russian Bonds'!$B$1:$L$507,MATCH($A117,'Russian Bonds'!$A$2:$A$507,0))/100))</f>
        <v>1.5426007895560345</v>
      </c>
      <c r="F117">
        <f>F$50*EXP(-F$49*(HLOOKUP(F$49,'Russian Bonds'!$B$1:$L$507,MATCH($A117,'Russian Bonds'!$A$2:$A$507,0))/100))</f>
        <v>13.427861645562198</v>
      </c>
      <c r="G117">
        <f>G$50*EXP(-G$49*(HLOOKUP(G$49,'Russian Bonds'!$B$1:$L$507,MATCH($A117,'Russian Bonds'!$A$2:$A$507,0))/100))</f>
        <v>1.0153946575281707</v>
      </c>
      <c r="H117">
        <f>H$50*EXP(-H$49*(HLOOKUP(H$49,'Russian Bonds'!$B$1:$L$507,MATCH($A117,'Russian Bonds'!$A$2:$A$507,0))/100))</f>
        <v>0.93041678442730391</v>
      </c>
      <c r="I117">
        <f>I$50*EXP(-I$49*(HLOOKUP(I$49,'Russian Bonds'!$B$1:$L$507,MATCH($A117,'Russian Bonds'!$A$2:$A$507,0))/100))</f>
        <v>0.84897746337553615</v>
      </c>
      <c r="J117">
        <f>J$50*EXP(-J$49*(HLOOKUP(J$49,'Russian Bonds'!$B$1:$L$507,MATCH($A117,'Russian Bonds'!$A$2:$A$507,0))/100))</f>
        <v>0.77466652083582976</v>
      </c>
      <c r="K117">
        <f>K$50*EXP(-K$49*(HLOOKUP(K$49,'Russian Bonds'!$B$1:$L$507,MATCH($A117,'Russian Bonds'!$A$2:$A$507,0))/100))</f>
        <v>9.2732611828078326</v>
      </c>
      <c r="L117">
        <f>L$50*EXP(-L$49*(HLOOKUP(L$49,'Russian Bonds'!$B$1:$L$507,MATCH($A117,'Russian Bonds'!$A$2:$A$507,0))/100))</f>
        <v>0.37352587475466442</v>
      </c>
      <c r="M117">
        <f>M$50*EXP(-M$49*(HLOOKUP(M$49,'Russian Bonds'!$B$1:$L$507,MATCH($A117,'Russian Bonds'!$A$2:$A$507,0))/100))</f>
        <v>0.34093344375348417</v>
      </c>
      <c r="N117">
        <f>N$50*EXP(-N$49*(HLOOKUP(N$49,'Russian Bonds'!$B$1:$L$507,MATCH($A117,'Russian Bonds'!$A$2:$A$507,0))/100))</f>
        <v>0.31118490290921585</v>
      </c>
      <c r="O117">
        <f>O$50*EXP(-O$49*(HLOOKUP(O$49,'Russian Bonds'!$B$1:$L$507,MATCH($A117,'Russian Bonds'!$A$2:$A$507,0))/100))</f>
        <v>0.28403210530626771</v>
      </c>
      <c r="P117">
        <f>P$50*EXP(-P$49*(HLOOKUP(P$49,'Russian Bonds'!$B$1:$L$507,MATCH($A117,'Russian Bonds'!$A$2:$A$507,0))/100))</f>
        <v>0.26002746982948449</v>
      </c>
      <c r="Q117">
        <f>Q$50*EXP(-Q$49*(HLOOKUP(Q$49,'Russian Bonds'!$B$1:$L$507,MATCH($A117,'Russian Bonds'!$A$2:$A$507,0))/100))</f>
        <v>0.23738594549312522</v>
      </c>
      <c r="R117">
        <f>R$50*EXP(-R$49*(HLOOKUP(R$49,'Russian Bonds'!$B$1:$L$507,MATCH($A117,'Russian Bonds'!$A$2:$A$507,0))/100))</f>
        <v>0.21671589988018744</v>
      </c>
      <c r="S117">
        <f>S$50*EXP(-S$49*(HLOOKUP(S$49,'Russian Bonds'!$B$1:$L$507,MATCH($A117,'Russian Bonds'!$A$2:$A$507,0))/100))</f>
        <v>0.1978456692678951</v>
      </c>
      <c r="T117">
        <f>T$50*EXP(-T$49*(HLOOKUP(T$49,'Russian Bonds'!$B$1:$L$507,MATCH($A117,'Russian Bonds'!$A$2:$A$507,0))/100))</f>
        <v>0.18061853730945304</v>
      </c>
      <c r="U117" s="25">
        <f>U$50*EXP(-U$49*(HLOOKUP(U$49,'Russian Bonds'!$B$1:$L$507,MATCH($A117,'Russian Bonds'!$A$2:$A$507,0))/100))</f>
        <v>4.2957602059390645</v>
      </c>
      <c r="W117" s="129">
        <f t="shared" si="22"/>
        <v>69.39883469916893</v>
      </c>
      <c r="X117" s="21">
        <f t="shared" si="23"/>
        <v>5.4861370383085699</v>
      </c>
      <c r="Y117" s="28">
        <f t="shared" si="24"/>
        <v>-2.6158073570577878E-3</v>
      </c>
    </row>
    <row r="118" spans="1:25" x14ac:dyDescent="0.2">
      <c r="A118" s="175">
        <v>41023</v>
      </c>
      <c r="B118">
        <f>B$50*EXP(-B$49*(HLOOKUP(B$49,'Russian Bonds'!$B$1:$L$507,MATCH($A118,'Russian Bonds'!$A$2:$A$507,0))/100))</f>
        <v>17.346612414607723</v>
      </c>
      <c r="C118">
        <f>C$50*EXP(-C$49*(HLOOKUP(C$49,'Russian Bonds'!$B$1:$L$507,MATCH($A118,'Russian Bonds'!$A$2:$A$507,0))/100))</f>
        <v>2.1519270373490174</v>
      </c>
      <c r="D118">
        <f>D$50*EXP(-D$49*(HLOOKUP(D$49,'Russian Bonds'!$B$1:$L$507,MATCH($A118,'Russian Bonds'!$A$2:$A$507,0))/100))</f>
        <v>15.38849724103563</v>
      </c>
      <c r="E118">
        <f>E$50*EXP(-E$49*(HLOOKUP(E$49,'Russian Bonds'!$B$1:$L$507,MATCH($A118,'Russian Bonds'!$A$2:$A$507,0))/100))</f>
        <v>1.5432179532963761</v>
      </c>
      <c r="F118">
        <f>F$50*EXP(-F$49*(HLOOKUP(F$49,'Russian Bonds'!$B$1:$L$507,MATCH($A118,'Russian Bonds'!$A$2:$A$507,0))/100))</f>
        <v>13.407734951887866</v>
      </c>
      <c r="G118">
        <f>G$50*EXP(-G$49*(HLOOKUP(G$49,'Russian Bonds'!$B$1:$L$507,MATCH($A118,'Russian Bonds'!$A$2:$A$507,0))/100))</f>
        <v>1.0135685910974457</v>
      </c>
      <c r="H118">
        <f>H$50*EXP(-H$49*(HLOOKUP(H$49,'Russian Bonds'!$B$1:$L$507,MATCH($A118,'Russian Bonds'!$A$2:$A$507,0))/100))</f>
        <v>0.92781526126299896</v>
      </c>
      <c r="I118">
        <f>I$50*EXP(-I$49*(HLOOKUP(I$49,'Russian Bonds'!$B$1:$L$507,MATCH($A118,'Russian Bonds'!$A$2:$A$507,0))/100))</f>
        <v>0.84626507762450487</v>
      </c>
      <c r="J118">
        <f>J$50*EXP(-J$49*(HLOOKUP(J$49,'Russian Bonds'!$B$1:$L$507,MATCH($A118,'Russian Bonds'!$A$2:$A$507,0))/100))</f>
        <v>0.77188273518148653</v>
      </c>
      <c r="K118">
        <f>K$50*EXP(-K$49*(HLOOKUP(K$49,'Russian Bonds'!$B$1:$L$507,MATCH($A118,'Russian Bonds'!$A$2:$A$507,0))/100))</f>
        <v>9.2362422253501126</v>
      </c>
      <c r="L118">
        <f>L$50*EXP(-L$49*(HLOOKUP(L$49,'Russian Bonds'!$B$1:$L$507,MATCH($A118,'Russian Bonds'!$A$2:$A$507,0))/100))</f>
        <v>0.37188597133896834</v>
      </c>
      <c r="M118">
        <f>M$50*EXP(-M$49*(HLOOKUP(M$49,'Russian Bonds'!$B$1:$L$507,MATCH($A118,'Russian Bonds'!$A$2:$A$507,0))/100))</f>
        <v>0.33930088450018797</v>
      </c>
      <c r="N118">
        <f>N$50*EXP(-N$49*(HLOOKUP(N$49,'Russian Bonds'!$B$1:$L$507,MATCH($A118,'Russian Bonds'!$A$2:$A$507,0))/100))</f>
        <v>0.30957094135093127</v>
      </c>
      <c r="O118">
        <f>O$50*EXP(-O$49*(HLOOKUP(O$49,'Russian Bonds'!$B$1:$L$507,MATCH($A118,'Russian Bonds'!$A$2:$A$507,0))/100))</f>
        <v>0.2824459708381592</v>
      </c>
      <c r="P118">
        <f>P$50*EXP(-P$49*(HLOOKUP(P$49,'Russian Bonds'!$B$1:$L$507,MATCH($A118,'Russian Bonds'!$A$2:$A$507,0))/100))</f>
        <v>0.2580845588294004</v>
      </c>
      <c r="Q118">
        <f>Q$50*EXP(-Q$49*(HLOOKUP(Q$49,'Russian Bonds'!$B$1:$L$507,MATCH($A118,'Russian Bonds'!$A$2:$A$507,0))/100))</f>
        <v>0.23549443406295112</v>
      </c>
      <c r="R118">
        <f>R$50*EXP(-R$49*(HLOOKUP(R$49,'Russian Bonds'!$B$1:$L$507,MATCH($A118,'Russian Bonds'!$A$2:$A$507,0))/100))</f>
        <v>0.21488162145836998</v>
      </c>
      <c r="S118">
        <f>S$50*EXP(-S$49*(HLOOKUP(S$49,'Russian Bonds'!$B$1:$L$507,MATCH($A118,'Russian Bonds'!$A$2:$A$507,0))/100))</f>
        <v>0.19607304700982942</v>
      </c>
      <c r="T118">
        <f>T$50*EXP(-T$49*(HLOOKUP(T$49,'Russian Bonds'!$B$1:$L$507,MATCH($A118,'Russian Bonds'!$A$2:$A$507,0))/100))</f>
        <v>0.17891078586805456</v>
      </c>
      <c r="U118" s="25">
        <f>U$50*EXP(-U$49*(HLOOKUP(U$49,'Russian Bonds'!$B$1:$L$507,MATCH($A118,'Russian Bonds'!$A$2:$A$507,0))/100))</f>
        <v>4.2530166777162606</v>
      </c>
      <c r="W118" s="129">
        <f t="shared" si="22"/>
        <v>69.273428381666292</v>
      </c>
      <c r="X118" s="21">
        <f t="shared" si="23"/>
        <v>5.4725926211584683</v>
      </c>
      <c r="Y118" s="28">
        <f t="shared" si="24"/>
        <v>-1.8086724612880929E-3</v>
      </c>
    </row>
    <row r="119" spans="1:25" x14ac:dyDescent="0.2">
      <c r="A119" s="175">
        <v>41024</v>
      </c>
      <c r="B119">
        <f>B$50*EXP(-B$49*(HLOOKUP(B$49,'Russian Bonds'!$B$1:$L$507,MATCH($A119,'Russian Bonds'!$A$2:$A$507,0))/100))</f>
        <v>17.337941276365626</v>
      </c>
      <c r="C119">
        <f>C$50*EXP(-C$49*(HLOOKUP(C$49,'Russian Bonds'!$B$1:$L$507,MATCH($A119,'Russian Bonds'!$A$2:$A$507,0))/100))</f>
        <v>2.1502061841521956</v>
      </c>
      <c r="D119">
        <f>D$50*EXP(-D$49*(HLOOKUP(D$49,'Russian Bonds'!$B$1:$L$507,MATCH($A119,'Russian Bonds'!$A$2:$A$507,0))/100))</f>
        <v>15.374653823990798</v>
      </c>
      <c r="E119">
        <f>E$50*EXP(-E$49*(HLOOKUP(E$49,'Russian Bonds'!$B$1:$L$507,MATCH($A119,'Russian Bonds'!$A$2:$A$507,0))/100))</f>
        <v>1.5413672024250333</v>
      </c>
      <c r="F119">
        <f>F$50*EXP(-F$49*(HLOOKUP(F$49,'Russian Bonds'!$B$1:$L$507,MATCH($A119,'Russian Bonds'!$A$2:$A$507,0))/100))</f>
        <v>13.394333918569389</v>
      </c>
      <c r="G119">
        <f>G$50*EXP(-G$49*(HLOOKUP(G$49,'Russian Bonds'!$B$1:$L$507,MATCH($A119,'Russian Bonds'!$A$2:$A$507,0))/100))</f>
        <v>1.0123530382656942</v>
      </c>
      <c r="H119">
        <f>H$50*EXP(-H$49*(HLOOKUP(H$49,'Russian Bonds'!$B$1:$L$507,MATCH($A119,'Russian Bonds'!$A$2:$A$507,0))/100))</f>
        <v>0.92586889361566649</v>
      </c>
      <c r="I119">
        <f>I$50*EXP(-I$49*(HLOOKUP(I$49,'Russian Bonds'!$B$1:$L$507,MATCH($A119,'Russian Bonds'!$A$2:$A$507,0))/100))</f>
        <v>0.84423647673300406</v>
      </c>
      <c r="J119">
        <f>J$50*EXP(-J$49*(HLOOKUP(J$49,'Russian Bonds'!$B$1:$L$507,MATCH($A119,'Russian Bonds'!$A$2:$A$507,0))/100))</f>
        <v>0.76980146277861317</v>
      </c>
      <c r="K119">
        <f>K$50*EXP(-K$49*(HLOOKUP(K$49,'Russian Bonds'!$B$1:$L$507,MATCH($A119,'Russian Bonds'!$A$2:$A$507,0))/100))</f>
        <v>9.1993710479650375</v>
      </c>
      <c r="L119">
        <f>L$50*EXP(-L$49*(HLOOKUP(L$49,'Russian Bonds'!$B$1:$L$507,MATCH($A119,'Russian Bonds'!$A$2:$A$507,0))/100))</f>
        <v>0.37025326764729299</v>
      </c>
      <c r="M119">
        <f>M$50*EXP(-M$49*(HLOOKUP(M$49,'Russian Bonds'!$B$1:$L$507,MATCH($A119,'Russian Bonds'!$A$2:$A$507,0))/100))</f>
        <v>0.33767614275428015</v>
      </c>
      <c r="N119">
        <f>N$50*EXP(-N$49*(HLOOKUP(N$49,'Russian Bonds'!$B$1:$L$507,MATCH($A119,'Russian Bonds'!$A$2:$A$507,0))/100))</f>
        <v>0.30796535060976288</v>
      </c>
      <c r="O119">
        <f>O$50*EXP(-O$49*(HLOOKUP(O$49,'Russian Bonds'!$B$1:$L$507,MATCH($A119,'Russian Bonds'!$A$2:$A$507,0))/100))</f>
        <v>0.28086869389884384</v>
      </c>
      <c r="P119">
        <f>P$50*EXP(-P$49*(HLOOKUP(P$49,'Russian Bonds'!$B$1:$L$507,MATCH($A119,'Russian Bonds'!$A$2:$A$507,0))/100))</f>
        <v>0.25654068772135874</v>
      </c>
      <c r="Q119">
        <f>Q$50*EXP(-Q$49*(HLOOKUP(Q$49,'Russian Bonds'!$B$1:$L$507,MATCH($A119,'Russian Bonds'!$A$2:$A$507,0))/100))</f>
        <v>0.23399208233849023</v>
      </c>
      <c r="R119">
        <f>R$50*EXP(-R$49*(HLOOKUP(R$49,'Russian Bonds'!$B$1:$L$507,MATCH($A119,'Russian Bonds'!$A$2:$A$507,0))/100))</f>
        <v>0.21342538325371574</v>
      </c>
      <c r="S119">
        <f>S$50*EXP(-S$49*(HLOOKUP(S$49,'Russian Bonds'!$B$1:$L$507,MATCH($A119,'Russian Bonds'!$A$2:$A$507,0))/100))</f>
        <v>0.19466639110934866</v>
      </c>
      <c r="T119">
        <f>T$50*EXP(-T$49*(HLOOKUP(T$49,'Russian Bonds'!$B$1:$L$507,MATCH($A119,'Russian Bonds'!$A$2:$A$507,0))/100))</f>
        <v>0.17755621777419547</v>
      </c>
      <c r="U119" s="25">
        <f>U$50*EXP(-U$49*(HLOOKUP(U$49,'Russian Bonds'!$B$1:$L$507,MATCH($A119,'Russian Bonds'!$A$2:$A$507,0))/100))</f>
        <v>4.2191282786288173</v>
      </c>
      <c r="W119" s="129">
        <f t="shared" si="22"/>
        <v>69.142205820597169</v>
      </c>
      <c r="X119" s="21">
        <f t="shared" si="23"/>
        <v>5.4622414747808721</v>
      </c>
      <c r="Y119" s="28">
        <f t="shared" si="24"/>
        <v>-1.8960661653320962E-3</v>
      </c>
    </row>
    <row r="120" spans="1:25" x14ac:dyDescent="0.2">
      <c r="A120" s="175">
        <v>41025</v>
      </c>
      <c r="B120">
        <f>B$50*EXP(-B$49*(HLOOKUP(B$49,'Russian Bonds'!$B$1:$L$507,MATCH($A120,'Russian Bonds'!$A$2:$A$507,0))/100))</f>
        <v>17.33274067411206</v>
      </c>
      <c r="C120">
        <f>C$50*EXP(-C$49*(HLOOKUP(C$49,'Russian Bonds'!$B$1:$L$507,MATCH($A120,'Russian Bonds'!$A$2:$A$507,0))/100))</f>
        <v>2.1502061841521956</v>
      </c>
      <c r="D120">
        <f>D$50*EXP(-D$49*(HLOOKUP(D$49,'Russian Bonds'!$B$1:$L$507,MATCH($A120,'Russian Bonds'!$A$2:$A$507,0))/100))</f>
        <v>15.37926691206661</v>
      </c>
      <c r="E120">
        <f>E$50*EXP(-E$49*(HLOOKUP(E$49,'Russian Bonds'!$B$1:$L$507,MATCH($A120,'Russian Bonds'!$A$2:$A$507,0))/100))</f>
        <v>1.5419838726318222</v>
      </c>
      <c r="F120">
        <f>F$50*EXP(-F$49*(HLOOKUP(F$49,'Russian Bonds'!$B$1:$L$507,MATCH($A120,'Russian Bonds'!$A$2:$A$507,0))/100))</f>
        <v>13.394333918569389</v>
      </c>
      <c r="G120">
        <f>G$50*EXP(-G$49*(HLOOKUP(G$49,'Russian Bonds'!$B$1:$L$507,MATCH($A120,'Russian Bonds'!$A$2:$A$507,0))/100))</f>
        <v>1.0123530382656942</v>
      </c>
      <c r="H120">
        <f>H$50*EXP(-H$49*(HLOOKUP(H$49,'Russian Bonds'!$B$1:$L$507,MATCH($A120,'Russian Bonds'!$A$2:$A$507,0))/100))</f>
        <v>0.92522101217509489</v>
      </c>
      <c r="I120">
        <f>I$50*EXP(-I$49*(HLOOKUP(I$49,'Russian Bonds'!$B$1:$L$507,MATCH($A120,'Russian Bonds'!$A$2:$A$507,0))/100))</f>
        <v>0.84356135763526319</v>
      </c>
      <c r="J120">
        <f>J$50*EXP(-J$49*(HLOOKUP(J$49,'Russian Bonds'!$B$1:$L$507,MATCH($A120,'Russian Bonds'!$A$2:$A$507,0))/100))</f>
        <v>0.76910895313819505</v>
      </c>
      <c r="K120">
        <f>K$50*EXP(-K$49*(HLOOKUP(K$49,'Russian Bonds'!$B$1:$L$507,MATCH($A120,'Russian Bonds'!$A$2:$A$507,0))/100))</f>
        <v>9.1901762750697529</v>
      </c>
      <c r="L120">
        <f>L$50*EXP(-L$49*(HLOOKUP(L$49,'Russian Bonds'!$B$1:$L$507,MATCH($A120,'Russian Bonds'!$A$2:$A$507,0))/100))</f>
        <v>0.369846212973996</v>
      </c>
      <c r="M120">
        <f>M$50*EXP(-M$49*(HLOOKUP(M$49,'Russian Bonds'!$B$1:$L$507,MATCH($A120,'Russian Bonds'!$A$2:$A$507,0))/100))</f>
        <v>0.33727117441257626</v>
      </c>
      <c r="N120">
        <f>N$50*EXP(-N$49*(HLOOKUP(N$49,'Russian Bonds'!$B$1:$L$507,MATCH($A120,'Russian Bonds'!$A$2:$A$507,0))/100))</f>
        <v>0.30756525577196148</v>
      </c>
      <c r="O120">
        <f>O$50*EXP(-O$49*(HLOOKUP(O$49,'Russian Bonds'!$B$1:$L$507,MATCH($A120,'Russian Bonds'!$A$2:$A$507,0))/100))</f>
        <v>0.28047575285029985</v>
      </c>
      <c r="P120">
        <f>P$50*EXP(-P$49*(HLOOKUP(P$49,'Russian Bonds'!$B$1:$L$507,MATCH($A120,'Russian Bonds'!$A$2:$A$507,0))/100))</f>
        <v>0.25654068772135874</v>
      </c>
      <c r="Q120">
        <f>Q$50*EXP(-Q$49*(HLOOKUP(Q$49,'Russian Bonds'!$B$1:$L$507,MATCH($A120,'Russian Bonds'!$A$2:$A$507,0))/100))</f>
        <v>0.23399208233849023</v>
      </c>
      <c r="R120">
        <f>R$50*EXP(-R$49*(HLOOKUP(R$49,'Russian Bonds'!$B$1:$L$507,MATCH($A120,'Russian Bonds'!$A$2:$A$507,0))/100))</f>
        <v>0.21342538325371574</v>
      </c>
      <c r="S120">
        <f>S$50*EXP(-S$49*(HLOOKUP(S$49,'Russian Bonds'!$B$1:$L$507,MATCH($A120,'Russian Bonds'!$A$2:$A$507,0))/100))</f>
        <v>0.19466639110934866</v>
      </c>
      <c r="T120">
        <f>T$50*EXP(-T$49*(HLOOKUP(T$49,'Russian Bonds'!$B$1:$L$507,MATCH($A120,'Russian Bonds'!$A$2:$A$507,0))/100))</f>
        <v>0.17755621777419547</v>
      </c>
      <c r="U120" s="25">
        <f>U$50*EXP(-U$49*(HLOOKUP(U$49,'Russian Bonds'!$B$1:$L$507,MATCH($A120,'Russian Bonds'!$A$2:$A$507,0))/100))</f>
        <v>4.2106984547054243</v>
      </c>
      <c r="W120" s="129">
        <f t="shared" si="22"/>
        <v>69.120989810727451</v>
      </c>
      <c r="X120" s="21">
        <f t="shared" si="23"/>
        <v>5.4597854880429493</v>
      </c>
      <c r="Y120" s="28">
        <f t="shared" si="24"/>
        <v>-3.06893095293534E-4</v>
      </c>
    </row>
    <row r="121" spans="1:25" x14ac:dyDescent="0.2">
      <c r="A121" s="175">
        <v>41026</v>
      </c>
      <c r="B121">
        <f>B$50*EXP(-B$49*(HLOOKUP(B$49,'Russian Bonds'!$B$1:$L$507,MATCH($A121,'Russian Bonds'!$A$2:$A$507,0))/100))</f>
        <v>17.337941276365626</v>
      </c>
      <c r="C121">
        <f>C$50*EXP(-C$49*(HLOOKUP(C$49,'Russian Bonds'!$B$1:$L$507,MATCH($A121,'Russian Bonds'!$A$2:$A$507,0))/100))</f>
        <v>2.1502061841521956</v>
      </c>
      <c r="D121">
        <f>D$50*EXP(-D$49*(HLOOKUP(D$49,'Russian Bonds'!$B$1:$L$507,MATCH($A121,'Russian Bonds'!$A$2:$A$507,0))/100))</f>
        <v>15.37926691206661</v>
      </c>
      <c r="E121">
        <f>E$50*EXP(-E$49*(HLOOKUP(E$49,'Russian Bonds'!$B$1:$L$507,MATCH($A121,'Russian Bonds'!$A$2:$A$507,0))/100))</f>
        <v>1.5419838726318222</v>
      </c>
      <c r="F121">
        <f>F$50*EXP(-F$49*(HLOOKUP(F$49,'Russian Bonds'!$B$1:$L$507,MATCH($A121,'Russian Bonds'!$A$2:$A$507,0))/100))</f>
        <v>13.407734951887866</v>
      </c>
      <c r="G121">
        <f>G$50*EXP(-G$49*(HLOOKUP(G$49,'Russian Bonds'!$B$1:$L$507,MATCH($A121,'Russian Bonds'!$A$2:$A$507,0))/100))</f>
        <v>1.0135685910974457</v>
      </c>
      <c r="H121">
        <f>H$50*EXP(-H$49*(HLOOKUP(H$49,'Russian Bonds'!$B$1:$L$507,MATCH($A121,'Russian Bonds'!$A$2:$A$507,0))/100))</f>
        <v>0.92781526126299896</v>
      </c>
      <c r="I121">
        <f>I$50*EXP(-I$49*(HLOOKUP(I$49,'Russian Bonds'!$B$1:$L$507,MATCH($A121,'Russian Bonds'!$A$2:$A$507,0))/100))</f>
        <v>0.84626507762450487</v>
      </c>
      <c r="J121">
        <f>J$50*EXP(-J$49*(HLOOKUP(J$49,'Russian Bonds'!$B$1:$L$507,MATCH($A121,'Russian Bonds'!$A$2:$A$507,0))/100))</f>
        <v>0.77188273518148653</v>
      </c>
      <c r="K121">
        <f>K$50*EXP(-K$49*(HLOOKUP(K$49,'Russian Bonds'!$B$1:$L$507,MATCH($A121,'Russian Bonds'!$A$2:$A$507,0))/100))</f>
        <v>9.2362422253501126</v>
      </c>
      <c r="L121">
        <f>L$50*EXP(-L$49*(HLOOKUP(L$49,'Russian Bonds'!$B$1:$L$507,MATCH($A121,'Russian Bonds'!$A$2:$A$507,0))/100))</f>
        <v>0.37188597133896834</v>
      </c>
      <c r="M121">
        <f>M$50*EXP(-M$49*(HLOOKUP(M$49,'Russian Bonds'!$B$1:$L$507,MATCH($A121,'Russian Bonds'!$A$2:$A$507,0))/100))</f>
        <v>0.33930088450018797</v>
      </c>
      <c r="N121">
        <f>N$50*EXP(-N$49*(HLOOKUP(N$49,'Russian Bonds'!$B$1:$L$507,MATCH($A121,'Russian Bonds'!$A$2:$A$507,0))/100))</f>
        <v>0.30957094135093127</v>
      </c>
      <c r="O121">
        <f>O$50*EXP(-O$49*(HLOOKUP(O$49,'Russian Bonds'!$B$1:$L$507,MATCH($A121,'Russian Bonds'!$A$2:$A$507,0))/100))</f>
        <v>0.2824459708381592</v>
      </c>
      <c r="P121">
        <f>P$50*EXP(-P$49*(HLOOKUP(P$49,'Russian Bonds'!$B$1:$L$507,MATCH($A121,'Russian Bonds'!$A$2:$A$507,0))/100))</f>
        <v>0.2580845588294004</v>
      </c>
      <c r="Q121">
        <f>Q$50*EXP(-Q$49*(HLOOKUP(Q$49,'Russian Bonds'!$B$1:$L$507,MATCH($A121,'Russian Bonds'!$A$2:$A$507,0))/100))</f>
        <v>0.23549443406295112</v>
      </c>
      <c r="R121">
        <f>R$50*EXP(-R$49*(HLOOKUP(R$49,'Russian Bonds'!$B$1:$L$507,MATCH($A121,'Russian Bonds'!$A$2:$A$507,0))/100))</f>
        <v>0.21488162145836998</v>
      </c>
      <c r="S121">
        <f>S$50*EXP(-S$49*(HLOOKUP(S$49,'Russian Bonds'!$B$1:$L$507,MATCH($A121,'Russian Bonds'!$A$2:$A$507,0))/100))</f>
        <v>0.19607304700982942</v>
      </c>
      <c r="T121">
        <f>T$50*EXP(-T$49*(HLOOKUP(T$49,'Russian Bonds'!$B$1:$L$507,MATCH($A121,'Russian Bonds'!$A$2:$A$507,0))/100))</f>
        <v>0.17891078586805456</v>
      </c>
      <c r="U121" s="25">
        <f>U$50*EXP(-U$49*(HLOOKUP(U$49,'Russian Bonds'!$B$1:$L$507,MATCH($A121,'Russian Bonds'!$A$2:$A$507,0))/100))</f>
        <v>4.2445191447263291</v>
      </c>
      <c r="W121" s="129">
        <f t="shared" si="22"/>
        <v>69.244074447603879</v>
      </c>
      <c r="X121" s="21">
        <f t="shared" si="23"/>
        <v>5.4718120678551152</v>
      </c>
      <c r="Y121" s="28">
        <f t="shared" si="24"/>
        <v>1.7791292910945334E-3</v>
      </c>
    </row>
    <row r="122" spans="1:25" x14ac:dyDescent="0.2">
      <c r="A122" s="175">
        <v>41027</v>
      </c>
      <c r="B122">
        <f>B$50*EXP(-B$49*(HLOOKUP(B$49,'Russian Bonds'!$B$1:$L$507,MATCH($A122,'Russian Bonds'!$A$2:$A$507,0))/100))</f>
        <v>17.341409211402844</v>
      </c>
      <c r="C122">
        <f>C$50*EXP(-C$49*(HLOOKUP(C$49,'Russian Bonds'!$B$1:$L$507,MATCH($A122,'Russian Bonds'!$A$2:$A$507,0))/100))</f>
        <v>2.1523574657978974</v>
      </c>
      <c r="D122">
        <f>D$50*EXP(-D$49*(HLOOKUP(D$49,'Russian Bonds'!$B$1:$L$507,MATCH($A122,'Russian Bonds'!$A$2:$A$507,0))/100))</f>
        <v>15.416221480399376</v>
      </c>
      <c r="E122">
        <f>E$50*EXP(-E$49*(HLOOKUP(E$49,'Russian Bonds'!$B$1:$L$507,MATCH($A122,'Russian Bonds'!$A$2:$A$507,0))/100))</f>
        <v>1.5469261244097012</v>
      </c>
      <c r="F122">
        <f>F$50*EXP(-F$49*(HLOOKUP(F$49,'Russian Bonds'!$B$1:$L$507,MATCH($A122,'Russian Bonds'!$A$2:$A$507,0))/100))</f>
        <v>13.50191835387613</v>
      </c>
      <c r="G122">
        <f>G$50*EXP(-G$49*(HLOOKUP(G$49,'Russian Bonds'!$B$1:$L$507,MATCH($A122,'Russian Bonds'!$A$2:$A$507,0))/100))</f>
        <v>1.0221184262975327</v>
      </c>
      <c r="H122">
        <f>H$50*EXP(-H$49*(HLOOKUP(H$49,'Russian Bonds'!$B$1:$L$507,MATCH($A122,'Russian Bonds'!$A$2:$A$507,0))/100))</f>
        <v>0.93892221819473431</v>
      </c>
      <c r="I122">
        <f>I$50*EXP(-I$49*(HLOOKUP(I$49,'Russian Bonds'!$B$1:$L$507,MATCH($A122,'Russian Bonds'!$A$2:$A$507,0))/100))</f>
        <v>0.85785290127458069</v>
      </c>
      <c r="J122">
        <f>J$50*EXP(-J$49*(HLOOKUP(J$49,'Russian Bonds'!$B$1:$L$507,MATCH($A122,'Russian Bonds'!$A$2:$A$507,0))/100))</f>
        <v>0.78378334857188992</v>
      </c>
      <c r="K122">
        <f>K$50*EXP(-K$49*(HLOOKUP(K$49,'Russian Bonds'!$B$1:$L$507,MATCH($A122,'Russian Bonds'!$A$2:$A$507,0))/100))</f>
        <v>9.3946005753777406</v>
      </c>
      <c r="L122">
        <f>L$50*EXP(-L$49*(HLOOKUP(L$49,'Russian Bonds'!$B$1:$L$507,MATCH($A122,'Russian Bonds'!$A$2:$A$507,0))/100))</f>
        <v>0.37890566861389152</v>
      </c>
      <c r="M122">
        <f>M$50*EXP(-M$49*(HLOOKUP(M$49,'Russian Bonds'!$B$1:$L$507,MATCH($A122,'Russian Bonds'!$A$2:$A$507,0))/100))</f>
        <v>0.346293706822281</v>
      </c>
      <c r="N122">
        <f>N$50*EXP(-N$49*(HLOOKUP(N$49,'Russian Bonds'!$B$1:$L$507,MATCH($A122,'Russian Bonds'!$A$2:$A$507,0))/100))</f>
        <v>0.31648861792805455</v>
      </c>
      <c r="O122">
        <f>O$50*EXP(-O$49*(HLOOKUP(O$49,'Russian Bonds'!$B$1:$L$507,MATCH($A122,'Russian Bonds'!$A$2:$A$507,0))/100))</f>
        <v>0.28924881770783978</v>
      </c>
      <c r="P122">
        <f>P$50*EXP(-P$49*(HLOOKUP(P$49,'Russian Bonds'!$B$1:$L$507,MATCH($A122,'Russian Bonds'!$A$2:$A$507,0))/100))</f>
        <v>0.26514776613174568</v>
      </c>
      <c r="Q122">
        <f>Q$50*EXP(-Q$49*(HLOOKUP(Q$49,'Russian Bonds'!$B$1:$L$507,MATCH($A122,'Russian Bonds'!$A$2:$A$507,0))/100))</f>
        <v>0.2423752823820986</v>
      </c>
      <c r="R122">
        <f>R$50*EXP(-R$49*(HLOOKUP(R$49,'Russian Bonds'!$B$1:$L$507,MATCH($A122,'Russian Bonds'!$A$2:$A$507,0))/100))</f>
        <v>0.22155863640432355</v>
      </c>
      <c r="S122">
        <f>S$50*EXP(-S$49*(HLOOKUP(S$49,'Russian Bonds'!$B$1:$L$507,MATCH($A122,'Russian Bonds'!$A$2:$A$507,0))/100))</f>
        <v>0.2025298490955727</v>
      </c>
      <c r="T122">
        <f>T$50*EXP(-T$49*(HLOOKUP(T$49,'Russian Bonds'!$B$1:$L$507,MATCH($A122,'Russian Bonds'!$A$2:$A$507,0))/100))</f>
        <v>0.18513536840794076</v>
      </c>
      <c r="U122" s="25">
        <f>U$50*EXP(-U$49*(HLOOKUP(U$49,'Russian Bonds'!$B$1:$L$507,MATCH($A122,'Russian Bonds'!$A$2:$A$507,0))/100))</f>
        <v>4.4001055869232042</v>
      </c>
      <c r="W122" s="129">
        <f t="shared" si="22"/>
        <v>69.803899406019369</v>
      </c>
      <c r="X122" s="21">
        <f t="shared" si="23"/>
        <v>5.5216742114086239</v>
      </c>
      <c r="Y122" s="28">
        <f t="shared" si="24"/>
        <v>8.0522997609522636E-3</v>
      </c>
    </row>
    <row r="123" spans="1:25" x14ac:dyDescent="0.2">
      <c r="A123" s="175">
        <v>41032</v>
      </c>
      <c r="B123">
        <f>B$50*EXP(-B$49*(HLOOKUP(B$49,'Russian Bonds'!$B$1:$L$507,MATCH($A123,'Russian Bonds'!$A$2:$A$507,0))/100))</f>
        <v>17.348347162585135</v>
      </c>
      <c r="C123">
        <f>C$50*EXP(-C$49*(HLOOKUP(C$49,'Russian Bonds'!$B$1:$L$507,MATCH($A123,'Russian Bonds'!$A$2:$A$507,0))/100))</f>
        <v>2.1536492677792163</v>
      </c>
      <c r="D123">
        <f>D$50*EXP(-D$49*(HLOOKUP(D$49,'Russian Bonds'!$B$1:$L$507,MATCH($A123,'Russian Bonds'!$A$2:$A$507,0))/100))</f>
        <v>15.439363164544018</v>
      </c>
      <c r="E123">
        <f>E$50*EXP(-E$49*(HLOOKUP(E$49,'Russian Bonds'!$B$1:$L$507,MATCH($A123,'Russian Bonds'!$A$2:$A$507,0))/100))</f>
        <v>1.5500230725743693</v>
      </c>
      <c r="F123">
        <f>F$50*EXP(-F$49*(HLOOKUP(F$49,'Russian Bonds'!$B$1:$L$507,MATCH($A123,'Russian Bonds'!$A$2:$A$507,0))/100))</f>
        <v>13.58996667020115</v>
      </c>
      <c r="G123">
        <f>G$50*EXP(-G$49*(HLOOKUP(G$49,'Russian Bonds'!$B$1:$L$507,MATCH($A123,'Russian Bonds'!$A$2:$A$507,0))/100))</f>
        <v>1.0301221238644589</v>
      </c>
      <c r="H123">
        <f>H$50*EXP(-H$49*(HLOOKUP(H$49,'Russian Bonds'!$B$1:$L$507,MATCH($A123,'Russian Bonds'!$A$2:$A$507,0))/100))</f>
        <v>0.95016213747084355</v>
      </c>
      <c r="I123">
        <f>I$50*EXP(-I$49*(HLOOKUP(I$49,'Russian Bonds'!$B$1:$L$507,MATCH($A123,'Russian Bonds'!$A$2:$A$507,0))/100))</f>
        <v>0.86959939584290147</v>
      </c>
      <c r="J123">
        <f>J$50*EXP(-J$49*(HLOOKUP(J$49,'Russian Bonds'!$B$1:$L$507,MATCH($A123,'Russian Bonds'!$A$2:$A$507,0))/100))</f>
        <v>0.79586744138554344</v>
      </c>
      <c r="K123">
        <f>K$50*EXP(-K$49*(HLOOKUP(K$49,'Russian Bonds'!$B$1:$L$507,MATCH($A123,'Russian Bonds'!$A$2:$A$507,0))/100))</f>
        <v>9.565234483819868</v>
      </c>
      <c r="L123">
        <f>L$50*EXP(-L$49*(HLOOKUP(L$49,'Russian Bonds'!$B$1:$L$507,MATCH($A123,'Russian Bonds'!$A$2:$A$507,0))/100))</f>
        <v>0.3864827665801393</v>
      </c>
      <c r="M123">
        <f>M$50*EXP(-M$49*(HLOOKUP(M$49,'Russian Bonds'!$B$1:$L$507,MATCH($A123,'Russian Bonds'!$A$2:$A$507,0))/100))</f>
        <v>0.35385501908049644</v>
      </c>
      <c r="N123">
        <f>N$50*EXP(-N$49*(HLOOKUP(N$49,'Russian Bonds'!$B$1:$L$507,MATCH($A123,'Russian Bonds'!$A$2:$A$507,0))/100))</f>
        <v>0.32398177967010294</v>
      </c>
      <c r="O123">
        <f>O$50*EXP(-O$49*(HLOOKUP(O$49,'Russian Bonds'!$B$1:$L$507,MATCH($A123,'Russian Bonds'!$A$2:$A$507,0))/100))</f>
        <v>0.29663050655875939</v>
      </c>
      <c r="P123">
        <f>P$50*EXP(-P$49*(HLOOKUP(P$49,'Russian Bonds'!$B$1:$L$507,MATCH($A123,'Russian Bonds'!$A$2:$A$507,0))/100))</f>
        <v>0.27322271777810414</v>
      </c>
      <c r="Q123">
        <f>Q$50*EXP(-Q$49*(HLOOKUP(Q$49,'Russian Bonds'!$B$1:$L$507,MATCH($A123,'Russian Bonds'!$A$2:$A$507,0))/100))</f>
        <v>0.25025672191278814</v>
      </c>
      <c r="R123">
        <f>R$50*EXP(-R$49*(HLOOKUP(R$49,'Russian Bonds'!$B$1:$L$507,MATCH($A123,'Russian Bonds'!$A$2:$A$507,0))/100))</f>
        <v>0.22922115471158519</v>
      </c>
      <c r="S123">
        <f>S$50*EXP(-S$49*(HLOOKUP(S$49,'Russian Bonds'!$B$1:$L$507,MATCH($A123,'Russian Bonds'!$A$2:$A$507,0))/100))</f>
        <v>0.20995375215384998</v>
      </c>
      <c r="T123">
        <f>T$50*EXP(-T$49*(HLOOKUP(T$49,'Russian Bonds'!$B$1:$L$507,MATCH($A123,'Russian Bonds'!$A$2:$A$507,0))/100))</f>
        <v>0.1923058894757953</v>
      </c>
      <c r="U123" s="25">
        <f>U$50*EXP(-U$49*(HLOOKUP(U$49,'Russian Bonds'!$B$1:$L$507,MATCH($A123,'Russian Bonds'!$A$2:$A$507,0))/100))</f>
        <v>4.6072379655759432</v>
      </c>
      <c r="W123" s="129">
        <f t="shared" si="22"/>
        <v>70.415483193565052</v>
      </c>
      <c r="X123" s="21">
        <f t="shared" si="23"/>
        <v>5.5835246066803386</v>
      </c>
      <c r="Y123" s="28">
        <f t="shared" si="24"/>
        <v>8.7232970856734003E-3</v>
      </c>
    </row>
    <row r="124" spans="1:25" x14ac:dyDescent="0.2">
      <c r="A124" s="175">
        <v>41033</v>
      </c>
      <c r="B124">
        <f>B$50*EXP(-B$49*(HLOOKUP(B$49,'Russian Bonds'!$B$1:$L$507,MATCH($A124,'Russian Bonds'!$A$2:$A$507,0))/100))</f>
        <v>17.337941276365626</v>
      </c>
      <c r="C124">
        <f>C$50*EXP(-C$49*(HLOOKUP(C$49,'Russian Bonds'!$B$1:$L$507,MATCH($A124,'Russian Bonds'!$A$2:$A$507,0))/100))</f>
        <v>2.1523574657978974</v>
      </c>
      <c r="D124">
        <f>D$50*EXP(-D$49*(HLOOKUP(D$49,'Russian Bonds'!$B$1:$L$507,MATCH($A124,'Russian Bonds'!$A$2:$A$507,0))/100))</f>
        <v>15.416221480399376</v>
      </c>
      <c r="E124">
        <f>E$50*EXP(-E$49*(HLOOKUP(E$49,'Russian Bonds'!$B$1:$L$507,MATCH($A124,'Russian Bonds'!$A$2:$A$507,0))/100))</f>
        <v>1.5469261244097012</v>
      </c>
      <c r="F124">
        <f>F$50*EXP(-F$49*(HLOOKUP(F$49,'Russian Bonds'!$B$1:$L$507,MATCH($A124,'Russian Bonds'!$A$2:$A$507,0))/100))</f>
        <v>13.50191835387613</v>
      </c>
      <c r="G124">
        <f>G$50*EXP(-G$49*(HLOOKUP(G$49,'Russian Bonds'!$B$1:$L$507,MATCH($A124,'Russian Bonds'!$A$2:$A$507,0))/100))</f>
        <v>1.0221184262975327</v>
      </c>
      <c r="H124">
        <f>H$50*EXP(-H$49*(HLOOKUP(H$49,'Russian Bonds'!$B$1:$L$507,MATCH($A124,'Russian Bonds'!$A$2:$A$507,0))/100))</f>
        <v>0.94023762987353154</v>
      </c>
      <c r="I124">
        <f>I$50*EXP(-I$49*(HLOOKUP(I$49,'Russian Bonds'!$B$1:$L$507,MATCH($A124,'Russian Bonds'!$A$2:$A$507,0))/100))</f>
        <v>0.85922656455419555</v>
      </c>
      <c r="J124">
        <f>J$50*EXP(-J$49*(HLOOKUP(J$49,'Russian Bonds'!$B$1:$L$507,MATCH($A124,'Russian Bonds'!$A$2:$A$507,0))/100))</f>
        <v>0.78519542909052442</v>
      </c>
      <c r="K124">
        <f>K$50*EXP(-K$49*(HLOOKUP(K$49,'Russian Bonds'!$B$1:$L$507,MATCH($A124,'Russian Bonds'!$A$2:$A$507,0))/100))</f>
        <v>9.4416912067275618</v>
      </c>
      <c r="L124">
        <f>L$50*EXP(-L$49*(HLOOKUP(L$49,'Russian Bonds'!$B$1:$L$507,MATCH($A124,'Russian Bonds'!$A$2:$A$507,0))/100))</f>
        <v>0.38099539126070681</v>
      </c>
      <c r="M124">
        <f>M$50*EXP(-M$49*(HLOOKUP(M$49,'Russian Bonds'!$B$1:$L$507,MATCH($A124,'Russian Bonds'!$A$2:$A$507,0))/100))</f>
        <v>0.34837771483523339</v>
      </c>
      <c r="N124">
        <f>N$50*EXP(-N$49*(HLOOKUP(N$49,'Russian Bonds'!$B$1:$L$507,MATCH($A124,'Russian Bonds'!$A$2:$A$507,0))/100))</f>
        <v>0.31855249427615867</v>
      </c>
      <c r="O124">
        <f>O$50*EXP(-O$49*(HLOOKUP(O$49,'Russian Bonds'!$B$1:$L$507,MATCH($A124,'Russian Bonds'!$A$2:$A$507,0))/100))</f>
        <v>0.29128066259219676</v>
      </c>
      <c r="P124">
        <f>P$50*EXP(-P$49*(HLOOKUP(P$49,'Russian Bonds'!$B$1:$L$507,MATCH($A124,'Russian Bonds'!$A$2:$A$507,0))/100))</f>
        <v>0.26875153165981597</v>
      </c>
      <c r="Q124">
        <f>Q$50*EXP(-Q$49*(HLOOKUP(Q$49,'Russian Bonds'!$B$1:$L$507,MATCH($A124,'Russian Bonds'!$A$2:$A$507,0))/100))</f>
        <v>0.24589073697462158</v>
      </c>
      <c r="R124">
        <f>R$50*EXP(-R$49*(HLOOKUP(R$49,'Russian Bonds'!$B$1:$L$507,MATCH($A124,'Russian Bonds'!$A$2:$A$507,0))/100))</f>
        <v>0.22497454863422059</v>
      </c>
      <c r="S124">
        <f>S$50*EXP(-S$49*(HLOOKUP(S$49,'Russian Bonds'!$B$1:$L$507,MATCH($A124,'Russian Bonds'!$A$2:$A$507,0))/100))</f>
        <v>0.20583755271104462</v>
      </c>
      <c r="T124">
        <f>T$50*EXP(-T$49*(HLOOKUP(T$49,'Russian Bonds'!$B$1:$L$507,MATCH($A124,'Russian Bonds'!$A$2:$A$507,0))/100))</f>
        <v>0.1883284058720737</v>
      </c>
      <c r="U124" s="25">
        <f>U$50*EXP(-U$49*(HLOOKUP(U$49,'Russian Bonds'!$B$1:$L$507,MATCH($A124,'Russian Bonds'!$A$2:$A$507,0))/100))</f>
        <v>4.5160085414660536</v>
      </c>
      <c r="W124" s="129">
        <f t="shared" ref="W124:W158" si="25">SUM(B124:U124)</f>
        <v>69.992831537674192</v>
      </c>
      <c r="X124" s="21">
        <f t="shared" ref="X124:X187" si="26">SUMPRODUCT(B124:U124,$B$33:$U$33)/W124</f>
        <v>5.5526350050025544</v>
      </c>
      <c r="Y124" s="28">
        <f t="shared" si="24"/>
        <v>-6.0203405085459969E-3</v>
      </c>
    </row>
    <row r="125" spans="1:25" x14ac:dyDescent="0.2">
      <c r="A125" s="175">
        <v>41034</v>
      </c>
      <c r="B125">
        <f>B$50*EXP(-B$49*(HLOOKUP(B$49,'Russian Bonds'!$B$1:$L$507,MATCH($A125,'Russian Bonds'!$A$2:$A$507,0))/100))</f>
        <v>17.353552447487608</v>
      </c>
      <c r="C125">
        <f>C$50*EXP(-C$49*(HLOOKUP(C$49,'Russian Bonds'!$B$1:$L$507,MATCH($A125,'Russian Bonds'!$A$2:$A$507,0))/100))</f>
        <v>2.1523574657978974</v>
      </c>
      <c r="D125">
        <f>D$50*EXP(-D$49*(HLOOKUP(D$49,'Russian Bonds'!$B$1:$L$507,MATCH($A125,'Russian Bonds'!$A$2:$A$507,0))/100))</f>
        <v>15.416221480399376</v>
      </c>
      <c r="E125">
        <f>E$50*EXP(-E$49*(HLOOKUP(E$49,'Russian Bonds'!$B$1:$L$507,MATCH($A125,'Russian Bonds'!$A$2:$A$507,0))/100))</f>
        <v>1.5469261244097012</v>
      </c>
      <c r="F125">
        <f>F$50*EXP(-F$49*(HLOOKUP(F$49,'Russian Bonds'!$B$1:$L$507,MATCH($A125,'Russian Bonds'!$A$2:$A$507,0))/100))</f>
        <v>13.528949212432151</v>
      </c>
      <c r="G125">
        <f>G$50*EXP(-G$49*(HLOOKUP(G$49,'Russian Bonds'!$B$1:$L$507,MATCH($A125,'Russian Bonds'!$A$2:$A$507,0))/100))</f>
        <v>1.024574456578089</v>
      </c>
      <c r="H125">
        <f>H$50*EXP(-H$49*(HLOOKUP(H$49,'Russian Bonds'!$B$1:$L$507,MATCH($A125,'Russian Bonds'!$A$2:$A$507,0))/100))</f>
        <v>0.94287398441111181</v>
      </c>
      <c r="I125">
        <f>I$50*EXP(-I$49*(HLOOKUP(I$49,'Russian Bonds'!$B$1:$L$507,MATCH($A125,'Russian Bonds'!$A$2:$A$507,0))/100))</f>
        <v>0.86198049349705863</v>
      </c>
      <c r="J125">
        <f>J$50*EXP(-J$49*(HLOOKUP(J$49,'Russian Bonds'!$B$1:$L$507,MATCH($A125,'Russian Bonds'!$A$2:$A$507,0))/100))</f>
        <v>0.78802722681280946</v>
      </c>
      <c r="K125">
        <f>K$50*EXP(-K$49*(HLOOKUP(K$49,'Russian Bonds'!$B$1:$L$507,MATCH($A125,'Russian Bonds'!$A$2:$A$507,0))/100))</f>
        <v>9.4700588104776688</v>
      </c>
      <c r="L125">
        <f>L$50*EXP(-L$49*(HLOOKUP(L$49,'Russian Bonds'!$B$1:$L$507,MATCH($A125,'Russian Bonds'!$A$2:$A$507,0))/100))</f>
        <v>0.38225475285562827</v>
      </c>
      <c r="M125">
        <f>M$50*EXP(-M$49*(HLOOKUP(M$49,'Russian Bonds'!$B$1:$L$507,MATCH($A125,'Russian Bonds'!$A$2:$A$507,0))/100))</f>
        <v>0.34963413480765726</v>
      </c>
      <c r="N125">
        <f>N$50*EXP(-N$49*(HLOOKUP(N$49,'Russian Bonds'!$B$1:$L$507,MATCH($A125,'Russian Bonds'!$A$2:$A$507,0))/100))</f>
        <v>0.31979727474799691</v>
      </c>
      <c r="O125">
        <f>O$50*EXP(-O$49*(HLOOKUP(O$49,'Russian Bonds'!$B$1:$L$507,MATCH($A125,'Russian Bonds'!$A$2:$A$507,0))/100))</f>
        <v>0.29250661407104134</v>
      </c>
      <c r="P125">
        <f>P$50*EXP(-P$49*(HLOOKUP(P$49,'Russian Bonds'!$B$1:$L$507,MATCH($A125,'Russian Bonds'!$A$2:$A$507,0))/100))</f>
        <v>0.26955899684697743</v>
      </c>
      <c r="Q125">
        <f>Q$50*EXP(-Q$49*(HLOOKUP(Q$49,'Russian Bonds'!$B$1:$L$507,MATCH($A125,'Russian Bonds'!$A$2:$A$507,0))/100))</f>
        <v>0.24667884763748005</v>
      </c>
      <c r="R125">
        <f>R$50*EXP(-R$49*(HLOOKUP(R$49,'Russian Bonds'!$B$1:$L$507,MATCH($A125,'Russian Bonds'!$A$2:$A$507,0))/100))</f>
        <v>0.2257407639274549</v>
      </c>
      <c r="S125">
        <f>S$50*EXP(-S$49*(HLOOKUP(S$49,'Russian Bonds'!$B$1:$L$507,MATCH($A125,'Russian Bonds'!$A$2:$A$507,0))/100))</f>
        <v>0.20657990333018036</v>
      </c>
      <c r="T125">
        <f>T$50*EXP(-T$49*(HLOOKUP(T$49,'Russian Bonds'!$B$1:$L$507,MATCH($A125,'Russian Bonds'!$A$2:$A$507,0))/100))</f>
        <v>0.18904541526944152</v>
      </c>
      <c r="U125" s="25">
        <f>U$50*EXP(-U$49*(HLOOKUP(U$49,'Russian Bonds'!$B$1:$L$507,MATCH($A125,'Russian Bonds'!$A$2:$A$507,0))/100))</f>
        <v>4.5341087519192165</v>
      </c>
      <c r="W125" s="129">
        <f t="shared" si="25"/>
        <v>70.101427157716572</v>
      </c>
      <c r="X125" s="21">
        <f t="shared" si="26"/>
        <v>5.5583577205324382</v>
      </c>
      <c r="Y125" s="28">
        <f t="shared" ref="Y125:Y188" si="27">LN(W125/W124)</f>
        <v>1.5503225157754831E-3</v>
      </c>
    </row>
    <row r="126" spans="1:25" x14ac:dyDescent="0.2">
      <c r="A126" s="175">
        <v>41038</v>
      </c>
      <c r="B126">
        <f>B$50*EXP(-B$49*(HLOOKUP(B$49,'Russian Bonds'!$B$1:$L$507,MATCH($A126,'Russian Bonds'!$A$2:$A$507,0))/100))</f>
        <v>17.363967703220361</v>
      </c>
      <c r="C126">
        <f>C$50*EXP(-C$49*(HLOOKUP(C$49,'Russian Bonds'!$B$1:$L$507,MATCH($A126,'Russian Bonds'!$A$2:$A$507,0))/100))</f>
        <v>2.1545108998012439</v>
      </c>
      <c r="D126">
        <f>D$50*EXP(-D$49*(HLOOKUP(D$49,'Russian Bonds'!$B$1:$L$507,MATCH($A126,'Russian Bonds'!$A$2:$A$507,0))/100))</f>
        <v>15.430102325174929</v>
      </c>
      <c r="E126">
        <f>E$50*EXP(-E$49*(HLOOKUP(E$49,'Russian Bonds'!$B$1:$L$507,MATCH($A126,'Russian Bonds'!$A$2:$A$507,0))/100))</f>
        <v>1.5487835499914508</v>
      </c>
      <c r="F126">
        <f>F$50*EXP(-F$49*(HLOOKUP(F$49,'Russian Bonds'!$B$1:$L$507,MATCH($A126,'Russian Bonds'!$A$2:$A$507,0))/100))</f>
        <v>13.528949212432151</v>
      </c>
      <c r="G126">
        <f>G$50*EXP(-G$49*(HLOOKUP(G$49,'Russian Bonds'!$B$1:$L$507,MATCH($A126,'Russian Bonds'!$A$2:$A$507,0))/100))</f>
        <v>1.024574456578089</v>
      </c>
      <c r="H126">
        <f>H$50*EXP(-H$49*(HLOOKUP(H$49,'Russian Bonds'!$B$1:$L$507,MATCH($A126,'Russian Bonds'!$A$2:$A$507,0))/100))</f>
        <v>0.94287398441111181</v>
      </c>
      <c r="I126">
        <f>I$50*EXP(-I$49*(HLOOKUP(I$49,'Russian Bonds'!$B$1:$L$507,MATCH($A126,'Russian Bonds'!$A$2:$A$507,0))/100))</f>
        <v>0.86198049349705863</v>
      </c>
      <c r="J126">
        <f>J$50*EXP(-J$49*(HLOOKUP(J$49,'Russian Bonds'!$B$1:$L$507,MATCH($A126,'Russian Bonds'!$A$2:$A$507,0))/100))</f>
        <v>0.78802722681280946</v>
      </c>
      <c r="K126">
        <f>K$50*EXP(-K$49*(HLOOKUP(K$49,'Russian Bonds'!$B$1:$L$507,MATCH($A126,'Russian Bonds'!$A$2:$A$507,0))/100))</f>
        <v>9.4985116448209954</v>
      </c>
      <c r="L126">
        <f>L$50*EXP(-L$49*(HLOOKUP(L$49,'Russian Bonds'!$B$1:$L$507,MATCH($A126,'Russian Bonds'!$A$2:$A$507,0))/100))</f>
        <v>0.38351827720858606</v>
      </c>
      <c r="M126">
        <f>M$50*EXP(-M$49*(HLOOKUP(M$49,'Russian Bonds'!$B$1:$L$507,MATCH($A126,'Russian Bonds'!$A$2:$A$507,0))/100))</f>
        <v>0.35089508604336195</v>
      </c>
      <c r="N126">
        <f>N$50*EXP(-N$49*(HLOOKUP(N$49,'Russian Bonds'!$B$1:$L$507,MATCH($A126,'Russian Bonds'!$A$2:$A$507,0))/100))</f>
        <v>0.32104691934254936</v>
      </c>
      <c r="O126">
        <f>O$50*EXP(-O$49*(HLOOKUP(O$49,'Russian Bonds'!$B$1:$L$507,MATCH($A126,'Russian Bonds'!$A$2:$A$507,0))/100))</f>
        <v>0.29373772537414317</v>
      </c>
      <c r="P126">
        <f>P$50*EXP(-P$49*(HLOOKUP(P$49,'Russian Bonds'!$B$1:$L$507,MATCH($A126,'Russian Bonds'!$A$2:$A$507,0))/100))</f>
        <v>0.27118121260870004</v>
      </c>
      <c r="Q126">
        <f>Q$50*EXP(-Q$49*(HLOOKUP(Q$49,'Russian Bonds'!$B$1:$L$507,MATCH($A126,'Russian Bonds'!$A$2:$A$507,0))/100))</f>
        <v>0.24826265503998896</v>
      </c>
      <c r="R126">
        <f>R$50*EXP(-R$49*(HLOOKUP(R$49,'Russian Bonds'!$B$1:$L$507,MATCH($A126,'Russian Bonds'!$A$2:$A$507,0))/100))</f>
        <v>0.22728103209878192</v>
      </c>
      <c r="S126">
        <f>S$50*EXP(-S$49*(HLOOKUP(S$49,'Russian Bonds'!$B$1:$L$507,MATCH($A126,'Russian Bonds'!$A$2:$A$507,0))/100))</f>
        <v>0.20807264605933956</v>
      </c>
      <c r="T126">
        <f>T$50*EXP(-T$49*(HLOOKUP(T$49,'Russian Bonds'!$B$1:$L$507,MATCH($A126,'Russian Bonds'!$A$2:$A$507,0))/100))</f>
        <v>0.19048763391446794</v>
      </c>
      <c r="U126" s="25">
        <f>U$50*EXP(-U$49*(HLOOKUP(U$49,'Russian Bonds'!$B$1:$L$507,MATCH($A126,'Russian Bonds'!$A$2:$A$507,0))/100))</f>
        <v>4.5613951818613163</v>
      </c>
      <c r="W126" s="129">
        <f t="shared" si="25"/>
        <v>70.198159866291434</v>
      </c>
      <c r="X126" s="21">
        <f t="shared" si="26"/>
        <v>5.5661786899712604</v>
      </c>
      <c r="Y126" s="28">
        <f t="shared" si="27"/>
        <v>1.3789452407487644E-3</v>
      </c>
    </row>
    <row r="127" spans="1:25" x14ac:dyDescent="0.2">
      <c r="A127" s="175">
        <v>41039</v>
      </c>
      <c r="B127">
        <f>B$50*EXP(-B$49*(HLOOKUP(B$49,'Russian Bonds'!$B$1:$L$507,MATCH($A127,'Russian Bonds'!$A$2:$A$507,0))/100))</f>
        <v>17.35528788950301</v>
      </c>
      <c r="C127">
        <f>C$50*EXP(-C$49*(HLOOKUP(C$49,'Russian Bonds'!$B$1:$L$507,MATCH($A127,'Russian Bonds'!$A$2:$A$507,0))/100))</f>
        <v>2.1523574657978974</v>
      </c>
      <c r="D127">
        <f>D$50*EXP(-D$49*(HLOOKUP(D$49,'Russian Bonds'!$B$1:$L$507,MATCH($A127,'Russian Bonds'!$A$2:$A$507,0))/100))</f>
        <v>15.420847040642842</v>
      </c>
      <c r="E127">
        <f>E$50*EXP(-E$49*(HLOOKUP(E$49,'Russian Bonds'!$B$1:$L$507,MATCH($A127,'Russian Bonds'!$A$2:$A$507,0))/100))</f>
        <v>1.5475450186300574</v>
      </c>
      <c r="F127">
        <f>F$50*EXP(-F$49*(HLOOKUP(F$49,'Russian Bonds'!$B$1:$L$507,MATCH($A127,'Russian Bonds'!$A$2:$A$507,0))/100))</f>
        <v>13.522186428662771</v>
      </c>
      <c r="G127">
        <f>G$50*EXP(-G$49*(HLOOKUP(G$49,'Russian Bonds'!$B$1:$L$507,MATCH($A127,'Russian Bonds'!$A$2:$A$507,0))/100))</f>
        <v>1.0239598962906653</v>
      </c>
      <c r="H127">
        <f>H$50*EXP(-H$49*(HLOOKUP(H$49,'Russian Bonds'!$B$1:$L$507,MATCH($A127,'Russian Bonds'!$A$2:$A$507,0))/100))</f>
        <v>0.94155488441838431</v>
      </c>
      <c r="I127">
        <f>I$50*EXP(-I$49*(HLOOKUP(I$49,'Russian Bonds'!$B$1:$L$507,MATCH($A127,'Russian Bonds'!$A$2:$A$507,0))/100))</f>
        <v>0.86060242745428495</v>
      </c>
      <c r="J127">
        <f>J$50*EXP(-J$49*(HLOOKUP(J$49,'Russian Bonds'!$B$1:$L$507,MATCH($A127,'Russian Bonds'!$A$2:$A$507,0))/100))</f>
        <v>0.78661005364303582</v>
      </c>
      <c r="K127">
        <f>K$50*EXP(-K$49*(HLOOKUP(K$49,'Russian Bonds'!$B$1:$L$507,MATCH($A127,'Russian Bonds'!$A$2:$A$507,0))/100))</f>
        <v>9.4700588104776688</v>
      </c>
      <c r="L127">
        <f>L$50*EXP(-L$49*(HLOOKUP(L$49,'Russian Bonds'!$B$1:$L$507,MATCH($A127,'Russian Bonds'!$A$2:$A$507,0))/100))</f>
        <v>0.38225475285562827</v>
      </c>
      <c r="M127">
        <f>M$50*EXP(-M$49*(HLOOKUP(M$49,'Russian Bonds'!$B$1:$L$507,MATCH($A127,'Russian Bonds'!$A$2:$A$507,0))/100))</f>
        <v>0.34963413480765726</v>
      </c>
      <c r="N127">
        <f>N$50*EXP(-N$49*(HLOOKUP(N$49,'Russian Bonds'!$B$1:$L$507,MATCH($A127,'Russian Bonds'!$A$2:$A$507,0))/100))</f>
        <v>0.31979727474799691</v>
      </c>
      <c r="O127">
        <f>O$50*EXP(-O$49*(HLOOKUP(O$49,'Russian Bonds'!$B$1:$L$507,MATCH($A127,'Russian Bonds'!$A$2:$A$507,0))/100))</f>
        <v>0.29250661407104134</v>
      </c>
      <c r="P127">
        <f>P$50*EXP(-P$49*(HLOOKUP(P$49,'Russian Bonds'!$B$1:$L$507,MATCH($A127,'Russian Bonds'!$A$2:$A$507,0))/100))</f>
        <v>0.27036888806692994</v>
      </c>
      <c r="Q127">
        <f>Q$50*EXP(-Q$49*(HLOOKUP(Q$49,'Russian Bonds'!$B$1:$L$507,MATCH($A127,'Russian Bonds'!$A$2:$A$507,0))/100))</f>
        <v>0.2474694842938937</v>
      </c>
      <c r="R127">
        <f>R$50*EXP(-R$49*(HLOOKUP(R$49,'Russian Bonds'!$B$1:$L$507,MATCH($A127,'Russian Bonds'!$A$2:$A$507,0))/100))</f>
        <v>0.22650958878643401</v>
      </c>
      <c r="S127">
        <f>S$50*EXP(-S$49*(HLOOKUP(S$49,'Russian Bonds'!$B$1:$L$507,MATCH($A127,'Russian Bonds'!$A$2:$A$507,0))/100))</f>
        <v>0.20732493122775467</v>
      </c>
      <c r="T127">
        <f>T$50*EXP(-T$49*(HLOOKUP(T$49,'Russian Bonds'!$B$1:$L$507,MATCH($A127,'Russian Bonds'!$A$2:$A$507,0))/100))</f>
        <v>0.18976515448589062</v>
      </c>
      <c r="U127" s="25">
        <f>U$50*EXP(-U$49*(HLOOKUP(U$49,'Russian Bonds'!$B$1:$L$507,MATCH($A127,'Russian Bonds'!$A$2:$A$507,0))/100))</f>
        <v>4.5613951818613163</v>
      </c>
      <c r="W127" s="129">
        <f t="shared" si="25"/>
        <v>70.128035920725154</v>
      </c>
      <c r="X127" s="21">
        <f t="shared" si="26"/>
        <v>5.5642092366495195</v>
      </c>
      <c r="Y127" s="28">
        <f t="shared" si="27"/>
        <v>-9.9944206440050415E-4</v>
      </c>
    </row>
    <row r="128" spans="1:25" x14ac:dyDescent="0.2">
      <c r="A128" s="175">
        <v>41040</v>
      </c>
      <c r="B128">
        <f>B$50*EXP(-B$49*(HLOOKUP(B$49,'Russian Bonds'!$B$1:$L$507,MATCH($A128,'Russian Bonds'!$A$2:$A$507,0))/100))</f>
        <v>17.362231393266985</v>
      </c>
      <c r="C128">
        <f>C$50*EXP(-C$49*(HLOOKUP(C$49,'Russian Bonds'!$B$1:$L$507,MATCH($A128,'Russian Bonds'!$A$2:$A$507,0))/100))</f>
        <v>2.1545108998012439</v>
      </c>
      <c r="D128">
        <f>D$50*EXP(-D$49*(HLOOKUP(D$49,'Russian Bonds'!$B$1:$L$507,MATCH($A128,'Russian Bonds'!$A$2:$A$507,0))/100))</f>
        <v>15.45790152113082</v>
      </c>
      <c r="E128">
        <f>E$50*EXP(-E$49*(HLOOKUP(E$49,'Russian Bonds'!$B$1:$L$507,MATCH($A128,'Russian Bonds'!$A$2:$A$507,0))/100))</f>
        <v>1.5525050945785936</v>
      </c>
      <c r="F128">
        <f>F$50*EXP(-F$49*(HLOOKUP(F$49,'Russian Bonds'!$B$1:$L$507,MATCH($A128,'Russian Bonds'!$A$2:$A$507,0))/100))</f>
        <v>13.603563434120247</v>
      </c>
      <c r="G128">
        <f>G$50*EXP(-G$49*(HLOOKUP(G$49,'Russian Bonds'!$B$1:$L$507,MATCH($A128,'Russian Bonds'!$A$2:$A$507,0))/100))</f>
        <v>1.0313590123977896</v>
      </c>
      <c r="H128">
        <f>H$50*EXP(-H$49*(HLOOKUP(H$49,'Russian Bonds'!$B$1:$L$507,MATCH($A128,'Russian Bonds'!$A$2:$A$507,0))/100))</f>
        <v>0.95016213747084355</v>
      </c>
      <c r="I128">
        <f>I$50*EXP(-I$49*(HLOOKUP(I$49,'Russian Bonds'!$B$1:$L$507,MATCH($A128,'Russian Bonds'!$A$2:$A$507,0))/100))</f>
        <v>0.86959939584290147</v>
      </c>
      <c r="J128">
        <f>J$50*EXP(-J$49*(HLOOKUP(J$49,'Russian Bonds'!$B$1:$L$507,MATCH($A128,'Russian Bonds'!$A$2:$A$507,0))/100))</f>
        <v>0.79586744138554344</v>
      </c>
      <c r="K128">
        <f>K$50*EXP(-K$49*(HLOOKUP(K$49,'Russian Bonds'!$B$1:$L$507,MATCH($A128,'Russian Bonds'!$A$2:$A$507,0))/100))</f>
        <v>9.5939732739023622</v>
      </c>
      <c r="L128">
        <f>L$50*EXP(-L$49*(HLOOKUP(L$49,'Russian Bonds'!$B$1:$L$507,MATCH($A128,'Russian Bonds'!$A$2:$A$507,0))/100))</f>
        <v>0.38776026642526734</v>
      </c>
      <c r="M128">
        <f>M$50*EXP(-M$49*(HLOOKUP(M$49,'Russian Bonds'!$B$1:$L$507,MATCH($A128,'Russian Bonds'!$A$2:$A$507,0))/100))</f>
        <v>0.35513119288376477</v>
      </c>
      <c r="N128">
        <f>N$50*EXP(-N$49*(HLOOKUP(N$49,'Russian Bonds'!$B$1:$L$507,MATCH($A128,'Russian Bonds'!$A$2:$A$507,0))/100))</f>
        <v>0.32524777569842206</v>
      </c>
      <c r="O128">
        <f>O$50*EXP(-O$49*(HLOOKUP(O$49,'Russian Bonds'!$B$1:$L$507,MATCH($A128,'Russian Bonds'!$A$2:$A$507,0))/100))</f>
        <v>0.29787897463401669</v>
      </c>
      <c r="P128">
        <f>P$50*EXP(-P$49*(HLOOKUP(P$49,'Russian Bonds'!$B$1:$L$507,MATCH($A128,'Russian Bonds'!$A$2:$A$507,0))/100))</f>
        <v>0.27486698194448222</v>
      </c>
      <c r="Q128">
        <f>Q$50*EXP(-Q$49*(HLOOKUP(Q$49,'Russian Bonds'!$B$1:$L$507,MATCH($A128,'Russian Bonds'!$A$2:$A$507,0))/100))</f>
        <v>0.25186350114209433</v>
      </c>
      <c r="R128">
        <f>R$50*EXP(-R$49*(HLOOKUP(R$49,'Russian Bonds'!$B$1:$L$507,MATCH($A128,'Russian Bonds'!$A$2:$A$507,0))/100))</f>
        <v>0.23078517018958081</v>
      </c>
      <c r="S128">
        <f>S$50*EXP(-S$49*(HLOOKUP(S$49,'Russian Bonds'!$B$1:$L$507,MATCH($A128,'Russian Bonds'!$A$2:$A$507,0))/100))</f>
        <v>0.21147087425495981</v>
      </c>
      <c r="T128">
        <f>T$50*EXP(-T$49*(HLOOKUP(T$49,'Russian Bonds'!$B$1:$L$507,MATCH($A128,'Russian Bonds'!$A$2:$A$507,0))/100))</f>
        <v>0.19377298212628394</v>
      </c>
      <c r="U128" s="25">
        <f>U$50*EXP(-U$49*(HLOOKUP(U$49,'Russian Bonds'!$B$1:$L$507,MATCH($A128,'Russian Bonds'!$A$2:$A$507,0))/100))</f>
        <v>4.6535414769265051</v>
      </c>
      <c r="W128" s="129">
        <f t="shared" si="25"/>
        <v>70.553992800122728</v>
      </c>
      <c r="X128" s="21">
        <f t="shared" si="26"/>
        <v>5.5947513117901329</v>
      </c>
      <c r="Y128" s="28">
        <f t="shared" si="27"/>
        <v>6.055616128660072E-3</v>
      </c>
    </row>
    <row r="129" spans="1:25" x14ac:dyDescent="0.2">
      <c r="A129" s="175">
        <v>41041</v>
      </c>
      <c r="B129">
        <f>B$50*EXP(-B$49*(HLOOKUP(B$49,'Russian Bonds'!$B$1:$L$507,MATCH($A129,'Russian Bonds'!$A$2:$A$507,0))/100))</f>
        <v>17.36917767498802</v>
      </c>
      <c r="C129">
        <f>C$50*EXP(-C$49*(HLOOKUP(C$49,'Russian Bonds'!$B$1:$L$507,MATCH($A129,'Russian Bonds'!$A$2:$A$507,0))/100))</f>
        <v>2.154941845074295</v>
      </c>
      <c r="D129">
        <f>D$50*EXP(-D$49*(HLOOKUP(D$49,'Russian Bonds'!$B$1:$L$507,MATCH($A129,'Russian Bonds'!$A$2:$A$507,0))/100))</f>
        <v>15.45790152113082</v>
      </c>
      <c r="E129">
        <f>E$50*EXP(-E$49*(HLOOKUP(E$49,'Russian Bonds'!$B$1:$L$507,MATCH($A129,'Russian Bonds'!$A$2:$A$507,0))/100))</f>
        <v>1.5525050945785936</v>
      </c>
      <c r="F129">
        <f>F$50*EXP(-F$49*(HLOOKUP(F$49,'Russian Bonds'!$B$1:$L$507,MATCH($A129,'Russian Bonds'!$A$2:$A$507,0))/100))</f>
        <v>13.596763352565246</v>
      </c>
      <c r="G129">
        <f>G$50*EXP(-G$49*(HLOOKUP(G$49,'Russian Bonds'!$B$1:$L$507,MATCH($A129,'Russian Bonds'!$A$2:$A$507,0))/100))</f>
        <v>1.0307403825978498</v>
      </c>
      <c r="H129">
        <f>H$50*EXP(-H$49*(HLOOKUP(H$49,'Russian Bonds'!$B$1:$L$507,MATCH($A129,'Russian Bonds'!$A$2:$A$507,0))/100))</f>
        <v>0.95016213747084355</v>
      </c>
      <c r="I129">
        <f>I$50*EXP(-I$49*(HLOOKUP(I$49,'Russian Bonds'!$B$1:$L$507,MATCH($A129,'Russian Bonds'!$A$2:$A$507,0))/100))</f>
        <v>0.86959939584290147</v>
      </c>
      <c r="J129">
        <f>J$50*EXP(-J$49*(HLOOKUP(J$49,'Russian Bonds'!$B$1:$L$507,MATCH($A129,'Russian Bonds'!$A$2:$A$507,0))/100))</f>
        <v>0.79586744138554344</v>
      </c>
      <c r="K129">
        <f>K$50*EXP(-K$49*(HLOOKUP(K$49,'Russian Bonds'!$B$1:$L$507,MATCH($A129,'Russian Bonds'!$A$2:$A$507,0))/100))</f>
        <v>9.6131804211950787</v>
      </c>
      <c r="L129">
        <f>L$50*EXP(-L$49*(HLOOKUP(L$49,'Russian Bonds'!$B$1:$L$507,MATCH($A129,'Russian Bonds'!$A$2:$A$507,0))/100))</f>
        <v>0.3886142780797715</v>
      </c>
      <c r="M129">
        <f>M$50*EXP(-M$49*(HLOOKUP(M$49,'Russian Bonds'!$B$1:$L$507,MATCH($A129,'Russian Bonds'!$A$2:$A$507,0))/100))</f>
        <v>0.35598453134323471</v>
      </c>
      <c r="N129">
        <f>N$50*EXP(-N$49*(HLOOKUP(N$49,'Russian Bonds'!$B$1:$L$507,MATCH($A129,'Russian Bonds'!$A$2:$A$507,0))/100))</f>
        <v>0.32609452020609858</v>
      </c>
      <c r="O129">
        <f>O$50*EXP(-O$49*(HLOOKUP(O$49,'Russian Bonds'!$B$1:$L$507,MATCH($A129,'Russian Bonds'!$A$2:$A$507,0))/100))</f>
        <v>0.29871420453917563</v>
      </c>
      <c r="P129">
        <f>P$50*EXP(-P$49*(HLOOKUP(P$49,'Russian Bonds'!$B$1:$L$507,MATCH($A129,'Russian Bonds'!$A$2:$A$507,0))/100))</f>
        <v>0.27693623430580955</v>
      </c>
      <c r="Q129">
        <f>Q$50*EXP(-Q$49*(HLOOKUP(Q$49,'Russian Bonds'!$B$1:$L$507,MATCH($A129,'Russian Bonds'!$A$2:$A$507,0))/100))</f>
        <v>0.25388649031867339</v>
      </c>
      <c r="R129">
        <f>R$50*EXP(-R$49*(HLOOKUP(R$49,'Russian Bonds'!$B$1:$L$507,MATCH($A129,'Russian Bonds'!$A$2:$A$507,0))/100))</f>
        <v>0.23275520492257099</v>
      </c>
      <c r="S129">
        <f>S$50*EXP(-S$49*(HLOOKUP(S$49,'Russian Bonds'!$B$1:$L$507,MATCH($A129,'Russian Bonds'!$A$2:$A$507,0))/100))</f>
        <v>0.21338270244528815</v>
      </c>
      <c r="T129">
        <f>T$50*EXP(-T$49*(HLOOKUP(T$49,'Russian Bonds'!$B$1:$L$507,MATCH($A129,'Russian Bonds'!$A$2:$A$507,0))/100))</f>
        <v>0.19562259721754127</v>
      </c>
      <c r="U129" s="25">
        <f>U$50*EXP(-U$49*(HLOOKUP(U$49,'Russian Bonds'!$B$1:$L$507,MATCH($A129,'Russian Bonds'!$A$2:$A$507,0))/100))</f>
        <v>4.7097203738862339</v>
      </c>
      <c r="W129" s="129">
        <f t="shared" si="25"/>
        <v>70.642550404093583</v>
      </c>
      <c r="X129" s="21">
        <f t="shared" si="26"/>
        <v>5.6088939992350975</v>
      </c>
      <c r="Y129" s="28">
        <f t="shared" si="27"/>
        <v>1.254387870598369E-3</v>
      </c>
    </row>
    <row r="130" spans="1:25" x14ac:dyDescent="0.2">
      <c r="A130" s="175">
        <v>41044</v>
      </c>
      <c r="B130">
        <f>B$50*EXP(-B$49*(HLOOKUP(B$49,'Russian Bonds'!$B$1:$L$507,MATCH($A130,'Russian Bonds'!$A$2:$A$507,0))/100))</f>
        <v>17.367440844063513</v>
      </c>
      <c r="C130">
        <f>C$50*EXP(-C$49*(HLOOKUP(C$49,'Russian Bonds'!$B$1:$L$507,MATCH($A130,'Russian Bonds'!$A$2:$A$507,0))/100))</f>
        <v>2.1545108998012439</v>
      </c>
      <c r="D130">
        <f>D$50*EXP(-D$49*(HLOOKUP(D$49,'Russian Bonds'!$B$1:$L$507,MATCH($A130,'Russian Bonds'!$A$2:$A$507,0))/100))</f>
        <v>15.45790152113082</v>
      </c>
      <c r="E130">
        <f>E$50*EXP(-E$49*(HLOOKUP(E$49,'Russian Bonds'!$B$1:$L$507,MATCH($A130,'Russian Bonds'!$A$2:$A$507,0))/100))</f>
        <v>1.5525050945785936</v>
      </c>
      <c r="F130">
        <f>F$50*EXP(-F$49*(HLOOKUP(F$49,'Russian Bonds'!$B$1:$L$507,MATCH($A130,'Russian Bonds'!$A$2:$A$507,0))/100))</f>
        <v>13.610366916566178</v>
      </c>
      <c r="G130">
        <f>G$50*EXP(-G$49*(HLOOKUP(G$49,'Russian Bonds'!$B$1:$L$507,MATCH($A130,'Russian Bonds'!$A$2:$A$507,0))/100))</f>
        <v>1.0319780134869851</v>
      </c>
      <c r="H130">
        <f>H$50*EXP(-H$49*(HLOOKUP(H$49,'Russian Bonds'!$B$1:$L$507,MATCH($A130,'Russian Bonds'!$A$2:$A$507,0))/100))</f>
        <v>0.95215957453439093</v>
      </c>
      <c r="I130">
        <f>I$50*EXP(-I$49*(HLOOKUP(I$49,'Russian Bonds'!$B$1:$L$507,MATCH($A130,'Russian Bonds'!$A$2:$A$507,0))/100))</f>
        <v>0.8716889408439441</v>
      </c>
      <c r="J130">
        <f>J$50*EXP(-J$49*(HLOOKUP(J$49,'Russian Bonds'!$B$1:$L$507,MATCH($A130,'Russian Bonds'!$A$2:$A$507,0))/100))</f>
        <v>0.79801918702671448</v>
      </c>
      <c r="K130">
        <f>K$50*EXP(-K$49*(HLOOKUP(K$49,'Russian Bonds'!$B$1:$L$507,MATCH($A130,'Russian Bonds'!$A$2:$A$507,0))/100))</f>
        <v>9.6420632650623332</v>
      </c>
      <c r="L130">
        <f>L$50*EXP(-L$49*(HLOOKUP(L$49,'Russian Bonds'!$B$1:$L$507,MATCH($A130,'Russian Bonds'!$A$2:$A$507,0))/100))</f>
        <v>0.38989882353170563</v>
      </c>
      <c r="M130">
        <f>M$50*EXP(-M$49*(HLOOKUP(M$49,'Russian Bonds'!$B$1:$L$507,MATCH($A130,'Russian Bonds'!$A$2:$A$507,0))/100))</f>
        <v>0.35726838520646231</v>
      </c>
      <c r="N130">
        <f>N$50*EXP(-N$49*(HLOOKUP(N$49,'Russian Bonds'!$B$1:$L$507,MATCH($A130,'Russian Bonds'!$A$2:$A$507,0))/100))</f>
        <v>0.32736877201080772</v>
      </c>
      <c r="O130">
        <f>O$50*EXP(-O$49*(HLOOKUP(O$49,'Russian Bonds'!$B$1:$L$507,MATCH($A130,'Russian Bonds'!$A$2:$A$507,0))/100))</f>
        <v>0.29997144254992342</v>
      </c>
      <c r="P130">
        <f>P$50*EXP(-P$49*(HLOOKUP(P$49,'Russian Bonds'!$B$1:$L$507,MATCH($A130,'Russian Bonds'!$A$2:$A$507,0))/100))</f>
        <v>0.27776829046892959</v>
      </c>
      <c r="Q130">
        <f>Q$50*EXP(-Q$49*(HLOOKUP(Q$49,'Russian Bonds'!$B$1:$L$507,MATCH($A130,'Russian Bonds'!$A$2:$A$507,0))/100))</f>
        <v>0.25470022837419226</v>
      </c>
      <c r="R130">
        <f>R$50*EXP(-R$49*(HLOOKUP(R$49,'Russian Bonds'!$B$1:$L$507,MATCH($A130,'Russian Bonds'!$A$2:$A$507,0))/100))</f>
        <v>0.23354791947039077</v>
      </c>
      <c r="S130">
        <f>S$50*EXP(-S$49*(HLOOKUP(S$49,'Russian Bonds'!$B$1:$L$507,MATCH($A130,'Russian Bonds'!$A$2:$A$507,0))/100))</f>
        <v>0.2141522645547613</v>
      </c>
      <c r="T130">
        <f>T$50*EXP(-T$49*(HLOOKUP(T$49,'Russian Bonds'!$B$1:$L$507,MATCH($A130,'Russian Bonds'!$A$2:$A$507,0))/100))</f>
        <v>0.19636737727285453</v>
      </c>
      <c r="U130" s="25">
        <f>U$50*EXP(-U$49*(HLOOKUP(U$49,'Russian Bonds'!$B$1:$L$507,MATCH($A130,'Russian Bonds'!$A$2:$A$507,0))/100))</f>
        <v>4.7097203738862339</v>
      </c>
      <c r="W130" s="129">
        <f t="shared" si="25"/>
        <v>70.699398134420974</v>
      </c>
      <c r="X130" s="21">
        <f t="shared" si="26"/>
        <v>5.6120562206227236</v>
      </c>
      <c r="Y130" s="28">
        <f t="shared" si="27"/>
        <v>8.0440002392096149E-4</v>
      </c>
    </row>
    <row r="131" spans="1:25" x14ac:dyDescent="0.2">
      <c r="A131" s="175">
        <v>41045</v>
      </c>
      <c r="B131">
        <f>B$50*EXP(-B$49*(HLOOKUP(B$49,'Russian Bonds'!$B$1:$L$507,MATCH($A131,'Russian Bonds'!$A$2:$A$507,0))/100))</f>
        <v>17.372651857929728</v>
      </c>
      <c r="C131">
        <f>C$50*EXP(-C$49*(HLOOKUP(C$49,'Russian Bonds'!$B$1:$L$507,MATCH($A131,'Russian Bonds'!$A$2:$A$507,0))/100))</f>
        <v>2.1553728765450204</v>
      </c>
      <c r="D131">
        <f>D$50*EXP(-D$49*(HLOOKUP(D$49,'Russian Bonds'!$B$1:$L$507,MATCH($A131,'Russian Bonds'!$A$2:$A$507,0))/100))</f>
        <v>15.462539587262293</v>
      </c>
      <c r="E131">
        <f>E$50*EXP(-E$49*(HLOOKUP(E$49,'Russian Bonds'!$B$1:$L$507,MATCH($A131,'Russian Bonds'!$A$2:$A$507,0))/100))</f>
        <v>1.5531262208333947</v>
      </c>
      <c r="F131">
        <f>F$50*EXP(-F$49*(HLOOKUP(F$49,'Russian Bonds'!$B$1:$L$507,MATCH($A131,'Russian Bonds'!$A$2:$A$507,0))/100))</f>
        <v>13.603563434120247</v>
      </c>
      <c r="G131">
        <f>G$50*EXP(-G$49*(HLOOKUP(G$49,'Russian Bonds'!$B$1:$L$507,MATCH($A131,'Russian Bonds'!$A$2:$A$507,0))/100))</f>
        <v>1.0313590123977896</v>
      </c>
      <c r="H131">
        <f>H$50*EXP(-H$49*(HLOOKUP(H$49,'Russian Bonds'!$B$1:$L$507,MATCH($A131,'Russian Bonds'!$A$2:$A$507,0))/100))</f>
        <v>0.95082748381112392</v>
      </c>
      <c r="I131">
        <f>I$50*EXP(-I$49*(HLOOKUP(I$49,'Russian Bonds'!$B$1:$L$507,MATCH($A131,'Russian Bonds'!$A$2:$A$507,0))/100))</f>
        <v>0.87029535370560307</v>
      </c>
      <c r="J131">
        <f>J$50*EXP(-J$49*(HLOOKUP(J$49,'Russian Bonds'!$B$1:$L$507,MATCH($A131,'Russian Bonds'!$A$2:$A$507,0))/100))</f>
        <v>0.79658404450582376</v>
      </c>
      <c r="K131">
        <f>K$50*EXP(-K$49*(HLOOKUP(K$49,'Russian Bonds'!$B$1:$L$507,MATCH($A131,'Russian Bonds'!$A$2:$A$507,0))/100))</f>
        <v>9.6420632650623332</v>
      </c>
      <c r="L131">
        <f>L$50*EXP(-L$49*(HLOOKUP(L$49,'Russian Bonds'!$B$1:$L$507,MATCH($A131,'Russian Bonds'!$A$2:$A$507,0))/100))</f>
        <v>0.38989882353170563</v>
      </c>
      <c r="M131">
        <f>M$50*EXP(-M$49*(HLOOKUP(M$49,'Russian Bonds'!$B$1:$L$507,MATCH($A131,'Russian Bonds'!$A$2:$A$507,0))/100))</f>
        <v>0.35726838520646231</v>
      </c>
      <c r="N131">
        <f>N$50*EXP(-N$49*(HLOOKUP(N$49,'Russian Bonds'!$B$1:$L$507,MATCH($A131,'Russian Bonds'!$A$2:$A$507,0))/100))</f>
        <v>0.32736877201080772</v>
      </c>
      <c r="O131">
        <f>O$50*EXP(-O$49*(HLOOKUP(O$49,'Russian Bonds'!$B$1:$L$507,MATCH($A131,'Russian Bonds'!$A$2:$A$507,0))/100))</f>
        <v>0.29997144254992342</v>
      </c>
      <c r="P131">
        <f>P$50*EXP(-P$49*(HLOOKUP(P$49,'Russian Bonds'!$B$1:$L$507,MATCH($A131,'Russian Bonds'!$A$2:$A$507,0))/100))</f>
        <v>0.27860284654853879</v>
      </c>
      <c r="Q131">
        <f>Q$50*EXP(-Q$49*(HLOOKUP(Q$49,'Russian Bonds'!$B$1:$L$507,MATCH($A131,'Russian Bonds'!$A$2:$A$507,0))/100))</f>
        <v>0.25551657456227528</v>
      </c>
      <c r="R131">
        <f>R$50*EXP(-R$49*(HLOOKUP(R$49,'Russian Bonds'!$B$1:$L$507,MATCH($A131,'Russian Bonds'!$A$2:$A$507,0))/100))</f>
        <v>0.23434333383476047</v>
      </c>
      <c r="S131">
        <f>S$50*EXP(-S$49*(HLOOKUP(S$49,'Russian Bonds'!$B$1:$L$507,MATCH($A131,'Russian Bonds'!$A$2:$A$507,0))/100))</f>
        <v>0.21492460208058053</v>
      </c>
      <c r="T131">
        <f>T$50*EXP(-T$49*(HLOOKUP(T$49,'Russian Bonds'!$B$1:$L$507,MATCH($A131,'Russian Bonds'!$A$2:$A$507,0))/100))</f>
        <v>0.19711499287650772</v>
      </c>
      <c r="U131" s="25">
        <f>U$50*EXP(-U$49*(HLOOKUP(U$49,'Russian Bonds'!$B$1:$L$507,MATCH($A131,'Russian Bonds'!$A$2:$A$507,0))/100))</f>
        <v>4.7380636409008456</v>
      </c>
      <c r="W131" s="129">
        <f t="shared" si="25"/>
        <v>70.731456550275766</v>
      </c>
      <c r="X131" s="21">
        <f t="shared" si="26"/>
        <v>5.6178015150287424</v>
      </c>
      <c r="Y131" s="28">
        <f t="shared" si="27"/>
        <v>4.5334402419221247E-4</v>
      </c>
    </row>
    <row r="132" spans="1:25" x14ac:dyDescent="0.2">
      <c r="A132" s="175">
        <v>41046</v>
      </c>
      <c r="B132">
        <f>B$50*EXP(-B$49*(HLOOKUP(B$49,'Russian Bonds'!$B$1:$L$507,MATCH($A132,'Russian Bonds'!$A$2:$A$507,0))/100))</f>
        <v>17.370914679604301</v>
      </c>
      <c r="C132">
        <f>C$50*EXP(-C$49*(HLOOKUP(C$49,'Russian Bonds'!$B$1:$L$507,MATCH($A132,'Russian Bonds'!$A$2:$A$507,0))/100))</f>
        <v>2.154941845074295</v>
      </c>
      <c r="D132">
        <f>D$50*EXP(-D$49*(HLOOKUP(D$49,'Russian Bonds'!$B$1:$L$507,MATCH($A132,'Russian Bonds'!$A$2:$A$507,0))/100))</f>
        <v>15.453264846210494</v>
      </c>
      <c r="E132">
        <f>E$50*EXP(-E$49*(HLOOKUP(E$49,'Russian Bonds'!$B$1:$L$507,MATCH($A132,'Russian Bonds'!$A$2:$A$507,0))/100))</f>
        <v>1.5518842167246114</v>
      </c>
      <c r="F132">
        <f>F$50*EXP(-F$49*(HLOOKUP(F$49,'Russian Bonds'!$B$1:$L$507,MATCH($A132,'Russian Bonds'!$A$2:$A$507,0))/100))</f>
        <v>13.58996667020115</v>
      </c>
      <c r="G132">
        <f>G$50*EXP(-G$49*(HLOOKUP(G$49,'Russian Bonds'!$B$1:$L$507,MATCH($A132,'Russian Bonds'!$A$2:$A$507,0))/100))</f>
        <v>1.0301221238644589</v>
      </c>
      <c r="H132">
        <f>H$50*EXP(-H$49*(HLOOKUP(H$49,'Russian Bonds'!$B$1:$L$507,MATCH($A132,'Russian Bonds'!$A$2:$A$507,0))/100))</f>
        <v>0.95016213747084355</v>
      </c>
      <c r="I132">
        <f>I$50*EXP(-I$49*(HLOOKUP(I$49,'Russian Bonds'!$B$1:$L$507,MATCH($A132,'Russian Bonds'!$A$2:$A$507,0))/100))</f>
        <v>0.86959939584290147</v>
      </c>
      <c r="J132">
        <f>J$50*EXP(-J$49*(HLOOKUP(J$49,'Russian Bonds'!$B$1:$L$507,MATCH($A132,'Russian Bonds'!$A$2:$A$507,0))/100))</f>
        <v>0.79586744138554344</v>
      </c>
      <c r="K132">
        <f>K$50*EXP(-K$49*(HLOOKUP(K$49,'Russian Bonds'!$B$1:$L$507,MATCH($A132,'Russian Bonds'!$A$2:$A$507,0))/100))</f>
        <v>9.6324260212222956</v>
      </c>
      <c r="L132">
        <f>L$50*EXP(-L$49*(HLOOKUP(L$49,'Russian Bonds'!$B$1:$L$507,MATCH($A132,'Russian Bonds'!$A$2:$A$507,0))/100))</f>
        <v>0.38947017062814027</v>
      </c>
      <c r="M132">
        <f>M$50*EXP(-M$49*(HLOOKUP(M$49,'Russian Bonds'!$B$1:$L$507,MATCH($A132,'Russian Bonds'!$A$2:$A$507,0))/100))</f>
        <v>0.35683992027458949</v>
      </c>
      <c r="N132">
        <f>N$50*EXP(-N$49*(HLOOKUP(N$49,'Russian Bonds'!$B$1:$L$507,MATCH($A132,'Russian Bonds'!$A$2:$A$507,0))/100))</f>
        <v>0.32694346911397343</v>
      </c>
      <c r="O132">
        <f>O$50*EXP(-O$49*(HLOOKUP(O$49,'Russian Bonds'!$B$1:$L$507,MATCH($A132,'Russian Bonds'!$A$2:$A$507,0))/100))</f>
        <v>0.29955177636522839</v>
      </c>
      <c r="P132">
        <f>P$50*EXP(-P$49*(HLOOKUP(P$49,'Russian Bonds'!$B$1:$L$507,MATCH($A132,'Russian Bonds'!$A$2:$A$507,0))/100))</f>
        <v>0.27776829046892959</v>
      </c>
      <c r="Q132">
        <f>Q$50*EXP(-Q$49*(HLOOKUP(Q$49,'Russian Bonds'!$B$1:$L$507,MATCH($A132,'Russian Bonds'!$A$2:$A$507,0))/100))</f>
        <v>0.25470022837419226</v>
      </c>
      <c r="R132">
        <f>R$50*EXP(-R$49*(HLOOKUP(R$49,'Russian Bonds'!$B$1:$L$507,MATCH($A132,'Russian Bonds'!$A$2:$A$507,0))/100))</f>
        <v>0.23354791947039077</v>
      </c>
      <c r="S132">
        <f>S$50*EXP(-S$49*(HLOOKUP(S$49,'Russian Bonds'!$B$1:$L$507,MATCH($A132,'Russian Bonds'!$A$2:$A$507,0))/100))</f>
        <v>0.2141522645547613</v>
      </c>
      <c r="T132">
        <f>T$50*EXP(-T$49*(HLOOKUP(T$49,'Russian Bonds'!$B$1:$L$507,MATCH($A132,'Russian Bonds'!$A$2:$A$507,0))/100))</f>
        <v>0.19636737727285453</v>
      </c>
      <c r="U132" s="25">
        <f>U$50*EXP(-U$49*(HLOOKUP(U$49,'Russian Bonds'!$B$1:$L$507,MATCH($A132,'Russian Bonds'!$A$2:$A$507,0))/100))</f>
        <v>4.719149240357523</v>
      </c>
      <c r="W132" s="129">
        <f t="shared" si="25"/>
        <v>70.667640034481479</v>
      </c>
      <c r="X132" s="21">
        <f t="shared" si="26"/>
        <v>5.6131021533589749</v>
      </c>
      <c r="Y132" s="28">
        <f t="shared" si="27"/>
        <v>-9.0264395839321262E-4</v>
      </c>
    </row>
    <row r="133" spans="1:25" x14ac:dyDescent="0.2">
      <c r="A133" s="175">
        <v>41047</v>
      </c>
      <c r="B133">
        <f>B$50*EXP(-B$49*(HLOOKUP(B$49,'Russian Bonds'!$B$1:$L$507,MATCH($A133,'Russian Bonds'!$A$2:$A$507,0))/100))</f>
        <v>17.365704186813417</v>
      </c>
      <c r="C133">
        <f>C$50*EXP(-C$49*(HLOOKUP(C$49,'Russian Bonds'!$B$1:$L$507,MATCH($A133,'Russian Bonds'!$A$2:$A$507,0))/100))</f>
        <v>2.1536492677792163</v>
      </c>
      <c r="D133">
        <f>D$50*EXP(-D$49*(HLOOKUP(D$49,'Russian Bonds'!$B$1:$L$507,MATCH($A133,'Russian Bonds'!$A$2:$A$507,0))/100))</f>
        <v>15.434732050296528</v>
      </c>
      <c r="E133">
        <f>E$50*EXP(-E$49*(HLOOKUP(E$49,'Russian Bonds'!$B$1:$L$507,MATCH($A133,'Russian Bonds'!$A$2:$A$507,0))/100))</f>
        <v>1.5494031873306535</v>
      </c>
      <c r="F133">
        <f>F$50*EXP(-F$49*(HLOOKUP(F$49,'Russian Bonds'!$B$1:$L$507,MATCH($A133,'Russian Bonds'!$A$2:$A$507,0))/100))</f>
        <v>13.556034186803062</v>
      </c>
      <c r="G133">
        <f>G$50*EXP(-G$49*(HLOOKUP(G$49,'Russian Bonds'!$B$1:$L$507,MATCH($A133,'Russian Bonds'!$A$2:$A$507,0))/100))</f>
        <v>1.0270363884103479</v>
      </c>
      <c r="H133">
        <f>H$50*EXP(-H$49*(HLOOKUP(H$49,'Russian Bonds'!$B$1:$L$507,MATCH($A133,'Russian Bonds'!$A$2:$A$507,0))/100))</f>
        <v>0.94684238294902401</v>
      </c>
      <c r="I133">
        <f>I$50*EXP(-I$49*(HLOOKUP(I$49,'Russian Bonds'!$B$1:$L$507,MATCH($A133,'Russian Bonds'!$A$2:$A$507,0))/100))</f>
        <v>0.86612794578823793</v>
      </c>
      <c r="J133">
        <f>J$50*EXP(-J$49*(HLOOKUP(J$49,'Russian Bonds'!$B$1:$L$507,MATCH($A133,'Russian Bonds'!$A$2:$A$507,0))/100))</f>
        <v>0.79229408398350165</v>
      </c>
      <c r="K133">
        <f>K$50*EXP(-K$49*(HLOOKUP(K$49,'Russian Bonds'!$B$1:$L$507,MATCH($A133,'Russian Bonds'!$A$2:$A$507,0))/100))</f>
        <v>9.5939732739023622</v>
      </c>
      <c r="L133">
        <f>L$50*EXP(-L$49*(HLOOKUP(L$49,'Russian Bonds'!$B$1:$L$507,MATCH($A133,'Russian Bonds'!$A$2:$A$507,0))/100))</f>
        <v>0.38776026642526734</v>
      </c>
      <c r="M133">
        <f>M$50*EXP(-M$49*(HLOOKUP(M$49,'Russian Bonds'!$B$1:$L$507,MATCH($A133,'Russian Bonds'!$A$2:$A$507,0))/100))</f>
        <v>0.35513119288376477</v>
      </c>
      <c r="N133">
        <f>N$50*EXP(-N$49*(HLOOKUP(N$49,'Russian Bonds'!$B$1:$L$507,MATCH($A133,'Russian Bonds'!$A$2:$A$507,0))/100))</f>
        <v>0.32524777569842206</v>
      </c>
      <c r="O133">
        <f>O$50*EXP(-O$49*(HLOOKUP(O$49,'Russian Bonds'!$B$1:$L$507,MATCH($A133,'Russian Bonds'!$A$2:$A$507,0))/100))</f>
        <v>0.29787897463401669</v>
      </c>
      <c r="P133">
        <f>P$50*EXP(-P$49*(HLOOKUP(P$49,'Russian Bonds'!$B$1:$L$507,MATCH($A133,'Russian Bonds'!$A$2:$A$507,0))/100))</f>
        <v>0.2765211413518962</v>
      </c>
      <c r="Q133">
        <f>Q$50*EXP(-Q$49*(HLOOKUP(Q$49,'Russian Bonds'!$B$1:$L$507,MATCH($A133,'Russian Bonds'!$A$2:$A$507,0))/100))</f>
        <v>0.25348059673562057</v>
      </c>
      <c r="R133">
        <f>R$50*EXP(-R$49*(HLOOKUP(R$49,'Russian Bonds'!$B$1:$L$507,MATCH($A133,'Russian Bonds'!$A$2:$A$507,0))/100))</f>
        <v>0.23235985721496699</v>
      </c>
      <c r="S133">
        <f>S$50*EXP(-S$49*(HLOOKUP(S$49,'Russian Bonds'!$B$1:$L$507,MATCH($A133,'Russian Bonds'!$A$2:$A$507,0))/100))</f>
        <v>0.2129989590535499</v>
      </c>
      <c r="T133">
        <f>T$50*EXP(-T$49*(HLOOKUP(T$49,'Russian Bonds'!$B$1:$L$507,MATCH($A133,'Russian Bonds'!$A$2:$A$507,0))/100))</f>
        <v>0.19525126715809285</v>
      </c>
      <c r="U133" s="25">
        <f>U$50*EXP(-U$49*(HLOOKUP(U$49,'Russian Bonds'!$B$1:$L$507,MATCH($A133,'Russian Bonds'!$A$2:$A$507,0))/100))</f>
        <v>4.7003103463027207</v>
      </c>
      <c r="W133" s="129">
        <f t="shared" si="25"/>
        <v>70.522737331514662</v>
      </c>
      <c r="X133" s="21">
        <f t="shared" si="26"/>
        <v>5.6063273501462332</v>
      </c>
      <c r="Y133" s="28">
        <f t="shared" si="27"/>
        <v>-2.0525868199286054E-3</v>
      </c>
    </row>
    <row r="134" spans="1:25" x14ac:dyDescent="0.2">
      <c r="A134" s="175">
        <v>41048</v>
      </c>
      <c r="B134">
        <f>B$50*EXP(-B$49*(HLOOKUP(B$49,'Russian Bonds'!$B$1:$L$507,MATCH($A134,'Russian Bonds'!$A$2:$A$507,0))/100))</f>
        <v>17.362231393266985</v>
      </c>
      <c r="C134">
        <f>C$50*EXP(-C$49*(HLOOKUP(C$49,'Russian Bonds'!$B$1:$L$507,MATCH($A134,'Russian Bonds'!$A$2:$A$507,0))/100))</f>
        <v>2.1523574657978974</v>
      </c>
      <c r="D134">
        <f>D$50*EXP(-D$49*(HLOOKUP(D$49,'Russian Bonds'!$B$1:$L$507,MATCH($A134,'Russian Bonds'!$A$2:$A$507,0))/100))</f>
        <v>15.406974521876103</v>
      </c>
      <c r="E134">
        <f>E$50*EXP(-E$49*(HLOOKUP(E$49,'Russian Bonds'!$B$1:$L$507,MATCH($A134,'Russian Bonds'!$A$2:$A$507,0))/100))</f>
        <v>1.5456890783945554</v>
      </c>
      <c r="F134">
        <f>F$50*EXP(-F$49*(HLOOKUP(F$49,'Russian Bonds'!$B$1:$L$507,MATCH($A134,'Russian Bonds'!$A$2:$A$507,0))/100))</f>
        <v>13.49516908215773</v>
      </c>
      <c r="G134">
        <f>G$50*EXP(-G$49*(HLOOKUP(G$49,'Russian Bonds'!$B$1:$L$507,MATCH($A134,'Russian Bonds'!$A$2:$A$507,0))/100))</f>
        <v>1.0215053391862801</v>
      </c>
      <c r="H134">
        <f>H$50*EXP(-H$49*(HLOOKUP(H$49,'Russian Bonds'!$B$1:$L$507,MATCH($A134,'Russian Bonds'!$A$2:$A$507,0))/100))</f>
        <v>0.94089602662642191</v>
      </c>
      <c r="I134">
        <f>I$50*EXP(-I$49*(HLOOKUP(I$49,'Russian Bonds'!$B$1:$L$507,MATCH($A134,'Russian Bonds'!$A$2:$A$507,0))/100))</f>
        <v>0.8599142208316749</v>
      </c>
      <c r="J134">
        <f>J$50*EXP(-J$49*(HLOOKUP(J$49,'Russian Bonds'!$B$1:$L$507,MATCH($A134,'Russian Bonds'!$A$2:$A$507,0))/100))</f>
        <v>0.78590242307627733</v>
      </c>
      <c r="K134">
        <f>K$50*EXP(-K$49*(HLOOKUP(K$49,'Russian Bonds'!$B$1:$L$507,MATCH($A134,'Russian Bonds'!$A$2:$A$507,0))/100))</f>
        <v>9.4985116448209954</v>
      </c>
      <c r="L134">
        <f>L$50*EXP(-L$49*(HLOOKUP(L$49,'Russian Bonds'!$B$1:$L$507,MATCH($A134,'Russian Bonds'!$A$2:$A$507,0))/100))</f>
        <v>0.38351827720858606</v>
      </c>
      <c r="M134">
        <f>M$50*EXP(-M$49*(HLOOKUP(M$49,'Russian Bonds'!$B$1:$L$507,MATCH($A134,'Russian Bonds'!$A$2:$A$507,0))/100))</f>
        <v>0.35089508604336195</v>
      </c>
      <c r="N134">
        <f>N$50*EXP(-N$49*(HLOOKUP(N$49,'Russian Bonds'!$B$1:$L$507,MATCH($A134,'Russian Bonds'!$A$2:$A$507,0))/100))</f>
        <v>0.32104691934254936</v>
      </c>
      <c r="O134">
        <f>O$50*EXP(-O$49*(HLOOKUP(O$49,'Russian Bonds'!$B$1:$L$507,MATCH($A134,'Russian Bonds'!$A$2:$A$507,0))/100))</f>
        <v>0.29373772537414317</v>
      </c>
      <c r="P134">
        <f>P$50*EXP(-P$49*(HLOOKUP(P$49,'Russian Bonds'!$B$1:$L$507,MATCH($A134,'Russian Bonds'!$A$2:$A$507,0))/100))</f>
        <v>0.27322271777810414</v>
      </c>
      <c r="Q134">
        <f>Q$50*EXP(-Q$49*(HLOOKUP(Q$49,'Russian Bonds'!$B$1:$L$507,MATCH($A134,'Russian Bonds'!$A$2:$A$507,0))/100))</f>
        <v>0.25025672191278814</v>
      </c>
      <c r="R134">
        <f>R$50*EXP(-R$49*(HLOOKUP(R$49,'Russian Bonds'!$B$1:$L$507,MATCH($A134,'Russian Bonds'!$A$2:$A$507,0))/100))</f>
        <v>0.22922115471158519</v>
      </c>
      <c r="S134">
        <f>S$50*EXP(-S$49*(HLOOKUP(S$49,'Russian Bonds'!$B$1:$L$507,MATCH($A134,'Russian Bonds'!$A$2:$A$507,0))/100))</f>
        <v>0.20995375215384998</v>
      </c>
      <c r="T134">
        <f>T$50*EXP(-T$49*(HLOOKUP(T$49,'Russian Bonds'!$B$1:$L$507,MATCH($A134,'Russian Bonds'!$A$2:$A$507,0))/100))</f>
        <v>0.1923058894757953</v>
      </c>
      <c r="U134" s="25">
        <f>U$50*EXP(-U$49*(HLOOKUP(U$49,'Russian Bonds'!$B$1:$L$507,MATCH($A134,'Russian Bonds'!$A$2:$A$507,0))/100))</f>
        <v>4.6349644897624351</v>
      </c>
      <c r="W134" s="129">
        <f t="shared" si="25"/>
        <v>70.208273929798096</v>
      </c>
      <c r="X134" s="21">
        <f t="shared" si="26"/>
        <v>5.5840453451520293</v>
      </c>
      <c r="Y134" s="28">
        <f t="shared" si="27"/>
        <v>-4.4690068275710561E-3</v>
      </c>
    </row>
    <row r="135" spans="1:25" x14ac:dyDescent="0.2">
      <c r="A135" s="175">
        <v>41051</v>
      </c>
      <c r="B135">
        <f>B$50*EXP(-B$49*(HLOOKUP(B$49,'Russian Bonds'!$B$1:$L$507,MATCH($A135,'Russian Bonds'!$A$2:$A$507,0))/100))</f>
        <v>17.362231393266985</v>
      </c>
      <c r="C135">
        <f>C$50*EXP(-C$49*(HLOOKUP(C$49,'Russian Bonds'!$B$1:$L$507,MATCH($A135,'Russian Bonds'!$A$2:$A$507,0))/100))</f>
        <v>2.1523574657978974</v>
      </c>
      <c r="D135">
        <f>D$50*EXP(-D$49*(HLOOKUP(D$49,'Russian Bonds'!$B$1:$L$507,MATCH($A135,'Russian Bonds'!$A$2:$A$507,0))/100))</f>
        <v>15.411597307615855</v>
      </c>
      <c r="E135">
        <f>E$50*EXP(-E$49*(HLOOKUP(E$49,'Russian Bonds'!$B$1:$L$507,MATCH($A135,'Russian Bonds'!$A$2:$A$507,0))/100))</f>
        <v>1.5463074776975285</v>
      </c>
      <c r="F135">
        <f>F$50*EXP(-F$49*(HLOOKUP(F$49,'Russian Bonds'!$B$1:$L$507,MATCH($A135,'Russian Bonds'!$A$2:$A$507,0))/100))</f>
        <v>13.522186428662771</v>
      </c>
      <c r="G135">
        <f>G$50*EXP(-G$49*(HLOOKUP(G$49,'Russian Bonds'!$B$1:$L$507,MATCH($A135,'Russian Bonds'!$A$2:$A$507,0))/100))</f>
        <v>1.0239598962906653</v>
      </c>
      <c r="H135">
        <f>H$50*EXP(-H$49*(HLOOKUP(H$49,'Russian Bonds'!$B$1:$L$507,MATCH($A135,'Russian Bonds'!$A$2:$A$507,0))/100))</f>
        <v>0.94419493243715091</v>
      </c>
      <c r="I135">
        <f>I$50*EXP(-I$49*(HLOOKUP(I$49,'Russian Bonds'!$B$1:$L$507,MATCH($A135,'Russian Bonds'!$A$2:$A$507,0))/100))</f>
        <v>0.86336076621036639</v>
      </c>
      <c r="J135">
        <f>J$50*EXP(-J$49*(HLOOKUP(J$49,'Russian Bonds'!$B$1:$L$507,MATCH($A135,'Russian Bonds'!$A$2:$A$507,0))/100))</f>
        <v>0.78944695319148717</v>
      </c>
      <c r="K135">
        <f>K$50*EXP(-K$49*(HLOOKUP(K$49,'Russian Bonds'!$B$1:$L$507,MATCH($A135,'Russian Bonds'!$A$2:$A$507,0))/100))</f>
        <v>9.565234483819868</v>
      </c>
      <c r="L135">
        <f>L$50*EXP(-L$49*(HLOOKUP(L$49,'Russian Bonds'!$B$1:$L$507,MATCH($A135,'Russian Bonds'!$A$2:$A$507,0))/100))</f>
        <v>0.3864827665801393</v>
      </c>
      <c r="M135">
        <f>M$50*EXP(-M$49*(HLOOKUP(M$49,'Russian Bonds'!$B$1:$L$507,MATCH($A135,'Russian Bonds'!$A$2:$A$507,0))/100))</f>
        <v>0.35385501908049644</v>
      </c>
      <c r="N135">
        <f>N$50*EXP(-N$49*(HLOOKUP(N$49,'Russian Bonds'!$B$1:$L$507,MATCH($A135,'Russian Bonds'!$A$2:$A$507,0))/100))</f>
        <v>0.32398177967010294</v>
      </c>
      <c r="O135">
        <f>O$50*EXP(-O$49*(HLOOKUP(O$49,'Russian Bonds'!$B$1:$L$507,MATCH($A135,'Russian Bonds'!$A$2:$A$507,0))/100))</f>
        <v>0.29663050655875939</v>
      </c>
      <c r="P135">
        <f>P$50*EXP(-P$49*(HLOOKUP(P$49,'Russian Bonds'!$B$1:$L$507,MATCH($A135,'Russian Bonds'!$A$2:$A$507,0))/100))</f>
        <v>0.2761066705706674</v>
      </c>
      <c r="Q135">
        <f>Q$50*EXP(-Q$49*(HLOOKUP(Q$49,'Russian Bonds'!$B$1:$L$507,MATCH($A135,'Russian Bonds'!$A$2:$A$507,0))/100))</f>
        <v>0.25307535206303378</v>
      </c>
      <c r="R135">
        <f>R$50*EXP(-R$49*(HLOOKUP(R$49,'Russian Bonds'!$B$1:$L$507,MATCH($A135,'Russian Bonds'!$A$2:$A$507,0))/100))</f>
        <v>0.23196518102751199</v>
      </c>
      <c r="S135">
        <f>S$50*EXP(-S$49*(HLOOKUP(S$49,'Russian Bonds'!$B$1:$L$507,MATCH($A135,'Russian Bonds'!$A$2:$A$507,0))/100))</f>
        <v>0.21261590577862527</v>
      </c>
      <c r="T135">
        <f>T$50*EXP(-T$49*(HLOOKUP(T$49,'Russian Bonds'!$B$1:$L$507,MATCH($A135,'Russian Bonds'!$A$2:$A$507,0))/100))</f>
        <v>0.19488064195593086</v>
      </c>
      <c r="U135" s="25">
        <f>U$50*EXP(-U$49*(HLOOKUP(U$49,'Russian Bonds'!$B$1:$L$507,MATCH($A135,'Russian Bonds'!$A$2:$A$507,0))/100))</f>
        <v>4.7003103463027207</v>
      </c>
      <c r="W135" s="129">
        <f t="shared" si="25"/>
        <v>70.410781274578554</v>
      </c>
      <c r="X135" s="21">
        <f t="shared" si="26"/>
        <v>5.604932521617382</v>
      </c>
      <c r="Y135" s="28">
        <f t="shared" si="27"/>
        <v>2.8802282092050273E-3</v>
      </c>
    </row>
    <row r="136" spans="1:25" x14ac:dyDescent="0.2">
      <c r="A136" s="175">
        <v>41052</v>
      </c>
      <c r="B136">
        <f>B$50*EXP(-B$49*(HLOOKUP(B$49,'Russian Bonds'!$B$1:$L$507,MATCH($A136,'Russian Bonds'!$A$2:$A$507,0))/100))</f>
        <v>17.365704186813417</v>
      </c>
      <c r="C136">
        <f>C$50*EXP(-C$49*(HLOOKUP(C$49,'Russian Bonds'!$B$1:$L$507,MATCH($A136,'Russian Bonds'!$A$2:$A$507,0))/100))</f>
        <v>2.1514966949772192</v>
      </c>
      <c r="D136">
        <f>D$50*EXP(-D$49*(HLOOKUP(D$49,'Russian Bonds'!$B$1:$L$507,MATCH($A136,'Russian Bonds'!$A$2:$A$507,0))/100))</f>
        <v>15.39311448275957</v>
      </c>
      <c r="E136">
        <f>E$50*EXP(-E$49*(HLOOKUP(E$49,'Russian Bonds'!$B$1:$L$507,MATCH($A136,'Russian Bonds'!$A$2:$A$507,0))/100))</f>
        <v>1.5438353639515934</v>
      </c>
      <c r="F136">
        <f>F$50*EXP(-F$49*(HLOOKUP(F$49,'Russian Bonds'!$B$1:$L$507,MATCH($A136,'Russian Bonds'!$A$2:$A$507,0))/100))</f>
        <v>13.49516908215773</v>
      </c>
      <c r="G136">
        <f>G$50*EXP(-G$49*(HLOOKUP(G$49,'Russian Bonds'!$B$1:$L$507,MATCH($A136,'Russian Bonds'!$A$2:$A$507,0))/100))</f>
        <v>1.0215053391862801</v>
      </c>
      <c r="H136">
        <f>H$50*EXP(-H$49*(HLOOKUP(H$49,'Russian Bonds'!$B$1:$L$507,MATCH($A136,'Russian Bonds'!$A$2:$A$507,0))/100))</f>
        <v>0.94221420357225882</v>
      </c>
      <c r="I136">
        <f>I$50*EXP(-I$49*(HLOOKUP(I$49,'Russian Bonds'!$B$1:$L$507,MATCH($A136,'Russian Bonds'!$A$2:$A$507,0))/100))</f>
        <v>0.8612911848624778</v>
      </c>
      <c r="J136">
        <f>J$50*EXP(-J$49*(HLOOKUP(J$49,'Russian Bonds'!$B$1:$L$507,MATCH($A136,'Russian Bonds'!$A$2:$A$507,0))/100))</f>
        <v>0.78731832136398094</v>
      </c>
      <c r="K136">
        <f>K$50*EXP(-K$49*(HLOOKUP(K$49,'Russian Bonds'!$B$1:$L$507,MATCH($A136,'Russian Bonds'!$A$2:$A$507,0))/100))</f>
        <v>9.536581780912293</v>
      </c>
      <c r="L136">
        <f>L$50*EXP(-L$49*(HLOOKUP(L$49,'Russian Bonds'!$B$1:$L$507,MATCH($A136,'Russian Bonds'!$A$2:$A$507,0))/100))</f>
        <v>0.38520947553615886</v>
      </c>
      <c r="M136">
        <f>M$50*EXP(-M$49*(HLOOKUP(M$49,'Russian Bonds'!$B$1:$L$507,MATCH($A136,'Russian Bonds'!$A$2:$A$507,0))/100))</f>
        <v>0.35258343124322833</v>
      </c>
      <c r="N136">
        <f>N$50*EXP(-N$49*(HLOOKUP(N$49,'Russian Bonds'!$B$1:$L$507,MATCH($A136,'Russian Bonds'!$A$2:$A$507,0))/100))</f>
        <v>0.32272071141089864</v>
      </c>
      <c r="O136">
        <f>O$50*EXP(-O$49*(HLOOKUP(O$49,'Russian Bonds'!$B$1:$L$507,MATCH($A136,'Russian Bonds'!$A$2:$A$507,0))/100))</f>
        <v>0.29538727105332963</v>
      </c>
      <c r="P136">
        <f>P$50*EXP(-P$49*(HLOOKUP(P$49,'Russian Bonds'!$B$1:$L$507,MATCH($A136,'Russian Bonds'!$A$2:$A$507,0))/100))</f>
        <v>0.27527959179742428</v>
      </c>
      <c r="Q136">
        <f>Q$50*EXP(-Q$49*(HLOOKUP(Q$49,'Russian Bonds'!$B$1:$L$507,MATCH($A136,'Russian Bonds'!$A$2:$A$507,0))/100))</f>
        <v>0.25226680530121076</v>
      </c>
      <c r="R136">
        <f>R$50*EXP(-R$49*(HLOOKUP(R$49,'Russian Bonds'!$B$1:$L$507,MATCH($A136,'Russian Bonds'!$A$2:$A$507,0))/100))</f>
        <v>0.23117783865252897</v>
      </c>
      <c r="S136">
        <f>S$50*EXP(-S$49*(HLOOKUP(S$49,'Russian Bonds'!$B$1:$L$507,MATCH($A136,'Russian Bonds'!$A$2:$A$507,0))/100))</f>
        <v>0.21185186461707728</v>
      </c>
      <c r="T136">
        <f>T$50*EXP(-T$49*(HLOOKUP(T$49,'Russian Bonds'!$B$1:$L$507,MATCH($A136,'Russian Bonds'!$A$2:$A$507,0))/100))</f>
        <v>0.19414150077417672</v>
      </c>
      <c r="U136" s="25">
        <f>U$50*EXP(-U$49*(HLOOKUP(U$49,'Russian Bonds'!$B$1:$L$507,MATCH($A136,'Russian Bonds'!$A$2:$A$507,0))/100))</f>
        <v>4.6815466573137341</v>
      </c>
      <c r="W136" s="129">
        <f t="shared" si="25"/>
        <v>70.30039578825658</v>
      </c>
      <c r="X136" s="21">
        <f t="shared" si="26"/>
        <v>5.5987353244699936</v>
      </c>
      <c r="Y136" s="28">
        <f t="shared" si="27"/>
        <v>-1.5689657534015576E-3</v>
      </c>
    </row>
    <row r="137" spans="1:25" x14ac:dyDescent="0.2">
      <c r="A137" s="175">
        <v>41053</v>
      </c>
      <c r="B137">
        <f>B$50*EXP(-B$49*(HLOOKUP(B$49,'Russian Bonds'!$B$1:$L$507,MATCH($A137,'Russian Bonds'!$A$2:$A$507,0))/100))</f>
        <v>17.365704186813417</v>
      </c>
      <c r="C137">
        <f>C$50*EXP(-C$49*(HLOOKUP(C$49,'Russian Bonds'!$B$1:$L$507,MATCH($A137,'Russian Bonds'!$A$2:$A$507,0))/100))</f>
        <v>2.1527879803410759</v>
      </c>
      <c r="D137">
        <f>D$50*EXP(-D$49*(HLOOKUP(D$49,'Russian Bonds'!$B$1:$L$507,MATCH($A137,'Russian Bonds'!$A$2:$A$507,0))/100))</f>
        <v>15.406974521876103</v>
      </c>
      <c r="E137">
        <f>E$50*EXP(-E$49*(HLOOKUP(E$49,'Russian Bonds'!$B$1:$L$507,MATCH($A137,'Russian Bonds'!$A$2:$A$507,0))/100))</f>
        <v>1.5456890783945554</v>
      </c>
      <c r="F137">
        <f>F$50*EXP(-F$49*(HLOOKUP(F$49,'Russian Bonds'!$B$1:$L$507,MATCH($A137,'Russian Bonds'!$A$2:$A$507,0))/100))</f>
        <v>13.508671001074186</v>
      </c>
      <c r="G137">
        <f>G$50*EXP(-G$49*(HLOOKUP(G$49,'Russian Bonds'!$B$1:$L$507,MATCH($A137,'Russian Bonds'!$A$2:$A$507,0))/100))</f>
        <v>1.0227318813714299</v>
      </c>
      <c r="H137">
        <f>H$50*EXP(-H$49*(HLOOKUP(H$49,'Russian Bonds'!$B$1:$L$507,MATCH($A137,'Russian Bonds'!$A$2:$A$507,0))/100))</f>
        <v>0.94287398441111181</v>
      </c>
      <c r="I137">
        <f>I$50*EXP(-I$49*(HLOOKUP(I$49,'Russian Bonds'!$B$1:$L$507,MATCH($A137,'Russian Bonds'!$A$2:$A$507,0))/100))</f>
        <v>0.86198049349705863</v>
      </c>
      <c r="J137">
        <f>J$50*EXP(-J$49*(HLOOKUP(J$49,'Russian Bonds'!$B$1:$L$507,MATCH($A137,'Russian Bonds'!$A$2:$A$507,0))/100))</f>
        <v>0.78802722681280946</v>
      </c>
      <c r="K137">
        <f>K$50*EXP(-K$49*(HLOOKUP(K$49,'Russian Bonds'!$B$1:$L$507,MATCH($A137,'Russian Bonds'!$A$2:$A$507,0))/100))</f>
        <v>9.5556740303594836</v>
      </c>
      <c r="L137">
        <f>L$50*EXP(-L$49*(HLOOKUP(L$49,'Russian Bonds'!$B$1:$L$507,MATCH($A137,'Russian Bonds'!$A$2:$A$507,0))/100))</f>
        <v>0.38605786927326369</v>
      </c>
      <c r="M137">
        <f>M$50*EXP(-M$49*(HLOOKUP(M$49,'Russian Bonds'!$B$1:$L$507,MATCH($A137,'Russian Bonds'!$A$2:$A$507,0))/100))</f>
        <v>0.35343064773133392</v>
      </c>
      <c r="N137">
        <f>N$50*EXP(-N$49*(HLOOKUP(N$49,'Russian Bonds'!$B$1:$L$507,MATCH($A137,'Russian Bonds'!$A$2:$A$507,0))/100))</f>
        <v>0.32356087700254282</v>
      </c>
      <c r="O137">
        <f>O$50*EXP(-O$49*(HLOOKUP(O$49,'Russian Bonds'!$B$1:$L$507,MATCH($A137,'Russian Bonds'!$A$2:$A$507,0))/100))</f>
        <v>0.296215514411862</v>
      </c>
      <c r="P137">
        <f>P$50*EXP(-P$49*(HLOOKUP(P$49,'Russian Bonds'!$B$1:$L$507,MATCH($A137,'Russian Bonds'!$A$2:$A$507,0))/100))</f>
        <v>0.2761066705706674</v>
      </c>
      <c r="Q137">
        <f>Q$50*EXP(-Q$49*(HLOOKUP(Q$49,'Russian Bonds'!$B$1:$L$507,MATCH($A137,'Russian Bonds'!$A$2:$A$507,0))/100))</f>
        <v>0.25307535206303378</v>
      </c>
      <c r="R137">
        <f>R$50*EXP(-R$49*(HLOOKUP(R$49,'Russian Bonds'!$B$1:$L$507,MATCH($A137,'Russian Bonds'!$A$2:$A$507,0))/100))</f>
        <v>0.23196518102751199</v>
      </c>
      <c r="S137">
        <f>S$50*EXP(-S$49*(HLOOKUP(S$49,'Russian Bonds'!$B$1:$L$507,MATCH($A137,'Russian Bonds'!$A$2:$A$507,0))/100))</f>
        <v>0.21261590577862527</v>
      </c>
      <c r="T137">
        <f>T$50*EXP(-T$49*(HLOOKUP(T$49,'Russian Bonds'!$B$1:$L$507,MATCH($A137,'Russian Bonds'!$A$2:$A$507,0))/100))</f>
        <v>0.19488064195593086</v>
      </c>
      <c r="U137" s="25">
        <f>U$50*EXP(-U$49*(HLOOKUP(U$49,'Russian Bonds'!$B$1:$L$507,MATCH($A137,'Russian Bonds'!$A$2:$A$507,0))/100))</f>
        <v>4.6909191199668605</v>
      </c>
      <c r="W137" s="129">
        <f t="shared" si="25"/>
        <v>70.369942164732862</v>
      </c>
      <c r="X137" s="21">
        <f t="shared" si="26"/>
        <v>5.6021529787297508</v>
      </c>
      <c r="Y137" s="28">
        <f t="shared" si="27"/>
        <v>9.8878531401262173E-4</v>
      </c>
    </row>
    <row r="138" spans="1:25" x14ac:dyDescent="0.2">
      <c r="A138" s="175">
        <v>41054</v>
      </c>
      <c r="B138">
        <f>B$50*EXP(-B$49*(HLOOKUP(B$49,'Russian Bonds'!$B$1:$L$507,MATCH($A138,'Russian Bonds'!$A$2:$A$507,0))/100))</f>
        <v>17.358759294209811</v>
      </c>
      <c r="C138">
        <f>C$50*EXP(-C$49*(HLOOKUP(C$49,'Russian Bonds'!$B$1:$L$507,MATCH($A138,'Russian Bonds'!$A$2:$A$507,0))/100))</f>
        <v>2.1510664386652891</v>
      </c>
      <c r="D138">
        <f>D$50*EXP(-D$49*(HLOOKUP(D$49,'Russian Bonds'!$B$1:$L$507,MATCH($A138,'Russian Bonds'!$A$2:$A$507,0))/100))</f>
        <v>15.397733109863823</v>
      </c>
      <c r="E138">
        <f>E$50*EXP(-E$49*(HLOOKUP(E$49,'Russian Bonds'!$B$1:$L$507,MATCH($A138,'Russian Bonds'!$A$2:$A$507,0))/100))</f>
        <v>1.5444530216204724</v>
      </c>
      <c r="F138">
        <f>F$50*EXP(-F$49*(HLOOKUP(F$49,'Russian Bonds'!$B$1:$L$507,MATCH($A138,'Russian Bonds'!$A$2:$A$507,0))/100))</f>
        <v>13.528949212432151</v>
      </c>
      <c r="G138">
        <f>G$50*EXP(-G$49*(HLOOKUP(G$49,'Russian Bonds'!$B$1:$L$507,MATCH($A138,'Russian Bonds'!$A$2:$A$507,0))/100))</f>
        <v>1.024574456578089</v>
      </c>
      <c r="H138">
        <f>H$50*EXP(-H$49*(HLOOKUP(H$49,'Russian Bonds'!$B$1:$L$507,MATCH($A138,'Russian Bonds'!$A$2:$A$507,0))/100))</f>
        <v>0.94684238294902401</v>
      </c>
      <c r="I138">
        <f>I$50*EXP(-I$49*(HLOOKUP(I$49,'Russian Bonds'!$B$1:$L$507,MATCH($A138,'Russian Bonds'!$A$2:$A$507,0))/100))</f>
        <v>0.86612794578823793</v>
      </c>
      <c r="J138">
        <f>J$50*EXP(-J$49*(HLOOKUP(J$49,'Russian Bonds'!$B$1:$L$507,MATCH($A138,'Russian Bonds'!$A$2:$A$507,0))/100))</f>
        <v>0.79229408398350165</v>
      </c>
      <c r="K138">
        <f>K$50*EXP(-K$49*(HLOOKUP(K$49,'Russian Bonds'!$B$1:$L$507,MATCH($A138,'Russian Bonds'!$A$2:$A$507,0))/100))</f>
        <v>9.6131804211950787</v>
      </c>
      <c r="L138">
        <f>L$50*EXP(-L$49*(HLOOKUP(L$49,'Russian Bonds'!$B$1:$L$507,MATCH($A138,'Russian Bonds'!$A$2:$A$507,0))/100))</f>
        <v>0.3886142780797715</v>
      </c>
      <c r="M138">
        <f>M$50*EXP(-M$49*(HLOOKUP(M$49,'Russian Bonds'!$B$1:$L$507,MATCH($A138,'Russian Bonds'!$A$2:$A$507,0))/100))</f>
        <v>0.35598453134323471</v>
      </c>
      <c r="N138">
        <f>N$50*EXP(-N$49*(HLOOKUP(N$49,'Russian Bonds'!$B$1:$L$507,MATCH($A138,'Russian Bonds'!$A$2:$A$507,0))/100))</f>
        <v>0.32609452020609858</v>
      </c>
      <c r="O138">
        <f>O$50*EXP(-O$49*(HLOOKUP(O$49,'Russian Bonds'!$B$1:$L$507,MATCH($A138,'Russian Bonds'!$A$2:$A$507,0))/100))</f>
        <v>0.29871420453917563</v>
      </c>
      <c r="P138">
        <f>P$50*EXP(-P$49*(HLOOKUP(P$49,'Russian Bonds'!$B$1:$L$507,MATCH($A138,'Russian Bonds'!$A$2:$A$507,0))/100))</f>
        <v>0.27860284654853879</v>
      </c>
      <c r="Q138">
        <f>Q$50*EXP(-Q$49*(HLOOKUP(Q$49,'Russian Bonds'!$B$1:$L$507,MATCH($A138,'Russian Bonds'!$A$2:$A$507,0))/100))</f>
        <v>0.25551657456227528</v>
      </c>
      <c r="R138">
        <f>R$50*EXP(-R$49*(HLOOKUP(R$49,'Russian Bonds'!$B$1:$L$507,MATCH($A138,'Russian Bonds'!$A$2:$A$507,0))/100))</f>
        <v>0.23434333383476047</v>
      </c>
      <c r="S138">
        <f>S$50*EXP(-S$49*(HLOOKUP(S$49,'Russian Bonds'!$B$1:$L$507,MATCH($A138,'Russian Bonds'!$A$2:$A$507,0))/100))</f>
        <v>0.21492460208058053</v>
      </c>
      <c r="T138">
        <f>T$50*EXP(-T$49*(HLOOKUP(T$49,'Russian Bonds'!$B$1:$L$507,MATCH($A138,'Russian Bonds'!$A$2:$A$507,0))/100))</f>
        <v>0.19711499287650772</v>
      </c>
      <c r="U138" s="25">
        <f>U$50*EXP(-U$49*(HLOOKUP(U$49,'Russian Bonds'!$B$1:$L$507,MATCH($A138,'Russian Bonds'!$A$2:$A$507,0))/100))</f>
        <v>4.7665774787182409</v>
      </c>
      <c r="W138" s="129">
        <f t="shared" si="25"/>
        <v>70.540467730074667</v>
      </c>
      <c r="X138" s="21">
        <f t="shared" si="26"/>
        <v>5.625250317682899</v>
      </c>
      <c r="Y138" s="28">
        <f t="shared" si="27"/>
        <v>2.4203413887552041E-3</v>
      </c>
    </row>
    <row r="139" spans="1:25" x14ac:dyDescent="0.2">
      <c r="A139" s="175">
        <v>41055</v>
      </c>
      <c r="B139">
        <f>B$50*EXP(-B$49*(HLOOKUP(B$49,'Russian Bonds'!$B$1:$L$507,MATCH($A139,'Russian Bonds'!$A$2:$A$507,0))/100))</f>
        <v>17.36049525693592</v>
      </c>
      <c r="C139">
        <f>C$50*EXP(-C$49*(HLOOKUP(C$49,'Russian Bonds'!$B$1:$L$507,MATCH($A139,'Russian Bonds'!$A$2:$A$507,0))/100))</f>
        <v>2.1514966949772192</v>
      </c>
      <c r="D139">
        <f>D$50*EXP(-D$49*(HLOOKUP(D$49,'Russian Bonds'!$B$1:$L$507,MATCH($A139,'Russian Bonds'!$A$2:$A$507,0))/100))</f>
        <v>15.402353122764067</v>
      </c>
      <c r="E139">
        <f>E$50*EXP(-E$49*(HLOOKUP(E$49,'Russian Bonds'!$B$1:$L$507,MATCH($A139,'Russian Bonds'!$A$2:$A$507,0))/100))</f>
        <v>1.5450709264018381</v>
      </c>
      <c r="F139">
        <f>F$50*EXP(-F$49*(HLOOKUP(F$49,'Russian Bonds'!$B$1:$L$507,MATCH($A139,'Russian Bonds'!$A$2:$A$507,0))/100))</f>
        <v>13.508671001074186</v>
      </c>
      <c r="G139">
        <f>G$50*EXP(-G$49*(HLOOKUP(G$49,'Russian Bonds'!$B$1:$L$507,MATCH($A139,'Russian Bonds'!$A$2:$A$507,0))/100))</f>
        <v>1.0227318813714299</v>
      </c>
      <c r="H139">
        <f>H$50*EXP(-H$49*(HLOOKUP(H$49,'Russian Bonds'!$B$1:$L$507,MATCH($A139,'Russian Bonds'!$A$2:$A$507,0))/100))</f>
        <v>0.94419493243715091</v>
      </c>
      <c r="I139">
        <f>I$50*EXP(-I$49*(HLOOKUP(I$49,'Russian Bonds'!$B$1:$L$507,MATCH($A139,'Russian Bonds'!$A$2:$A$507,0))/100))</f>
        <v>0.86336076621036639</v>
      </c>
      <c r="J139">
        <f>J$50*EXP(-J$49*(HLOOKUP(J$49,'Russian Bonds'!$B$1:$L$507,MATCH($A139,'Russian Bonds'!$A$2:$A$507,0))/100))</f>
        <v>0.78944695319148717</v>
      </c>
      <c r="K139">
        <f>K$50*EXP(-K$49*(HLOOKUP(K$49,'Russian Bonds'!$B$1:$L$507,MATCH($A139,'Russian Bonds'!$A$2:$A$507,0))/100))</f>
        <v>9.5843840960164997</v>
      </c>
      <c r="L139">
        <f>L$50*EXP(-L$49*(HLOOKUP(L$49,'Russian Bonds'!$B$1:$L$507,MATCH($A139,'Russian Bonds'!$A$2:$A$507,0))/100))</f>
        <v>0.38733396464116615</v>
      </c>
      <c r="M139">
        <f>M$50*EXP(-M$49*(HLOOKUP(M$49,'Russian Bonds'!$B$1:$L$507,MATCH($A139,'Russian Bonds'!$A$2:$A$507,0))/100))</f>
        <v>0.35470529104451592</v>
      </c>
      <c r="N139">
        <f>N$50*EXP(-N$49*(HLOOKUP(N$49,'Russian Bonds'!$B$1:$L$507,MATCH($A139,'Russian Bonds'!$A$2:$A$507,0))/100))</f>
        <v>0.32482522830532828</v>
      </c>
      <c r="O139">
        <f>O$50*EXP(-O$49*(HLOOKUP(O$49,'Russian Bonds'!$B$1:$L$507,MATCH($A139,'Russian Bonds'!$A$2:$A$507,0))/100))</f>
        <v>0.2974622358547418</v>
      </c>
      <c r="P139">
        <f>P$50*EXP(-P$49*(HLOOKUP(P$49,'Russian Bonds'!$B$1:$L$507,MATCH($A139,'Russian Bonds'!$A$2:$A$507,0))/100))</f>
        <v>0.27818525555026308</v>
      </c>
      <c r="Q139">
        <f>Q$50*EXP(-Q$49*(HLOOKUP(Q$49,'Russian Bonds'!$B$1:$L$507,MATCH($A139,'Russian Bonds'!$A$2:$A$507,0))/100))</f>
        <v>0.25510807492982823</v>
      </c>
      <c r="R139">
        <f>R$50*EXP(-R$49*(HLOOKUP(R$49,'Russian Bonds'!$B$1:$L$507,MATCH($A139,'Russian Bonds'!$A$2:$A$507,0))/100))</f>
        <v>0.23394528860155223</v>
      </c>
      <c r="S139">
        <f>S$50*EXP(-S$49*(HLOOKUP(S$49,'Russian Bonds'!$B$1:$L$507,MATCH($A139,'Russian Bonds'!$A$2:$A$507,0))/100))</f>
        <v>0.21453808576587816</v>
      </c>
      <c r="T139">
        <f>T$50*EXP(-T$49*(HLOOKUP(T$49,'Russian Bonds'!$B$1:$L$507,MATCH($A139,'Russian Bonds'!$A$2:$A$507,0))/100))</f>
        <v>0.19674082995737621</v>
      </c>
      <c r="U139" s="25">
        <f>U$50*EXP(-U$49*(HLOOKUP(U$49,'Russian Bonds'!$B$1:$L$507,MATCH($A139,'Russian Bonds'!$A$2:$A$507,0))/100))</f>
        <v>4.7570538505635023</v>
      </c>
      <c r="W139" s="129">
        <f t="shared" si="25"/>
        <v>70.472103736594306</v>
      </c>
      <c r="X139" s="21">
        <f t="shared" si="26"/>
        <v>5.6202727582329448</v>
      </c>
      <c r="Y139" s="28">
        <f t="shared" si="27"/>
        <v>-9.696156608644071E-4</v>
      </c>
    </row>
    <row r="140" spans="1:25" x14ac:dyDescent="0.2">
      <c r="A140" s="175">
        <v>41058</v>
      </c>
      <c r="B140">
        <f>B$50*EXP(-B$49*(HLOOKUP(B$49,'Russian Bonds'!$B$1:$L$507,MATCH($A140,'Russian Bonds'!$A$2:$A$507,0))/100))</f>
        <v>17.348347162585135</v>
      </c>
      <c r="C140">
        <f>C$50*EXP(-C$49*(HLOOKUP(C$49,'Russian Bonds'!$B$1:$L$507,MATCH($A140,'Russian Bonds'!$A$2:$A$507,0))/100))</f>
        <v>2.1510664386652891</v>
      </c>
      <c r="D140">
        <f>D$50*EXP(-D$49*(HLOOKUP(D$49,'Russian Bonds'!$B$1:$L$507,MATCH($A140,'Russian Bonds'!$A$2:$A$507,0))/100))</f>
        <v>15.402353122764067</v>
      </c>
      <c r="E140">
        <f>E$50*EXP(-E$49*(HLOOKUP(E$49,'Russian Bonds'!$B$1:$L$507,MATCH($A140,'Russian Bonds'!$A$2:$A$507,0))/100))</f>
        <v>1.5450709264018381</v>
      </c>
      <c r="F140">
        <f>F$50*EXP(-F$49*(HLOOKUP(F$49,'Russian Bonds'!$B$1:$L$507,MATCH($A140,'Russian Bonds'!$A$2:$A$507,0))/100))</f>
        <v>13.50191835387613</v>
      </c>
      <c r="G140">
        <f>G$50*EXP(-G$49*(HLOOKUP(G$49,'Russian Bonds'!$B$1:$L$507,MATCH($A140,'Russian Bonds'!$A$2:$A$507,0))/100))</f>
        <v>1.0221184262975327</v>
      </c>
      <c r="H140">
        <f>H$50*EXP(-H$49*(HLOOKUP(H$49,'Russian Bonds'!$B$1:$L$507,MATCH($A140,'Russian Bonds'!$A$2:$A$507,0))/100))</f>
        <v>0.94287398441111181</v>
      </c>
      <c r="I140">
        <f>I$50*EXP(-I$49*(HLOOKUP(I$49,'Russian Bonds'!$B$1:$L$507,MATCH($A140,'Russian Bonds'!$A$2:$A$507,0))/100))</f>
        <v>0.86198049349705863</v>
      </c>
      <c r="J140">
        <f>J$50*EXP(-J$49*(HLOOKUP(J$49,'Russian Bonds'!$B$1:$L$507,MATCH($A140,'Russian Bonds'!$A$2:$A$507,0))/100))</f>
        <v>0.78802722681280946</v>
      </c>
      <c r="K140">
        <f>K$50*EXP(-K$49*(HLOOKUP(K$49,'Russian Bonds'!$B$1:$L$507,MATCH($A140,'Russian Bonds'!$A$2:$A$507,0))/100))</f>
        <v>9.5556740303594836</v>
      </c>
      <c r="L140">
        <f>L$50*EXP(-L$49*(HLOOKUP(L$49,'Russian Bonds'!$B$1:$L$507,MATCH($A140,'Russian Bonds'!$A$2:$A$507,0))/100))</f>
        <v>0.38605786927326369</v>
      </c>
      <c r="M140">
        <f>M$50*EXP(-M$49*(HLOOKUP(M$49,'Russian Bonds'!$B$1:$L$507,MATCH($A140,'Russian Bonds'!$A$2:$A$507,0))/100))</f>
        <v>0.35343064773133392</v>
      </c>
      <c r="N140">
        <f>N$50*EXP(-N$49*(HLOOKUP(N$49,'Russian Bonds'!$B$1:$L$507,MATCH($A140,'Russian Bonds'!$A$2:$A$507,0))/100))</f>
        <v>0.32356087700254282</v>
      </c>
      <c r="O140">
        <f>O$50*EXP(-O$49*(HLOOKUP(O$49,'Russian Bonds'!$B$1:$L$507,MATCH($A140,'Russian Bonds'!$A$2:$A$507,0))/100))</f>
        <v>0.296215514411862</v>
      </c>
      <c r="P140">
        <f>P$50*EXP(-P$49*(HLOOKUP(P$49,'Russian Bonds'!$B$1:$L$507,MATCH($A140,'Russian Bonds'!$A$2:$A$507,0))/100))</f>
        <v>0.2765211413518962</v>
      </c>
      <c r="Q140">
        <f>Q$50*EXP(-Q$49*(HLOOKUP(Q$49,'Russian Bonds'!$B$1:$L$507,MATCH($A140,'Russian Bonds'!$A$2:$A$507,0))/100))</f>
        <v>0.25348059673562057</v>
      </c>
      <c r="R140">
        <f>R$50*EXP(-R$49*(HLOOKUP(R$49,'Russian Bonds'!$B$1:$L$507,MATCH($A140,'Russian Bonds'!$A$2:$A$507,0))/100))</f>
        <v>0.23235985721496699</v>
      </c>
      <c r="S140">
        <f>S$50*EXP(-S$49*(HLOOKUP(S$49,'Russian Bonds'!$B$1:$L$507,MATCH($A140,'Russian Bonds'!$A$2:$A$507,0))/100))</f>
        <v>0.2129989590535499</v>
      </c>
      <c r="T140">
        <f>T$50*EXP(-T$49*(HLOOKUP(T$49,'Russian Bonds'!$B$1:$L$507,MATCH($A140,'Russian Bonds'!$A$2:$A$507,0))/100))</f>
        <v>0.19525126715809285</v>
      </c>
      <c r="U140" s="25">
        <f>U$50*EXP(-U$49*(HLOOKUP(U$49,'Russian Bonds'!$B$1:$L$507,MATCH($A140,'Russian Bonds'!$A$2:$A$507,0))/100))</f>
        <v>4.719149240357523</v>
      </c>
      <c r="W140" s="129">
        <f t="shared" si="25"/>
        <v>70.368456135961111</v>
      </c>
      <c r="X140" s="21">
        <f t="shared" si="26"/>
        <v>5.6097088329811484</v>
      </c>
      <c r="Y140" s="28">
        <f t="shared" si="27"/>
        <v>-1.471843330332772E-3</v>
      </c>
    </row>
    <row r="141" spans="1:25" x14ac:dyDescent="0.2">
      <c r="A141" s="175">
        <v>41059</v>
      </c>
      <c r="B141">
        <f>B$50*EXP(-B$49*(HLOOKUP(B$49,'Russian Bonds'!$B$1:$L$507,MATCH($A141,'Russian Bonds'!$A$2:$A$507,0))/100))</f>
        <v>17.348347162585135</v>
      </c>
      <c r="C141">
        <f>C$50*EXP(-C$49*(HLOOKUP(C$49,'Russian Bonds'!$B$1:$L$507,MATCH($A141,'Russian Bonds'!$A$2:$A$507,0))/100))</f>
        <v>2.1497761859166222</v>
      </c>
      <c r="D141">
        <f>D$50*EXP(-D$49*(HLOOKUP(D$49,'Russian Bonds'!$B$1:$L$507,MATCH($A141,'Russian Bonds'!$A$2:$A$507,0))/100))</f>
        <v>15.383881384276453</v>
      </c>
      <c r="E141">
        <f>E$50*EXP(-E$49*(HLOOKUP(E$49,'Russian Bonds'!$B$1:$L$507,MATCH($A141,'Russian Bonds'!$A$2:$A$507,0))/100))</f>
        <v>1.5426007895560345</v>
      </c>
      <c r="F141">
        <f>F$50*EXP(-F$49*(HLOOKUP(F$49,'Russian Bonds'!$B$1:$L$507,MATCH($A141,'Russian Bonds'!$A$2:$A$507,0))/100))</f>
        <v>13.49516908215773</v>
      </c>
      <c r="G141">
        <f>G$50*EXP(-G$49*(HLOOKUP(G$49,'Russian Bonds'!$B$1:$L$507,MATCH($A141,'Russian Bonds'!$A$2:$A$507,0))/100))</f>
        <v>1.0215053391862801</v>
      </c>
      <c r="H141">
        <f>H$50*EXP(-H$49*(HLOOKUP(H$49,'Russian Bonds'!$B$1:$L$507,MATCH($A141,'Russian Bonds'!$A$2:$A$507,0))/100))</f>
        <v>0.94287398441111181</v>
      </c>
      <c r="I141">
        <f>I$50*EXP(-I$49*(HLOOKUP(I$49,'Russian Bonds'!$B$1:$L$507,MATCH($A141,'Russian Bonds'!$A$2:$A$507,0))/100))</f>
        <v>0.86198049349705863</v>
      </c>
      <c r="J141">
        <f>J$50*EXP(-J$49*(HLOOKUP(J$49,'Russian Bonds'!$B$1:$L$507,MATCH($A141,'Russian Bonds'!$A$2:$A$507,0))/100))</f>
        <v>0.78802722681280946</v>
      </c>
      <c r="K141">
        <f>K$50*EXP(-K$49*(HLOOKUP(K$49,'Russian Bonds'!$B$1:$L$507,MATCH($A141,'Russian Bonds'!$A$2:$A$507,0))/100))</f>
        <v>9.5556740303594836</v>
      </c>
      <c r="L141">
        <f>L$50*EXP(-L$49*(HLOOKUP(L$49,'Russian Bonds'!$B$1:$L$507,MATCH($A141,'Russian Bonds'!$A$2:$A$507,0))/100))</f>
        <v>0.38605786927326369</v>
      </c>
      <c r="M141">
        <f>M$50*EXP(-M$49*(HLOOKUP(M$49,'Russian Bonds'!$B$1:$L$507,MATCH($A141,'Russian Bonds'!$A$2:$A$507,0))/100))</f>
        <v>0.35343064773133392</v>
      </c>
      <c r="N141">
        <f>N$50*EXP(-N$49*(HLOOKUP(N$49,'Russian Bonds'!$B$1:$L$507,MATCH($A141,'Russian Bonds'!$A$2:$A$507,0))/100))</f>
        <v>0.32356087700254282</v>
      </c>
      <c r="O141">
        <f>O$50*EXP(-O$49*(HLOOKUP(O$49,'Russian Bonds'!$B$1:$L$507,MATCH($A141,'Russian Bonds'!$A$2:$A$507,0))/100))</f>
        <v>0.296215514411862</v>
      </c>
      <c r="P141">
        <f>P$50*EXP(-P$49*(HLOOKUP(P$49,'Russian Bonds'!$B$1:$L$507,MATCH($A141,'Russian Bonds'!$A$2:$A$507,0))/100))</f>
        <v>0.27527959179742428</v>
      </c>
      <c r="Q141">
        <f>Q$50*EXP(-Q$49*(HLOOKUP(Q$49,'Russian Bonds'!$B$1:$L$507,MATCH($A141,'Russian Bonds'!$A$2:$A$507,0))/100))</f>
        <v>0.25226680530121076</v>
      </c>
      <c r="R141">
        <f>R$50*EXP(-R$49*(HLOOKUP(R$49,'Russian Bonds'!$B$1:$L$507,MATCH($A141,'Russian Bonds'!$A$2:$A$507,0))/100))</f>
        <v>0.23117783865252897</v>
      </c>
      <c r="S141">
        <f>S$50*EXP(-S$49*(HLOOKUP(S$49,'Russian Bonds'!$B$1:$L$507,MATCH($A141,'Russian Bonds'!$A$2:$A$507,0))/100))</f>
        <v>0.21185186461707728</v>
      </c>
      <c r="T141">
        <f>T$50*EXP(-T$49*(HLOOKUP(T$49,'Russian Bonds'!$B$1:$L$507,MATCH($A141,'Russian Bonds'!$A$2:$A$507,0))/100))</f>
        <v>0.19414150077417672</v>
      </c>
      <c r="U141" s="25">
        <f>U$50*EXP(-U$49*(HLOOKUP(U$49,'Russian Bonds'!$B$1:$L$507,MATCH($A141,'Russian Bonds'!$A$2:$A$507,0))/100))</f>
        <v>4.6628578731711379</v>
      </c>
      <c r="W141" s="129">
        <f t="shared" si="25"/>
        <v>70.276676061491273</v>
      </c>
      <c r="X141" s="21">
        <f t="shared" si="26"/>
        <v>5.5980955847798333</v>
      </c>
      <c r="Y141" s="28">
        <f t="shared" si="27"/>
        <v>-1.3051299545709424E-3</v>
      </c>
    </row>
    <row r="142" spans="1:25" x14ac:dyDescent="0.2">
      <c r="A142" s="175">
        <v>41060</v>
      </c>
      <c r="B142">
        <f>B$50*EXP(-B$49*(HLOOKUP(B$49,'Russian Bonds'!$B$1:$L$507,MATCH($A142,'Russian Bonds'!$A$2:$A$507,0))/100))</f>
        <v>17.32927447260894</v>
      </c>
      <c r="C142">
        <f>C$50*EXP(-C$49*(HLOOKUP(C$49,'Russian Bonds'!$B$1:$L$507,MATCH($A142,'Russian Bonds'!$A$2:$A$507,0))/100))</f>
        <v>2.1502061841521956</v>
      </c>
      <c r="D142">
        <f>D$50*EXP(-D$49*(HLOOKUP(D$49,'Russian Bonds'!$B$1:$L$507,MATCH($A142,'Russian Bonds'!$A$2:$A$507,0))/100))</f>
        <v>15.397733109863823</v>
      </c>
      <c r="E142">
        <f>E$50*EXP(-E$49*(HLOOKUP(E$49,'Russian Bonds'!$B$1:$L$507,MATCH($A142,'Russian Bonds'!$A$2:$A$507,0))/100))</f>
        <v>1.5444530216204724</v>
      </c>
      <c r="F142">
        <f>F$50*EXP(-F$49*(HLOOKUP(F$49,'Russian Bonds'!$B$1:$L$507,MATCH($A142,'Russian Bonds'!$A$2:$A$507,0))/100))</f>
        <v>13.49516908215773</v>
      </c>
      <c r="G142">
        <f>G$50*EXP(-G$49*(HLOOKUP(G$49,'Russian Bonds'!$B$1:$L$507,MATCH($A142,'Russian Bonds'!$A$2:$A$507,0))/100))</f>
        <v>1.0215053391862801</v>
      </c>
      <c r="H142">
        <f>H$50*EXP(-H$49*(HLOOKUP(H$49,'Russian Bonds'!$B$1:$L$507,MATCH($A142,'Russian Bonds'!$A$2:$A$507,0))/100))</f>
        <v>0.94221420357225882</v>
      </c>
      <c r="I142">
        <f>I$50*EXP(-I$49*(HLOOKUP(I$49,'Russian Bonds'!$B$1:$L$507,MATCH($A142,'Russian Bonds'!$A$2:$A$507,0))/100))</f>
        <v>0.8612911848624778</v>
      </c>
      <c r="J142">
        <f>J$50*EXP(-J$49*(HLOOKUP(J$49,'Russian Bonds'!$B$1:$L$507,MATCH($A142,'Russian Bonds'!$A$2:$A$507,0))/100))</f>
        <v>0.78731832136398094</v>
      </c>
      <c r="K142">
        <f>K$50*EXP(-K$49*(HLOOKUP(K$49,'Russian Bonds'!$B$1:$L$507,MATCH($A142,'Russian Bonds'!$A$2:$A$507,0))/100))</f>
        <v>9.5748045025155335</v>
      </c>
      <c r="L142">
        <f>L$50*EXP(-L$49*(HLOOKUP(L$49,'Russian Bonds'!$B$1:$L$507,MATCH($A142,'Russian Bonds'!$A$2:$A$507,0))/100))</f>
        <v>0.38690813153120951</v>
      </c>
      <c r="M142">
        <f>M$50*EXP(-M$49*(HLOOKUP(M$49,'Russian Bonds'!$B$1:$L$507,MATCH($A142,'Russian Bonds'!$A$2:$A$507,0))/100))</f>
        <v>0.35427989998094755</v>
      </c>
      <c r="N142">
        <f>N$50*EXP(-N$49*(HLOOKUP(N$49,'Russian Bonds'!$B$1:$L$507,MATCH($A142,'Russian Bonds'!$A$2:$A$507,0))/100))</f>
        <v>0.32440322986694775</v>
      </c>
      <c r="O142">
        <f>O$50*EXP(-O$49*(HLOOKUP(O$49,'Russian Bonds'!$B$1:$L$507,MATCH($A142,'Russian Bonds'!$A$2:$A$507,0))/100))</f>
        <v>0.29704608010154454</v>
      </c>
      <c r="P142">
        <f>P$50*EXP(-P$49*(HLOOKUP(P$49,'Russian Bonds'!$B$1:$L$507,MATCH($A142,'Russian Bonds'!$A$2:$A$507,0))/100))</f>
        <v>0.2765211413518962</v>
      </c>
      <c r="Q142">
        <f>Q$50*EXP(-Q$49*(HLOOKUP(Q$49,'Russian Bonds'!$B$1:$L$507,MATCH($A142,'Russian Bonds'!$A$2:$A$507,0))/100))</f>
        <v>0.25348059673562057</v>
      </c>
      <c r="R142">
        <f>R$50*EXP(-R$49*(HLOOKUP(R$49,'Russian Bonds'!$B$1:$L$507,MATCH($A142,'Russian Bonds'!$A$2:$A$507,0))/100))</f>
        <v>0.23235985721496699</v>
      </c>
      <c r="S142">
        <f>S$50*EXP(-S$49*(HLOOKUP(S$49,'Russian Bonds'!$B$1:$L$507,MATCH($A142,'Russian Bonds'!$A$2:$A$507,0))/100))</f>
        <v>0.2129989590535499</v>
      </c>
      <c r="T142">
        <f>T$50*EXP(-T$49*(HLOOKUP(T$49,'Russian Bonds'!$B$1:$L$507,MATCH($A142,'Russian Bonds'!$A$2:$A$507,0))/100))</f>
        <v>0.19525126715809285</v>
      </c>
      <c r="U142" s="25">
        <f>U$50*EXP(-U$49*(HLOOKUP(U$49,'Russian Bonds'!$B$1:$L$507,MATCH($A142,'Russian Bonds'!$A$2:$A$507,0))/100))</f>
        <v>4.7003103463027207</v>
      </c>
      <c r="W142" s="129">
        <f t="shared" si="25"/>
        <v>70.337528931201177</v>
      </c>
      <c r="X142" s="21">
        <f t="shared" si="26"/>
        <v>5.6088427100153471</v>
      </c>
      <c r="Y142" s="28">
        <f t="shared" si="27"/>
        <v>8.6552953184231007E-4</v>
      </c>
    </row>
    <row r="143" spans="1:25" x14ac:dyDescent="0.2">
      <c r="A143" s="175">
        <v>41061</v>
      </c>
      <c r="B143">
        <f>B$50*EXP(-B$49*(HLOOKUP(B$49,'Russian Bonds'!$B$1:$L$507,MATCH($A143,'Russian Bonds'!$A$2:$A$507,0))/100))</f>
        <v>17.313685141834721</v>
      </c>
      <c r="C143">
        <f>C$50*EXP(-C$49*(HLOOKUP(C$49,'Russian Bonds'!$B$1:$L$507,MATCH($A143,'Russian Bonds'!$A$2:$A$507,0))/100))</f>
        <v>2.1467686050541808</v>
      </c>
      <c r="D143">
        <f>D$50*EXP(-D$49*(HLOOKUP(D$49,'Russian Bonds'!$B$1:$L$507,MATCH($A143,'Russian Bonds'!$A$2:$A$507,0))/100))</f>
        <v>15.351609131095364</v>
      </c>
      <c r="E143">
        <f>E$50*EXP(-E$49*(HLOOKUP(E$49,'Russian Bonds'!$B$1:$L$507,MATCH($A143,'Russian Bonds'!$A$2:$A$507,0))/100))</f>
        <v>1.538287548700459</v>
      </c>
      <c r="F143">
        <f>F$50*EXP(-F$49*(HLOOKUP(F$49,'Russian Bonds'!$B$1:$L$507,MATCH($A143,'Russian Bonds'!$A$2:$A$507,0))/100))</f>
        <v>13.427861645562198</v>
      </c>
      <c r="G143">
        <f>G$50*EXP(-G$49*(HLOOKUP(G$49,'Russian Bonds'!$B$1:$L$507,MATCH($A143,'Russian Bonds'!$A$2:$A$507,0))/100))</f>
        <v>1.0153946575281707</v>
      </c>
      <c r="H143">
        <f>H$50*EXP(-H$49*(HLOOKUP(H$49,'Russian Bonds'!$B$1:$L$507,MATCH($A143,'Russian Bonds'!$A$2:$A$507,0))/100))</f>
        <v>0.93629691312608421</v>
      </c>
      <c r="I143">
        <f>I$50*EXP(-I$49*(HLOOKUP(I$49,'Russian Bonds'!$B$1:$L$507,MATCH($A143,'Russian Bonds'!$A$2:$A$507,0))/100))</f>
        <v>0.85511215951608144</v>
      </c>
      <c r="J143">
        <f>J$50*EXP(-J$49*(HLOOKUP(J$49,'Russian Bonds'!$B$1:$L$507,MATCH($A143,'Russian Bonds'!$A$2:$A$507,0))/100))</f>
        <v>0.78096680134391172</v>
      </c>
      <c r="K143">
        <f>K$50*EXP(-K$49*(HLOOKUP(K$49,'Russian Bonds'!$B$1:$L$507,MATCH($A143,'Russian Bonds'!$A$2:$A$507,0))/100))</f>
        <v>9.4700588104776688</v>
      </c>
      <c r="L143">
        <f>L$50*EXP(-L$49*(HLOOKUP(L$49,'Russian Bonds'!$B$1:$L$507,MATCH($A143,'Russian Bonds'!$A$2:$A$507,0))/100))</f>
        <v>0.38225475285562827</v>
      </c>
      <c r="M143">
        <f>M$50*EXP(-M$49*(HLOOKUP(M$49,'Russian Bonds'!$B$1:$L$507,MATCH($A143,'Russian Bonds'!$A$2:$A$507,0))/100))</f>
        <v>0.34963413480765726</v>
      </c>
      <c r="N143">
        <f>N$50*EXP(-N$49*(HLOOKUP(N$49,'Russian Bonds'!$B$1:$L$507,MATCH($A143,'Russian Bonds'!$A$2:$A$507,0))/100))</f>
        <v>0.31979727474799691</v>
      </c>
      <c r="O143">
        <f>O$50*EXP(-O$49*(HLOOKUP(O$49,'Russian Bonds'!$B$1:$L$507,MATCH($A143,'Russian Bonds'!$A$2:$A$507,0))/100))</f>
        <v>0.29250661407104134</v>
      </c>
      <c r="P143">
        <f>P$50*EXP(-P$49*(HLOOKUP(P$49,'Russian Bonds'!$B$1:$L$507,MATCH($A143,'Russian Bonds'!$A$2:$A$507,0))/100))</f>
        <v>0.27118121260870004</v>
      </c>
      <c r="Q143">
        <f>Q$50*EXP(-Q$49*(HLOOKUP(Q$49,'Russian Bonds'!$B$1:$L$507,MATCH($A143,'Russian Bonds'!$A$2:$A$507,0))/100))</f>
        <v>0.24826265503998896</v>
      </c>
      <c r="R143">
        <f>R$50*EXP(-R$49*(HLOOKUP(R$49,'Russian Bonds'!$B$1:$L$507,MATCH($A143,'Russian Bonds'!$A$2:$A$507,0))/100))</f>
        <v>0.22728103209878192</v>
      </c>
      <c r="S143">
        <f>S$50*EXP(-S$49*(HLOOKUP(S$49,'Russian Bonds'!$B$1:$L$507,MATCH($A143,'Russian Bonds'!$A$2:$A$507,0))/100))</f>
        <v>0.20807264605933956</v>
      </c>
      <c r="T143">
        <f>T$50*EXP(-T$49*(HLOOKUP(T$49,'Russian Bonds'!$B$1:$L$507,MATCH($A143,'Russian Bonds'!$A$2:$A$507,0))/100))</f>
        <v>0.19048763391446794</v>
      </c>
      <c r="U143" s="25">
        <f>U$50*EXP(-U$49*(HLOOKUP(U$49,'Russian Bonds'!$B$1:$L$507,MATCH($A143,'Russian Bonds'!$A$2:$A$507,0))/100))</f>
        <v>4.5522815082091368</v>
      </c>
      <c r="W143" s="129">
        <f t="shared" si="25"/>
        <v>69.877800878651584</v>
      </c>
      <c r="X143" s="21">
        <f t="shared" si="26"/>
        <v>5.568834541524299</v>
      </c>
      <c r="Y143" s="28">
        <f t="shared" si="27"/>
        <v>-6.5574812761513982E-3</v>
      </c>
    </row>
    <row r="144" spans="1:25" x14ac:dyDescent="0.2">
      <c r="A144" s="175">
        <v>41062</v>
      </c>
      <c r="B144">
        <f>B$50*EXP(-B$49*(HLOOKUP(B$49,'Russian Bonds'!$B$1:$L$507,MATCH($A144,'Russian Bonds'!$A$2:$A$507,0))/100))</f>
        <v>17.318880026571019</v>
      </c>
      <c r="C144">
        <f>C$50*EXP(-C$49*(HLOOKUP(C$49,'Russian Bonds'!$B$1:$L$507,MATCH($A144,'Russian Bonds'!$A$2:$A$507,0))/100))</f>
        <v>2.1467686050541808</v>
      </c>
      <c r="D144">
        <f>D$50*EXP(-D$49*(HLOOKUP(D$49,'Russian Bonds'!$B$1:$L$507,MATCH($A144,'Russian Bonds'!$A$2:$A$507,0))/100))</f>
        <v>15.351609131095364</v>
      </c>
      <c r="E144">
        <f>E$50*EXP(-E$49*(HLOOKUP(E$49,'Russian Bonds'!$B$1:$L$507,MATCH($A144,'Russian Bonds'!$A$2:$A$507,0))/100))</f>
        <v>1.538287548700459</v>
      </c>
      <c r="F144">
        <f>F$50*EXP(-F$49*(HLOOKUP(F$49,'Russian Bonds'!$B$1:$L$507,MATCH($A144,'Russian Bonds'!$A$2:$A$507,0))/100))</f>
        <v>13.441296223377119</v>
      </c>
      <c r="G144">
        <f>G$50*EXP(-G$49*(HLOOKUP(G$49,'Russian Bonds'!$B$1:$L$507,MATCH($A144,'Russian Bonds'!$A$2:$A$507,0))/100))</f>
        <v>1.0166138624938794</v>
      </c>
      <c r="H144">
        <f>H$50*EXP(-H$49*(HLOOKUP(H$49,'Russian Bonds'!$B$1:$L$507,MATCH($A144,'Russian Bonds'!$A$2:$A$507,0))/100))</f>
        <v>0.9376086468037852</v>
      </c>
      <c r="I144">
        <f>I$50*EXP(-I$49*(HLOOKUP(I$49,'Russian Bonds'!$B$1:$L$507,MATCH($A144,'Russian Bonds'!$A$2:$A$507,0))/100))</f>
        <v>0.85648143409886146</v>
      </c>
      <c r="J144">
        <f>J$50*EXP(-J$49*(HLOOKUP(J$49,'Russian Bonds'!$B$1:$L$507,MATCH($A144,'Russian Bonds'!$A$2:$A$507,0))/100))</f>
        <v>0.78237380751199037</v>
      </c>
      <c r="K144">
        <f>K$50*EXP(-K$49*(HLOOKUP(K$49,'Russian Bonds'!$B$1:$L$507,MATCH($A144,'Russian Bonds'!$A$2:$A$507,0))/100))</f>
        <v>9.4605934851186486</v>
      </c>
      <c r="L144">
        <f>L$50*EXP(-L$49*(HLOOKUP(L$49,'Russian Bonds'!$B$1:$L$507,MATCH($A144,'Russian Bonds'!$A$2:$A$507,0))/100))</f>
        <v>0.38183450380683909</v>
      </c>
      <c r="M144">
        <f>M$50*EXP(-M$49*(HLOOKUP(M$49,'Russian Bonds'!$B$1:$L$507,MATCH($A144,'Russian Bonds'!$A$2:$A$507,0))/100))</f>
        <v>0.34921482548180072</v>
      </c>
      <c r="N144">
        <f>N$50*EXP(-N$49*(HLOOKUP(N$49,'Russian Bonds'!$B$1:$L$507,MATCH($A144,'Russian Bonds'!$A$2:$A$507,0))/100))</f>
        <v>0.31938180840246072</v>
      </c>
      <c r="O144">
        <f>O$50*EXP(-O$49*(HLOOKUP(O$49,'Russian Bonds'!$B$1:$L$507,MATCH($A144,'Russian Bonds'!$A$2:$A$507,0))/100))</f>
        <v>0.29209739133409746</v>
      </c>
      <c r="P144">
        <f>P$50*EXP(-P$49*(HLOOKUP(P$49,'Russian Bonds'!$B$1:$L$507,MATCH($A144,'Russian Bonds'!$A$2:$A$507,0))/100))</f>
        <v>0.26955899684697743</v>
      </c>
      <c r="Q144">
        <f>Q$50*EXP(-Q$49*(HLOOKUP(Q$49,'Russian Bonds'!$B$1:$L$507,MATCH($A144,'Russian Bonds'!$A$2:$A$507,0))/100))</f>
        <v>0.24667884763748005</v>
      </c>
      <c r="R144">
        <f>R$50*EXP(-R$49*(HLOOKUP(R$49,'Russian Bonds'!$B$1:$L$507,MATCH($A144,'Russian Bonds'!$A$2:$A$507,0))/100))</f>
        <v>0.2257407639274549</v>
      </c>
      <c r="S144">
        <f>S$50*EXP(-S$49*(HLOOKUP(S$49,'Russian Bonds'!$B$1:$L$507,MATCH($A144,'Russian Bonds'!$A$2:$A$507,0))/100))</f>
        <v>0.20657990333018036</v>
      </c>
      <c r="T144">
        <f>T$50*EXP(-T$49*(HLOOKUP(T$49,'Russian Bonds'!$B$1:$L$507,MATCH($A144,'Russian Bonds'!$A$2:$A$507,0))/100))</f>
        <v>0.18904541526944152</v>
      </c>
      <c r="U144" s="25">
        <f>U$50*EXP(-U$49*(HLOOKUP(U$49,'Russian Bonds'!$B$1:$L$507,MATCH($A144,'Russian Bonds'!$A$2:$A$507,0))/100))</f>
        <v>4.5069855503818692</v>
      </c>
      <c r="W144" s="129">
        <f t="shared" si="25"/>
        <v>69.83763077724393</v>
      </c>
      <c r="X144" s="21">
        <f t="shared" si="26"/>
        <v>5.5571602588961868</v>
      </c>
      <c r="Y144" s="28">
        <f t="shared" si="27"/>
        <v>-5.7502742593906438E-4</v>
      </c>
    </row>
    <row r="145" spans="1:25" x14ac:dyDescent="0.2">
      <c r="A145" s="175">
        <v>41065</v>
      </c>
      <c r="B145">
        <f>B$50*EXP(-B$49*(HLOOKUP(B$49,'Russian Bonds'!$B$1:$L$507,MATCH($A145,'Russian Bonds'!$A$2:$A$507,0))/100))</f>
        <v>17.315416596920215</v>
      </c>
      <c r="C145">
        <f>C$50*EXP(-C$49*(HLOOKUP(C$49,'Russian Bonds'!$B$1:$L$507,MATCH($A145,'Russian Bonds'!$A$2:$A$507,0))/100))</f>
        <v>2.1493462736720961</v>
      </c>
      <c r="D145">
        <f>D$50*EXP(-D$49*(HLOOKUP(D$49,'Russian Bonds'!$B$1:$L$507,MATCH($A145,'Russian Bonds'!$A$2:$A$507,0))/100))</f>
        <v>15.383881384276453</v>
      </c>
      <c r="E145">
        <f>E$50*EXP(-E$49*(HLOOKUP(E$49,'Russian Bonds'!$B$1:$L$507,MATCH($A145,'Russian Bonds'!$A$2:$A$507,0))/100))</f>
        <v>1.5426007895560345</v>
      </c>
      <c r="F145">
        <f>F$50*EXP(-F$49*(HLOOKUP(F$49,'Russian Bonds'!$B$1:$L$507,MATCH($A145,'Russian Bonds'!$A$2:$A$507,0))/100))</f>
        <v>13.481680658411479</v>
      </c>
      <c r="G145">
        <f>G$50*EXP(-G$49*(HLOOKUP(G$49,'Russian Bonds'!$B$1:$L$507,MATCH($A145,'Russian Bonds'!$A$2:$A$507,0))/100))</f>
        <v>1.0202802679689955</v>
      </c>
      <c r="H145">
        <f>H$50*EXP(-H$49*(HLOOKUP(H$49,'Russian Bonds'!$B$1:$L$507,MATCH($A145,'Russian Bonds'!$A$2:$A$507,0))/100))</f>
        <v>0.94221420357225882</v>
      </c>
      <c r="I145">
        <f>I$50*EXP(-I$49*(HLOOKUP(I$49,'Russian Bonds'!$B$1:$L$507,MATCH($A145,'Russian Bonds'!$A$2:$A$507,0))/100))</f>
        <v>0.8612911848624778</v>
      </c>
      <c r="J145">
        <f>J$50*EXP(-J$49*(HLOOKUP(J$49,'Russian Bonds'!$B$1:$L$507,MATCH($A145,'Russian Bonds'!$A$2:$A$507,0))/100))</f>
        <v>0.78731832136398094</v>
      </c>
      <c r="K145">
        <f>K$50*EXP(-K$49*(HLOOKUP(K$49,'Russian Bonds'!$B$1:$L$507,MATCH($A145,'Russian Bonds'!$A$2:$A$507,0))/100))</f>
        <v>9.565234483819868</v>
      </c>
      <c r="L145">
        <f>L$50*EXP(-L$49*(HLOOKUP(L$49,'Russian Bonds'!$B$1:$L$507,MATCH($A145,'Russian Bonds'!$A$2:$A$507,0))/100))</f>
        <v>0.3864827665801393</v>
      </c>
      <c r="M145">
        <f>M$50*EXP(-M$49*(HLOOKUP(M$49,'Russian Bonds'!$B$1:$L$507,MATCH($A145,'Russian Bonds'!$A$2:$A$507,0))/100))</f>
        <v>0.35385501908049644</v>
      </c>
      <c r="N145">
        <f>N$50*EXP(-N$49*(HLOOKUP(N$49,'Russian Bonds'!$B$1:$L$507,MATCH($A145,'Russian Bonds'!$A$2:$A$507,0))/100))</f>
        <v>0.32398177967010294</v>
      </c>
      <c r="O145">
        <f>O$50*EXP(-O$49*(HLOOKUP(O$49,'Russian Bonds'!$B$1:$L$507,MATCH($A145,'Russian Bonds'!$A$2:$A$507,0))/100))</f>
        <v>0.29663050655875939</v>
      </c>
      <c r="P145">
        <f>P$50*EXP(-P$49*(HLOOKUP(P$49,'Russian Bonds'!$B$1:$L$507,MATCH($A145,'Russian Bonds'!$A$2:$A$507,0))/100))</f>
        <v>0.27527959179742428</v>
      </c>
      <c r="Q145">
        <f>Q$50*EXP(-Q$49*(HLOOKUP(Q$49,'Russian Bonds'!$B$1:$L$507,MATCH($A145,'Russian Bonds'!$A$2:$A$507,0))/100))</f>
        <v>0.25226680530121076</v>
      </c>
      <c r="R145">
        <f>R$50*EXP(-R$49*(HLOOKUP(R$49,'Russian Bonds'!$B$1:$L$507,MATCH($A145,'Russian Bonds'!$A$2:$A$507,0))/100))</f>
        <v>0.23117783865252897</v>
      </c>
      <c r="S145">
        <f>S$50*EXP(-S$49*(HLOOKUP(S$49,'Russian Bonds'!$B$1:$L$507,MATCH($A145,'Russian Bonds'!$A$2:$A$507,0))/100))</f>
        <v>0.21185186461707728</v>
      </c>
      <c r="T145">
        <f>T$50*EXP(-T$49*(HLOOKUP(T$49,'Russian Bonds'!$B$1:$L$507,MATCH($A145,'Russian Bonds'!$A$2:$A$507,0))/100))</f>
        <v>0.19414150077417672</v>
      </c>
      <c r="U145" s="25">
        <f>U$50*EXP(-U$49*(HLOOKUP(U$49,'Russian Bonds'!$B$1:$L$507,MATCH($A145,'Russian Bonds'!$A$2:$A$507,0))/100))</f>
        <v>4.6442436948539836</v>
      </c>
      <c r="W145" s="129">
        <f t="shared" si="25"/>
        <v>70.219175532309734</v>
      </c>
      <c r="X145" s="21">
        <f t="shared" si="26"/>
        <v>5.5972577275757844</v>
      </c>
      <c r="Y145" s="28">
        <f t="shared" si="27"/>
        <v>5.4484420854914364E-3</v>
      </c>
    </row>
    <row r="146" spans="1:25" x14ac:dyDescent="0.2">
      <c r="A146" s="175">
        <v>41066</v>
      </c>
      <c r="B146">
        <f>B$50*EXP(-B$49*(HLOOKUP(B$49,'Russian Bonds'!$B$1:$L$507,MATCH($A146,'Russian Bonds'!$A$2:$A$507,0))/100))</f>
        <v>17.322344148977027</v>
      </c>
      <c r="C146">
        <f>C$50*EXP(-C$49*(HLOOKUP(C$49,'Russian Bonds'!$B$1:$L$507,MATCH($A146,'Russian Bonds'!$A$2:$A$507,0))/100))</f>
        <v>2.1493462736720961</v>
      </c>
      <c r="D146">
        <f>D$50*EXP(-D$49*(HLOOKUP(D$49,'Russian Bonds'!$B$1:$L$507,MATCH($A146,'Russian Bonds'!$A$2:$A$507,0))/100))</f>
        <v>15.411597307615855</v>
      </c>
      <c r="E146">
        <f>E$50*EXP(-E$49*(HLOOKUP(E$49,'Russian Bonds'!$B$1:$L$507,MATCH($A146,'Russian Bonds'!$A$2:$A$507,0))/100))</f>
        <v>1.5463074776975285</v>
      </c>
      <c r="F146">
        <f>F$50*EXP(-F$49*(HLOOKUP(F$49,'Russian Bonds'!$B$1:$L$507,MATCH($A146,'Russian Bonds'!$A$2:$A$507,0))/100))</f>
        <v>13.56281389868319</v>
      </c>
      <c r="G146">
        <f>G$50*EXP(-G$49*(HLOOKUP(G$49,'Russian Bonds'!$B$1:$L$507,MATCH($A146,'Russian Bonds'!$A$2:$A$507,0))/100))</f>
        <v>1.027652795146923</v>
      </c>
      <c r="H146">
        <f>H$50*EXP(-H$49*(HLOOKUP(H$49,'Russian Bonds'!$B$1:$L$507,MATCH($A146,'Russian Bonds'!$A$2:$A$507,0))/100))</f>
        <v>0.95215957453439093</v>
      </c>
      <c r="I146">
        <f>I$50*EXP(-I$49*(HLOOKUP(I$49,'Russian Bonds'!$B$1:$L$507,MATCH($A146,'Russian Bonds'!$A$2:$A$507,0))/100))</f>
        <v>0.8716889408439441</v>
      </c>
      <c r="J146">
        <f>J$50*EXP(-J$49*(HLOOKUP(J$49,'Russian Bonds'!$B$1:$L$507,MATCH($A146,'Russian Bonds'!$A$2:$A$507,0))/100))</f>
        <v>0.79801918702671448</v>
      </c>
      <c r="K146">
        <f>K$50*EXP(-K$49*(HLOOKUP(K$49,'Russian Bonds'!$B$1:$L$507,MATCH($A146,'Russian Bonds'!$A$2:$A$507,0))/100))</f>
        <v>9.7195091416449291</v>
      </c>
      <c r="L146">
        <f>L$50*EXP(-L$49*(HLOOKUP(L$49,'Russian Bonds'!$B$1:$L$507,MATCH($A146,'Russian Bonds'!$A$2:$A$507,0))/100))</f>
        <v>0.39334507444301725</v>
      </c>
      <c r="M146">
        <f>M$50*EXP(-M$49*(HLOOKUP(M$49,'Russian Bonds'!$B$1:$L$507,MATCH($A146,'Russian Bonds'!$A$2:$A$507,0))/100))</f>
        <v>0.36071467743968011</v>
      </c>
      <c r="N146">
        <f>N$50*EXP(-N$49*(HLOOKUP(N$49,'Russian Bonds'!$B$1:$L$507,MATCH($A146,'Russian Bonds'!$A$2:$A$507,0))/100))</f>
        <v>0.33079117287704041</v>
      </c>
      <c r="O146">
        <f>O$50*EXP(-O$49*(HLOOKUP(O$49,'Russian Bonds'!$B$1:$L$507,MATCH($A146,'Russian Bonds'!$A$2:$A$507,0))/100))</f>
        <v>0.30335000735218504</v>
      </c>
      <c r="P146">
        <f>P$50*EXP(-P$49*(HLOOKUP(P$49,'Russian Bonds'!$B$1:$L$507,MATCH($A146,'Russian Bonds'!$A$2:$A$507,0))/100))</f>
        <v>0.28281338937055006</v>
      </c>
      <c r="Q146">
        <f>Q$50*EXP(-Q$49*(HLOOKUP(Q$49,'Russian Bonds'!$B$1:$L$507,MATCH($A146,'Russian Bonds'!$A$2:$A$507,0))/100))</f>
        <v>0.25963772100943316</v>
      </c>
      <c r="R146">
        <f>R$50*EXP(-R$49*(HLOOKUP(R$49,'Russian Bonds'!$B$1:$L$507,MATCH($A146,'Russian Bonds'!$A$2:$A$507,0))/100))</f>
        <v>0.23836122582812896</v>
      </c>
      <c r="S146">
        <f>S$50*EXP(-S$49*(HLOOKUP(S$49,'Russian Bonds'!$B$1:$L$507,MATCH($A146,'Russian Bonds'!$A$2:$A$507,0))/100))</f>
        <v>0.21882827255375592</v>
      </c>
      <c r="T146">
        <f>T$50*EXP(-T$49*(HLOOKUP(T$49,'Russian Bonds'!$B$1:$L$507,MATCH($A146,'Russian Bonds'!$A$2:$A$507,0))/100))</f>
        <v>0.20089598340708781</v>
      </c>
      <c r="U146" s="25">
        <f>U$50*EXP(-U$49*(HLOOKUP(U$49,'Russian Bonds'!$B$1:$L$507,MATCH($A146,'Russian Bonds'!$A$2:$A$507,0))/100))</f>
        <v>4.8337788755790925</v>
      </c>
      <c r="W146" s="129">
        <f t="shared" si="25"/>
        <v>70.783955145702549</v>
      </c>
      <c r="X146" s="21">
        <f t="shared" si="26"/>
        <v>5.6526870988683875</v>
      </c>
      <c r="Y146" s="28">
        <f t="shared" si="27"/>
        <v>8.0109233186963121E-3</v>
      </c>
    </row>
    <row r="147" spans="1:25" x14ac:dyDescent="0.2">
      <c r="A147" s="175">
        <v>41067</v>
      </c>
      <c r="B147">
        <f>B$50*EXP(-B$49*(HLOOKUP(B$49,'Russian Bonds'!$B$1:$L$507,MATCH($A147,'Russian Bonds'!$A$2:$A$507,0))/100))</f>
        <v>17.318880026571019</v>
      </c>
      <c r="C147">
        <f>C$50*EXP(-C$49*(HLOOKUP(C$49,'Russian Bonds'!$B$1:$L$507,MATCH($A147,'Russian Bonds'!$A$2:$A$507,0))/100))</f>
        <v>2.1502061841521956</v>
      </c>
      <c r="D147">
        <f>D$50*EXP(-D$49*(HLOOKUP(D$49,'Russian Bonds'!$B$1:$L$507,MATCH($A147,'Russian Bonds'!$A$2:$A$507,0))/100))</f>
        <v>15.420847040642842</v>
      </c>
      <c r="E147">
        <f>E$50*EXP(-E$49*(HLOOKUP(E$49,'Russian Bonds'!$B$1:$L$507,MATCH($A147,'Russian Bonds'!$A$2:$A$507,0))/100))</f>
        <v>1.5475450186300574</v>
      </c>
      <c r="F147">
        <f>F$50*EXP(-F$49*(HLOOKUP(F$49,'Russian Bonds'!$B$1:$L$507,MATCH($A147,'Russian Bonds'!$A$2:$A$507,0))/100))</f>
        <v>13.583173385328795</v>
      </c>
      <c r="G147">
        <f>G$50*EXP(-G$49*(HLOOKUP(G$49,'Russian Bonds'!$B$1:$L$507,MATCH($A147,'Russian Bonds'!$A$2:$A$507,0))/100))</f>
        <v>1.0295042359750437</v>
      </c>
      <c r="H147">
        <f>H$50*EXP(-H$49*(HLOOKUP(H$49,'Russian Bonds'!$B$1:$L$507,MATCH($A147,'Russian Bonds'!$A$2:$A$507,0))/100))</f>
        <v>0.95416121062320502</v>
      </c>
      <c r="I147">
        <f>I$50*EXP(-I$49*(HLOOKUP(I$49,'Russian Bonds'!$B$1:$L$507,MATCH($A147,'Russian Bonds'!$A$2:$A$507,0))/100))</f>
        <v>0.87378350677569605</v>
      </c>
      <c r="J147">
        <f>J$50*EXP(-J$49*(HLOOKUP(J$49,'Russian Bonds'!$B$1:$L$507,MATCH($A147,'Russian Bonds'!$A$2:$A$507,0))/100))</f>
        <v>0.80017675023129342</v>
      </c>
      <c r="K147">
        <f>K$50*EXP(-K$49*(HLOOKUP(K$49,'Russian Bonds'!$B$1:$L$507,MATCH($A147,'Russian Bonds'!$A$2:$A$507,0))/100))</f>
        <v>9.7780014980871623</v>
      </c>
      <c r="L147">
        <f>L$50*EXP(-L$49*(HLOOKUP(L$49,'Russian Bonds'!$B$1:$L$507,MATCH($A147,'Russian Bonds'!$A$2:$A$507,0))/100))</f>
        <v>0.39594973786872467</v>
      </c>
      <c r="M147">
        <f>M$50*EXP(-M$49*(HLOOKUP(M$49,'Russian Bonds'!$B$1:$L$507,MATCH($A147,'Russian Bonds'!$A$2:$A$507,0))/100))</f>
        <v>0.36332119532147267</v>
      </c>
      <c r="N147">
        <f>N$50*EXP(-N$49*(HLOOKUP(N$49,'Russian Bonds'!$B$1:$L$507,MATCH($A147,'Russian Bonds'!$A$2:$A$507,0))/100))</f>
        <v>0.33338143290699312</v>
      </c>
      <c r="O147">
        <f>O$50*EXP(-O$49*(HLOOKUP(O$49,'Russian Bonds'!$B$1:$L$507,MATCH($A147,'Russian Bonds'!$A$2:$A$507,0))/100))</f>
        <v>0.30590887963136459</v>
      </c>
      <c r="P147">
        <f>P$50*EXP(-P$49*(HLOOKUP(P$49,'Russian Bonds'!$B$1:$L$507,MATCH($A147,'Russian Bonds'!$A$2:$A$507,0))/100))</f>
        <v>0.2870875663982978</v>
      </c>
      <c r="Q147">
        <f>Q$50*EXP(-Q$49*(HLOOKUP(Q$49,'Russian Bonds'!$B$1:$L$507,MATCH($A147,'Russian Bonds'!$A$2:$A$507,0))/100))</f>
        <v>0.26382533613114978</v>
      </c>
      <c r="R147">
        <f>R$50*EXP(-R$49*(HLOOKUP(R$49,'Russian Bonds'!$B$1:$L$507,MATCH($A147,'Russian Bonds'!$A$2:$A$507,0))/100))</f>
        <v>0.24244800587479176</v>
      </c>
      <c r="S147">
        <f>S$50*EXP(-S$49*(HLOOKUP(S$49,'Russian Bonds'!$B$1:$L$507,MATCH($A147,'Russian Bonds'!$A$2:$A$507,0))/100))</f>
        <v>0.22280284530156921</v>
      </c>
      <c r="T147">
        <f>T$50*EXP(-T$49*(HLOOKUP(T$49,'Russian Bonds'!$B$1:$L$507,MATCH($A147,'Russian Bonds'!$A$2:$A$507,0))/100))</f>
        <v>0.20474949956945121</v>
      </c>
      <c r="U147" s="25">
        <f>U$50*EXP(-U$49*(HLOOKUP(U$49,'Russian Bonds'!$B$1:$L$507,MATCH($A147,'Russian Bonds'!$A$2:$A$507,0))/100))</f>
        <v>4.9710373350929871</v>
      </c>
      <c r="W147" s="129">
        <f t="shared" si="25"/>
        <v>71.046790691114111</v>
      </c>
      <c r="X147" s="21">
        <f t="shared" si="26"/>
        <v>5.6880608124636751</v>
      </c>
      <c r="Y147" s="28">
        <f t="shared" si="27"/>
        <v>3.7063310178523682E-3</v>
      </c>
    </row>
    <row r="148" spans="1:25" x14ac:dyDescent="0.2">
      <c r="A148" s="175">
        <v>41068</v>
      </c>
      <c r="B148">
        <f>B$50*EXP(-B$49*(HLOOKUP(B$49,'Russian Bonds'!$B$1:$L$507,MATCH($A148,'Russian Bonds'!$A$2:$A$507,0))/100))</f>
        <v>17.320612001170964</v>
      </c>
      <c r="C148">
        <f>C$50*EXP(-C$49*(HLOOKUP(C$49,'Russian Bonds'!$B$1:$L$507,MATCH($A148,'Russian Bonds'!$A$2:$A$507,0))/100))</f>
        <v>2.1519270373490174</v>
      </c>
      <c r="D148">
        <f>D$50*EXP(-D$49*(HLOOKUP(D$49,'Russian Bonds'!$B$1:$L$507,MATCH($A148,'Russian Bonds'!$A$2:$A$507,0))/100))</f>
        <v>15.439363164544018</v>
      </c>
      <c r="E148">
        <f>E$50*EXP(-E$49*(HLOOKUP(E$49,'Russian Bonds'!$B$1:$L$507,MATCH($A148,'Russian Bonds'!$A$2:$A$507,0))/100))</f>
        <v>1.5500230725743693</v>
      </c>
      <c r="F148">
        <f>F$50*EXP(-F$49*(HLOOKUP(F$49,'Russian Bonds'!$B$1:$L$507,MATCH($A148,'Russian Bonds'!$A$2:$A$507,0))/100))</f>
        <v>13.623984090935167</v>
      </c>
      <c r="G148">
        <f>G$50*EXP(-G$49*(HLOOKUP(G$49,'Russian Bonds'!$B$1:$L$507,MATCH($A148,'Russian Bonds'!$A$2:$A$507,0))/100))</f>
        <v>1.033217130424638</v>
      </c>
      <c r="H148">
        <f>H$50*EXP(-H$49*(HLOOKUP(H$49,'Russian Bonds'!$B$1:$L$507,MATCH($A148,'Russian Bonds'!$A$2:$A$507,0))/100))</f>
        <v>0.95817711520406434</v>
      </c>
      <c r="I148">
        <f>I$50*EXP(-I$49*(HLOOKUP(I$49,'Russian Bonds'!$B$1:$L$507,MATCH($A148,'Russian Bonds'!$A$2:$A$507,0))/100))</f>
        <v>0.8779877497191404</v>
      </c>
      <c r="J148">
        <f>J$50*EXP(-J$49*(HLOOKUP(J$49,'Russian Bonds'!$B$1:$L$507,MATCH($A148,'Russian Bonds'!$A$2:$A$507,0))/100))</f>
        <v>0.80450939228777985</v>
      </c>
      <c r="K148">
        <f>K$50*EXP(-K$49*(HLOOKUP(K$49,'Russian Bonds'!$B$1:$L$507,MATCH($A148,'Russian Bonds'!$A$2:$A$507,0))/100))</f>
        <v>9.8073795476221921</v>
      </c>
      <c r="L148">
        <f>L$50*EXP(-L$49*(HLOOKUP(L$49,'Russian Bonds'!$B$1:$L$507,MATCH($A148,'Russian Bonds'!$A$2:$A$507,0))/100))</f>
        <v>0.39725853032351288</v>
      </c>
      <c r="M148">
        <f>M$50*EXP(-M$49*(HLOOKUP(M$49,'Russian Bonds'!$B$1:$L$507,MATCH($A148,'Russian Bonds'!$A$2:$A$507,0))/100))</f>
        <v>0.36463150877370581</v>
      </c>
      <c r="N148">
        <f>N$50*EXP(-N$49*(HLOOKUP(N$49,'Russian Bonds'!$B$1:$L$507,MATCH($A148,'Russian Bonds'!$A$2:$A$507,0))/100))</f>
        <v>0.33468415916031913</v>
      </c>
      <c r="O148">
        <f>O$50*EXP(-O$49*(HLOOKUP(O$49,'Russian Bonds'!$B$1:$L$507,MATCH($A148,'Russian Bonds'!$A$2:$A$507,0))/100))</f>
        <v>0.30719639882346716</v>
      </c>
      <c r="P148">
        <f>P$50*EXP(-P$49*(HLOOKUP(P$49,'Russian Bonds'!$B$1:$L$507,MATCH($A148,'Russian Bonds'!$A$2:$A$507,0))/100))</f>
        <v>0.28751852088295476</v>
      </c>
      <c r="Q148">
        <f>Q$50*EXP(-Q$49*(HLOOKUP(Q$49,'Russian Bonds'!$B$1:$L$507,MATCH($A148,'Russian Bonds'!$A$2:$A$507,0))/100))</f>
        <v>0.26424779454556674</v>
      </c>
      <c r="R148">
        <f>R$50*EXP(-R$49*(HLOOKUP(R$49,'Russian Bonds'!$B$1:$L$507,MATCH($A148,'Russian Bonds'!$A$2:$A$507,0))/100))</f>
        <v>0.24286051802075634</v>
      </c>
      <c r="S148">
        <f>S$50*EXP(-S$49*(HLOOKUP(S$49,'Russian Bonds'!$B$1:$L$507,MATCH($A148,'Russian Bonds'!$A$2:$A$507,0))/100))</f>
        <v>0.22320425158038329</v>
      </c>
      <c r="T148">
        <f>T$50*EXP(-T$49*(HLOOKUP(T$49,'Russian Bonds'!$B$1:$L$507,MATCH($A148,'Russian Bonds'!$A$2:$A$507,0))/100))</f>
        <v>0.20513889342565395</v>
      </c>
      <c r="U148" s="25">
        <f>U$50*EXP(-U$49*(HLOOKUP(U$49,'Russian Bonds'!$B$1:$L$507,MATCH($A148,'Russian Bonds'!$A$2:$A$507,0))/100))</f>
        <v>4.9511929010798799</v>
      </c>
      <c r="W148" s="129">
        <f t="shared" si="25"/>
        <v>71.145113778447552</v>
      </c>
      <c r="X148" s="21">
        <f t="shared" si="26"/>
        <v>5.6857453994187228</v>
      </c>
      <c r="Y148" s="28">
        <f t="shared" si="27"/>
        <v>1.3829634446656937E-3</v>
      </c>
    </row>
    <row r="149" spans="1:25" x14ac:dyDescent="0.2">
      <c r="A149" s="175">
        <v>41069</v>
      </c>
      <c r="B149">
        <f>B$50*EXP(-B$49*(HLOOKUP(B$49,'Russian Bonds'!$B$1:$L$507,MATCH($A149,'Russian Bonds'!$A$2:$A$507,0))/100))</f>
        <v>17.320612001170964</v>
      </c>
      <c r="C149">
        <f>C$50*EXP(-C$49*(HLOOKUP(C$49,'Russian Bonds'!$B$1:$L$507,MATCH($A149,'Russian Bonds'!$A$2:$A$507,0))/100))</f>
        <v>2.1519270373490174</v>
      </c>
      <c r="D149">
        <f>D$50*EXP(-D$49*(HLOOKUP(D$49,'Russian Bonds'!$B$1:$L$507,MATCH($A149,'Russian Bonds'!$A$2:$A$507,0))/100))</f>
        <v>15.448629562084015</v>
      </c>
      <c r="E149">
        <f>E$50*EXP(-E$49*(HLOOKUP(E$49,'Russian Bonds'!$B$1:$L$507,MATCH($A149,'Russian Bonds'!$A$2:$A$507,0))/100))</f>
        <v>1.5512635871721074</v>
      </c>
      <c r="F149">
        <f>F$50*EXP(-F$49*(HLOOKUP(F$49,'Russian Bonds'!$B$1:$L$507,MATCH($A149,'Russian Bonds'!$A$2:$A$507,0))/100))</f>
        <v>13.623984090935167</v>
      </c>
      <c r="G149">
        <f>G$50*EXP(-G$49*(HLOOKUP(G$49,'Russian Bonds'!$B$1:$L$507,MATCH($A149,'Russian Bonds'!$A$2:$A$507,0))/100))</f>
        <v>1.033217130424638</v>
      </c>
      <c r="H149">
        <f>H$50*EXP(-H$49*(HLOOKUP(H$49,'Russian Bonds'!$B$1:$L$507,MATCH($A149,'Russian Bonds'!$A$2:$A$507,0))/100))</f>
        <v>0.95549797183258656</v>
      </c>
      <c r="I149">
        <f>I$50*EXP(-I$49*(HLOOKUP(I$49,'Russian Bonds'!$B$1:$L$507,MATCH($A149,'Russian Bonds'!$A$2:$A$507,0))/100))</f>
        <v>0.87518267942616756</v>
      </c>
      <c r="J149">
        <f>J$50*EXP(-J$49*(HLOOKUP(J$49,'Russian Bonds'!$B$1:$L$507,MATCH($A149,'Russian Bonds'!$A$2:$A$507,0))/100))</f>
        <v>0.80161836544616705</v>
      </c>
      <c r="K149">
        <f>K$50*EXP(-K$49*(HLOOKUP(K$49,'Russian Bonds'!$B$1:$L$507,MATCH($A149,'Russian Bonds'!$A$2:$A$507,0))/100))</f>
        <v>9.7584650380631643</v>
      </c>
      <c r="L149">
        <f>L$50*EXP(-L$49*(HLOOKUP(L$49,'Russian Bonds'!$B$1:$L$507,MATCH($A149,'Russian Bonds'!$A$2:$A$507,0))/100))</f>
        <v>0.39507960594148661</v>
      </c>
      <c r="M149">
        <f>M$50*EXP(-M$49*(HLOOKUP(M$49,'Russian Bonds'!$B$1:$L$507,MATCH($A149,'Russian Bonds'!$A$2:$A$507,0))/100))</f>
        <v>0.36245026998115365</v>
      </c>
      <c r="N149">
        <f>N$50*EXP(-N$49*(HLOOKUP(N$49,'Russian Bonds'!$B$1:$L$507,MATCH($A149,'Russian Bonds'!$A$2:$A$507,0))/100))</f>
        <v>0.33251576703472718</v>
      </c>
      <c r="O149">
        <f>O$50*EXP(-O$49*(HLOOKUP(O$49,'Russian Bonds'!$B$1:$L$507,MATCH($A149,'Russian Bonds'!$A$2:$A$507,0))/100))</f>
        <v>0.30505353281276937</v>
      </c>
      <c r="P149">
        <f>P$50*EXP(-P$49*(HLOOKUP(P$49,'Russian Bonds'!$B$1:$L$507,MATCH($A149,'Russian Bonds'!$A$2:$A$507,0))/100))</f>
        <v>0.28451537054435438</v>
      </c>
      <c r="Q149">
        <f>Q$50*EXP(-Q$49*(HLOOKUP(Q$49,'Russian Bonds'!$B$1:$L$507,MATCH($A149,'Russian Bonds'!$A$2:$A$507,0))/100))</f>
        <v>0.26130473116633823</v>
      </c>
      <c r="R149">
        <f>R$50*EXP(-R$49*(HLOOKUP(R$49,'Russian Bonds'!$B$1:$L$507,MATCH($A149,'Russian Bonds'!$A$2:$A$507,0))/100))</f>
        <v>0.23998760558796522</v>
      </c>
      <c r="S149">
        <f>S$50*EXP(-S$49*(HLOOKUP(S$49,'Russian Bonds'!$B$1:$L$507,MATCH($A149,'Russian Bonds'!$A$2:$A$507,0))/100))</f>
        <v>0.22040952178237533</v>
      </c>
      <c r="T149">
        <f>T$50*EXP(-T$49*(HLOOKUP(T$49,'Russian Bonds'!$B$1:$L$507,MATCH($A149,'Russian Bonds'!$A$2:$A$507,0))/100))</f>
        <v>0.20242860948303718</v>
      </c>
      <c r="U149" s="25">
        <f>U$50*EXP(-U$49*(HLOOKUP(U$49,'Russian Bonds'!$B$1:$L$507,MATCH($A149,'Russian Bonds'!$A$2:$A$507,0))/100))</f>
        <v>4.8823591609265842</v>
      </c>
      <c r="W149" s="129">
        <f t="shared" si="25"/>
        <v>71.006501639164782</v>
      </c>
      <c r="X149" s="21">
        <f t="shared" si="26"/>
        <v>5.6651378824248182</v>
      </c>
      <c r="Y149" s="28">
        <f t="shared" si="27"/>
        <v>-1.9502020122300426E-3</v>
      </c>
    </row>
    <row r="150" spans="1:25" x14ac:dyDescent="0.2">
      <c r="A150" s="175">
        <v>41073</v>
      </c>
      <c r="B150">
        <f>B$50*EXP(-B$49*(HLOOKUP(B$49,'Russian Bonds'!$B$1:$L$507,MATCH($A150,'Russian Bonds'!$A$2:$A$507,0))/100))</f>
        <v>17.337941276365626</v>
      </c>
      <c r="C150">
        <f>C$50*EXP(-C$49*(HLOOKUP(C$49,'Russian Bonds'!$B$1:$L$507,MATCH($A150,'Russian Bonds'!$A$2:$A$507,0))/100))</f>
        <v>2.1545108998012439</v>
      </c>
      <c r="D150">
        <f>D$50*EXP(-D$49*(HLOOKUP(D$49,'Russian Bonds'!$B$1:$L$507,MATCH($A150,'Russian Bonds'!$A$2:$A$507,0))/100))</f>
        <v>15.481105772250061</v>
      </c>
      <c r="E150">
        <f>E$50*EXP(-E$49*(HLOOKUP(E$49,'Russian Bonds'!$B$1:$L$507,MATCH($A150,'Russian Bonds'!$A$2:$A$507,0))/100))</f>
        <v>1.5556132118489825</v>
      </c>
      <c r="F150">
        <f>F$50*EXP(-F$49*(HLOOKUP(F$49,'Russian Bonds'!$B$1:$L$507,MATCH($A150,'Russian Bonds'!$A$2:$A$507,0))/100))</f>
        <v>13.658086661614099</v>
      </c>
      <c r="G150">
        <f>G$50*EXP(-G$49*(HLOOKUP(G$49,'Russian Bonds'!$B$1:$L$507,MATCH($A150,'Russian Bonds'!$A$2:$A$507,0))/100))</f>
        <v>1.0363214359459649</v>
      </c>
      <c r="H150">
        <f>H$50*EXP(-H$49*(HLOOKUP(H$49,'Russian Bonds'!$B$1:$L$507,MATCH($A150,'Russian Bonds'!$A$2:$A$507,0))/100))</f>
        <v>0.9595195026172828</v>
      </c>
      <c r="I150">
        <f>I$50*EXP(-I$49*(HLOOKUP(I$49,'Russian Bonds'!$B$1:$L$507,MATCH($A150,'Russian Bonds'!$A$2:$A$507,0))/100))</f>
        <v>0.87939365454262342</v>
      </c>
      <c r="J150">
        <f>J$50*EXP(-J$49*(HLOOKUP(J$49,'Russian Bonds'!$B$1:$L$507,MATCH($A150,'Russian Bonds'!$A$2:$A$507,0))/100))</f>
        <v>0.80595881328144847</v>
      </c>
      <c r="K150">
        <f>K$50*EXP(-K$49*(HLOOKUP(K$49,'Russian Bonds'!$B$1:$L$507,MATCH($A150,'Russian Bonds'!$A$2:$A$507,0))/100))</f>
        <v>9.8270139345595773</v>
      </c>
      <c r="L150">
        <f>L$50*EXP(-L$49*(HLOOKUP(L$49,'Russian Bonds'!$B$1:$L$507,MATCH($A150,'Russian Bonds'!$A$2:$A$507,0))/100))</f>
        <v>0.39813346116125736</v>
      </c>
      <c r="M150">
        <f>M$50*EXP(-M$49*(HLOOKUP(M$49,'Russian Bonds'!$B$1:$L$507,MATCH($A150,'Russian Bonds'!$A$2:$A$507,0))/100))</f>
        <v>0.36550767537412326</v>
      </c>
      <c r="N150">
        <f>N$50*EXP(-N$49*(HLOOKUP(N$49,'Russian Bonds'!$B$1:$L$507,MATCH($A150,'Russian Bonds'!$A$2:$A$507,0))/100))</f>
        <v>0.33555547018763299</v>
      </c>
      <c r="O150">
        <f>O$50*EXP(-O$49*(HLOOKUP(O$49,'Russian Bonds'!$B$1:$L$507,MATCH($A150,'Russian Bonds'!$A$2:$A$507,0))/100))</f>
        <v>0.30805775407477265</v>
      </c>
      <c r="P150">
        <f>P$50*EXP(-P$49*(HLOOKUP(P$49,'Russian Bonds'!$B$1:$L$507,MATCH($A150,'Russian Bonds'!$A$2:$A$507,0))/100))</f>
        <v>0.28881526972355648</v>
      </c>
      <c r="Q150">
        <f>Q$50*EXP(-Q$49*(HLOOKUP(Q$49,'Russian Bonds'!$B$1:$L$507,MATCH($A150,'Russian Bonds'!$A$2:$A$507,0))/100))</f>
        <v>0.26551923297044422</v>
      </c>
      <c r="R150">
        <f>R$50*EXP(-R$49*(HLOOKUP(R$49,'Russian Bonds'!$B$1:$L$507,MATCH($A150,'Russian Bonds'!$A$2:$A$507,0))/100))</f>
        <v>0.24410227043983354</v>
      </c>
      <c r="S150">
        <f>S$50*EXP(-S$49*(HLOOKUP(S$49,'Russian Bonds'!$B$1:$L$507,MATCH($A150,'Russian Bonds'!$A$2:$A$507,0))/100))</f>
        <v>0.22441281472259425</v>
      </c>
      <c r="T150">
        <f>T$50*EXP(-T$49*(HLOOKUP(T$49,'Russian Bonds'!$B$1:$L$507,MATCH($A150,'Russian Bonds'!$A$2:$A$507,0))/100))</f>
        <v>0.20631152394025129</v>
      </c>
      <c r="U150" s="25">
        <f>U$50*EXP(-U$49*(HLOOKUP(U$49,'Russian Bonds'!$B$1:$L$507,MATCH($A150,'Russian Bonds'!$A$2:$A$507,0))/100))</f>
        <v>4.9909613058095061</v>
      </c>
      <c r="W150" s="129">
        <f t="shared" si="25"/>
        <v>71.322841941230891</v>
      </c>
      <c r="X150" s="21">
        <f t="shared" si="26"/>
        <v>5.6930722260323927</v>
      </c>
      <c r="Y150" s="28">
        <f t="shared" si="27"/>
        <v>4.4451947154222227E-3</v>
      </c>
    </row>
    <row r="151" spans="1:25" x14ac:dyDescent="0.2">
      <c r="A151" s="175">
        <v>41074</v>
      </c>
      <c r="B151">
        <f>B$50*EXP(-B$49*(HLOOKUP(B$49,'Russian Bonds'!$B$1:$L$507,MATCH($A151,'Russian Bonds'!$A$2:$A$507,0))/100))</f>
        <v>17.33274067411206</v>
      </c>
      <c r="C151">
        <f>C$50*EXP(-C$49*(HLOOKUP(C$49,'Russian Bonds'!$B$1:$L$507,MATCH($A151,'Russian Bonds'!$A$2:$A$507,0))/100))</f>
        <v>2.1536492677792163</v>
      </c>
      <c r="D151">
        <f>D$50*EXP(-D$49*(HLOOKUP(D$49,'Russian Bonds'!$B$1:$L$507,MATCH($A151,'Russian Bonds'!$A$2:$A$507,0))/100))</f>
        <v>15.467179045022343</v>
      </c>
      <c r="E151">
        <f>E$50*EXP(-E$49*(HLOOKUP(E$49,'Russian Bonds'!$B$1:$L$507,MATCH($A151,'Russian Bonds'!$A$2:$A$507,0))/100))</f>
        <v>1.5537475955883941</v>
      </c>
      <c r="F151">
        <f>F$50*EXP(-F$49*(HLOOKUP(F$49,'Russian Bonds'!$B$1:$L$507,MATCH($A151,'Russian Bonds'!$A$2:$A$507,0))/100))</f>
        <v>13.610366916566178</v>
      </c>
      <c r="G151">
        <f>G$50*EXP(-G$49*(HLOOKUP(G$49,'Russian Bonds'!$B$1:$L$507,MATCH($A151,'Russian Bonds'!$A$2:$A$507,0))/100))</f>
        <v>1.0319780134869851</v>
      </c>
      <c r="H151">
        <f>H$50*EXP(-H$49*(HLOOKUP(H$49,'Russian Bonds'!$B$1:$L$507,MATCH($A151,'Russian Bonds'!$A$2:$A$507,0))/100))</f>
        <v>0.95215957453439093</v>
      </c>
      <c r="I151">
        <f>I$50*EXP(-I$49*(HLOOKUP(I$49,'Russian Bonds'!$B$1:$L$507,MATCH($A151,'Russian Bonds'!$A$2:$A$507,0))/100))</f>
        <v>0.8716889408439441</v>
      </c>
      <c r="J151">
        <f>J$50*EXP(-J$49*(HLOOKUP(J$49,'Russian Bonds'!$B$1:$L$507,MATCH($A151,'Russian Bonds'!$A$2:$A$507,0))/100))</f>
        <v>0.79801918702671448</v>
      </c>
      <c r="K151">
        <f>K$50*EXP(-K$49*(HLOOKUP(K$49,'Russian Bonds'!$B$1:$L$507,MATCH($A151,'Russian Bonds'!$A$2:$A$507,0))/100))</f>
        <v>9.7097944906383411</v>
      </c>
      <c r="L151">
        <f>L$50*EXP(-L$49*(HLOOKUP(L$49,'Russian Bonds'!$B$1:$L$507,MATCH($A151,'Russian Bonds'!$A$2:$A$507,0))/100))</f>
        <v>0.39291263274766691</v>
      </c>
      <c r="M151">
        <f>M$50*EXP(-M$49*(HLOOKUP(M$49,'Russian Bonds'!$B$1:$L$507,MATCH($A151,'Russian Bonds'!$A$2:$A$507,0))/100))</f>
        <v>0.36028207943746554</v>
      </c>
      <c r="N151">
        <f>N$50*EXP(-N$49*(HLOOKUP(N$49,'Russian Bonds'!$B$1:$L$507,MATCH($A151,'Russian Bonds'!$A$2:$A$507,0))/100))</f>
        <v>0.33036142374975591</v>
      </c>
      <c r="O151">
        <f>O$50*EXP(-O$49*(HLOOKUP(O$49,'Russian Bonds'!$B$1:$L$507,MATCH($A151,'Russian Bonds'!$A$2:$A$507,0))/100))</f>
        <v>0.30292561448621563</v>
      </c>
      <c r="P151">
        <f>P$50*EXP(-P$49*(HLOOKUP(P$49,'Russian Bonds'!$B$1:$L$507,MATCH($A151,'Russian Bonds'!$A$2:$A$507,0))/100))</f>
        <v>0.28323792777881124</v>
      </c>
      <c r="Q151">
        <f>Q$50*EXP(-Q$49*(HLOOKUP(Q$49,'Russian Bonds'!$B$1:$L$507,MATCH($A151,'Russian Bonds'!$A$2:$A$507,0))/100))</f>
        <v>0.26005347387664818</v>
      </c>
      <c r="R151">
        <f>R$50*EXP(-R$49*(HLOOKUP(R$49,'Russian Bonds'!$B$1:$L$507,MATCH($A151,'Russian Bonds'!$A$2:$A$507,0))/100))</f>
        <v>0.23876678453926928</v>
      </c>
      <c r="S151">
        <f>S$50*EXP(-S$49*(HLOOKUP(S$49,'Russian Bonds'!$B$1:$L$507,MATCH($A151,'Russian Bonds'!$A$2:$A$507,0))/100))</f>
        <v>0.21922251815895114</v>
      </c>
      <c r="T151">
        <f>T$50*EXP(-T$49*(HLOOKUP(T$49,'Russian Bonds'!$B$1:$L$507,MATCH($A151,'Russian Bonds'!$A$2:$A$507,0))/100))</f>
        <v>0.20127804862257806</v>
      </c>
      <c r="U151" s="25">
        <f>U$50*EXP(-U$49*(HLOOKUP(U$49,'Russian Bonds'!$B$1:$L$507,MATCH($A151,'Russian Bonds'!$A$2:$A$507,0))/100))</f>
        <v>4.8726042008164931</v>
      </c>
      <c r="W151" s="129">
        <f t="shared" si="25"/>
        <v>70.942968409812437</v>
      </c>
      <c r="X151" s="21">
        <f t="shared" si="26"/>
        <v>5.6565285841828352</v>
      </c>
      <c r="Y151" s="28">
        <f t="shared" si="27"/>
        <v>-5.3403475268112982E-3</v>
      </c>
    </row>
    <row r="152" spans="1:25" x14ac:dyDescent="0.2">
      <c r="A152" s="175">
        <v>41075</v>
      </c>
      <c r="B152">
        <f>B$50*EXP(-B$49*(HLOOKUP(B$49,'Russian Bonds'!$B$1:$L$507,MATCH($A152,'Russian Bonds'!$A$2:$A$507,0))/100))</f>
        <v>17.311953859886078</v>
      </c>
      <c r="C152">
        <f>C$50*EXP(-C$49*(HLOOKUP(C$49,'Russian Bonds'!$B$1:$L$507,MATCH($A152,'Russian Bonds'!$A$2:$A$507,0))/100))</f>
        <v>2.1527879803410759</v>
      </c>
      <c r="D152">
        <f>D$50*EXP(-D$49*(HLOOKUP(D$49,'Russian Bonds'!$B$1:$L$507,MATCH($A152,'Russian Bonds'!$A$2:$A$507,0))/100))</f>
        <v>15.462539587262293</v>
      </c>
      <c r="E152">
        <f>E$50*EXP(-E$49*(HLOOKUP(E$49,'Russian Bonds'!$B$1:$L$507,MATCH($A152,'Russian Bonds'!$A$2:$A$507,0))/100))</f>
        <v>1.5531262208333947</v>
      </c>
      <c r="F152">
        <f>F$50*EXP(-F$49*(HLOOKUP(F$49,'Russian Bonds'!$B$1:$L$507,MATCH($A152,'Russian Bonds'!$A$2:$A$507,0))/100))</f>
        <v>13.637614889289379</v>
      </c>
      <c r="G152">
        <f>G$50*EXP(-G$49*(HLOOKUP(G$49,'Russian Bonds'!$B$1:$L$507,MATCH($A152,'Russian Bonds'!$A$2:$A$507,0))/100))</f>
        <v>1.0344577351951374</v>
      </c>
      <c r="H152">
        <f>H$50*EXP(-H$49*(HLOOKUP(H$49,'Russian Bonds'!$B$1:$L$507,MATCH($A152,'Russian Bonds'!$A$2:$A$507,0))/100))</f>
        <v>0.95616705456450468</v>
      </c>
      <c r="I152">
        <f>I$50*EXP(-I$49*(HLOOKUP(I$49,'Russian Bonds'!$B$1:$L$507,MATCH($A152,'Russian Bonds'!$A$2:$A$507,0))/100))</f>
        <v>0.87588310570286299</v>
      </c>
      <c r="J152">
        <f>J$50*EXP(-J$49*(HLOOKUP(J$49,'Russian Bonds'!$B$1:$L$507,MATCH($A152,'Russian Bonds'!$A$2:$A$507,0))/100))</f>
        <v>0.8023401467279252</v>
      </c>
      <c r="K152">
        <f>K$50*EXP(-K$49*(HLOOKUP(K$49,'Russian Bonds'!$B$1:$L$507,MATCH($A152,'Russian Bonds'!$A$2:$A$507,0))/100))</f>
        <v>9.7292335121614677</v>
      </c>
      <c r="L152">
        <f>L$50*EXP(-L$49*(HLOOKUP(L$49,'Russian Bonds'!$B$1:$L$507,MATCH($A152,'Russian Bonds'!$A$2:$A$507,0))/100))</f>
        <v>0.3937779920859556</v>
      </c>
      <c r="M152">
        <f>M$50*EXP(-M$49*(HLOOKUP(M$49,'Russian Bonds'!$B$1:$L$507,MATCH($A152,'Russian Bonds'!$A$2:$A$507,0))/100))</f>
        <v>0.36114779487109239</v>
      </c>
      <c r="N152">
        <f>N$50*EXP(-N$49*(HLOOKUP(N$49,'Russian Bonds'!$B$1:$L$507,MATCH($A152,'Russian Bonds'!$A$2:$A$507,0))/100))</f>
        <v>0.33122148104148563</v>
      </c>
      <c r="O152">
        <f>O$50*EXP(-O$49*(HLOOKUP(O$49,'Russian Bonds'!$B$1:$L$507,MATCH($A152,'Russian Bonds'!$A$2:$A$507,0))/100))</f>
        <v>0.30377499478426595</v>
      </c>
      <c r="P152">
        <f>P$50*EXP(-P$49*(HLOOKUP(P$49,'Russian Bonds'!$B$1:$L$507,MATCH($A152,'Russian Bonds'!$A$2:$A$507,0))/100))</f>
        <v>0.28196622059098436</v>
      </c>
      <c r="Q152">
        <f>Q$50*EXP(-Q$49*(HLOOKUP(Q$49,'Russian Bonds'!$B$1:$L$507,MATCH($A152,'Russian Bonds'!$A$2:$A$507,0))/100))</f>
        <v>0.2588082082305001</v>
      </c>
      <c r="R152">
        <f>R$50*EXP(-R$49*(HLOOKUP(R$49,'Russian Bonds'!$B$1:$L$507,MATCH($A152,'Russian Bonds'!$A$2:$A$507,0))/100))</f>
        <v>0.23755217382809998</v>
      </c>
      <c r="S152">
        <f>S$50*EXP(-S$49*(HLOOKUP(S$49,'Russian Bonds'!$B$1:$L$507,MATCH($A152,'Russian Bonds'!$A$2:$A$507,0))/100))</f>
        <v>0.21804190707969032</v>
      </c>
      <c r="T152">
        <f>T$50*EXP(-T$49*(HLOOKUP(T$49,'Russian Bonds'!$B$1:$L$507,MATCH($A152,'Russian Bonds'!$A$2:$A$507,0))/100))</f>
        <v>0.20013402730362442</v>
      </c>
      <c r="U152" s="25">
        <f>U$50*EXP(-U$49*(HLOOKUP(U$49,'Russian Bonds'!$B$1:$L$507,MATCH($A152,'Russian Bonds'!$A$2:$A$507,0))/100))</f>
        <v>4.7952629138396601</v>
      </c>
      <c r="W152" s="129">
        <f t="shared" si="25"/>
        <v>70.897791805619491</v>
      </c>
      <c r="X152" s="21">
        <f t="shared" si="26"/>
        <v>5.6432157639059142</v>
      </c>
      <c r="Y152" s="28">
        <f t="shared" si="27"/>
        <v>-6.3700456274989805E-4</v>
      </c>
    </row>
    <row r="153" spans="1:25" x14ac:dyDescent="0.2">
      <c r="A153" s="175">
        <v>41076</v>
      </c>
      <c r="B153">
        <f>B$50*EXP(-B$49*(HLOOKUP(B$49,'Russian Bonds'!$B$1:$L$507,MATCH($A153,'Russian Bonds'!$A$2:$A$507,0))/100))</f>
        <v>17.317148225159876</v>
      </c>
      <c r="C153">
        <f>C$50*EXP(-C$49*(HLOOKUP(C$49,'Russian Bonds'!$B$1:$L$507,MATCH($A153,'Russian Bonds'!$A$2:$A$507,0))/100))</f>
        <v>2.1519270373490174</v>
      </c>
      <c r="D153">
        <f>D$50*EXP(-D$49*(HLOOKUP(D$49,'Russian Bonds'!$B$1:$L$507,MATCH($A153,'Russian Bonds'!$A$2:$A$507,0))/100))</f>
        <v>15.448629562084015</v>
      </c>
      <c r="E153">
        <f>E$50*EXP(-E$49*(HLOOKUP(E$49,'Russian Bonds'!$B$1:$L$507,MATCH($A153,'Russian Bonds'!$A$2:$A$507,0))/100))</f>
        <v>1.5512635871721074</v>
      </c>
      <c r="F153">
        <f>F$50*EXP(-F$49*(HLOOKUP(F$49,'Russian Bonds'!$B$1:$L$507,MATCH($A153,'Russian Bonds'!$A$2:$A$507,0))/100))</f>
        <v>13.58996667020115</v>
      </c>
      <c r="G153">
        <f>G$50*EXP(-G$49*(HLOOKUP(G$49,'Russian Bonds'!$B$1:$L$507,MATCH($A153,'Russian Bonds'!$A$2:$A$507,0))/100))</f>
        <v>1.0301221238644589</v>
      </c>
      <c r="H153">
        <f>H$50*EXP(-H$49*(HLOOKUP(H$49,'Russian Bonds'!$B$1:$L$507,MATCH($A153,'Russian Bonds'!$A$2:$A$507,0))/100))</f>
        <v>0.95082748381112392</v>
      </c>
      <c r="I153">
        <f>I$50*EXP(-I$49*(HLOOKUP(I$49,'Russian Bonds'!$B$1:$L$507,MATCH($A153,'Russian Bonds'!$A$2:$A$507,0))/100))</f>
        <v>0.87029535370560307</v>
      </c>
      <c r="J153">
        <f>J$50*EXP(-J$49*(HLOOKUP(J$49,'Russian Bonds'!$B$1:$L$507,MATCH($A153,'Russian Bonds'!$A$2:$A$507,0))/100))</f>
        <v>0.79658404450582376</v>
      </c>
      <c r="K153">
        <f>K$50*EXP(-K$49*(HLOOKUP(K$49,'Russian Bonds'!$B$1:$L$507,MATCH($A153,'Russian Bonds'!$A$2:$A$507,0))/100))</f>
        <v>9.6710328875640599</v>
      </c>
      <c r="L153">
        <f>L$50*EXP(-L$49*(HLOOKUP(L$49,'Russian Bonds'!$B$1:$L$507,MATCH($A153,'Russian Bonds'!$A$2:$A$507,0))/100))</f>
        <v>0.39118761498568128</v>
      </c>
      <c r="M153">
        <f>M$50*EXP(-M$49*(HLOOKUP(M$49,'Russian Bonds'!$B$1:$L$507,MATCH($A153,'Russian Bonds'!$A$2:$A$507,0))/100))</f>
        <v>0.35855686927296271</v>
      </c>
      <c r="N153">
        <f>N$50*EXP(-N$49*(HLOOKUP(N$49,'Russian Bonds'!$B$1:$L$507,MATCH($A153,'Russian Bonds'!$A$2:$A$507,0))/100))</f>
        <v>0.32864800310085046</v>
      </c>
      <c r="O153">
        <f>O$50*EXP(-O$49*(HLOOKUP(O$49,'Russian Bonds'!$B$1:$L$507,MATCH($A153,'Russian Bonds'!$A$2:$A$507,0))/100))</f>
        <v>0.30123397206469626</v>
      </c>
      <c r="P153">
        <f>P$50*EXP(-P$49*(HLOOKUP(P$49,'Russian Bonds'!$B$1:$L$507,MATCH($A153,'Russian Bonds'!$A$2:$A$507,0))/100))</f>
        <v>0.2790210644033369</v>
      </c>
      <c r="Q153">
        <f>Q$50*EXP(-Q$49*(HLOOKUP(Q$49,'Russian Bonds'!$B$1:$L$507,MATCH($A153,'Russian Bonds'!$A$2:$A$507,0))/100))</f>
        <v>0.25592572831729282</v>
      </c>
      <c r="R153">
        <f>R$50*EXP(-R$49*(HLOOKUP(R$49,'Russian Bonds'!$B$1:$L$507,MATCH($A153,'Russian Bonds'!$A$2:$A$507,0))/100))</f>
        <v>0.23474205632036668</v>
      </c>
      <c r="S153">
        <f>S$50*EXP(-S$49*(HLOOKUP(S$49,'Russian Bonds'!$B$1:$L$507,MATCH($A153,'Russian Bonds'!$A$2:$A$507,0))/100))</f>
        <v>0.21531181475118169</v>
      </c>
      <c r="T153">
        <f>T$50*EXP(-T$49*(HLOOKUP(T$49,'Russian Bonds'!$B$1:$L$507,MATCH($A153,'Russian Bonds'!$A$2:$A$507,0))/100))</f>
        <v>0.19748986738097757</v>
      </c>
      <c r="U153" s="25">
        <f>U$50*EXP(-U$49*(HLOOKUP(U$49,'Russian Bonds'!$B$1:$L$507,MATCH($A153,'Russian Bonds'!$A$2:$A$507,0))/100))</f>
        <v>4.719149240357523</v>
      </c>
      <c r="W153" s="129">
        <f t="shared" si="25"/>
        <v>70.65906320637211</v>
      </c>
      <c r="X153" s="21">
        <f t="shared" si="26"/>
        <v>5.6210389336226996</v>
      </c>
      <c r="Y153" s="28">
        <f t="shared" si="27"/>
        <v>-3.3729037785047351E-3</v>
      </c>
    </row>
    <row r="154" spans="1:25" x14ac:dyDescent="0.2">
      <c r="A154" s="175">
        <v>41079</v>
      </c>
      <c r="B154">
        <f>B$50*EXP(-B$49*(HLOOKUP(B$49,'Russian Bonds'!$B$1:$L$507,MATCH($A154,'Russian Bonds'!$A$2:$A$507,0))/100))</f>
        <v>17.305030463113791</v>
      </c>
      <c r="C154">
        <f>C$50*EXP(-C$49*(HLOOKUP(C$49,'Russian Bonds'!$B$1:$L$507,MATCH($A154,'Russian Bonds'!$A$2:$A$507,0))/100))</f>
        <v>2.1523574657978974</v>
      </c>
      <c r="D154">
        <f>D$50*EXP(-D$49*(HLOOKUP(D$49,'Russian Bonds'!$B$1:$L$507,MATCH($A154,'Russian Bonds'!$A$2:$A$507,0))/100))</f>
        <v>15.467179045022343</v>
      </c>
      <c r="E154">
        <f>E$50*EXP(-E$49*(HLOOKUP(E$49,'Russian Bonds'!$B$1:$L$507,MATCH($A154,'Russian Bonds'!$A$2:$A$507,0))/100))</f>
        <v>1.5537475955883941</v>
      </c>
      <c r="F154">
        <f>F$50*EXP(-F$49*(HLOOKUP(F$49,'Russian Bonds'!$B$1:$L$507,MATCH($A154,'Russian Bonds'!$A$2:$A$507,0))/100))</f>
        <v>13.623984090935167</v>
      </c>
      <c r="G154">
        <f>G$50*EXP(-G$49*(HLOOKUP(G$49,'Russian Bonds'!$B$1:$L$507,MATCH($A154,'Russian Bonds'!$A$2:$A$507,0))/100))</f>
        <v>1.033217130424638</v>
      </c>
      <c r="H154">
        <f>H$50*EXP(-H$49*(HLOOKUP(H$49,'Russian Bonds'!$B$1:$L$507,MATCH($A154,'Russian Bonds'!$A$2:$A$507,0))/100))</f>
        <v>0.95482935729469387</v>
      </c>
      <c r="I154">
        <f>I$50*EXP(-I$49*(HLOOKUP(I$49,'Russian Bonds'!$B$1:$L$507,MATCH($A154,'Russian Bonds'!$A$2:$A$507,0))/100))</f>
        <v>0.87448281326641664</v>
      </c>
      <c r="J154">
        <f>J$50*EXP(-J$49*(HLOOKUP(J$49,'Russian Bonds'!$B$1:$L$507,MATCH($A154,'Russian Bonds'!$A$2:$A$507,0))/100))</f>
        <v>0.80089723347532882</v>
      </c>
      <c r="K154">
        <f>K$50*EXP(-K$49*(HLOOKUP(K$49,'Russian Bonds'!$B$1:$L$507,MATCH($A154,'Russian Bonds'!$A$2:$A$507,0))/100))</f>
        <v>9.7389676119123294</v>
      </c>
      <c r="L154">
        <f>L$50*EXP(-L$49*(HLOOKUP(L$49,'Russian Bonds'!$B$1:$L$507,MATCH($A154,'Russian Bonds'!$A$2:$A$507,0))/100))</f>
        <v>0.39421138620031254</v>
      </c>
      <c r="M154">
        <f>M$50*EXP(-M$49*(HLOOKUP(M$49,'Russian Bonds'!$B$1:$L$507,MATCH($A154,'Russian Bonds'!$A$2:$A$507,0))/100))</f>
        <v>0.36158143235539181</v>
      </c>
      <c r="N154">
        <f>N$50*EXP(-N$49*(HLOOKUP(N$49,'Russian Bonds'!$B$1:$L$507,MATCH($A154,'Russian Bonds'!$A$2:$A$507,0))/100))</f>
        <v>0.33165234897031276</v>
      </c>
      <c r="O154">
        <f>O$50*EXP(-O$49*(HLOOKUP(O$49,'Russian Bonds'!$B$1:$L$507,MATCH($A154,'Russian Bonds'!$A$2:$A$507,0))/100))</f>
        <v>0.3042005776154339</v>
      </c>
      <c r="P154">
        <f>P$50*EXP(-P$49*(HLOOKUP(P$49,'Russian Bonds'!$B$1:$L$507,MATCH($A154,'Russian Bonds'!$A$2:$A$507,0))/100))</f>
        <v>0.28196622059098436</v>
      </c>
      <c r="Q154">
        <f>Q$50*EXP(-Q$49*(HLOOKUP(Q$49,'Russian Bonds'!$B$1:$L$507,MATCH($A154,'Russian Bonds'!$A$2:$A$507,0))/100))</f>
        <v>0.2588082082305001</v>
      </c>
      <c r="R154">
        <f>R$50*EXP(-R$49*(HLOOKUP(R$49,'Russian Bonds'!$B$1:$L$507,MATCH($A154,'Russian Bonds'!$A$2:$A$507,0))/100))</f>
        <v>0.23755217382809998</v>
      </c>
      <c r="S154">
        <f>S$50*EXP(-S$49*(HLOOKUP(S$49,'Russian Bonds'!$B$1:$L$507,MATCH($A154,'Russian Bonds'!$A$2:$A$507,0))/100))</f>
        <v>0.21804190707969032</v>
      </c>
      <c r="T154">
        <f>T$50*EXP(-T$49*(HLOOKUP(T$49,'Russian Bonds'!$B$1:$L$507,MATCH($A154,'Russian Bonds'!$A$2:$A$507,0))/100))</f>
        <v>0.20013402730362442</v>
      </c>
      <c r="U154" s="25">
        <f>U$50*EXP(-U$49*(HLOOKUP(U$49,'Russian Bonds'!$B$1:$L$507,MATCH($A154,'Russian Bonds'!$A$2:$A$507,0))/100))</f>
        <v>4.8048630365900511</v>
      </c>
      <c r="W154" s="129">
        <f t="shared" si="25"/>
        <v>70.897704125595411</v>
      </c>
      <c r="X154" s="21">
        <f t="shared" si="26"/>
        <v>5.6461895987653836</v>
      </c>
      <c r="Y154" s="28">
        <f t="shared" si="27"/>
        <v>3.3716670675146341E-3</v>
      </c>
    </row>
    <row r="155" spans="1:25" x14ac:dyDescent="0.2">
      <c r="A155" s="175">
        <v>41080</v>
      </c>
      <c r="B155">
        <f>B$50*EXP(-B$49*(HLOOKUP(B$49,'Russian Bonds'!$B$1:$L$507,MATCH($A155,'Russian Bonds'!$A$2:$A$507,0))/100))</f>
        <v>17.317148225159876</v>
      </c>
      <c r="C155">
        <f>C$50*EXP(-C$49*(HLOOKUP(C$49,'Russian Bonds'!$B$1:$L$507,MATCH($A155,'Russian Bonds'!$A$2:$A$507,0))/100))</f>
        <v>2.1562351981484613</v>
      </c>
      <c r="D155">
        <f>D$50*EXP(-D$49*(HLOOKUP(D$49,'Russian Bonds'!$B$1:$L$507,MATCH($A155,'Russian Bonds'!$A$2:$A$507,0))/100))</f>
        <v>15.513650254117648</v>
      </c>
      <c r="E155">
        <f>E$50*EXP(-E$49*(HLOOKUP(E$49,'Russian Bonds'!$B$1:$L$507,MATCH($A155,'Russian Bonds'!$A$2:$A$507,0))/100))</f>
        <v>1.5599750325414063</v>
      </c>
      <c r="F155">
        <f>F$50*EXP(-F$49*(HLOOKUP(F$49,'Russian Bonds'!$B$1:$L$507,MATCH($A155,'Russian Bonds'!$A$2:$A$507,0))/100))</f>
        <v>13.705973718394421</v>
      </c>
      <c r="G155">
        <f>G$50*EXP(-G$49*(HLOOKUP(G$49,'Russian Bonds'!$B$1:$L$507,MATCH($A155,'Russian Bonds'!$A$2:$A$507,0))/100))</f>
        <v>1.040683139141948</v>
      </c>
      <c r="H155">
        <f>H$50*EXP(-H$49*(HLOOKUP(H$49,'Russian Bonds'!$B$1:$L$507,MATCH($A155,'Russian Bonds'!$A$2:$A$507,0))/100))</f>
        <v>0.96220992205408218</v>
      </c>
      <c r="I155">
        <f>I$50*EXP(-I$49*(HLOOKUP(I$49,'Russian Bonds'!$B$1:$L$507,MATCH($A155,'Russian Bonds'!$A$2:$A$507,0))/100))</f>
        <v>0.88221222153917755</v>
      </c>
      <c r="J155">
        <f>J$50*EXP(-J$49*(HLOOKUP(J$49,'Russian Bonds'!$B$1:$L$507,MATCH($A155,'Russian Bonds'!$A$2:$A$507,0))/100))</f>
        <v>0.80886549389515194</v>
      </c>
      <c r="K155">
        <f>K$50*EXP(-K$49*(HLOOKUP(K$49,'Russian Bonds'!$B$1:$L$507,MATCH($A155,'Russian Bonds'!$A$2:$A$507,0))/100))</f>
        <v>9.817191832494558</v>
      </c>
      <c r="L155">
        <f>L$50*EXP(-L$49*(HLOOKUP(L$49,'Russian Bonds'!$B$1:$L$507,MATCH($A155,'Russian Bonds'!$A$2:$A$507,0))/100))</f>
        <v>0.39769575513642896</v>
      </c>
      <c r="M155">
        <f>M$50*EXP(-M$49*(HLOOKUP(M$49,'Russian Bonds'!$B$1:$L$507,MATCH($A155,'Russian Bonds'!$A$2:$A$507,0))/100))</f>
        <v>0.3650693292239659</v>
      </c>
      <c r="N155">
        <f>N$50*EXP(-N$49*(HLOOKUP(N$49,'Russian Bonds'!$B$1:$L$507,MATCH($A155,'Russian Bonds'!$A$2:$A$507,0))/100))</f>
        <v>0.33511953149793211</v>
      </c>
      <c r="O155">
        <f>O$50*EXP(-O$49*(HLOOKUP(O$49,'Russian Bonds'!$B$1:$L$507,MATCH($A155,'Russian Bonds'!$A$2:$A$507,0))/100))</f>
        <v>0.3076267749748311</v>
      </c>
      <c r="P155">
        <f>P$50*EXP(-P$49*(HLOOKUP(P$49,'Russian Bonds'!$B$1:$L$507,MATCH($A155,'Russian Bonds'!$A$2:$A$507,0))/100))</f>
        <v>0.28579857475587356</v>
      </c>
      <c r="Q155">
        <f>Q$50*EXP(-Q$49*(HLOOKUP(Q$49,'Russian Bonds'!$B$1:$L$507,MATCH($A155,'Russian Bonds'!$A$2:$A$507,0))/100))</f>
        <v>0.26256200892859366</v>
      </c>
      <c r="R155">
        <f>R$50*EXP(-R$49*(HLOOKUP(R$49,'Russian Bonds'!$B$1:$L$507,MATCH($A155,'Russian Bonds'!$A$2:$A$507,0))/100))</f>
        <v>0.24121466872781222</v>
      </c>
      <c r="S155">
        <f>S$50*EXP(-S$49*(HLOOKUP(S$49,'Russian Bonds'!$B$1:$L$507,MATCH($A155,'Russian Bonds'!$A$2:$A$507,0))/100))</f>
        <v>0.22160295256307258</v>
      </c>
      <c r="T155">
        <f>T$50*EXP(-T$49*(HLOOKUP(T$49,'Russian Bonds'!$B$1:$L$507,MATCH($A155,'Russian Bonds'!$A$2:$A$507,0))/100))</f>
        <v>0.20358574726682543</v>
      </c>
      <c r="U155" s="25">
        <f>U$50*EXP(-U$49*(HLOOKUP(U$49,'Russian Bonds'!$B$1:$L$507,MATCH($A155,'Russian Bonds'!$A$2:$A$507,0))/100))</f>
        <v>4.8921336504798276</v>
      </c>
      <c r="W155" s="129">
        <f t="shared" si="25"/>
        <v>71.276554031041911</v>
      </c>
      <c r="X155" s="21">
        <f t="shared" si="26"/>
        <v>5.6699767116149467</v>
      </c>
      <c r="Y155" s="28">
        <f t="shared" si="27"/>
        <v>5.3293867264596331E-3</v>
      </c>
    </row>
    <row r="156" spans="1:25" x14ac:dyDescent="0.2">
      <c r="A156" s="175">
        <v>41081</v>
      </c>
      <c r="B156">
        <f>B$50*EXP(-B$49*(HLOOKUP(B$49,'Russian Bonds'!$B$1:$L$507,MATCH($A156,'Russian Bonds'!$A$2:$A$507,0))/100))</f>
        <v>17.318880026571019</v>
      </c>
      <c r="C156">
        <f>C$50*EXP(-C$49*(HLOOKUP(C$49,'Russian Bonds'!$B$1:$L$507,MATCH($A156,'Russian Bonds'!$A$2:$A$507,0))/100))</f>
        <v>2.1545108998012439</v>
      </c>
      <c r="D156">
        <f>D$50*EXP(-D$49*(HLOOKUP(D$49,'Russian Bonds'!$B$1:$L$507,MATCH($A156,'Russian Bonds'!$A$2:$A$507,0))/100))</f>
        <v>15.4950450391743</v>
      </c>
      <c r="E156">
        <f>E$50*EXP(-E$49*(HLOOKUP(E$49,'Russian Bonds'!$B$1:$L$507,MATCH($A156,'Russian Bonds'!$A$2:$A$507,0))/100))</f>
        <v>1.5574810681928648</v>
      </c>
      <c r="F156">
        <f>F$50*EXP(-F$49*(HLOOKUP(F$49,'Russian Bonds'!$B$1:$L$507,MATCH($A156,'Russian Bonds'!$A$2:$A$507,0))/100))</f>
        <v>13.699122444496433</v>
      </c>
      <c r="G156">
        <f>G$50*EXP(-G$49*(HLOOKUP(G$49,'Russian Bonds'!$B$1:$L$507,MATCH($A156,'Russian Bonds'!$A$2:$A$507,0))/100))</f>
        <v>1.0400589165439689</v>
      </c>
      <c r="H156">
        <f>H$50*EXP(-H$49*(HLOOKUP(H$49,'Russian Bonds'!$B$1:$L$507,MATCH($A156,'Russian Bonds'!$A$2:$A$507,0))/100))</f>
        <v>0.96220992205408218</v>
      </c>
      <c r="I156">
        <f>I$50*EXP(-I$49*(HLOOKUP(I$49,'Russian Bonds'!$B$1:$L$507,MATCH($A156,'Russian Bonds'!$A$2:$A$507,0))/100))</f>
        <v>0.88221222153917755</v>
      </c>
      <c r="J156">
        <f>J$50*EXP(-J$49*(HLOOKUP(J$49,'Russian Bonds'!$B$1:$L$507,MATCH($A156,'Russian Bonds'!$A$2:$A$507,0))/100))</f>
        <v>0.80886549389515194</v>
      </c>
      <c r="K156">
        <f>K$50*EXP(-K$49*(HLOOKUP(K$49,'Russian Bonds'!$B$1:$L$507,MATCH($A156,'Russian Bonds'!$A$2:$A$507,0))/100))</f>
        <v>9.817191832494558</v>
      </c>
      <c r="L156">
        <f>L$50*EXP(-L$49*(HLOOKUP(L$49,'Russian Bonds'!$B$1:$L$507,MATCH($A156,'Russian Bonds'!$A$2:$A$507,0))/100))</f>
        <v>0.39769575513642896</v>
      </c>
      <c r="M156">
        <f>M$50*EXP(-M$49*(HLOOKUP(M$49,'Russian Bonds'!$B$1:$L$507,MATCH($A156,'Russian Bonds'!$A$2:$A$507,0))/100))</f>
        <v>0.3650693292239659</v>
      </c>
      <c r="N156">
        <f>N$50*EXP(-N$49*(HLOOKUP(N$49,'Russian Bonds'!$B$1:$L$507,MATCH($A156,'Russian Bonds'!$A$2:$A$507,0))/100))</f>
        <v>0.33511953149793211</v>
      </c>
      <c r="O156">
        <f>O$50*EXP(-O$49*(HLOOKUP(O$49,'Russian Bonds'!$B$1:$L$507,MATCH($A156,'Russian Bonds'!$A$2:$A$507,0))/100))</f>
        <v>0.3076267749748311</v>
      </c>
      <c r="P156">
        <f>P$50*EXP(-P$49*(HLOOKUP(P$49,'Russian Bonds'!$B$1:$L$507,MATCH($A156,'Russian Bonds'!$A$2:$A$507,0))/100))</f>
        <v>0.28579857475587356</v>
      </c>
      <c r="Q156">
        <f>Q$50*EXP(-Q$49*(HLOOKUP(Q$49,'Russian Bonds'!$B$1:$L$507,MATCH($A156,'Russian Bonds'!$A$2:$A$507,0))/100))</f>
        <v>0.26256200892859366</v>
      </c>
      <c r="R156">
        <f>R$50*EXP(-R$49*(HLOOKUP(R$49,'Russian Bonds'!$B$1:$L$507,MATCH($A156,'Russian Bonds'!$A$2:$A$507,0))/100))</f>
        <v>0.24121466872781222</v>
      </c>
      <c r="S156">
        <f>S$50*EXP(-S$49*(HLOOKUP(S$49,'Russian Bonds'!$B$1:$L$507,MATCH($A156,'Russian Bonds'!$A$2:$A$507,0))/100))</f>
        <v>0.22160295256307258</v>
      </c>
      <c r="T156">
        <f>T$50*EXP(-T$49*(HLOOKUP(T$49,'Russian Bonds'!$B$1:$L$507,MATCH($A156,'Russian Bonds'!$A$2:$A$507,0))/100))</f>
        <v>0.20358574726682543</v>
      </c>
      <c r="U156" s="25">
        <f>U$50*EXP(-U$49*(HLOOKUP(U$49,'Russian Bonds'!$B$1:$L$507,MATCH($A156,'Russian Bonds'!$A$2:$A$507,0))/100))</f>
        <v>4.9019277085741972</v>
      </c>
      <c r="W156" s="129">
        <f t="shared" si="25"/>
        <v>71.257780916412344</v>
      </c>
      <c r="X156" s="21">
        <f t="shared" si="26"/>
        <v>5.6727387157010281</v>
      </c>
      <c r="Y156" s="28">
        <f t="shared" si="27"/>
        <v>-2.6341884213434237E-4</v>
      </c>
    </row>
    <row r="157" spans="1:25" x14ac:dyDescent="0.2">
      <c r="A157" s="175">
        <v>41082</v>
      </c>
      <c r="B157">
        <f>B$50*EXP(-B$49*(HLOOKUP(B$49,'Russian Bonds'!$B$1:$L$507,MATCH($A157,'Russian Bonds'!$A$2:$A$507,0))/100))</f>
        <v>17.324076470006535</v>
      </c>
      <c r="C157">
        <f>C$50*EXP(-C$49*(HLOOKUP(C$49,'Russian Bonds'!$B$1:$L$507,MATCH($A157,'Russian Bonds'!$A$2:$A$507,0))/100))</f>
        <v>2.1545108998012439</v>
      </c>
      <c r="D157">
        <f>D$50*EXP(-D$49*(HLOOKUP(D$49,'Russian Bonds'!$B$1:$L$507,MATCH($A157,'Russian Bonds'!$A$2:$A$507,0))/100))</f>
        <v>15.499694250032812</v>
      </c>
      <c r="E157">
        <f>E$50*EXP(-E$49*(HLOOKUP(E$49,'Russian Bonds'!$B$1:$L$507,MATCH($A157,'Russian Bonds'!$A$2:$A$507,0))/100))</f>
        <v>1.558104185235242</v>
      </c>
      <c r="F157">
        <f>F$50*EXP(-F$49*(HLOOKUP(F$49,'Russian Bonds'!$B$1:$L$507,MATCH($A157,'Russian Bonds'!$A$2:$A$507,0))/100))</f>
        <v>13.719686547384573</v>
      </c>
      <c r="G157">
        <f>G$50*EXP(-G$49*(HLOOKUP(G$49,'Russian Bonds'!$B$1:$L$507,MATCH($A157,'Russian Bonds'!$A$2:$A$507,0))/100))</f>
        <v>1.0419327085005849</v>
      </c>
      <c r="H157">
        <f>H$50*EXP(-H$49*(HLOOKUP(H$49,'Russian Bonds'!$B$1:$L$507,MATCH($A157,'Russian Bonds'!$A$2:$A$507,0))/100))</f>
        <v>0.96423268604922496</v>
      </c>
      <c r="I157">
        <f>I$50*EXP(-I$49*(HLOOKUP(I$49,'Russian Bonds'!$B$1:$L$507,MATCH($A157,'Russian Bonds'!$A$2:$A$507,0))/100))</f>
        <v>0.8843320736759066</v>
      </c>
      <c r="J157">
        <f>J$50*EXP(-J$49*(HLOOKUP(J$49,'Russian Bonds'!$B$1:$L$507,MATCH($A157,'Russian Bonds'!$A$2:$A$507,0))/100))</f>
        <v>0.81105238169866944</v>
      </c>
      <c r="K157">
        <f>K$50*EXP(-K$49*(HLOOKUP(K$49,'Russian Bonds'!$B$1:$L$507,MATCH($A157,'Russian Bonds'!$A$2:$A$507,0))/100))</f>
        <v>9.8368458636393505</v>
      </c>
      <c r="L157">
        <f>L$50*EXP(-L$49*(HLOOKUP(L$49,'Russian Bonds'!$B$1:$L$507,MATCH($A157,'Russian Bonds'!$A$2:$A$507,0))/100))</f>
        <v>0.39857164892762237</v>
      </c>
      <c r="M157">
        <f>M$50*EXP(-M$49*(HLOOKUP(M$49,'Russian Bonds'!$B$1:$L$507,MATCH($A157,'Russian Bonds'!$A$2:$A$507,0))/100))</f>
        <v>0.36594654785539626</v>
      </c>
      <c r="N157">
        <f>N$50*EXP(-N$49*(HLOOKUP(N$49,'Russian Bonds'!$B$1:$L$507,MATCH($A157,'Russian Bonds'!$A$2:$A$507,0))/100))</f>
        <v>0.33599197596615848</v>
      </c>
      <c r="O157">
        <f>O$50*EXP(-O$49*(HLOOKUP(O$49,'Russian Bonds'!$B$1:$L$507,MATCH($A157,'Russian Bonds'!$A$2:$A$507,0))/100))</f>
        <v>0.30848933696801079</v>
      </c>
      <c r="P157">
        <f>P$50*EXP(-P$49*(HLOOKUP(P$49,'Russian Bonds'!$B$1:$L$507,MATCH($A157,'Russian Bonds'!$A$2:$A$507,0))/100))</f>
        <v>0.2870875663982978</v>
      </c>
      <c r="Q157">
        <f>Q$50*EXP(-Q$49*(HLOOKUP(Q$49,'Russian Bonds'!$B$1:$L$507,MATCH($A157,'Russian Bonds'!$A$2:$A$507,0))/100))</f>
        <v>0.26382533613114978</v>
      </c>
      <c r="R157">
        <f>R$50*EXP(-R$49*(HLOOKUP(R$49,'Russian Bonds'!$B$1:$L$507,MATCH($A157,'Russian Bonds'!$A$2:$A$507,0))/100))</f>
        <v>0.24244800587479176</v>
      </c>
      <c r="S157">
        <f>S$50*EXP(-S$49*(HLOOKUP(S$49,'Russian Bonds'!$B$1:$L$507,MATCH($A157,'Russian Bonds'!$A$2:$A$507,0))/100))</f>
        <v>0.22280284530156921</v>
      </c>
      <c r="T157">
        <f>T$50*EXP(-T$49*(HLOOKUP(T$49,'Russian Bonds'!$B$1:$L$507,MATCH($A157,'Russian Bonds'!$A$2:$A$507,0))/100))</f>
        <v>0.20474949956945121</v>
      </c>
      <c r="U157" s="25">
        <f>U$50*EXP(-U$49*(HLOOKUP(U$49,'Russian Bonds'!$B$1:$L$507,MATCH($A157,'Russian Bonds'!$A$2:$A$507,0))/100))</f>
        <v>4.9314276862588144</v>
      </c>
      <c r="W157" s="129">
        <f t="shared" si="25"/>
        <v>71.355808515275399</v>
      </c>
      <c r="X157" s="21">
        <f t="shared" si="26"/>
        <v>5.6806533927673613</v>
      </c>
      <c r="Y157" s="28">
        <f t="shared" si="27"/>
        <v>1.3747303422077014E-3</v>
      </c>
    </row>
    <row r="158" spans="1:25" x14ac:dyDescent="0.2">
      <c r="A158" s="175">
        <v>41083</v>
      </c>
      <c r="B158">
        <f>B$50*EXP(-B$49*(HLOOKUP(B$49,'Russian Bonds'!$B$1:$L$507,MATCH($A158,'Russian Bonds'!$A$2:$A$507,0))/100))</f>
        <v>17.318880026571019</v>
      </c>
      <c r="C158">
        <f>C$50*EXP(-C$49*(HLOOKUP(C$49,'Russian Bonds'!$B$1:$L$507,MATCH($A158,'Russian Bonds'!$A$2:$A$507,0))/100))</f>
        <v>2.1596879359191314</v>
      </c>
      <c r="D158">
        <f>D$50*EXP(-D$49*(HLOOKUP(D$49,'Russian Bonds'!$B$1:$L$507,MATCH($A158,'Russian Bonds'!$A$2:$A$507,0))/100))</f>
        <v>15.560261086169962</v>
      </c>
      <c r="E158">
        <f>E$50*EXP(-E$49*(HLOOKUP(E$49,'Russian Bonds'!$B$1:$L$507,MATCH($A158,'Russian Bonds'!$A$2:$A$507,0))/100))</f>
        <v>1.566227429128219</v>
      </c>
      <c r="F158">
        <f>F$50*EXP(-F$49*(HLOOKUP(F$49,'Russian Bonds'!$B$1:$L$507,MATCH($A158,'Russian Bonds'!$A$2:$A$507,0))/100))</f>
        <v>13.774675197556276</v>
      </c>
      <c r="G158">
        <f>G$50*EXP(-G$49*(HLOOKUP(G$49,'Russian Bonds'!$B$1:$L$507,MATCH($A158,'Russian Bonds'!$A$2:$A$507,0))/100))</f>
        <v>1.0469460077941615</v>
      </c>
      <c r="H158">
        <f>H$50*EXP(-H$49*(HLOOKUP(H$49,'Russian Bonds'!$B$1:$L$507,MATCH($A158,'Russian Bonds'!$A$2:$A$507,0))/100))</f>
        <v>0.96693632089256898</v>
      </c>
      <c r="I158">
        <f>I$50*EXP(-I$49*(HLOOKUP(I$49,'Russian Bonds'!$B$1:$L$507,MATCH($A158,'Russian Bonds'!$A$2:$A$507,0))/100))</f>
        <v>0.8871664689253852</v>
      </c>
      <c r="J158">
        <f>J$50*EXP(-J$49*(HLOOKUP(J$49,'Russian Bonds'!$B$1:$L$507,MATCH($A158,'Russian Bonds'!$A$2:$A$507,0))/100))</f>
        <v>0.81397743220464169</v>
      </c>
      <c r="K158">
        <f>K$50*EXP(-K$49*(HLOOKUP(K$49,'Russian Bonds'!$B$1:$L$507,MATCH($A158,'Russian Bonds'!$A$2:$A$507,0))/100))</f>
        <v>9.8368458636393505</v>
      </c>
      <c r="L158">
        <f>L$50*EXP(-L$49*(HLOOKUP(L$49,'Russian Bonds'!$B$1:$L$507,MATCH($A158,'Russian Bonds'!$A$2:$A$507,0))/100))</f>
        <v>0.39857164892762237</v>
      </c>
      <c r="M158">
        <f>M$50*EXP(-M$49*(HLOOKUP(M$49,'Russian Bonds'!$B$1:$L$507,MATCH($A158,'Russian Bonds'!$A$2:$A$507,0))/100))</f>
        <v>0.36594654785539626</v>
      </c>
      <c r="N158">
        <f>N$50*EXP(-N$49*(HLOOKUP(N$49,'Russian Bonds'!$B$1:$L$507,MATCH($A158,'Russian Bonds'!$A$2:$A$507,0))/100))</f>
        <v>0.33599197596615848</v>
      </c>
      <c r="O158">
        <f>O$50*EXP(-O$49*(HLOOKUP(O$49,'Russian Bonds'!$B$1:$L$507,MATCH($A158,'Russian Bonds'!$A$2:$A$507,0))/100))</f>
        <v>0.30848933696801079</v>
      </c>
      <c r="P158">
        <f>P$50*EXP(-P$49*(HLOOKUP(P$49,'Russian Bonds'!$B$1:$L$507,MATCH($A158,'Russian Bonds'!$A$2:$A$507,0))/100))</f>
        <v>0.28494246384006267</v>
      </c>
      <c r="Q158">
        <f>Q$50*EXP(-Q$49*(HLOOKUP(Q$49,'Russian Bonds'!$B$1:$L$507,MATCH($A158,'Russian Bonds'!$A$2:$A$507,0))/100))</f>
        <v>0.26172315338471563</v>
      </c>
      <c r="R158">
        <f>R$50*EXP(-R$49*(HLOOKUP(R$49,'Russian Bonds'!$B$1:$L$507,MATCH($A158,'Russian Bonds'!$A$2:$A$507,0))/100))</f>
        <v>0.24039593149614819</v>
      </c>
      <c r="S158">
        <f>S$50*EXP(-S$49*(HLOOKUP(S$49,'Russian Bonds'!$B$1:$L$507,MATCH($A158,'Russian Bonds'!$A$2:$A$507,0))/100))</f>
        <v>0.22080661619934333</v>
      </c>
      <c r="T158">
        <f>T$50*EXP(-T$49*(HLOOKUP(T$49,'Russian Bonds'!$B$1:$L$507,MATCH($A158,'Russian Bonds'!$A$2:$A$507,0))/100))</f>
        <v>0.20281358945621464</v>
      </c>
      <c r="U158" s="25">
        <f>U$50*EXP(-U$49*(HLOOKUP(U$49,'Russian Bonds'!$B$1:$L$507,MATCH($A158,'Russian Bonds'!$A$2:$A$507,0))/100))</f>
        <v>4.8726042008164931</v>
      </c>
      <c r="W158" s="129">
        <f t="shared" si="25"/>
        <v>71.423889233710909</v>
      </c>
      <c r="X158" s="21">
        <f t="shared" si="26"/>
        <v>5.6646318121985262</v>
      </c>
      <c r="Y158" s="28">
        <f t="shared" si="27"/>
        <v>9.5364711746109094E-4</v>
      </c>
    </row>
    <row r="159" spans="1:25" x14ac:dyDescent="0.2">
      <c r="A159" s="175">
        <v>41086</v>
      </c>
      <c r="B159">
        <f>B$50*EXP(-B$49*(HLOOKUP(B$49,'Russian Bonds'!$B$1:$L$507,MATCH($A159,'Russian Bonds'!$A$2:$A$507,0))/100))</f>
        <v>17.308491815330097</v>
      </c>
      <c r="C159">
        <f>C$50*EXP(-C$49*(HLOOKUP(C$49,'Russian Bonds'!$B$1:$L$507,MATCH($A159,'Russian Bonds'!$A$2:$A$507,0))/100))</f>
        <v>2.1566664883156701</v>
      </c>
      <c r="D159">
        <f>D$50*EXP(-D$49*(HLOOKUP(D$49,'Russian Bonds'!$B$1:$L$507,MATCH($A159,'Russian Bonds'!$A$2:$A$507,0))/100))</f>
        <v>15.52761882426004</v>
      </c>
      <c r="E159">
        <f>E$50*EXP(-E$49*(HLOOKUP(E$49,'Russian Bonds'!$B$1:$L$507,MATCH($A159,'Russian Bonds'!$A$2:$A$507,0))/100))</f>
        <v>1.5618481262118871</v>
      </c>
      <c r="F159">
        <f>F$50*EXP(-F$49*(HLOOKUP(F$49,'Russian Bonds'!$B$1:$L$507,MATCH($A159,'Russian Bonds'!$A$2:$A$507,0))/100))</f>
        <v>13.726548105904948</v>
      </c>
      <c r="G159">
        <f>G$50*EXP(-G$49*(HLOOKUP(G$49,'Russian Bonds'!$B$1:$L$507,MATCH($A159,'Russian Bonds'!$A$2:$A$507,0))/100))</f>
        <v>1.0425580557110883</v>
      </c>
      <c r="H159">
        <f>H$50*EXP(-H$49*(HLOOKUP(H$49,'Russian Bonds'!$B$1:$L$507,MATCH($A159,'Russian Bonds'!$A$2:$A$507,0))/100))</f>
        <v>0.96153661079507857</v>
      </c>
      <c r="I159">
        <f>I$50*EXP(-I$49*(HLOOKUP(I$49,'Russian Bonds'!$B$1:$L$507,MATCH($A159,'Russian Bonds'!$A$2:$A$507,0))/100))</f>
        <v>0.88150673399459012</v>
      </c>
      <c r="J159">
        <f>J$50*EXP(-J$49*(HLOOKUP(J$49,'Russian Bonds'!$B$1:$L$507,MATCH($A159,'Russian Bonds'!$A$2:$A$507,0))/100))</f>
        <v>0.80813784244291642</v>
      </c>
      <c r="K159">
        <f>K$50*EXP(-K$49*(HLOOKUP(K$49,'Russian Bonds'!$B$1:$L$507,MATCH($A159,'Russian Bonds'!$A$2:$A$507,0))/100))</f>
        <v>9.7584650380631643</v>
      </c>
      <c r="L159">
        <f>L$50*EXP(-L$49*(HLOOKUP(L$49,'Russian Bonds'!$B$1:$L$507,MATCH($A159,'Russian Bonds'!$A$2:$A$507,0))/100))</f>
        <v>0.39507960594148661</v>
      </c>
      <c r="M159">
        <f>M$50*EXP(-M$49*(HLOOKUP(M$49,'Russian Bonds'!$B$1:$L$507,MATCH($A159,'Russian Bonds'!$A$2:$A$507,0))/100))</f>
        <v>0.36245026998115365</v>
      </c>
      <c r="N159">
        <f>N$50*EXP(-N$49*(HLOOKUP(N$49,'Russian Bonds'!$B$1:$L$507,MATCH($A159,'Russian Bonds'!$A$2:$A$507,0))/100))</f>
        <v>0.33251576703472718</v>
      </c>
      <c r="O159">
        <f>O$50*EXP(-O$49*(HLOOKUP(O$49,'Russian Bonds'!$B$1:$L$507,MATCH($A159,'Russian Bonds'!$A$2:$A$507,0))/100))</f>
        <v>0.30505353281276937</v>
      </c>
      <c r="P159">
        <f>P$50*EXP(-P$49*(HLOOKUP(P$49,'Russian Bonds'!$B$1:$L$507,MATCH($A159,'Russian Bonds'!$A$2:$A$507,0))/100))</f>
        <v>0.28154358831354948</v>
      </c>
      <c r="Q159">
        <f>Q$50*EXP(-Q$49*(HLOOKUP(Q$49,'Russian Bonds'!$B$1:$L$507,MATCH($A159,'Russian Bonds'!$A$2:$A$507,0))/100))</f>
        <v>0.25839444619522872</v>
      </c>
      <c r="R159">
        <f>R$50*EXP(-R$49*(HLOOKUP(R$49,'Russian Bonds'!$B$1:$L$507,MATCH($A159,'Russian Bonds'!$A$2:$A$507,0))/100))</f>
        <v>0.2371486782010504</v>
      </c>
      <c r="S159">
        <f>S$50*EXP(-S$49*(HLOOKUP(S$49,'Russian Bonds'!$B$1:$L$507,MATCH($A159,'Russian Bonds'!$A$2:$A$507,0))/100))</f>
        <v>0.21764978466299492</v>
      </c>
      <c r="T159">
        <f>T$50*EXP(-T$49*(HLOOKUP(T$49,'Russian Bonds'!$B$1:$L$507,MATCH($A159,'Russian Bonds'!$A$2:$A$507,0))/100))</f>
        <v>0.19975413366498887</v>
      </c>
      <c r="U159" s="25">
        <f>U$50*EXP(-U$49*(HLOOKUP(U$49,'Russian Bonds'!$B$1:$L$507,MATCH($A159,'Russian Bonds'!$A$2:$A$507,0))/100))</f>
        <v>4.7952629138396601</v>
      </c>
      <c r="W159" s="129">
        <f>SUM(B159:U159)</f>
        <v>71.118230361677092</v>
      </c>
      <c r="X159" s="21">
        <f t="shared" si="26"/>
        <v>5.6423911347676112</v>
      </c>
      <c r="Y159" s="28">
        <f t="shared" si="27"/>
        <v>-4.2886880228241902E-3</v>
      </c>
    </row>
    <row r="160" spans="1:25" x14ac:dyDescent="0.2">
      <c r="A160" s="175">
        <v>41087</v>
      </c>
      <c r="B160">
        <f>B$50*EXP(-B$49*(HLOOKUP(B$49,'Russian Bonds'!$B$1:$L$507,MATCH($A160,'Russian Bonds'!$A$2:$A$507,0))/100))</f>
        <v>17.325808964276803</v>
      </c>
      <c r="C160">
        <f>C$50*EXP(-C$49*(HLOOKUP(C$49,'Russian Bonds'!$B$1:$L$507,MATCH($A160,'Russian Bonds'!$A$2:$A$507,0))/100))</f>
        <v>2.1566664883156701</v>
      </c>
      <c r="D160">
        <f>D$50*EXP(-D$49*(HLOOKUP(D$49,'Russian Bonds'!$B$1:$L$507,MATCH($A160,'Russian Bonds'!$A$2:$A$507,0))/100))</f>
        <v>15.536938191085063</v>
      </c>
      <c r="E160">
        <f>E$50*EXP(-E$49*(HLOOKUP(E$49,'Russian Bonds'!$B$1:$L$507,MATCH($A160,'Russian Bonds'!$A$2:$A$507,0))/100))</f>
        <v>1.5630981046375614</v>
      </c>
      <c r="F160">
        <f>F$50*EXP(-F$49*(HLOOKUP(F$49,'Russian Bonds'!$B$1:$L$507,MATCH($A160,'Russian Bonds'!$A$2:$A$507,0))/100))</f>
        <v>13.774675197556276</v>
      </c>
      <c r="G160">
        <f>G$50*EXP(-G$49*(HLOOKUP(G$49,'Russian Bonds'!$B$1:$L$507,MATCH($A160,'Russian Bonds'!$A$2:$A$507,0))/100))</f>
        <v>1.0469460077941615</v>
      </c>
      <c r="H160">
        <f>H$50*EXP(-H$49*(HLOOKUP(H$49,'Russian Bonds'!$B$1:$L$507,MATCH($A160,'Russian Bonds'!$A$2:$A$507,0))/100))</f>
        <v>0.96896902075428093</v>
      </c>
      <c r="I160">
        <f>I$50*EXP(-I$49*(HLOOKUP(I$49,'Russian Bonds'!$B$1:$L$507,MATCH($A160,'Russian Bonds'!$A$2:$A$507,0))/100))</f>
        <v>0.88929822553549531</v>
      </c>
      <c r="J160">
        <f>J$50*EXP(-J$49*(HLOOKUP(J$49,'Russian Bonds'!$B$1:$L$507,MATCH($A160,'Russian Bonds'!$A$2:$A$507,0))/100))</f>
        <v>0.81617814089139085</v>
      </c>
      <c r="K160">
        <f>K$50*EXP(-K$49*(HLOOKUP(K$49,'Russian Bonds'!$B$1:$L$507,MATCH($A160,'Russian Bonds'!$A$2:$A$507,0))/100))</f>
        <v>9.8664007113356806</v>
      </c>
      <c r="L160">
        <f>L$50*EXP(-L$49*(HLOOKUP(L$49,'Russian Bonds'!$B$1:$L$507,MATCH($A160,'Russian Bonds'!$A$2:$A$507,0))/100))</f>
        <v>0.39988910798092758</v>
      </c>
      <c r="M160">
        <f>M$50*EXP(-M$49*(HLOOKUP(M$49,'Russian Bonds'!$B$1:$L$507,MATCH($A160,'Russian Bonds'!$A$2:$A$507,0))/100))</f>
        <v>0.36726632960946903</v>
      </c>
      <c r="N160">
        <f>N$50*EXP(-N$49*(HLOOKUP(N$49,'Russian Bonds'!$B$1:$L$507,MATCH($A160,'Russian Bonds'!$A$2:$A$507,0))/100))</f>
        <v>0.33730490321642964</v>
      </c>
      <c r="O160">
        <f>O$50*EXP(-O$49*(HLOOKUP(O$49,'Russian Bonds'!$B$1:$L$507,MATCH($A160,'Russian Bonds'!$A$2:$A$507,0))/100))</f>
        <v>0.30978771687245782</v>
      </c>
      <c r="P160">
        <f>P$50*EXP(-P$49*(HLOOKUP(P$49,'Russian Bonds'!$B$1:$L$507,MATCH($A160,'Russian Bonds'!$A$2:$A$507,0))/100))</f>
        <v>0.28537019825643484</v>
      </c>
      <c r="Q160">
        <f>Q$50*EXP(-Q$49*(HLOOKUP(Q$49,'Russian Bonds'!$B$1:$L$507,MATCH($A160,'Russian Bonds'!$A$2:$A$507,0))/100))</f>
        <v>0.26214224561450866</v>
      </c>
      <c r="R160">
        <f>R$50*EXP(-R$49*(HLOOKUP(R$49,'Russian Bonds'!$B$1:$L$507,MATCH($A160,'Russian Bonds'!$A$2:$A$507,0))/100))</f>
        <v>0.24080495214874056</v>
      </c>
      <c r="S160">
        <f>S$50*EXP(-S$49*(HLOOKUP(S$49,'Russian Bonds'!$B$1:$L$507,MATCH($A160,'Russian Bonds'!$A$2:$A$507,0))/100))</f>
        <v>0.22120442602994103</v>
      </c>
      <c r="T160">
        <f>T$50*EXP(-T$49*(HLOOKUP(T$49,'Russian Bonds'!$B$1:$L$507,MATCH($A160,'Russian Bonds'!$A$2:$A$507,0))/100))</f>
        <v>0.20319930158667038</v>
      </c>
      <c r="U160" s="25">
        <f>U$50*EXP(-U$49*(HLOOKUP(U$49,'Russian Bonds'!$B$1:$L$507,MATCH($A160,'Russian Bonds'!$A$2:$A$507,0))/100))</f>
        <v>4.8726042008164931</v>
      </c>
      <c r="W160" s="129">
        <f t="shared" ref="W160:W223" si="28">SUM(B160:U160)</f>
        <v>71.44455243431446</v>
      </c>
      <c r="X160" s="21">
        <f t="shared" si="26"/>
        <v>5.6681048159251937</v>
      </c>
      <c r="Y160" s="28">
        <f t="shared" si="27"/>
        <v>4.5779499550800207E-3</v>
      </c>
    </row>
    <row r="161" spans="1:25" x14ac:dyDescent="0.2">
      <c r="A161" s="175">
        <v>41088</v>
      </c>
      <c r="B161">
        <f>B$50*EXP(-B$49*(HLOOKUP(B$49,'Russian Bonds'!$B$1:$L$507,MATCH($A161,'Russian Bonds'!$A$2:$A$507,0))/100))</f>
        <v>17.336207568924806</v>
      </c>
      <c r="C161">
        <f>C$50*EXP(-C$49*(HLOOKUP(C$49,'Russian Bonds'!$B$1:$L$507,MATCH($A161,'Russian Bonds'!$A$2:$A$507,0))/100))</f>
        <v>2.1596879359191314</v>
      </c>
      <c r="D161">
        <f>D$50*EXP(-D$49*(HLOOKUP(D$49,'Russian Bonds'!$B$1:$L$507,MATCH($A161,'Russian Bonds'!$A$2:$A$507,0))/100))</f>
        <v>15.569600044228912</v>
      </c>
      <c r="E161">
        <f>E$50*EXP(-E$49*(HLOOKUP(E$49,'Russian Bonds'!$B$1:$L$507,MATCH($A161,'Russian Bonds'!$A$2:$A$507,0))/100))</f>
        <v>1.5674809123979769</v>
      </c>
      <c r="F161">
        <f>F$50*EXP(-F$49*(HLOOKUP(F$49,'Russian Bonds'!$B$1:$L$507,MATCH($A161,'Russian Bonds'!$A$2:$A$507,0))/100))</f>
        <v>13.829884242824996</v>
      </c>
      <c r="G161">
        <f>G$50*EXP(-G$49*(HLOOKUP(G$49,'Russian Bonds'!$B$1:$L$507,MATCH($A161,'Russian Bonds'!$A$2:$A$507,0))/100))</f>
        <v>1.0519834287700713</v>
      </c>
      <c r="H161">
        <f>H$50*EXP(-H$49*(HLOOKUP(H$49,'Russian Bonds'!$B$1:$L$507,MATCH($A161,'Russian Bonds'!$A$2:$A$507,0))/100))</f>
        <v>0.97509279522023007</v>
      </c>
      <c r="I161">
        <f>I$50*EXP(-I$49*(HLOOKUP(I$49,'Russian Bonds'!$B$1:$L$507,MATCH($A161,'Russian Bonds'!$A$2:$A$507,0))/100))</f>
        <v>0.89572427879054295</v>
      </c>
      <c r="J161">
        <f>J$50*EXP(-J$49*(HLOOKUP(J$49,'Russian Bonds'!$B$1:$L$507,MATCH($A161,'Russian Bonds'!$A$2:$A$507,0))/100))</f>
        <v>0.82281603099490586</v>
      </c>
      <c r="K161">
        <f>K$50*EXP(-K$49*(HLOOKUP(K$49,'Russian Bonds'!$B$1:$L$507,MATCH($A161,'Russian Bonds'!$A$2:$A$507,0))/100))</f>
        <v>9.9655596870039584</v>
      </c>
      <c r="L161">
        <f>L$50*EXP(-L$49*(HLOOKUP(L$49,'Russian Bonds'!$B$1:$L$507,MATCH($A161,'Russian Bonds'!$A$2:$A$507,0))/100))</f>
        <v>0.40431217041297107</v>
      </c>
      <c r="M161">
        <f>M$50*EXP(-M$49*(HLOOKUP(M$49,'Russian Bonds'!$B$1:$L$507,MATCH($A161,'Russian Bonds'!$A$2:$A$507,0))/100))</f>
        <v>0.37170007483129863</v>
      </c>
      <c r="N161">
        <f>N$50*EXP(-N$49*(HLOOKUP(N$49,'Russian Bonds'!$B$1:$L$507,MATCH($A161,'Russian Bonds'!$A$2:$A$507,0))/100))</f>
        <v>0.34171849313482983</v>
      </c>
      <c r="O161">
        <f>O$50*EXP(-O$49*(HLOOKUP(O$49,'Russian Bonds'!$B$1:$L$507,MATCH($A161,'Russian Bonds'!$A$2:$A$507,0))/100))</f>
        <v>0.31415524627843339</v>
      </c>
      <c r="P161">
        <f>P$50*EXP(-P$49*(HLOOKUP(P$49,'Russian Bonds'!$B$1:$L$507,MATCH($A161,'Russian Bonds'!$A$2:$A$507,0))/100))</f>
        <v>0.28968301650208494</v>
      </c>
      <c r="Q161">
        <f>Q$50*EXP(-Q$49*(HLOOKUP(Q$49,'Russian Bonds'!$B$1:$L$507,MATCH($A161,'Russian Bonds'!$A$2:$A$507,0))/100))</f>
        <v>0.26637025542567239</v>
      </c>
      <c r="R161">
        <f>R$50*EXP(-R$49*(HLOOKUP(R$49,'Russian Bonds'!$B$1:$L$507,MATCH($A161,'Russian Bonds'!$A$2:$A$507,0))/100))</f>
        <v>0.24493363067084484</v>
      </c>
      <c r="S161">
        <f>S$50*EXP(-S$49*(HLOOKUP(S$49,'Russian Bonds'!$B$1:$L$507,MATCH($A161,'Russian Bonds'!$A$2:$A$507,0))/100))</f>
        <v>0.22522215679724075</v>
      </c>
      <c r="T161">
        <f>T$50*EXP(-T$49*(HLOOKUP(T$49,'Russian Bonds'!$B$1:$L$507,MATCH($A161,'Russian Bonds'!$A$2:$A$507,0))/100))</f>
        <v>0.20709699918900859</v>
      </c>
      <c r="U161" s="25">
        <f>U$50*EXP(-U$49*(HLOOKUP(U$49,'Russian Bonds'!$B$1:$L$507,MATCH($A161,'Russian Bonds'!$A$2:$A$507,0))/100))</f>
        <v>4.9511929010798799</v>
      </c>
      <c r="W161" s="129">
        <f t="shared" si="28"/>
        <v>71.790421869397775</v>
      </c>
      <c r="X161" s="21">
        <f t="shared" si="26"/>
        <v>5.6926828514056984</v>
      </c>
      <c r="Y161" s="28">
        <f t="shared" si="27"/>
        <v>4.8294085853800078E-3</v>
      </c>
    </row>
    <row r="162" spans="1:25" x14ac:dyDescent="0.2">
      <c r="A162" s="175">
        <v>41089</v>
      </c>
      <c r="B162">
        <f>B$50*EXP(-B$49*(HLOOKUP(B$49,'Russian Bonds'!$B$1:$L$507,MATCH($A162,'Russian Bonds'!$A$2:$A$507,0))/100))</f>
        <v>17.336207568924806</v>
      </c>
      <c r="C162">
        <f>C$50*EXP(-C$49*(HLOOKUP(C$49,'Russian Bonds'!$B$1:$L$507,MATCH($A162,'Russian Bonds'!$A$2:$A$507,0))/100))</f>
        <v>2.1579608764862792</v>
      </c>
      <c r="D162">
        <f>D$50*EXP(-D$49*(HLOOKUP(D$49,'Russian Bonds'!$B$1:$L$507,MATCH($A162,'Russian Bonds'!$A$2:$A$507,0))/100))</f>
        <v>15.550927729805169</v>
      </c>
      <c r="E162">
        <f>E$50*EXP(-E$49*(HLOOKUP(E$49,'Russian Bonds'!$B$1:$L$507,MATCH($A162,'Russian Bonds'!$A$2:$A$507,0))/100))</f>
        <v>1.5649749482440691</v>
      </c>
      <c r="F162">
        <f>F$50*EXP(-F$49*(HLOOKUP(F$49,'Russian Bonds'!$B$1:$L$507,MATCH($A162,'Russian Bonds'!$A$2:$A$507,0))/100))</f>
        <v>13.843721044315501</v>
      </c>
      <c r="G162">
        <f>G$50*EXP(-G$49*(HLOOKUP(G$49,'Russian Bonds'!$B$1:$L$507,MATCH($A162,'Russian Bonds'!$A$2:$A$507,0))/100))</f>
        <v>1.053246566615726</v>
      </c>
      <c r="H162">
        <f>H$50*EXP(-H$49*(HLOOKUP(H$49,'Russian Bonds'!$B$1:$L$507,MATCH($A162,'Russian Bonds'!$A$2:$A$507,0))/100))</f>
        <v>0.97782688098064219</v>
      </c>
      <c r="I162">
        <f>I$50*EXP(-I$49*(HLOOKUP(I$49,'Russian Bonds'!$B$1:$L$507,MATCH($A162,'Russian Bonds'!$A$2:$A$507,0))/100))</f>
        <v>0.89859518748674494</v>
      </c>
      <c r="J162">
        <f>J$50*EXP(-J$49*(HLOOKUP(J$49,'Russian Bonds'!$B$1:$L$507,MATCH($A162,'Russian Bonds'!$A$2:$A$507,0))/100))</f>
        <v>0.82578350695834846</v>
      </c>
      <c r="K162">
        <f>K$50*EXP(-K$49*(HLOOKUP(K$49,'Russian Bonds'!$B$1:$L$507,MATCH($A162,'Russian Bonds'!$A$2:$A$507,0))/100))</f>
        <v>9.9855107507914003</v>
      </c>
      <c r="L162">
        <f>L$50*EXP(-L$49*(HLOOKUP(L$49,'Russian Bonds'!$B$1:$L$507,MATCH($A162,'Russian Bonds'!$A$2:$A$507,0))/100))</f>
        <v>0.40520263634124615</v>
      </c>
      <c r="M162">
        <f>M$50*EXP(-M$49*(HLOOKUP(M$49,'Russian Bonds'!$B$1:$L$507,MATCH($A162,'Russian Bonds'!$A$2:$A$507,0))/100))</f>
        <v>0.37259322636402031</v>
      </c>
      <c r="N162">
        <f>N$50*EXP(-N$49*(HLOOKUP(N$49,'Russian Bonds'!$B$1:$L$507,MATCH($A162,'Russian Bonds'!$A$2:$A$507,0))/100))</f>
        <v>0.34260811722714563</v>
      </c>
      <c r="O162">
        <f>O$50*EXP(-O$49*(HLOOKUP(O$49,'Russian Bonds'!$B$1:$L$507,MATCH($A162,'Russian Bonds'!$A$2:$A$507,0))/100))</f>
        <v>0.31503611360677275</v>
      </c>
      <c r="P162">
        <f>P$50*EXP(-P$49*(HLOOKUP(P$49,'Russian Bonds'!$B$1:$L$507,MATCH($A162,'Russian Bonds'!$A$2:$A$507,0))/100))</f>
        <v>0.29011786708323939</v>
      </c>
      <c r="Q162">
        <f>Q$50*EXP(-Q$49*(HLOOKUP(Q$49,'Russian Bonds'!$B$1:$L$507,MATCH($A162,'Russian Bonds'!$A$2:$A$507,0))/100))</f>
        <v>0.26679678897019521</v>
      </c>
      <c r="R162">
        <f>R$50*EXP(-R$49*(HLOOKUP(R$49,'Russian Bonds'!$B$1:$L$507,MATCH($A162,'Russian Bonds'!$A$2:$A$507,0))/100))</f>
        <v>0.24535037197272666</v>
      </c>
      <c r="S162">
        <f>S$50*EXP(-S$49*(HLOOKUP(S$49,'Russian Bonds'!$B$1:$L$507,MATCH($A162,'Russian Bonds'!$A$2:$A$507,0))/100))</f>
        <v>0.22562792175838423</v>
      </c>
      <c r="T162">
        <f>T$50*EXP(-T$49*(HLOOKUP(T$49,'Russian Bonds'!$B$1:$L$507,MATCH($A162,'Russian Bonds'!$A$2:$A$507,0))/100))</f>
        <v>0.20749085753441007</v>
      </c>
      <c r="U162" s="25">
        <f>U$50*EXP(-U$49*(HLOOKUP(U$49,'Russian Bonds'!$B$1:$L$507,MATCH($A162,'Russian Bonds'!$A$2:$A$507,0))/100))</f>
        <v>4.9511929010798799</v>
      </c>
      <c r="W162" s="129">
        <f t="shared" si="28"/>
        <v>71.816771862546702</v>
      </c>
      <c r="X162" s="21">
        <f t="shared" si="26"/>
        <v>5.6955403834637606</v>
      </c>
      <c r="Y162" s="28">
        <f t="shared" si="27"/>
        <v>3.6697316840306925E-4</v>
      </c>
    </row>
    <row r="163" spans="1:25" x14ac:dyDescent="0.2">
      <c r="A163" s="175">
        <v>41090</v>
      </c>
      <c r="B163">
        <f>B$50*EXP(-B$49*(HLOOKUP(B$49,'Russian Bonds'!$B$1:$L$507,MATCH($A163,'Russian Bonds'!$A$2:$A$507,0))/100))</f>
        <v>17.337941276365626</v>
      </c>
      <c r="C163">
        <f>C$50*EXP(-C$49*(HLOOKUP(C$49,'Russian Bonds'!$B$1:$L$507,MATCH($A163,'Russian Bonds'!$A$2:$A$507,0))/100))</f>
        <v>2.1592560415228266</v>
      </c>
      <c r="D163">
        <f>D$50*EXP(-D$49*(HLOOKUP(D$49,'Russian Bonds'!$B$1:$L$507,MATCH($A163,'Russian Bonds'!$A$2:$A$507,0))/100))</f>
        <v>15.574271624944252</v>
      </c>
      <c r="E163">
        <f>E$50*EXP(-E$49*(HLOOKUP(E$49,'Russian Bonds'!$B$1:$L$507,MATCH($A163,'Russian Bonds'!$A$2:$A$507,0))/100))</f>
        <v>1.5681080301781309</v>
      </c>
      <c r="F163">
        <f>F$50*EXP(-F$49*(HLOOKUP(F$49,'Russian Bonds'!$B$1:$L$507,MATCH($A163,'Russian Bonds'!$A$2:$A$507,0))/100))</f>
        <v>13.899206826075261</v>
      </c>
      <c r="G163">
        <f>G$50*EXP(-G$49*(HLOOKUP(G$49,'Russian Bonds'!$B$1:$L$507,MATCH($A163,'Russian Bonds'!$A$2:$A$507,0))/100))</f>
        <v>1.0583143029726882</v>
      </c>
      <c r="H163">
        <f>H$50*EXP(-H$49*(HLOOKUP(H$49,'Russian Bonds'!$B$1:$L$507,MATCH($A163,'Russian Bonds'!$A$2:$A$507,0))/100))</f>
        <v>0.98607522131007908</v>
      </c>
      <c r="I163">
        <f>I$50*EXP(-I$49*(HLOOKUP(I$49,'Russian Bonds'!$B$1:$L$507,MATCH($A163,'Russian Bonds'!$A$2:$A$507,0))/100))</f>
        <v>0.90726324137472825</v>
      </c>
      <c r="J163">
        <f>J$50*EXP(-J$49*(HLOOKUP(J$49,'Russian Bonds'!$B$1:$L$507,MATCH($A163,'Russian Bonds'!$A$2:$A$507,0))/100))</f>
        <v>0.83475030237164838</v>
      </c>
      <c r="K163">
        <f>K$50*EXP(-K$49*(HLOOKUP(K$49,'Russian Bonds'!$B$1:$L$507,MATCH($A163,'Russian Bonds'!$A$2:$A$507,0))/100))</f>
        <v>10.126291064091305</v>
      </c>
      <c r="L163">
        <f>L$50*EXP(-L$49*(HLOOKUP(L$49,'Russian Bonds'!$B$1:$L$507,MATCH($A163,'Russian Bonds'!$A$2:$A$507,0))/100))</f>
        <v>0.4114910534732249</v>
      </c>
      <c r="M163">
        <f>M$50*EXP(-M$49*(HLOOKUP(M$49,'Russian Bonds'!$B$1:$L$507,MATCH($A163,'Russian Bonds'!$A$2:$A$507,0))/100))</f>
        <v>0.37890566861389152</v>
      </c>
      <c r="N163">
        <f>N$50*EXP(-N$49*(HLOOKUP(N$49,'Russian Bonds'!$B$1:$L$507,MATCH($A163,'Russian Bonds'!$A$2:$A$507,0))/100))</f>
        <v>0.34890067352845128</v>
      </c>
      <c r="O163">
        <f>O$50*EXP(-O$49*(HLOOKUP(O$49,'Russian Bonds'!$B$1:$L$507,MATCH($A163,'Russian Bonds'!$A$2:$A$507,0))/100))</f>
        <v>0.3212717308609408</v>
      </c>
      <c r="P163">
        <f>P$50*EXP(-P$49*(HLOOKUP(P$49,'Russian Bonds'!$B$1:$L$507,MATCH($A163,'Russian Bonds'!$A$2:$A$507,0))/100))</f>
        <v>0.29583068443680721</v>
      </c>
      <c r="Q163">
        <f>Q$50*EXP(-Q$49*(HLOOKUP(Q$49,'Russian Bonds'!$B$1:$L$507,MATCH($A163,'Russian Bonds'!$A$2:$A$507,0))/100))</f>
        <v>0.27240427789841903</v>
      </c>
      <c r="R163">
        <f>R$50*EXP(-R$49*(HLOOKUP(R$49,'Russian Bonds'!$B$1:$L$507,MATCH($A163,'Russian Bonds'!$A$2:$A$507,0))/100))</f>
        <v>0.25083297480998784</v>
      </c>
      <c r="S163">
        <f>S$50*EXP(-S$49*(HLOOKUP(S$49,'Russian Bonds'!$B$1:$L$507,MATCH($A163,'Russian Bonds'!$A$2:$A$507,0))/100))</f>
        <v>0.23096987219668449</v>
      </c>
      <c r="T163">
        <f>T$50*EXP(-T$49*(HLOOKUP(T$49,'Russian Bonds'!$B$1:$L$507,MATCH($A163,'Russian Bonds'!$A$2:$A$507,0))/100))</f>
        <v>0.21267970011903142</v>
      </c>
      <c r="U163" s="25">
        <f>U$50*EXP(-U$49*(HLOOKUP(U$49,'Russian Bonds'!$B$1:$L$507,MATCH($A163,'Russian Bonds'!$A$2:$A$507,0))/100))</f>
        <v>5.0714589505848986</v>
      </c>
      <c r="W163" s="129">
        <f t="shared" si="28"/>
        <v>72.246223517728879</v>
      </c>
      <c r="X163" s="21">
        <f t="shared" si="26"/>
        <v>5.7335638995945208</v>
      </c>
      <c r="Y163" s="28">
        <f t="shared" si="27"/>
        <v>5.9620157992971773E-3</v>
      </c>
    </row>
    <row r="164" spans="1:25" x14ac:dyDescent="0.2">
      <c r="A164" s="175">
        <v>41093</v>
      </c>
      <c r="B164">
        <f>B$50*EXP(-B$49*(HLOOKUP(B$49,'Russian Bonds'!$B$1:$L$507,MATCH($A164,'Russian Bonds'!$A$2:$A$507,0))/100))</f>
        <v>17.337941276365626</v>
      </c>
      <c r="C164">
        <f>C$50*EXP(-C$49*(HLOOKUP(C$49,'Russian Bonds'!$B$1:$L$507,MATCH($A164,'Russian Bonds'!$A$2:$A$507,0))/100))</f>
        <v>2.1614163775523365</v>
      </c>
      <c r="D164">
        <f>D$50*EXP(-D$49*(HLOOKUP(D$49,'Russian Bonds'!$B$1:$L$507,MATCH($A164,'Russian Bonds'!$A$2:$A$507,0))/100))</f>
        <v>15.592971968856491</v>
      </c>
      <c r="E164">
        <f>E$50*EXP(-E$49*(HLOOKUP(E$49,'Russian Bonds'!$B$1:$L$507,MATCH($A164,'Russian Bonds'!$A$2:$A$507,0))/100))</f>
        <v>1.5706190112756178</v>
      </c>
      <c r="F164">
        <f>F$50*EXP(-F$49*(HLOOKUP(F$49,'Russian Bonds'!$B$1:$L$507,MATCH($A164,'Russian Bonds'!$A$2:$A$507,0))/100))</f>
        <v>13.927033056682607</v>
      </c>
      <c r="G164">
        <f>G$50*EXP(-G$49*(HLOOKUP(G$49,'Russian Bonds'!$B$1:$L$507,MATCH($A164,'Russian Bonds'!$A$2:$A$507,0))/100))</f>
        <v>1.0608573076848351</v>
      </c>
      <c r="H164">
        <f>H$50*EXP(-H$49*(HLOOKUP(H$49,'Russian Bonds'!$B$1:$L$507,MATCH($A164,'Russian Bonds'!$A$2:$A$507,0))/100))</f>
        <v>0.98884010095486219</v>
      </c>
      <c r="I164">
        <f>I$50*EXP(-I$49*(HLOOKUP(I$49,'Russian Bonds'!$B$1:$L$507,MATCH($A164,'Russian Bonds'!$A$2:$A$507,0))/100))</f>
        <v>0.91017113389375692</v>
      </c>
      <c r="J164">
        <f>J$50*EXP(-J$49*(HLOOKUP(J$49,'Russian Bonds'!$B$1:$L$507,MATCH($A164,'Russian Bonds'!$A$2:$A$507,0))/100))</f>
        <v>0.83776081913901035</v>
      </c>
      <c r="K164">
        <f>K$50*EXP(-K$49*(HLOOKUP(K$49,'Russian Bonds'!$B$1:$L$507,MATCH($A164,'Russian Bonds'!$A$2:$A$507,0))/100))</f>
        <v>10.177049309278432</v>
      </c>
      <c r="L164">
        <f>L$50*EXP(-L$49*(HLOOKUP(L$49,'Russian Bonds'!$B$1:$L$507,MATCH($A164,'Russian Bonds'!$A$2:$A$507,0))/100))</f>
        <v>0.41376048949552191</v>
      </c>
      <c r="M164">
        <f>M$50*EXP(-M$49*(HLOOKUP(M$49,'Russian Bonds'!$B$1:$L$507,MATCH($A164,'Russian Bonds'!$A$2:$A$507,0))/100))</f>
        <v>0.38118593658869948</v>
      </c>
      <c r="N164">
        <f>N$50*EXP(-N$49*(HLOOKUP(N$49,'Russian Bonds'!$B$1:$L$507,MATCH($A164,'Russian Bonds'!$A$2:$A$507,0))/100))</f>
        <v>0.35117591442857338</v>
      </c>
      <c r="O164">
        <f>O$50*EXP(-O$49*(HLOOKUP(O$49,'Russian Bonds'!$B$1:$L$507,MATCH($A164,'Russian Bonds'!$A$2:$A$507,0))/100))</f>
        <v>0.32352852253259307</v>
      </c>
      <c r="P164">
        <f>P$50*EXP(-P$49*(HLOOKUP(P$49,'Russian Bonds'!$B$1:$L$507,MATCH($A164,'Russian Bonds'!$A$2:$A$507,0))/100))</f>
        <v>0.29627476343944964</v>
      </c>
      <c r="Q164">
        <f>Q$50*EXP(-Q$49*(HLOOKUP(Q$49,'Russian Bonds'!$B$1:$L$507,MATCH($A164,'Russian Bonds'!$A$2:$A$507,0))/100))</f>
        <v>0.27284047360656799</v>
      </c>
      <c r="R164">
        <f>R$50*EXP(-R$49*(HLOOKUP(R$49,'Russian Bonds'!$B$1:$L$507,MATCH($A164,'Russian Bonds'!$A$2:$A$507,0))/100))</f>
        <v>0.25125975352629115</v>
      </c>
      <c r="S164">
        <f>S$50*EXP(-S$49*(HLOOKUP(S$49,'Russian Bonds'!$B$1:$L$507,MATCH($A164,'Russian Bonds'!$A$2:$A$507,0))/100))</f>
        <v>0.23138599236243529</v>
      </c>
      <c r="T164">
        <f>T$50*EXP(-T$49*(HLOOKUP(T$49,'Russian Bonds'!$B$1:$L$507,MATCH($A164,'Russian Bonds'!$A$2:$A$507,0))/100))</f>
        <v>0.21308417567936019</v>
      </c>
      <c r="U164" s="25">
        <f>U$50*EXP(-U$49*(HLOOKUP(U$49,'Russian Bonds'!$B$1:$L$507,MATCH($A164,'Russian Bonds'!$A$2:$A$507,0))/100))</f>
        <v>5.0411213008435078</v>
      </c>
      <c r="W164" s="129">
        <f t="shared" si="28"/>
        <v>72.34027768418656</v>
      </c>
      <c r="X164" s="21">
        <f t="shared" si="26"/>
        <v>5.7308780047612009</v>
      </c>
      <c r="Y164" s="28">
        <f t="shared" si="27"/>
        <v>1.3010091390601324E-3</v>
      </c>
    </row>
    <row r="165" spans="1:25" x14ac:dyDescent="0.2">
      <c r="A165" s="175">
        <v>41094</v>
      </c>
      <c r="B165">
        <f>B$50*EXP(-B$49*(HLOOKUP(B$49,'Russian Bonds'!$B$1:$L$507,MATCH($A165,'Russian Bonds'!$A$2:$A$507,0))/100))</f>
        <v>17.336207568924806</v>
      </c>
      <c r="C165">
        <f>C$50*EXP(-C$49*(HLOOKUP(C$49,'Russian Bonds'!$B$1:$L$507,MATCH($A165,'Russian Bonds'!$A$2:$A$507,0))/100))</f>
        <v>2.1609841375022718</v>
      </c>
      <c r="D165">
        <f>D$50*EXP(-D$49*(HLOOKUP(D$49,'Russian Bonds'!$B$1:$L$507,MATCH($A165,'Russian Bonds'!$A$2:$A$507,0))/100))</f>
        <v>15.583618991848871</v>
      </c>
      <c r="E165">
        <f>E$50*EXP(-E$49*(HLOOKUP(E$49,'Russian Bonds'!$B$1:$L$507,MATCH($A165,'Russian Bonds'!$A$2:$A$507,0))/100))</f>
        <v>1.5693630185306817</v>
      </c>
      <c r="F165">
        <f>F$50*EXP(-F$49*(HLOOKUP(F$49,'Russian Bonds'!$B$1:$L$507,MATCH($A165,'Russian Bonds'!$A$2:$A$507,0))/100))</f>
        <v>13.899206826075261</v>
      </c>
      <c r="G165">
        <f>G$50*EXP(-G$49*(HLOOKUP(G$49,'Russian Bonds'!$B$1:$L$507,MATCH($A165,'Russian Bonds'!$A$2:$A$507,0))/100))</f>
        <v>1.0583143029726882</v>
      </c>
      <c r="H165">
        <f>H$50*EXP(-H$49*(HLOOKUP(H$49,'Russian Bonds'!$B$1:$L$507,MATCH($A165,'Russian Bonds'!$A$2:$A$507,0))/100))</f>
        <v>0.98607522131007908</v>
      </c>
      <c r="I165">
        <f>I$50*EXP(-I$49*(HLOOKUP(I$49,'Russian Bonds'!$B$1:$L$507,MATCH($A165,'Russian Bonds'!$A$2:$A$507,0))/100))</f>
        <v>0.90726324137472825</v>
      </c>
      <c r="J165">
        <f>J$50*EXP(-J$49*(HLOOKUP(J$49,'Russian Bonds'!$B$1:$L$507,MATCH($A165,'Russian Bonds'!$A$2:$A$507,0))/100))</f>
        <v>0.83475030237164838</v>
      </c>
      <c r="K165">
        <f>K$50*EXP(-K$49*(HLOOKUP(K$49,'Russian Bonds'!$B$1:$L$507,MATCH($A165,'Russian Bonds'!$A$2:$A$507,0))/100))</f>
        <v>10.156715551195875</v>
      </c>
      <c r="L165">
        <f>L$50*EXP(-L$49*(HLOOKUP(L$49,'Russian Bonds'!$B$1:$L$507,MATCH($A165,'Russian Bonds'!$A$2:$A$507,0))/100))</f>
        <v>0.412851216985133</v>
      </c>
      <c r="M165">
        <f>M$50*EXP(-M$49*(HLOOKUP(M$49,'Russian Bonds'!$B$1:$L$507,MATCH($A165,'Russian Bonds'!$A$2:$A$507,0))/100))</f>
        <v>0.38027218727865819</v>
      </c>
      <c r="N165">
        <f>N$50*EXP(-N$49*(HLOOKUP(N$49,'Russian Bonds'!$B$1:$L$507,MATCH($A165,'Russian Bonds'!$A$2:$A$507,0))/100))</f>
        <v>0.35026404299760672</v>
      </c>
      <c r="O165">
        <f>O$50*EXP(-O$49*(HLOOKUP(O$49,'Russian Bonds'!$B$1:$L$507,MATCH($A165,'Russian Bonds'!$A$2:$A$507,0))/100))</f>
        <v>0.32262390971845517</v>
      </c>
      <c r="P165">
        <f>P$50*EXP(-P$49*(HLOOKUP(P$49,'Russian Bonds'!$B$1:$L$507,MATCH($A165,'Russian Bonds'!$A$2:$A$507,0))/100))</f>
        <v>0.29627476343944964</v>
      </c>
      <c r="Q165">
        <f>Q$50*EXP(-Q$49*(HLOOKUP(Q$49,'Russian Bonds'!$B$1:$L$507,MATCH($A165,'Russian Bonds'!$A$2:$A$507,0))/100))</f>
        <v>0.27284047360656799</v>
      </c>
      <c r="R165">
        <f>R$50*EXP(-R$49*(HLOOKUP(R$49,'Russian Bonds'!$B$1:$L$507,MATCH($A165,'Russian Bonds'!$A$2:$A$507,0))/100))</f>
        <v>0.25125975352629115</v>
      </c>
      <c r="S165">
        <f>S$50*EXP(-S$49*(HLOOKUP(S$49,'Russian Bonds'!$B$1:$L$507,MATCH($A165,'Russian Bonds'!$A$2:$A$507,0))/100))</f>
        <v>0.23138599236243529</v>
      </c>
      <c r="T165">
        <f>T$50*EXP(-T$49*(HLOOKUP(T$49,'Russian Bonds'!$B$1:$L$507,MATCH($A165,'Russian Bonds'!$A$2:$A$507,0))/100))</f>
        <v>0.21308417567936019</v>
      </c>
      <c r="U165" s="25">
        <f>U$50*EXP(-U$49*(HLOOKUP(U$49,'Russian Bonds'!$B$1:$L$507,MATCH($A165,'Russian Bonds'!$A$2:$A$507,0))/100))</f>
        <v>5.0411213008435078</v>
      </c>
      <c r="W165" s="129">
        <f t="shared" si="28"/>
        <v>72.26447697854438</v>
      </c>
      <c r="X165" s="21">
        <f t="shared" si="26"/>
        <v>5.7298512056480231</v>
      </c>
      <c r="Y165" s="28">
        <f t="shared" si="27"/>
        <v>-1.0483847887540162E-3</v>
      </c>
    </row>
    <row r="166" spans="1:25" x14ac:dyDescent="0.2">
      <c r="A166" s="175">
        <v>41095</v>
      </c>
      <c r="B166">
        <f>B$50*EXP(-B$49*(HLOOKUP(B$49,'Russian Bonds'!$B$1:$L$507,MATCH($A166,'Russian Bonds'!$A$2:$A$507,0))/100))</f>
        <v>17.331007486705463</v>
      </c>
      <c r="C166">
        <f>C$50*EXP(-C$49*(HLOOKUP(C$49,'Russian Bonds'!$B$1:$L$507,MATCH($A166,'Russian Bonds'!$A$2:$A$507,0))/100))</f>
        <v>2.1592560415228266</v>
      </c>
      <c r="D166">
        <f>D$50*EXP(-D$49*(HLOOKUP(D$49,'Russian Bonds'!$B$1:$L$507,MATCH($A166,'Russian Bonds'!$A$2:$A$507,0))/100))</f>
        <v>15.560261086169962</v>
      </c>
      <c r="E166">
        <f>E$50*EXP(-E$49*(HLOOKUP(E$49,'Russian Bonds'!$B$1:$L$507,MATCH($A166,'Russian Bonds'!$A$2:$A$507,0))/100))</f>
        <v>1.566227429128219</v>
      </c>
      <c r="F166">
        <f>F$50*EXP(-F$49*(HLOOKUP(F$49,'Russian Bonds'!$B$1:$L$507,MATCH($A166,'Russian Bonds'!$A$2:$A$507,0))/100))</f>
        <v>13.829884242824996</v>
      </c>
      <c r="G166">
        <f>G$50*EXP(-G$49*(HLOOKUP(G$49,'Russian Bonds'!$B$1:$L$507,MATCH($A166,'Russian Bonds'!$A$2:$A$507,0))/100))</f>
        <v>1.0519834287700713</v>
      </c>
      <c r="H166">
        <f>H$50*EXP(-H$49*(HLOOKUP(H$49,'Russian Bonds'!$B$1:$L$507,MATCH($A166,'Russian Bonds'!$A$2:$A$507,0))/100))</f>
        <v>0.97714264167565212</v>
      </c>
      <c r="I166">
        <f>I$50*EXP(-I$49*(HLOOKUP(I$49,'Russian Bonds'!$B$1:$L$507,MATCH($A166,'Russian Bonds'!$A$2:$A$507,0))/100))</f>
        <v>0.8978765988105506</v>
      </c>
      <c r="J166">
        <f>J$50*EXP(-J$49*(HLOOKUP(J$49,'Russian Bonds'!$B$1:$L$507,MATCH($A166,'Russian Bonds'!$A$2:$A$507,0))/100))</f>
        <v>0.82504063614409606</v>
      </c>
      <c r="K166">
        <f>K$50*EXP(-K$49*(HLOOKUP(K$49,'Russian Bonds'!$B$1:$L$507,MATCH($A166,'Russian Bonds'!$A$2:$A$507,0))/100))</f>
        <v>10.025532784499283</v>
      </c>
      <c r="L166">
        <f>L$50*EXP(-L$49*(HLOOKUP(L$49,'Russian Bonds'!$B$1:$L$507,MATCH($A166,'Russian Bonds'!$A$2:$A$507,0))/100))</f>
        <v>0.40698945606179804</v>
      </c>
      <c r="M166">
        <f>M$50*EXP(-M$49*(HLOOKUP(M$49,'Russian Bonds'!$B$1:$L$507,MATCH($A166,'Russian Bonds'!$A$2:$A$507,0))/100))</f>
        <v>0.37438597300042287</v>
      </c>
      <c r="N166">
        <f>N$50*EXP(-N$49*(HLOOKUP(N$49,'Russian Bonds'!$B$1:$L$507,MATCH($A166,'Russian Bonds'!$A$2:$A$507,0))/100))</f>
        <v>0.34439431953782718</v>
      </c>
      <c r="O166">
        <f>O$50*EXP(-O$49*(HLOOKUP(O$49,'Russian Bonds'!$B$1:$L$507,MATCH($A166,'Russian Bonds'!$A$2:$A$507,0))/100))</f>
        <v>0.31680526484305294</v>
      </c>
      <c r="P166">
        <f>P$50*EXP(-P$49*(HLOOKUP(P$49,'Russian Bonds'!$B$1:$L$507,MATCH($A166,'Russian Bonds'!$A$2:$A$507,0))/100))</f>
        <v>0.29011786708323939</v>
      </c>
      <c r="Q166">
        <f>Q$50*EXP(-Q$49*(HLOOKUP(Q$49,'Russian Bonds'!$B$1:$L$507,MATCH($A166,'Russian Bonds'!$A$2:$A$507,0))/100))</f>
        <v>0.26679678897019521</v>
      </c>
      <c r="R166">
        <f>R$50*EXP(-R$49*(HLOOKUP(R$49,'Russian Bonds'!$B$1:$L$507,MATCH($A166,'Russian Bonds'!$A$2:$A$507,0))/100))</f>
        <v>0.24535037197272666</v>
      </c>
      <c r="S166">
        <f>S$50*EXP(-S$49*(HLOOKUP(S$49,'Russian Bonds'!$B$1:$L$507,MATCH($A166,'Russian Bonds'!$A$2:$A$507,0))/100))</f>
        <v>0.22562792175838423</v>
      </c>
      <c r="T166">
        <f>T$50*EXP(-T$49*(HLOOKUP(T$49,'Russian Bonds'!$B$1:$L$507,MATCH($A166,'Russian Bonds'!$A$2:$A$507,0))/100))</f>
        <v>0.20749085753441007</v>
      </c>
      <c r="U166" s="25">
        <f>U$50*EXP(-U$49*(HLOOKUP(U$49,'Russian Bonds'!$B$1:$L$507,MATCH($A166,'Russian Bonds'!$A$2:$A$507,0))/100))</f>
        <v>4.8921336504798276</v>
      </c>
      <c r="W166" s="129">
        <f t="shared" si="28"/>
        <v>71.794304847493038</v>
      </c>
      <c r="X166" s="21">
        <f t="shared" si="26"/>
        <v>5.686801069437033</v>
      </c>
      <c r="Y166" s="28">
        <f t="shared" si="27"/>
        <v>-6.5275270905225165E-3</v>
      </c>
    </row>
    <row r="167" spans="1:25" x14ac:dyDescent="0.2">
      <c r="A167" s="175">
        <v>41096</v>
      </c>
      <c r="B167">
        <f>B$50*EXP(-B$49*(HLOOKUP(B$49,'Russian Bonds'!$B$1:$L$507,MATCH($A167,'Russian Bonds'!$A$2:$A$507,0))/100))</f>
        <v>17.334474034846064</v>
      </c>
      <c r="C167">
        <f>C$50*EXP(-C$49*(HLOOKUP(C$49,'Russian Bonds'!$B$1:$L$507,MATCH($A167,'Russian Bonds'!$A$2:$A$507,0))/100))</f>
        <v>2.1579608764862792</v>
      </c>
      <c r="D167">
        <f>D$50*EXP(-D$49*(HLOOKUP(D$49,'Russian Bonds'!$B$1:$L$507,MATCH($A167,'Russian Bonds'!$A$2:$A$507,0))/100))</f>
        <v>15.52761882426004</v>
      </c>
      <c r="E167">
        <f>E$50*EXP(-E$49*(HLOOKUP(E$49,'Russian Bonds'!$B$1:$L$507,MATCH($A167,'Russian Bonds'!$A$2:$A$507,0))/100))</f>
        <v>1.5618481262118871</v>
      </c>
      <c r="F167">
        <f>F$50*EXP(-F$49*(HLOOKUP(F$49,'Russian Bonds'!$B$1:$L$507,MATCH($A167,'Russian Bonds'!$A$2:$A$507,0))/100))</f>
        <v>13.781564257276461</v>
      </c>
      <c r="G167">
        <f>G$50*EXP(-G$49*(HLOOKUP(G$49,'Russian Bonds'!$B$1:$L$507,MATCH($A167,'Russian Bonds'!$A$2:$A$507,0))/100))</f>
        <v>1.0475743638868151</v>
      </c>
      <c r="H167">
        <f>H$50*EXP(-H$49*(HLOOKUP(H$49,'Russian Bonds'!$B$1:$L$507,MATCH($A167,'Russian Bonds'!$A$2:$A$507,0))/100))</f>
        <v>0.9744104691055776</v>
      </c>
      <c r="I167">
        <f>I$50*EXP(-I$49*(HLOOKUP(I$49,'Russian Bonds'!$B$1:$L$507,MATCH($A167,'Russian Bonds'!$A$2:$A$507,0))/100))</f>
        <v>0.89500798592285968</v>
      </c>
      <c r="J167">
        <f>J$50*EXP(-J$49*(HLOOKUP(J$49,'Russian Bonds'!$B$1:$L$507,MATCH($A167,'Russian Bonds'!$A$2:$A$507,0))/100))</f>
        <v>0.82207582970755344</v>
      </c>
      <c r="K167">
        <f>K$50*EXP(-K$49*(HLOOKUP(K$49,'Russian Bonds'!$B$1:$L$507,MATCH($A167,'Russian Bonds'!$A$2:$A$507,0))/100))</f>
        <v>10.025532784499283</v>
      </c>
      <c r="L167">
        <f>L$50*EXP(-L$49*(HLOOKUP(L$49,'Russian Bonds'!$B$1:$L$507,MATCH($A167,'Russian Bonds'!$A$2:$A$507,0))/100))</f>
        <v>0.40698945606179804</v>
      </c>
      <c r="M167">
        <f>M$50*EXP(-M$49*(HLOOKUP(M$49,'Russian Bonds'!$B$1:$L$507,MATCH($A167,'Russian Bonds'!$A$2:$A$507,0))/100))</f>
        <v>0.37438597300042287</v>
      </c>
      <c r="N167">
        <f>N$50*EXP(-N$49*(HLOOKUP(N$49,'Russian Bonds'!$B$1:$L$507,MATCH($A167,'Russian Bonds'!$A$2:$A$507,0))/100))</f>
        <v>0.34439431953782718</v>
      </c>
      <c r="O167">
        <f>O$50*EXP(-O$49*(HLOOKUP(O$49,'Russian Bonds'!$B$1:$L$507,MATCH($A167,'Russian Bonds'!$A$2:$A$507,0))/100))</f>
        <v>0.31680526484305294</v>
      </c>
      <c r="P167">
        <f>P$50*EXP(-P$49*(HLOOKUP(P$49,'Russian Bonds'!$B$1:$L$507,MATCH($A167,'Russian Bonds'!$A$2:$A$507,0))/100))</f>
        <v>0.29186380686727476</v>
      </c>
      <c r="Q167">
        <f>Q$50*EXP(-Q$49*(HLOOKUP(Q$49,'Russian Bonds'!$B$1:$L$507,MATCH($A167,'Russian Bonds'!$A$2:$A$507,0))/100))</f>
        <v>0.2685097640930465</v>
      </c>
      <c r="R167">
        <f>R$50*EXP(-R$49*(HLOOKUP(R$49,'Russian Bonds'!$B$1:$L$507,MATCH($A167,'Russian Bonds'!$A$2:$A$507,0))/100))</f>
        <v>0.24702443988229711</v>
      </c>
      <c r="S167">
        <f>S$50*EXP(-S$49*(HLOOKUP(S$49,'Russian Bonds'!$B$1:$L$507,MATCH($A167,'Russian Bonds'!$A$2:$A$507,0))/100))</f>
        <v>0.22725830513193931</v>
      </c>
      <c r="T167">
        <f>T$50*EXP(-T$49*(HLOOKUP(T$49,'Russian Bonds'!$B$1:$L$507,MATCH($A167,'Russian Bonds'!$A$2:$A$507,0))/100))</f>
        <v>0.20907379559710867</v>
      </c>
      <c r="U167" s="25">
        <f>U$50*EXP(-U$49*(HLOOKUP(U$49,'Russian Bonds'!$B$1:$L$507,MATCH($A167,'Russian Bonds'!$A$2:$A$507,0))/100))</f>
        <v>4.9413004110652308</v>
      </c>
      <c r="W167" s="129">
        <f t="shared" si="28"/>
        <v>71.755673088282805</v>
      </c>
      <c r="X167" s="21">
        <f t="shared" si="26"/>
        <v>5.6992478268092821</v>
      </c>
      <c r="Y167" s="28">
        <f t="shared" si="27"/>
        <v>-5.382342888292105E-4</v>
      </c>
    </row>
    <row r="168" spans="1:25" x14ac:dyDescent="0.2">
      <c r="A168" s="175">
        <v>41097</v>
      </c>
      <c r="B168">
        <f>B$50*EXP(-B$49*(HLOOKUP(B$49,'Russian Bonds'!$B$1:$L$507,MATCH($A168,'Russian Bonds'!$A$2:$A$507,0))/100))</f>
        <v>17.346612414607723</v>
      </c>
      <c r="C168">
        <f>C$50*EXP(-C$49*(HLOOKUP(C$49,'Russian Bonds'!$B$1:$L$507,MATCH($A168,'Russian Bonds'!$A$2:$A$507,0))/100))</f>
        <v>2.157529327467322</v>
      </c>
      <c r="D168">
        <f>D$50*EXP(-D$49*(HLOOKUP(D$49,'Russian Bonds'!$B$1:$L$507,MATCH($A168,'Russian Bonds'!$A$2:$A$507,0))/100))</f>
        <v>15.4950450391743</v>
      </c>
      <c r="E168">
        <f>E$50*EXP(-E$49*(HLOOKUP(E$49,'Russian Bonds'!$B$1:$L$507,MATCH($A168,'Russian Bonds'!$A$2:$A$507,0))/100))</f>
        <v>1.5574810681928648</v>
      </c>
      <c r="F168">
        <f>F$50*EXP(-F$49*(HLOOKUP(F$49,'Russian Bonds'!$B$1:$L$507,MATCH($A168,'Russian Bonds'!$A$2:$A$507,0))/100))</f>
        <v>13.733413096062419</v>
      </c>
      <c r="G168">
        <f>G$50*EXP(-G$49*(HLOOKUP(G$49,'Russian Bonds'!$B$1:$L$507,MATCH($A168,'Russian Bonds'!$A$2:$A$507,0))/100))</f>
        <v>1.0431837782425026</v>
      </c>
      <c r="H168">
        <f>H$50*EXP(-H$49*(HLOOKUP(H$49,'Russian Bonds'!$B$1:$L$507,MATCH($A168,'Russian Bonds'!$A$2:$A$507,0))/100))</f>
        <v>0.97236635419232709</v>
      </c>
      <c r="I168">
        <f>I$50*EXP(-I$49*(HLOOKUP(I$49,'Russian Bonds'!$B$1:$L$507,MATCH($A168,'Russian Bonds'!$A$2:$A$507,0))/100))</f>
        <v>0.89286254231878281</v>
      </c>
      <c r="J168">
        <f>J$50*EXP(-J$49*(HLOOKUP(J$49,'Russian Bonds'!$B$1:$L$507,MATCH($A168,'Russian Bonds'!$A$2:$A$507,0))/100))</f>
        <v>0.81985921873874201</v>
      </c>
      <c r="K168">
        <f>K$50*EXP(-K$49*(HLOOKUP(K$49,'Russian Bonds'!$B$1:$L$507,MATCH($A168,'Russian Bonds'!$A$2:$A$507,0))/100))</f>
        <v>10.045603914507915</v>
      </c>
      <c r="L168">
        <f>L$50*EXP(-L$49*(HLOOKUP(L$49,'Russian Bonds'!$B$1:$L$507,MATCH($A168,'Russian Bonds'!$A$2:$A$507,0))/100))</f>
        <v>0.40788581850228567</v>
      </c>
      <c r="M168">
        <f>M$50*EXP(-M$49*(HLOOKUP(M$49,'Russian Bonds'!$B$1:$L$507,MATCH($A168,'Russian Bonds'!$A$2:$A$507,0))/100))</f>
        <v>0.37528557843032917</v>
      </c>
      <c r="N168">
        <f>N$50*EXP(-N$49*(HLOOKUP(N$49,'Russian Bonds'!$B$1:$L$507,MATCH($A168,'Russian Bonds'!$A$2:$A$507,0))/100))</f>
        <v>0.34529090983092736</v>
      </c>
      <c r="O168">
        <f>O$50*EXP(-O$49*(HLOOKUP(O$49,'Russian Bonds'!$B$1:$L$507,MATCH($A168,'Russian Bonds'!$A$2:$A$507,0))/100))</f>
        <v>0.31769356262114828</v>
      </c>
      <c r="P168">
        <f>P$50*EXP(-P$49*(HLOOKUP(P$49,'Russian Bonds'!$B$1:$L$507,MATCH($A168,'Russian Bonds'!$A$2:$A$507,0))/100))</f>
        <v>0.29538727105332963</v>
      </c>
      <c r="Q168">
        <f>Q$50*EXP(-Q$49*(HLOOKUP(Q$49,'Russian Bonds'!$B$1:$L$507,MATCH($A168,'Russian Bonds'!$A$2:$A$507,0))/100))</f>
        <v>0.27196877954537041</v>
      </c>
      <c r="R168">
        <f>R$50*EXP(-R$49*(HLOOKUP(R$49,'Russian Bonds'!$B$1:$L$507,MATCH($A168,'Russian Bonds'!$A$2:$A$507,0))/100))</f>
        <v>0.25040692100115636</v>
      </c>
      <c r="S168">
        <f>S$50*EXP(-S$49*(HLOOKUP(S$49,'Russian Bonds'!$B$1:$L$507,MATCH($A168,'Russian Bonds'!$A$2:$A$507,0))/100))</f>
        <v>0.23055450037352176</v>
      </c>
      <c r="T168">
        <f>T$50*EXP(-T$49*(HLOOKUP(T$49,'Russian Bonds'!$B$1:$L$507,MATCH($A168,'Russian Bonds'!$A$2:$A$507,0))/100))</f>
        <v>0.21227599233265115</v>
      </c>
      <c r="U168" s="25">
        <f>U$50*EXP(-U$49*(HLOOKUP(U$49,'Russian Bonds'!$B$1:$L$507,MATCH($A168,'Russian Bonds'!$A$2:$A$507,0))/100))</f>
        <v>5.0512136324126553</v>
      </c>
      <c r="W168" s="129">
        <f t="shared" si="28"/>
        <v>71.821919719608246</v>
      </c>
      <c r="X168" s="21">
        <f t="shared" si="26"/>
        <v>5.72611431859261</v>
      </c>
      <c r="Y168" s="28">
        <f t="shared" si="27"/>
        <v>9.2279909045624403E-4</v>
      </c>
    </row>
    <row r="169" spans="1:25" x14ac:dyDescent="0.2">
      <c r="A169" s="175">
        <v>41100</v>
      </c>
      <c r="B169">
        <f>B$50*EXP(-B$49*(HLOOKUP(B$49,'Russian Bonds'!$B$1:$L$507,MATCH($A169,'Russian Bonds'!$A$2:$A$507,0))/100))</f>
        <v>17.346612414607723</v>
      </c>
      <c r="C169">
        <f>C$50*EXP(-C$49*(HLOOKUP(C$49,'Russian Bonds'!$B$1:$L$507,MATCH($A169,'Russian Bonds'!$A$2:$A$507,0))/100))</f>
        <v>2.1562351981484613</v>
      </c>
      <c r="D169">
        <f>D$50*EXP(-D$49*(HLOOKUP(D$49,'Russian Bonds'!$B$1:$L$507,MATCH($A169,'Russian Bonds'!$A$2:$A$507,0))/100))</f>
        <v>15.4950450391743</v>
      </c>
      <c r="E169">
        <f>E$50*EXP(-E$49*(HLOOKUP(E$49,'Russian Bonds'!$B$1:$L$507,MATCH($A169,'Russian Bonds'!$A$2:$A$507,0))/100))</f>
        <v>1.5574810681928648</v>
      </c>
      <c r="F169">
        <f>F$50*EXP(-F$49*(HLOOKUP(F$49,'Russian Bonds'!$B$1:$L$507,MATCH($A169,'Russian Bonds'!$A$2:$A$507,0))/100))</f>
        <v>13.740281519573236</v>
      </c>
      <c r="G169">
        <f>G$50*EXP(-G$49*(HLOOKUP(G$49,'Russian Bonds'!$B$1:$L$507,MATCH($A169,'Russian Bonds'!$A$2:$A$507,0))/100))</f>
        <v>1.0438098763200885</v>
      </c>
      <c r="H169">
        <f>H$50*EXP(-H$49*(HLOOKUP(H$49,'Russian Bonds'!$B$1:$L$507,MATCH($A169,'Russian Bonds'!$A$2:$A$507,0))/100))</f>
        <v>0.97168593591857211</v>
      </c>
      <c r="I169">
        <f>I$50*EXP(-I$49*(HLOOKUP(I$49,'Russian Bonds'!$B$1:$L$507,MATCH($A169,'Russian Bonds'!$A$2:$A$507,0))/100))</f>
        <v>0.89214853792476545</v>
      </c>
      <c r="J169">
        <f>J$50*EXP(-J$49*(HLOOKUP(J$49,'Russian Bonds'!$B$1:$L$507,MATCH($A169,'Russian Bonds'!$A$2:$A$507,0))/100))</f>
        <v>0.8191216773852702</v>
      </c>
      <c r="K169">
        <f>K$50*EXP(-K$49*(HLOOKUP(K$49,'Russian Bonds'!$B$1:$L$507,MATCH($A169,'Russian Bonds'!$A$2:$A$507,0))/100))</f>
        <v>10.015512262810672</v>
      </c>
      <c r="L169">
        <f>L$50*EXP(-L$49*(HLOOKUP(L$49,'Russian Bonds'!$B$1:$L$507,MATCH($A169,'Russian Bonds'!$A$2:$A$507,0))/100))</f>
        <v>0.40654201379849192</v>
      </c>
      <c r="M169">
        <f>M$50*EXP(-M$49*(HLOOKUP(M$49,'Russian Bonds'!$B$1:$L$507,MATCH($A169,'Russian Bonds'!$A$2:$A$507,0))/100))</f>
        <v>0.37393697928293207</v>
      </c>
      <c r="N169">
        <f>N$50*EXP(-N$49*(HLOOKUP(N$49,'Russian Bonds'!$B$1:$L$507,MATCH($A169,'Russian Bonds'!$A$2:$A$507,0))/100))</f>
        <v>0.34394689780956322</v>
      </c>
      <c r="O169">
        <f>O$50*EXP(-O$49*(HLOOKUP(O$49,'Russian Bonds'!$B$1:$L$507,MATCH($A169,'Russian Bonds'!$A$2:$A$507,0))/100))</f>
        <v>0.31636204779659721</v>
      </c>
      <c r="P169">
        <f>P$50*EXP(-P$49*(HLOOKUP(P$49,'Russian Bonds'!$B$1:$L$507,MATCH($A169,'Russian Bonds'!$A$2:$A$507,0))/100))</f>
        <v>0.29186380686727476</v>
      </c>
      <c r="Q169">
        <f>Q$50*EXP(-Q$49*(HLOOKUP(Q$49,'Russian Bonds'!$B$1:$L$507,MATCH($A169,'Russian Bonds'!$A$2:$A$507,0))/100))</f>
        <v>0.2685097640930465</v>
      </c>
      <c r="R169">
        <f>R$50*EXP(-R$49*(HLOOKUP(R$49,'Russian Bonds'!$B$1:$L$507,MATCH($A169,'Russian Bonds'!$A$2:$A$507,0))/100))</f>
        <v>0.24702443988229711</v>
      </c>
      <c r="S169">
        <f>S$50*EXP(-S$49*(HLOOKUP(S$49,'Russian Bonds'!$B$1:$L$507,MATCH($A169,'Russian Bonds'!$A$2:$A$507,0))/100))</f>
        <v>0.22725830513193931</v>
      </c>
      <c r="T169">
        <f>T$50*EXP(-T$49*(HLOOKUP(T$49,'Russian Bonds'!$B$1:$L$507,MATCH($A169,'Russian Bonds'!$A$2:$A$507,0))/100))</f>
        <v>0.20907379559710867</v>
      </c>
      <c r="U169" s="25">
        <f>U$50*EXP(-U$49*(HLOOKUP(U$49,'Russian Bonds'!$B$1:$L$507,MATCH($A169,'Russian Bonds'!$A$2:$A$507,0))/100))</f>
        <v>4.9314276862588144</v>
      </c>
      <c r="W169" s="129">
        <f t="shared" si="28"/>
        <v>71.653879266574009</v>
      </c>
      <c r="X169" s="21">
        <f t="shared" si="26"/>
        <v>5.6972398312434738</v>
      </c>
      <c r="Y169" s="28">
        <f t="shared" si="27"/>
        <v>-2.3424233363031483E-3</v>
      </c>
    </row>
    <row r="170" spans="1:25" x14ac:dyDescent="0.2">
      <c r="A170" s="175">
        <v>41101</v>
      </c>
      <c r="B170">
        <f>B$50*EXP(-B$49*(HLOOKUP(B$49,'Russian Bonds'!$B$1:$L$507,MATCH($A170,'Russian Bonds'!$A$2:$A$507,0))/100))</f>
        <v>17.348347162585135</v>
      </c>
      <c r="C170">
        <f>C$50*EXP(-C$49*(HLOOKUP(C$49,'Russian Bonds'!$B$1:$L$507,MATCH($A170,'Russian Bonds'!$A$2:$A$507,0))/100))</f>
        <v>2.1579608764862792</v>
      </c>
      <c r="D170">
        <f>D$50*EXP(-D$49*(HLOOKUP(D$49,'Russian Bonds'!$B$1:$L$507,MATCH($A170,'Russian Bonds'!$A$2:$A$507,0))/100))</f>
        <v>15.532277808720044</v>
      </c>
      <c r="E170">
        <f>E$50*EXP(-E$49*(HLOOKUP(E$49,'Russian Bonds'!$B$1:$L$507,MATCH($A170,'Russian Bonds'!$A$2:$A$507,0))/100))</f>
        <v>1.5624729904268835</v>
      </c>
      <c r="F170">
        <f>F$50*EXP(-F$49*(HLOOKUP(F$49,'Russian Bonds'!$B$1:$L$507,MATCH($A170,'Russian Bonds'!$A$2:$A$507,0))/100))</f>
        <v>13.795352714613367</v>
      </c>
      <c r="G170">
        <f>G$50*EXP(-G$49*(HLOOKUP(G$49,'Russian Bonds'!$B$1:$L$507,MATCH($A170,'Russian Bonds'!$A$2:$A$507,0))/100))</f>
        <v>1.0488322076788135</v>
      </c>
      <c r="H170">
        <f>H$50*EXP(-H$49*(HLOOKUP(H$49,'Russian Bonds'!$B$1:$L$507,MATCH($A170,'Russian Bonds'!$A$2:$A$507,0))/100))</f>
        <v>0.97645888117057622</v>
      </c>
      <c r="I170">
        <f>I$50*EXP(-I$49*(HLOOKUP(I$49,'Russian Bonds'!$B$1:$L$507,MATCH($A170,'Russian Bonds'!$A$2:$A$507,0))/100))</f>
        <v>0.89715858477541033</v>
      </c>
      <c r="J170">
        <f>J$50*EXP(-J$49*(HLOOKUP(J$49,'Russian Bonds'!$B$1:$L$507,MATCH($A170,'Russian Bonds'!$A$2:$A$507,0))/100))</f>
        <v>0.82429843361280408</v>
      </c>
      <c r="K170">
        <f>K$50*EXP(-K$49*(HLOOKUP(K$49,'Russian Bonds'!$B$1:$L$507,MATCH($A170,'Russian Bonds'!$A$2:$A$507,0))/100))</f>
        <v>10.055654542899065</v>
      </c>
      <c r="L170">
        <f>L$50*EXP(-L$49*(HLOOKUP(L$49,'Russian Bonds'!$B$1:$L$507,MATCH($A170,'Russian Bonds'!$A$2:$A$507,0))/100))</f>
        <v>0.40833473976406592</v>
      </c>
      <c r="M170">
        <f>M$50*EXP(-M$49*(HLOOKUP(M$49,'Russian Bonds'!$B$1:$L$507,MATCH($A170,'Russian Bonds'!$A$2:$A$507,0))/100))</f>
        <v>0.37573619143817671</v>
      </c>
      <c r="N170">
        <f>N$50*EXP(-N$49*(HLOOKUP(N$49,'Russian Bonds'!$B$1:$L$507,MATCH($A170,'Russian Bonds'!$A$2:$A$507,0))/100))</f>
        <v>0.34574007991100153</v>
      </c>
      <c r="O170">
        <f>O$50*EXP(-O$49*(HLOOKUP(O$49,'Russian Bonds'!$B$1:$L$507,MATCH($A170,'Russian Bonds'!$A$2:$A$507,0))/100))</f>
        <v>0.31813864509385192</v>
      </c>
      <c r="P170">
        <f>P$50*EXP(-P$49*(HLOOKUP(P$49,'Russian Bonds'!$B$1:$L$507,MATCH($A170,'Russian Bonds'!$A$2:$A$507,0))/100))</f>
        <v>0.29230193108859337</v>
      </c>
      <c r="Q170">
        <f>Q$50*EXP(-Q$49*(HLOOKUP(Q$49,'Russian Bonds'!$B$1:$L$507,MATCH($A170,'Russian Bonds'!$A$2:$A$507,0))/100))</f>
        <v>0.26893972359146945</v>
      </c>
      <c r="R170">
        <f>R$50*EXP(-R$49*(HLOOKUP(R$49,'Russian Bonds'!$B$1:$L$507,MATCH($A170,'Russian Bonds'!$A$2:$A$507,0))/100))</f>
        <v>0.2474447385827705</v>
      </c>
      <c r="S170">
        <f>S$50*EXP(-S$49*(HLOOKUP(S$49,'Russian Bonds'!$B$1:$L$507,MATCH($A170,'Russian Bonds'!$A$2:$A$507,0))/100))</f>
        <v>0.22766773846062566</v>
      </c>
      <c r="T170">
        <f>T$50*EXP(-T$49*(HLOOKUP(T$49,'Russian Bonds'!$B$1:$L$507,MATCH($A170,'Russian Bonds'!$A$2:$A$507,0))/100))</f>
        <v>0.20947141342606401</v>
      </c>
      <c r="U170" s="25">
        <f>U$50*EXP(-U$49*(HLOOKUP(U$49,'Russian Bonds'!$B$1:$L$507,MATCH($A170,'Russian Bonds'!$A$2:$A$507,0))/100))</f>
        <v>4.9314276862588144</v>
      </c>
      <c r="W170" s="129">
        <f t="shared" si="28"/>
        <v>71.824017090583808</v>
      </c>
      <c r="X170" s="21">
        <f t="shared" si="26"/>
        <v>5.6989042573506019</v>
      </c>
      <c r="Y170" s="28">
        <f t="shared" si="27"/>
        <v>2.3716252896933973E-3</v>
      </c>
    </row>
    <row r="171" spans="1:25" x14ac:dyDescent="0.2">
      <c r="A171" s="175">
        <v>41102</v>
      </c>
      <c r="B171">
        <f>B$50*EXP(-B$49*(HLOOKUP(B$49,'Russian Bonds'!$B$1:$L$507,MATCH($A171,'Russian Bonds'!$A$2:$A$507,0))/100))</f>
        <v>17.350082084046022</v>
      </c>
      <c r="C171">
        <f>C$50*EXP(-C$49*(HLOOKUP(C$49,'Russian Bonds'!$B$1:$L$507,MATCH($A171,'Russian Bonds'!$A$2:$A$507,0))/100))</f>
        <v>2.160551983891573</v>
      </c>
      <c r="D171">
        <f>D$50*EXP(-D$49*(HLOOKUP(D$49,'Russian Bonds'!$B$1:$L$507,MATCH($A171,'Russian Bonds'!$A$2:$A$507,0))/100))</f>
        <v>15.574271624944252</v>
      </c>
      <c r="E171">
        <f>E$50*EXP(-E$49*(HLOOKUP(E$49,'Russian Bonds'!$B$1:$L$507,MATCH($A171,'Russian Bonds'!$A$2:$A$507,0))/100))</f>
        <v>1.5681080301781309</v>
      </c>
      <c r="F171">
        <f>F$50*EXP(-F$49*(HLOOKUP(F$49,'Russian Bonds'!$B$1:$L$507,MATCH($A171,'Russian Bonds'!$A$2:$A$507,0))/100))</f>
        <v>13.857571689528204</v>
      </c>
      <c r="G171">
        <f>G$50*EXP(-G$49*(HLOOKUP(G$49,'Russian Bonds'!$B$1:$L$507,MATCH($A171,'Russian Bonds'!$A$2:$A$507,0))/100))</f>
        <v>1.054511221136619</v>
      </c>
      <c r="H171">
        <f>H$50*EXP(-H$49*(HLOOKUP(H$49,'Russian Bonds'!$B$1:$L$507,MATCH($A171,'Russian Bonds'!$A$2:$A$507,0))/100))</f>
        <v>0.98056863290880958</v>
      </c>
      <c r="I171">
        <f>I$50*EXP(-I$49*(HLOOKUP(I$49,'Russian Bonds'!$B$1:$L$507,MATCH($A171,'Russian Bonds'!$A$2:$A$507,0))/100))</f>
        <v>0.90147529780551883</v>
      </c>
      <c r="J171">
        <f>J$50*EXP(-J$49*(HLOOKUP(J$49,'Russian Bonds'!$B$1:$L$507,MATCH($A171,'Russian Bonds'!$A$2:$A$507,0))/100))</f>
        <v>0.82876168508759929</v>
      </c>
      <c r="K171">
        <f>K$50*EXP(-K$49*(HLOOKUP(K$49,'Russian Bonds'!$B$1:$L$507,MATCH($A171,'Russian Bonds'!$A$2:$A$507,0))/100))</f>
        <v>10.075785976708193</v>
      </c>
      <c r="L171">
        <f>L$50*EXP(-L$49*(HLOOKUP(L$49,'Russian Bonds'!$B$1:$L$507,MATCH($A171,'Russian Bonds'!$A$2:$A$507,0))/100))</f>
        <v>0.40923406508667387</v>
      </c>
      <c r="M171">
        <f>M$50*EXP(-M$49*(HLOOKUP(M$49,'Russian Bonds'!$B$1:$L$507,MATCH($A171,'Russian Bonds'!$A$2:$A$507,0))/100))</f>
        <v>0.37663904128407549</v>
      </c>
      <c r="N171">
        <f>N$50*EXP(-N$49*(HLOOKUP(N$49,'Russian Bonds'!$B$1:$L$507,MATCH($A171,'Russian Bonds'!$A$2:$A$507,0))/100))</f>
        <v>0.34664017373368683</v>
      </c>
      <c r="O171">
        <f>O$50*EXP(-O$49*(HLOOKUP(O$49,'Russian Bonds'!$B$1:$L$507,MATCH($A171,'Russian Bonds'!$A$2:$A$507,0))/100))</f>
        <v>0.31903068156838194</v>
      </c>
      <c r="P171">
        <f>P$50*EXP(-P$49*(HLOOKUP(P$49,'Russian Bonds'!$B$1:$L$507,MATCH($A171,'Russian Bonds'!$A$2:$A$507,0))/100))</f>
        <v>0.29098952752140117</v>
      </c>
      <c r="Q171">
        <f>Q$50*EXP(-Q$49*(HLOOKUP(Q$49,'Russian Bonds'!$B$1:$L$507,MATCH($A171,'Russian Bonds'!$A$2:$A$507,0))/100))</f>
        <v>0.26765190615269202</v>
      </c>
      <c r="R171">
        <f>R$50*EXP(-R$49*(HLOOKUP(R$49,'Russian Bonds'!$B$1:$L$507,MATCH($A171,'Russian Bonds'!$A$2:$A$507,0))/100))</f>
        <v>0.24618598297115959</v>
      </c>
      <c r="S171">
        <f>S$50*EXP(-S$49*(HLOOKUP(S$49,'Russian Bonds'!$B$1:$L$507,MATCH($A171,'Russian Bonds'!$A$2:$A$507,0))/100))</f>
        <v>0.22644164610171036</v>
      </c>
      <c r="T171">
        <f>T$50*EXP(-T$49*(HLOOKUP(T$49,'Russian Bonds'!$B$1:$L$507,MATCH($A171,'Russian Bonds'!$A$2:$A$507,0))/100))</f>
        <v>0.20828082277640944</v>
      </c>
      <c r="U171" s="25">
        <f>U$50*EXP(-U$49*(HLOOKUP(U$49,'Russian Bonds'!$B$1:$L$507,MATCH($A171,'Russian Bonds'!$A$2:$A$507,0))/100))</f>
        <v>4.862868731129705</v>
      </c>
      <c r="W171" s="129">
        <f t="shared" si="28"/>
        <v>71.905650804560835</v>
      </c>
      <c r="X171" s="21">
        <f t="shared" si="26"/>
        <v>5.683711113291209</v>
      </c>
      <c r="Y171" s="28">
        <f t="shared" si="27"/>
        <v>1.1359342013446713E-3</v>
      </c>
    </row>
    <row r="172" spans="1:25" x14ac:dyDescent="0.2">
      <c r="A172" s="175">
        <v>41103</v>
      </c>
      <c r="B172">
        <f>B$50*EXP(-B$49*(HLOOKUP(B$49,'Russian Bonds'!$B$1:$L$507,MATCH($A172,'Russian Bonds'!$A$2:$A$507,0))/100))</f>
        <v>17.348347162585135</v>
      </c>
      <c r="C172">
        <f>C$50*EXP(-C$49*(HLOOKUP(C$49,'Russian Bonds'!$B$1:$L$507,MATCH($A172,'Russian Bonds'!$A$2:$A$507,0))/100))</f>
        <v>2.160551983891573</v>
      </c>
      <c r="D172">
        <f>D$50*EXP(-D$49*(HLOOKUP(D$49,'Russian Bonds'!$B$1:$L$507,MATCH($A172,'Russian Bonds'!$A$2:$A$507,0))/100))</f>
        <v>15.550927729805169</v>
      </c>
      <c r="E172">
        <f>E$50*EXP(-E$49*(HLOOKUP(E$49,'Russian Bonds'!$B$1:$L$507,MATCH($A172,'Russian Bonds'!$A$2:$A$507,0))/100))</f>
        <v>1.5649749482440691</v>
      </c>
      <c r="F172">
        <f>F$50*EXP(-F$49*(HLOOKUP(F$49,'Russian Bonds'!$B$1:$L$507,MATCH($A172,'Russian Bonds'!$A$2:$A$507,0))/100))</f>
        <v>13.809154967304138</v>
      </c>
      <c r="G172">
        <f>G$50*EXP(-G$49*(HLOOKUP(G$49,'Russian Bonds'!$B$1:$L$507,MATCH($A172,'Russian Bonds'!$A$2:$A$507,0))/100))</f>
        <v>1.0500915617893718</v>
      </c>
      <c r="H172">
        <f>H$50*EXP(-H$49*(HLOOKUP(H$49,'Russian Bonds'!$B$1:$L$507,MATCH($A172,'Russian Bonds'!$A$2:$A$507,0))/100))</f>
        <v>0.9757755991303716</v>
      </c>
      <c r="I172">
        <f>I$50*EXP(-I$49*(HLOOKUP(I$49,'Russian Bonds'!$B$1:$L$507,MATCH($A172,'Russian Bonds'!$A$2:$A$507,0))/100))</f>
        <v>0.89644114492179505</v>
      </c>
      <c r="J172">
        <f>J$50*EXP(-J$49*(HLOOKUP(J$49,'Russian Bonds'!$B$1:$L$507,MATCH($A172,'Russian Bonds'!$A$2:$A$507,0))/100))</f>
        <v>0.82355689876328853</v>
      </c>
      <c r="K172">
        <f>K$50*EXP(-K$49*(HLOOKUP(K$49,'Russian Bonds'!$B$1:$L$507,MATCH($A172,'Russian Bonds'!$A$2:$A$507,0))/100))</f>
        <v>10.005501756635159</v>
      </c>
      <c r="L172">
        <f>L$50*EXP(-L$49*(HLOOKUP(L$49,'Russian Bonds'!$B$1:$L$507,MATCH($A172,'Russian Bonds'!$A$2:$A$507,0))/100))</f>
        <v>0.40609506345107216</v>
      </c>
      <c r="M172">
        <f>M$50*EXP(-M$49*(HLOOKUP(M$49,'Russian Bonds'!$B$1:$L$507,MATCH($A172,'Russian Bonds'!$A$2:$A$507,0))/100))</f>
        <v>0.37348852403475602</v>
      </c>
      <c r="N172">
        <f>N$50*EXP(-N$49*(HLOOKUP(N$49,'Russian Bonds'!$B$1:$L$507,MATCH($A172,'Russian Bonds'!$A$2:$A$507,0))/100))</f>
        <v>0.34350005735163852</v>
      </c>
      <c r="O172">
        <f>O$50*EXP(-O$49*(HLOOKUP(O$49,'Russian Bonds'!$B$1:$L$507,MATCH($A172,'Russian Bonds'!$A$2:$A$507,0))/100))</f>
        <v>0.31591945081985656</v>
      </c>
      <c r="P172">
        <f>P$50*EXP(-P$49*(HLOOKUP(P$49,'Russian Bonds'!$B$1:$L$507,MATCH($A172,'Russian Bonds'!$A$2:$A$507,0))/100))</f>
        <v>0.28795012228440503</v>
      </c>
      <c r="Q172">
        <f>Q$50*EXP(-Q$49*(HLOOKUP(Q$49,'Russian Bonds'!$B$1:$L$507,MATCH($A172,'Russian Bonds'!$A$2:$A$507,0))/100))</f>
        <v>0.26467092943448195</v>
      </c>
      <c r="R172">
        <f>R$50*EXP(-R$49*(HLOOKUP(R$49,'Russian Bonds'!$B$1:$L$507,MATCH($A172,'Russian Bonds'!$A$2:$A$507,0))/100))</f>
        <v>0.24327373203378697</v>
      </c>
      <c r="S172">
        <f>S$50*EXP(-S$49*(HLOOKUP(S$49,'Russian Bonds'!$B$1:$L$507,MATCH($A172,'Russian Bonds'!$A$2:$A$507,0))/100))</f>
        <v>0.22360638104116767</v>
      </c>
      <c r="T172">
        <f>T$50*EXP(-T$49*(HLOOKUP(T$49,'Russian Bonds'!$B$1:$L$507,MATCH($A172,'Russian Bonds'!$A$2:$A$507,0))/100))</f>
        <v>0.20552902783348467</v>
      </c>
      <c r="U172" s="25">
        <f>U$50*EXP(-U$49*(HLOOKUP(U$49,'Russian Bonds'!$B$1:$L$507,MATCH($A172,'Russian Bonds'!$A$2:$A$507,0))/100))</f>
        <v>4.8048630365900511</v>
      </c>
      <c r="W172" s="129">
        <f t="shared" si="28"/>
        <v>71.654220077944757</v>
      </c>
      <c r="X172" s="21">
        <f t="shared" si="26"/>
        <v>5.6654247886521336</v>
      </c>
      <c r="Y172" s="28">
        <f t="shared" si="27"/>
        <v>-3.5028031461796184E-3</v>
      </c>
    </row>
    <row r="173" spans="1:25" x14ac:dyDescent="0.2">
      <c r="A173" s="175">
        <v>41104</v>
      </c>
      <c r="B173">
        <f>B$50*EXP(-B$49*(HLOOKUP(B$49,'Russian Bonds'!$B$1:$L$507,MATCH($A173,'Russian Bonds'!$A$2:$A$507,0))/100))</f>
        <v>17.346612414607723</v>
      </c>
      <c r="C173">
        <f>C$50*EXP(-C$49*(HLOOKUP(C$49,'Russian Bonds'!$B$1:$L$507,MATCH($A173,'Russian Bonds'!$A$2:$A$507,0))/100))</f>
        <v>2.1640116340478657</v>
      </c>
      <c r="D173">
        <f>D$50*EXP(-D$49*(HLOOKUP(D$49,'Russian Bonds'!$B$1:$L$507,MATCH($A173,'Russian Bonds'!$A$2:$A$507,0))/100))</f>
        <v>15.597650562201059</v>
      </c>
      <c r="E173">
        <f>E$50*EXP(-E$49*(HLOOKUP(E$49,'Russian Bonds'!$B$1:$L$507,MATCH($A173,'Russian Bonds'!$A$2:$A$507,0))/100))</f>
        <v>1.5712473845464039</v>
      </c>
      <c r="F173">
        <f>F$50*EXP(-F$49*(HLOOKUP(F$49,'Russian Bonds'!$B$1:$L$507,MATCH($A173,'Russian Bonds'!$A$2:$A$507,0))/100))</f>
        <v>13.864502207858163</v>
      </c>
      <c r="G173">
        <f>G$50*EXP(-G$49*(HLOOKUP(G$49,'Russian Bonds'!$B$1:$L$507,MATCH($A173,'Russian Bonds'!$A$2:$A$507,0))/100))</f>
        <v>1.0551441177192886</v>
      </c>
      <c r="H173">
        <f>H$50*EXP(-H$49*(HLOOKUP(H$49,'Russian Bonds'!$B$1:$L$507,MATCH($A173,'Russian Bonds'!$A$2:$A$507,0))/100))</f>
        <v>0.97851159942082355</v>
      </c>
      <c r="I173">
        <f>I$50*EXP(-I$49*(HLOOKUP(I$49,'Russian Bonds'!$B$1:$L$507,MATCH($A173,'Russian Bonds'!$A$2:$A$507,0))/100))</f>
        <v>0.89931435126388981</v>
      </c>
      <c r="J173">
        <f>J$50*EXP(-J$49*(HLOOKUP(J$49,'Russian Bonds'!$B$1:$L$507,MATCH($A173,'Russian Bonds'!$A$2:$A$507,0))/100))</f>
        <v>0.8265270466572866</v>
      </c>
      <c r="K173">
        <f>K$50*EXP(-K$49*(HLOOKUP(K$49,'Russian Bonds'!$B$1:$L$507,MATCH($A173,'Russian Bonds'!$A$2:$A$507,0))/100))</f>
        <v>9.9855107507914003</v>
      </c>
      <c r="L173">
        <f>L$50*EXP(-L$49*(HLOOKUP(L$49,'Russian Bonds'!$B$1:$L$507,MATCH($A173,'Russian Bonds'!$A$2:$A$507,0))/100))</f>
        <v>0.40520263634124615</v>
      </c>
      <c r="M173">
        <f>M$50*EXP(-M$49*(HLOOKUP(M$49,'Russian Bonds'!$B$1:$L$507,MATCH($A173,'Russian Bonds'!$A$2:$A$507,0))/100))</f>
        <v>0.37259322636402031</v>
      </c>
      <c r="N173">
        <f>N$50*EXP(-N$49*(HLOOKUP(N$49,'Russian Bonds'!$B$1:$L$507,MATCH($A173,'Russian Bonds'!$A$2:$A$507,0))/100))</f>
        <v>0.34260811722714563</v>
      </c>
      <c r="O173">
        <f>O$50*EXP(-O$49*(HLOOKUP(O$49,'Russian Bonds'!$B$1:$L$507,MATCH($A173,'Russian Bonds'!$A$2:$A$507,0))/100))</f>
        <v>0.31503611360677275</v>
      </c>
      <c r="P173">
        <f>P$50*EXP(-P$49*(HLOOKUP(P$49,'Russian Bonds'!$B$1:$L$507,MATCH($A173,'Russian Bonds'!$A$2:$A$507,0))/100))</f>
        <v>0.28579857475587356</v>
      </c>
      <c r="Q173">
        <f>Q$50*EXP(-Q$49*(HLOOKUP(Q$49,'Russian Bonds'!$B$1:$L$507,MATCH($A173,'Russian Bonds'!$A$2:$A$507,0))/100))</f>
        <v>0.26256200892859366</v>
      </c>
      <c r="R173">
        <f>R$50*EXP(-R$49*(HLOOKUP(R$49,'Russian Bonds'!$B$1:$L$507,MATCH($A173,'Russian Bonds'!$A$2:$A$507,0))/100))</f>
        <v>0.24121466872781222</v>
      </c>
      <c r="S173">
        <f>S$50*EXP(-S$49*(HLOOKUP(S$49,'Russian Bonds'!$B$1:$L$507,MATCH($A173,'Russian Bonds'!$A$2:$A$507,0))/100))</f>
        <v>0.22160295256307258</v>
      </c>
      <c r="T173">
        <f>T$50*EXP(-T$49*(HLOOKUP(T$49,'Russian Bonds'!$B$1:$L$507,MATCH($A173,'Russian Bonds'!$A$2:$A$507,0))/100))</f>
        <v>0.20358574726682543</v>
      </c>
      <c r="U173" s="25">
        <f>U$50*EXP(-U$49*(HLOOKUP(U$49,'Russian Bonds'!$B$1:$L$507,MATCH($A173,'Russian Bonds'!$A$2:$A$507,0))/100))</f>
        <v>4.7380636409008456</v>
      </c>
      <c r="W173" s="129">
        <f t="shared" si="28"/>
        <v>71.677299755796113</v>
      </c>
      <c r="X173" s="21">
        <f t="shared" si="26"/>
        <v>5.6467463909955118</v>
      </c>
      <c r="Y173" s="28">
        <f t="shared" si="27"/>
        <v>3.2204609394510152E-4</v>
      </c>
    </row>
    <row r="174" spans="1:25" x14ac:dyDescent="0.2">
      <c r="A174" s="175">
        <v>41107</v>
      </c>
      <c r="B174">
        <f>B$50*EXP(-B$49*(HLOOKUP(B$49,'Russian Bonds'!$B$1:$L$507,MATCH($A174,'Russian Bonds'!$A$2:$A$507,0))/100))</f>
        <v>17.346612414607723</v>
      </c>
      <c r="C174">
        <f>C$50*EXP(-C$49*(HLOOKUP(C$49,'Russian Bonds'!$B$1:$L$507,MATCH($A174,'Russian Bonds'!$A$2:$A$507,0))/100))</f>
        <v>2.1635788749984037</v>
      </c>
      <c r="D174">
        <f>D$50*EXP(-D$49*(HLOOKUP(D$49,'Russian Bonds'!$B$1:$L$507,MATCH($A174,'Russian Bonds'!$A$2:$A$507,0))/100))</f>
        <v>15.592971968856491</v>
      </c>
      <c r="E174">
        <f>E$50*EXP(-E$49*(HLOOKUP(E$49,'Russian Bonds'!$B$1:$L$507,MATCH($A174,'Russian Bonds'!$A$2:$A$507,0))/100))</f>
        <v>1.5706190112756178</v>
      </c>
      <c r="F174">
        <f>F$50*EXP(-F$49*(HLOOKUP(F$49,'Russian Bonds'!$B$1:$L$507,MATCH($A174,'Russian Bonds'!$A$2:$A$507,0))/100))</f>
        <v>13.836800913970098</v>
      </c>
      <c r="G174">
        <f>G$50*EXP(-G$49*(HLOOKUP(G$49,'Russian Bonds'!$B$1:$L$507,MATCH($A174,'Russian Bonds'!$A$2:$A$507,0))/100))</f>
        <v>1.0526148082222275</v>
      </c>
      <c r="H174">
        <f>H$50*EXP(-H$49*(HLOOKUP(H$49,'Russian Bonds'!$B$1:$L$507,MATCH($A174,'Russian Bonds'!$A$2:$A$507,0))/100))</f>
        <v>0.9757755991303716</v>
      </c>
      <c r="I174">
        <f>I$50*EXP(-I$49*(HLOOKUP(I$49,'Russian Bonds'!$B$1:$L$507,MATCH($A174,'Russian Bonds'!$A$2:$A$507,0))/100))</f>
        <v>0.89644114492179505</v>
      </c>
      <c r="J174">
        <f>J$50*EXP(-J$49*(HLOOKUP(J$49,'Russian Bonds'!$B$1:$L$507,MATCH($A174,'Russian Bonds'!$A$2:$A$507,0))/100))</f>
        <v>0.82355689876328853</v>
      </c>
      <c r="K174">
        <f>K$50*EXP(-K$49*(HLOOKUP(K$49,'Russian Bonds'!$B$1:$L$507,MATCH($A174,'Russian Bonds'!$A$2:$A$507,0))/100))</f>
        <v>9.945648485468551</v>
      </c>
      <c r="L174">
        <f>L$50*EXP(-L$49*(HLOOKUP(L$49,'Russian Bonds'!$B$1:$L$507,MATCH($A174,'Russian Bonds'!$A$2:$A$507,0))/100))</f>
        <v>0.40342366135639007</v>
      </c>
      <c r="M174">
        <f>M$50*EXP(-M$49*(HLOOKUP(M$49,'Russian Bonds'!$B$1:$L$507,MATCH($A174,'Russian Bonds'!$A$2:$A$507,0))/100))</f>
        <v>0.37080906429203564</v>
      </c>
      <c r="N174">
        <f>N$50*EXP(-N$49*(HLOOKUP(N$49,'Russian Bonds'!$B$1:$L$507,MATCH($A174,'Russian Bonds'!$A$2:$A$507,0))/100))</f>
        <v>0.34083117906082899</v>
      </c>
      <c r="O174">
        <f>O$50*EXP(-O$49*(HLOOKUP(O$49,'Russian Bonds'!$B$1:$L$507,MATCH($A174,'Russian Bonds'!$A$2:$A$507,0))/100))</f>
        <v>0.31327684192883409</v>
      </c>
      <c r="P174">
        <f>P$50*EXP(-P$49*(HLOOKUP(P$49,'Russian Bonds'!$B$1:$L$507,MATCH($A174,'Russian Bonds'!$A$2:$A$507,0))/100))</f>
        <v>0.28408891740834985</v>
      </c>
      <c r="Q174">
        <f>Q$50*EXP(-Q$49*(HLOOKUP(Q$49,'Russian Bonds'!$B$1:$L$507,MATCH($A174,'Russian Bonds'!$A$2:$A$507,0))/100))</f>
        <v>0.2608869778882153</v>
      </c>
      <c r="R174">
        <f>R$50*EXP(-R$49*(HLOOKUP(R$49,'Russian Bonds'!$B$1:$L$507,MATCH($A174,'Russian Bonds'!$A$2:$A$507,0))/100))</f>
        <v>0.23957997324412939</v>
      </c>
      <c r="S174">
        <f>S$50*EXP(-S$49*(HLOOKUP(S$49,'Russian Bonds'!$B$1:$L$507,MATCH($A174,'Russian Bonds'!$A$2:$A$507,0))/100))</f>
        <v>0.22001314149245063</v>
      </c>
      <c r="T174">
        <f>T$50*EXP(-T$49*(HLOOKUP(T$49,'Russian Bonds'!$B$1:$L$507,MATCH($A174,'Russian Bonds'!$A$2:$A$507,0))/100))</f>
        <v>0.20204436027735978</v>
      </c>
      <c r="U174" s="25">
        <f>U$50*EXP(-U$49*(HLOOKUP(U$49,'Russian Bonds'!$B$1:$L$507,MATCH($A174,'Russian Bonds'!$A$2:$A$507,0))/100))</f>
        <v>4.7097203738862339</v>
      </c>
      <c r="W174" s="129">
        <f t="shared" si="28"/>
        <v>71.54929461104939</v>
      </c>
      <c r="X174" s="21">
        <f t="shared" si="26"/>
        <v>5.6368303140976534</v>
      </c>
      <c r="Y174" s="28">
        <f t="shared" si="27"/>
        <v>-1.7874498712157816E-3</v>
      </c>
    </row>
    <row r="175" spans="1:25" x14ac:dyDescent="0.2">
      <c r="A175" s="175">
        <v>41108</v>
      </c>
      <c r="B175">
        <f>B$50*EXP(-B$49*(HLOOKUP(B$49,'Russian Bonds'!$B$1:$L$507,MATCH($A175,'Russian Bonds'!$A$2:$A$507,0))/100))</f>
        <v>17.346612414607723</v>
      </c>
      <c r="C175">
        <f>C$50*EXP(-C$49*(HLOOKUP(C$49,'Russian Bonds'!$B$1:$L$507,MATCH($A175,'Russian Bonds'!$A$2:$A$507,0))/100))</f>
        <v>2.1635788749984037</v>
      </c>
      <c r="D175">
        <f>D$50*EXP(-D$49*(HLOOKUP(D$49,'Russian Bonds'!$B$1:$L$507,MATCH($A175,'Russian Bonds'!$A$2:$A$507,0))/100))</f>
        <v>15.592971968856491</v>
      </c>
      <c r="E175">
        <f>E$50*EXP(-E$49*(HLOOKUP(E$49,'Russian Bonds'!$B$1:$L$507,MATCH($A175,'Russian Bonds'!$A$2:$A$507,0))/100))</f>
        <v>1.5706190112756178</v>
      </c>
      <c r="F175">
        <f>F$50*EXP(-F$49*(HLOOKUP(F$49,'Russian Bonds'!$B$1:$L$507,MATCH($A175,'Russian Bonds'!$A$2:$A$507,0))/100))</f>
        <v>13.822971029151025</v>
      </c>
      <c r="G175">
        <f>G$50*EXP(-G$49*(HLOOKUP(G$49,'Russian Bonds'!$B$1:$L$507,MATCH($A175,'Russian Bonds'!$A$2:$A$507,0))/100))</f>
        <v>1.0513524280319606</v>
      </c>
      <c r="H175">
        <f>H$50*EXP(-H$49*(HLOOKUP(H$49,'Russian Bonds'!$B$1:$L$507,MATCH($A175,'Russian Bonds'!$A$2:$A$507,0))/100))</f>
        <v>0.97168593591857211</v>
      </c>
      <c r="I175">
        <f>I$50*EXP(-I$49*(HLOOKUP(I$49,'Russian Bonds'!$B$1:$L$507,MATCH($A175,'Russian Bonds'!$A$2:$A$507,0))/100))</f>
        <v>0.89214853792476545</v>
      </c>
      <c r="J175">
        <f>J$50*EXP(-J$49*(HLOOKUP(J$49,'Russian Bonds'!$B$1:$L$507,MATCH($A175,'Russian Bonds'!$A$2:$A$507,0))/100))</f>
        <v>0.8191216773852702</v>
      </c>
      <c r="K175">
        <f>K$50*EXP(-K$49*(HLOOKUP(K$49,'Russian Bonds'!$B$1:$L$507,MATCH($A175,'Russian Bonds'!$A$2:$A$507,0))/100))</f>
        <v>9.8664007113356806</v>
      </c>
      <c r="L175">
        <f>L$50*EXP(-L$49*(HLOOKUP(L$49,'Russian Bonds'!$B$1:$L$507,MATCH($A175,'Russian Bonds'!$A$2:$A$507,0))/100))</f>
        <v>0.39988910798092758</v>
      </c>
      <c r="M175">
        <f>M$50*EXP(-M$49*(HLOOKUP(M$49,'Russian Bonds'!$B$1:$L$507,MATCH($A175,'Russian Bonds'!$A$2:$A$507,0))/100))</f>
        <v>0.36726632960946903</v>
      </c>
      <c r="N175">
        <f>N$50*EXP(-N$49*(HLOOKUP(N$49,'Russian Bonds'!$B$1:$L$507,MATCH($A175,'Russian Bonds'!$A$2:$A$507,0))/100))</f>
        <v>0.33730490321642964</v>
      </c>
      <c r="O175">
        <f>O$50*EXP(-O$49*(HLOOKUP(O$49,'Russian Bonds'!$B$1:$L$507,MATCH($A175,'Russian Bonds'!$A$2:$A$507,0))/100))</f>
        <v>0.30978771687245782</v>
      </c>
      <c r="P175">
        <f>P$50*EXP(-P$49*(HLOOKUP(P$49,'Russian Bonds'!$B$1:$L$507,MATCH($A175,'Russian Bonds'!$A$2:$A$507,0))/100))</f>
        <v>0.27985938444787378</v>
      </c>
      <c r="Q175">
        <f>Q$50*EXP(-Q$49*(HLOOKUP(Q$49,'Russian Bonds'!$B$1:$L$507,MATCH($A175,'Russian Bonds'!$A$2:$A$507,0))/100))</f>
        <v>0.25674600238645173</v>
      </c>
      <c r="R175">
        <f>R$50*EXP(-R$49*(HLOOKUP(R$49,'Russian Bonds'!$B$1:$L$507,MATCH($A175,'Russian Bonds'!$A$2:$A$507,0))/100))</f>
        <v>0.23554153765996641</v>
      </c>
      <c r="S175">
        <f>S$50*EXP(-S$49*(HLOOKUP(S$49,'Russian Bonds'!$B$1:$L$507,MATCH($A175,'Russian Bonds'!$A$2:$A$507,0))/100))</f>
        <v>0.21608833418061815</v>
      </c>
      <c r="T175">
        <f>T$50*EXP(-T$49*(HLOOKUP(T$49,'Russian Bonds'!$B$1:$L$507,MATCH($A175,'Russian Bonds'!$A$2:$A$507,0))/100))</f>
        <v>0.19824175656169563</v>
      </c>
      <c r="U175" s="25">
        <f>U$50*EXP(-U$49*(HLOOKUP(U$49,'Russian Bonds'!$B$1:$L$507,MATCH($A175,'Russian Bonds'!$A$2:$A$507,0))/100))</f>
        <v>4.6164616621290824</v>
      </c>
      <c r="W175" s="129">
        <f t="shared" si="28"/>
        <v>71.314649324530492</v>
      </c>
      <c r="X175" s="21">
        <f t="shared" si="26"/>
        <v>5.6083377704566244</v>
      </c>
      <c r="Y175" s="28">
        <f t="shared" si="27"/>
        <v>-3.2848805800642679E-3</v>
      </c>
    </row>
    <row r="176" spans="1:25" x14ac:dyDescent="0.2">
      <c r="A176" s="175">
        <v>41109</v>
      </c>
      <c r="B176">
        <f>B$50*EXP(-B$49*(HLOOKUP(B$49,'Russian Bonds'!$B$1:$L$507,MATCH($A176,'Russian Bonds'!$A$2:$A$507,0))/100))</f>
        <v>17.348347162585135</v>
      </c>
      <c r="C176">
        <f>C$50*EXP(-C$49*(HLOOKUP(C$49,'Russian Bonds'!$B$1:$L$507,MATCH($A176,'Russian Bonds'!$A$2:$A$507,0))/100))</f>
        <v>2.160551983891573</v>
      </c>
      <c r="D176">
        <f>D$50*EXP(-D$49*(HLOOKUP(D$49,'Russian Bonds'!$B$1:$L$507,MATCH($A176,'Russian Bonds'!$A$2:$A$507,0))/100))</f>
        <v>15.555593707985842</v>
      </c>
      <c r="E176">
        <f>E$50*EXP(-E$49*(HLOOKUP(E$49,'Russian Bonds'!$B$1:$L$507,MATCH($A176,'Russian Bonds'!$A$2:$A$507,0))/100))</f>
        <v>1.5656010634380573</v>
      </c>
      <c r="F176">
        <f>F$50*EXP(-F$49*(HLOOKUP(F$49,'Russian Bonds'!$B$1:$L$507,MATCH($A176,'Russian Bonds'!$A$2:$A$507,0))/100))</f>
        <v>13.795352714613367</v>
      </c>
      <c r="G176">
        <f>G$50*EXP(-G$49*(HLOOKUP(G$49,'Russian Bonds'!$B$1:$L$507,MATCH($A176,'Russian Bonds'!$A$2:$A$507,0))/100))</f>
        <v>1.0488322076788135</v>
      </c>
      <c r="H176">
        <f>H$50*EXP(-H$49*(HLOOKUP(H$49,'Russian Bonds'!$B$1:$L$507,MATCH($A176,'Russian Bonds'!$A$2:$A$507,0))/100))</f>
        <v>0.97168593591857211</v>
      </c>
      <c r="I176">
        <f>I$50*EXP(-I$49*(HLOOKUP(I$49,'Russian Bonds'!$B$1:$L$507,MATCH($A176,'Russian Bonds'!$A$2:$A$507,0))/100))</f>
        <v>0.89214853792476545</v>
      </c>
      <c r="J176">
        <f>J$50*EXP(-J$49*(HLOOKUP(J$49,'Russian Bonds'!$B$1:$L$507,MATCH($A176,'Russian Bonds'!$A$2:$A$507,0))/100))</f>
        <v>0.8191216773852702</v>
      </c>
      <c r="K176">
        <f>K$50*EXP(-K$49*(HLOOKUP(K$49,'Russian Bonds'!$B$1:$L$507,MATCH($A176,'Russian Bonds'!$A$2:$A$507,0))/100))</f>
        <v>9.8861532587215546</v>
      </c>
      <c r="L176">
        <f>L$50*EXP(-L$49*(HLOOKUP(L$49,'Russian Bonds'!$B$1:$L$507,MATCH($A176,'Russian Bonds'!$A$2:$A$507,0))/100))</f>
        <v>0.40076983246018727</v>
      </c>
      <c r="M176">
        <f>M$50*EXP(-M$49*(HLOOKUP(M$49,'Russian Bonds'!$B$1:$L$507,MATCH($A176,'Russian Bonds'!$A$2:$A$507,0))/100))</f>
        <v>0.36814882737425059</v>
      </c>
      <c r="N176">
        <f>N$50*EXP(-N$49*(HLOOKUP(N$49,'Russian Bonds'!$B$1:$L$507,MATCH($A176,'Russian Bonds'!$A$2:$A$507,0))/100))</f>
        <v>0.33818303704408625</v>
      </c>
      <c r="O176">
        <f>O$50*EXP(-O$49*(HLOOKUP(O$49,'Russian Bonds'!$B$1:$L$507,MATCH($A176,'Russian Bonds'!$A$2:$A$507,0))/100))</f>
        <v>0.31065633798175463</v>
      </c>
      <c r="P176">
        <f>P$50*EXP(-P$49*(HLOOKUP(P$49,'Russian Bonds'!$B$1:$L$507,MATCH($A176,'Russian Bonds'!$A$2:$A$507,0))/100))</f>
        <v>0.28154358831354948</v>
      </c>
      <c r="Q176">
        <f>Q$50*EXP(-Q$49*(HLOOKUP(Q$49,'Russian Bonds'!$B$1:$L$507,MATCH($A176,'Russian Bonds'!$A$2:$A$507,0))/100))</f>
        <v>0.25839444619522872</v>
      </c>
      <c r="R176">
        <f>R$50*EXP(-R$49*(HLOOKUP(R$49,'Russian Bonds'!$B$1:$L$507,MATCH($A176,'Russian Bonds'!$A$2:$A$507,0))/100))</f>
        <v>0.2371486782010504</v>
      </c>
      <c r="S176">
        <f>S$50*EXP(-S$49*(HLOOKUP(S$49,'Russian Bonds'!$B$1:$L$507,MATCH($A176,'Russian Bonds'!$A$2:$A$507,0))/100))</f>
        <v>0.21764978466299492</v>
      </c>
      <c r="T176">
        <f>T$50*EXP(-T$49*(HLOOKUP(T$49,'Russian Bonds'!$B$1:$L$507,MATCH($A176,'Russian Bonds'!$A$2:$A$507,0))/100))</f>
        <v>0.19975413366498887</v>
      </c>
      <c r="U176" s="25">
        <f>U$50*EXP(-U$49*(HLOOKUP(U$49,'Russian Bonds'!$B$1:$L$507,MATCH($A176,'Russian Bonds'!$A$2:$A$507,0))/100))</f>
        <v>4.6628578731711379</v>
      </c>
      <c r="W176" s="129">
        <f t="shared" si="28"/>
        <v>71.318494789212195</v>
      </c>
      <c r="X176" s="21">
        <f t="shared" si="26"/>
        <v>5.6222724409697982</v>
      </c>
      <c r="Y176" s="28">
        <f t="shared" si="27"/>
        <v>5.3921053294254115E-5</v>
      </c>
    </row>
    <row r="177" spans="1:25" x14ac:dyDescent="0.2">
      <c r="A177" s="175">
        <v>41110</v>
      </c>
      <c r="B177">
        <f>B$50*EXP(-B$49*(HLOOKUP(B$49,'Russian Bonds'!$B$1:$L$507,MATCH($A177,'Russian Bonds'!$A$2:$A$507,0))/100))</f>
        <v>17.350082084046022</v>
      </c>
      <c r="C177">
        <f>C$50*EXP(-C$49*(HLOOKUP(C$49,'Russian Bonds'!$B$1:$L$507,MATCH($A177,'Russian Bonds'!$A$2:$A$507,0))/100))</f>
        <v>2.1618487040590564</v>
      </c>
      <c r="D177">
        <f>D$50*EXP(-D$49*(HLOOKUP(D$49,'Russian Bonds'!$B$1:$L$507,MATCH($A177,'Russian Bonds'!$A$2:$A$507,0))/100))</f>
        <v>15.564929864777588</v>
      </c>
      <c r="E177">
        <f>E$50*EXP(-E$49*(HLOOKUP(E$49,'Russian Bonds'!$B$1:$L$507,MATCH($A177,'Russian Bonds'!$A$2:$A$507,0))/100))</f>
        <v>1.5668540454147728</v>
      </c>
      <c r="F177">
        <f>F$50*EXP(-F$49*(HLOOKUP(F$49,'Russian Bonds'!$B$1:$L$507,MATCH($A177,'Russian Bonds'!$A$2:$A$507,0))/100))</f>
        <v>13.788456762387783</v>
      </c>
      <c r="G177">
        <f>G$50*EXP(-G$49*(HLOOKUP(G$49,'Russian Bonds'!$B$1:$L$507,MATCH($A177,'Russian Bonds'!$A$2:$A$507,0))/100))</f>
        <v>1.048203097106251</v>
      </c>
      <c r="H177">
        <f>H$50*EXP(-H$49*(HLOOKUP(H$49,'Russian Bonds'!$B$1:$L$507,MATCH($A177,'Russian Bonds'!$A$2:$A$507,0))/100))</f>
        <v>0.97032652741627412</v>
      </c>
      <c r="I177">
        <f>I$50*EXP(-I$49*(HLOOKUP(I$49,'Russian Bonds'!$B$1:$L$507,MATCH($A177,'Russian Bonds'!$A$2:$A$507,0))/100))</f>
        <v>0.89072224160541769</v>
      </c>
      <c r="J177">
        <f>J$50*EXP(-J$49*(HLOOKUP(J$49,'Russian Bonds'!$B$1:$L$507,MATCH($A177,'Russian Bonds'!$A$2:$A$507,0))/100))</f>
        <v>0.81764858454726574</v>
      </c>
      <c r="K177">
        <f>K$50*EXP(-K$49*(HLOOKUP(K$49,'Russian Bonds'!$B$1:$L$507,MATCH($A177,'Russian Bonds'!$A$2:$A$507,0))/100))</f>
        <v>9.8565392421807108</v>
      </c>
      <c r="L177">
        <f>L$50*EXP(-L$49*(HLOOKUP(L$49,'Russian Bonds'!$B$1:$L$507,MATCH($A177,'Russian Bonds'!$A$2:$A$507,0))/100))</f>
        <v>0.39944947180637452</v>
      </c>
      <c r="M177">
        <f>M$50*EXP(-M$49*(HLOOKUP(M$49,'Russian Bonds'!$B$1:$L$507,MATCH($A177,'Russian Bonds'!$A$2:$A$507,0))/100))</f>
        <v>0.36682587433995401</v>
      </c>
      <c r="N177">
        <f>N$50*EXP(-N$49*(HLOOKUP(N$49,'Russian Bonds'!$B$1:$L$507,MATCH($A177,'Russian Bonds'!$A$2:$A$507,0))/100))</f>
        <v>0.33686669174142186</v>
      </c>
      <c r="O177">
        <f>O$50*EXP(-O$49*(HLOOKUP(O$49,'Russian Bonds'!$B$1:$L$507,MATCH($A177,'Russian Bonds'!$A$2:$A$507,0))/100))</f>
        <v>0.3093543175191722</v>
      </c>
      <c r="P177">
        <f>P$50*EXP(-P$49*(HLOOKUP(P$49,'Russian Bonds'!$B$1:$L$507,MATCH($A177,'Russian Bonds'!$A$2:$A$507,0))/100))</f>
        <v>0.28027948852383305</v>
      </c>
      <c r="Q177">
        <f>Q$50*EXP(-Q$49*(HLOOKUP(Q$49,'Russian Bonds'!$B$1:$L$507,MATCH($A177,'Russian Bonds'!$A$2:$A$507,0))/100))</f>
        <v>0.25715712480049518</v>
      </c>
      <c r="R177">
        <f>R$50*EXP(-R$49*(HLOOKUP(R$49,'Russian Bonds'!$B$1:$L$507,MATCH($A177,'Russian Bonds'!$A$2:$A$507,0))/100))</f>
        <v>0.23594229882446155</v>
      </c>
      <c r="S177">
        <f>S$50*EXP(-S$49*(HLOOKUP(S$49,'Russian Bonds'!$B$1:$L$507,MATCH($A177,'Russian Bonds'!$A$2:$A$507,0))/100))</f>
        <v>0.21647764345537712</v>
      </c>
      <c r="T177">
        <f>T$50*EXP(-T$49*(HLOOKUP(T$49,'Russian Bonds'!$B$1:$L$507,MATCH($A177,'Russian Bonds'!$A$2:$A$507,0))/100))</f>
        <v>0.19861877395226449</v>
      </c>
      <c r="U177" s="25">
        <f>U$50*EXP(-U$49*(HLOOKUP(U$49,'Russian Bonds'!$B$1:$L$507,MATCH($A177,'Russian Bonds'!$A$2:$A$507,0))/100))</f>
        <v>4.6349644897624351</v>
      </c>
      <c r="W177" s="129">
        <f t="shared" si="28"/>
        <v>71.251547328266923</v>
      </c>
      <c r="X177" s="21">
        <f t="shared" si="26"/>
        <v>5.6127234786190243</v>
      </c>
      <c r="Y177" s="28">
        <f t="shared" si="27"/>
        <v>-9.391519406409275E-4</v>
      </c>
    </row>
    <row r="178" spans="1:25" x14ac:dyDescent="0.2">
      <c r="A178" s="175">
        <v>41111</v>
      </c>
      <c r="B178">
        <f>B$50*EXP(-B$49*(HLOOKUP(B$49,'Russian Bonds'!$B$1:$L$507,MATCH($A178,'Russian Bonds'!$A$2:$A$507,0))/100))</f>
        <v>17.350082084046022</v>
      </c>
      <c r="C178">
        <f>C$50*EXP(-C$49*(HLOOKUP(C$49,'Russian Bonds'!$B$1:$L$507,MATCH($A178,'Russian Bonds'!$A$2:$A$507,0))/100))</f>
        <v>2.160551983891573</v>
      </c>
      <c r="D178">
        <f>D$50*EXP(-D$49*(HLOOKUP(D$49,'Russian Bonds'!$B$1:$L$507,MATCH($A178,'Russian Bonds'!$A$2:$A$507,0))/100))</f>
        <v>15.541599971774529</v>
      </c>
      <c r="E178">
        <f>E$50*EXP(-E$49*(HLOOKUP(E$49,'Russian Bonds'!$B$1:$L$507,MATCH($A178,'Russian Bonds'!$A$2:$A$507,0))/100))</f>
        <v>1.5637234689439394</v>
      </c>
      <c r="F178">
        <f>F$50*EXP(-F$49*(HLOOKUP(F$49,'Russian Bonds'!$B$1:$L$507,MATCH($A178,'Russian Bonds'!$A$2:$A$507,0))/100))</f>
        <v>13.754028673524187</v>
      </c>
      <c r="G178">
        <f>G$50*EXP(-G$49*(HLOOKUP(G$49,'Russian Bonds'!$B$1:$L$507,MATCH($A178,'Russian Bonds'!$A$2:$A$507,0))/100))</f>
        <v>1.0450632000154911</v>
      </c>
      <c r="H178">
        <f>H$50*EXP(-H$49*(HLOOKUP(H$49,'Russian Bonds'!$B$1:$L$507,MATCH($A178,'Russian Bonds'!$A$2:$A$507,0))/100))</f>
        <v>0.96761341327187866</v>
      </c>
      <c r="I178">
        <f>I$50*EXP(-I$49*(HLOOKUP(I$49,'Russian Bonds'!$B$1:$L$507,MATCH($A178,'Russian Bonds'!$A$2:$A$507,0))/100))</f>
        <v>0.88787648606951575</v>
      </c>
      <c r="J178">
        <f>J$50*EXP(-J$49*(HLOOKUP(J$49,'Russian Bonds'!$B$1:$L$507,MATCH($A178,'Russian Bonds'!$A$2:$A$507,0))/100))</f>
        <v>0.81471034165340639</v>
      </c>
      <c r="K178">
        <f>K$50*EXP(-K$49*(HLOOKUP(K$49,'Russian Bonds'!$B$1:$L$507,MATCH($A178,'Russian Bonds'!$A$2:$A$507,0))/100))</f>
        <v>9.8270139345595773</v>
      </c>
      <c r="L178">
        <f>L$50*EXP(-L$49*(HLOOKUP(L$49,'Russian Bonds'!$B$1:$L$507,MATCH($A178,'Russian Bonds'!$A$2:$A$507,0))/100))</f>
        <v>0.39813346116125736</v>
      </c>
      <c r="M178">
        <f>M$50*EXP(-M$49*(HLOOKUP(M$49,'Russian Bonds'!$B$1:$L$507,MATCH($A178,'Russian Bonds'!$A$2:$A$507,0))/100))</f>
        <v>0.36550767537412326</v>
      </c>
      <c r="N178">
        <f>N$50*EXP(-N$49*(HLOOKUP(N$49,'Russian Bonds'!$B$1:$L$507,MATCH($A178,'Russian Bonds'!$A$2:$A$507,0))/100))</f>
        <v>0.33555547018763299</v>
      </c>
      <c r="O178">
        <f>O$50*EXP(-O$49*(HLOOKUP(O$49,'Russian Bonds'!$B$1:$L$507,MATCH($A178,'Russian Bonds'!$A$2:$A$507,0))/100))</f>
        <v>0.30805775407477265</v>
      </c>
      <c r="P178">
        <f>P$50*EXP(-P$49*(HLOOKUP(P$49,'Russian Bonds'!$B$1:$L$507,MATCH($A178,'Russian Bonds'!$A$2:$A$507,0))/100))</f>
        <v>0.27943991005564761</v>
      </c>
      <c r="Q178">
        <f>Q$50*EXP(-Q$49*(HLOOKUP(Q$49,'Russian Bonds'!$B$1:$L$507,MATCH($A178,'Russian Bonds'!$A$2:$A$507,0))/100))</f>
        <v>0.25633553724231462</v>
      </c>
      <c r="R178">
        <f>R$50*EXP(-R$49*(HLOOKUP(R$49,'Russian Bonds'!$B$1:$L$507,MATCH($A178,'Russian Bonds'!$A$2:$A$507,0))/100))</f>
        <v>0.23514145721067903</v>
      </c>
      <c r="S178">
        <f>S$50*EXP(-S$49*(HLOOKUP(S$49,'Russian Bonds'!$B$1:$L$507,MATCH($A178,'Russian Bonds'!$A$2:$A$507,0))/100))</f>
        <v>0.21569972503225104</v>
      </c>
      <c r="T178">
        <f>T$50*EXP(-T$49*(HLOOKUP(T$49,'Russian Bonds'!$B$1:$L$507,MATCH($A178,'Russian Bonds'!$A$2:$A$507,0))/100))</f>
        <v>0.19786545482408321</v>
      </c>
      <c r="U178" s="25">
        <f>U$50*EXP(-U$49*(HLOOKUP(U$49,'Russian Bonds'!$B$1:$L$507,MATCH($A178,'Russian Bonds'!$A$2:$A$507,0))/100))</f>
        <v>4.6164616621290824</v>
      </c>
      <c r="W178" s="129">
        <f t="shared" si="28"/>
        <v>71.120461665041944</v>
      </c>
      <c r="X178" s="21">
        <f t="shared" si="26"/>
        <v>5.6070006447870169</v>
      </c>
      <c r="Y178" s="28">
        <f t="shared" si="27"/>
        <v>-1.8414532630949066E-3</v>
      </c>
    </row>
    <row r="179" spans="1:25" x14ac:dyDescent="0.2">
      <c r="A179" s="175">
        <v>41114</v>
      </c>
      <c r="B179">
        <f>B$50*EXP(-B$49*(HLOOKUP(B$49,'Russian Bonds'!$B$1:$L$507,MATCH($A179,'Russian Bonds'!$A$2:$A$507,0))/100))</f>
        <v>17.34487784009643</v>
      </c>
      <c r="C179">
        <f>C$50*EXP(-C$49*(HLOOKUP(C$49,'Russian Bonds'!$B$1:$L$507,MATCH($A179,'Russian Bonds'!$A$2:$A$507,0))/100))</f>
        <v>2.1592560415228266</v>
      </c>
      <c r="D179">
        <f>D$50*EXP(-D$49*(HLOOKUP(D$49,'Russian Bonds'!$B$1:$L$507,MATCH($A179,'Russian Bonds'!$A$2:$A$507,0))/100))</f>
        <v>15.518305047377963</v>
      </c>
      <c r="E179">
        <f>E$50*EXP(-E$49*(HLOOKUP(E$49,'Russian Bonds'!$B$1:$L$507,MATCH($A179,'Russian Bonds'!$A$2:$A$507,0))/100))</f>
        <v>1.560599147369067</v>
      </c>
      <c r="F179">
        <f>F$50*EXP(-F$49*(HLOOKUP(F$49,'Russian Bonds'!$B$1:$L$507,MATCH($A179,'Russian Bonds'!$A$2:$A$507,0))/100))</f>
        <v>13.719686547384573</v>
      </c>
      <c r="G179">
        <f>G$50*EXP(-G$49*(HLOOKUP(G$49,'Russian Bonds'!$B$1:$L$507,MATCH($A179,'Russian Bonds'!$A$2:$A$507,0))/100))</f>
        <v>1.0419327085005849</v>
      </c>
      <c r="H179">
        <f>H$50*EXP(-H$49*(HLOOKUP(H$49,'Russian Bonds'!$B$1:$L$507,MATCH($A179,'Russian Bonds'!$A$2:$A$507,0))/100))</f>
        <v>0.96355795935088639</v>
      </c>
      <c r="I179">
        <f>I$50*EXP(-I$49*(HLOOKUP(I$49,'Russian Bonds'!$B$1:$L$507,MATCH($A179,'Russian Bonds'!$A$2:$A$507,0))/100))</f>
        <v>0.88362489092778163</v>
      </c>
      <c r="J179">
        <f>J$50*EXP(-J$49*(HLOOKUP(J$49,'Russian Bonds'!$B$1:$L$507,MATCH($A179,'Russian Bonds'!$A$2:$A$507,0))/100))</f>
        <v>0.81032276293283456</v>
      </c>
      <c r="K179">
        <f>K$50*EXP(-K$49*(HLOOKUP(K$49,'Russian Bonds'!$B$1:$L$507,MATCH($A179,'Russian Bonds'!$A$2:$A$507,0))/100))</f>
        <v>9.7780014980871623</v>
      </c>
      <c r="L179">
        <f>L$50*EXP(-L$49*(HLOOKUP(L$49,'Russian Bonds'!$B$1:$L$507,MATCH($A179,'Russian Bonds'!$A$2:$A$507,0))/100))</f>
        <v>0.39594973786872467</v>
      </c>
      <c r="M179">
        <f>M$50*EXP(-M$49*(HLOOKUP(M$49,'Russian Bonds'!$B$1:$L$507,MATCH($A179,'Russian Bonds'!$A$2:$A$507,0))/100))</f>
        <v>0.36332119532147267</v>
      </c>
      <c r="N179">
        <f>N$50*EXP(-N$49*(HLOOKUP(N$49,'Russian Bonds'!$B$1:$L$507,MATCH($A179,'Russian Bonds'!$A$2:$A$507,0))/100))</f>
        <v>0.33338143290699312</v>
      </c>
      <c r="O179">
        <f>O$50*EXP(-O$49*(HLOOKUP(O$49,'Russian Bonds'!$B$1:$L$507,MATCH($A179,'Russian Bonds'!$A$2:$A$507,0))/100))</f>
        <v>0.30590887963136459</v>
      </c>
      <c r="P179">
        <f>P$50*EXP(-P$49*(HLOOKUP(P$49,'Russian Bonds'!$B$1:$L$507,MATCH($A179,'Russian Bonds'!$A$2:$A$507,0))/100))</f>
        <v>0.27735195036636684</v>
      </c>
      <c r="Q179">
        <f>Q$50*EXP(-Q$49*(HLOOKUP(Q$49,'Russian Bonds'!$B$1:$L$507,MATCH($A179,'Russian Bonds'!$A$2:$A$507,0))/100))</f>
        <v>0.25429303385128005</v>
      </c>
      <c r="R179">
        <f>R$50*EXP(-R$49*(HLOOKUP(R$49,'Russian Bonds'!$B$1:$L$507,MATCH($A179,'Russian Bonds'!$A$2:$A$507,0))/100))</f>
        <v>0.23315122529287916</v>
      </c>
      <c r="S179">
        <f>S$50*EXP(-S$49*(HLOOKUP(S$49,'Russian Bonds'!$B$1:$L$507,MATCH($A179,'Russian Bonds'!$A$2:$A$507,0))/100))</f>
        <v>0.21376713719716894</v>
      </c>
      <c r="T179">
        <f>T$50*EXP(-T$49*(HLOOKUP(T$49,'Russian Bonds'!$B$1:$L$507,MATCH($A179,'Russian Bonds'!$A$2:$A$507,0))/100))</f>
        <v>0.19599463347477802</v>
      </c>
      <c r="U179" s="25">
        <f>U$50*EXP(-U$49*(HLOOKUP(U$49,'Russian Bonds'!$B$1:$L$507,MATCH($A179,'Russian Bonds'!$A$2:$A$507,0))/100))</f>
        <v>4.5796773024537947</v>
      </c>
      <c r="W179" s="129">
        <f t="shared" si="28"/>
        <v>70.932960971914937</v>
      </c>
      <c r="X179" s="21">
        <f t="shared" si="26"/>
        <v>5.5952455033528254</v>
      </c>
      <c r="Y179" s="28">
        <f t="shared" si="27"/>
        <v>-2.6398632082988375E-3</v>
      </c>
    </row>
    <row r="180" spans="1:25" x14ac:dyDescent="0.2">
      <c r="A180" s="175">
        <v>41115</v>
      </c>
      <c r="B180">
        <f>B$50*EXP(-B$49*(HLOOKUP(B$49,'Russian Bonds'!$B$1:$L$507,MATCH($A180,'Russian Bonds'!$A$2:$A$507,0))/100))</f>
        <v>17.34487784009643</v>
      </c>
      <c r="C180">
        <f>C$50*EXP(-C$49*(HLOOKUP(C$49,'Russian Bonds'!$B$1:$L$507,MATCH($A180,'Russian Bonds'!$A$2:$A$507,0))/100))</f>
        <v>2.1592560415228266</v>
      </c>
      <c r="D180">
        <f>D$50*EXP(-D$49*(HLOOKUP(D$49,'Russian Bonds'!$B$1:$L$507,MATCH($A180,'Russian Bonds'!$A$2:$A$507,0))/100))</f>
        <v>15.541599971774529</v>
      </c>
      <c r="E180">
        <f>E$50*EXP(-E$49*(HLOOKUP(E$49,'Russian Bonds'!$B$1:$L$507,MATCH($A180,'Russian Bonds'!$A$2:$A$507,0))/100))</f>
        <v>1.5637234689439394</v>
      </c>
      <c r="F180">
        <f>F$50*EXP(-F$49*(HLOOKUP(F$49,'Russian Bonds'!$B$1:$L$507,MATCH($A180,'Russian Bonds'!$A$2:$A$507,0))/100))</f>
        <v>13.747153378154504</v>
      </c>
      <c r="G180">
        <f>G$50*EXP(-G$49*(HLOOKUP(G$49,'Russian Bonds'!$B$1:$L$507,MATCH($A180,'Russian Bonds'!$A$2:$A$507,0))/100))</f>
        <v>1.0444363501692413</v>
      </c>
      <c r="H180">
        <f>H$50*EXP(-H$49*(HLOOKUP(H$49,'Russian Bonds'!$B$1:$L$507,MATCH($A180,'Russian Bonds'!$A$2:$A$507,0))/100))</f>
        <v>0.96490788522159898</v>
      </c>
      <c r="I180">
        <f>I$50*EXP(-I$49*(HLOOKUP(I$49,'Russian Bonds'!$B$1:$L$507,MATCH($A180,'Russian Bonds'!$A$2:$A$507,0))/100))</f>
        <v>0.88503982239658907</v>
      </c>
      <c r="J180">
        <f>J$50*EXP(-J$49*(HLOOKUP(J$49,'Russian Bonds'!$B$1:$L$507,MATCH($A180,'Russian Bonds'!$A$2:$A$507,0))/100))</f>
        <v>0.81178265741697775</v>
      </c>
      <c r="K180">
        <f>K$50*EXP(-K$49*(HLOOKUP(K$49,'Russian Bonds'!$B$1:$L$507,MATCH($A180,'Russian Bonds'!$A$2:$A$507,0))/100))</f>
        <v>9.7682283839605635</v>
      </c>
      <c r="L180">
        <f>L$50*EXP(-L$49*(HLOOKUP(L$49,'Russian Bonds'!$B$1:$L$507,MATCH($A180,'Russian Bonds'!$A$2:$A$507,0))/100))</f>
        <v>0.39551443261884978</v>
      </c>
      <c r="M180">
        <f>M$50*EXP(-M$49*(HLOOKUP(M$49,'Russian Bonds'!$B$1:$L$507,MATCH($A180,'Russian Bonds'!$A$2:$A$507,0))/100))</f>
        <v>0.36288547137374244</v>
      </c>
      <c r="N180">
        <f>N$50*EXP(-N$49*(HLOOKUP(N$49,'Russian Bonds'!$B$1:$L$507,MATCH($A180,'Russian Bonds'!$A$2:$A$507,0))/100))</f>
        <v>0.33294831862949126</v>
      </c>
      <c r="O180">
        <f>O$50*EXP(-O$49*(HLOOKUP(O$49,'Russian Bonds'!$B$1:$L$507,MATCH($A180,'Russian Bonds'!$A$2:$A$507,0))/100))</f>
        <v>0.30548090685072937</v>
      </c>
      <c r="P180">
        <f>P$50*EXP(-P$49*(HLOOKUP(P$49,'Russian Bonds'!$B$1:$L$507,MATCH($A180,'Russian Bonds'!$A$2:$A$507,0))/100))</f>
        <v>0.2765211413518962</v>
      </c>
      <c r="Q180">
        <f>Q$50*EXP(-Q$49*(HLOOKUP(Q$49,'Russian Bonds'!$B$1:$L$507,MATCH($A180,'Russian Bonds'!$A$2:$A$507,0))/100))</f>
        <v>0.25348059673562057</v>
      </c>
      <c r="R180">
        <f>R$50*EXP(-R$49*(HLOOKUP(R$49,'Russian Bonds'!$B$1:$L$507,MATCH($A180,'Russian Bonds'!$A$2:$A$507,0))/100))</f>
        <v>0.23235985721496699</v>
      </c>
      <c r="S180">
        <f>S$50*EXP(-S$49*(HLOOKUP(S$49,'Russian Bonds'!$B$1:$L$507,MATCH($A180,'Russian Bonds'!$A$2:$A$507,0))/100))</f>
        <v>0.2129989590535499</v>
      </c>
      <c r="T180">
        <f>T$50*EXP(-T$49*(HLOOKUP(T$49,'Russian Bonds'!$B$1:$L$507,MATCH($A180,'Russian Bonds'!$A$2:$A$507,0))/100))</f>
        <v>0.19525126715809285</v>
      </c>
      <c r="U180" s="25">
        <f>U$50*EXP(-U$49*(HLOOKUP(U$49,'Russian Bonds'!$B$1:$L$507,MATCH($A180,'Russian Bonds'!$A$2:$A$507,0))/100))</f>
        <v>4.5613951818613163</v>
      </c>
      <c r="W180" s="129">
        <f t="shared" si="28"/>
        <v>70.959841932505455</v>
      </c>
      <c r="X180" s="21">
        <f t="shared" si="26"/>
        <v>5.5891344725039058</v>
      </c>
      <c r="Y180" s="28">
        <f t="shared" si="27"/>
        <v>3.7889111162618162E-4</v>
      </c>
    </row>
    <row r="181" spans="1:25" x14ac:dyDescent="0.2">
      <c r="A181" s="175">
        <v>41116</v>
      </c>
      <c r="B181">
        <f>B$50*EXP(-B$49*(HLOOKUP(B$49,'Russian Bonds'!$B$1:$L$507,MATCH($A181,'Russian Bonds'!$A$2:$A$507,0))/100))</f>
        <v>17.348347162585135</v>
      </c>
      <c r="C181">
        <f>C$50*EXP(-C$49*(HLOOKUP(C$49,'Russian Bonds'!$B$1:$L$507,MATCH($A181,'Russian Bonds'!$A$2:$A$507,0))/100))</f>
        <v>2.1592560415228266</v>
      </c>
      <c r="D181">
        <f>D$50*EXP(-D$49*(HLOOKUP(D$49,'Russian Bonds'!$B$1:$L$507,MATCH($A181,'Russian Bonds'!$A$2:$A$507,0))/100))</f>
        <v>15.518305047377963</v>
      </c>
      <c r="E181">
        <f>E$50*EXP(-E$49*(HLOOKUP(E$49,'Russian Bonds'!$B$1:$L$507,MATCH($A181,'Russian Bonds'!$A$2:$A$507,0))/100))</f>
        <v>1.560599147369067</v>
      </c>
      <c r="F181">
        <f>F$50*EXP(-F$49*(HLOOKUP(F$49,'Russian Bonds'!$B$1:$L$507,MATCH($A181,'Russian Bonds'!$A$2:$A$507,0))/100))</f>
        <v>13.712828418785907</v>
      </c>
      <c r="G181">
        <f>G$50*EXP(-G$49*(HLOOKUP(G$49,'Russian Bonds'!$B$1:$L$507,MATCH($A181,'Russian Bonds'!$A$2:$A$507,0))/100))</f>
        <v>1.0413077363858683</v>
      </c>
      <c r="H181">
        <f>H$50*EXP(-H$49*(HLOOKUP(H$49,'Russian Bonds'!$B$1:$L$507,MATCH($A181,'Russian Bonds'!$A$2:$A$507,0))/100))</f>
        <v>0.96220992205408218</v>
      </c>
      <c r="I181">
        <f>I$50*EXP(-I$49*(HLOOKUP(I$49,'Russian Bonds'!$B$1:$L$507,MATCH($A181,'Russian Bonds'!$A$2:$A$507,0))/100))</f>
        <v>0.88221222153917755</v>
      </c>
      <c r="J181">
        <f>J$50*EXP(-J$49*(HLOOKUP(J$49,'Russian Bonds'!$B$1:$L$507,MATCH($A181,'Russian Bonds'!$A$2:$A$507,0))/100))</f>
        <v>0.80886549389515194</v>
      </c>
      <c r="K181">
        <f>K$50*EXP(-K$49*(HLOOKUP(K$49,'Russian Bonds'!$B$1:$L$507,MATCH($A181,'Russian Bonds'!$A$2:$A$507,0))/100))</f>
        <v>9.7195091416449291</v>
      </c>
      <c r="L181">
        <f>L$50*EXP(-L$49*(HLOOKUP(L$49,'Russian Bonds'!$B$1:$L$507,MATCH($A181,'Russian Bonds'!$A$2:$A$507,0))/100))</f>
        <v>0.39334507444301725</v>
      </c>
      <c r="M181">
        <f>M$50*EXP(-M$49*(HLOOKUP(M$49,'Russian Bonds'!$B$1:$L$507,MATCH($A181,'Russian Bonds'!$A$2:$A$507,0))/100))</f>
        <v>0.36071467743968011</v>
      </c>
      <c r="N181">
        <f>N$50*EXP(-N$49*(HLOOKUP(N$49,'Russian Bonds'!$B$1:$L$507,MATCH($A181,'Russian Bonds'!$A$2:$A$507,0))/100))</f>
        <v>0.33079117287704041</v>
      </c>
      <c r="O181">
        <f>O$50*EXP(-O$49*(HLOOKUP(O$49,'Russian Bonds'!$B$1:$L$507,MATCH($A181,'Russian Bonds'!$A$2:$A$507,0))/100))</f>
        <v>0.30335000735218504</v>
      </c>
      <c r="P181">
        <f>P$50*EXP(-P$49*(HLOOKUP(P$49,'Russian Bonds'!$B$1:$L$507,MATCH($A181,'Russian Bonds'!$A$2:$A$507,0))/100))</f>
        <v>0.27486698194448222</v>
      </c>
      <c r="Q181">
        <f>Q$50*EXP(-Q$49*(HLOOKUP(Q$49,'Russian Bonds'!$B$1:$L$507,MATCH($A181,'Russian Bonds'!$A$2:$A$507,0))/100))</f>
        <v>0.25186350114209433</v>
      </c>
      <c r="R181">
        <f>R$50*EXP(-R$49*(HLOOKUP(R$49,'Russian Bonds'!$B$1:$L$507,MATCH($A181,'Russian Bonds'!$A$2:$A$507,0))/100))</f>
        <v>0.23078517018958081</v>
      </c>
      <c r="S181">
        <f>S$50*EXP(-S$49*(HLOOKUP(S$49,'Russian Bonds'!$B$1:$L$507,MATCH($A181,'Russian Bonds'!$A$2:$A$507,0))/100))</f>
        <v>0.21147087425495981</v>
      </c>
      <c r="T181">
        <f>T$50*EXP(-T$49*(HLOOKUP(T$49,'Russian Bonds'!$B$1:$L$507,MATCH($A181,'Russian Bonds'!$A$2:$A$507,0))/100))</f>
        <v>0.19377298212628394</v>
      </c>
      <c r="U181" s="25">
        <f>U$50*EXP(-U$49*(HLOOKUP(U$49,'Russian Bonds'!$B$1:$L$507,MATCH($A181,'Russian Bonds'!$A$2:$A$507,0))/100))</f>
        <v>4.5160085414660536</v>
      </c>
      <c r="W181" s="129">
        <f t="shared" si="28"/>
        <v>70.780409316395463</v>
      </c>
      <c r="X181" s="21">
        <f t="shared" si="26"/>
        <v>5.5754306955063946</v>
      </c>
      <c r="Y181" s="28">
        <f t="shared" si="27"/>
        <v>-2.5318526019255851E-3</v>
      </c>
    </row>
    <row r="182" spans="1:25" x14ac:dyDescent="0.2">
      <c r="A182" s="175">
        <v>41117</v>
      </c>
      <c r="B182">
        <f>B$50*EXP(-B$49*(HLOOKUP(B$49,'Russian Bonds'!$B$1:$L$507,MATCH($A182,'Russian Bonds'!$A$2:$A$507,0))/100))</f>
        <v>17.351817179007728</v>
      </c>
      <c r="C182">
        <f>C$50*EXP(-C$49*(HLOOKUP(C$49,'Russian Bonds'!$B$1:$L$507,MATCH($A182,'Russian Bonds'!$A$2:$A$507,0))/100))</f>
        <v>2.160551983891573</v>
      </c>
      <c r="D182">
        <f>D$50*EXP(-D$49*(HLOOKUP(D$49,'Russian Bonds'!$B$1:$L$507,MATCH($A182,'Russian Bonds'!$A$2:$A$507,0))/100))</f>
        <v>15.52761882426004</v>
      </c>
      <c r="E182">
        <f>E$50*EXP(-E$49*(HLOOKUP(E$49,'Russian Bonds'!$B$1:$L$507,MATCH($A182,'Russian Bonds'!$A$2:$A$507,0))/100))</f>
        <v>1.5618481262118871</v>
      </c>
      <c r="F182">
        <f>F$50*EXP(-F$49*(HLOOKUP(F$49,'Russian Bonds'!$B$1:$L$507,MATCH($A182,'Russian Bonds'!$A$2:$A$507,0))/100))</f>
        <v>13.733413096062419</v>
      </c>
      <c r="G182">
        <f>G$50*EXP(-G$49*(HLOOKUP(G$49,'Russian Bonds'!$B$1:$L$507,MATCH($A182,'Russian Bonds'!$A$2:$A$507,0))/100))</f>
        <v>1.0431837782425026</v>
      </c>
      <c r="H182">
        <f>H$50*EXP(-H$49*(HLOOKUP(H$49,'Russian Bonds'!$B$1:$L$507,MATCH($A182,'Russian Bonds'!$A$2:$A$507,0))/100))</f>
        <v>0.96490788522159898</v>
      </c>
      <c r="I182">
        <f>I$50*EXP(-I$49*(HLOOKUP(I$49,'Russian Bonds'!$B$1:$L$507,MATCH($A182,'Russian Bonds'!$A$2:$A$507,0))/100))</f>
        <v>0.88503982239658907</v>
      </c>
      <c r="J182">
        <f>J$50*EXP(-J$49*(HLOOKUP(J$49,'Russian Bonds'!$B$1:$L$507,MATCH($A182,'Russian Bonds'!$A$2:$A$507,0))/100))</f>
        <v>0.81178265741697775</v>
      </c>
      <c r="K182">
        <f>K$50*EXP(-K$49*(HLOOKUP(K$49,'Russian Bonds'!$B$1:$L$507,MATCH($A182,'Russian Bonds'!$A$2:$A$507,0))/100))</f>
        <v>9.7877843902160713</v>
      </c>
      <c r="L182">
        <f>L$50*EXP(-L$49*(HLOOKUP(L$49,'Russian Bonds'!$B$1:$L$507,MATCH($A182,'Russian Bonds'!$A$2:$A$507,0))/100))</f>
        <v>0.39638552221783058</v>
      </c>
      <c r="M182">
        <f>M$50*EXP(-M$49*(HLOOKUP(M$49,'Russian Bonds'!$B$1:$L$507,MATCH($A182,'Russian Bonds'!$A$2:$A$507,0))/100))</f>
        <v>0.36375744245178693</v>
      </c>
      <c r="N182">
        <f>N$50*EXP(-N$49*(HLOOKUP(N$49,'Russian Bonds'!$B$1:$L$507,MATCH($A182,'Russian Bonds'!$A$2:$A$507,0))/100))</f>
        <v>0.33381511059919577</v>
      </c>
      <c r="O182">
        <f>O$50*EXP(-O$49*(HLOOKUP(O$49,'Russian Bonds'!$B$1:$L$507,MATCH($A182,'Russian Bonds'!$A$2:$A$507,0))/100))</f>
        <v>0.30633745199350182</v>
      </c>
      <c r="P182">
        <f>P$50*EXP(-P$49*(HLOOKUP(P$49,'Russian Bonds'!$B$1:$L$507,MATCH($A182,'Russian Bonds'!$A$2:$A$507,0))/100))</f>
        <v>0.27818525555026308</v>
      </c>
      <c r="Q182">
        <f>Q$50*EXP(-Q$49*(HLOOKUP(Q$49,'Russian Bonds'!$B$1:$L$507,MATCH($A182,'Russian Bonds'!$A$2:$A$507,0))/100))</f>
        <v>0.25510807492982823</v>
      </c>
      <c r="R182">
        <f>R$50*EXP(-R$49*(HLOOKUP(R$49,'Russian Bonds'!$B$1:$L$507,MATCH($A182,'Russian Bonds'!$A$2:$A$507,0))/100))</f>
        <v>0.23394528860155223</v>
      </c>
      <c r="S182">
        <f>S$50*EXP(-S$49*(HLOOKUP(S$49,'Russian Bonds'!$B$1:$L$507,MATCH($A182,'Russian Bonds'!$A$2:$A$507,0))/100))</f>
        <v>0.21453808576587816</v>
      </c>
      <c r="T182">
        <f>T$50*EXP(-T$49*(HLOOKUP(T$49,'Russian Bonds'!$B$1:$L$507,MATCH($A182,'Russian Bonds'!$A$2:$A$507,0))/100))</f>
        <v>0.19674082995737621</v>
      </c>
      <c r="U182" s="25">
        <f>U$50*EXP(-U$49*(HLOOKUP(U$49,'Russian Bonds'!$B$1:$L$507,MATCH($A182,'Russian Bonds'!$A$2:$A$507,0))/100))</f>
        <v>4.598032697980809</v>
      </c>
      <c r="W182" s="129">
        <f t="shared" si="28"/>
        <v>71.004793502975403</v>
      </c>
      <c r="X182" s="21">
        <f t="shared" si="26"/>
        <v>5.5995310215588221</v>
      </c>
      <c r="Y182" s="28">
        <f t="shared" si="27"/>
        <v>3.1651310495382171E-3</v>
      </c>
    </row>
    <row r="183" spans="1:25" x14ac:dyDescent="0.2">
      <c r="A183" s="175">
        <v>41118</v>
      </c>
      <c r="B183">
        <f>B$50*EXP(-B$49*(HLOOKUP(B$49,'Russian Bonds'!$B$1:$L$507,MATCH($A183,'Russian Bonds'!$A$2:$A$507,0))/100))</f>
        <v>17.36049525693592</v>
      </c>
      <c r="C183">
        <f>C$50*EXP(-C$49*(HLOOKUP(C$49,'Russian Bonds'!$B$1:$L$507,MATCH($A183,'Russian Bonds'!$A$2:$A$507,0))/100))</f>
        <v>2.1640116340478657</v>
      </c>
      <c r="D183">
        <f>D$50*EXP(-D$49*(HLOOKUP(D$49,'Russian Bonds'!$B$1:$L$507,MATCH($A183,'Russian Bonds'!$A$2:$A$507,0))/100))</f>
        <v>15.574271624944252</v>
      </c>
      <c r="E183">
        <f>E$50*EXP(-E$49*(HLOOKUP(E$49,'Russian Bonds'!$B$1:$L$507,MATCH($A183,'Russian Bonds'!$A$2:$A$507,0))/100))</f>
        <v>1.5681080301781309</v>
      </c>
      <c r="F183">
        <f>F$50*EXP(-F$49*(HLOOKUP(F$49,'Russian Bonds'!$B$1:$L$507,MATCH($A183,'Russian Bonds'!$A$2:$A$507,0))/100))</f>
        <v>13.788456762387783</v>
      </c>
      <c r="G183">
        <f>G$50*EXP(-G$49*(HLOOKUP(G$49,'Russian Bonds'!$B$1:$L$507,MATCH($A183,'Russian Bonds'!$A$2:$A$507,0))/100))</f>
        <v>1.048203097106251</v>
      </c>
      <c r="H183">
        <f>H$50*EXP(-H$49*(HLOOKUP(H$49,'Russian Bonds'!$B$1:$L$507,MATCH($A183,'Russian Bonds'!$A$2:$A$507,0))/100))</f>
        <v>0.96896902075428093</v>
      </c>
      <c r="I183">
        <f>I$50*EXP(-I$49*(HLOOKUP(I$49,'Russian Bonds'!$B$1:$L$507,MATCH($A183,'Russian Bonds'!$A$2:$A$507,0))/100))</f>
        <v>0.88929822553549531</v>
      </c>
      <c r="J183">
        <f>J$50*EXP(-J$49*(HLOOKUP(J$49,'Russian Bonds'!$B$1:$L$507,MATCH($A183,'Russian Bonds'!$A$2:$A$507,0))/100))</f>
        <v>0.81617814089139085</v>
      </c>
      <c r="K183">
        <f>K$50*EXP(-K$49*(HLOOKUP(K$49,'Russian Bonds'!$B$1:$L$507,MATCH($A183,'Russian Bonds'!$A$2:$A$507,0))/100))</f>
        <v>9.817191832494558</v>
      </c>
      <c r="L183">
        <f>L$50*EXP(-L$49*(HLOOKUP(L$49,'Russian Bonds'!$B$1:$L$507,MATCH($A183,'Russian Bonds'!$A$2:$A$507,0))/100))</f>
        <v>0.39769575513642896</v>
      </c>
      <c r="M183">
        <f>M$50*EXP(-M$49*(HLOOKUP(M$49,'Russian Bonds'!$B$1:$L$507,MATCH($A183,'Russian Bonds'!$A$2:$A$507,0))/100))</f>
        <v>0.3650693292239659</v>
      </c>
      <c r="N183">
        <f>N$50*EXP(-N$49*(HLOOKUP(N$49,'Russian Bonds'!$B$1:$L$507,MATCH($A183,'Russian Bonds'!$A$2:$A$507,0))/100))</f>
        <v>0.33511953149793211</v>
      </c>
      <c r="O183">
        <f>O$50*EXP(-O$49*(HLOOKUP(O$49,'Russian Bonds'!$B$1:$L$507,MATCH($A183,'Russian Bonds'!$A$2:$A$507,0))/100))</f>
        <v>0.3076267749748311</v>
      </c>
      <c r="P183">
        <f>P$50*EXP(-P$49*(HLOOKUP(P$49,'Russian Bonds'!$B$1:$L$507,MATCH($A183,'Russian Bonds'!$A$2:$A$507,0))/100))</f>
        <v>0.27860284654853879</v>
      </c>
      <c r="Q183">
        <f>Q$50*EXP(-Q$49*(HLOOKUP(Q$49,'Russian Bonds'!$B$1:$L$507,MATCH($A183,'Russian Bonds'!$A$2:$A$507,0))/100))</f>
        <v>0.25551657456227528</v>
      </c>
      <c r="R183">
        <f>R$50*EXP(-R$49*(HLOOKUP(R$49,'Russian Bonds'!$B$1:$L$507,MATCH($A183,'Russian Bonds'!$A$2:$A$507,0))/100))</f>
        <v>0.23434333383476047</v>
      </c>
      <c r="S183">
        <f>S$50*EXP(-S$49*(HLOOKUP(S$49,'Russian Bonds'!$B$1:$L$507,MATCH($A183,'Russian Bonds'!$A$2:$A$507,0))/100))</f>
        <v>0.21492460208058053</v>
      </c>
      <c r="T183">
        <f>T$50*EXP(-T$49*(HLOOKUP(T$49,'Russian Bonds'!$B$1:$L$507,MATCH($A183,'Russian Bonds'!$A$2:$A$507,0))/100))</f>
        <v>0.19711499287650772</v>
      </c>
      <c r="U183" s="25">
        <f>U$50*EXP(-U$49*(HLOOKUP(U$49,'Russian Bonds'!$B$1:$L$507,MATCH($A183,'Russian Bonds'!$A$2:$A$507,0))/100))</f>
        <v>4.6072379655759432</v>
      </c>
      <c r="W183" s="129">
        <f t="shared" si="28"/>
        <v>71.188435331587712</v>
      </c>
      <c r="X183" s="21">
        <f t="shared" si="26"/>
        <v>5.6014506035518368</v>
      </c>
      <c r="Y183" s="28">
        <f t="shared" si="27"/>
        <v>2.5829912186384014E-3</v>
      </c>
    </row>
    <row r="184" spans="1:25" x14ac:dyDescent="0.2">
      <c r="A184" s="175">
        <v>41121</v>
      </c>
      <c r="B184">
        <f>B$50*EXP(-B$49*(HLOOKUP(B$49,'Russian Bonds'!$B$1:$L$507,MATCH($A184,'Russian Bonds'!$A$2:$A$507,0))/100))</f>
        <v>17.372651857929728</v>
      </c>
      <c r="C184">
        <f>C$50*EXP(-C$49*(HLOOKUP(C$49,'Russian Bonds'!$B$1:$L$507,MATCH($A184,'Russian Bonds'!$A$2:$A$507,0))/100))</f>
        <v>2.165743536023526</v>
      </c>
      <c r="D184">
        <f>D$50*EXP(-D$49*(HLOOKUP(D$49,'Russian Bonds'!$B$1:$L$507,MATCH($A184,'Russian Bonds'!$A$2:$A$507,0))/100))</f>
        <v>15.592971968856491</v>
      </c>
      <c r="E184">
        <f>E$50*EXP(-E$49*(HLOOKUP(E$49,'Russian Bonds'!$B$1:$L$507,MATCH($A184,'Russian Bonds'!$A$2:$A$507,0))/100))</f>
        <v>1.5706190112756178</v>
      </c>
      <c r="F184">
        <f>F$50*EXP(-F$49*(HLOOKUP(F$49,'Russian Bonds'!$B$1:$L$507,MATCH($A184,'Russian Bonds'!$A$2:$A$507,0))/100))</f>
        <v>13.822971029151025</v>
      </c>
      <c r="G184">
        <f>G$50*EXP(-G$49*(HLOOKUP(G$49,'Russian Bonds'!$B$1:$L$507,MATCH($A184,'Russian Bonds'!$A$2:$A$507,0))/100))</f>
        <v>1.0513524280319606</v>
      </c>
      <c r="H184">
        <f>H$50*EXP(-H$49*(HLOOKUP(H$49,'Russian Bonds'!$B$1:$L$507,MATCH($A184,'Russian Bonds'!$A$2:$A$507,0))/100))</f>
        <v>0.97372862045207453</v>
      </c>
      <c r="I184">
        <f>I$50*EXP(-I$49*(HLOOKUP(I$49,'Russian Bonds'!$B$1:$L$507,MATCH($A184,'Russian Bonds'!$A$2:$A$507,0))/100))</f>
        <v>0.8942922658603184</v>
      </c>
      <c r="J184">
        <f>J$50*EXP(-J$49*(HLOOKUP(J$49,'Russian Bonds'!$B$1:$L$507,MATCH($A184,'Russian Bonds'!$A$2:$A$507,0))/100))</f>
        <v>0.82133629430166788</v>
      </c>
      <c r="K184">
        <f>K$50*EXP(-K$49*(HLOOKUP(K$49,'Russian Bonds'!$B$1:$L$507,MATCH($A184,'Russian Bonds'!$A$2:$A$507,0))/100))</f>
        <v>9.9158562507084582</v>
      </c>
      <c r="L184">
        <f>L$50*EXP(-L$49*(HLOOKUP(L$49,'Russian Bonds'!$B$1:$L$507,MATCH($A184,'Russian Bonds'!$A$2:$A$507,0))/100))</f>
        <v>0.40209455750143619</v>
      </c>
      <c r="M184">
        <f>M$50*EXP(-M$49*(HLOOKUP(M$49,'Russian Bonds'!$B$1:$L$507,MATCH($A184,'Russian Bonds'!$A$2:$A$507,0))/100))</f>
        <v>0.36947655162250287</v>
      </c>
      <c r="N184">
        <f>N$50*EXP(-N$49*(HLOOKUP(N$49,'Russian Bonds'!$B$1:$L$507,MATCH($A184,'Russian Bonds'!$A$2:$A$507,0))/100))</f>
        <v>0.33950452611726389</v>
      </c>
      <c r="O184">
        <f>O$50*EXP(-O$49*(HLOOKUP(O$49,'Russian Bonds'!$B$1:$L$507,MATCH($A184,'Russian Bonds'!$A$2:$A$507,0))/100))</f>
        <v>0.3119638384301946</v>
      </c>
      <c r="P184">
        <f>P$50*EXP(-P$49*(HLOOKUP(P$49,'Russian Bonds'!$B$1:$L$507,MATCH($A184,'Russian Bonds'!$A$2:$A$507,0))/100))</f>
        <v>0.28366310347252932</v>
      </c>
      <c r="Q184">
        <f>Q$50*EXP(-Q$49*(HLOOKUP(Q$49,'Russian Bonds'!$B$1:$L$507,MATCH($A184,'Russian Bonds'!$A$2:$A$507,0))/100))</f>
        <v>0.26046989248089825</v>
      </c>
      <c r="R184">
        <f>R$50*EXP(-R$49*(HLOOKUP(R$49,'Russian Bonds'!$B$1:$L$507,MATCH($A184,'Russian Bonds'!$A$2:$A$507,0))/100))</f>
        <v>0.23917303328658301</v>
      </c>
      <c r="S184">
        <f>S$50*EXP(-S$49*(HLOOKUP(S$49,'Russian Bonds'!$B$1:$L$507,MATCH($A184,'Russian Bonds'!$A$2:$A$507,0))/100))</f>
        <v>0.21961747404529691</v>
      </c>
      <c r="T184">
        <f>T$50*EXP(-T$49*(HLOOKUP(T$49,'Russian Bonds'!$B$1:$L$507,MATCH($A184,'Russian Bonds'!$A$2:$A$507,0))/100))</f>
        <v>0.20166084045204244</v>
      </c>
      <c r="U184" s="25">
        <f>U$50*EXP(-U$49*(HLOOKUP(U$49,'Russian Bonds'!$B$1:$L$507,MATCH($A184,'Russian Bonds'!$A$2:$A$507,0))/100))</f>
        <v>4.719149240357523</v>
      </c>
      <c r="W184" s="129">
        <f t="shared" si="28"/>
        <v>71.528296320357128</v>
      </c>
      <c r="X184" s="21">
        <f t="shared" si="26"/>
        <v>5.6341814636858389</v>
      </c>
      <c r="Y184" s="28">
        <f t="shared" si="27"/>
        <v>4.7627440353798468E-3</v>
      </c>
    </row>
    <row r="185" spans="1:25" x14ac:dyDescent="0.2">
      <c r="A185" s="175">
        <v>41122</v>
      </c>
      <c r="B185">
        <f>B$50*EXP(-B$49*(HLOOKUP(B$49,'Russian Bonds'!$B$1:$L$507,MATCH($A185,'Russian Bonds'!$A$2:$A$507,0))/100))</f>
        <v>17.36917767498802</v>
      </c>
      <c r="C185">
        <f>C$50*EXP(-C$49*(HLOOKUP(C$49,'Russian Bonds'!$B$1:$L$507,MATCH($A185,'Russian Bonds'!$A$2:$A$507,0))/100))</f>
        <v>2.1631462024920967</v>
      </c>
      <c r="D185">
        <f>D$50*EXP(-D$49*(HLOOKUP(D$49,'Russian Bonds'!$B$1:$L$507,MATCH($A185,'Russian Bonds'!$A$2:$A$507,0))/100))</f>
        <v>15.569600044228912</v>
      </c>
      <c r="E185">
        <f>E$50*EXP(-E$49*(HLOOKUP(E$49,'Russian Bonds'!$B$1:$L$507,MATCH($A185,'Russian Bonds'!$A$2:$A$507,0))/100))</f>
        <v>1.5674809123979769</v>
      </c>
      <c r="F185">
        <f>F$50*EXP(-F$49*(HLOOKUP(F$49,'Russian Bonds'!$B$1:$L$507,MATCH($A185,'Russian Bonds'!$A$2:$A$507,0))/100))</f>
        <v>13.809154967304138</v>
      </c>
      <c r="G185">
        <f>G$50*EXP(-G$49*(HLOOKUP(G$49,'Russian Bonds'!$B$1:$L$507,MATCH($A185,'Russian Bonds'!$A$2:$A$507,0))/100))</f>
        <v>1.0500915617893718</v>
      </c>
      <c r="H185">
        <f>H$50*EXP(-H$49*(HLOOKUP(H$49,'Russian Bonds'!$B$1:$L$507,MATCH($A185,'Russian Bonds'!$A$2:$A$507,0))/100))</f>
        <v>0.97509279522023007</v>
      </c>
      <c r="I185">
        <f>I$50*EXP(-I$49*(HLOOKUP(I$49,'Russian Bonds'!$B$1:$L$507,MATCH($A185,'Russian Bonds'!$A$2:$A$507,0))/100))</f>
        <v>0.89572427879054295</v>
      </c>
      <c r="J185">
        <f>J$50*EXP(-J$49*(HLOOKUP(J$49,'Russian Bonds'!$B$1:$L$507,MATCH($A185,'Russian Bonds'!$A$2:$A$507,0))/100))</f>
        <v>0.82281603099490586</v>
      </c>
      <c r="K185">
        <f>K$50*EXP(-K$49*(HLOOKUP(K$49,'Russian Bonds'!$B$1:$L$507,MATCH($A185,'Russian Bonds'!$A$2:$A$507,0))/100))</f>
        <v>9.9655596870039584</v>
      </c>
      <c r="L185">
        <f>L$50*EXP(-L$49*(HLOOKUP(L$49,'Russian Bonds'!$B$1:$L$507,MATCH($A185,'Russian Bonds'!$A$2:$A$507,0))/100))</f>
        <v>0.40431217041297107</v>
      </c>
      <c r="M185">
        <f>M$50*EXP(-M$49*(HLOOKUP(M$49,'Russian Bonds'!$B$1:$L$507,MATCH($A185,'Russian Bonds'!$A$2:$A$507,0))/100))</f>
        <v>0.37170007483129863</v>
      </c>
      <c r="N185">
        <f>N$50*EXP(-N$49*(HLOOKUP(N$49,'Russian Bonds'!$B$1:$L$507,MATCH($A185,'Russian Bonds'!$A$2:$A$507,0))/100))</f>
        <v>0.34171849313482983</v>
      </c>
      <c r="O185">
        <f>O$50*EXP(-O$49*(HLOOKUP(O$49,'Russian Bonds'!$B$1:$L$507,MATCH($A185,'Russian Bonds'!$A$2:$A$507,0))/100))</f>
        <v>0.31415524627843339</v>
      </c>
      <c r="P185">
        <f>P$50*EXP(-P$49*(HLOOKUP(P$49,'Russian Bonds'!$B$1:$L$507,MATCH($A185,'Russian Bonds'!$A$2:$A$507,0))/100))</f>
        <v>0.2870875663982978</v>
      </c>
      <c r="Q185">
        <f>Q$50*EXP(-Q$49*(HLOOKUP(Q$49,'Russian Bonds'!$B$1:$L$507,MATCH($A185,'Russian Bonds'!$A$2:$A$507,0))/100))</f>
        <v>0.26382533613114978</v>
      </c>
      <c r="R185">
        <f>R$50*EXP(-R$49*(HLOOKUP(R$49,'Russian Bonds'!$B$1:$L$507,MATCH($A185,'Russian Bonds'!$A$2:$A$507,0))/100))</f>
        <v>0.24244800587479176</v>
      </c>
      <c r="S185">
        <f>S$50*EXP(-S$49*(HLOOKUP(S$49,'Russian Bonds'!$B$1:$L$507,MATCH($A185,'Russian Bonds'!$A$2:$A$507,0))/100))</f>
        <v>0.22280284530156921</v>
      </c>
      <c r="T185">
        <f>T$50*EXP(-T$49*(HLOOKUP(T$49,'Russian Bonds'!$B$1:$L$507,MATCH($A185,'Russian Bonds'!$A$2:$A$507,0))/100))</f>
        <v>0.20474949956945121</v>
      </c>
      <c r="U185" s="25">
        <f>U$50*EXP(-U$49*(HLOOKUP(U$49,'Russian Bonds'!$B$1:$L$507,MATCH($A185,'Russian Bonds'!$A$2:$A$507,0))/100))</f>
        <v>4.8048630365900511</v>
      </c>
      <c r="W185" s="129">
        <f t="shared" si="28"/>
        <v>71.64550642973299</v>
      </c>
      <c r="X185" s="21">
        <f t="shared" si="26"/>
        <v>5.6593687345513644</v>
      </c>
      <c r="Y185" s="28">
        <f t="shared" si="27"/>
        <v>1.6373125992206149E-3</v>
      </c>
    </row>
    <row r="186" spans="1:25" x14ac:dyDescent="0.2">
      <c r="A186" s="175">
        <v>41123</v>
      </c>
      <c r="B186">
        <f>B$50*EXP(-B$49*(HLOOKUP(B$49,'Russian Bonds'!$B$1:$L$507,MATCH($A186,'Russian Bonds'!$A$2:$A$507,0))/100))</f>
        <v>17.367440844063513</v>
      </c>
      <c r="C186">
        <f>C$50*EXP(-C$49*(HLOOKUP(C$49,'Russian Bonds'!$B$1:$L$507,MATCH($A186,'Russian Bonds'!$A$2:$A$507,0))/100))</f>
        <v>2.1631462024920967</v>
      </c>
      <c r="D186">
        <f>D$50*EXP(-D$49*(HLOOKUP(D$49,'Russian Bonds'!$B$1:$L$507,MATCH($A186,'Russian Bonds'!$A$2:$A$507,0))/100))</f>
        <v>15.555593707985842</v>
      </c>
      <c r="E186">
        <f>E$50*EXP(-E$49*(HLOOKUP(E$49,'Russian Bonds'!$B$1:$L$507,MATCH($A186,'Russian Bonds'!$A$2:$A$507,0))/100))</f>
        <v>1.5656010634380573</v>
      </c>
      <c r="F186">
        <f>F$50*EXP(-F$49*(HLOOKUP(F$49,'Russian Bonds'!$B$1:$L$507,MATCH($A186,'Russian Bonds'!$A$2:$A$507,0))/100))</f>
        <v>13.781564257276461</v>
      </c>
      <c r="G186">
        <f>G$50*EXP(-G$49*(HLOOKUP(G$49,'Russian Bonds'!$B$1:$L$507,MATCH($A186,'Russian Bonds'!$A$2:$A$507,0))/100))</f>
        <v>1.0475743638868151</v>
      </c>
      <c r="H186">
        <f>H$50*EXP(-H$49*(HLOOKUP(H$49,'Russian Bonds'!$B$1:$L$507,MATCH($A186,'Russian Bonds'!$A$2:$A$507,0))/100))</f>
        <v>0.97168593591857211</v>
      </c>
      <c r="I186">
        <f>I$50*EXP(-I$49*(HLOOKUP(I$49,'Russian Bonds'!$B$1:$L$507,MATCH($A186,'Russian Bonds'!$A$2:$A$507,0))/100))</f>
        <v>0.89214853792476545</v>
      </c>
      <c r="J186">
        <f>J$50*EXP(-J$49*(HLOOKUP(J$49,'Russian Bonds'!$B$1:$L$507,MATCH($A186,'Russian Bonds'!$A$2:$A$507,0))/100))</f>
        <v>0.8191216773852702</v>
      </c>
      <c r="K186">
        <f>K$50*EXP(-K$49*(HLOOKUP(K$49,'Russian Bonds'!$B$1:$L$507,MATCH($A186,'Russian Bonds'!$A$2:$A$507,0))/100))</f>
        <v>9.9257770665403484</v>
      </c>
      <c r="L186">
        <f>L$50*EXP(-L$49*(HLOOKUP(L$49,'Russian Bonds'!$B$1:$L$507,MATCH($A186,'Russian Bonds'!$A$2:$A$507,0))/100))</f>
        <v>0.40253710487111766</v>
      </c>
      <c r="M186">
        <f>M$50*EXP(-M$49*(HLOOKUP(M$49,'Russian Bonds'!$B$1:$L$507,MATCH($A186,'Russian Bonds'!$A$2:$A$507,0))/100))</f>
        <v>0.3699201896140083</v>
      </c>
      <c r="N186">
        <f>N$50*EXP(-N$49*(HLOOKUP(N$49,'Russian Bonds'!$B$1:$L$507,MATCH($A186,'Russian Bonds'!$A$2:$A$507,0))/100))</f>
        <v>0.33994616900689667</v>
      </c>
      <c r="O186">
        <f>O$50*EXP(-O$49*(HLOOKUP(O$49,'Russian Bonds'!$B$1:$L$507,MATCH($A186,'Russian Bonds'!$A$2:$A$507,0))/100))</f>
        <v>0.31240089367128004</v>
      </c>
      <c r="P186">
        <f>P$50*EXP(-P$49*(HLOOKUP(P$49,'Russian Bonds'!$B$1:$L$507,MATCH($A186,'Russian Bonds'!$A$2:$A$507,0))/100))</f>
        <v>0.28622759430222589</v>
      </c>
      <c r="Q186">
        <f>Q$50*EXP(-Q$49*(HLOOKUP(Q$49,'Russian Bonds'!$B$1:$L$507,MATCH($A186,'Russian Bonds'!$A$2:$A$507,0))/100))</f>
        <v>0.26298244440156487</v>
      </c>
      <c r="R186">
        <f>R$50*EXP(-R$49*(HLOOKUP(R$49,'Russian Bonds'!$B$1:$L$507,MATCH($A186,'Russian Bonds'!$A$2:$A$507,0))/100))</f>
        <v>0.24162508241744435</v>
      </c>
      <c r="S186">
        <f>S$50*EXP(-S$49*(HLOOKUP(S$49,'Russian Bonds'!$B$1:$L$507,MATCH($A186,'Russian Bonds'!$A$2:$A$507,0))/100))</f>
        <v>0.22200219708996427</v>
      </c>
      <c r="T186">
        <f>T$50*EXP(-T$49*(HLOOKUP(T$49,'Russian Bonds'!$B$1:$L$507,MATCH($A186,'Russian Bonds'!$A$2:$A$507,0))/100))</f>
        <v>0.20397292789174923</v>
      </c>
      <c r="U186" s="25">
        <f>U$50*EXP(-U$49*(HLOOKUP(U$49,'Russian Bonds'!$B$1:$L$507,MATCH($A186,'Russian Bonds'!$A$2:$A$507,0))/100))</f>
        <v>4.8048630365900511</v>
      </c>
      <c r="W186" s="129">
        <f t="shared" si="28"/>
        <v>71.536131296768033</v>
      </c>
      <c r="X186" s="21">
        <f t="shared" si="26"/>
        <v>5.6561969853728575</v>
      </c>
      <c r="Y186" s="28">
        <f t="shared" si="27"/>
        <v>-1.5277818577325575E-3</v>
      </c>
    </row>
    <row r="187" spans="1:25" x14ac:dyDescent="0.2">
      <c r="A187" s="175">
        <v>41124</v>
      </c>
      <c r="B187">
        <f>B$50*EXP(-B$49*(HLOOKUP(B$49,'Russian Bonds'!$B$1:$L$507,MATCH($A187,'Russian Bonds'!$A$2:$A$507,0))/100))</f>
        <v>17.381340355802152</v>
      </c>
      <c r="C187">
        <f>C$50*EXP(-C$49*(HLOOKUP(C$49,'Russian Bonds'!$B$1:$L$507,MATCH($A187,'Russian Bonds'!$A$2:$A$507,0))/100))</f>
        <v>2.1614163775523365</v>
      </c>
      <c r="D187">
        <f>D$50*EXP(-D$49*(HLOOKUP(D$49,'Russian Bonds'!$B$1:$L$507,MATCH($A187,'Russian Bonds'!$A$2:$A$507,0))/100))</f>
        <v>15.532277808720044</v>
      </c>
      <c r="E187">
        <f>E$50*EXP(-E$49*(HLOOKUP(E$49,'Russian Bonds'!$B$1:$L$507,MATCH($A187,'Russian Bonds'!$A$2:$A$507,0))/100))</f>
        <v>1.5624729904268835</v>
      </c>
      <c r="F187">
        <f>F$50*EXP(-F$49*(HLOOKUP(F$49,'Russian Bonds'!$B$1:$L$507,MATCH($A187,'Russian Bonds'!$A$2:$A$507,0))/100))</f>
        <v>13.747153378154504</v>
      </c>
      <c r="G187">
        <f>G$50*EXP(-G$49*(HLOOKUP(G$49,'Russian Bonds'!$B$1:$L$507,MATCH($A187,'Russian Bonds'!$A$2:$A$507,0))/100))</f>
        <v>1.0444363501692413</v>
      </c>
      <c r="H187">
        <f>H$50*EXP(-H$49*(HLOOKUP(H$49,'Russian Bonds'!$B$1:$L$507,MATCH($A187,'Russian Bonds'!$A$2:$A$507,0))/100))</f>
        <v>0.96896902075428093</v>
      </c>
      <c r="I187">
        <f>I$50*EXP(-I$49*(HLOOKUP(I$49,'Russian Bonds'!$B$1:$L$507,MATCH($A187,'Russian Bonds'!$A$2:$A$507,0))/100))</f>
        <v>0.88929822553549531</v>
      </c>
      <c r="J187">
        <f>J$50*EXP(-J$49*(HLOOKUP(J$49,'Russian Bonds'!$B$1:$L$507,MATCH($A187,'Russian Bonds'!$A$2:$A$507,0))/100))</f>
        <v>0.81617814089139085</v>
      </c>
      <c r="K187">
        <f>K$50*EXP(-K$49*(HLOOKUP(K$49,'Russian Bonds'!$B$1:$L$507,MATCH($A187,'Russian Bonds'!$A$2:$A$507,0))/100))</f>
        <v>9.8960443567050103</v>
      </c>
      <c r="L187">
        <f>L$50*EXP(-L$49*(HLOOKUP(L$49,'Russian Bonds'!$B$1:$L$507,MATCH($A187,'Russian Bonds'!$A$2:$A$507,0))/100))</f>
        <v>0.40121092183057072</v>
      </c>
      <c r="M187">
        <f>M$50*EXP(-M$49*(HLOOKUP(M$49,'Russian Bonds'!$B$1:$L$507,MATCH($A187,'Russian Bonds'!$A$2:$A$507,0))/100))</f>
        <v>0.36859087114031408</v>
      </c>
      <c r="N187">
        <f>N$50*EXP(-N$49*(HLOOKUP(N$49,'Russian Bonds'!$B$1:$L$507,MATCH($A187,'Russian Bonds'!$A$2:$A$507,0))/100))</f>
        <v>0.33862296088078153</v>
      </c>
      <c r="O187">
        <f>O$50*EXP(-O$49*(HLOOKUP(O$49,'Russian Bonds'!$B$1:$L$507,MATCH($A187,'Russian Bonds'!$A$2:$A$507,0))/100))</f>
        <v>0.31109156144026356</v>
      </c>
      <c r="P187">
        <f>P$50*EXP(-P$49*(HLOOKUP(P$49,'Russian Bonds'!$B$1:$L$507,MATCH($A187,'Russian Bonds'!$A$2:$A$507,0))/100))</f>
        <v>0.28537019825643484</v>
      </c>
      <c r="Q187">
        <f>Q$50*EXP(-Q$49*(HLOOKUP(Q$49,'Russian Bonds'!$B$1:$L$507,MATCH($A187,'Russian Bonds'!$A$2:$A$507,0))/100))</f>
        <v>0.26214224561450866</v>
      </c>
      <c r="R187">
        <f>R$50*EXP(-R$49*(HLOOKUP(R$49,'Russian Bonds'!$B$1:$L$507,MATCH($A187,'Russian Bonds'!$A$2:$A$507,0))/100))</f>
        <v>0.24080495214874056</v>
      </c>
      <c r="S187">
        <f>S$50*EXP(-S$49*(HLOOKUP(S$49,'Russian Bonds'!$B$1:$L$507,MATCH($A187,'Russian Bonds'!$A$2:$A$507,0))/100))</f>
        <v>0.22120442602994103</v>
      </c>
      <c r="T187">
        <f>T$50*EXP(-T$49*(HLOOKUP(T$49,'Russian Bonds'!$B$1:$L$507,MATCH($A187,'Russian Bonds'!$A$2:$A$507,0))/100))</f>
        <v>0.20319930158667038</v>
      </c>
      <c r="U187" s="25">
        <f>U$50*EXP(-U$49*(HLOOKUP(U$49,'Russian Bonds'!$B$1:$L$507,MATCH($A187,'Russian Bonds'!$A$2:$A$507,0))/100))</f>
        <v>4.8048630365900511</v>
      </c>
      <c r="W187" s="129">
        <f t="shared" si="28"/>
        <v>71.436687480229608</v>
      </c>
      <c r="X187" s="21">
        <f t="shared" si="26"/>
        <v>5.6533770627745907</v>
      </c>
      <c r="Y187" s="28">
        <f t="shared" si="27"/>
        <v>-1.3910872489668071E-3</v>
      </c>
    </row>
    <row r="188" spans="1:25" x14ac:dyDescent="0.2">
      <c r="A188" s="175">
        <v>41125</v>
      </c>
      <c r="B188">
        <f>B$50*EXP(-B$49*(HLOOKUP(B$49,'Russian Bonds'!$B$1:$L$507,MATCH($A188,'Russian Bonds'!$A$2:$A$507,0))/100))</f>
        <v>17.393511553473409</v>
      </c>
      <c r="C188">
        <f>C$50*EXP(-C$49*(HLOOKUP(C$49,'Russian Bonds'!$B$1:$L$507,MATCH($A188,'Russian Bonds'!$A$2:$A$507,0))/100))</f>
        <v>2.1627136165116383</v>
      </c>
      <c r="D188">
        <f>D$50*EXP(-D$49*(HLOOKUP(D$49,'Russian Bonds'!$B$1:$L$507,MATCH($A188,'Russian Bonds'!$A$2:$A$507,0))/100))</f>
        <v>15.541599971774529</v>
      </c>
      <c r="E188">
        <f>E$50*EXP(-E$49*(HLOOKUP(E$49,'Russian Bonds'!$B$1:$L$507,MATCH($A188,'Russian Bonds'!$A$2:$A$507,0))/100))</f>
        <v>1.5637234689439394</v>
      </c>
      <c r="F188">
        <f>F$50*EXP(-F$49*(HLOOKUP(F$49,'Russian Bonds'!$B$1:$L$507,MATCH($A188,'Russian Bonds'!$A$2:$A$507,0))/100))</f>
        <v>13.781564257276461</v>
      </c>
      <c r="G188">
        <f>G$50*EXP(-G$49*(HLOOKUP(G$49,'Russian Bonds'!$B$1:$L$507,MATCH($A188,'Russian Bonds'!$A$2:$A$507,0))/100))</f>
        <v>1.0475743638868151</v>
      </c>
      <c r="H188">
        <f>H$50*EXP(-H$49*(HLOOKUP(H$49,'Russian Bonds'!$B$1:$L$507,MATCH($A188,'Russian Bonds'!$A$2:$A$507,0))/100))</f>
        <v>0.97304724892561512</v>
      </c>
      <c r="I188">
        <f>I$50*EXP(-I$49*(HLOOKUP(I$49,'Russian Bonds'!$B$1:$L$507,MATCH($A188,'Russian Bonds'!$A$2:$A$507,0))/100))</f>
        <v>0.89357711814485741</v>
      </c>
      <c r="J188">
        <f>J$50*EXP(-J$49*(HLOOKUP(J$49,'Russian Bonds'!$B$1:$L$507,MATCH($A188,'Russian Bonds'!$A$2:$A$507,0))/100))</f>
        <v>0.82059742417822568</v>
      </c>
      <c r="K188">
        <f>K$50*EXP(-K$49*(HLOOKUP(K$49,'Russian Bonds'!$B$1:$L$507,MATCH($A188,'Russian Bonds'!$A$2:$A$507,0))/100))</f>
        <v>9.945648485468551</v>
      </c>
      <c r="L188">
        <f>L$50*EXP(-L$49*(HLOOKUP(L$49,'Russian Bonds'!$B$1:$L$507,MATCH($A188,'Russian Bonds'!$A$2:$A$507,0))/100))</f>
        <v>0.40342366135639007</v>
      </c>
      <c r="M188">
        <f>M$50*EXP(-M$49*(HLOOKUP(M$49,'Russian Bonds'!$B$1:$L$507,MATCH($A188,'Russian Bonds'!$A$2:$A$507,0))/100))</f>
        <v>0.37080906429203564</v>
      </c>
      <c r="N188">
        <f>N$50*EXP(-N$49*(HLOOKUP(N$49,'Russian Bonds'!$B$1:$L$507,MATCH($A188,'Russian Bonds'!$A$2:$A$507,0))/100))</f>
        <v>0.34083117906082899</v>
      </c>
      <c r="O188">
        <f>O$50*EXP(-O$49*(HLOOKUP(O$49,'Russian Bonds'!$B$1:$L$507,MATCH($A188,'Russian Bonds'!$A$2:$A$507,0))/100))</f>
        <v>0.31327684192883409</v>
      </c>
      <c r="P188">
        <f>P$50*EXP(-P$49*(HLOOKUP(P$49,'Russian Bonds'!$B$1:$L$507,MATCH($A188,'Russian Bonds'!$A$2:$A$507,0))/100))</f>
        <v>0.28665725786078627</v>
      </c>
      <c r="Q188">
        <f>Q$50*EXP(-Q$49*(HLOOKUP(Q$49,'Russian Bonds'!$B$1:$L$507,MATCH($A188,'Russian Bonds'!$A$2:$A$507,0))/100))</f>
        <v>0.2634035531097374</v>
      </c>
      <c r="R188">
        <f>R$50*EXP(-R$49*(HLOOKUP(R$49,'Russian Bonds'!$B$1:$L$507,MATCH($A188,'Russian Bonds'!$A$2:$A$507,0))/100))</f>
        <v>0.24203619440373289</v>
      </c>
      <c r="S188">
        <f>S$50*EXP(-S$49*(HLOOKUP(S$49,'Russian Bonds'!$B$1:$L$507,MATCH($A188,'Russian Bonds'!$A$2:$A$507,0))/100))</f>
        <v>0.22240216090416876</v>
      </c>
      <c r="T188">
        <f>T$50*EXP(-T$49*(HLOOKUP(T$49,'Russian Bonds'!$B$1:$L$507,MATCH($A188,'Russian Bonds'!$A$2:$A$507,0))/100))</f>
        <v>0.20436084485916425</v>
      </c>
      <c r="U188" s="25">
        <f>U$50*EXP(-U$49*(HLOOKUP(U$49,'Russian Bonds'!$B$1:$L$507,MATCH($A188,'Russian Bonds'!$A$2:$A$507,0))/100))</f>
        <v>4.8048630365900511</v>
      </c>
      <c r="W188" s="129">
        <f t="shared" si="28"/>
        <v>71.57562130294977</v>
      </c>
      <c r="X188" s="21">
        <f t="shared" ref="X188:X251" si="29">SUMPRODUCT(B188:U188,$B$33:$U$33)/W188</f>
        <v>5.6570943975122736</v>
      </c>
      <c r="Y188" s="28">
        <f t="shared" si="27"/>
        <v>1.9429637575926494E-3</v>
      </c>
    </row>
    <row r="189" spans="1:25" x14ac:dyDescent="0.2">
      <c r="A189" s="175">
        <v>41128</v>
      </c>
      <c r="B189">
        <f>B$50*EXP(-B$49*(HLOOKUP(B$49,'Russian Bonds'!$B$1:$L$507,MATCH($A189,'Russian Bonds'!$A$2:$A$507,0))/100))</f>
        <v>17.403950791863831</v>
      </c>
      <c r="C189">
        <f>C$50*EXP(-C$49*(HLOOKUP(C$49,'Russian Bonds'!$B$1:$L$507,MATCH($A189,'Russian Bonds'!$A$2:$A$507,0))/100))</f>
        <v>2.1648774118455005</v>
      </c>
      <c r="D189">
        <f>D$50*EXP(-D$49*(HLOOKUP(D$49,'Russian Bonds'!$B$1:$L$507,MATCH($A189,'Russian Bonds'!$A$2:$A$507,0))/100))</f>
        <v>15.564929864777588</v>
      </c>
      <c r="E189">
        <f>E$50*EXP(-E$49*(HLOOKUP(E$49,'Russian Bonds'!$B$1:$L$507,MATCH($A189,'Russian Bonds'!$A$2:$A$507,0))/100))</f>
        <v>1.5668540454147728</v>
      </c>
      <c r="F189">
        <f>F$50*EXP(-F$49*(HLOOKUP(F$49,'Russian Bonds'!$B$1:$L$507,MATCH($A189,'Russian Bonds'!$A$2:$A$507,0))/100))</f>
        <v>13.816061271219889</v>
      </c>
      <c r="G189">
        <f>G$50*EXP(-G$49*(HLOOKUP(G$49,'Russian Bonds'!$B$1:$L$507,MATCH($A189,'Russian Bonds'!$A$2:$A$507,0))/100))</f>
        <v>1.0507218057807355</v>
      </c>
      <c r="H189">
        <f>H$50*EXP(-H$49*(HLOOKUP(H$49,'Russian Bonds'!$B$1:$L$507,MATCH($A189,'Russian Bonds'!$A$2:$A$507,0))/100))</f>
        <v>0.97782688098064219</v>
      </c>
      <c r="I189">
        <f>I$50*EXP(-I$49*(HLOOKUP(I$49,'Russian Bonds'!$B$1:$L$507,MATCH($A189,'Russian Bonds'!$A$2:$A$507,0))/100))</f>
        <v>0.89859518748674494</v>
      </c>
      <c r="J189">
        <f>J$50*EXP(-J$49*(HLOOKUP(J$49,'Russian Bonds'!$B$1:$L$507,MATCH($A189,'Russian Bonds'!$A$2:$A$507,0))/100))</f>
        <v>0.82578350695834846</v>
      </c>
      <c r="K189">
        <f>K$50*EXP(-K$49*(HLOOKUP(K$49,'Russian Bonds'!$B$1:$L$507,MATCH($A189,'Russian Bonds'!$A$2:$A$507,0))/100))</f>
        <v>10.015512262810672</v>
      </c>
      <c r="L189">
        <f>L$50*EXP(-L$49*(HLOOKUP(L$49,'Russian Bonds'!$B$1:$L$507,MATCH($A189,'Russian Bonds'!$A$2:$A$507,0))/100))</f>
        <v>0.40654201379849192</v>
      </c>
      <c r="M189">
        <f>M$50*EXP(-M$49*(HLOOKUP(M$49,'Russian Bonds'!$B$1:$L$507,MATCH($A189,'Russian Bonds'!$A$2:$A$507,0))/100))</f>
        <v>0.37393697928293207</v>
      </c>
      <c r="N189">
        <f>N$50*EXP(-N$49*(HLOOKUP(N$49,'Russian Bonds'!$B$1:$L$507,MATCH($A189,'Russian Bonds'!$A$2:$A$507,0))/100))</f>
        <v>0.34394689780956322</v>
      </c>
      <c r="O189">
        <f>O$50*EXP(-O$49*(HLOOKUP(O$49,'Russian Bonds'!$B$1:$L$507,MATCH($A189,'Russian Bonds'!$A$2:$A$507,0))/100))</f>
        <v>0.31636204779659721</v>
      </c>
      <c r="P189">
        <f>P$50*EXP(-P$49*(HLOOKUP(P$49,'Russian Bonds'!$B$1:$L$507,MATCH($A189,'Russian Bonds'!$A$2:$A$507,0))/100))</f>
        <v>0.29011786708323939</v>
      </c>
      <c r="Q189">
        <f>Q$50*EXP(-Q$49*(HLOOKUP(Q$49,'Russian Bonds'!$B$1:$L$507,MATCH($A189,'Russian Bonds'!$A$2:$A$507,0))/100))</f>
        <v>0.26679678897019521</v>
      </c>
      <c r="R189">
        <f>R$50*EXP(-R$49*(HLOOKUP(R$49,'Russian Bonds'!$B$1:$L$507,MATCH($A189,'Russian Bonds'!$A$2:$A$507,0))/100))</f>
        <v>0.24535037197272666</v>
      </c>
      <c r="S189">
        <f>S$50*EXP(-S$49*(HLOOKUP(S$49,'Russian Bonds'!$B$1:$L$507,MATCH($A189,'Russian Bonds'!$A$2:$A$507,0))/100))</f>
        <v>0.22562792175838423</v>
      </c>
      <c r="T189">
        <f>T$50*EXP(-T$49*(HLOOKUP(T$49,'Russian Bonds'!$B$1:$L$507,MATCH($A189,'Russian Bonds'!$A$2:$A$507,0))/100))</f>
        <v>0.20749085753441007</v>
      </c>
      <c r="U189" s="25">
        <f>U$50*EXP(-U$49*(HLOOKUP(U$49,'Russian Bonds'!$B$1:$L$507,MATCH($A189,'Russian Bonds'!$A$2:$A$507,0))/100))</f>
        <v>4.8921336504798276</v>
      </c>
      <c r="W189" s="129">
        <f t="shared" si="28"/>
        <v>71.85341842562508</v>
      </c>
      <c r="X189" s="21">
        <f t="shared" si="29"/>
        <v>5.6809911132329596</v>
      </c>
      <c r="Y189" s="28">
        <f t="shared" ref="Y189:Y252" si="30">LN(W189/W188)</f>
        <v>3.873657253345336E-3</v>
      </c>
    </row>
    <row r="190" spans="1:25" x14ac:dyDescent="0.2">
      <c r="A190" s="175">
        <v>41129</v>
      </c>
      <c r="B190">
        <f>B$50*EXP(-B$49*(HLOOKUP(B$49,'Russian Bonds'!$B$1:$L$507,MATCH($A190,'Russian Bonds'!$A$2:$A$507,0))/100))</f>
        <v>17.402210483801497</v>
      </c>
      <c r="C190">
        <f>C$50*EXP(-C$49*(HLOOKUP(C$49,'Russian Bonds'!$B$1:$L$507,MATCH($A190,'Russian Bonds'!$A$2:$A$507,0))/100))</f>
        <v>2.1661767280484896</v>
      </c>
      <c r="D190">
        <f>D$50*EXP(-D$49*(HLOOKUP(D$49,'Russian Bonds'!$B$1:$L$507,MATCH($A190,'Russian Bonds'!$A$2:$A$507,0))/100))</f>
        <v>15.583618991848871</v>
      </c>
      <c r="E190">
        <f>E$50*EXP(-E$49*(HLOOKUP(E$49,'Russian Bonds'!$B$1:$L$507,MATCH($A190,'Russian Bonds'!$A$2:$A$507,0))/100))</f>
        <v>1.5693630185306817</v>
      </c>
      <c r="F190">
        <f>F$50*EXP(-F$49*(HLOOKUP(F$49,'Russian Bonds'!$B$1:$L$507,MATCH($A190,'Russian Bonds'!$A$2:$A$507,0))/100))</f>
        <v>13.850644635591237</v>
      </c>
      <c r="G190">
        <f>G$50*EXP(-G$49*(HLOOKUP(G$49,'Russian Bonds'!$B$1:$L$507,MATCH($A190,'Russian Bonds'!$A$2:$A$507,0))/100))</f>
        <v>1.0538787041780002</v>
      </c>
      <c r="H190">
        <f>H$50*EXP(-H$49*(HLOOKUP(H$49,'Russian Bonds'!$B$1:$L$507,MATCH($A190,'Russian Bonds'!$A$2:$A$507,0))/100))</f>
        <v>0.98125527124722656</v>
      </c>
      <c r="I190">
        <f>I$50*EXP(-I$49*(HLOOKUP(I$49,'Russian Bonds'!$B$1:$L$507,MATCH($A190,'Russian Bonds'!$A$2:$A$507,0))/100))</f>
        <v>0.90219676659279979</v>
      </c>
      <c r="J190">
        <f>J$50*EXP(-J$49*(HLOOKUP(J$49,'Russian Bonds'!$B$1:$L$507,MATCH($A190,'Russian Bonds'!$A$2:$A$507,0))/100))</f>
        <v>0.8295079063533779</v>
      </c>
      <c r="K190">
        <f>K$50*EXP(-K$49*(HLOOKUP(K$49,'Russian Bonds'!$B$1:$L$507,MATCH($A190,'Russian Bonds'!$A$2:$A$507,0))/100))</f>
        <v>10.085866802257611</v>
      </c>
      <c r="L190">
        <f>L$50*EXP(-L$49*(HLOOKUP(L$49,'Russian Bonds'!$B$1:$L$507,MATCH($A190,'Russian Bonds'!$A$2:$A$507,0))/100))</f>
        <v>0.40968447023568544</v>
      </c>
      <c r="M190">
        <f>M$50*EXP(-M$49*(HLOOKUP(M$49,'Russian Bonds'!$B$1:$L$507,MATCH($A190,'Russian Bonds'!$A$2:$A$507,0))/100))</f>
        <v>0.37709127942223075</v>
      </c>
      <c r="N190">
        <f>N$50*EXP(-N$49*(HLOOKUP(N$49,'Russian Bonds'!$B$1:$L$507,MATCH($A190,'Russian Bonds'!$A$2:$A$507,0))/100))</f>
        <v>0.34709109899745677</v>
      </c>
      <c r="O190">
        <f>O$50*EXP(-O$49*(HLOOKUP(O$49,'Russian Bonds'!$B$1:$L$507,MATCH($A190,'Russian Bonds'!$A$2:$A$507,0))/100))</f>
        <v>0.31947763731860018</v>
      </c>
      <c r="P190">
        <f>P$50*EXP(-P$49*(HLOOKUP(P$49,'Russian Bonds'!$B$1:$L$507,MATCH($A190,'Russian Bonds'!$A$2:$A$507,0))/100))</f>
        <v>0.29450243715464303</v>
      </c>
      <c r="Q190">
        <f>Q$50*EXP(-Q$49*(HLOOKUP(Q$49,'Russian Bonds'!$B$1:$L$507,MATCH($A190,'Russian Bonds'!$A$2:$A$507,0))/100))</f>
        <v>0.2710998704468518</v>
      </c>
      <c r="R190">
        <f>R$50*EXP(-R$49*(HLOOKUP(R$49,'Russian Bonds'!$B$1:$L$507,MATCH($A190,'Russian Bonds'!$A$2:$A$507,0))/100))</f>
        <v>0.24955698318281683</v>
      </c>
      <c r="S190">
        <f>S$50*EXP(-S$49*(HLOOKUP(S$49,'Russian Bonds'!$B$1:$L$507,MATCH($A190,'Russian Bonds'!$A$2:$A$507,0))/100))</f>
        <v>0.22972599637416005</v>
      </c>
      <c r="T190">
        <f>T$50*EXP(-T$49*(HLOOKUP(T$49,'Russian Bonds'!$B$1:$L$507,MATCH($A190,'Russian Bonds'!$A$2:$A$507,0))/100))</f>
        <v>0.21147087425495986</v>
      </c>
      <c r="U190" s="25">
        <f>U$50*EXP(-U$49*(HLOOKUP(U$49,'Russian Bonds'!$B$1:$L$507,MATCH($A190,'Russian Bonds'!$A$2:$A$507,0))/100))</f>
        <v>4.9909613058095061</v>
      </c>
      <c r="W190" s="129">
        <f t="shared" si="28"/>
        <v>72.125381261646694</v>
      </c>
      <c r="X190" s="21">
        <f t="shared" si="29"/>
        <v>5.7086188107015099</v>
      </c>
      <c r="Y190" s="28">
        <f t="shared" si="30"/>
        <v>3.7778222914122755E-3</v>
      </c>
    </row>
    <row r="191" spans="1:25" x14ac:dyDescent="0.2">
      <c r="A191" s="175">
        <v>41130</v>
      </c>
      <c r="B191">
        <f>B$50*EXP(-B$49*(HLOOKUP(B$49,'Russian Bonds'!$B$1:$L$507,MATCH($A191,'Russian Bonds'!$A$2:$A$507,0))/100))</f>
        <v>17.398730389725745</v>
      </c>
      <c r="C191">
        <f>C$50*EXP(-C$49*(HLOOKUP(C$49,'Russian Bonds'!$B$1:$L$507,MATCH($A191,'Russian Bonds'!$A$2:$A$507,0))/100))</f>
        <v>2.1666100067205218</v>
      </c>
      <c r="D191">
        <f>D$50*EXP(-D$49*(HLOOKUP(D$49,'Russian Bonds'!$B$1:$L$507,MATCH($A191,'Russian Bonds'!$A$2:$A$507,0))/100))</f>
        <v>15.597650562201059</v>
      </c>
      <c r="E191">
        <f>E$50*EXP(-E$49*(HLOOKUP(E$49,'Russian Bonds'!$B$1:$L$507,MATCH($A191,'Russian Bonds'!$A$2:$A$507,0))/100))</f>
        <v>1.5712473845464039</v>
      </c>
      <c r="F191">
        <f>F$50*EXP(-F$49*(HLOOKUP(F$49,'Russian Bonds'!$B$1:$L$507,MATCH($A191,'Russian Bonds'!$A$2:$A$507,0))/100))</f>
        <v>13.892258959773544</v>
      </c>
      <c r="G191">
        <f>G$50*EXP(-G$49*(HLOOKUP(G$49,'Russian Bonds'!$B$1:$L$507,MATCH($A191,'Russian Bonds'!$A$2:$A$507,0))/100))</f>
        <v>1.0576795048493857</v>
      </c>
      <c r="H191">
        <f>H$50*EXP(-H$49*(HLOOKUP(H$49,'Russian Bonds'!$B$1:$L$507,MATCH($A191,'Russian Bonds'!$A$2:$A$507,0))/100))</f>
        <v>0.98538521018723046</v>
      </c>
      <c r="I191">
        <f>I$50*EXP(-I$49*(HLOOKUP(I$49,'Russian Bonds'!$B$1:$L$507,MATCH($A191,'Russian Bonds'!$A$2:$A$507,0))/100))</f>
        <v>0.90653772102846142</v>
      </c>
      <c r="J191">
        <f>J$50*EXP(-J$49*(HLOOKUP(J$49,'Russian Bonds'!$B$1:$L$507,MATCH($A191,'Russian Bonds'!$A$2:$A$507,0))/100))</f>
        <v>0.83399936507198702</v>
      </c>
      <c r="K191">
        <f>K$50*EXP(-K$49*(HLOOKUP(K$49,'Russian Bonds'!$B$1:$L$507,MATCH($A191,'Russian Bonds'!$A$2:$A$507,0))/100))</f>
        <v>10.146563912310093</v>
      </c>
      <c r="L191">
        <f>L$50*EXP(-L$49*(HLOOKUP(L$49,'Russian Bonds'!$B$1:$L$507,MATCH($A191,'Russian Bonds'!$A$2:$A$507,0))/100))</f>
        <v>0.41239733032987669</v>
      </c>
      <c r="M191">
        <f>M$50*EXP(-M$49*(HLOOKUP(M$49,'Russian Bonds'!$B$1:$L$507,MATCH($A191,'Russian Bonds'!$A$2:$A$507,0))/100))</f>
        <v>0.37981613434041311</v>
      </c>
      <c r="N191">
        <f>N$50*EXP(-N$49*(HLOOKUP(N$49,'Russian Bonds'!$B$1:$L$507,MATCH($A191,'Russian Bonds'!$A$2:$A$507,0))/100))</f>
        <v>0.34980899558661283</v>
      </c>
      <c r="O191">
        <f>O$50*EXP(-O$49*(HLOOKUP(O$49,'Russian Bonds'!$B$1:$L$507,MATCH($A191,'Russian Bonds'!$A$2:$A$507,0))/100))</f>
        <v>0.32217255226878588</v>
      </c>
      <c r="P191">
        <f>P$50*EXP(-P$49*(HLOOKUP(P$49,'Russian Bonds'!$B$1:$L$507,MATCH($A191,'Russian Bonds'!$A$2:$A$507,0))/100))</f>
        <v>0.29583068443680721</v>
      </c>
      <c r="Q191">
        <f>Q$50*EXP(-Q$49*(HLOOKUP(Q$49,'Russian Bonds'!$B$1:$L$507,MATCH($A191,'Russian Bonds'!$A$2:$A$507,0))/100))</f>
        <v>0.27240427789841903</v>
      </c>
      <c r="R191">
        <f>R$50*EXP(-R$49*(HLOOKUP(R$49,'Russian Bonds'!$B$1:$L$507,MATCH($A191,'Russian Bonds'!$A$2:$A$507,0))/100))</f>
        <v>0.25083297480998784</v>
      </c>
      <c r="S191">
        <f>S$50*EXP(-S$49*(HLOOKUP(S$49,'Russian Bonds'!$B$1:$L$507,MATCH($A191,'Russian Bonds'!$A$2:$A$507,0))/100))</f>
        <v>0.23096987219668449</v>
      </c>
      <c r="T191">
        <f>T$50*EXP(-T$49*(HLOOKUP(T$49,'Russian Bonds'!$B$1:$L$507,MATCH($A191,'Russian Bonds'!$A$2:$A$507,0))/100))</f>
        <v>0.21267970011903142</v>
      </c>
      <c r="U191" s="25">
        <f>U$50*EXP(-U$49*(HLOOKUP(U$49,'Russian Bonds'!$B$1:$L$507,MATCH($A191,'Russian Bonds'!$A$2:$A$507,0))/100))</f>
        <v>5.0109651320133901</v>
      </c>
      <c r="W191" s="129">
        <f t="shared" si="28"/>
        <v>72.294540670414435</v>
      </c>
      <c r="X191" s="21">
        <f t="shared" si="29"/>
        <v>5.717841929940378</v>
      </c>
      <c r="Y191" s="28">
        <f t="shared" si="30"/>
        <v>2.3426059765738593E-3</v>
      </c>
    </row>
    <row r="192" spans="1:25" x14ac:dyDescent="0.2">
      <c r="A192" s="175">
        <v>41131</v>
      </c>
      <c r="B192">
        <f>B$50*EXP(-B$49*(HLOOKUP(B$49,'Russian Bonds'!$B$1:$L$507,MATCH($A192,'Russian Bonds'!$A$2:$A$507,0))/100))</f>
        <v>17.400470349761271</v>
      </c>
      <c r="C192">
        <f>C$50*EXP(-C$49*(HLOOKUP(C$49,'Russian Bonds'!$B$1:$L$507,MATCH($A192,'Russian Bonds'!$A$2:$A$507,0))/100))</f>
        <v>2.167910362792365</v>
      </c>
      <c r="D192">
        <f>D$50*EXP(-D$49*(HLOOKUP(D$49,'Russian Bonds'!$B$1:$L$507,MATCH($A192,'Russian Bonds'!$A$2:$A$507,0))/100))</f>
        <v>15.616378977677577</v>
      </c>
      <c r="E192">
        <f>E$50*EXP(-E$49*(HLOOKUP(E$49,'Russian Bonds'!$B$1:$L$507,MATCH($A192,'Russian Bonds'!$A$2:$A$507,0))/100))</f>
        <v>1.5737633926313979</v>
      </c>
      <c r="F192">
        <f>F$50*EXP(-F$49*(HLOOKUP(F$49,'Russian Bonds'!$B$1:$L$507,MATCH($A192,'Russian Bonds'!$A$2:$A$507,0))/100))</f>
        <v>13.899206826075261</v>
      </c>
      <c r="G192">
        <f>G$50*EXP(-G$49*(HLOOKUP(G$49,'Russian Bonds'!$B$1:$L$507,MATCH($A192,'Russian Bonds'!$A$2:$A$507,0))/100))</f>
        <v>1.0583143029726882</v>
      </c>
      <c r="H192">
        <f>H$50*EXP(-H$49*(HLOOKUP(H$49,'Russian Bonds'!$B$1:$L$507,MATCH($A192,'Russian Bonds'!$A$2:$A$507,0))/100))</f>
        <v>0.98538521018723046</v>
      </c>
      <c r="I192">
        <f>I$50*EXP(-I$49*(HLOOKUP(I$49,'Russian Bonds'!$B$1:$L$507,MATCH($A192,'Russian Bonds'!$A$2:$A$507,0))/100))</f>
        <v>0.90653772102846142</v>
      </c>
      <c r="J192">
        <f>J$50*EXP(-J$49*(HLOOKUP(J$49,'Russian Bonds'!$B$1:$L$507,MATCH($A192,'Russian Bonds'!$A$2:$A$507,0))/100))</f>
        <v>0.83399936507198702</v>
      </c>
      <c r="K192">
        <f>K$50*EXP(-K$49*(HLOOKUP(K$49,'Russian Bonds'!$B$1:$L$507,MATCH($A192,'Russian Bonds'!$A$2:$A$507,0))/100))</f>
        <v>10.146563912310093</v>
      </c>
      <c r="L192">
        <f>L$50*EXP(-L$49*(HLOOKUP(L$49,'Russian Bonds'!$B$1:$L$507,MATCH($A192,'Russian Bonds'!$A$2:$A$507,0))/100))</f>
        <v>0.41239733032987669</v>
      </c>
      <c r="M192">
        <f>M$50*EXP(-M$49*(HLOOKUP(M$49,'Russian Bonds'!$B$1:$L$507,MATCH($A192,'Russian Bonds'!$A$2:$A$507,0))/100))</f>
        <v>0.37981613434041311</v>
      </c>
      <c r="N192">
        <f>N$50*EXP(-N$49*(HLOOKUP(N$49,'Russian Bonds'!$B$1:$L$507,MATCH($A192,'Russian Bonds'!$A$2:$A$507,0))/100))</f>
        <v>0.34980899558661283</v>
      </c>
      <c r="O192">
        <f>O$50*EXP(-O$49*(HLOOKUP(O$49,'Russian Bonds'!$B$1:$L$507,MATCH($A192,'Russian Bonds'!$A$2:$A$507,0))/100))</f>
        <v>0.32217255226878588</v>
      </c>
      <c r="P192">
        <f>P$50*EXP(-P$49*(HLOOKUP(P$49,'Russian Bonds'!$B$1:$L$507,MATCH($A192,'Russian Bonds'!$A$2:$A$507,0))/100))</f>
        <v>0.29538727105332963</v>
      </c>
      <c r="Q192">
        <f>Q$50*EXP(-Q$49*(HLOOKUP(Q$49,'Russian Bonds'!$B$1:$L$507,MATCH($A192,'Russian Bonds'!$A$2:$A$507,0))/100))</f>
        <v>0.27196877954537041</v>
      </c>
      <c r="R192">
        <f>R$50*EXP(-R$49*(HLOOKUP(R$49,'Russian Bonds'!$B$1:$L$507,MATCH($A192,'Russian Bonds'!$A$2:$A$507,0))/100))</f>
        <v>0.25040692100115636</v>
      </c>
      <c r="S192">
        <f>S$50*EXP(-S$49*(HLOOKUP(S$49,'Russian Bonds'!$B$1:$L$507,MATCH($A192,'Russian Bonds'!$A$2:$A$507,0))/100))</f>
        <v>0.23055450037352176</v>
      </c>
      <c r="T192">
        <f>T$50*EXP(-T$49*(HLOOKUP(T$49,'Russian Bonds'!$B$1:$L$507,MATCH($A192,'Russian Bonds'!$A$2:$A$507,0))/100))</f>
        <v>0.21227599233265115</v>
      </c>
      <c r="U192" s="25">
        <f>U$50*EXP(-U$49*(HLOOKUP(U$49,'Russian Bonds'!$B$1:$L$507,MATCH($A192,'Russian Bonds'!$A$2:$A$507,0))/100))</f>
        <v>4.9809893584692091</v>
      </c>
      <c r="W192" s="129">
        <f t="shared" si="28"/>
        <v>72.294308255809284</v>
      </c>
      <c r="X192" s="21">
        <f t="shared" si="29"/>
        <v>5.7105791490619247</v>
      </c>
      <c r="Y192" s="28">
        <f t="shared" si="30"/>
        <v>-3.2148344340371194E-6</v>
      </c>
    </row>
    <row r="193" spans="1:25" x14ac:dyDescent="0.2">
      <c r="A193" s="175">
        <v>41132</v>
      </c>
      <c r="B193">
        <f>B$50*EXP(-B$49*(HLOOKUP(B$49,'Russian Bonds'!$B$1:$L$507,MATCH($A193,'Russian Bonds'!$A$2:$A$507,0))/100))</f>
        <v>17.396990603677526</v>
      </c>
      <c r="C193">
        <f>C$50*EXP(-C$49*(HLOOKUP(C$49,'Russian Bonds'!$B$1:$L$507,MATCH($A193,'Russian Bonds'!$A$2:$A$507,0))/100))</f>
        <v>2.1674768240751239</v>
      </c>
      <c r="D193">
        <f>D$50*EXP(-D$49*(HLOOKUP(D$49,'Russian Bonds'!$B$1:$L$507,MATCH($A193,'Russian Bonds'!$A$2:$A$507,0))/100))</f>
        <v>15.616378977677577</v>
      </c>
      <c r="E193">
        <f>E$50*EXP(-E$49*(HLOOKUP(E$49,'Russian Bonds'!$B$1:$L$507,MATCH($A193,'Russian Bonds'!$A$2:$A$507,0))/100))</f>
        <v>1.5737633926313979</v>
      </c>
      <c r="F193">
        <f>F$50*EXP(-F$49*(HLOOKUP(F$49,'Russian Bonds'!$B$1:$L$507,MATCH($A193,'Russian Bonds'!$A$2:$A$507,0))/100))</f>
        <v>13.899206826075261</v>
      </c>
      <c r="G193">
        <f>G$50*EXP(-G$49*(HLOOKUP(G$49,'Russian Bonds'!$B$1:$L$507,MATCH($A193,'Russian Bonds'!$A$2:$A$507,0))/100))</f>
        <v>1.0583143029726882</v>
      </c>
      <c r="H193">
        <f>H$50*EXP(-H$49*(HLOOKUP(H$49,'Russian Bonds'!$B$1:$L$507,MATCH($A193,'Russian Bonds'!$A$2:$A$507,0))/100))</f>
        <v>0.9846956819031546</v>
      </c>
      <c r="I193">
        <f>I$50*EXP(-I$49*(HLOOKUP(I$49,'Russian Bonds'!$B$1:$L$507,MATCH($A193,'Russian Bonds'!$A$2:$A$507,0))/100))</f>
        <v>0.90581278086636707</v>
      </c>
      <c r="J193">
        <f>J$50*EXP(-J$49*(HLOOKUP(J$49,'Russian Bonds'!$B$1:$L$507,MATCH($A193,'Russian Bonds'!$A$2:$A$507,0))/100))</f>
        <v>0.83324910331185698</v>
      </c>
      <c r="K193">
        <f>K$50*EXP(-K$49*(HLOOKUP(K$49,'Russian Bonds'!$B$1:$L$507,MATCH($A193,'Russian Bonds'!$A$2:$A$507,0))/100))</f>
        <v>10.146563912310093</v>
      </c>
      <c r="L193">
        <f>L$50*EXP(-L$49*(HLOOKUP(L$49,'Russian Bonds'!$B$1:$L$507,MATCH($A193,'Russian Bonds'!$A$2:$A$507,0))/100))</f>
        <v>0.41239733032987669</v>
      </c>
      <c r="M193">
        <f>M$50*EXP(-M$49*(HLOOKUP(M$49,'Russian Bonds'!$B$1:$L$507,MATCH($A193,'Russian Bonds'!$A$2:$A$507,0))/100))</f>
        <v>0.37981613434041311</v>
      </c>
      <c r="N193">
        <f>N$50*EXP(-N$49*(HLOOKUP(N$49,'Russian Bonds'!$B$1:$L$507,MATCH($A193,'Russian Bonds'!$A$2:$A$507,0))/100))</f>
        <v>0.34980899558661283</v>
      </c>
      <c r="O193">
        <f>O$50*EXP(-O$49*(HLOOKUP(O$49,'Russian Bonds'!$B$1:$L$507,MATCH($A193,'Russian Bonds'!$A$2:$A$507,0))/100))</f>
        <v>0.32217255226878588</v>
      </c>
      <c r="P193">
        <f>P$50*EXP(-P$49*(HLOOKUP(P$49,'Russian Bonds'!$B$1:$L$507,MATCH($A193,'Russian Bonds'!$A$2:$A$507,0))/100))</f>
        <v>0.29583068443680721</v>
      </c>
      <c r="Q193">
        <f>Q$50*EXP(-Q$49*(HLOOKUP(Q$49,'Russian Bonds'!$B$1:$L$507,MATCH($A193,'Russian Bonds'!$A$2:$A$507,0))/100))</f>
        <v>0.27240427789841903</v>
      </c>
      <c r="R193">
        <f>R$50*EXP(-R$49*(HLOOKUP(R$49,'Russian Bonds'!$B$1:$L$507,MATCH($A193,'Russian Bonds'!$A$2:$A$507,0))/100))</f>
        <v>0.25083297480998784</v>
      </c>
      <c r="S193">
        <f>S$50*EXP(-S$49*(HLOOKUP(S$49,'Russian Bonds'!$B$1:$L$507,MATCH($A193,'Russian Bonds'!$A$2:$A$507,0))/100))</f>
        <v>0.23096987219668449</v>
      </c>
      <c r="T193">
        <f>T$50*EXP(-T$49*(HLOOKUP(T$49,'Russian Bonds'!$B$1:$L$507,MATCH($A193,'Russian Bonds'!$A$2:$A$507,0))/100))</f>
        <v>0.21267970011903142</v>
      </c>
      <c r="U193" s="25">
        <f>U$50*EXP(-U$49*(HLOOKUP(U$49,'Russian Bonds'!$B$1:$L$507,MATCH($A193,'Russian Bonds'!$A$2:$A$507,0))/100))</f>
        <v>4.9809893584692091</v>
      </c>
      <c r="W193" s="129">
        <f t="shared" si="28"/>
        <v>72.29035428595688</v>
      </c>
      <c r="X193" s="21">
        <f t="shared" si="29"/>
        <v>5.7110890827788623</v>
      </c>
      <c r="Y193" s="28">
        <f t="shared" si="30"/>
        <v>-5.4694181026990092E-5</v>
      </c>
    </row>
    <row r="194" spans="1:25" x14ac:dyDescent="0.2">
      <c r="A194" s="175">
        <v>41135</v>
      </c>
      <c r="B194">
        <f>B$50*EXP(-B$49*(HLOOKUP(B$49,'Russian Bonds'!$B$1:$L$507,MATCH($A194,'Russian Bonds'!$A$2:$A$507,0))/100))</f>
        <v>17.395250991599212</v>
      </c>
      <c r="C194">
        <f>C$50*EXP(-C$49*(HLOOKUP(C$49,'Russian Bonds'!$B$1:$L$507,MATCH($A194,'Russian Bonds'!$A$2:$A$507,0))/100))</f>
        <v>2.1661767280484896</v>
      </c>
      <c r="D194">
        <f>D$50*EXP(-D$49*(HLOOKUP(D$49,'Russian Bonds'!$B$1:$L$507,MATCH($A194,'Russian Bonds'!$A$2:$A$507,0))/100))</f>
        <v>15.583618991848871</v>
      </c>
      <c r="E194">
        <f>E$50*EXP(-E$49*(HLOOKUP(E$49,'Russian Bonds'!$B$1:$L$507,MATCH($A194,'Russian Bonds'!$A$2:$A$507,0))/100))</f>
        <v>1.5693630185306817</v>
      </c>
      <c r="F194">
        <f>F$50*EXP(-F$49*(HLOOKUP(F$49,'Russian Bonds'!$B$1:$L$507,MATCH($A194,'Russian Bonds'!$A$2:$A$507,0))/100))</f>
        <v>13.836800913970098</v>
      </c>
      <c r="G194">
        <f>G$50*EXP(-G$49*(HLOOKUP(G$49,'Russian Bonds'!$B$1:$L$507,MATCH($A194,'Russian Bonds'!$A$2:$A$507,0))/100))</f>
        <v>1.0526148082222275</v>
      </c>
      <c r="H194">
        <f>H$50*EXP(-H$49*(HLOOKUP(H$49,'Russian Bonds'!$B$1:$L$507,MATCH($A194,'Russian Bonds'!$A$2:$A$507,0))/100))</f>
        <v>0.97988247504904269</v>
      </c>
      <c r="I194">
        <f>I$50*EXP(-I$49*(HLOOKUP(I$49,'Russian Bonds'!$B$1:$L$507,MATCH($A194,'Russian Bonds'!$A$2:$A$507,0))/100))</f>
        <v>0.90075440596245915</v>
      </c>
      <c r="J194">
        <f>J$50*EXP(-J$49*(HLOOKUP(J$49,'Russian Bonds'!$B$1:$L$507,MATCH($A194,'Russian Bonds'!$A$2:$A$507,0))/100))</f>
        <v>0.8280161351188311</v>
      </c>
      <c r="K194">
        <f>K$50*EXP(-K$49*(HLOOKUP(K$49,'Russian Bonds'!$B$1:$L$507,MATCH($A194,'Russian Bonds'!$A$2:$A$507,0))/100))</f>
        <v>10.065715226945596</v>
      </c>
      <c r="L194">
        <f>L$50*EXP(-L$49*(HLOOKUP(L$49,'Russian Bonds'!$B$1:$L$507,MATCH($A194,'Russian Bonds'!$A$2:$A$507,0))/100))</f>
        <v>0.40878415511093108</v>
      </c>
      <c r="M194">
        <f>M$50*EXP(-M$49*(HLOOKUP(M$49,'Russian Bonds'!$B$1:$L$507,MATCH($A194,'Russian Bonds'!$A$2:$A$507,0))/100))</f>
        <v>0.37618734550620481</v>
      </c>
      <c r="N194">
        <f>N$50*EXP(-N$49*(HLOOKUP(N$49,'Russian Bonds'!$B$1:$L$507,MATCH($A194,'Russian Bonds'!$A$2:$A$507,0))/100))</f>
        <v>0.34618983429189298</v>
      </c>
      <c r="O194">
        <f>O$50*EXP(-O$49*(HLOOKUP(O$49,'Russian Bonds'!$B$1:$L$507,MATCH($A194,'Russian Bonds'!$A$2:$A$507,0))/100))</f>
        <v>0.31858435111840183</v>
      </c>
      <c r="P194">
        <f>P$50*EXP(-P$49*(HLOOKUP(P$49,'Russian Bonds'!$B$1:$L$507,MATCH($A194,'Russian Bonds'!$A$2:$A$507,0))/100))</f>
        <v>0.29142633933964474</v>
      </c>
      <c r="Q194">
        <f>Q$50*EXP(-Q$49*(HLOOKUP(Q$49,'Russian Bonds'!$B$1:$L$507,MATCH($A194,'Russian Bonds'!$A$2:$A$507,0))/100))</f>
        <v>0.26808049197976636</v>
      </c>
      <c r="R194">
        <f>R$50*EXP(-R$49*(HLOOKUP(R$49,'Russian Bonds'!$B$1:$L$507,MATCH($A194,'Russian Bonds'!$A$2:$A$507,0))/100))</f>
        <v>0.24660485508262697</v>
      </c>
      <c r="S194">
        <f>S$50*EXP(-S$49*(HLOOKUP(S$49,'Russian Bonds'!$B$1:$L$507,MATCH($A194,'Russian Bonds'!$A$2:$A$507,0))/100))</f>
        <v>0.22684960812036048</v>
      </c>
      <c r="T194">
        <f>T$50*EXP(-T$49*(HLOOKUP(T$49,'Russian Bonds'!$B$1:$L$507,MATCH($A194,'Russian Bonds'!$A$2:$A$507,0))/100))</f>
        <v>0.20867693252478259</v>
      </c>
      <c r="U194" s="25">
        <f>U$50*EXP(-U$49*(HLOOKUP(U$49,'Russian Bonds'!$B$1:$L$507,MATCH($A194,'Russian Bonds'!$A$2:$A$507,0))/100))</f>
        <v>4.8823591609265842</v>
      </c>
      <c r="W194" s="129">
        <f t="shared" si="28"/>
        <v>71.951936769296708</v>
      </c>
      <c r="X194" s="21">
        <f t="shared" si="29"/>
        <v>5.6836544133752387</v>
      </c>
      <c r="Y194" s="28">
        <f t="shared" si="30"/>
        <v>-4.6923566608631099E-3</v>
      </c>
    </row>
    <row r="195" spans="1:25" x14ac:dyDescent="0.2">
      <c r="A195" s="175">
        <v>41136</v>
      </c>
      <c r="B195">
        <f>B$50*EXP(-B$49*(HLOOKUP(B$49,'Russian Bonds'!$B$1:$L$507,MATCH($A195,'Russian Bonds'!$A$2:$A$507,0))/100))</f>
        <v>17.400470349761271</v>
      </c>
      <c r="C195">
        <f>C$50*EXP(-C$49*(HLOOKUP(C$49,'Russian Bonds'!$B$1:$L$507,MATCH($A195,'Russian Bonds'!$A$2:$A$507,0))/100))</f>
        <v>2.167910362792365</v>
      </c>
      <c r="D195">
        <f>D$50*EXP(-D$49*(HLOOKUP(D$49,'Russian Bonds'!$B$1:$L$507,MATCH($A195,'Russian Bonds'!$A$2:$A$507,0))/100))</f>
        <v>15.58829477887941</v>
      </c>
      <c r="E195">
        <f>E$50*EXP(-E$49*(HLOOKUP(E$49,'Russian Bonds'!$B$1:$L$507,MATCH($A195,'Russian Bonds'!$A$2:$A$507,0))/100))</f>
        <v>1.5699908893038768</v>
      </c>
      <c r="F195">
        <f>F$50*EXP(-F$49*(HLOOKUP(F$49,'Russian Bonds'!$B$1:$L$507,MATCH($A195,'Russian Bonds'!$A$2:$A$507,0))/100))</f>
        <v>13.843721044315501</v>
      </c>
      <c r="G195">
        <f>G$50*EXP(-G$49*(HLOOKUP(G$49,'Russian Bonds'!$B$1:$L$507,MATCH($A195,'Russian Bonds'!$A$2:$A$507,0))/100))</f>
        <v>1.053246566615726</v>
      </c>
      <c r="H195">
        <f>H$50*EXP(-H$49*(HLOOKUP(H$49,'Russian Bonds'!$B$1:$L$507,MATCH($A195,'Russian Bonds'!$A$2:$A$507,0))/100))</f>
        <v>0.98125527124722656</v>
      </c>
      <c r="I195">
        <f>I$50*EXP(-I$49*(HLOOKUP(I$49,'Russian Bonds'!$B$1:$L$507,MATCH($A195,'Russian Bonds'!$A$2:$A$507,0))/100))</f>
        <v>0.90219676659279979</v>
      </c>
      <c r="J195">
        <f>J$50*EXP(-J$49*(HLOOKUP(J$49,'Russian Bonds'!$B$1:$L$507,MATCH($A195,'Russian Bonds'!$A$2:$A$507,0))/100))</f>
        <v>0.8295079063533779</v>
      </c>
      <c r="K195">
        <f>K$50*EXP(-K$49*(HLOOKUP(K$49,'Russian Bonds'!$B$1:$L$507,MATCH($A195,'Russian Bonds'!$A$2:$A$507,0))/100))</f>
        <v>10.106058721050278</v>
      </c>
      <c r="L195">
        <f>L$50*EXP(-L$49*(HLOOKUP(L$49,'Russian Bonds'!$B$1:$L$507,MATCH($A195,'Russian Bonds'!$A$2:$A$507,0))/100))</f>
        <v>0.41058676823407525</v>
      </c>
      <c r="M195">
        <f>M$50*EXP(-M$49*(HLOOKUP(M$49,'Russian Bonds'!$B$1:$L$507,MATCH($A195,'Russian Bonds'!$A$2:$A$507,0))/100))</f>
        <v>0.37799738538506866</v>
      </c>
      <c r="N195">
        <f>N$50*EXP(-N$49*(HLOOKUP(N$49,'Russian Bonds'!$B$1:$L$507,MATCH($A195,'Russian Bonds'!$A$2:$A$507,0))/100))</f>
        <v>0.34799471004017152</v>
      </c>
      <c r="O195">
        <f>O$50*EXP(-O$49*(HLOOKUP(O$49,'Russian Bonds'!$B$1:$L$507,MATCH($A195,'Russian Bonds'!$A$2:$A$507,0))/100))</f>
        <v>0.32037342822511133</v>
      </c>
      <c r="P195">
        <f>P$50*EXP(-P$49*(HLOOKUP(P$49,'Russian Bonds'!$B$1:$L$507,MATCH($A195,'Russian Bonds'!$A$2:$A$507,0))/100))</f>
        <v>0.29406101464855738</v>
      </c>
      <c r="Q195">
        <f>Q$50*EXP(-Q$49*(HLOOKUP(Q$49,'Russian Bonds'!$B$1:$L$507,MATCH($A195,'Russian Bonds'!$A$2:$A$507,0))/100))</f>
        <v>0.27066645747697421</v>
      </c>
      <c r="R195">
        <f>R$50*EXP(-R$49*(HLOOKUP(R$49,'Russian Bonds'!$B$1:$L$507,MATCH($A195,'Russian Bonds'!$A$2:$A$507,0))/100))</f>
        <v>0.24913309671698805</v>
      </c>
      <c r="S195">
        <f>S$50*EXP(-S$49*(HLOOKUP(S$49,'Russian Bonds'!$B$1:$L$507,MATCH($A195,'Russian Bonds'!$A$2:$A$507,0))/100))</f>
        <v>0.22931286151360752</v>
      </c>
      <c r="T195">
        <f>T$50*EXP(-T$49*(HLOOKUP(T$49,'Russian Bonds'!$B$1:$L$507,MATCH($A195,'Russian Bonds'!$A$2:$A$507,0))/100))</f>
        <v>0.21106946105717186</v>
      </c>
      <c r="U195" s="25">
        <f>U$50*EXP(-U$49*(HLOOKUP(U$49,'Russian Bonds'!$B$1:$L$507,MATCH($A195,'Russian Bonds'!$A$2:$A$507,0))/100))</f>
        <v>4.961105195872733</v>
      </c>
      <c r="W195" s="129">
        <f t="shared" si="28"/>
        <v>72.114953036082298</v>
      </c>
      <c r="X195" s="21">
        <f t="shared" si="29"/>
        <v>5.7038132085175883</v>
      </c>
      <c r="Y195" s="28">
        <f t="shared" si="30"/>
        <v>2.2630645609029972E-3</v>
      </c>
    </row>
    <row r="196" spans="1:25" x14ac:dyDescent="0.2">
      <c r="A196" s="175">
        <v>41137</v>
      </c>
      <c r="B196">
        <f>B$50*EXP(-B$49*(HLOOKUP(B$49,'Russian Bonds'!$B$1:$L$507,MATCH($A196,'Russian Bonds'!$A$2:$A$507,0))/100))</f>
        <v>17.400470349761271</v>
      </c>
      <c r="C196">
        <f>C$50*EXP(-C$49*(HLOOKUP(C$49,'Russian Bonds'!$B$1:$L$507,MATCH($A196,'Russian Bonds'!$A$2:$A$507,0))/100))</f>
        <v>2.1666100067205218</v>
      </c>
      <c r="D196">
        <f>D$50*EXP(-D$49*(HLOOKUP(D$49,'Russian Bonds'!$B$1:$L$507,MATCH($A196,'Russian Bonds'!$A$2:$A$507,0))/100))</f>
        <v>15.574271624944252</v>
      </c>
      <c r="E196">
        <f>E$50*EXP(-E$49*(HLOOKUP(E$49,'Russian Bonds'!$B$1:$L$507,MATCH($A196,'Russian Bonds'!$A$2:$A$507,0))/100))</f>
        <v>1.5681080301781309</v>
      </c>
      <c r="F196">
        <f>F$50*EXP(-F$49*(HLOOKUP(F$49,'Russian Bonds'!$B$1:$L$507,MATCH($A196,'Russian Bonds'!$A$2:$A$507,0))/100))</f>
        <v>13.843721044315501</v>
      </c>
      <c r="G196">
        <f>G$50*EXP(-G$49*(HLOOKUP(G$49,'Russian Bonds'!$B$1:$L$507,MATCH($A196,'Russian Bonds'!$A$2:$A$507,0))/100))</f>
        <v>1.053246566615726</v>
      </c>
      <c r="H196">
        <f>H$50*EXP(-H$49*(HLOOKUP(H$49,'Russian Bonds'!$B$1:$L$507,MATCH($A196,'Russian Bonds'!$A$2:$A$507,0))/100))</f>
        <v>0.98194239040074605</v>
      </c>
      <c r="I196">
        <f>I$50*EXP(-I$49*(HLOOKUP(I$49,'Russian Bonds'!$B$1:$L$507,MATCH($A196,'Russian Bonds'!$A$2:$A$507,0))/100))</f>
        <v>0.90291881278604214</v>
      </c>
      <c r="J196">
        <f>J$50*EXP(-J$49*(HLOOKUP(J$49,'Russian Bonds'!$B$1:$L$507,MATCH($A196,'Russian Bonds'!$A$2:$A$507,0))/100))</f>
        <v>0.83025479952060588</v>
      </c>
      <c r="K196">
        <f>K$50*EXP(-K$49*(HLOOKUP(K$49,'Russian Bonds'!$B$1:$L$507,MATCH($A196,'Russian Bonds'!$A$2:$A$507,0))/100))</f>
        <v>10.116169834485454</v>
      </c>
      <c r="L196">
        <f>L$50*EXP(-L$49*(HLOOKUP(L$49,'Russian Bonds'!$B$1:$L$507,MATCH($A196,'Russian Bonds'!$A$2:$A$507,0))/100))</f>
        <v>0.41103866217523444</v>
      </c>
      <c r="M196">
        <f>M$50*EXP(-M$49*(HLOOKUP(M$49,'Russian Bonds'!$B$1:$L$507,MATCH($A196,'Russian Bonds'!$A$2:$A$507,0))/100))</f>
        <v>0.37845125451454414</v>
      </c>
      <c r="N196">
        <f>N$50*EXP(-N$49*(HLOOKUP(N$49,'Russian Bonds'!$B$1:$L$507,MATCH($A196,'Russian Bonds'!$A$2:$A$507,0))/100))</f>
        <v>0.34844739734621921</v>
      </c>
      <c r="O196">
        <f>O$50*EXP(-O$49*(HLOOKUP(O$49,'Russian Bonds'!$B$1:$L$507,MATCH($A196,'Russian Bonds'!$A$2:$A$507,0))/100))</f>
        <v>0.32082226513715489</v>
      </c>
      <c r="P196">
        <f>P$50*EXP(-P$49*(HLOOKUP(P$49,'Russian Bonds'!$B$1:$L$507,MATCH($A196,'Russian Bonds'!$A$2:$A$507,0))/100))</f>
        <v>0.29494452229133655</v>
      </c>
      <c r="Q196">
        <f>Q$50*EXP(-Q$49*(HLOOKUP(Q$49,'Russian Bonds'!$B$1:$L$507,MATCH($A196,'Russian Bonds'!$A$2:$A$507,0))/100))</f>
        <v>0.27153397743254581</v>
      </c>
      <c r="R196">
        <f>R$50*EXP(-R$49*(HLOOKUP(R$49,'Russian Bonds'!$B$1:$L$507,MATCH($A196,'Russian Bonds'!$A$2:$A$507,0))/100))</f>
        <v>0.2499815908685008</v>
      </c>
      <c r="S196">
        <f>S$50*EXP(-S$49*(HLOOKUP(S$49,'Russian Bonds'!$B$1:$L$507,MATCH($A196,'Russian Bonds'!$A$2:$A$507,0))/100))</f>
        <v>0.23013987554714185</v>
      </c>
      <c r="T196">
        <f>T$50*EXP(-T$49*(HLOOKUP(T$49,'Russian Bonds'!$B$1:$L$507,MATCH($A196,'Russian Bonds'!$A$2:$A$507,0))/100))</f>
        <v>0.21187305086283365</v>
      </c>
      <c r="U196" s="25">
        <f>U$50*EXP(-U$49*(HLOOKUP(U$49,'Russian Bonds'!$B$1:$L$507,MATCH($A196,'Russian Bonds'!$A$2:$A$507,0))/100))</f>
        <v>4.9809893584692091</v>
      </c>
      <c r="W196" s="129">
        <f t="shared" si="28"/>
        <v>72.135935414372938</v>
      </c>
      <c r="X196" s="21">
        <f t="shared" si="29"/>
        <v>5.7098922751723284</v>
      </c>
      <c r="Y196" s="28">
        <f t="shared" si="30"/>
        <v>2.9091506699206098E-4</v>
      </c>
    </row>
    <row r="197" spans="1:25" x14ac:dyDescent="0.2">
      <c r="A197" s="175">
        <v>41138</v>
      </c>
      <c r="B197">
        <f>B$50*EXP(-B$49*(HLOOKUP(B$49,'Russian Bonds'!$B$1:$L$507,MATCH($A197,'Russian Bonds'!$A$2:$A$507,0))/100))</f>
        <v>17.400470349761271</v>
      </c>
      <c r="C197">
        <f>C$50*EXP(-C$49*(HLOOKUP(C$49,'Russian Bonds'!$B$1:$L$507,MATCH($A197,'Russian Bonds'!$A$2:$A$507,0))/100))</f>
        <v>2.1670433720569551</v>
      </c>
      <c r="D197">
        <f>D$50*EXP(-D$49*(HLOOKUP(D$49,'Russian Bonds'!$B$1:$L$507,MATCH($A197,'Russian Bonds'!$A$2:$A$507,0))/100))</f>
        <v>15.574271624944252</v>
      </c>
      <c r="E197">
        <f>E$50*EXP(-E$49*(HLOOKUP(E$49,'Russian Bonds'!$B$1:$L$507,MATCH($A197,'Russian Bonds'!$A$2:$A$507,0))/100))</f>
        <v>1.5681080301781309</v>
      </c>
      <c r="F197">
        <f>F$50*EXP(-F$49*(HLOOKUP(F$49,'Russian Bonds'!$B$1:$L$507,MATCH($A197,'Russian Bonds'!$A$2:$A$507,0))/100))</f>
        <v>13.809154967304138</v>
      </c>
      <c r="G197">
        <f>G$50*EXP(-G$49*(HLOOKUP(G$49,'Russian Bonds'!$B$1:$L$507,MATCH($A197,'Russian Bonds'!$A$2:$A$507,0))/100))</f>
        <v>1.0500915617893718</v>
      </c>
      <c r="H197">
        <f>H$50*EXP(-H$49*(HLOOKUP(H$49,'Russian Bonds'!$B$1:$L$507,MATCH($A197,'Russian Bonds'!$A$2:$A$507,0))/100))</f>
        <v>0.97782688098064219</v>
      </c>
      <c r="I197">
        <f>I$50*EXP(-I$49*(HLOOKUP(I$49,'Russian Bonds'!$B$1:$L$507,MATCH($A197,'Russian Bonds'!$A$2:$A$507,0))/100))</f>
        <v>0.89859518748674494</v>
      </c>
      <c r="J197">
        <f>J$50*EXP(-J$49*(HLOOKUP(J$49,'Russian Bonds'!$B$1:$L$507,MATCH($A197,'Russian Bonds'!$A$2:$A$507,0))/100))</f>
        <v>0.82578350695834846</v>
      </c>
      <c r="K197">
        <f>K$50*EXP(-K$49*(HLOOKUP(K$49,'Russian Bonds'!$B$1:$L$507,MATCH($A197,'Russian Bonds'!$A$2:$A$507,0))/100))</f>
        <v>10.075785976708193</v>
      </c>
      <c r="L197">
        <f>L$50*EXP(-L$49*(HLOOKUP(L$49,'Russian Bonds'!$B$1:$L$507,MATCH($A197,'Russian Bonds'!$A$2:$A$507,0))/100))</f>
        <v>0.40923406508667387</v>
      </c>
      <c r="M197">
        <f>M$50*EXP(-M$49*(HLOOKUP(M$49,'Russian Bonds'!$B$1:$L$507,MATCH($A197,'Russian Bonds'!$A$2:$A$507,0))/100))</f>
        <v>0.37663904128407549</v>
      </c>
      <c r="N197">
        <f>N$50*EXP(-N$49*(HLOOKUP(N$49,'Russian Bonds'!$B$1:$L$507,MATCH($A197,'Russian Bonds'!$A$2:$A$507,0))/100))</f>
        <v>0.34664017373368683</v>
      </c>
      <c r="O197">
        <f>O$50*EXP(-O$49*(HLOOKUP(O$49,'Russian Bonds'!$B$1:$L$507,MATCH($A197,'Russian Bonds'!$A$2:$A$507,0))/100))</f>
        <v>0.31903068156838194</v>
      </c>
      <c r="P197">
        <f>P$50*EXP(-P$49*(HLOOKUP(P$49,'Russian Bonds'!$B$1:$L$507,MATCH($A197,'Russian Bonds'!$A$2:$A$507,0))/100))</f>
        <v>0.29406101464855738</v>
      </c>
      <c r="Q197">
        <f>Q$50*EXP(-Q$49*(HLOOKUP(Q$49,'Russian Bonds'!$B$1:$L$507,MATCH($A197,'Russian Bonds'!$A$2:$A$507,0))/100))</f>
        <v>0.27066645747697421</v>
      </c>
      <c r="R197">
        <f>R$50*EXP(-R$49*(HLOOKUP(R$49,'Russian Bonds'!$B$1:$L$507,MATCH($A197,'Russian Bonds'!$A$2:$A$507,0))/100))</f>
        <v>0.24913309671698805</v>
      </c>
      <c r="S197">
        <f>S$50*EXP(-S$49*(HLOOKUP(S$49,'Russian Bonds'!$B$1:$L$507,MATCH($A197,'Russian Bonds'!$A$2:$A$507,0))/100))</f>
        <v>0.22931286151360752</v>
      </c>
      <c r="T197">
        <f>T$50*EXP(-T$49*(HLOOKUP(T$49,'Russian Bonds'!$B$1:$L$507,MATCH($A197,'Russian Bonds'!$A$2:$A$507,0))/100))</f>
        <v>0.21106946105717186</v>
      </c>
      <c r="U197" s="25">
        <f>U$50*EXP(-U$49*(HLOOKUP(U$49,'Russian Bonds'!$B$1:$L$507,MATCH($A197,'Russian Bonds'!$A$2:$A$507,0))/100))</f>
        <v>4.9710373350929871</v>
      </c>
      <c r="W197" s="129">
        <f t="shared" si="28"/>
        <v>72.023955646347176</v>
      </c>
      <c r="X197" s="21">
        <f t="shared" si="29"/>
        <v>5.7040622077881675</v>
      </c>
      <c r="Y197" s="28">
        <f t="shared" si="30"/>
        <v>-1.5535498774854987E-3</v>
      </c>
    </row>
    <row r="198" spans="1:25" x14ac:dyDescent="0.2">
      <c r="A198" s="175">
        <v>41139</v>
      </c>
      <c r="B198">
        <f>B$50*EXP(-B$49*(HLOOKUP(B$49,'Russian Bonds'!$B$1:$L$507,MATCH($A198,'Russian Bonds'!$A$2:$A$507,0))/100))</f>
        <v>17.398730389725745</v>
      </c>
      <c r="C198">
        <f>C$50*EXP(-C$49*(HLOOKUP(C$49,'Russian Bonds'!$B$1:$L$507,MATCH($A198,'Russian Bonds'!$A$2:$A$507,0))/100))</f>
        <v>2.1683439882260216</v>
      </c>
      <c r="D198">
        <f>D$50*EXP(-D$49*(HLOOKUP(D$49,'Russian Bonds'!$B$1:$L$507,MATCH($A198,'Russian Bonds'!$A$2:$A$507,0))/100))</f>
        <v>15.60233055933419</v>
      </c>
      <c r="E198">
        <f>E$50*EXP(-E$49*(HLOOKUP(E$49,'Russian Bonds'!$B$1:$L$507,MATCH($A198,'Russian Bonds'!$A$2:$A$507,0))/100))</f>
        <v>1.5718760092167749</v>
      </c>
      <c r="F198">
        <f>F$50*EXP(-F$49*(HLOOKUP(F$49,'Russian Bonds'!$B$1:$L$507,MATCH($A198,'Russian Bonds'!$A$2:$A$507,0))/100))</f>
        <v>13.850644635591237</v>
      </c>
      <c r="G198">
        <f>G$50*EXP(-G$49*(HLOOKUP(G$49,'Russian Bonds'!$B$1:$L$507,MATCH($A198,'Russian Bonds'!$A$2:$A$507,0))/100))</f>
        <v>1.0538787041780002</v>
      </c>
      <c r="H198">
        <f>H$50*EXP(-H$49*(HLOOKUP(H$49,'Russian Bonds'!$B$1:$L$507,MATCH($A198,'Russian Bonds'!$A$2:$A$507,0))/100))</f>
        <v>0.98125527124722656</v>
      </c>
      <c r="I198">
        <f>I$50*EXP(-I$49*(HLOOKUP(I$49,'Russian Bonds'!$B$1:$L$507,MATCH($A198,'Russian Bonds'!$A$2:$A$507,0))/100))</f>
        <v>0.90219676659279979</v>
      </c>
      <c r="J198">
        <f>J$50*EXP(-J$49*(HLOOKUP(J$49,'Russian Bonds'!$B$1:$L$507,MATCH($A198,'Russian Bonds'!$A$2:$A$507,0))/100))</f>
        <v>0.8295079063533779</v>
      </c>
      <c r="K198">
        <f>K$50*EXP(-K$49*(HLOOKUP(K$49,'Russian Bonds'!$B$1:$L$507,MATCH($A198,'Russian Bonds'!$A$2:$A$507,0))/100))</f>
        <v>10.116169834485454</v>
      </c>
      <c r="L198">
        <f>L$50*EXP(-L$49*(HLOOKUP(L$49,'Russian Bonds'!$B$1:$L$507,MATCH($A198,'Russian Bonds'!$A$2:$A$507,0))/100))</f>
        <v>0.41103866217523444</v>
      </c>
      <c r="M198">
        <f>M$50*EXP(-M$49*(HLOOKUP(M$49,'Russian Bonds'!$B$1:$L$507,MATCH($A198,'Russian Bonds'!$A$2:$A$507,0))/100))</f>
        <v>0.37845125451454414</v>
      </c>
      <c r="N198">
        <f>N$50*EXP(-N$49*(HLOOKUP(N$49,'Russian Bonds'!$B$1:$L$507,MATCH($A198,'Russian Bonds'!$A$2:$A$507,0))/100))</f>
        <v>0.34844739734621921</v>
      </c>
      <c r="O198">
        <f>O$50*EXP(-O$49*(HLOOKUP(O$49,'Russian Bonds'!$B$1:$L$507,MATCH($A198,'Russian Bonds'!$A$2:$A$507,0))/100))</f>
        <v>0.32082226513715489</v>
      </c>
      <c r="P198">
        <f>P$50*EXP(-P$49*(HLOOKUP(P$49,'Russian Bonds'!$B$1:$L$507,MATCH($A198,'Russian Bonds'!$A$2:$A$507,0))/100))</f>
        <v>0.29450243715464303</v>
      </c>
      <c r="Q198">
        <f>Q$50*EXP(-Q$49*(HLOOKUP(Q$49,'Russian Bonds'!$B$1:$L$507,MATCH($A198,'Russian Bonds'!$A$2:$A$507,0))/100))</f>
        <v>0.2710998704468518</v>
      </c>
      <c r="R198">
        <f>R$50*EXP(-R$49*(HLOOKUP(R$49,'Russian Bonds'!$B$1:$L$507,MATCH($A198,'Russian Bonds'!$A$2:$A$507,0))/100))</f>
        <v>0.24955698318281683</v>
      </c>
      <c r="S198">
        <f>S$50*EXP(-S$49*(HLOOKUP(S$49,'Russian Bonds'!$B$1:$L$507,MATCH($A198,'Russian Bonds'!$A$2:$A$507,0))/100))</f>
        <v>0.22972599637416005</v>
      </c>
      <c r="T198">
        <f>T$50*EXP(-T$49*(HLOOKUP(T$49,'Russian Bonds'!$B$1:$L$507,MATCH($A198,'Russian Bonds'!$A$2:$A$507,0))/100))</f>
        <v>0.21147087425495986</v>
      </c>
      <c r="U198" s="25">
        <f>U$50*EXP(-U$49*(HLOOKUP(U$49,'Russian Bonds'!$B$1:$L$507,MATCH($A198,'Russian Bonds'!$A$2:$A$507,0))/100))</f>
        <v>4.9511929010798799</v>
      </c>
      <c r="W198" s="129">
        <f t="shared" si="28"/>
        <v>72.141242706617263</v>
      </c>
      <c r="X198" s="21">
        <f t="shared" si="29"/>
        <v>5.7024063984015916</v>
      </c>
      <c r="Y198" s="28">
        <f t="shared" si="30"/>
        <v>1.627120657228177E-3</v>
      </c>
    </row>
    <row r="199" spans="1:25" x14ac:dyDescent="0.2">
      <c r="A199" s="175">
        <v>41142</v>
      </c>
      <c r="B199">
        <f>B$50*EXP(-B$49*(HLOOKUP(B$49,'Russian Bonds'!$B$1:$L$507,MATCH($A199,'Russian Bonds'!$A$2:$A$507,0))/100))</f>
        <v>17.405691273965672</v>
      </c>
      <c r="C199">
        <f>C$50*EXP(-C$49*(HLOOKUP(C$49,'Russian Bonds'!$B$1:$L$507,MATCH($A199,'Russian Bonds'!$A$2:$A$507,0))/100))</f>
        <v>2.1687777003934379</v>
      </c>
      <c r="D199">
        <f>D$50*EXP(-D$49*(HLOOKUP(D$49,'Russian Bonds'!$B$1:$L$507,MATCH($A199,'Russian Bonds'!$A$2:$A$507,0))/100))</f>
        <v>15.611694766651061</v>
      </c>
      <c r="E199">
        <f>E$50*EXP(-E$49*(HLOOKUP(E$49,'Russian Bonds'!$B$1:$L$507,MATCH($A199,'Russian Bonds'!$A$2:$A$507,0))/100))</f>
        <v>1.5731340131586316</v>
      </c>
      <c r="F199">
        <f>F$50*EXP(-F$49*(HLOOKUP(F$49,'Russian Bonds'!$B$1:$L$507,MATCH($A199,'Russian Bonds'!$A$2:$A$507,0))/100))</f>
        <v>13.871436192313746</v>
      </c>
      <c r="G199">
        <f>G$50*EXP(-G$49*(HLOOKUP(G$49,'Russian Bonds'!$B$1:$L$507,MATCH($A199,'Russian Bonds'!$A$2:$A$507,0))/100))</f>
        <v>1.0557773941538524</v>
      </c>
      <c r="H199">
        <f>H$50*EXP(-H$49*(HLOOKUP(H$49,'Russian Bonds'!$B$1:$L$507,MATCH($A199,'Russian Bonds'!$A$2:$A$507,0))/100))</f>
        <v>0.98194239040074605</v>
      </c>
      <c r="I199">
        <f>I$50*EXP(-I$49*(HLOOKUP(I$49,'Russian Bonds'!$B$1:$L$507,MATCH($A199,'Russian Bonds'!$A$2:$A$507,0))/100))</f>
        <v>0.90291881278604214</v>
      </c>
      <c r="J199">
        <f>J$50*EXP(-J$49*(HLOOKUP(J$49,'Russian Bonds'!$B$1:$L$507,MATCH($A199,'Russian Bonds'!$A$2:$A$507,0))/100))</f>
        <v>0.83025479952060588</v>
      </c>
      <c r="K199">
        <f>K$50*EXP(-K$49*(HLOOKUP(K$49,'Russian Bonds'!$B$1:$L$507,MATCH($A199,'Russian Bonds'!$A$2:$A$507,0))/100))</f>
        <v>10.106058721050278</v>
      </c>
      <c r="L199">
        <f>L$50*EXP(-L$49*(HLOOKUP(L$49,'Russian Bonds'!$B$1:$L$507,MATCH($A199,'Russian Bonds'!$A$2:$A$507,0))/100))</f>
        <v>0.41058676823407525</v>
      </c>
      <c r="M199">
        <f>M$50*EXP(-M$49*(HLOOKUP(M$49,'Russian Bonds'!$B$1:$L$507,MATCH($A199,'Russian Bonds'!$A$2:$A$507,0))/100))</f>
        <v>0.37799738538506866</v>
      </c>
      <c r="N199">
        <f>N$50*EXP(-N$49*(HLOOKUP(N$49,'Russian Bonds'!$B$1:$L$507,MATCH($A199,'Russian Bonds'!$A$2:$A$507,0))/100))</f>
        <v>0.34799471004017152</v>
      </c>
      <c r="O199">
        <f>O$50*EXP(-O$49*(HLOOKUP(O$49,'Russian Bonds'!$B$1:$L$507,MATCH($A199,'Russian Bonds'!$A$2:$A$507,0))/100))</f>
        <v>0.32037342822511133</v>
      </c>
      <c r="P199">
        <f>P$50*EXP(-P$49*(HLOOKUP(P$49,'Russian Bonds'!$B$1:$L$507,MATCH($A199,'Russian Bonds'!$A$2:$A$507,0))/100))</f>
        <v>0.2936202537798786</v>
      </c>
      <c r="Q199">
        <f>Q$50*EXP(-Q$49*(HLOOKUP(Q$49,'Russian Bonds'!$B$1:$L$507,MATCH($A199,'Russian Bonds'!$A$2:$A$507,0))/100))</f>
        <v>0.27023373741337542</v>
      </c>
      <c r="R199">
        <f>R$50*EXP(-R$49*(HLOOKUP(R$49,'Russian Bonds'!$B$1:$L$507,MATCH($A199,'Russian Bonds'!$A$2:$A$507,0))/100))</f>
        <v>0.24870993024598204</v>
      </c>
      <c r="S199">
        <f>S$50*EXP(-S$49*(HLOOKUP(S$49,'Russian Bonds'!$B$1:$L$507,MATCH($A199,'Russian Bonds'!$A$2:$A$507,0))/100))</f>
        <v>0.22890046962692676</v>
      </c>
      <c r="T199">
        <f>T$50*EXP(-T$49*(HLOOKUP(T$49,'Russian Bonds'!$B$1:$L$507,MATCH($A199,'Russian Bonds'!$A$2:$A$507,0))/100))</f>
        <v>0.21066880982036734</v>
      </c>
      <c r="U199" s="25">
        <f>U$50*EXP(-U$49*(HLOOKUP(U$49,'Russian Bonds'!$B$1:$L$507,MATCH($A199,'Russian Bonds'!$A$2:$A$507,0))/100))</f>
        <v>4.9215746871697199</v>
      </c>
      <c r="W199" s="129">
        <f t="shared" si="28"/>
        <v>72.138346244334727</v>
      </c>
      <c r="X199" s="21">
        <f t="shared" si="29"/>
        <v>5.6941233849119746</v>
      </c>
      <c r="Y199" s="28">
        <f t="shared" si="30"/>
        <v>-4.0150686649208053E-5</v>
      </c>
    </row>
    <row r="200" spans="1:25" x14ac:dyDescent="0.2">
      <c r="A200" s="175">
        <v>41143</v>
      </c>
      <c r="B200">
        <f>B$50*EXP(-B$49*(HLOOKUP(B$49,'Russian Bonds'!$B$1:$L$507,MATCH($A200,'Russian Bonds'!$A$2:$A$507,0))/100))</f>
        <v>17.405691273965672</v>
      </c>
      <c r="C200">
        <f>C$50*EXP(-C$49*(HLOOKUP(C$49,'Russian Bonds'!$B$1:$L$507,MATCH($A200,'Russian Bonds'!$A$2:$A$507,0))/100))</f>
        <v>2.1683439882260216</v>
      </c>
      <c r="D200">
        <f>D$50*EXP(-D$49*(HLOOKUP(D$49,'Russian Bonds'!$B$1:$L$507,MATCH($A200,'Russian Bonds'!$A$2:$A$507,0))/100))</f>
        <v>15.607011960677081</v>
      </c>
      <c r="E200">
        <f>E$50*EXP(-E$49*(HLOOKUP(E$49,'Russian Bonds'!$B$1:$L$507,MATCH($A200,'Russian Bonds'!$A$2:$A$507,0))/100))</f>
        <v>1.5725048853873107</v>
      </c>
      <c r="F200">
        <f>F$50*EXP(-F$49*(HLOOKUP(F$49,'Russian Bonds'!$B$1:$L$507,MATCH($A200,'Russian Bonds'!$A$2:$A$507,0))/100))</f>
        <v>13.850644635591237</v>
      </c>
      <c r="G200">
        <f>G$50*EXP(-G$49*(HLOOKUP(G$49,'Russian Bonds'!$B$1:$L$507,MATCH($A200,'Russian Bonds'!$A$2:$A$507,0))/100))</f>
        <v>1.0538787041780002</v>
      </c>
      <c r="H200">
        <f>H$50*EXP(-H$49*(HLOOKUP(H$49,'Russian Bonds'!$B$1:$L$507,MATCH($A200,'Russian Bonds'!$A$2:$A$507,0))/100))</f>
        <v>0.97988247504904269</v>
      </c>
      <c r="I200">
        <f>I$50*EXP(-I$49*(HLOOKUP(I$49,'Russian Bonds'!$B$1:$L$507,MATCH($A200,'Russian Bonds'!$A$2:$A$507,0))/100))</f>
        <v>0.90075440596245915</v>
      </c>
      <c r="J200">
        <f>J$50*EXP(-J$49*(HLOOKUP(J$49,'Russian Bonds'!$B$1:$L$507,MATCH($A200,'Russian Bonds'!$A$2:$A$507,0))/100))</f>
        <v>0.8280161351188311</v>
      </c>
      <c r="K200">
        <f>K$50*EXP(-K$49*(HLOOKUP(K$49,'Russian Bonds'!$B$1:$L$507,MATCH($A200,'Russian Bonds'!$A$2:$A$507,0))/100))</f>
        <v>10.075785976708193</v>
      </c>
      <c r="L200">
        <f>L$50*EXP(-L$49*(HLOOKUP(L$49,'Russian Bonds'!$B$1:$L$507,MATCH($A200,'Russian Bonds'!$A$2:$A$507,0))/100))</f>
        <v>0.40923406508667387</v>
      </c>
      <c r="M200">
        <f>M$50*EXP(-M$49*(HLOOKUP(M$49,'Russian Bonds'!$B$1:$L$507,MATCH($A200,'Russian Bonds'!$A$2:$A$507,0))/100))</f>
        <v>0.37663904128407549</v>
      </c>
      <c r="N200">
        <f>N$50*EXP(-N$49*(HLOOKUP(N$49,'Russian Bonds'!$B$1:$L$507,MATCH($A200,'Russian Bonds'!$A$2:$A$507,0))/100))</f>
        <v>0.34664017373368683</v>
      </c>
      <c r="O200">
        <f>O$50*EXP(-O$49*(HLOOKUP(O$49,'Russian Bonds'!$B$1:$L$507,MATCH($A200,'Russian Bonds'!$A$2:$A$507,0))/100))</f>
        <v>0.31903068156838194</v>
      </c>
      <c r="P200">
        <f>P$50*EXP(-P$49*(HLOOKUP(P$49,'Russian Bonds'!$B$1:$L$507,MATCH($A200,'Russian Bonds'!$A$2:$A$507,0))/100))</f>
        <v>0.29318015355689481</v>
      </c>
      <c r="Q200">
        <f>Q$50*EXP(-Q$49*(HLOOKUP(Q$49,'Russian Bonds'!$B$1:$L$507,MATCH($A200,'Russian Bonds'!$A$2:$A$507,0))/100))</f>
        <v>0.26980170914829216</v>
      </c>
      <c r="R200">
        <f>R$50*EXP(-R$49*(HLOOKUP(R$49,'Russian Bonds'!$B$1:$L$507,MATCH($A200,'Russian Bonds'!$A$2:$A$507,0))/100))</f>
        <v>0.24828748254684763</v>
      </c>
      <c r="S200">
        <f>S$50*EXP(-S$49*(HLOOKUP(S$49,'Russian Bonds'!$B$1:$L$507,MATCH($A200,'Russian Bonds'!$A$2:$A$507,0))/100))</f>
        <v>0.22848881937796792</v>
      </c>
      <c r="T200">
        <f>T$50*EXP(-T$49*(HLOOKUP(T$49,'Russian Bonds'!$B$1:$L$507,MATCH($A200,'Russian Bonds'!$A$2:$A$507,0))/100))</f>
        <v>0.21026891909819515</v>
      </c>
      <c r="U200" s="25">
        <f>U$50*EXP(-U$49*(HLOOKUP(U$49,'Russian Bonds'!$B$1:$L$507,MATCH($A200,'Russian Bonds'!$A$2:$A$507,0))/100))</f>
        <v>4.9117413743859348</v>
      </c>
      <c r="W200" s="129">
        <f t="shared" si="28"/>
        <v>72.055826860650811</v>
      </c>
      <c r="X200" s="21">
        <f t="shared" si="29"/>
        <v>5.6897174463120397</v>
      </c>
      <c r="Y200" s="28">
        <f t="shared" si="30"/>
        <v>-1.1445593246310931E-3</v>
      </c>
    </row>
    <row r="201" spans="1:25" x14ac:dyDescent="0.2">
      <c r="A201" s="175">
        <v>41144</v>
      </c>
      <c r="B201">
        <f>B$50*EXP(-B$49*(HLOOKUP(B$49,'Russian Bonds'!$B$1:$L$507,MATCH($A201,'Russian Bonds'!$A$2:$A$507,0))/100))</f>
        <v>17.403950791863831</v>
      </c>
      <c r="C201">
        <f>C$50*EXP(-C$49*(HLOOKUP(C$49,'Russian Bonds'!$B$1:$L$507,MATCH($A201,'Russian Bonds'!$A$2:$A$507,0))/100))</f>
        <v>2.1692114993119627</v>
      </c>
      <c r="D201">
        <f>D$50*EXP(-D$49*(HLOOKUP(D$49,'Russian Bonds'!$B$1:$L$507,MATCH($A201,'Russian Bonds'!$A$2:$A$507,0))/100))</f>
        <v>15.616378977677577</v>
      </c>
      <c r="E201">
        <f>E$50*EXP(-E$49*(HLOOKUP(E$49,'Russian Bonds'!$B$1:$L$507,MATCH($A201,'Russian Bonds'!$A$2:$A$507,0))/100))</f>
        <v>1.5737633926313979</v>
      </c>
      <c r="F201">
        <f>F$50*EXP(-F$49*(HLOOKUP(F$49,'Russian Bonds'!$B$1:$L$507,MATCH($A201,'Russian Bonds'!$A$2:$A$507,0))/100))</f>
        <v>13.878373644628454</v>
      </c>
      <c r="G201">
        <f>G$50*EXP(-G$49*(HLOOKUP(G$49,'Russian Bonds'!$B$1:$L$507,MATCH($A201,'Russian Bonds'!$A$2:$A$507,0))/100))</f>
        <v>1.0564110506682896</v>
      </c>
      <c r="H201">
        <f>H$50*EXP(-H$49*(HLOOKUP(H$49,'Russian Bonds'!$B$1:$L$507,MATCH($A201,'Russian Bonds'!$A$2:$A$507,0))/100))</f>
        <v>0.98262999070605628</v>
      </c>
      <c r="I201">
        <f>I$50*EXP(-I$49*(HLOOKUP(I$49,'Russian Bonds'!$B$1:$L$507,MATCH($A201,'Russian Bonds'!$A$2:$A$507,0))/100))</f>
        <v>0.90364143684735554</v>
      </c>
      <c r="J201">
        <f>J$50*EXP(-J$49*(HLOOKUP(J$49,'Russian Bonds'!$B$1:$L$507,MATCH($A201,'Russian Bonds'!$A$2:$A$507,0))/100))</f>
        <v>0.83100236519426685</v>
      </c>
      <c r="K201">
        <f>K$50*EXP(-K$49*(HLOOKUP(K$49,'Russian Bonds'!$B$1:$L$507,MATCH($A201,'Russian Bonds'!$A$2:$A$507,0))/100))</f>
        <v>10.126291064091305</v>
      </c>
      <c r="L201">
        <f>L$50*EXP(-L$49*(HLOOKUP(L$49,'Russian Bonds'!$B$1:$L$507,MATCH($A201,'Russian Bonds'!$A$2:$A$507,0))/100))</f>
        <v>0.4114910534732249</v>
      </c>
      <c r="M201">
        <f>M$50*EXP(-M$49*(HLOOKUP(M$49,'Russian Bonds'!$B$1:$L$507,MATCH($A201,'Russian Bonds'!$A$2:$A$507,0))/100))</f>
        <v>0.37890566861389152</v>
      </c>
      <c r="N201">
        <f>N$50*EXP(-N$49*(HLOOKUP(N$49,'Russian Bonds'!$B$1:$L$507,MATCH($A201,'Russian Bonds'!$A$2:$A$507,0))/100))</f>
        <v>0.34890067352845128</v>
      </c>
      <c r="O201">
        <f>O$50*EXP(-O$49*(HLOOKUP(O$49,'Russian Bonds'!$B$1:$L$507,MATCH($A201,'Russian Bonds'!$A$2:$A$507,0))/100))</f>
        <v>0.3212717308609408</v>
      </c>
      <c r="P201">
        <f>P$50*EXP(-P$49*(HLOOKUP(P$49,'Russian Bonds'!$B$1:$L$507,MATCH($A201,'Russian Bonds'!$A$2:$A$507,0))/100))</f>
        <v>0.29538727105332963</v>
      </c>
      <c r="Q201">
        <f>Q$50*EXP(-Q$49*(HLOOKUP(Q$49,'Russian Bonds'!$B$1:$L$507,MATCH($A201,'Russian Bonds'!$A$2:$A$507,0))/100))</f>
        <v>0.27196877954537041</v>
      </c>
      <c r="R201">
        <f>R$50*EXP(-R$49*(HLOOKUP(R$49,'Russian Bonds'!$B$1:$L$507,MATCH($A201,'Russian Bonds'!$A$2:$A$507,0))/100))</f>
        <v>0.25040692100115636</v>
      </c>
      <c r="S201">
        <f>S$50*EXP(-S$49*(HLOOKUP(S$49,'Russian Bonds'!$B$1:$L$507,MATCH($A201,'Russian Bonds'!$A$2:$A$507,0))/100))</f>
        <v>0.23055450037352176</v>
      </c>
      <c r="T201">
        <f>T$50*EXP(-T$49*(HLOOKUP(T$49,'Russian Bonds'!$B$1:$L$507,MATCH($A201,'Russian Bonds'!$A$2:$A$507,0))/100))</f>
        <v>0.21227599233265115</v>
      </c>
      <c r="U201" s="25">
        <f>U$50*EXP(-U$49*(HLOOKUP(U$49,'Russian Bonds'!$B$1:$L$507,MATCH($A201,'Russian Bonds'!$A$2:$A$507,0))/100))</f>
        <v>4.9710373350929871</v>
      </c>
      <c r="W201" s="129">
        <f t="shared" si="28"/>
        <v>72.233854139496032</v>
      </c>
      <c r="X201" s="21">
        <f t="shared" si="29"/>
        <v>5.7066919444788882</v>
      </c>
      <c r="Y201" s="28">
        <f t="shared" si="30"/>
        <v>2.4676382669745886E-3</v>
      </c>
    </row>
    <row r="202" spans="1:25" x14ac:dyDescent="0.2">
      <c r="A202" s="175">
        <v>41145</v>
      </c>
      <c r="B202">
        <f>B$50*EXP(-B$49*(HLOOKUP(B$49,'Russian Bonds'!$B$1:$L$507,MATCH($A202,'Russian Bonds'!$A$2:$A$507,0))/100))</f>
        <v>17.409172760357499</v>
      </c>
      <c r="C202">
        <f>C$50*EXP(-C$49*(HLOOKUP(C$49,'Russian Bonds'!$B$1:$L$507,MATCH($A202,'Russian Bonds'!$A$2:$A$507,0))/100))</f>
        <v>2.1709475628442347</v>
      </c>
      <c r="D202">
        <f>D$50*EXP(-D$49*(HLOOKUP(D$49,'Russian Bonds'!$B$1:$L$507,MATCH($A202,'Russian Bonds'!$A$2:$A$507,0))/100))</f>
        <v>15.625751616574675</v>
      </c>
      <c r="E202">
        <f>E$50*EXP(-E$49*(HLOOKUP(E$49,'Russian Bonds'!$B$1:$L$507,MATCH($A202,'Russian Bonds'!$A$2:$A$507,0))/100))</f>
        <v>1.57502290708411</v>
      </c>
      <c r="F202">
        <f>F$50*EXP(-F$49*(HLOOKUP(F$49,'Russian Bonds'!$B$1:$L$507,MATCH($A202,'Russian Bonds'!$A$2:$A$507,0))/100))</f>
        <v>13.857571689528204</v>
      </c>
      <c r="G202">
        <f>G$50*EXP(-G$49*(HLOOKUP(G$49,'Russian Bonds'!$B$1:$L$507,MATCH($A202,'Russian Bonds'!$A$2:$A$507,0))/100))</f>
        <v>1.054511221136619</v>
      </c>
      <c r="H202">
        <f>H$50*EXP(-H$49*(HLOOKUP(H$49,'Russian Bonds'!$B$1:$L$507,MATCH($A202,'Russian Bonds'!$A$2:$A$507,0))/100))</f>
        <v>0.97988247504904269</v>
      </c>
      <c r="I202">
        <f>I$50*EXP(-I$49*(HLOOKUP(I$49,'Russian Bonds'!$B$1:$L$507,MATCH($A202,'Russian Bonds'!$A$2:$A$507,0))/100))</f>
        <v>0.90075440596245915</v>
      </c>
      <c r="J202">
        <f>J$50*EXP(-J$49*(HLOOKUP(J$49,'Russian Bonds'!$B$1:$L$507,MATCH($A202,'Russian Bonds'!$A$2:$A$507,0))/100))</f>
        <v>0.8280161351188311</v>
      </c>
      <c r="K202">
        <f>K$50*EXP(-K$49*(HLOOKUP(K$49,'Russian Bonds'!$B$1:$L$507,MATCH($A202,'Russian Bonds'!$A$2:$A$507,0))/100))</f>
        <v>10.075785976708193</v>
      </c>
      <c r="L202">
        <f>L$50*EXP(-L$49*(HLOOKUP(L$49,'Russian Bonds'!$B$1:$L$507,MATCH($A202,'Russian Bonds'!$A$2:$A$507,0))/100))</f>
        <v>0.40923406508667387</v>
      </c>
      <c r="M202">
        <f>M$50*EXP(-M$49*(HLOOKUP(M$49,'Russian Bonds'!$B$1:$L$507,MATCH($A202,'Russian Bonds'!$A$2:$A$507,0))/100))</f>
        <v>0.37663904128407549</v>
      </c>
      <c r="N202">
        <f>N$50*EXP(-N$49*(HLOOKUP(N$49,'Russian Bonds'!$B$1:$L$507,MATCH($A202,'Russian Bonds'!$A$2:$A$507,0))/100))</f>
        <v>0.34664017373368683</v>
      </c>
      <c r="O202">
        <f>O$50*EXP(-O$49*(HLOOKUP(O$49,'Russian Bonds'!$B$1:$L$507,MATCH($A202,'Russian Bonds'!$A$2:$A$507,0))/100))</f>
        <v>0.31903068156838194</v>
      </c>
      <c r="P202">
        <f>P$50*EXP(-P$49*(HLOOKUP(P$49,'Russian Bonds'!$B$1:$L$507,MATCH($A202,'Russian Bonds'!$A$2:$A$507,0))/100))</f>
        <v>0.29274071298938026</v>
      </c>
      <c r="Q202">
        <f>Q$50*EXP(-Q$49*(HLOOKUP(Q$49,'Russian Bonds'!$B$1:$L$507,MATCH($A202,'Russian Bonds'!$A$2:$A$507,0))/100))</f>
        <v>0.26937037157573163</v>
      </c>
      <c r="R202">
        <f>R$50*EXP(-R$49*(HLOOKUP(R$49,'Russian Bonds'!$B$1:$L$507,MATCH($A202,'Russian Bonds'!$A$2:$A$507,0))/100))</f>
        <v>0.24786575239871061</v>
      </c>
      <c r="S202">
        <f>S$50*EXP(-S$49*(HLOOKUP(S$49,'Russian Bonds'!$B$1:$L$507,MATCH($A202,'Russian Bonds'!$A$2:$A$507,0))/100))</f>
        <v>0.22807790943298378</v>
      </c>
      <c r="T202">
        <f>T$50*EXP(-T$49*(HLOOKUP(T$49,'Russian Bonds'!$B$1:$L$507,MATCH($A202,'Russian Bonds'!$A$2:$A$507,0))/100))</f>
        <v>0.20986978744704929</v>
      </c>
      <c r="U202" s="25">
        <f>U$50*EXP(-U$49*(HLOOKUP(U$49,'Russian Bonds'!$B$1:$L$507,MATCH($A202,'Russian Bonds'!$A$2:$A$507,0))/100))</f>
        <v>4.9117413743859348</v>
      </c>
      <c r="W202" s="129">
        <f t="shared" si="28"/>
        <v>72.088626620266496</v>
      </c>
      <c r="X202" s="21">
        <f t="shared" si="29"/>
        <v>5.6882074493728236</v>
      </c>
      <c r="Y202" s="28">
        <f t="shared" si="30"/>
        <v>-2.0125425710984884E-3</v>
      </c>
    </row>
    <row r="203" spans="1:25" x14ac:dyDescent="0.2">
      <c r="A203" s="175">
        <v>41146</v>
      </c>
      <c r="B203">
        <f>B$50*EXP(-B$49*(HLOOKUP(B$49,'Russian Bonds'!$B$1:$L$507,MATCH($A203,'Russian Bonds'!$A$2:$A$507,0))/100))</f>
        <v>17.419621398291635</v>
      </c>
      <c r="C203">
        <f>C$50*EXP(-C$49*(HLOOKUP(C$49,'Russian Bonds'!$B$1:$L$507,MATCH($A203,'Russian Bonds'!$A$2:$A$507,0))/100))</f>
        <v>2.1718161155683369</v>
      </c>
      <c r="D203">
        <f>D$50*EXP(-D$49*(HLOOKUP(D$49,'Russian Bonds'!$B$1:$L$507,MATCH($A203,'Russian Bonds'!$A$2:$A$507,0))/100))</f>
        <v>15.63512988074252</v>
      </c>
      <c r="E203">
        <f>E$50*EXP(-E$49*(HLOOKUP(E$49,'Russian Bonds'!$B$1:$L$507,MATCH($A203,'Russian Bonds'!$A$2:$A$507,0))/100))</f>
        <v>1.5762834295515362</v>
      </c>
      <c r="F203">
        <f>F$50*EXP(-F$49*(HLOOKUP(F$49,'Russian Bonds'!$B$1:$L$507,MATCH($A203,'Russian Bonds'!$A$2:$A$507,0))/100))</f>
        <v>13.878373644628454</v>
      </c>
      <c r="G203">
        <f>G$50*EXP(-G$49*(HLOOKUP(G$49,'Russian Bonds'!$B$1:$L$507,MATCH($A203,'Russian Bonds'!$A$2:$A$507,0))/100))</f>
        <v>1.0564110506682896</v>
      </c>
      <c r="H203">
        <f>H$50*EXP(-H$49*(HLOOKUP(H$49,'Russian Bonds'!$B$1:$L$507,MATCH($A203,'Russian Bonds'!$A$2:$A$507,0))/100))</f>
        <v>0.98194239040074605</v>
      </c>
      <c r="I203">
        <f>I$50*EXP(-I$49*(HLOOKUP(I$49,'Russian Bonds'!$B$1:$L$507,MATCH($A203,'Russian Bonds'!$A$2:$A$507,0))/100))</f>
        <v>0.90291881278604214</v>
      </c>
      <c r="J203">
        <f>J$50*EXP(-J$49*(HLOOKUP(J$49,'Russian Bonds'!$B$1:$L$507,MATCH($A203,'Russian Bonds'!$A$2:$A$507,0))/100))</f>
        <v>0.83025479952060588</v>
      </c>
      <c r="K203">
        <f>K$50*EXP(-K$49*(HLOOKUP(K$49,'Russian Bonds'!$B$1:$L$507,MATCH($A203,'Russian Bonds'!$A$2:$A$507,0))/100))</f>
        <v>10.116169834485454</v>
      </c>
      <c r="L203">
        <f>L$50*EXP(-L$49*(HLOOKUP(L$49,'Russian Bonds'!$B$1:$L$507,MATCH($A203,'Russian Bonds'!$A$2:$A$507,0))/100))</f>
        <v>0.41103866217523444</v>
      </c>
      <c r="M203">
        <f>M$50*EXP(-M$49*(HLOOKUP(M$49,'Russian Bonds'!$B$1:$L$507,MATCH($A203,'Russian Bonds'!$A$2:$A$507,0))/100))</f>
        <v>0.37845125451454414</v>
      </c>
      <c r="N203">
        <f>N$50*EXP(-N$49*(HLOOKUP(N$49,'Russian Bonds'!$B$1:$L$507,MATCH($A203,'Russian Bonds'!$A$2:$A$507,0))/100))</f>
        <v>0.34844739734621921</v>
      </c>
      <c r="O203">
        <f>O$50*EXP(-O$49*(HLOOKUP(O$49,'Russian Bonds'!$B$1:$L$507,MATCH($A203,'Russian Bonds'!$A$2:$A$507,0))/100))</f>
        <v>0.32082226513715489</v>
      </c>
      <c r="P203">
        <f>P$50*EXP(-P$49*(HLOOKUP(P$49,'Russian Bonds'!$B$1:$L$507,MATCH($A203,'Russian Bonds'!$A$2:$A$507,0))/100))</f>
        <v>0.29583068443680721</v>
      </c>
      <c r="Q203">
        <f>Q$50*EXP(-Q$49*(HLOOKUP(Q$49,'Russian Bonds'!$B$1:$L$507,MATCH($A203,'Russian Bonds'!$A$2:$A$507,0))/100))</f>
        <v>0.27240427789841903</v>
      </c>
      <c r="R203">
        <f>R$50*EXP(-R$49*(HLOOKUP(R$49,'Russian Bonds'!$B$1:$L$507,MATCH($A203,'Russian Bonds'!$A$2:$A$507,0))/100))</f>
        <v>0.25083297480998784</v>
      </c>
      <c r="S203">
        <f>S$50*EXP(-S$49*(HLOOKUP(S$49,'Russian Bonds'!$B$1:$L$507,MATCH($A203,'Russian Bonds'!$A$2:$A$507,0))/100))</f>
        <v>0.23096987219668449</v>
      </c>
      <c r="T203">
        <f>T$50*EXP(-T$49*(HLOOKUP(T$49,'Russian Bonds'!$B$1:$L$507,MATCH($A203,'Russian Bonds'!$A$2:$A$507,0))/100))</f>
        <v>0.21267970011903142</v>
      </c>
      <c r="U203" s="25">
        <f>U$50*EXP(-U$49*(HLOOKUP(U$49,'Russian Bonds'!$B$1:$L$507,MATCH($A203,'Russian Bonds'!$A$2:$A$507,0))/100))</f>
        <v>4.9809893584692091</v>
      </c>
      <c r="W203" s="129">
        <f t="shared" si="28"/>
        <v>72.271387803746876</v>
      </c>
      <c r="X203" s="21">
        <f t="shared" si="29"/>
        <v>5.7062342303972322</v>
      </c>
      <c r="Y203" s="28">
        <f t="shared" si="30"/>
        <v>2.5320208210244805E-3</v>
      </c>
    </row>
    <row r="204" spans="1:25" x14ac:dyDescent="0.2">
      <c r="A204" s="175">
        <v>41149</v>
      </c>
      <c r="B204">
        <f>B$50*EXP(-B$49*(HLOOKUP(B$49,'Russian Bonds'!$B$1:$L$507,MATCH($A204,'Russian Bonds'!$A$2:$A$507,0))/100))</f>
        <v>17.433562671175888</v>
      </c>
      <c r="C204">
        <f>C$50*EXP(-C$49*(HLOOKUP(C$49,'Russian Bonds'!$B$1:$L$507,MATCH($A204,'Russian Bonds'!$A$2:$A$507,0))/100))</f>
        <v>2.1731195962427754</v>
      </c>
      <c r="D204">
        <f>D$50*EXP(-D$49*(HLOOKUP(D$49,'Russian Bonds'!$B$1:$L$507,MATCH($A204,'Russian Bonds'!$A$2:$A$507,0))/100))</f>
        <v>15.649207831762887</v>
      </c>
      <c r="E204">
        <f>E$50*EXP(-E$49*(HLOOKUP(E$49,'Russian Bonds'!$B$1:$L$507,MATCH($A204,'Russian Bonds'!$A$2:$A$507,0))/100))</f>
        <v>1.5781761050451735</v>
      </c>
      <c r="F204">
        <f>F$50*EXP(-F$49*(HLOOKUP(F$49,'Russian Bonds'!$B$1:$L$507,MATCH($A204,'Russian Bonds'!$A$2:$A$507,0))/100))</f>
        <v>13.906158167178754</v>
      </c>
      <c r="G204">
        <f>G$50*EXP(-G$49*(HLOOKUP(G$49,'Russian Bonds'!$B$1:$L$507,MATCH($A204,'Russian Bonds'!$A$2:$A$507,0))/100))</f>
        <v>1.0589494820891514</v>
      </c>
      <c r="H204">
        <f>H$50*EXP(-H$49*(HLOOKUP(H$49,'Russian Bonds'!$B$1:$L$507,MATCH($A204,'Russian Bonds'!$A$2:$A$507,0))/100))</f>
        <v>0.9846956819031546</v>
      </c>
      <c r="I204">
        <f>I$50*EXP(-I$49*(HLOOKUP(I$49,'Russian Bonds'!$B$1:$L$507,MATCH($A204,'Russian Bonds'!$A$2:$A$507,0))/100))</f>
        <v>0.90581278086636707</v>
      </c>
      <c r="J204">
        <f>J$50*EXP(-J$49*(HLOOKUP(J$49,'Russian Bonds'!$B$1:$L$507,MATCH($A204,'Russian Bonds'!$A$2:$A$507,0))/100))</f>
        <v>0.83324910331185698</v>
      </c>
      <c r="K204">
        <f>K$50*EXP(-K$49*(HLOOKUP(K$49,'Russian Bonds'!$B$1:$L$507,MATCH($A204,'Russian Bonds'!$A$2:$A$507,0))/100))</f>
        <v>10.146563912310093</v>
      </c>
      <c r="L204">
        <f>L$50*EXP(-L$49*(HLOOKUP(L$49,'Russian Bonds'!$B$1:$L$507,MATCH($A204,'Russian Bonds'!$A$2:$A$507,0))/100))</f>
        <v>0.41239733032987669</v>
      </c>
      <c r="M204">
        <f>M$50*EXP(-M$49*(HLOOKUP(M$49,'Russian Bonds'!$B$1:$L$507,MATCH($A204,'Russian Bonds'!$A$2:$A$507,0))/100))</f>
        <v>0.37981613434041311</v>
      </c>
      <c r="N204">
        <f>N$50*EXP(-N$49*(HLOOKUP(N$49,'Russian Bonds'!$B$1:$L$507,MATCH($A204,'Russian Bonds'!$A$2:$A$507,0))/100))</f>
        <v>0.34980899558661283</v>
      </c>
      <c r="O204">
        <f>O$50*EXP(-O$49*(HLOOKUP(O$49,'Russian Bonds'!$B$1:$L$507,MATCH($A204,'Russian Bonds'!$A$2:$A$507,0))/100))</f>
        <v>0.32217255226878588</v>
      </c>
      <c r="P204">
        <f>P$50*EXP(-P$49*(HLOOKUP(P$49,'Russian Bonds'!$B$1:$L$507,MATCH($A204,'Russian Bonds'!$A$2:$A$507,0))/100))</f>
        <v>0.29583068443680721</v>
      </c>
      <c r="Q204">
        <f>Q$50*EXP(-Q$49*(HLOOKUP(Q$49,'Russian Bonds'!$B$1:$L$507,MATCH($A204,'Russian Bonds'!$A$2:$A$507,0))/100))</f>
        <v>0.27240427789841903</v>
      </c>
      <c r="R204">
        <f>R$50*EXP(-R$49*(HLOOKUP(R$49,'Russian Bonds'!$B$1:$L$507,MATCH($A204,'Russian Bonds'!$A$2:$A$507,0))/100))</f>
        <v>0.25083297480998784</v>
      </c>
      <c r="S204">
        <f>S$50*EXP(-S$49*(HLOOKUP(S$49,'Russian Bonds'!$B$1:$L$507,MATCH($A204,'Russian Bonds'!$A$2:$A$507,0))/100))</f>
        <v>0.23096987219668449</v>
      </c>
      <c r="T204">
        <f>T$50*EXP(-T$49*(HLOOKUP(T$49,'Russian Bonds'!$B$1:$L$507,MATCH($A204,'Russian Bonds'!$A$2:$A$507,0))/100))</f>
        <v>0.21267970011903142</v>
      </c>
      <c r="U204" s="25">
        <f>U$50*EXP(-U$49*(HLOOKUP(U$49,'Russian Bonds'!$B$1:$L$507,MATCH($A204,'Russian Bonds'!$A$2:$A$507,0))/100))</f>
        <v>4.9809893584692091</v>
      </c>
      <c r="W204" s="129">
        <f t="shared" si="28"/>
        <v>72.377397212341918</v>
      </c>
      <c r="X204" s="21">
        <f t="shared" si="29"/>
        <v>5.7070194821301179</v>
      </c>
      <c r="Y204" s="28">
        <f t="shared" si="30"/>
        <v>1.4657492983802991E-3</v>
      </c>
    </row>
    <row r="205" spans="1:25" x14ac:dyDescent="0.2">
      <c r="A205" s="175">
        <v>41150</v>
      </c>
      <c r="B205">
        <f>B$50*EXP(-B$49*(HLOOKUP(B$49,'Russian Bonds'!$B$1:$L$507,MATCH($A205,'Russian Bonds'!$A$2:$A$507,0))/100))</f>
        <v>17.435306114613724</v>
      </c>
      <c r="C205">
        <f>C$50*EXP(-C$49*(HLOOKUP(C$49,'Russian Bonds'!$B$1:$L$507,MATCH($A205,'Russian Bonds'!$A$2:$A$507,0))/100))</f>
        <v>2.173554263627314</v>
      </c>
      <c r="D205">
        <f>D$50*EXP(-D$49*(HLOOKUP(D$49,'Russian Bonds'!$B$1:$L$507,MATCH($A205,'Russian Bonds'!$A$2:$A$507,0))/100))</f>
        <v>15.649207831762887</v>
      </c>
      <c r="E205">
        <f>E$50*EXP(-E$49*(HLOOKUP(E$49,'Russian Bonds'!$B$1:$L$507,MATCH($A205,'Russian Bonds'!$A$2:$A$507,0))/100))</f>
        <v>1.5781761050451735</v>
      </c>
      <c r="F205">
        <f>F$50*EXP(-F$49*(HLOOKUP(F$49,'Russian Bonds'!$B$1:$L$507,MATCH($A205,'Russian Bonds'!$A$2:$A$507,0))/100))</f>
        <v>13.899206826075261</v>
      </c>
      <c r="G205">
        <f>G$50*EXP(-G$49*(HLOOKUP(G$49,'Russian Bonds'!$B$1:$L$507,MATCH($A205,'Russian Bonds'!$A$2:$A$507,0))/100))</f>
        <v>1.0583143029726882</v>
      </c>
      <c r="H205">
        <f>H$50*EXP(-H$49*(HLOOKUP(H$49,'Russian Bonds'!$B$1:$L$507,MATCH($A205,'Russian Bonds'!$A$2:$A$507,0))/100))</f>
        <v>0.98331807250008196</v>
      </c>
      <c r="I205">
        <f>I$50*EXP(-I$49*(HLOOKUP(I$49,'Russian Bonds'!$B$1:$L$507,MATCH($A205,'Russian Bonds'!$A$2:$A$507,0))/100))</f>
        <v>0.9043646392392195</v>
      </c>
      <c r="J205">
        <f>J$50*EXP(-J$49*(HLOOKUP(J$49,'Russian Bonds'!$B$1:$L$507,MATCH($A205,'Russian Bonds'!$A$2:$A$507,0))/100))</f>
        <v>0.8317506039798892</v>
      </c>
      <c r="K205">
        <f>K$50*EXP(-K$49*(HLOOKUP(K$49,'Russian Bonds'!$B$1:$L$507,MATCH($A205,'Russian Bonds'!$A$2:$A$507,0))/100))</f>
        <v>10.136422419989065</v>
      </c>
      <c r="L205">
        <f>L$50*EXP(-L$49*(HLOOKUP(L$49,'Russian Bonds'!$B$1:$L$507,MATCH($A205,'Russian Bonds'!$A$2:$A$507,0))/100))</f>
        <v>0.41194394267544038</v>
      </c>
      <c r="M205">
        <f>M$50*EXP(-M$49*(HLOOKUP(M$49,'Russian Bonds'!$B$1:$L$507,MATCH($A205,'Russian Bonds'!$A$2:$A$507,0))/100))</f>
        <v>0.37936062833746714</v>
      </c>
      <c r="N205">
        <f>N$50*EXP(-N$49*(HLOOKUP(N$49,'Russian Bonds'!$B$1:$L$507,MATCH($A205,'Russian Bonds'!$A$2:$A$507,0))/100))</f>
        <v>0.34935453935290484</v>
      </c>
      <c r="O205">
        <f>O$50*EXP(-O$49*(HLOOKUP(O$49,'Russian Bonds'!$B$1:$L$507,MATCH($A205,'Russian Bonds'!$A$2:$A$507,0))/100))</f>
        <v>0.32172182627742213</v>
      </c>
      <c r="P205">
        <f>P$50*EXP(-P$49*(HLOOKUP(P$49,'Russian Bonds'!$B$1:$L$507,MATCH($A205,'Russian Bonds'!$A$2:$A$507,0))/100))</f>
        <v>0.29583068443680721</v>
      </c>
      <c r="Q205">
        <f>Q$50*EXP(-Q$49*(HLOOKUP(Q$49,'Russian Bonds'!$B$1:$L$507,MATCH($A205,'Russian Bonds'!$A$2:$A$507,0))/100))</f>
        <v>0.27240427789841903</v>
      </c>
      <c r="R205">
        <f>R$50*EXP(-R$49*(HLOOKUP(R$49,'Russian Bonds'!$B$1:$L$507,MATCH($A205,'Russian Bonds'!$A$2:$A$507,0))/100))</f>
        <v>0.25083297480998784</v>
      </c>
      <c r="S205">
        <f>S$50*EXP(-S$49*(HLOOKUP(S$49,'Russian Bonds'!$B$1:$L$507,MATCH($A205,'Russian Bonds'!$A$2:$A$507,0))/100))</f>
        <v>0.23096987219668449</v>
      </c>
      <c r="T205">
        <f>T$50*EXP(-T$49*(HLOOKUP(T$49,'Russian Bonds'!$B$1:$L$507,MATCH($A205,'Russian Bonds'!$A$2:$A$507,0))/100))</f>
        <v>0.21267970011903142</v>
      </c>
      <c r="U205" s="25">
        <f>U$50*EXP(-U$49*(HLOOKUP(U$49,'Russian Bonds'!$B$1:$L$507,MATCH($A205,'Russian Bonds'!$A$2:$A$507,0))/100))</f>
        <v>4.9909613058095061</v>
      </c>
      <c r="W205" s="129">
        <f t="shared" si="28"/>
        <v>72.365680931718956</v>
      </c>
      <c r="X205" s="21">
        <f t="shared" si="29"/>
        <v>5.7080081792370985</v>
      </c>
      <c r="Y205" s="28">
        <f t="shared" si="30"/>
        <v>-1.618907211147335E-4</v>
      </c>
    </row>
    <row r="206" spans="1:25" x14ac:dyDescent="0.2">
      <c r="A206" s="175">
        <v>41151</v>
      </c>
      <c r="B206">
        <f>B$50*EXP(-B$49*(HLOOKUP(B$49,'Russian Bonds'!$B$1:$L$507,MATCH($A206,'Russian Bonds'!$A$2:$A$507,0))/100))</f>
        <v>17.440537491115347</v>
      </c>
      <c r="C206">
        <f>C$50*EXP(-C$49*(HLOOKUP(C$49,'Russian Bonds'!$B$1:$L$507,MATCH($A206,'Russian Bonds'!$A$2:$A$507,0))/100))</f>
        <v>2.1744238592402927</v>
      </c>
      <c r="D206">
        <f>D$50*EXP(-D$49*(HLOOKUP(D$49,'Russian Bonds'!$B$1:$L$507,MATCH($A206,'Russian Bonds'!$A$2:$A$507,0))/100))</f>
        <v>15.658600173882812</v>
      </c>
      <c r="E206">
        <f>E$50*EXP(-E$49*(HLOOKUP(E$49,'Russian Bonds'!$B$1:$L$507,MATCH($A206,'Russian Bonds'!$A$2:$A$507,0))/100))</f>
        <v>1.579439151080261</v>
      </c>
      <c r="F206">
        <f>F$50*EXP(-F$49*(HLOOKUP(F$49,'Russian Bonds'!$B$1:$L$507,MATCH($A206,'Russian Bonds'!$A$2:$A$507,0))/100))</f>
        <v>13.920071280743288</v>
      </c>
      <c r="G206">
        <f>G$50*EXP(-G$49*(HLOOKUP(G$49,'Russian Bonds'!$B$1:$L$507,MATCH($A206,'Russian Bonds'!$A$2:$A$507,0))/100))</f>
        <v>1.0602209842163546</v>
      </c>
      <c r="H206">
        <f>H$50*EXP(-H$49*(HLOOKUP(H$49,'Russian Bonds'!$B$1:$L$507,MATCH($A206,'Russian Bonds'!$A$2:$A$507,0))/100))</f>
        <v>0.98607522131007908</v>
      </c>
      <c r="I206">
        <f>I$50*EXP(-I$49*(HLOOKUP(I$49,'Russian Bonds'!$B$1:$L$507,MATCH($A206,'Russian Bonds'!$A$2:$A$507,0))/100))</f>
        <v>0.90726324137472825</v>
      </c>
      <c r="J206">
        <f>J$50*EXP(-J$49*(HLOOKUP(J$49,'Russian Bonds'!$B$1:$L$507,MATCH($A206,'Russian Bonds'!$A$2:$A$507,0))/100))</f>
        <v>0.83475030237164838</v>
      </c>
      <c r="K206">
        <f>K$50*EXP(-K$49*(HLOOKUP(K$49,'Russian Bonds'!$B$1:$L$507,MATCH($A206,'Russian Bonds'!$A$2:$A$507,0))/100))</f>
        <v>10.156715551195875</v>
      </c>
      <c r="L206">
        <f>L$50*EXP(-L$49*(HLOOKUP(L$49,'Russian Bonds'!$B$1:$L$507,MATCH($A206,'Russian Bonds'!$A$2:$A$507,0))/100))</f>
        <v>0.412851216985133</v>
      </c>
      <c r="M206">
        <f>M$50*EXP(-M$49*(HLOOKUP(M$49,'Russian Bonds'!$B$1:$L$507,MATCH($A206,'Russian Bonds'!$A$2:$A$507,0))/100))</f>
        <v>0.38027218727865819</v>
      </c>
      <c r="N206">
        <f>N$50*EXP(-N$49*(HLOOKUP(N$49,'Russian Bonds'!$B$1:$L$507,MATCH($A206,'Russian Bonds'!$A$2:$A$507,0))/100))</f>
        <v>0.35026404299760672</v>
      </c>
      <c r="O206">
        <f>O$50*EXP(-O$49*(HLOOKUP(O$49,'Russian Bonds'!$B$1:$L$507,MATCH($A206,'Russian Bonds'!$A$2:$A$507,0))/100))</f>
        <v>0.32262390971845517</v>
      </c>
      <c r="P206">
        <f>P$50*EXP(-P$49*(HLOOKUP(P$49,'Russian Bonds'!$B$1:$L$507,MATCH($A206,'Russian Bonds'!$A$2:$A$507,0))/100))</f>
        <v>0.29627476343944964</v>
      </c>
      <c r="Q206">
        <f>Q$50*EXP(-Q$49*(HLOOKUP(Q$49,'Russian Bonds'!$B$1:$L$507,MATCH($A206,'Russian Bonds'!$A$2:$A$507,0))/100))</f>
        <v>0.27284047360656799</v>
      </c>
      <c r="R206">
        <f>R$50*EXP(-R$49*(HLOOKUP(R$49,'Russian Bonds'!$B$1:$L$507,MATCH($A206,'Russian Bonds'!$A$2:$A$507,0))/100))</f>
        <v>0.25125975352629115</v>
      </c>
      <c r="S206">
        <f>S$50*EXP(-S$49*(HLOOKUP(S$49,'Russian Bonds'!$B$1:$L$507,MATCH($A206,'Russian Bonds'!$A$2:$A$507,0))/100))</f>
        <v>0.23138599236243529</v>
      </c>
      <c r="T206">
        <f>T$50*EXP(-T$49*(HLOOKUP(T$49,'Russian Bonds'!$B$1:$L$507,MATCH($A206,'Russian Bonds'!$A$2:$A$507,0))/100))</f>
        <v>0.21308417567936019</v>
      </c>
      <c r="U206" s="25">
        <f>U$50*EXP(-U$49*(HLOOKUP(U$49,'Russian Bonds'!$B$1:$L$507,MATCH($A206,'Russian Bonds'!$A$2:$A$507,0))/100))</f>
        <v>4.9809893584692091</v>
      </c>
      <c r="W206" s="129">
        <f t="shared" si="28"/>
        <v>72.429943130593841</v>
      </c>
      <c r="X206" s="21">
        <f t="shared" si="29"/>
        <v>5.7072291324458204</v>
      </c>
      <c r="Y206" s="28">
        <f t="shared" si="30"/>
        <v>8.8762631481833143E-4</v>
      </c>
    </row>
    <row r="207" spans="1:25" x14ac:dyDescent="0.2">
      <c r="A207" s="175">
        <v>41152</v>
      </c>
      <c r="B207">
        <f>B$50*EXP(-B$49*(HLOOKUP(B$49,'Russian Bonds'!$B$1:$L$507,MATCH($A207,'Russian Bonds'!$A$2:$A$507,0))/100))</f>
        <v>17.451004953534721</v>
      </c>
      <c r="C207">
        <f>C$50*EXP(-C$49*(HLOOKUP(C$49,'Russian Bonds'!$B$1:$L$507,MATCH($A207,'Russian Bonds'!$A$2:$A$507,0))/100))</f>
        <v>2.1779057221626177</v>
      </c>
      <c r="D207">
        <f>D$50*EXP(-D$49*(HLOOKUP(D$49,'Russian Bonds'!$B$1:$L$507,MATCH($A207,'Russian Bonds'!$A$2:$A$507,0))/100))</f>
        <v>15.700935521352656</v>
      </c>
      <c r="E207">
        <f>E$50*EXP(-E$49*(HLOOKUP(E$49,'Russian Bonds'!$B$1:$L$507,MATCH($A207,'Russian Bonds'!$A$2:$A$507,0))/100))</f>
        <v>1.5851353790826295</v>
      </c>
      <c r="F207">
        <f>F$50*EXP(-F$49*(HLOOKUP(F$49,'Russian Bonds'!$B$1:$L$507,MATCH($A207,'Russian Bonds'!$A$2:$A$507,0))/100))</f>
        <v>13.975863075065867</v>
      </c>
      <c r="G207">
        <f>G$50*EXP(-G$49*(HLOOKUP(G$49,'Russian Bonds'!$B$1:$L$507,MATCH($A207,'Russian Bonds'!$A$2:$A$507,0))/100))</f>
        <v>1.0653222782517973</v>
      </c>
      <c r="H207">
        <f>H$50*EXP(-H$49*(HLOOKUP(H$49,'Russian Bonds'!$B$1:$L$507,MATCH($A207,'Russian Bonds'!$A$2:$A$507,0))/100))</f>
        <v>0.99022544661188572</v>
      </c>
      <c r="I207">
        <f>I$50*EXP(-I$49*(HLOOKUP(I$49,'Russian Bonds'!$B$1:$L$507,MATCH($A207,'Russian Bonds'!$A$2:$A$507,0))/100))</f>
        <v>0.91162857334863023</v>
      </c>
      <c r="J207">
        <f>J$50*EXP(-J$49*(HLOOKUP(J$49,'Russian Bonds'!$B$1:$L$507,MATCH($A207,'Russian Bonds'!$A$2:$A$507,0))/100))</f>
        <v>0.83927014660065757</v>
      </c>
      <c r="K207">
        <f>K$50*EXP(-K$49*(HLOOKUP(K$49,'Russian Bonds'!$B$1:$L$507,MATCH($A207,'Russian Bonds'!$A$2:$A$507,0))/100))</f>
        <v>10.207626299759248</v>
      </c>
      <c r="L207">
        <f>L$50*EXP(-L$49*(HLOOKUP(L$49,'Russian Bonds'!$B$1:$L$507,MATCH($A207,'Russian Bonds'!$A$2:$A$507,0))/100))</f>
        <v>0.41512815451698676</v>
      </c>
      <c r="M207">
        <f>M$50*EXP(-M$49*(HLOOKUP(M$49,'Russian Bonds'!$B$1:$L$507,MATCH($A207,'Russian Bonds'!$A$2:$A$507,0))/100))</f>
        <v>0.38256067901205931</v>
      </c>
      <c r="N207">
        <f>N$50*EXP(-N$49*(HLOOKUP(N$49,'Russian Bonds'!$B$1:$L$507,MATCH($A207,'Russian Bonds'!$A$2:$A$507,0))/100))</f>
        <v>0.35254817466296234</v>
      </c>
      <c r="O207">
        <f>O$50*EXP(-O$49*(HLOOKUP(O$49,'Russian Bonds'!$B$1:$L$507,MATCH($A207,'Russian Bonds'!$A$2:$A$507,0))/100))</f>
        <v>0.32489019984792711</v>
      </c>
      <c r="P207">
        <f>P$50*EXP(-P$49*(HLOOKUP(P$49,'Russian Bonds'!$B$1:$L$507,MATCH($A207,'Russian Bonds'!$A$2:$A$507,0))/100))</f>
        <v>0.29716492230044039</v>
      </c>
      <c r="Q207">
        <f>Q$50*EXP(-Q$49*(HLOOKUP(Q$49,'Russian Bonds'!$B$1:$L$507,MATCH($A207,'Russian Bonds'!$A$2:$A$507,0))/100))</f>
        <v>0.27371496155659941</v>
      </c>
      <c r="R207">
        <f>R$50*EXP(-R$49*(HLOOKUP(R$49,'Russian Bonds'!$B$1:$L$507,MATCH($A207,'Russian Bonds'!$A$2:$A$507,0))/100))</f>
        <v>0.25211549061697475</v>
      </c>
      <c r="S207">
        <f>S$50*EXP(-S$49*(HLOOKUP(S$49,'Russian Bonds'!$B$1:$L$507,MATCH($A207,'Russian Bonds'!$A$2:$A$507,0))/100))</f>
        <v>0.23222048311704852</v>
      </c>
      <c r="T207">
        <f>T$50*EXP(-T$49*(HLOOKUP(T$49,'Russian Bonds'!$B$1:$L$507,MATCH($A207,'Russian Bonds'!$A$2:$A$507,0))/100))</f>
        <v>0.21389543596526867</v>
      </c>
      <c r="U207" s="25">
        <f>U$50*EXP(-U$49*(HLOOKUP(U$49,'Russian Bonds'!$B$1:$L$507,MATCH($A207,'Russian Bonds'!$A$2:$A$507,0))/100))</f>
        <v>5.0009532170016788</v>
      </c>
      <c r="W207" s="129">
        <f t="shared" si="28"/>
        <v>72.650109114368647</v>
      </c>
      <c r="X207" s="21">
        <f t="shared" si="29"/>
        <v>5.7130040052035307</v>
      </c>
      <c r="Y207" s="28">
        <f t="shared" si="30"/>
        <v>3.0350988902859604E-3</v>
      </c>
    </row>
    <row r="208" spans="1:25" x14ac:dyDescent="0.2">
      <c r="A208" s="175">
        <v>41153</v>
      </c>
      <c r="B208">
        <f>B$50*EXP(-B$49*(HLOOKUP(B$49,'Russian Bonds'!$B$1:$L$507,MATCH($A208,'Russian Bonds'!$A$2:$A$507,0))/100))</f>
        <v>17.456241040394538</v>
      </c>
      <c r="C208">
        <f>C$50*EXP(-C$49*(HLOOKUP(C$49,'Russian Bonds'!$B$1:$L$507,MATCH($A208,'Russian Bonds'!$A$2:$A$507,0))/100))</f>
        <v>2.1783413468680686</v>
      </c>
      <c r="D208">
        <f>D$50*EXP(-D$49*(HLOOKUP(D$49,'Russian Bonds'!$B$1:$L$507,MATCH($A208,'Russian Bonds'!$A$2:$A$507,0))/100))</f>
        <v>15.70564650862182</v>
      </c>
      <c r="E208">
        <f>E$50*EXP(-E$49*(HLOOKUP(E$49,'Russian Bonds'!$B$1:$L$507,MATCH($A208,'Russian Bonds'!$A$2:$A$507,0))/100))</f>
        <v>1.5857695600620025</v>
      </c>
      <c r="F208">
        <f>F$50*EXP(-F$49*(HLOOKUP(F$49,'Russian Bonds'!$B$1:$L$507,MATCH($A208,'Russian Bonds'!$A$2:$A$507,0))/100))</f>
        <v>13.982852753877484</v>
      </c>
      <c r="G208">
        <f>G$50*EXP(-G$49*(HLOOKUP(G$49,'Russian Bonds'!$B$1:$L$507,MATCH($A208,'Russian Bonds'!$A$2:$A$507,0))/100))</f>
        <v>1.0659616634151157</v>
      </c>
      <c r="H208">
        <f>H$50*EXP(-H$49*(HLOOKUP(H$49,'Russian Bonds'!$B$1:$L$507,MATCH($A208,'Russian Bonds'!$A$2:$A$507,0))/100))</f>
        <v>0.99091884708636635</v>
      </c>
      <c r="I208">
        <f>I$50*EXP(-I$49*(HLOOKUP(I$49,'Russian Bonds'!$B$1:$L$507,MATCH($A208,'Russian Bonds'!$A$2:$A$507,0))/100))</f>
        <v>0.91235816800626057</v>
      </c>
      <c r="J208">
        <f>J$50*EXP(-J$49*(HLOOKUP(J$49,'Russian Bonds'!$B$1:$L$507,MATCH($A208,'Russian Bonds'!$A$2:$A$507,0))/100))</f>
        <v>0.84002582973900175</v>
      </c>
      <c r="K208">
        <f>K$50*EXP(-K$49*(HLOOKUP(K$49,'Russian Bonds'!$B$1:$L$507,MATCH($A208,'Russian Bonds'!$A$2:$A$507,0))/100))</f>
        <v>10.217839031573853</v>
      </c>
      <c r="L208">
        <f>L$50*EXP(-L$49*(HLOOKUP(L$49,'Russian Bonds'!$B$1:$L$507,MATCH($A208,'Russian Bonds'!$A$2:$A$507,0))/100))</f>
        <v>0.41558504673160346</v>
      </c>
      <c r="M208">
        <f>M$50*EXP(-M$49*(HLOOKUP(M$49,'Russian Bonds'!$B$1:$L$507,MATCH($A208,'Russian Bonds'!$A$2:$A$507,0))/100))</f>
        <v>0.38302002738077318</v>
      </c>
      <c r="N208">
        <f>N$50*EXP(-N$49*(HLOOKUP(N$49,'Russian Bonds'!$B$1:$L$507,MATCH($A208,'Russian Bonds'!$A$2:$A$507,0))/100))</f>
        <v>0.35300678532236518</v>
      </c>
      <c r="O208">
        <f>O$50*EXP(-O$49*(HLOOKUP(O$49,'Russian Bonds'!$B$1:$L$507,MATCH($A208,'Russian Bonds'!$A$2:$A$507,0))/100))</f>
        <v>0.32534536466874514</v>
      </c>
      <c r="P208">
        <f>P$50*EXP(-P$49*(HLOOKUP(P$49,'Russian Bonds'!$B$1:$L$507,MATCH($A208,'Russian Bonds'!$A$2:$A$507,0))/100))</f>
        <v>0.29671950906043476</v>
      </c>
      <c r="Q208">
        <f>Q$50*EXP(-Q$49*(HLOOKUP(Q$49,'Russian Bonds'!$B$1:$L$507,MATCH($A208,'Russian Bonds'!$A$2:$A$507,0))/100))</f>
        <v>0.27327736778647832</v>
      </c>
      <c r="R208">
        <f>R$50*EXP(-R$49*(HLOOKUP(R$49,'Russian Bonds'!$B$1:$L$507,MATCH($A208,'Russian Bonds'!$A$2:$A$507,0))/100))</f>
        <v>0.25168725838345701</v>
      </c>
      <c r="S208">
        <f>S$50*EXP(-S$49*(HLOOKUP(S$49,'Russian Bonds'!$B$1:$L$507,MATCH($A208,'Russian Bonds'!$A$2:$A$507,0))/100))</f>
        <v>0.23180286221900373</v>
      </c>
      <c r="T208">
        <f>T$50*EXP(-T$49*(HLOOKUP(T$49,'Russian Bonds'!$B$1:$L$507,MATCH($A208,'Russian Bonds'!$A$2:$A$507,0))/100))</f>
        <v>0.21348942047379463</v>
      </c>
      <c r="U208" s="25">
        <f>U$50*EXP(-U$49*(HLOOKUP(U$49,'Russian Bonds'!$B$1:$L$507,MATCH($A208,'Russian Bonds'!$A$2:$A$507,0))/100))</f>
        <v>4.9710373350929871</v>
      </c>
      <c r="W208" s="129">
        <f t="shared" si="28"/>
        <v>72.650925726764143</v>
      </c>
      <c r="X208" s="21">
        <f t="shared" si="29"/>
        <v>5.7070147618973275</v>
      </c>
      <c r="Y208" s="28">
        <f t="shared" si="30"/>
        <v>1.124028326984449E-5</v>
      </c>
    </row>
    <row r="209" spans="1:25" x14ac:dyDescent="0.2">
      <c r="A209" s="175">
        <v>41156</v>
      </c>
      <c r="B209">
        <f>B$50*EXP(-B$49*(HLOOKUP(B$49,'Russian Bonds'!$B$1:$L$507,MATCH($A209,'Russian Bonds'!$A$2:$A$507,0))/100))</f>
        <v>17.454495503568793</v>
      </c>
      <c r="C209">
        <f>C$50*EXP(-C$49*(HLOOKUP(C$49,'Russian Bonds'!$B$1:$L$507,MATCH($A209,'Russian Bonds'!$A$2:$A$507,0))/100))</f>
        <v>2.1805207777487579</v>
      </c>
      <c r="D209">
        <f>D$50*EXP(-D$49*(HLOOKUP(D$49,'Russian Bonds'!$B$1:$L$507,MATCH($A209,'Russian Bonds'!$A$2:$A$507,0))/100))</f>
        <v>15.733942130757445</v>
      </c>
      <c r="E209">
        <f>E$50*EXP(-E$49*(HLOOKUP(E$49,'Russian Bonds'!$B$1:$L$507,MATCH($A209,'Russian Bonds'!$A$2:$A$507,0))/100))</f>
        <v>1.5895799776782906</v>
      </c>
      <c r="F209">
        <f>F$50*EXP(-F$49*(HLOOKUP(F$49,'Russian Bonds'!$B$1:$L$507,MATCH($A209,'Russian Bonds'!$A$2:$A$507,0))/100))</f>
        <v>14.017853618613485</v>
      </c>
      <c r="G209">
        <f>G$50*EXP(-G$49*(HLOOKUP(G$49,'Russian Bonds'!$B$1:$L$507,MATCH($A209,'Russian Bonds'!$A$2:$A$507,0))/100))</f>
        <v>1.0691643500332737</v>
      </c>
      <c r="H209">
        <f>H$50*EXP(-H$49*(HLOOKUP(H$49,'Russian Bonds'!$B$1:$L$507,MATCH($A209,'Russian Bonds'!$A$2:$A$507,0))/100))</f>
        <v>0.99369730788806976</v>
      </c>
      <c r="I209">
        <f>I$50*EXP(-I$49*(HLOOKUP(I$49,'Russian Bonds'!$B$1:$L$507,MATCH($A209,'Russian Bonds'!$A$2:$A$507,0))/100))</f>
        <v>0.91528239040438131</v>
      </c>
      <c r="J209">
        <f>J$50*EXP(-J$49*(HLOOKUP(J$49,'Russian Bonds'!$B$1:$L$507,MATCH($A209,'Russian Bonds'!$A$2:$A$507,0))/100))</f>
        <v>0.84305537263136265</v>
      </c>
      <c r="K209">
        <f>K$50*EXP(-K$49*(HLOOKUP(K$49,'Russian Bonds'!$B$1:$L$507,MATCH($A209,'Russian Bonds'!$A$2:$A$507,0))/100))</f>
        <v>10.258792239511761</v>
      </c>
      <c r="L209">
        <f>L$50*EXP(-L$49*(HLOOKUP(L$49,'Russian Bonds'!$B$1:$L$507,MATCH($A209,'Russian Bonds'!$A$2:$A$507,0))/100))</f>
        <v>0.41741764970717032</v>
      </c>
      <c r="M209">
        <f>M$50*EXP(-M$49*(HLOOKUP(M$49,'Russian Bonds'!$B$1:$L$507,MATCH($A209,'Russian Bonds'!$A$2:$A$507,0))/100))</f>
        <v>0.38486294297122142</v>
      </c>
      <c r="N209">
        <f>N$50*EXP(-N$49*(HLOOKUP(N$49,'Russian Bonds'!$B$1:$L$507,MATCH($A209,'Russian Bonds'!$A$2:$A$507,0))/100))</f>
        <v>0.35484720154114102</v>
      </c>
      <c r="O209">
        <f>O$50*EXP(-O$49*(HLOOKUP(O$49,'Russian Bonds'!$B$1:$L$507,MATCH($A209,'Russian Bonds'!$A$2:$A$507,0))/100))</f>
        <v>0.32717240966219674</v>
      </c>
      <c r="P209">
        <f>P$50*EXP(-P$49*(HLOOKUP(P$49,'Russian Bonds'!$B$1:$L$507,MATCH($A209,'Russian Bonds'!$A$2:$A$507,0))/100))</f>
        <v>0.29761100416164665</v>
      </c>
      <c r="Q209">
        <f>Q$50*EXP(-Q$49*(HLOOKUP(Q$49,'Russian Bonds'!$B$1:$L$507,MATCH($A209,'Russian Bonds'!$A$2:$A$507,0))/100))</f>
        <v>0.27415325603717161</v>
      </c>
      <c r="R209">
        <f>R$50*EXP(-R$49*(HLOOKUP(R$49,'Russian Bonds'!$B$1:$L$507,MATCH($A209,'Russian Bonds'!$A$2:$A$507,0))/100))</f>
        <v>0.25254445146443588</v>
      </c>
      <c r="S209">
        <f>S$50*EXP(-S$49*(HLOOKUP(S$49,'Russian Bonds'!$B$1:$L$507,MATCH($A209,'Russian Bonds'!$A$2:$A$507,0))/100))</f>
        <v>0.23263885640966178</v>
      </c>
      <c r="T209">
        <f>T$50*EXP(-T$49*(HLOOKUP(T$49,'Russian Bonds'!$B$1:$L$507,MATCH($A209,'Russian Bonds'!$A$2:$A$507,0))/100))</f>
        <v>0.21430222361949894</v>
      </c>
      <c r="U209" s="25">
        <f>U$50*EXP(-U$49*(HLOOKUP(U$49,'Russian Bonds'!$B$1:$L$507,MATCH($A209,'Russian Bonds'!$A$2:$A$507,0))/100))</f>
        <v>4.961105195872733</v>
      </c>
      <c r="W209" s="129">
        <f t="shared" si="28"/>
        <v>72.773038860282512</v>
      </c>
      <c r="X209" s="21">
        <f t="shared" si="29"/>
        <v>5.7076370634086064</v>
      </c>
      <c r="Y209" s="28">
        <f t="shared" si="30"/>
        <v>1.6794090652931723E-3</v>
      </c>
    </row>
    <row r="210" spans="1:25" x14ac:dyDescent="0.2">
      <c r="A210" s="175">
        <v>41157</v>
      </c>
      <c r="B210">
        <f>B$50*EXP(-B$49*(HLOOKUP(B$49,'Russian Bonds'!$B$1:$L$507,MATCH($A210,'Russian Bonds'!$A$2:$A$507,0))/100))</f>
        <v>17.44925994029148</v>
      </c>
      <c r="C210">
        <f>C$50*EXP(-C$49*(HLOOKUP(C$49,'Russian Bonds'!$B$1:$L$507,MATCH($A210,'Russian Bonds'!$A$2:$A$507,0))/100))</f>
        <v>2.182702389150406</v>
      </c>
      <c r="D210">
        <f>D$50*EXP(-D$49*(HLOOKUP(D$49,'Russian Bonds'!$B$1:$L$507,MATCH($A210,'Russian Bonds'!$A$2:$A$507,0))/100))</f>
        <v>15.76701812687253</v>
      </c>
      <c r="E210">
        <f>E$50*EXP(-E$49*(HLOOKUP(E$49,'Russian Bonds'!$B$1:$L$507,MATCH($A210,'Russian Bonds'!$A$2:$A$507,0))/100))</f>
        <v>1.5940370385891189</v>
      </c>
      <c r="F210">
        <f>F$50*EXP(-F$49*(HLOOKUP(F$49,'Russian Bonds'!$B$1:$L$507,MATCH($A210,'Russian Bonds'!$A$2:$A$507,0))/100))</f>
        <v>14.059970322938288</v>
      </c>
      <c r="G210">
        <f>G$50*EXP(-G$49*(HLOOKUP(G$49,'Russian Bonds'!$B$1:$L$507,MATCH($A210,'Russian Bonds'!$A$2:$A$507,0))/100))</f>
        <v>1.0730202781996916</v>
      </c>
      <c r="H210">
        <f>H$50*EXP(-H$49*(HLOOKUP(H$49,'Russian Bonds'!$B$1:$L$507,MATCH($A210,'Russian Bonds'!$A$2:$A$507,0))/100))</f>
        <v>0.99718134196870167</v>
      </c>
      <c r="I210">
        <f>I$50*EXP(-I$49*(HLOOKUP(I$49,'Russian Bonds'!$B$1:$L$507,MATCH($A210,'Russian Bonds'!$A$2:$A$507,0))/100))</f>
        <v>0.91895085199790527</v>
      </c>
      <c r="J210">
        <f>J$50*EXP(-J$49*(HLOOKUP(J$49,'Russian Bonds'!$B$1:$L$507,MATCH($A210,'Russian Bonds'!$A$2:$A$507,0))/100))</f>
        <v>0.84685767056217265</v>
      </c>
      <c r="K210">
        <f>K$50*EXP(-K$49*(HLOOKUP(K$49,'Russian Bonds'!$B$1:$L$507,MATCH($A210,'Russian Bonds'!$A$2:$A$507,0))/100))</f>
        <v>10.279330355260495</v>
      </c>
      <c r="L210">
        <f>L$50*EXP(-L$49*(HLOOKUP(L$49,'Russian Bonds'!$B$1:$L$507,MATCH($A210,'Russian Bonds'!$A$2:$A$507,0))/100))</f>
        <v>0.41833697942842313</v>
      </c>
      <c r="M210">
        <f>M$50*EXP(-M$49*(HLOOKUP(M$49,'Russian Bonds'!$B$1:$L$507,MATCH($A210,'Russian Bonds'!$A$2:$A$507,0))/100))</f>
        <v>0.38578772332688466</v>
      </c>
      <c r="N210">
        <f>N$50*EXP(-N$49*(HLOOKUP(N$49,'Russian Bonds'!$B$1:$L$507,MATCH($A210,'Russian Bonds'!$A$2:$A$507,0))/100))</f>
        <v>0.35577100468883088</v>
      </c>
      <c r="O210">
        <f>O$50*EXP(-O$49*(HLOOKUP(O$49,'Russian Bonds'!$B$1:$L$507,MATCH($A210,'Russian Bonds'!$A$2:$A$507,0))/100))</f>
        <v>0.32808977612294987</v>
      </c>
      <c r="P210">
        <f>P$50*EXP(-P$49*(HLOOKUP(P$49,'Russian Bonds'!$B$1:$L$507,MATCH($A210,'Russian Bonds'!$A$2:$A$507,0))/100))</f>
        <v>0.29805775564773784</v>
      </c>
      <c r="Q210">
        <f>Q$50*EXP(-Q$49*(HLOOKUP(Q$49,'Russian Bonds'!$B$1:$L$507,MATCH($A210,'Russian Bonds'!$A$2:$A$507,0))/100))</f>
        <v>0.2745922523502291</v>
      </c>
      <c r="R210">
        <f>R$50*EXP(-R$49*(HLOOKUP(R$49,'Russian Bonds'!$B$1:$L$507,MATCH($A210,'Russian Bonds'!$A$2:$A$507,0))/100))</f>
        <v>0.2529741421655376</v>
      </c>
      <c r="S210">
        <f>S$50*EXP(-S$49*(HLOOKUP(S$49,'Russian Bonds'!$B$1:$L$507,MATCH($A210,'Russian Bonds'!$A$2:$A$507,0))/100))</f>
        <v>0.23305798345237341</v>
      </c>
      <c r="T210">
        <f>T$50*EXP(-T$49*(HLOOKUP(T$49,'Russian Bonds'!$B$1:$L$507,MATCH($A210,'Russian Bonds'!$A$2:$A$507,0))/100))</f>
        <v>0.21470978490498924</v>
      </c>
      <c r="U210" s="25">
        <f>U$50*EXP(-U$49*(HLOOKUP(U$49,'Russian Bonds'!$B$1:$L$507,MATCH($A210,'Russian Bonds'!$A$2:$A$507,0))/100))</f>
        <v>4.9511929010798799</v>
      </c>
      <c r="W210" s="129">
        <f t="shared" si="28"/>
        <v>72.880898618998614</v>
      </c>
      <c r="X210" s="21">
        <f t="shared" si="29"/>
        <v>5.7064261970124868</v>
      </c>
      <c r="Y210" s="28">
        <f t="shared" si="30"/>
        <v>1.4810417115866971E-3</v>
      </c>
    </row>
    <row r="211" spans="1:25" x14ac:dyDescent="0.2">
      <c r="A211" s="175">
        <v>41158</v>
      </c>
      <c r="B211">
        <f>B$50*EXP(-B$49*(HLOOKUP(B$49,'Russian Bonds'!$B$1:$L$507,MATCH($A211,'Russian Bonds'!$A$2:$A$507,0))/100))</f>
        <v>17.451004953534721</v>
      </c>
      <c r="C211">
        <f>C$50*EXP(-C$49*(HLOOKUP(C$49,'Russian Bonds'!$B$1:$L$507,MATCH($A211,'Russian Bonds'!$A$2:$A$507,0))/100))</f>
        <v>2.1866347915512896</v>
      </c>
      <c r="D211">
        <f>D$50*EXP(-D$49*(HLOOKUP(D$49,'Russian Bonds'!$B$1:$L$507,MATCH($A211,'Russian Bonds'!$A$2:$A$507,0))/100))</f>
        <v>15.800163655563106</v>
      </c>
      <c r="E211">
        <f>E$50*EXP(-E$49*(HLOOKUP(E$49,'Russian Bonds'!$B$1:$L$507,MATCH($A211,'Russian Bonds'!$A$2:$A$507,0))/100))</f>
        <v>1.5985065967584946</v>
      </c>
      <c r="F211">
        <f>F$50*EXP(-F$49*(HLOOKUP(F$49,'Russian Bonds'!$B$1:$L$507,MATCH($A211,'Russian Bonds'!$A$2:$A$507,0))/100))</f>
        <v>14.109266436944974</v>
      </c>
      <c r="G211">
        <f>G$50*EXP(-G$49*(HLOOKUP(G$49,'Russian Bonds'!$B$1:$L$507,MATCH($A211,'Russian Bonds'!$A$2:$A$507,0))/100))</f>
        <v>1.0775364406705623</v>
      </c>
      <c r="H211">
        <f>H$50*EXP(-H$49*(HLOOKUP(H$49,'Russian Bonds'!$B$1:$L$507,MATCH($A211,'Russian Bonds'!$A$2:$A$507,0))/100))</f>
        <v>1.0020795212832323</v>
      </c>
      <c r="I211">
        <f>I$50*EXP(-I$49*(HLOOKUP(I$49,'Russian Bonds'!$B$1:$L$507,MATCH($A211,'Russian Bonds'!$A$2:$A$507,0))/100))</f>
        <v>0.92411141285322973</v>
      </c>
      <c r="J211">
        <f>J$50*EXP(-J$49*(HLOOKUP(J$49,'Russian Bonds'!$B$1:$L$507,MATCH($A211,'Russian Bonds'!$A$2:$A$507,0))/100))</f>
        <v>0.85220971512521215</v>
      </c>
      <c r="K211">
        <f>K$50*EXP(-K$49*(HLOOKUP(K$49,'Russian Bonds'!$B$1:$L$507,MATCH($A211,'Russian Bonds'!$A$2:$A$507,0))/100))</f>
        <v>10.341191735950098</v>
      </c>
      <c r="L211">
        <f>L$50*EXP(-L$49*(HLOOKUP(L$49,'Russian Bonds'!$B$1:$L$507,MATCH($A211,'Russian Bonds'!$A$2:$A$507,0))/100))</f>
        <v>0.42110713495021546</v>
      </c>
      <c r="M211">
        <f>M$50*EXP(-M$49*(HLOOKUP(M$49,'Russian Bonds'!$B$1:$L$507,MATCH($A211,'Russian Bonds'!$A$2:$A$507,0))/100))</f>
        <v>0.38857541859497019</v>
      </c>
      <c r="N211">
        <f>N$50*EXP(-N$49*(HLOOKUP(N$49,'Russian Bonds'!$B$1:$L$507,MATCH($A211,'Russian Bonds'!$A$2:$A$507,0))/100))</f>
        <v>0.35855686927296276</v>
      </c>
      <c r="O211">
        <f>O$50*EXP(-O$49*(HLOOKUP(O$49,'Russian Bonds'!$B$1:$L$507,MATCH($A211,'Russian Bonds'!$A$2:$A$507,0))/100))</f>
        <v>0.33085733772788034</v>
      </c>
      <c r="P211">
        <f>P$50*EXP(-P$49*(HLOOKUP(P$49,'Russian Bonds'!$B$1:$L$507,MATCH($A211,'Russian Bonds'!$A$2:$A$507,0))/100))</f>
        <v>0.29940203791477793</v>
      </c>
      <c r="Q211">
        <f>Q$50*EXP(-Q$49*(HLOOKUP(Q$49,'Russian Bonds'!$B$1:$L$507,MATCH($A211,'Russian Bonds'!$A$2:$A$507,0))/100))</f>
        <v>0.27591346353162105</v>
      </c>
      <c r="R211">
        <f>R$50*EXP(-R$49*(HLOOKUP(R$49,'Russian Bonds'!$B$1:$L$507,MATCH($A211,'Russian Bonds'!$A$2:$A$507,0))/100))</f>
        <v>0.25426760581931768</v>
      </c>
      <c r="S211">
        <f>S$50*EXP(-S$49*(HLOOKUP(S$49,'Russian Bonds'!$B$1:$L$507,MATCH($A211,'Russian Bonds'!$A$2:$A$507,0))/100))</f>
        <v>0.23431990067305467</v>
      </c>
      <c r="T211">
        <f>T$50*EXP(-T$49*(HLOOKUP(T$49,'Russian Bonds'!$B$1:$L$507,MATCH($A211,'Russian Bonds'!$A$2:$A$507,0))/100))</f>
        <v>0.21593712527598277</v>
      </c>
      <c r="U211" s="25">
        <f>U$50*EXP(-U$49*(HLOOKUP(U$49,'Russian Bonds'!$B$1:$L$507,MATCH($A211,'Russian Bonds'!$A$2:$A$507,0))/100))</f>
        <v>4.9710373350929871</v>
      </c>
      <c r="W211" s="129">
        <f t="shared" si="28"/>
        <v>73.092679489088709</v>
      </c>
      <c r="X211" s="21">
        <f t="shared" si="29"/>
        <v>5.7143537424100233</v>
      </c>
      <c r="Y211" s="28">
        <f t="shared" si="30"/>
        <v>2.9016349592219486E-3</v>
      </c>
    </row>
    <row r="212" spans="1:25" x14ac:dyDescent="0.2">
      <c r="A212" s="175">
        <v>41159</v>
      </c>
      <c r="B212">
        <f>B$50*EXP(-B$49*(HLOOKUP(B$49,'Russian Bonds'!$B$1:$L$507,MATCH($A212,'Russian Bonds'!$A$2:$A$507,0))/100))</f>
        <v>17.457986751782695</v>
      </c>
      <c r="C212">
        <f>C$50*EXP(-C$49*(HLOOKUP(C$49,'Russian Bonds'!$B$1:$L$507,MATCH($A212,'Russian Bonds'!$A$2:$A$507,0))/100))</f>
        <v>2.1879471660992134</v>
      </c>
      <c r="D212">
        <f>D$50*EXP(-D$49*(HLOOKUP(D$49,'Russian Bonds'!$B$1:$L$507,MATCH($A212,'Russian Bonds'!$A$2:$A$507,0))/100))</f>
        <v>15.823881685121489</v>
      </c>
      <c r="E212">
        <f>E$50*EXP(-E$49*(HLOOKUP(E$49,'Russian Bonds'!$B$1:$L$507,MATCH($A212,'Russian Bonds'!$A$2:$A$507,0))/100))</f>
        <v>1.6017068090976132</v>
      </c>
      <c r="F212">
        <f>F$50*EXP(-F$49*(HLOOKUP(F$49,'Russian Bonds'!$B$1:$L$507,MATCH($A212,'Russian Bonds'!$A$2:$A$507,0))/100))</f>
        <v>14.144583731260811</v>
      </c>
      <c r="G212">
        <f>G$50*EXP(-G$49*(HLOOKUP(G$49,'Russian Bonds'!$B$1:$L$507,MATCH($A212,'Russian Bonds'!$A$2:$A$507,0))/100))</f>
        <v>1.0807739037591098</v>
      </c>
      <c r="H212">
        <f>H$50*EXP(-H$49*(HLOOKUP(H$49,'Russian Bonds'!$B$1:$L$507,MATCH($A212,'Russian Bonds'!$A$2:$A$507,0))/100))</f>
        <v>1.0048892757633916</v>
      </c>
      <c r="I212">
        <f>I$50*EXP(-I$49*(HLOOKUP(I$49,'Russian Bonds'!$B$1:$L$507,MATCH($A212,'Russian Bonds'!$A$2:$A$507,0))/100))</f>
        <v>0.92707330587571457</v>
      </c>
      <c r="J212">
        <f>J$50*EXP(-J$49*(HLOOKUP(J$49,'Russian Bonds'!$B$1:$L$507,MATCH($A212,'Russian Bonds'!$A$2:$A$507,0))/100))</f>
        <v>0.85528319905136807</v>
      </c>
      <c r="K212">
        <f>K$50*EXP(-K$49*(HLOOKUP(K$49,'Russian Bonds'!$B$1:$L$507,MATCH($A212,'Russian Bonds'!$A$2:$A$507,0))/100))</f>
        <v>10.372261893091043</v>
      </c>
      <c r="L212">
        <f>L$50*EXP(-L$49*(HLOOKUP(L$49,'Russian Bonds'!$B$1:$L$507,MATCH($A212,'Russian Bonds'!$A$2:$A$507,0))/100))</f>
        <v>0.42249908394820435</v>
      </c>
      <c r="M212">
        <f>M$50*EXP(-M$49*(HLOOKUP(M$49,'Russian Bonds'!$B$1:$L$507,MATCH($A212,'Russian Bonds'!$A$2:$A$507,0))/100))</f>
        <v>0.38997681109490834</v>
      </c>
      <c r="N212">
        <f>N$50*EXP(-N$49*(HLOOKUP(N$49,'Russian Bonds'!$B$1:$L$507,MATCH($A212,'Russian Bonds'!$A$2:$A$507,0))/100))</f>
        <v>0.35995797143644948</v>
      </c>
      <c r="O212">
        <f>O$50*EXP(-O$49*(HLOOKUP(O$49,'Russian Bonds'!$B$1:$L$507,MATCH($A212,'Russian Bonds'!$A$2:$A$507,0))/100))</f>
        <v>0.33224986079777585</v>
      </c>
      <c r="P212">
        <f>P$50*EXP(-P$49*(HLOOKUP(P$49,'Russian Bonds'!$B$1:$L$507,MATCH($A212,'Russian Bonds'!$A$2:$A$507,0))/100))</f>
        <v>0.30030159268601303</v>
      </c>
      <c r="Q212">
        <f>Q$50*EXP(-Q$49*(HLOOKUP(Q$49,'Russian Bonds'!$B$1:$L$507,MATCH($A212,'Russian Bonds'!$A$2:$A$507,0))/100))</f>
        <v>0.27679780079991712</v>
      </c>
      <c r="R212">
        <f>R$50*EXP(-R$49*(HLOOKUP(R$49,'Russian Bonds'!$B$1:$L$507,MATCH($A212,'Russian Bonds'!$A$2:$A$507,0))/100))</f>
        <v>0.25513358701290406</v>
      </c>
      <c r="S212">
        <f>S$50*EXP(-S$49*(HLOOKUP(S$49,'Russian Bonds'!$B$1:$L$507,MATCH($A212,'Russian Bonds'!$A$2:$A$507,0))/100))</f>
        <v>0.2351649725321466</v>
      </c>
      <c r="T212">
        <f>T$50*EXP(-T$49*(HLOOKUP(T$49,'Russian Bonds'!$B$1:$L$507,MATCH($A212,'Russian Bonds'!$A$2:$A$507,0))/100))</f>
        <v>0.21675924739477043</v>
      </c>
      <c r="U212" s="25">
        <f>U$50*EXP(-U$49*(HLOOKUP(U$49,'Russian Bonds'!$B$1:$L$507,MATCH($A212,'Russian Bonds'!$A$2:$A$507,0))/100))</f>
        <v>4.9909613058095061</v>
      </c>
      <c r="W212" s="129">
        <f t="shared" si="28"/>
        <v>73.236189954415053</v>
      </c>
      <c r="X212" s="21">
        <f t="shared" si="29"/>
        <v>5.7197164292140199</v>
      </c>
      <c r="Y212" s="28">
        <f t="shared" si="30"/>
        <v>1.961479124167019E-3</v>
      </c>
    </row>
    <row r="213" spans="1:25" x14ac:dyDescent="0.2">
      <c r="A213" s="175">
        <v>41160</v>
      </c>
      <c r="B213">
        <f>B$50*EXP(-B$49*(HLOOKUP(B$49,'Russian Bonds'!$B$1:$L$507,MATCH($A213,'Russian Bonds'!$A$2:$A$507,0))/100))</f>
        <v>17.456241040394538</v>
      </c>
      <c r="C213">
        <f>C$50*EXP(-C$49*(HLOOKUP(C$49,'Russian Bonds'!$B$1:$L$507,MATCH($A213,'Russian Bonds'!$A$2:$A$507,0))/100))</f>
        <v>2.1896982241619276</v>
      </c>
      <c r="D213">
        <f>D$50*EXP(-D$49*(HLOOKUP(D$49,'Russian Bonds'!$B$1:$L$507,MATCH($A213,'Russian Bonds'!$A$2:$A$507,0))/100))</f>
        <v>15.852390322230775</v>
      </c>
      <c r="E213">
        <f>E$50*EXP(-E$49*(HLOOKUP(E$49,'Russian Bonds'!$B$1:$L$507,MATCH($A213,'Russian Bonds'!$A$2:$A$507,0))/100))</f>
        <v>1.6055555220476057</v>
      </c>
      <c r="F213">
        <f>F$50*EXP(-F$49*(HLOOKUP(F$49,'Russian Bonds'!$B$1:$L$507,MATCH($A213,'Russian Bonds'!$A$2:$A$507,0))/100))</f>
        <v>14.208377787024521</v>
      </c>
      <c r="G213">
        <f>G$50*EXP(-G$49*(HLOOKUP(G$49,'Russian Bonds'!$B$1:$L$507,MATCH($A213,'Russian Bonds'!$A$2:$A$507,0))/100))</f>
        <v>1.0866258689250887</v>
      </c>
      <c r="H213">
        <f>H$50*EXP(-H$49*(HLOOKUP(H$49,'Russian Bonds'!$B$1:$L$507,MATCH($A213,'Russian Bonds'!$A$2:$A$507,0))/100))</f>
        <v>1.0112400621726783</v>
      </c>
      <c r="I213">
        <f>I$50*EXP(-I$49*(HLOOKUP(I$49,'Russian Bonds'!$B$1:$L$507,MATCH($A213,'Russian Bonds'!$A$2:$A$507,0))/100))</f>
        <v>0.93377232119344233</v>
      </c>
      <c r="J213">
        <f>J$50*EXP(-J$49*(HLOOKUP(J$49,'Russian Bonds'!$B$1:$L$507,MATCH($A213,'Russian Bonds'!$A$2:$A$507,0))/100))</f>
        <v>0.86223912643810918</v>
      </c>
      <c r="K213">
        <f>K$50*EXP(-K$49*(HLOOKUP(K$49,'Russian Bonds'!$B$1:$L$507,MATCH($A213,'Russian Bonds'!$A$2:$A$507,0))/100))</f>
        <v>10.445122440745813</v>
      </c>
      <c r="L213">
        <f>L$50*EXP(-L$49*(HLOOKUP(L$49,'Russian Bonds'!$B$1:$L$507,MATCH($A213,'Russian Bonds'!$A$2:$A$507,0))/100))</f>
        <v>0.42576488408939084</v>
      </c>
      <c r="M213">
        <f>M$50*EXP(-M$49*(HLOOKUP(M$49,'Russian Bonds'!$B$1:$L$507,MATCH($A213,'Russian Bonds'!$A$2:$A$507,0))/100))</f>
        <v>0.39326641329450573</v>
      </c>
      <c r="N213">
        <f>N$50*EXP(-N$49*(HLOOKUP(N$49,'Russian Bonds'!$B$1:$L$507,MATCH($A213,'Russian Bonds'!$A$2:$A$507,0))/100))</f>
        <v>0.36324853834834786</v>
      </c>
      <c r="O213">
        <f>O$50*EXP(-O$49*(HLOOKUP(O$49,'Russian Bonds'!$B$1:$L$507,MATCH($A213,'Russian Bonds'!$A$2:$A$507,0))/100))</f>
        <v>0.33552191631833578</v>
      </c>
      <c r="P213">
        <f>P$50*EXP(-P$49*(HLOOKUP(P$49,'Russian Bonds'!$B$1:$L$507,MATCH($A213,'Russian Bonds'!$A$2:$A$507,0))/100))</f>
        <v>0.30210881849789062</v>
      </c>
      <c r="Q213">
        <f>Q$50*EXP(-Q$49*(HLOOKUP(Q$49,'Russian Bonds'!$B$1:$L$507,MATCH($A213,'Russian Bonds'!$A$2:$A$507,0))/100))</f>
        <v>0.27857498765685179</v>
      </c>
      <c r="R213">
        <f>R$50*EXP(-R$49*(HLOOKUP(R$49,'Russian Bonds'!$B$1:$L$507,MATCH($A213,'Russian Bonds'!$A$2:$A$507,0))/100))</f>
        <v>0.25687440748624479</v>
      </c>
      <c r="S213">
        <f>S$50*EXP(-S$49*(HLOOKUP(S$49,'Russian Bonds'!$B$1:$L$507,MATCH($A213,'Russian Bonds'!$A$2:$A$507,0))/100))</f>
        <v>0.23686427046597916</v>
      </c>
      <c r="T213">
        <f>T$50*EXP(-T$49*(HLOOKUP(T$49,'Russian Bonds'!$B$1:$L$507,MATCH($A213,'Russian Bonds'!$A$2:$A$507,0))/100))</f>
        <v>0.21841289357089741</v>
      </c>
      <c r="U213" s="25">
        <f>U$50*EXP(-U$49*(HLOOKUP(U$49,'Russian Bonds'!$B$1:$L$507,MATCH($A213,'Russian Bonds'!$A$2:$A$507,0))/100))</f>
        <v>5.0209970908923101</v>
      </c>
      <c r="W213" s="129">
        <f t="shared" si="28"/>
        <v>73.482896935955267</v>
      </c>
      <c r="X213" s="21">
        <f t="shared" si="29"/>
        <v>5.7312397440225453</v>
      </c>
      <c r="Y213" s="28">
        <f t="shared" si="30"/>
        <v>3.3629873151996901E-3</v>
      </c>
    </row>
    <row r="214" spans="1:25" x14ac:dyDescent="0.2">
      <c r="A214" s="175">
        <v>41163</v>
      </c>
      <c r="B214">
        <f>B$50*EXP(-B$49*(HLOOKUP(B$49,'Russian Bonds'!$B$1:$L$507,MATCH($A214,'Russian Bonds'!$A$2:$A$507,0))/100))</f>
        <v>17.454495503568793</v>
      </c>
      <c r="C214">
        <f>C$50*EXP(-C$49*(HLOOKUP(C$49,'Russian Bonds'!$B$1:$L$507,MATCH($A214,'Russian Bonds'!$A$2:$A$507,0))/100))</f>
        <v>2.1857603125421305</v>
      </c>
      <c r="D214">
        <f>D$50*EXP(-D$49*(HLOOKUP(D$49,'Russian Bonds'!$B$1:$L$507,MATCH($A214,'Russian Bonds'!$A$2:$A$507,0))/100))</f>
        <v>15.795424317402706</v>
      </c>
      <c r="E214">
        <f>E$50*EXP(-E$49*(HLOOKUP(E$49,'Russian Bonds'!$B$1:$L$507,MATCH($A214,'Russian Bonds'!$A$2:$A$507,0))/100))</f>
        <v>1.59786732198327</v>
      </c>
      <c r="F214">
        <f>F$50*EXP(-F$49*(HLOOKUP(F$49,'Russian Bonds'!$B$1:$L$507,MATCH($A214,'Russian Bonds'!$A$2:$A$507,0))/100))</f>
        <v>14.102213567090903</v>
      </c>
      <c r="G214">
        <f>G$50*EXP(-G$49*(HLOOKUP(G$49,'Russian Bonds'!$B$1:$L$507,MATCH($A214,'Russian Bonds'!$A$2:$A$507,0))/100))</f>
        <v>1.0768901127239336</v>
      </c>
      <c r="H214">
        <f>H$50*EXP(-H$49*(HLOOKUP(H$49,'Russian Bonds'!$B$1:$L$507,MATCH($A214,'Russian Bonds'!$A$2:$A$507,0))/100))</f>
        <v>1.0013783110705414</v>
      </c>
      <c r="I214">
        <f>I$50*EXP(-I$49*(HLOOKUP(I$49,'Russian Bonds'!$B$1:$L$507,MATCH($A214,'Russian Bonds'!$A$2:$A$507,0))/100))</f>
        <v>0.92337241935975756</v>
      </c>
      <c r="J214">
        <f>J$50*EXP(-J$49*(HLOOKUP(J$49,'Russian Bonds'!$B$1:$L$507,MATCH($A214,'Russian Bonds'!$A$2:$A$507,0))/100))</f>
        <v>0.85144307142301401</v>
      </c>
      <c r="K214">
        <f>K$50*EXP(-K$49*(HLOOKUP(K$49,'Russian Bonds'!$B$1:$L$507,MATCH($A214,'Russian Bonds'!$A$2:$A$507,0))/100))</f>
        <v>10.289614826994583</v>
      </c>
      <c r="L214">
        <f>L$50*EXP(-L$49*(HLOOKUP(L$49,'Russian Bonds'!$B$1:$L$507,MATCH($A214,'Russian Bonds'!$A$2:$A$507,0))/100))</f>
        <v>0.4187974032924936</v>
      </c>
      <c r="M214">
        <f>M$50*EXP(-M$49*(HLOOKUP(M$49,'Russian Bonds'!$B$1:$L$507,MATCH($A214,'Russian Bonds'!$A$2:$A$507,0))/100))</f>
        <v>0.38625094647317793</v>
      </c>
      <c r="N214">
        <f>N$50*EXP(-N$49*(HLOOKUP(N$49,'Russian Bonds'!$B$1:$L$507,MATCH($A214,'Russian Bonds'!$A$2:$A$507,0))/100))</f>
        <v>0.35623380775173913</v>
      </c>
      <c r="O214">
        <f>O$50*EXP(-O$49*(HLOOKUP(O$49,'Russian Bonds'!$B$1:$L$507,MATCH($A214,'Russian Bonds'!$A$2:$A$507,0))/100))</f>
        <v>0.32854942348760158</v>
      </c>
      <c r="P214">
        <f>P$50*EXP(-P$49*(HLOOKUP(P$49,'Russian Bonds'!$B$1:$L$507,MATCH($A214,'Russian Bonds'!$A$2:$A$507,0))/100))</f>
        <v>0.29583068443680721</v>
      </c>
      <c r="Q214">
        <f>Q$50*EXP(-Q$49*(HLOOKUP(Q$49,'Russian Bonds'!$B$1:$L$507,MATCH($A214,'Russian Bonds'!$A$2:$A$507,0))/100))</f>
        <v>0.27240427789841903</v>
      </c>
      <c r="R214">
        <f>R$50*EXP(-R$49*(HLOOKUP(R$49,'Russian Bonds'!$B$1:$L$507,MATCH($A214,'Russian Bonds'!$A$2:$A$507,0))/100))</f>
        <v>0.25083297480998784</v>
      </c>
      <c r="S214">
        <f>S$50*EXP(-S$49*(HLOOKUP(S$49,'Russian Bonds'!$B$1:$L$507,MATCH($A214,'Russian Bonds'!$A$2:$A$507,0))/100))</f>
        <v>0.23096987219668449</v>
      </c>
      <c r="T214">
        <f>T$50*EXP(-T$49*(HLOOKUP(T$49,'Russian Bonds'!$B$1:$L$507,MATCH($A214,'Russian Bonds'!$A$2:$A$507,0))/100))</f>
        <v>0.21267970011903142</v>
      </c>
      <c r="U214" s="25">
        <f>U$50*EXP(-U$49*(HLOOKUP(U$49,'Russian Bonds'!$B$1:$L$507,MATCH($A214,'Russian Bonds'!$A$2:$A$507,0))/100))</f>
        <v>4.8921336504798276</v>
      </c>
      <c r="W214" s="129">
        <f t="shared" si="28"/>
        <v>72.923142505105375</v>
      </c>
      <c r="X214" s="21">
        <f t="shared" si="29"/>
        <v>5.6923709618828511</v>
      </c>
      <c r="Y214" s="28">
        <f t="shared" si="30"/>
        <v>-7.6466402675648805E-3</v>
      </c>
    </row>
    <row r="215" spans="1:25" x14ac:dyDescent="0.2">
      <c r="A215" s="175">
        <v>41164</v>
      </c>
      <c r="B215">
        <f>B$50*EXP(-B$49*(HLOOKUP(B$49,'Russian Bonds'!$B$1:$L$507,MATCH($A215,'Russian Bonds'!$A$2:$A$507,0))/100))</f>
        <v>17.457986751782695</v>
      </c>
      <c r="C215">
        <f>C$50*EXP(-C$49*(HLOOKUP(C$49,'Russian Bonds'!$B$1:$L$507,MATCH($A215,'Russian Bonds'!$A$2:$A$507,0))/100))</f>
        <v>2.1866347915512896</v>
      </c>
      <c r="D215">
        <f>D$50*EXP(-D$49*(HLOOKUP(D$49,'Russian Bonds'!$B$1:$L$507,MATCH($A215,'Russian Bonds'!$A$2:$A$507,0))/100))</f>
        <v>15.804904415738246</v>
      </c>
      <c r="E215">
        <f>E$50*EXP(-E$49*(HLOOKUP(E$49,'Russian Bonds'!$B$1:$L$507,MATCH($A215,'Russian Bonds'!$A$2:$A$507,0))/100))</f>
        <v>1.5991461272947782</v>
      </c>
      <c r="F215">
        <f>F$50*EXP(-F$49*(HLOOKUP(F$49,'Russian Bonds'!$B$1:$L$507,MATCH($A215,'Russian Bonds'!$A$2:$A$507,0))/100))</f>
        <v>14.116322834115733</v>
      </c>
      <c r="G215">
        <f>G$50*EXP(-G$49*(HLOOKUP(G$49,'Russian Bonds'!$B$1:$L$507,MATCH($A215,'Russian Bonds'!$A$2:$A$507,0))/100))</f>
        <v>1.078183156530321</v>
      </c>
      <c r="H215">
        <f>H$50*EXP(-H$49*(HLOOKUP(H$49,'Russian Bonds'!$B$1:$L$507,MATCH($A215,'Russian Bonds'!$A$2:$A$507,0))/100))</f>
        <v>1.0020795212832323</v>
      </c>
      <c r="I215">
        <f>I$50*EXP(-I$49*(HLOOKUP(I$49,'Russian Bonds'!$B$1:$L$507,MATCH($A215,'Russian Bonds'!$A$2:$A$507,0))/100))</f>
        <v>0.92411141285322973</v>
      </c>
      <c r="J215">
        <f>J$50*EXP(-J$49*(HLOOKUP(J$49,'Russian Bonds'!$B$1:$L$507,MATCH($A215,'Russian Bonds'!$A$2:$A$507,0))/100))</f>
        <v>0.85220971512521215</v>
      </c>
      <c r="K215">
        <f>K$50*EXP(-K$49*(HLOOKUP(K$49,'Russian Bonds'!$B$1:$L$507,MATCH($A215,'Russian Bonds'!$A$2:$A$507,0))/100))</f>
        <v>10.299909588344356</v>
      </c>
      <c r="L215">
        <f>L$50*EXP(-L$49*(HLOOKUP(L$49,'Russian Bonds'!$B$1:$L$507,MATCH($A215,'Russian Bonds'!$A$2:$A$507,0))/100))</f>
        <v>0.4192583339014731</v>
      </c>
      <c r="M215">
        <f>M$50*EXP(-M$49*(HLOOKUP(M$49,'Russian Bonds'!$B$1:$L$507,MATCH($A215,'Russian Bonds'!$A$2:$A$507,0))/100))</f>
        <v>0.38671472582090077</v>
      </c>
      <c r="N215">
        <f>N$50*EXP(-N$49*(HLOOKUP(N$49,'Russian Bonds'!$B$1:$L$507,MATCH($A215,'Russian Bonds'!$A$2:$A$507,0))/100))</f>
        <v>0.35669721284986733</v>
      </c>
      <c r="O215">
        <f>O$50*EXP(-O$49*(HLOOKUP(O$49,'Russian Bonds'!$B$1:$L$507,MATCH($A215,'Russian Bonds'!$A$2:$A$507,0))/100))</f>
        <v>0.32900971480922847</v>
      </c>
      <c r="P215">
        <f>P$50*EXP(-P$49*(HLOOKUP(P$49,'Russian Bonds'!$B$1:$L$507,MATCH($A215,'Russian Bonds'!$A$2:$A$507,0))/100))</f>
        <v>0.29627476343944964</v>
      </c>
      <c r="Q215">
        <f>Q$50*EXP(-Q$49*(HLOOKUP(Q$49,'Russian Bonds'!$B$1:$L$507,MATCH($A215,'Russian Bonds'!$A$2:$A$507,0))/100))</f>
        <v>0.27284047360656799</v>
      </c>
      <c r="R215">
        <f>R$50*EXP(-R$49*(HLOOKUP(R$49,'Russian Bonds'!$B$1:$L$507,MATCH($A215,'Russian Bonds'!$A$2:$A$507,0))/100))</f>
        <v>0.25125975352629115</v>
      </c>
      <c r="S215">
        <f>S$50*EXP(-S$49*(HLOOKUP(S$49,'Russian Bonds'!$B$1:$L$507,MATCH($A215,'Russian Bonds'!$A$2:$A$507,0))/100))</f>
        <v>0.23138599236243529</v>
      </c>
      <c r="T215">
        <f>T$50*EXP(-T$49*(HLOOKUP(T$49,'Russian Bonds'!$B$1:$L$507,MATCH($A215,'Russian Bonds'!$A$2:$A$507,0))/100))</f>
        <v>0.21308417567936019</v>
      </c>
      <c r="U215" s="25">
        <f>U$50*EXP(-U$49*(HLOOKUP(U$49,'Russian Bonds'!$B$1:$L$507,MATCH($A215,'Russian Bonds'!$A$2:$A$507,0))/100))</f>
        <v>4.9117413743859348</v>
      </c>
      <c r="W215" s="129">
        <f t="shared" si="28"/>
        <v>72.989754835000596</v>
      </c>
      <c r="X215" s="21">
        <f t="shared" si="29"/>
        <v>5.6966169717502915</v>
      </c>
      <c r="Y215" s="28">
        <f t="shared" si="30"/>
        <v>9.1304244843494844E-4</v>
      </c>
    </row>
    <row r="216" spans="1:25" x14ac:dyDescent="0.2">
      <c r="A216" s="175">
        <v>41165</v>
      </c>
      <c r="B216">
        <f>B$50*EXP(-B$49*(HLOOKUP(B$49,'Russian Bonds'!$B$1:$L$507,MATCH($A216,'Russian Bonds'!$A$2:$A$507,0))/100))</f>
        <v>17.470211620713883</v>
      </c>
      <c r="C216">
        <f>C$50*EXP(-C$49*(HLOOKUP(C$49,'Russian Bonds'!$B$1:$L$507,MATCH($A216,'Russian Bonds'!$A$2:$A$507,0))/100))</f>
        <v>2.1892603283081402</v>
      </c>
      <c r="D216">
        <f>D$50*EXP(-D$49*(HLOOKUP(D$49,'Russian Bonds'!$B$1:$L$507,MATCH($A216,'Russian Bonds'!$A$2:$A$507,0))/100))</f>
        <v>15.823881685121489</v>
      </c>
      <c r="E216">
        <f>E$50*EXP(-E$49*(HLOOKUP(E$49,'Russian Bonds'!$B$1:$L$507,MATCH($A216,'Russian Bonds'!$A$2:$A$507,0))/100))</f>
        <v>1.6017068090976132</v>
      </c>
      <c r="F216">
        <f>F$50*EXP(-F$49*(HLOOKUP(F$49,'Russian Bonds'!$B$1:$L$507,MATCH($A216,'Russian Bonds'!$A$2:$A$507,0))/100))</f>
        <v>14.116322834115733</v>
      </c>
      <c r="G216">
        <f>G$50*EXP(-G$49*(HLOOKUP(G$49,'Russian Bonds'!$B$1:$L$507,MATCH($A216,'Russian Bonds'!$A$2:$A$507,0))/100))</f>
        <v>1.078183156530321</v>
      </c>
      <c r="H216">
        <f>H$50*EXP(-H$49*(HLOOKUP(H$49,'Russian Bonds'!$B$1:$L$507,MATCH($A216,'Russian Bonds'!$A$2:$A$507,0))/100))</f>
        <v>0.99997736232798395</v>
      </c>
      <c r="I216">
        <f>I$50*EXP(-I$49*(HLOOKUP(I$49,'Russian Bonds'!$B$1:$L$507,MATCH($A216,'Russian Bonds'!$A$2:$A$507,0))/100))</f>
        <v>0.92189620477537526</v>
      </c>
      <c r="J216">
        <f>J$50*EXP(-J$49*(HLOOKUP(J$49,'Russian Bonds'!$B$1:$L$507,MATCH($A216,'Russian Bonds'!$A$2:$A$507,0))/100))</f>
        <v>0.84991185240499767</v>
      </c>
      <c r="K216">
        <f>K$50*EXP(-K$49*(HLOOKUP(K$49,'Russian Bonds'!$B$1:$L$507,MATCH($A216,'Russian Bonds'!$A$2:$A$507,0))/100))</f>
        <v>10.26905616285762</v>
      </c>
      <c r="L216">
        <f>L$50*EXP(-L$49*(HLOOKUP(L$49,'Russian Bonds'!$B$1:$L$507,MATCH($A216,'Russian Bonds'!$A$2:$A$507,0))/100))</f>
        <v>0.41787706175214895</v>
      </c>
      <c r="M216">
        <f>M$50*EXP(-M$49*(HLOOKUP(M$49,'Russian Bonds'!$B$1:$L$507,MATCH($A216,'Russian Bonds'!$A$2:$A$507,0))/100))</f>
        <v>0.38532505571497966</v>
      </c>
      <c r="N216">
        <f>N$50*EXP(-N$49*(HLOOKUP(N$49,'Russian Bonds'!$B$1:$L$507,MATCH($A216,'Russian Bonds'!$A$2:$A$507,0))/100))</f>
        <v>0.35530880287900524</v>
      </c>
      <c r="O216">
        <f>O$50*EXP(-O$49*(HLOOKUP(O$49,'Russian Bonds'!$B$1:$L$507,MATCH($A216,'Russian Bonds'!$A$2:$A$507,0))/100))</f>
        <v>0.32763077181436445</v>
      </c>
      <c r="P216">
        <f>P$50*EXP(-P$49*(HLOOKUP(P$49,'Russian Bonds'!$B$1:$L$507,MATCH($A216,'Russian Bonds'!$A$2:$A$507,0))/100))</f>
        <v>0.29538727105332963</v>
      </c>
      <c r="Q216">
        <f>Q$50*EXP(-Q$49*(HLOOKUP(Q$49,'Russian Bonds'!$B$1:$L$507,MATCH($A216,'Russian Bonds'!$A$2:$A$507,0))/100))</f>
        <v>0.27196877954537041</v>
      </c>
      <c r="R216">
        <f>R$50*EXP(-R$49*(HLOOKUP(R$49,'Russian Bonds'!$B$1:$L$507,MATCH($A216,'Russian Bonds'!$A$2:$A$507,0))/100))</f>
        <v>0.25040692100115636</v>
      </c>
      <c r="S216">
        <f>S$50*EXP(-S$49*(HLOOKUP(S$49,'Russian Bonds'!$B$1:$L$507,MATCH($A216,'Russian Bonds'!$A$2:$A$507,0))/100))</f>
        <v>0.23055450037352176</v>
      </c>
      <c r="T216">
        <f>T$50*EXP(-T$49*(HLOOKUP(T$49,'Russian Bonds'!$B$1:$L$507,MATCH($A216,'Russian Bonds'!$A$2:$A$507,0))/100))</f>
        <v>0.21227599233265115</v>
      </c>
      <c r="U216" s="25">
        <f>U$50*EXP(-U$49*(HLOOKUP(U$49,'Russian Bonds'!$B$1:$L$507,MATCH($A216,'Russian Bonds'!$A$2:$A$507,0))/100))</f>
        <v>4.9019277085741972</v>
      </c>
      <c r="W216" s="129">
        <f t="shared" si="28"/>
        <v>72.969070881293888</v>
      </c>
      <c r="X216" s="21">
        <f t="shared" si="29"/>
        <v>5.6898092843711234</v>
      </c>
      <c r="Y216" s="28">
        <f t="shared" si="30"/>
        <v>-2.8342176286578558E-4</v>
      </c>
    </row>
    <row r="217" spans="1:25" x14ac:dyDescent="0.2">
      <c r="A217" s="175">
        <v>41166</v>
      </c>
      <c r="B217">
        <f>B$50*EXP(-B$49*(HLOOKUP(B$49,'Russian Bonds'!$B$1:$L$507,MATCH($A217,'Russian Bonds'!$A$2:$A$507,0))/100))</f>
        <v>17.477201103165466</v>
      </c>
      <c r="C217">
        <f>C$50*EXP(-C$49*(HLOOKUP(C$49,'Russian Bonds'!$B$1:$L$507,MATCH($A217,'Russian Bonds'!$A$2:$A$507,0))/100))</f>
        <v>2.1914506836315808</v>
      </c>
      <c r="D217">
        <f>D$50*EXP(-D$49*(HLOOKUP(D$49,'Russian Bonds'!$B$1:$L$507,MATCH($A217,'Russian Bonds'!$A$2:$A$507,0))/100))</f>
        <v>15.852390322230775</v>
      </c>
      <c r="E217">
        <f>E$50*EXP(-E$49*(HLOOKUP(E$49,'Russian Bonds'!$B$1:$L$507,MATCH($A217,'Russian Bonds'!$A$2:$A$507,0))/100))</f>
        <v>1.6055555220476057</v>
      </c>
      <c r="F217">
        <f>F$50*EXP(-F$49*(HLOOKUP(F$49,'Russian Bonds'!$B$1:$L$507,MATCH($A217,'Russian Bonds'!$A$2:$A$507,0))/100))</f>
        <v>14.130446217464575</v>
      </c>
      <c r="G217">
        <f>G$50*EXP(-G$49*(HLOOKUP(G$49,'Russian Bonds'!$B$1:$L$507,MATCH($A217,'Russian Bonds'!$A$2:$A$507,0))/100))</f>
        <v>1.0794777529206401</v>
      </c>
      <c r="H217">
        <f>H$50*EXP(-H$49*(HLOOKUP(H$49,'Russian Bonds'!$B$1:$L$507,MATCH($A217,'Russian Bonds'!$A$2:$A$507,0))/100))</f>
        <v>0.9985783735413768</v>
      </c>
      <c r="I217">
        <f>I$50*EXP(-I$49*(HLOOKUP(I$49,'Russian Bonds'!$B$1:$L$507,MATCH($A217,'Russian Bonds'!$A$2:$A$507,0))/100))</f>
        <v>0.92042235024578056</v>
      </c>
      <c r="J217">
        <f>J$50*EXP(-J$49*(HLOOKUP(J$49,'Russian Bonds'!$B$1:$L$507,MATCH($A217,'Russian Bonds'!$A$2:$A$507,0))/100))</f>
        <v>0.84838338710212702</v>
      </c>
      <c r="K217">
        <f>K$50*EXP(-K$49*(HLOOKUP(K$49,'Russian Bonds'!$B$1:$L$507,MATCH($A217,'Russian Bonds'!$A$2:$A$507,0))/100))</f>
        <v>10.238295158945663</v>
      </c>
      <c r="L217">
        <f>L$50*EXP(-L$49*(HLOOKUP(L$49,'Russian Bonds'!$B$1:$L$507,MATCH($A217,'Russian Bonds'!$A$2:$A$507,0))/100))</f>
        <v>0.41650034028815691</v>
      </c>
      <c r="M217">
        <f>M$50*EXP(-M$49*(HLOOKUP(M$49,'Russian Bonds'!$B$1:$L$507,MATCH($A217,'Russian Bonds'!$A$2:$A$507,0))/100))</f>
        <v>0.38394037942717379</v>
      </c>
      <c r="N217">
        <f>N$50*EXP(-N$49*(HLOOKUP(N$49,'Russian Bonds'!$B$1:$L$507,MATCH($A217,'Russian Bonds'!$A$2:$A$507,0))/100))</f>
        <v>0.35392579716188477</v>
      </c>
      <c r="O217">
        <f>O$50*EXP(-O$49*(HLOOKUP(O$49,'Russian Bonds'!$B$1:$L$507,MATCH($A217,'Russian Bonds'!$A$2:$A$507,0))/100))</f>
        <v>0.32625760823481109</v>
      </c>
      <c r="P217">
        <f>P$50*EXP(-P$49*(HLOOKUP(P$49,'Russian Bonds'!$B$1:$L$507,MATCH($A217,'Russian Bonds'!$A$2:$A$507,0))/100))</f>
        <v>0.29406101464855738</v>
      </c>
      <c r="Q217">
        <f>Q$50*EXP(-Q$49*(HLOOKUP(Q$49,'Russian Bonds'!$B$1:$L$507,MATCH($A217,'Russian Bonds'!$A$2:$A$507,0))/100))</f>
        <v>0.27066645747697421</v>
      </c>
      <c r="R217">
        <f>R$50*EXP(-R$49*(HLOOKUP(R$49,'Russian Bonds'!$B$1:$L$507,MATCH($A217,'Russian Bonds'!$A$2:$A$507,0))/100))</f>
        <v>0.24913309671698805</v>
      </c>
      <c r="S217">
        <f>S$50*EXP(-S$49*(HLOOKUP(S$49,'Russian Bonds'!$B$1:$L$507,MATCH($A217,'Russian Bonds'!$A$2:$A$507,0))/100))</f>
        <v>0.22931286151360752</v>
      </c>
      <c r="T217">
        <f>T$50*EXP(-T$49*(HLOOKUP(T$49,'Russian Bonds'!$B$1:$L$507,MATCH($A217,'Russian Bonds'!$A$2:$A$507,0))/100))</f>
        <v>0.21106946105717186</v>
      </c>
      <c r="U217" s="25">
        <f>U$50*EXP(-U$49*(HLOOKUP(U$49,'Russian Bonds'!$B$1:$L$507,MATCH($A217,'Russian Bonds'!$A$2:$A$507,0))/100))</f>
        <v>4.8823591609265842</v>
      </c>
      <c r="W217" s="129">
        <f t="shared" si="28"/>
        <v>72.959427048747486</v>
      </c>
      <c r="X217" s="21">
        <f t="shared" si="29"/>
        <v>5.6806891889031652</v>
      </c>
      <c r="Y217" s="28">
        <f t="shared" si="30"/>
        <v>-1.3217202530331246E-4</v>
      </c>
    </row>
    <row r="218" spans="1:25" x14ac:dyDescent="0.2">
      <c r="A218" s="175">
        <v>41167</v>
      </c>
      <c r="B218">
        <f>B$50*EXP(-B$49*(HLOOKUP(B$49,'Russian Bonds'!$B$1:$L$507,MATCH($A218,'Russian Bonds'!$A$2:$A$507,0))/100))</f>
        <v>17.473706012465556</v>
      </c>
      <c r="C218">
        <f>C$50*EXP(-C$49*(HLOOKUP(C$49,'Russian Bonds'!$B$1:$L$507,MATCH($A218,'Russian Bonds'!$A$2:$A$507,0))/100))</f>
        <v>2.1905742786508098</v>
      </c>
      <c r="D218">
        <f>D$50*EXP(-D$49*(HLOOKUP(D$49,'Russian Bonds'!$B$1:$L$507,MATCH($A218,'Russian Bonds'!$A$2:$A$507,0))/100))</f>
        <v>15.842881740897093</v>
      </c>
      <c r="E218">
        <f>E$50*EXP(-E$49*(HLOOKUP(E$49,'Russian Bonds'!$B$1:$L$507,MATCH($A218,'Russian Bonds'!$A$2:$A$507,0))/100))</f>
        <v>1.6042715912707544</v>
      </c>
      <c r="F218">
        <f>F$50*EXP(-F$49*(HLOOKUP(F$49,'Russian Bonds'!$B$1:$L$507,MATCH($A218,'Russian Bonds'!$A$2:$A$507,0))/100))</f>
        <v>14.137513207173507</v>
      </c>
      <c r="G218">
        <f>G$50*EXP(-G$49*(HLOOKUP(G$49,'Russian Bonds'!$B$1:$L$507,MATCH($A218,'Russian Bonds'!$A$2:$A$507,0))/100))</f>
        <v>1.0801256339172551</v>
      </c>
      <c r="H218">
        <f>H$50*EXP(-H$49*(HLOOKUP(H$49,'Russian Bonds'!$B$1:$L$507,MATCH($A218,'Russian Bonds'!$A$2:$A$507,0))/100))</f>
        <v>0.99997736232798395</v>
      </c>
      <c r="I218">
        <f>I$50*EXP(-I$49*(HLOOKUP(I$49,'Russian Bonds'!$B$1:$L$507,MATCH($A218,'Russian Bonds'!$A$2:$A$507,0))/100))</f>
        <v>0.92189620477537526</v>
      </c>
      <c r="J218">
        <f>J$50*EXP(-J$49*(HLOOKUP(J$49,'Russian Bonds'!$B$1:$L$507,MATCH($A218,'Russian Bonds'!$A$2:$A$507,0))/100))</f>
        <v>0.84991185240499767</v>
      </c>
      <c r="K218">
        <f>K$50*EXP(-K$49*(HLOOKUP(K$49,'Russian Bonds'!$B$1:$L$507,MATCH($A218,'Russian Bonds'!$A$2:$A$507,0))/100))</f>
        <v>10.238295158945663</v>
      </c>
      <c r="L218">
        <f>L$50*EXP(-L$49*(HLOOKUP(L$49,'Russian Bonds'!$B$1:$L$507,MATCH($A218,'Russian Bonds'!$A$2:$A$507,0))/100))</f>
        <v>0.41650034028815691</v>
      </c>
      <c r="M218">
        <f>M$50*EXP(-M$49*(HLOOKUP(M$49,'Russian Bonds'!$B$1:$L$507,MATCH($A218,'Russian Bonds'!$A$2:$A$507,0))/100))</f>
        <v>0.38394037942717379</v>
      </c>
      <c r="N218">
        <f>N$50*EXP(-N$49*(HLOOKUP(N$49,'Russian Bonds'!$B$1:$L$507,MATCH($A218,'Russian Bonds'!$A$2:$A$507,0))/100))</f>
        <v>0.35392579716188477</v>
      </c>
      <c r="O218">
        <f>O$50*EXP(-O$49*(HLOOKUP(O$49,'Russian Bonds'!$B$1:$L$507,MATCH($A218,'Russian Bonds'!$A$2:$A$507,0))/100))</f>
        <v>0.32625760823481109</v>
      </c>
      <c r="P218">
        <f>P$50*EXP(-P$49*(HLOOKUP(P$49,'Russian Bonds'!$B$1:$L$507,MATCH($A218,'Russian Bonds'!$A$2:$A$507,0))/100))</f>
        <v>0.29406101464855738</v>
      </c>
      <c r="Q218">
        <f>Q$50*EXP(-Q$49*(HLOOKUP(Q$49,'Russian Bonds'!$B$1:$L$507,MATCH($A218,'Russian Bonds'!$A$2:$A$507,0))/100))</f>
        <v>0.27066645747697421</v>
      </c>
      <c r="R218">
        <f>R$50*EXP(-R$49*(HLOOKUP(R$49,'Russian Bonds'!$B$1:$L$507,MATCH($A218,'Russian Bonds'!$A$2:$A$507,0))/100))</f>
        <v>0.24913309671698805</v>
      </c>
      <c r="S218">
        <f>S$50*EXP(-S$49*(HLOOKUP(S$49,'Russian Bonds'!$B$1:$L$507,MATCH($A218,'Russian Bonds'!$A$2:$A$507,0))/100))</f>
        <v>0.22931286151360752</v>
      </c>
      <c r="T218">
        <f>T$50*EXP(-T$49*(HLOOKUP(T$49,'Russian Bonds'!$B$1:$L$507,MATCH($A218,'Russian Bonds'!$A$2:$A$507,0))/100))</f>
        <v>0.21106946105717186</v>
      </c>
      <c r="U218" s="25">
        <f>U$50*EXP(-U$49*(HLOOKUP(U$49,'Russian Bonds'!$B$1:$L$507,MATCH($A218,'Russian Bonds'!$A$2:$A$507,0))/100))</f>
        <v>4.8921336504798276</v>
      </c>
      <c r="W218" s="129">
        <f t="shared" si="28"/>
        <v>72.966153709834146</v>
      </c>
      <c r="X218" s="21">
        <f t="shared" si="29"/>
        <v>5.6833332988440981</v>
      </c>
      <c r="Y218" s="28">
        <f t="shared" si="30"/>
        <v>9.2193035058772905E-5</v>
      </c>
    </row>
    <row r="219" spans="1:25" x14ac:dyDescent="0.2">
      <c r="A219" s="175">
        <v>41170</v>
      </c>
      <c r="B219">
        <f>B$50*EXP(-B$49*(HLOOKUP(B$49,'Russian Bonds'!$B$1:$L$507,MATCH($A219,'Russian Bonds'!$A$2:$A$507,0))/100))</f>
        <v>17.442281632070056</v>
      </c>
      <c r="C219">
        <f>C$50*EXP(-C$49*(HLOOKUP(C$49,'Russian Bonds'!$B$1:$L$507,MATCH($A219,'Russian Bonds'!$A$2:$A$507,0))/100))</f>
        <v>2.1840124035489157</v>
      </c>
      <c r="D219">
        <f>D$50*EXP(-D$49*(HLOOKUP(D$49,'Russian Bonds'!$B$1:$L$507,MATCH($A219,'Russian Bonds'!$A$2:$A$507,0))/100))</f>
        <v>15.776481176379614</v>
      </c>
      <c r="E219">
        <f>E$50*EXP(-E$49*(HLOOKUP(E$49,'Russian Bonds'!$B$1:$L$507,MATCH($A219,'Russian Bonds'!$A$2:$A$507,0))/100))</f>
        <v>1.595312778447894</v>
      </c>
      <c r="F219">
        <f>F$50*EXP(-F$49*(HLOOKUP(F$49,'Russian Bonds'!$B$1:$L$507,MATCH($A219,'Russian Bonds'!$A$2:$A$507,0))/100))</f>
        <v>14.031878483495801</v>
      </c>
      <c r="G219">
        <f>G$50*EXP(-G$49*(HLOOKUP(G$49,'Russian Bonds'!$B$1:$L$507,MATCH($A219,'Russian Bonds'!$A$2:$A$507,0))/100))</f>
        <v>1.0704481173596576</v>
      </c>
      <c r="H219">
        <f>H$50*EXP(-H$49*(HLOOKUP(H$49,'Russian Bonds'!$B$1:$L$507,MATCH($A219,'Russian Bonds'!$A$2:$A$507,0))/100))</f>
        <v>0.99022544661188572</v>
      </c>
      <c r="I219">
        <f>I$50*EXP(-I$49*(HLOOKUP(I$49,'Russian Bonds'!$B$1:$L$507,MATCH($A219,'Russian Bonds'!$A$2:$A$507,0))/100))</f>
        <v>0.91162857334863023</v>
      </c>
      <c r="J219">
        <f>J$50*EXP(-J$49*(HLOOKUP(J$49,'Russian Bonds'!$B$1:$L$507,MATCH($A219,'Russian Bonds'!$A$2:$A$507,0))/100))</f>
        <v>0.83927014660065757</v>
      </c>
      <c r="K219">
        <f>K$50*EXP(-K$49*(HLOOKUP(K$49,'Russian Bonds'!$B$1:$L$507,MATCH($A219,'Russian Bonds'!$A$2:$A$507,0))/100))</f>
        <v>10.126291064091305</v>
      </c>
      <c r="L219">
        <f>L$50*EXP(-L$49*(HLOOKUP(L$49,'Russian Bonds'!$B$1:$L$507,MATCH($A219,'Russian Bonds'!$A$2:$A$507,0))/100))</f>
        <v>0.4114910534732249</v>
      </c>
      <c r="M219">
        <f>M$50*EXP(-M$49*(HLOOKUP(M$49,'Russian Bonds'!$B$1:$L$507,MATCH($A219,'Russian Bonds'!$A$2:$A$507,0))/100))</f>
        <v>0.37890566861389152</v>
      </c>
      <c r="N219">
        <f>N$50*EXP(-N$49*(HLOOKUP(N$49,'Russian Bonds'!$B$1:$L$507,MATCH($A219,'Russian Bonds'!$A$2:$A$507,0))/100))</f>
        <v>0.34890067352845128</v>
      </c>
      <c r="O219">
        <f>O$50*EXP(-O$49*(HLOOKUP(O$49,'Russian Bonds'!$B$1:$L$507,MATCH($A219,'Russian Bonds'!$A$2:$A$507,0))/100))</f>
        <v>0.3212717308609408</v>
      </c>
      <c r="P219">
        <f>P$50*EXP(-P$49*(HLOOKUP(P$49,'Russian Bonds'!$B$1:$L$507,MATCH($A219,'Russian Bonds'!$A$2:$A$507,0))/100))</f>
        <v>0.28968301650208494</v>
      </c>
      <c r="Q219">
        <f>Q$50*EXP(-Q$49*(HLOOKUP(Q$49,'Russian Bonds'!$B$1:$L$507,MATCH($A219,'Russian Bonds'!$A$2:$A$507,0))/100))</f>
        <v>0.26637025542567239</v>
      </c>
      <c r="R219">
        <f>R$50*EXP(-R$49*(HLOOKUP(R$49,'Russian Bonds'!$B$1:$L$507,MATCH($A219,'Russian Bonds'!$A$2:$A$507,0))/100))</f>
        <v>0.24493363067084484</v>
      </c>
      <c r="S219">
        <f>S$50*EXP(-S$49*(HLOOKUP(S$49,'Russian Bonds'!$B$1:$L$507,MATCH($A219,'Russian Bonds'!$A$2:$A$507,0))/100))</f>
        <v>0.22522215679724075</v>
      </c>
      <c r="T219">
        <f>T$50*EXP(-T$49*(HLOOKUP(T$49,'Russian Bonds'!$B$1:$L$507,MATCH($A219,'Russian Bonds'!$A$2:$A$507,0))/100))</f>
        <v>0.20709699918900859</v>
      </c>
      <c r="U219" s="25">
        <f>U$50*EXP(-U$49*(HLOOKUP(U$49,'Russian Bonds'!$B$1:$L$507,MATCH($A219,'Russian Bonds'!$A$2:$A$507,0))/100))</f>
        <v>4.8144823787989939</v>
      </c>
      <c r="W219" s="129">
        <f t="shared" si="28"/>
        <v>72.476187385814768</v>
      </c>
      <c r="X219" s="21">
        <f t="shared" si="29"/>
        <v>5.6611745004069354</v>
      </c>
      <c r="Y219" s="28">
        <f t="shared" si="30"/>
        <v>-6.7376277616868702E-3</v>
      </c>
    </row>
    <row r="220" spans="1:25" x14ac:dyDescent="0.2">
      <c r="A220" s="175">
        <v>41171</v>
      </c>
      <c r="B220">
        <f>B$50*EXP(-B$49*(HLOOKUP(B$49,'Russian Bonds'!$B$1:$L$507,MATCH($A220,'Russian Bonds'!$A$2:$A$507,0))/100))</f>
        <v>17.438793524566016</v>
      </c>
      <c r="C220">
        <f>C$50*EXP(-C$49*(HLOOKUP(C$49,'Russian Bonds'!$B$1:$L$507,MATCH($A220,'Russian Bonds'!$A$2:$A$507,0))/100))</f>
        <v>2.1809569255176307</v>
      </c>
      <c r="D220">
        <f>D$50*EXP(-D$49*(HLOOKUP(D$49,'Russian Bonds'!$B$1:$L$507,MATCH($A220,'Russian Bonds'!$A$2:$A$507,0))/100))</f>
        <v>15.738663021494876</v>
      </c>
      <c r="E220">
        <f>E$50*EXP(-E$49*(HLOOKUP(E$49,'Russian Bonds'!$B$1:$L$507,MATCH($A220,'Russian Bonds'!$A$2:$A$507,0))/100))</f>
        <v>1.5902159368527173</v>
      </c>
      <c r="F220">
        <f>F$50*EXP(-F$49*(HLOOKUP(F$49,'Russian Bonds'!$B$1:$L$507,MATCH($A220,'Russian Bonds'!$A$2:$A$507,0))/100))</f>
        <v>13.996842600388796</v>
      </c>
      <c r="G220">
        <f>G$50*EXP(-G$49*(HLOOKUP(G$49,'Russian Bonds'!$B$1:$L$507,MATCH($A220,'Russian Bonds'!$A$2:$A$507,0))/100))</f>
        <v>1.0672415852107007</v>
      </c>
      <c r="H220">
        <f>H$50*EXP(-H$49*(HLOOKUP(H$49,'Russian Bonds'!$B$1:$L$507,MATCH($A220,'Russian Bonds'!$A$2:$A$507,0))/100))</f>
        <v>0.98884010095486219</v>
      </c>
      <c r="I220">
        <f>I$50*EXP(-I$49*(HLOOKUP(I$49,'Russian Bonds'!$B$1:$L$507,MATCH($A220,'Russian Bonds'!$A$2:$A$507,0))/100))</f>
        <v>0.91017113389375692</v>
      </c>
      <c r="J220">
        <f>J$50*EXP(-J$49*(HLOOKUP(J$49,'Russian Bonds'!$B$1:$L$507,MATCH($A220,'Russian Bonds'!$A$2:$A$507,0))/100))</f>
        <v>0.83776081913901035</v>
      </c>
      <c r="K220">
        <f>K$50*EXP(-K$49*(HLOOKUP(K$49,'Russian Bonds'!$B$1:$L$507,MATCH($A220,'Russian Bonds'!$A$2:$A$507,0))/100))</f>
        <v>10.126291064091305</v>
      </c>
      <c r="L220">
        <f>L$50*EXP(-L$49*(HLOOKUP(L$49,'Russian Bonds'!$B$1:$L$507,MATCH($A220,'Russian Bonds'!$A$2:$A$507,0))/100))</f>
        <v>0.4114910534732249</v>
      </c>
      <c r="M220">
        <f>M$50*EXP(-M$49*(HLOOKUP(M$49,'Russian Bonds'!$B$1:$L$507,MATCH($A220,'Russian Bonds'!$A$2:$A$507,0))/100))</f>
        <v>0.37890566861389152</v>
      </c>
      <c r="N220">
        <f>N$50*EXP(-N$49*(HLOOKUP(N$49,'Russian Bonds'!$B$1:$L$507,MATCH($A220,'Russian Bonds'!$A$2:$A$507,0))/100))</f>
        <v>0.34890067352845128</v>
      </c>
      <c r="O220">
        <f>O$50*EXP(-O$49*(HLOOKUP(O$49,'Russian Bonds'!$B$1:$L$507,MATCH($A220,'Russian Bonds'!$A$2:$A$507,0))/100))</f>
        <v>0.3212717308609408</v>
      </c>
      <c r="P220">
        <f>P$50*EXP(-P$49*(HLOOKUP(P$49,'Russian Bonds'!$B$1:$L$507,MATCH($A220,'Russian Bonds'!$A$2:$A$507,0))/100))</f>
        <v>0.29142633933964474</v>
      </c>
      <c r="Q220">
        <f>Q$50*EXP(-Q$49*(HLOOKUP(Q$49,'Russian Bonds'!$B$1:$L$507,MATCH($A220,'Russian Bonds'!$A$2:$A$507,0))/100))</f>
        <v>0.26808049197976636</v>
      </c>
      <c r="R220">
        <f>R$50*EXP(-R$49*(HLOOKUP(R$49,'Russian Bonds'!$B$1:$L$507,MATCH($A220,'Russian Bonds'!$A$2:$A$507,0))/100))</f>
        <v>0.24660485508262697</v>
      </c>
      <c r="S220">
        <f>S$50*EXP(-S$49*(HLOOKUP(S$49,'Russian Bonds'!$B$1:$L$507,MATCH($A220,'Russian Bonds'!$A$2:$A$507,0))/100))</f>
        <v>0.22684960812036048</v>
      </c>
      <c r="T220">
        <f>T$50*EXP(-T$49*(HLOOKUP(T$49,'Russian Bonds'!$B$1:$L$507,MATCH($A220,'Russian Bonds'!$A$2:$A$507,0))/100))</f>
        <v>0.20867693252478259</v>
      </c>
      <c r="U220" s="25">
        <f>U$50*EXP(-U$49*(HLOOKUP(U$49,'Russian Bonds'!$B$1:$L$507,MATCH($A220,'Russian Bonds'!$A$2:$A$507,0))/100))</f>
        <v>4.8531527129243237</v>
      </c>
      <c r="W220" s="129">
        <f t="shared" si="28"/>
        <v>72.431136778557686</v>
      </c>
      <c r="X220" s="21">
        <f t="shared" si="29"/>
        <v>5.6721764393683021</v>
      </c>
      <c r="Y220" s="28">
        <f t="shared" si="30"/>
        <v>-6.2178511636059545E-4</v>
      </c>
    </row>
    <row r="221" spans="1:25" x14ac:dyDescent="0.2">
      <c r="A221" s="175">
        <v>41172</v>
      </c>
      <c r="B221">
        <f>B$50*EXP(-B$49*(HLOOKUP(B$49,'Russian Bonds'!$B$1:$L$507,MATCH($A221,'Russian Bonds'!$A$2:$A$507,0))/100))</f>
        <v>17.423105670986949</v>
      </c>
      <c r="C221">
        <f>C$50*EXP(-C$49*(HLOOKUP(C$49,'Russian Bonds'!$B$1:$L$507,MATCH($A221,'Russian Bonds'!$A$2:$A$507,0))/100))</f>
        <v>2.1783413468680686</v>
      </c>
      <c r="D221">
        <f>D$50*EXP(-D$49*(HLOOKUP(D$49,'Russian Bonds'!$B$1:$L$507,MATCH($A221,'Russian Bonds'!$A$2:$A$507,0))/100))</f>
        <v>15.710358909399183</v>
      </c>
      <c r="E221">
        <f>E$50*EXP(-E$49*(HLOOKUP(E$49,'Russian Bonds'!$B$1:$L$507,MATCH($A221,'Russian Bonds'!$A$2:$A$507,0))/100))</f>
        <v>1.5864039947645088</v>
      </c>
      <c r="F221">
        <f>F$50*EXP(-F$49*(HLOOKUP(F$49,'Russian Bonds'!$B$1:$L$507,MATCH($A221,'Russian Bonds'!$A$2:$A$507,0))/100))</f>
        <v>13.968876890220091</v>
      </c>
      <c r="G221">
        <f>G$50*EXP(-G$49*(HLOOKUP(G$49,'Russian Bonds'!$B$1:$L$507,MATCH($A221,'Russian Bonds'!$A$2:$A$507,0))/100))</f>
        <v>1.0646832766045105</v>
      </c>
      <c r="H221">
        <f>H$50*EXP(-H$49*(HLOOKUP(H$49,'Russian Bonds'!$B$1:$L$507,MATCH($A221,'Russian Bonds'!$A$2:$A$507,0))/100))</f>
        <v>0.98676571560980586</v>
      </c>
      <c r="I221">
        <f>I$50*EXP(-I$49*(HLOOKUP(I$49,'Russian Bonds'!$B$1:$L$507,MATCH($A221,'Russian Bonds'!$A$2:$A$507,0))/100))</f>
        <v>0.9079893423695008</v>
      </c>
      <c r="J221">
        <f>J$50*EXP(-J$49*(HLOOKUP(J$49,'Russian Bonds'!$B$1:$L$507,MATCH($A221,'Russian Bonds'!$A$2:$A$507,0))/100))</f>
        <v>0.83550191581910038</v>
      </c>
      <c r="K221">
        <f>K$50*EXP(-K$49*(HLOOKUP(K$49,'Russian Bonds'!$B$1:$L$507,MATCH($A221,'Russian Bonds'!$A$2:$A$507,0))/100))</f>
        <v>10.106058721050278</v>
      </c>
      <c r="L221">
        <f>L$50*EXP(-L$49*(HLOOKUP(L$49,'Russian Bonds'!$B$1:$L$507,MATCH($A221,'Russian Bonds'!$A$2:$A$507,0))/100))</f>
        <v>0.41058676823407525</v>
      </c>
      <c r="M221">
        <f>M$50*EXP(-M$49*(HLOOKUP(M$49,'Russian Bonds'!$B$1:$L$507,MATCH($A221,'Russian Bonds'!$A$2:$A$507,0))/100))</f>
        <v>0.37799738538506866</v>
      </c>
      <c r="N221">
        <f>N$50*EXP(-N$49*(HLOOKUP(N$49,'Russian Bonds'!$B$1:$L$507,MATCH($A221,'Russian Bonds'!$A$2:$A$507,0))/100))</f>
        <v>0.34799471004017152</v>
      </c>
      <c r="O221">
        <f>O$50*EXP(-O$49*(HLOOKUP(O$49,'Russian Bonds'!$B$1:$L$507,MATCH($A221,'Russian Bonds'!$A$2:$A$507,0))/100))</f>
        <v>0.32037342822511133</v>
      </c>
      <c r="P221">
        <f>P$50*EXP(-P$49*(HLOOKUP(P$49,'Russian Bonds'!$B$1:$L$507,MATCH($A221,'Russian Bonds'!$A$2:$A$507,0))/100))</f>
        <v>0.29098952752140117</v>
      </c>
      <c r="Q221">
        <f>Q$50*EXP(-Q$49*(HLOOKUP(Q$49,'Russian Bonds'!$B$1:$L$507,MATCH($A221,'Russian Bonds'!$A$2:$A$507,0))/100))</f>
        <v>0.26765190615269202</v>
      </c>
      <c r="R221">
        <f>R$50*EXP(-R$49*(HLOOKUP(R$49,'Russian Bonds'!$B$1:$L$507,MATCH($A221,'Russian Bonds'!$A$2:$A$507,0))/100))</f>
        <v>0.24618598297115959</v>
      </c>
      <c r="S221">
        <f>S$50*EXP(-S$49*(HLOOKUP(S$49,'Russian Bonds'!$B$1:$L$507,MATCH($A221,'Russian Bonds'!$A$2:$A$507,0))/100))</f>
        <v>0.22644164610171036</v>
      </c>
      <c r="T221">
        <f>T$50*EXP(-T$49*(HLOOKUP(T$49,'Russian Bonds'!$B$1:$L$507,MATCH($A221,'Russian Bonds'!$A$2:$A$507,0))/100))</f>
        <v>0.20828082277640944</v>
      </c>
      <c r="U221" s="25">
        <f>U$50*EXP(-U$49*(HLOOKUP(U$49,'Russian Bonds'!$B$1:$L$507,MATCH($A221,'Russian Bonds'!$A$2:$A$507,0))/100))</f>
        <v>4.862868731129705</v>
      </c>
      <c r="W221" s="129">
        <f t="shared" si="28"/>
        <v>72.327456692229504</v>
      </c>
      <c r="X221" s="21">
        <f t="shared" si="29"/>
        <v>5.6745396625527889</v>
      </c>
      <c r="Y221" s="28">
        <f t="shared" si="30"/>
        <v>-1.4324552563130429E-3</v>
      </c>
    </row>
    <row r="222" spans="1:25" x14ac:dyDescent="0.2">
      <c r="A222" s="175">
        <v>41173</v>
      </c>
      <c r="B222">
        <f>B$50*EXP(-B$49*(HLOOKUP(B$49,'Russian Bonds'!$B$1:$L$507,MATCH($A222,'Russian Bonds'!$A$2:$A$507,0))/100))</f>
        <v>17.442281632070056</v>
      </c>
      <c r="C222">
        <f>C$50*EXP(-C$49*(HLOOKUP(C$49,'Russian Bonds'!$B$1:$L$507,MATCH($A222,'Russian Bonds'!$A$2:$A$507,0))/100))</f>
        <v>2.1853232041919139</v>
      </c>
      <c r="D222">
        <f>D$50*EXP(-D$49*(HLOOKUP(D$49,'Russian Bonds'!$B$1:$L$507,MATCH($A222,'Russian Bonds'!$A$2:$A$507,0))/100))</f>
        <v>15.776481176379614</v>
      </c>
      <c r="E222">
        <f>E$50*EXP(-E$49*(HLOOKUP(E$49,'Russian Bonds'!$B$1:$L$507,MATCH($A222,'Russian Bonds'!$A$2:$A$507,0))/100))</f>
        <v>1.595312778447894</v>
      </c>
      <c r="F222">
        <f>F$50*EXP(-F$49*(HLOOKUP(F$49,'Russian Bonds'!$B$1:$L$507,MATCH($A222,'Russian Bonds'!$A$2:$A$507,0))/100))</f>
        <v>14.045917380257769</v>
      </c>
      <c r="G222">
        <f>G$50*EXP(-G$49*(HLOOKUP(G$49,'Russian Bonds'!$B$1:$L$507,MATCH($A222,'Russian Bonds'!$A$2:$A$507,0))/100))</f>
        <v>1.0717334261315152</v>
      </c>
      <c r="H222">
        <f>H$50*EXP(-H$49*(HLOOKUP(H$49,'Russian Bonds'!$B$1:$L$507,MATCH($A222,'Russian Bonds'!$A$2:$A$507,0))/100))</f>
        <v>0.99369730788806976</v>
      </c>
      <c r="I222">
        <f>I$50*EXP(-I$49*(HLOOKUP(I$49,'Russian Bonds'!$B$1:$L$507,MATCH($A222,'Russian Bonds'!$A$2:$A$507,0))/100))</f>
        <v>0.91528239040438131</v>
      </c>
      <c r="J222">
        <f>J$50*EXP(-J$49*(HLOOKUP(J$49,'Russian Bonds'!$B$1:$L$507,MATCH($A222,'Russian Bonds'!$A$2:$A$507,0))/100))</f>
        <v>0.84305537263136265</v>
      </c>
      <c r="K222">
        <f>K$50*EXP(-K$49*(HLOOKUP(K$49,'Russian Bonds'!$B$1:$L$507,MATCH($A222,'Russian Bonds'!$A$2:$A$507,0))/100))</f>
        <v>10.177049309278432</v>
      </c>
      <c r="L222">
        <f>L$50*EXP(-L$49*(HLOOKUP(L$49,'Russian Bonds'!$B$1:$L$507,MATCH($A222,'Russian Bonds'!$A$2:$A$507,0))/100))</f>
        <v>0.41376048949552191</v>
      </c>
      <c r="M222">
        <f>M$50*EXP(-M$49*(HLOOKUP(M$49,'Russian Bonds'!$B$1:$L$507,MATCH($A222,'Russian Bonds'!$A$2:$A$507,0))/100))</f>
        <v>0.38118593658869948</v>
      </c>
      <c r="N222">
        <f>N$50*EXP(-N$49*(HLOOKUP(N$49,'Russian Bonds'!$B$1:$L$507,MATCH($A222,'Russian Bonds'!$A$2:$A$507,0))/100))</f>
        <v>0.35117591442857338</v>
      </c>
      <c r="O222">
        <f>O$50*EXP(-O$49*(HLOOKUP(O$49,'Russian Bonds'!$B$1:$L$507,MATCH($A222,'Russian Bonds'!$A$2:$A$507,0))/100))</f>
        <v>0.32352852253259307</v>
      </c>
      <c r="P222">
        <f>P$50*EXP(-P$49*(HLOOKUP(P$49,'Russian Bonds'!$B$1:$L$507,MATCH($A222,'Russian Bonds'!$A$2:$A$507,0))/100))</f>
        <v>0.29318015355689481</v>
      </c>
      <c r="Q222">
        <f>Q$50*EXP(-Q$49*(HLOOKUP(Q$49,'Russian Bonds'!$B$1:$L$507,MATCH($A222,'Russian Bonds'!$A$2:$A$507,0))/100))</f>
        <v>0.26980170914829216</v>
      </c>
      <c r="R222">
        <f>R$50*EXP(-R$49*(HLOOKUP(R$49,'Russian Bonds'!$B$1:$L$507,MATCH($A222,'Russian Bonds'!$A$2:$A$507,0))/100))</f>
        <v>0.24828748254684763</v>
      </c>
      <c r="S222">
        <f>S$50*EXP(-S$49*(HLOOKUP(S$49,'Russian Bonds'!$B$1:$L$507,MATCH($A222,'Russian Bonds'!$A$2:$A$507,0))/100))</f>
        <v>0.22848881937796792</v>
      </c>
      <c r="T222">
        <f>T$50*EXP(-T$49*(HLOOKUP(T$49,'Russian Bonds'!$B$1:$L$507,MATCH($A222,'Russian Bonds'!$A$2:$A$507,0))/100))</f>
        <v>0.21026891909819515</v>
      </c>
      <c r="U222" s="25">
        <f>U$50*EXP(-U$49*(HLOOKUP(U$49,'Russian Bonds'!$B$1:$L$507,MATCH($A222,'Russian Bonds'!$A$2:$A$507,0))/100))</f>
        <v>4.9117413743859348</v>
      </c>
      <c r="W222" s="129">
        <f t="shared" si="28"/>
        <v>72.677553298840536</v>
      </c>
      <c r="X222" s="21">
        <f t="shared" si="29"/>
        <v>5.6870128187423088</v>
      </c>
      <c r="Y222" s="28">
        <f t="shared" si="30"/>
        <v>4.8287612531087492E-3</v>
      </c>
    </row>
    <row r="223" spans="1:25" x14ac:dyDescent="0.2">
      <c r="A223" s="175">
        <v>41174</v>
      </c>
      <c r="B223">
        <f>B$50*EXP(-B$49*(HLOOKUP(B$49,'Russian Bonds'!$B$1:$L$507,MATCH($A223,'Russian Bonds'!$A$2:$A$507,0))/100))</f>
        <v>17.438793524566016</v>
      </c>
      <c r="C223">
        <f>C$50*EXP(-C$49*(HLOOKUP(C$49,'Russian Bonds'!$B$1:$L$507,MATCH($A223,'Russian Bonds'!$A$2:$A$507,0))/100))</f>
        <v>2.1866347915512896</v>
      </c>
      <c r="D223">
        <f>D$50*EXP(-D$49*(HLOOKUP(D$49,'Russian Bonds'!$B$1:$L$507,MATCH($A223,'Russian Bonds'!$A$2:$A$507,0))/100))</f>
        <v>15.804904415738246</v>
      </c>
      <c r="E223">
        <f>E$50*EXP(-E$49*(HLOOKUP(E$49,'Russian Bonds'!$B$1:$L$507,MATCH($A223,'Russian Bonds'!$A$2:$A$507,0))/100))</f>
        <v>1.5991461272947782</v>
      </c>
      <c r="F223">
        <f>F$50*EXP(-F$49*(HLOOKUP(F$49,'Russian Bonds'!$B$1:$L$507,MATCH($A223,'Russian Bonds'!$A$2:$A$507,0))/100))</f>
        <v>14.088118402280815</v>
      </c>
      <c r="G223">
        <f>G$50*EXP(-G$49*(HLOOKUP(G$49,'Russian Bonds'!$B$1:$L$507,MATCH($A223,'Russian Bonds'!$A$2:$A$507,0))/100))</f>
        <v>1.0755986196394949</v>
      </c>
      <c r="H223">
        <f>H$50*EXP(-H$49*(HLOOKUP(H$49,'Russian Bonds'!$B$1:$L$507,MATCH($A223,'Russian Bonds'!$A$2:$A$507,0))/100))</f>
        <v>0.99718134196870167</v>
      </c>
      <c r="I223">
        <f>I$50*EXP(-I$49*(HLOOKUP(I$49,'Russian Bonds'!$B$1:$L$507,MATCH($A223,'Russian Bonds'!$A$2:$A$507,0))/100))</f>
        <v>0.91895085199790527</v>
      </c>
      <c r="J223">
        <f>J$50*EXP(-J$49*(HLOOKUP(J$49,'Russian Bonds'!$B$1:$L$507,MATCH($A223,'Russian Bonds'!$A$2:$A$507,0))/100))</f>
        <v>0.84685767056217265</v>
      </c>
      <c r="K223">
        <f>K$50*EXP(-K$49*(HLOOKUP(K$49,'Russian Bonds'!$B$1:$L$507,MATCH($A223,'Russian Bonds'!$A$2:$A$507,0))/100))</f>
        <v>10.217839031573853</v>
      </c>
      <c r="L223">
        <f>L$50*EXP(-L$49*(HLOOKUP(L$49,'Russian Bonds'!$B$1:$L$507,MATCH($A223,'Russian Bonds'!$A$2:$A$507,0))/100))</f>
        <v>0.41558504673160346</v>
      </c>
      <c r="M223">
        <f>M$50*EXP(-M$49*(HLOOKUP(M$49,'Russian Bonds'!$B$1:$L$507,MATCH($A223,'Russian Bonds'!$A$2:$A$507,0))/100))</f>
        <v>0.38302002738077318</v>
      </c>
      <c r="N223">
        <f>N$50*EXP(-N$49*(HLOOKUP(N$49,'Russian Bonds'!$B$1:$L$507,MATCH($A223,'Russian Bonds'!$A$2:$A$507,0))/100))</f>
        <v>0.35300678532236518</v>
      </c>
      <c r="O223">
        <f>O$50*EXP(-O$49*(HLOOKUP(O$49,'Russian Bonds'!$B$1:$L$507,MATCH($A223,'Russian Bonds'!$A$2:$A$507,0))/100))</f>
        <v>0.32534536466874514</v>
      </c>
      <c r="P223">
        <f>P$50*EXP(-P$49*(HLOOKUP(P$49,'Russian Bonds'!$B$1:$L$507,MATCH($A223,'Russian Bonds'!$A$2:$A$507,0))/100))</f>
        <v>0.29538727105332963</v>
      </c>
      <c r="Q223">
        <f>Q$50*EXP(-Q$49*(HLOOKUP(Q$49,'Russian Bonds'!$B$1:$L$507,MATCH($A223,'Russian Bonds'!$A$2:$A$507,0))/100))</f>
        <v>0.27196877954537041</v>
      </c>
      <c r="R223">
        <f>R$50*EXP(-R$49*(HLOOKUP(R$49,'Russian Bonds'!$B$1:$L$507,MATCH($A223,'Russian Bonds'!$A$2:$A$507,0))/100))</f>
        <v>0.25040692100115636</v>
      </c>
      <c r="S223">
        <f>S$50*EXP(-S$49*(HLOOKUP(S$49,'Russian Bonds'!$B$1:$L$507,MATCH($A223,'Russian Bonds'!$A$2:$A$507,0))/100))</f>
        <v>0.23055450037352176</v>
      </c>
      <c r="T223">
        <f>T$50*EXP(-T$49*(HLOOKUP(T$49,'Russian Bonds'!$B$1:$L$507,MATCH($A223,'Russian Bonds'!$A$2:$A$507,0))/100))</f>
        <v>0.21227599233265115</v>
      </c>
      <c r="U223" s="25">
        <f>U$50*EXP(-U$49*(HLOOKUP(U$49,'Russian Bonds'!$B$1:$L$507,MATCH($A223,'Russian Bonds'!$A$2:$A$507,0))/100))</f>
        <v>4.9809893584692091</v>
      </c>
      <c r="W223" s="129">
        <f t="shared" si="28"/>
        <v>72.892564824051988</v>
      </c>
      <c r="X223" s="21">
        <f t="shared" si="29"/>
        <v>5.7043317043470072</v>
      </c>
      <c r="Y223" s="28">
        <f t="shared" si="30"/>
        <v>2.9540634347486787E-3</v>
      </c>
    </row>
    <row r="224" spans="1:25" x14ac:dyDescent="0.2">
      <c r="A224" s="175">
        <v>41177</v>
      </c>
      <c r="B224">
        <f>B$50*EXP(-B$49*(HLOOKUP(B$49,'Russian Bonds'!$B$1:$L$507,MATCH($A224,'Russian Bonds'!$A$2:$A$507,0))/100))</f>
        <v>17.437049732404624</v>
      </c>
      <c r="C224">
        <f>C$50*EXP(-C$49*(HLOOKUP(C$49,'Russian Bonds'!$B$1:$L$507,MATCH($A224,'Russian Bonds'!$A$2:$A$507,0))/100))</f>
        <v>2.1861975083227594</v>
      </c>
      <c r="D224">
        <f>D$50*EXP(-D$49*(HLOOKUP(D$49,'Russian Bonds'!$B$1:$L$507,MATCH($A224,'Russian Bonds'!$A$2:$A$507,0))/100))</f>
        <v>15.800163655563106</v>
      </c>
      <c r="E224">
        <f>E$50*EXP(-E$49*(HLOOKUP(E$49,'Russian Bonds'!$B$1:$L$507,MATCH($A224,'Russian Bonds'!$A$2:$A$507,0))/100))</f>
        <v>1.5985065967584946</v>
      </c>
      <c r="F224">
        <f>F$50*EXP(-F$49*(HLOOKUP(F$49,'Russian Bonds'!$B$1:$L$507,MATCH($A224,'Russian Bonds'!$A$2:$A$507,0))/100))</f>
        <v>14.031878483495801</v>
      </c>
      <c r="G224">
        <f>G$50*EXP(-G$49*(HLOOKUP(G$49,'Russian Bonds'!$B$1:$L$507,MATCH($A224,'Russian Bonds'!$A$2:$A$507,0))/100))</f>
        <v>1.0704481173596576</v>
      </c>
      <c r="H224">
        <f>H$50*EXP(-H$49*(HLOOKUP(H$49,'Russian Bonds'!$B$1:$L$507,MATCH($A224,'Russian Bonds'!$A$2:$A$507,0))/100))</f>
        <v>0.98953253134789387</v>
      </c>
      <c r="I224">
        <f>I$50*EXP(-I$49*(HLOOKUP(I$49,'Russian Bonds'!$B$1:$L$507,MATCH($A224,'Russian Bonds'!$A$2:$A$507,0))/100))</f>
        <v>0.91089956213331802</v>
      </c>
      <c r="J224">
        <f>J$50*EXP(-J$49*(HLOOKUP(J$49,'Russian Bonds'!$B$1:$L$507,MATCH($A224,'Russian Bonds'!$A$2:$A$507,0))/100))</f>
        <v>0.83851514327117793</v>
      </c>
      <c r="K224">
        <f>K$50*EXP(-K$49*(HLOOKUP(K$49,'Russian Bonds'!$B$1:$L$507,MATCH($A224,'Russian Bonds'!$A$2:$A$507,0))/100))</f>
        <v>10.156715551195875</v>
      </c>
      <c r="L224">
        <f>L$50*EXP(-L$49*(HLOOKUP(L$49,'Russian Bonds'!$B$1:$L$507,MATCH($A224,'Russian Bonds'!$A$2:$A$507,0))/100))</f>
        <v>0.412851216985133</v>
      </c>
      <c r="M224">
        <f>M$50*EXP(-M$49*(HLOOKUP(M$49,'Russian Bonds'!$B$1:$L$507,MATCH($A224,'Russian Bonds'!$A$2:$A$507,0))/100))</f>
        <v>0.38027218727865819</v>
      </c>
      <c r="N224">
        <f>N$50*EXP(-N$49*(HLOOKUP(N$49,'Russian Bonds'!$B$1:$L$507,MATCH($A224,'Russian Bonds'!$A$2:$A$507,0))/100))</f>
        <v>0.35026404299760672</v>
      </c>
      <c r="O224">
        <f>O$50*EXP(-O$49*(HLOOKUP(O$49,'Russian Bonds'!$B$1:$L$507,MATCH($A224,'Russian Bonds'!$A$2:$A$507,0))/100))</f>
        <v>0.32262390971845517</v>
      </c>
      <c r="P224">
        <f>P$50*EXP(-P$49*(HLOOKUP(P$49,'Russian Bonds'!$B$1:$L$507,MATCH($A224,'Russian Bonds'!$A$2:$A$507,0))/100))</f>
        <v>0.29671950906043476</v>
      </c>
      <c r="Q224">
        <f>Q$50*EXP(-Q$49*(HLOOKUP(Q$49,'Russian Bonds'!$B$1:$L$507,MATCH($A224,'Russian Bonds'!$A$2:$A$507,0))/100))</f>
        <v>0.27327736778647832</v>
      </c>
      <c r="R224">
        <f>R$50*EXP(-R$49*(HLOOKUP(R$49,'Russian Bonds'!$B$1:$L$507,MATCH($A224,'Russian Bonds'!$A$2:$A$507,0))/100))</f>
        <v>0.25168725838345701</v>
      </c>
      <c r="S224">
        <f>S$50*EXP(-S$49*(HLOOKUP(S$49,'Russian Bonds'!$B$1:$L$507,MATCH($A224,'Russian Bonds'!$A$2:$A$507,0))/100))</f>
        <v>0.23180286221900373</v>
      </c>
      <c r="T224">
        <f>T$50*EXP(-T$49*(HLOOKUP(T$49,'Russian Bonds'!$B$1:$L$507,MATCH($A224,'Russian Bonds'!$A$2:$A$507,0))/100))</f>
        <v>0.21348942047379463</v>
      </c>
      <c r="U224" s="25">
        <f>U$50*EXP(-U$49*(HLOOKUP(U$49,'Russian Bonds'!$B$1:$L$507,MATCH($A224,'Russian Bonds'!$A$2:$A$507,0))/100))</f>
        <v>5.0714589505848986</v>
      </c>
      <c r="W224" s="129">
        <f t="shared" ref="W224:W287" si="31">SUM(B224:U224)</f>
        <v>72.82435360734064</v>
      </c>
      <c r="X224" s="21">
        <f t="shared" si="29"/>
        <v>5.7185320428740818</v>
      </c>
      <c r="Y224" s="28">
        <f t="shared" si="30"/>
        <v>-9.3621553938799847E-4</v>
      </c>
    </row>
    <row r="225" spans="1:25" x14ac:dyDescent="0.2">
      <c r="A225" s="175">
        <v>41178</v>
      </c>
      <c r="B225">
        <f>B$50*EXP(-B$49*(HLOOKUP(B$49,'Russian Bonds'!$B$1:$L$507,MATCH($A225,'Russian Bonds'!$A$2:$A$507,0))/100))</f>
        <v>17.435306114613724</v>
      </c>
      <c r="C225">
        <f>C$50*EXP(-C$49*(HLOOKUP(C$49,'Russian Bonds'!$B$1:$L$507,MATCH($A225,'Russian Bonds'!$A$2:$A$507,0))/100))</f>
        <v>2.1840124035489157</v>
      </c>
      <c r="D225">
        <f>D$50*EXP(-D$49*(HLOOKUP(D$49,'Russian Bonds'!$B$1:$L$507,MATCH($A225,'Russian Bonds'!$A$2:$A$507,0))/100))</f>
        <v>15.76701812687253</v>
      </c>
      <c r="E225">
        <f>E$50*EXP(-E$49*(HLOOKUP(E$49,'Russian Bonds'!$B$1:$L$507,MATCH($A225,'Russian Bonds'!$A$2:$A$507,0))/100))</f>
        <v>1.5940370385891189</v>
      </c>
      <c r="F225">
        <f>F$50*EXP(-F$49*(HLOOKUP(F$49,'Russian Bonds'!$B$1:$L$507,MATCH($A225,'Russian Bonds'!$A$2:$A$507,0))/100))</f>
        <v>14.010846443743874</v>
      </c>
      <c r="G225">
        <f>G$50*EXP(-G$49*(HLOOKUP(G$49,'Russian Bonds'!$B$1:$L$507,MATCH($A225,'Russian Bonds'!$A$2:$A$507,0))/100))</f>
        <v>1.0685230438343525</v>
      </c>
      <c r="H225">
        <f>H$50*EXP(-H$49*(HLOOKUP(H$49,'Russian Bonds'!$B$1:$L$507,MATCH($A225,'Russian Bonds'!$A$2:$A$507,0))/100))</f>
        <v>0.98884010095486219</v>
      </c>
      <c r="I225">
        <f>I$50*EXP(-I$49*(HLOOKUP(I$49,'Russian Bonds'!$B$1:$L$507,MATCH($A225,'Russian Bonds'!$A$2:$A$507,0))/100))</f>
        <v>0.91017113389375692</v>
      </c>
      <c r="J225">
        <f>J$50*EXP(-J$49*(HLOOKUP(J$49,'Russian Bonds'!$B$1:$L$507,MATCH($A225,'Russian Bonds'!$A$2:$A$507,0))/100))</f>
        <v>0.83776081913901035</v>
      </c>
      <c r="K225">
        <f>K$50*EXP(-K$49*(HLOOKUP(K$49,'Russian Bonds'!$B$1:$L$507,MATCH($A225,'Russian Bonds'!$A$2:$A$507,0))/100))</f>
        <v>10.146563912310093</v>
      </c>
      <c r="L225">
        <f>L$50*EXP(-L$49*(HLOOKUP(L$49,'Russian Bonds'!$B$1:$L$507,MATCH($A225,'Russian Bonds'!$A$2:$A$507,0))/100))</f>
        <v>0.41239733032987669</v>
      </c>
      <c r="M225">
        <f>M$50*EXP(-M$49*(HLOOKUP(M$49,'Russian Bonds'!$B$1:$L$507,MATCH($A225,'Russian Bonds'!$A$2:$A$507,0))/100))</f>
        <v>0.37981613434041311</v>
      </c>
      <c r="N225">
        <f>N$50*EXP(-N$49*(HLOOKUP(N$49,'Russian Bonds'!$B$1:$L$507,MATCH($A225,'Russian Bonds'!$A$2:$A$507,0))/100))</f>
        <v>0.34980899558661283</v>
      </c>
      <c r="O225">
        <f>O$50*EXP(-O$49*(HLOOKUP(O$49,'Russian Bonds'!$B$1:$L$507,MATCH($A225,'Russian Bonds'!$A$2:$A$507,0))/100))</f>
        <v>0.32217255226878588</v>
      </c>
      <c r="P225">
        <f>P$50*EXP(-P$49*(HLOOKUP(P$49,'Russian Bonds'!$B$1:$L$507,MATCH($A225,'Russian Bonds'!$A$2:$A$507,0))/100))</f>
        <v>0.29716492230044039</v>
      </c>
      <c r="Q225">
        <f>Q$50*EXP(-Q$49*(HLOOKUP(Q$49,'Russian Bonds'!$B$1:$L$507,MATCH($A225,'Russian Bonds'!$A$2:$A$507,0))/100))</f>
        <v>0.27371496155659941</v>
      </c>
      <c r="R225">
        <f>R$50*EXP(-R$49*(HLOOKUP(R$49,'Russian Bonds'!$B$1:$L$507,MATCH($A225,'Russian Bonds'!$A$2:$A$507,0))/100))</f>
        <v>0.25211549061697475</v>
      </c>
      <c r="S225">
        <f>S$50*EXP(-S$49*(HLOOKUP(S$49,'Russian Bonds'!$B$1:$L$507,MATCH($A225,'Russian Bonds'!$A$2:$A$507,0))/100))</f>
        <v>0.23222048311704852</v>
      </c>
      <c r="T225">
        <f>T$50*EXP(-T$49*(HLOOKUP(T$49,'Russian Bonds'!$B$1:$L$507,MATCH($A225,'Russian Bonds'!$A$2:$A$507,0))/100))</f>
        <v>0.21389543596526867</v>
      </c>
      <c r="U225" s="25">
        <f>U$50*EXP(-U$49*(HLOOKUP(U$49,'Russian Bonds'!$B$1:$L$507,MATCH($A225,'Russian Bonds'!$A$2:$A$507,0))/100))</f>
        <v>5.1121933425074095</v>
      </c>
      <c r="W225" s="129">
        <f t="shared" si="31"/>
        <v>72.788578786089658</v>
      </c>
      <c r="X225" s="21">
        <f t="shared" si="29"/>
        <v>5.7277868241723544</v>
      </c>
      <c r="Y225" s="28">
        <f t="shared" si="30"/>
        <v>-4.9136874565677022E-4</v>
      </c>
    </row>
    <row r="226" spans="1:25" x14ac:dyDescent="0.2">
      <c r="A226" s="175">
        <v>41179</v>
      </c>
      <c r="B226">
        <f>B$50*EXP(-B$49*(HLOOKUP(B$49,'Russian Bonds'!$B$1:$L$507,MATCH($A226,'Russian Bonds'!$A$2:$A$507,0))/100))</f>
        <v>17.431819402073678</v>
      </c>
      <c r="C226">
        <f>C$50*EXP(-C$49*(HLOOKUP(C$49,'Russian Bonds'!$B$1:$L$507,MATCH($A226,'Russian Bonds'!$A$2:$A$507,0))/100))</f>
        <v>2.1831389732851947</v>
      </c>
      <c r="D226">
        <f>D$50*EXP(-D$49*(HLOOKUP(D$49,'Russian Bonds'!$B$1:$L$507,MATCH($A226,'Russian Bonds'!$A$2:$A$507,0))/100))</f>
        <v>15.762288730879337</v>
      </c>
      <c r="E226">
        <f>E$50*EXP(-E$49*(HLOOKUP(E$49,'Russian Bonds'!$B$1:$L$507,MATCH($A226,'Russian Bonds'!$A$2:$A$507,0))/100))</f>
        <v>1.5933995512796451</v>
      </c>
      <c r="F226">
        <f>F$50*EXP(-F$49*(HLOOKUP(F$49,'Russian Bonds'!$B$1:$L$507,MATCH($A226,'Russian Bonds'!$A$2:$A$507,0))/100))</f>
        <v>13.989845928402364</v>
      </c>
      <c r="G226">
        <f>G$50*EXP(-G$49*(HLOOKUP(G$49,'Russian Bonds'!$B$1:$L$507,MATCH($A226,'Russian Bonds'!$A$2:$A$507,0))/100))</f>
        <v>1.0666014323246444</v>
      </c>
      <c r="H226">
        <f>H$50*EXP(-H$49*(HLOOKUP(H$49,'Russian Bonds'!$B$1:$L$507,MATCH($A226,'Russian Bonds'!$A$2:$A$507,0))/100))</f>
        <v>0.98607522131007908</v>
      </c>
      <c r="I226">
        <f>I$50*EXP(-I$49*(HLOOKUP(I$49,'Russian Bonds'!$B$1:$L$507,MATCH($A226,'Russian Bonds'!$A$2:$A$507,0))/100))</f>
        <v>0.90726324137472825</v>
      </c>
      <c r="J226">
        <f>J$50*EXP(-J$49*(HLOOKUP(J$49,'Russian Bonds'!$B$1:$L$507,MATCH($A226,'Russian Bonds'!$A$2:$A$507,0))/100))</f>
        <v>0.83475030237164838</v>
      </c>
      <c r="K226">
        <f>K$50*EXP(-K$49*(HLOOKUP(K$49,'Russian Bonds'!$B$1:$L$507,MATCH($A226,'Russian Bonds'!$A$2:$A$507,0))/100))</f>
        <v>10.106058721050278</v>
      </c>
      <c r="L226">
        <f>L$50*EXP(-L$49*(HLOOKUP(L$49,'Russian Bonds'!$B$1:$L$507,MATCH($A226,'Russian Bonds'!$A$2:$A$507,0))/100))</f>
        <v>0.41058676823407525</v>
      </c>
      <c r="M226">
        <f>M$50*EXP(-M$49*(HLOOKUP(M$49,'Russian Bonds'!$B$1:$L$507,MATCH($A226,'Russian Bonds'!$A$2:$A$507,0))/100))</f>
        <v>0.37799738538506866</v>
      </c>
      <c r="N226">
        <f>N$50*EXP(-N$49*(HLOOKUP(N$49,'Russian Bonds'!$B$1:$L$507,MATCH($A226,'Russian Bonds'!$A$2:$A$507,0))/100))</f>
        <v>0.34799471004017152</v>
      </c>
      <c r="O226">
        <f>O$50*EXP(-O$49*(HLOOKUP(O$49,'Russian Bonds'!$B$1:$L$507,MATCH($A226,'Russian Bonds'!$A$2:$A$507,0))/100))</f>
        <v>0.32037342822511133</v>
      </c>
      <c r="P226">
        <f>P$50*EXP(-P$49*(HLOOKUP(P$49,'Russian Bonds'!$B$1:$L$507,MATCH($A226,'Russian Bonds'!$A$2:$A$507,0))/100))</f>
        <v>0.29583068443680721</v>
      </c>
      <c r="Q226">
        <f>Q$50*EXP(-Q$49*(HLOOKUP(Q$49,'Russian Bonds'!$B$1:$L$507,MATCH($A226,'Russian Bonds'!$A$2:$A$507,0))/100))</f>
        <v>0.27240427789841903</v>
      </c>
      <c r="R226">
        <f>R$50*EXP(-R$49*(HLOOKUP(R$49,'Russian Bonds'!$B$1:$L$507,MATCH($A226,'Russian Bonds'!$A$2:$A$507,0))/100))</f>
        <v>0.25083297480998784</v>
      </c>
      <c r="S226">
        <f>S$50*EXP(-S$49*(HLOOKUP(S$49,'Russian Bonds'!$B$1:$L$507,MATCH($A226,'Russian Bonds'!$A$2:$A$507,0))/100))</f>
        <v>0.23096987219668449</v>
      </c>
      <c r="T226">
        <f>T$50*EXP(-T$49*(HLOOKUP(T$49,'Russian Bonds'!$B$1:$L$507,MATCH($A226,'Russian Bonds'!$A$2:$A$507,0))/100))</f>
        <v>0.21267970011903142</v>
      </c>
      <c r="U226" s="25">
        <f>U$50*EXP(-U$49*(HLOOKUP(U$49,'Russian Bonds'!$B$1:$L$507,MATCH($A226,'Russian Bonds'!$A$2:$A$507,0))/100))</f>
        <v>5.0917854122085435</v>
      </c>
      <c r="W226" s="129">
        <f t="shared" si="31"/>
        <v>72.672696717905467</v>
      </c>
      <c r="X226" s="21">
        <f t="shared" si="29"/>
        <v>5.7201279572647756</v>
      </c>
      <c r="Y226" s="28">
        <f t="shared" si="30"/>
        <v>-1.5933050538397462E-3</v>
      </c>
    </row>
    <row r="227" spans="1:25" x14ac:dyDescent="0.2">
      <c r="A227" s="175">
        <v>41180</v>
      </c>
      <c r="B227">
        <f>B$50*EXP(-B$49*(HLOOKUP(B$49,'Russian Bonds'!$B$1:$L$507,MATCH($A227,'Russian Bonds'!$A$2:$A$507,0))/100))</f>
        <v>17.440537491115347</v>
      </c>
      <c r="C227">
        <f>C$50*EXP(-C$49*(HLOOKUP(C$49,'Russian Bonds'!$B$1:$L$507,MATCH($A227,'Russian Bonds'!$A$2:$A$507,0))/100))</f>
        <v>2.1848861832546262</v>
      </c>
      <c r="D227">
        <f>D$50*EXP(-D$49*(HLOOKUP(D$49,'Russian Bonds'!$B$1:$L$507,MATCH($A227,'Russian Bonds'!$A$2:$A$507,0))/100))</f>
        <v>15.776481176379614</v>
      </c>
      <c r="E227">
        <f>E$50*EXP(-E$49*(HLOOKUP(E$49,'Russian Bonds'!$B$1:$L$507,MATCH($A227,'Russian Bonds'!$A$2:$A$507,0))/100))</f>
        <v>1.595312778447894</v>
      </c>
      <c r="F227">
        <f>F$50*EXP(-F$49*(HLOOKUP(F$49,'Russian Bonds'!$B$1:$L$507,MATCH($A227,'Russian Bonds'!$A$2:$A$507,0))/100))</f>
        <v>14.017853618613485</v>
      </c>
      <c r="G227">
        <f>G$50*EXP(-G$49*(HLOOKUP(G$49,'Russian Bonds'!$B$1:$L$507,MATCH($A227,'Russian Bonds'!$A$2:$A$507,0))/100))</f>
        <v>1.0691643500332737</v>
      </c>
      <c r="H227">
        <f>H$50*EXP(-H$49*(HLOOKUP(H$49,'Russian Bonds'!$B$1:$L$507,MATCH($A227,'Russian Bonds'!$A$2:$A$507,0))/100))</f>
        <v>0.98814815509349974</v>
      </c>
      <c r="I227">
        <f>I$50*EXP(-I$49*(HLOOKUP(I$49,'Russian Bonds'!$B$1:$L$507,MATCH($A227,'Russian Bonds'!$A$2:$A$507,0))/100))</f>
        <v>0.90944328816375219</v>
      </c>
      <c r="J227">
        <f>J$50*EXP(-J$49*(HLOOKUP(J$49,'Russian Bonds'!$B$1:$L$507,MATCH($A227,'Russian Bonds'!$A$2:$A$507,0))/100))</f>
        <v>0.8370071735931518</v>
      </c>
      <c r="K227">
        <f>K$50*EXP(-K$49*(HLOOKUP(K$49,'Russian Bonds'!$B$1:$L$507,MATCH($A227,'Russian Bonds'!$A$2:$A$507,0))/100))</f>
        <v>10.136422419989065</v>
      </c>
      <c r="L227">
        <f>L$50*EXP(-L$49*(HLOOKUP(L$49,'Russian Bonds'!$B$1:$L$507,MATCH($A227,'Russian Bonds'!$A$2:$A$507,0))/100))</f>
        <v>0.41194394267544038</v>
      </c>
      <c r="M227">
        <f>M$50*EXP(-M$49*(HLOOKUP(M$49,'Russian Bonds'!$B$1:$L$507,MATCH($A227,'Russian Bonds'!$A$2:$A$507,0))/100))</f>
        <v>0.37936062833746714</v>
      </c>
      <c r="N227">
        <f>N$50*EXP(-N$49*(HLOOKUP(N$49,'Russian Bonds'!$B$1:$L$507,MATCH($A227,'Russian Bonds'!$A$2:$A$507,0))/100))</f>
        <v>0.34935453935290484</v>
      </c>
      <c r="O227">
        <f>O$50*EXP(-O$49*(HLOOKUP(O$49,'Russian Bonds'!$B$1:$L$507,MATCH($A227,'Russian Bonds'!$A$2:$A$507,0))/100))</f>
        <v>0.32172182627742213</v>
      </c>
      <c r="P227">
        <f>P$50*EXP(-P$49*(HLOOKUP(P$49,'Russian Bonds'!$B$1:$L$507,MATCH($A227,'Russian Bonds'!$A$2:$A$507,0))/100))</f>
        <v>0.29761100416164665</v>
      </c>
      <c r="Q227">
        <f>Q$50*EXP(-Q$49*(HLOOKUP(Q$49,'Russian Bonds'!$B$1:$L$507,MATCH($A227,'Russian Bonds'!$A$2:$A$507,0))/100))</f>
        <v>0.27415325603717161</v>
      </c>
      <c r="R227">
        <f>R$50*EXP(-R$49*(HLOOKUP(R$49,'Russian Bonds'!$B$1:$L$507,MATCH($A227,'Russian Bonds'!$A$2:$A$507,0))/100))</f>
        <v>0.25254445146443588</v>
      </c>
      <c r="S227">
        <f>S$50*EXP(-S$49*(HLOOKUP(S$49,'Russian Bonds'!$B$1:$L$507,MATCH($A227,'Russian Bonds'!$A$2:$A$507,0))/100))</f>
        <v>0.23263885640966178</v>
      </c>
      <c r="T227">
        <f>T$50*EXP(-T$49*(HLOOKUP(T$49,'Russian Bonds'!$B$1:$L$507,MATCH($A227,'Russian Bonds'!$A$2:$A$507,0))/100))</f>
        <v>0.21430222361949894</v>
      </c>
      <c r="U227" s="25">
        <f>U$50*EXP(-U$49*(HLOOKUP(U$49,'Russian Bonds'!$B$1:$L$507,MATCH($A227,'Russian Bonds'!$A$2:$A$507,0))/100))</f>
        <v>5.1326830680088147</v>
      </c>
      <c r="W227" s="129">
        <f t="shared" si="31"/>
        <v>72.821570431028164</v>
      </c>
      <c r="X227" s="21">
        <f t="shared" si="29"/>
        <v>5.7304632367059813</v>
      </c>
      <c r="Y227" s="28">
        <f t="shared" si="30"/>
        <v>2.0464554101912737E-3</v>
      </c>
    </row>
    <row r="228" spans="1:25" x14ac:dyDescent="0.2">
      <c r="A228" s="175">
        <v>41181</v>
      </c>
      <c r="B228">
        <f>B$50*EXP(-B$49*(HLOOKUP(B$49,'Russian Bonds'!$B$1:$L$507,MATCH($A228,'Russian Bonds'!$A$2:$A$507,0))/100))</f>
        <v>17.454495503568793</v>
      </c>
      <c r="C228">
        <f>C$50*EXP(-C$49*(HLOOKUP(C$49,'Russian Bonds'!$B$1:$L$507,MATCH($A228,'Russian Bonds'!$A$2:$A$507,0))/100))</f>
        <v>2.1879471660992134</v>
      </c>
      <c r="D228">
        <f>D$50*EXP(-D$49*(HLOOKUP(D$49,'Russian Bonds'!$B$1:$L$507,MATCH($A228,'Russian Bonds'!$A$2:$A$507,0))/100))</f>
        <v>15.804904415738246</v>
      </c>
      <c r="E228">
        <f>E$50*EXP(-E$49*(HLOOKUP(E$49,'Russian Bonds'!$B$1:$L$507,MATCH($A228,'Russian Bonds'!$A$2:$A$507,0))/100))</f>
        <v>1.5991461272947782</v>
      </c>
      <c r="F228">
        <f>F$50*EXP(-F$49*(HLOOKUP(F$49,'Russian Bonds'!$B$1:$L$507,MATCH($A228,'Russian Bonds'!$A$2:$A$507,0))/100))</f>
        <v>14.045917380257769</v>
      </c>
      <c r="G228">
        <f>G$50*EXP(-G$49*(HLOOKUP(G$49,'Russian Bonds'!$B$1:$L$507,MATCH($A228,'Russian Bonds'!$A$2:$A$507,0))/100))</f>
        <v>1.0717334261315152</v>
      </c>
      <c r="H228">
        <f>H$50*EXP(-H$49*(HLOOKUP(H$49,'Russian Bonds'!$B$1:$L$507,MATCH($A228,'Russian Bonds'!$A$2:$A$507,0))/100))</f>
        <v>0.99230710502609631</v>
      </c>
      <c r="I228">
        <f>I$50*EXP(-I$49*(HLOOKUP(I$49,'Russian Bonds'!$B$1:$L$507,MATCH($A228,'Russian Bonds'!$A$2:$A$507,0))/100))</f>
        <v>0.91381910951661116</v>
      </c>
      <c r="J228">
        <f>J$50*EXP(-J$49*(HLOOKUP(J$49,'Russian Bonds'!$B$1:$L$507,MATCH($A228,'Russian Bonds'!$A$2:$A$507,0))/100))</f>
        <v>0.84153923789124874</v>
      </c>
      <c r="K228">
        <f>K$50*EXP(-K$49*(HLOOKUP(K$49,'Russian Bonds'!$B$1:$L$507,MATCH($A228,'Russian Bonds'!$A$2:$A$507,0))/100))</f>
        <v>10.217839031573853</v>
      </c>
      <c r="L228">
        <f>L$50*EXP(-L$49*(HLOOKUP(L$49,'Russian Bonds'!$B$1:$L$507,MATCH($A228,'Russian Bonds'!$A$2:$A$507,0))/100))</f>
        <v>0.41558504673160346</v>
      </c>
      <c r="M228">
        <f>M$50*EXP(-M$49*(HLOOKUP(M$49,'Russian Bonds'!$B$1:$L$507,MATCH($A228,'Russian Bonds'!$A$2:$A$507,0))/100))</f>
        <v>0.38302002738077318</v>
      </c>
      <c r="N228">
        <f>N$50*EXP(-N$49*(HLOOKUP(N$49,'Russian Bonds'!$B$1:$L$507,MATCH($A228,'Russian Bonds'!$A$2:$A$507,0))/100))</f>
        <v>0.35300678532236518</v>
      </c>
      <c r="O228">
        <f>O$50*EXP(-O$49*(HLOOKUP(O$49,'Russian Bonds'!$B$1:$L$507,MATCH($A228,'Russian Bonds'!$A$2:$A$507,0))/100))</f>
        <v>0.32534536466874514</v>
      </c>
      <c r="P228">
        <f>P$50*EXP(-P$49*(HLOOKUP(P$49,'Russian Bonds'!$B$1:$L$507,MATCH($A228,'Russian Bonds'!$A$2:$A$507,0))/100))</f>
        <v>0.30075238308331681</v>
      </c>
      <c r="Q228">
        <f>Q$50*EXP(-Q$49*(HLOOKUP(Q$49,'Russian Bonds'!$B$1:$L$507,MATCH($A228,'Russian Bonds'!$A$2:$A$507,0))/100))</f>
        <v>0.27724103177141823</v>
      </c>
      <c r="R228">
        <f>R$50*EXP(-R$49*(HLOOKUP(R$49,'Russian Bonds'!$B$1:$L$507,MATCH($A228,'Russian Bonds'!$A$2:$A$507,0))/100))</f>
        <v>0.25556768298785998</v>
      </c>
      <c r="S228">
        <f>S$50*EXP(-S$49*(HLOOKUP(S$49,'Russian Bonds'!$B$1:$L$507,MATCH($A228,'Russian Bonds'!$A$2:$A$507,0))/100))</f>
        <v>0.23558865067864321</v>
      </c>
      <c r="T228">
        <f>T$50*EXP(-T$49*(HLOOKUP(T$49,'Russian Bonds'!$B$1:$L$507,MATCH($A228,'Russian Bonds'!$A$2:$A$507,0))/100))</f>
        <v>0.21717148146317175</v>
      </c>
      <c r="U228" s="25">
        <f>U$50*EXP(-U$49*(HLOOKUP(U$49,'Russian Bonds'!$B$1:$L$507,MATCH($A228,'Russian Bonds'!$A$2:$A$507,0))/100))</f>
        <v>5.1946463006638437</v>
      </c>
      <c r="W228" s="129">
        <f t="shared" si="31"/>
        <v>73.087573257849854</v>
      </c>
      <c r="X228" s="21">
        <f t="shared" si="29"/>
        <v>5.7489087991991177</v>
      </c>
      <c r="Y228" s="28">
        <f t="shared" si="30"/>
        <v>3.646147387229944E-3</v>
      </c>
    </row>
    <row r="229" spans="1:25" x14ac:dyDescent="0.2">
      <c r="A229" s="175">
        <v>41184</v>
      </c>
      <c r="B229">
        <f>B$50*EXP(-B$49*(HLOOKUP(B$49,'Russian Bonds'!$B$1:$L$507,MATCH($A229,'Russian Bonds'!$A$2:$A$507,0))/100))</f>
        <v>17.459732637750715</v>
      </c>
      <c r="C229">
        <f>C$50*EXP(-C$49*(HLOOKUP(C$49,'Russian Bonds'!$B$1:$L$507,MATCH($A229,'Russian Bonds'!$A$2:$A$507,0))/100))</f>
        <v>2.1888225200247664</v>
      </c>
      <c r="D229">
        <f>D$50*EXP(-D$49*(HLOOKUP(D$49,'Russian Bonds'!$B$1:$L$507,MATCH($A229,'Russian Bonds'!$A$2:$A$507,0))/100))</f>
        <v>15.804904415738246</v>
      </c>
      <c r="E229">
        <f>E$50*EXP(-E$49*(HLOOKUP(E$49,'Russian Bonds'!$B$1:$L$507,MATCH($A229,'Russian Bonds'!$A$2:$A$507,0))/100))</f>
        <v>1.5991461272947782</v>
      </c>
      <c r="F229">
        <f>F$50*EXP(-F$49*(HLOOKUP(F$49,'Russian Bonds'!$B$1:$L$507,MATCH($A229,'Russian Bonds'!$A$2:$A$507,0))/100))</f>
        <v>14.038896177014722</v>
      </c>
      <c r="G229">
        <f>G$50*EXP(-G$49*(HLOOKUP(G$49,'Russian Bonds'!$B$1:$L$507,MATCH($A229,'Russian Bonds'!$A$2:$A$507,0))/100))</f>
        <v>1.0710905789492764</v>
      </c>
      <c r="H229">
        <f>H$50*EXP(-H$49*(HLOOKUP(H$49,'Russian Bonds'!$B$1:$L$507,MATCH($A229,'Russian Bonds'!$A$2:$A$507,0))/100))</f>
        <v>0.99161273311110187</v>
      </c>
      <c r="I229">
        <f>I$50*EXP(-I$49*(HLOOKUP(I$49,'Russian Bonds'!$B$1:$L$507,MATCH($A229,'Russian Bonds'!$A$2:$A$507,0))/100))</f>
        <v>0.9130883465731493</v>
      </c>
      <c r="J229">
        <f>J$50*EXP(-J$49*(HLOOKUP(J$49,'Russian Bonds'!$B$1:$L$507,MATCH($A229,'Russian Bonds'!$A$2:$A$507,0))/100))</f>
        <v>0.84078219329831394</v>
      </c>
      <c r="K229">
        <f>K$50*EXP(-K$49*(HLOOKUP(K$49,'Russian Bonds'!$B$1:$L$507,MATCH($A229,'Russian Bonds'!$A$2:$A$507,0))/100))</f>
        <v>10.197423775571792</v>
      </c>
      <c r="L229">
        <f>L$50*EXP(-L$49*(HLOOKUP(L$49,'Russian Bonds'!$B$1:$L$507,MATCH($A229,'Russian Bonds'!$A$2:$A$507,0))/100))</f>
        <v>0.41467176460748761</v>
      </c>
      <c r="M229">
        <f>M$50*EXP(-M$49*(HLOOKUP(M$49,'Russian Bonds'!$B$1:$L$507,MATCH($A229,'Russian Bonds'!$A$2:$A$507,0))/100))</f>
        <v>0.38210188153078933</v>
      </c>
      <c r="N229">
        <f>N$50*EXP(-N$49*(HLOOKUP(N$49,'Russian Bonds'!$B$1:$L$507,MATCH($A229,'Russian Bonds'!$A$2:$A$507,0))/100))</f>
        <v>0.3520901598100587</v>
      </c>
      <c r="O229">
        <f>O$50*EXP(-O$49*(HLOOKUP(O$49,'Russian Bonds'!$B$1:$L$507,MATCH($A229,'Russian Bonds'!$A$2:$A$507,0))/100))</f>
        <v>0.32443567181200467</v>
      </c>
      <c r="P229">
        <f>P$50*EXP(-P$49*(HLOOKUP(P$49,'Russian Bonds'!$B$1:$L$507,MATCH($A229,'Russian Bonds'!$A$2:$A$507,0))/100))</f>
        <v>0.30030159268601303</v>
      </c>
      <c r="Q229">
        <f>Q$50*EXP(-Q$49*(HLOOKUP(Q$49,'Russian Bonds'!$B$1:$L$507,MATCH($A229,'Russian Bonds'!$A$2:$A$507,0))/100))</f>
        <v>0.27679780079991712</v>
      </c>
      <c r="R229">
        <f>R$50*EXP(-R$49*(HLOOKUP(R$49,'Russian Bonds'!$B$1:$L$507,MATCH($A229,'Russian Bonds'!$A$2:$A$507,0))/100))</f>
        <v>0.25513358701290406</v>
      </c>
      <c r="S229">
        <f>S$50*EXP(-S$49*(HLOOKUP(S$49,'Russian Bonds'!$B$1:$L$507,MATCH($A229,'Russian Bonds'!$A$2:$A$507,0))/100))</f>
        <v>0.2351649725321466</v>
      </c>
      <c r="T229">
        <f>T$50*EXP(-T$49*(HLOOKUP(T$49,'Russian Bonds'!$B$1:$L$507,MATCH($A229,'Russian Bonds'!$A$2:$A$507,0))/100))</f>
        <v>0.21675924739477043</v>
      </c>
      <c r="U229" s="25">
        <f>U$50*EXP(-U$49*(HLOOKUP(U$49,'Russian Bonds'!$B$1:$L$507,MATCH($A229,'Russian Bonds'!$A$2:$A$507,0))/100))</f>
        <v>5.1946463006638437</v>
      </c>
      <c r="W229" s="129">
        <f t="shared" si="31"/>
        <v>73.057602484176812</v>
      </c>
      <c r="X229" s="21">
        <f t="shared" si="29"/>
        <v>5.7466673322228816</v>
      </c>
      <c r="Y229" s="28">
        <f t="shared" si="30"/>
        <v>-4.1015071405566466E-4</v>
      </c>
    </row>
    <row r="230" spans="1:25" x14ac:dyDescent="0.2">
      <c r="A230" s="175">
        <v>41185</v>
      </c>
      <c r="B230">
        <f>B$50*EXP(-B$49*(HLOOKUP(B$49,'Russian Bonds'!$B$1:$L$507,MATCH($A230,'Russian Bonds'!$A$2:$A$507,0))/100))</f>
        <v>17.461478698316064</v>
      </c>
      <c r="C230">
        <f>C$50*EXP(-C$49*(HLOOKUP(C$49,'Russian Bonds'!$B$1:$L$507,MATCH($A230,'Russian Bonds'!$A$2:$A$507,0))/100))</f>
        <v>2.1918890176002428</v>
      </c>
      <c r="D230">
        <f>D$50*EXP(-D$49*(HLOOKUP(D$49,'Russian Bonds'!$B$1:$L$507,MATCH($A230,'Russian Bonds'!$A$2:$A$507,0))/100))</f>
        <v>15.852390322230775</v>
      </c>
      <c r="E230">
        <f>E$50*EXP(-E$49*(HLOOKUP(E$49,'Russian Bonds'!$B$1:$L$507,MATCH($A230,'Russian Bonds'!$A$2:$A$507,0))/100))</f>
        <v>1.6055555220476057</v>
      </c>
      <c r="F230">
        <f>F$50*EXP(-F$49*(HLOOKUP(F$49,'Russian Bonds'!$B$1:$L$507,MATCH($A230,'Russian Bonds'!$A$2:$A$507,0))/100))</f>
        <v>14.109266436944974</v>
      </c>
      <c r="G230">
        <f>G$50*EXP(-G$49*(HLOOKUP(G$49,'Russian Bonds'!$B$1:$L$507,MATCH($A230,'Russian Bonds'!$A$2:$A$507,0))/100))</f>
        <v>1.0775364406705623</v>
      </c>
      <c r="H230">
        <f>H$50*EXP(-H$49*(HLOOKUP(H$49,'Russian Bonds'!$B$1:$L$507,MATCH($A230,'Russian Bonds'!$A$2:$A$507,0))/100))</f>
        <v>0.99718134196870167</v>
      </c>
      <c r="I230">
        <f>I$50*EXP(-I$49*(HLOOKUP(I$49,'Russian Bonds'!$B$1:$L$507,MATCH($A230,'Russian Bonds'!$A$2:$A$507,0))/100))</f>
        <v>0.91895085199790527</v>
      </c>
      <c r="J230">
        <f>J$50*EXP(-J$49*(HLOOKUP(J$49,'Russian Bonds'!$B$1:$L$507,MATCH($A230,'Russian Bonds'!$A$2:$A$507,0))/100))</f>
        <v>0.84685767056217265</v>
      </c>
      <c r="K230">
        <f>K$50*EXP(-K$49*(HLOOKUP(K$49,'Russian Bonds'!$B$1:$L$507,MATCH($A230,'Russian Bonds'!$A$2:$A$507,0))/100))</f>
        <v>10.26905616285762</v>
      </c>
      <c r="L230">
        <f>L$50*EXP(-L$49*(HLOOKUP(L$49,'Russian Bonds'!$B$1:$L$507,MATCH($A230,'Russian Bonds'!$A$2:$A$507,0))/100))</f>
        <v>0.41787706175214895</v>
      </c>
      <c r="M230">
        <f>M$50*EXP(-M$49*(HLOOKUP(M$49,'Russian Bonds'!$B$1:$L$507,MATCH($A230,'Russian Bonds'!$A$2:$A$507,0))/100))</f>
        <v>0.38532505571497966</v>
      </c>
      <c r="N230">
        <f>N$50*EXP(-N$49*(HLOOKUP(N$49,'Russian Bonds'!$B$1:$L$507,MATCH($A230,'Russian Bonds'!$A$2:$A$507,0))/100))</f>
        <v>0.35530880287900524</v>
      </c>
      <c r="O230">
        <f>O$50*EXP(-O$49*(HLOOKUP(O$49,'Russian Bonds'!$B$1:$L$507,MATCH($A230,'Russian Bonds'!$A$2:$A$507,0))/100))</f>
        <v>0.32763077181436445</v>
      </c>
      <c r="P230">
        <f>P$50*EXP(-P$49*(HLOOKUP(P$49,'Russian Bonds'!$B$1:$L$507,MATCH($A230,'Russian Bonds'!$A$2:$A$507,0))/100))</f>
        <v>0.30301650580357742</v>
      </c>
      <c r="Q230">
        <f>Q$50*EXP(-Q$49*(HLOOKUP(Q$49,'Russian Bonds'!$B$1:$L$507,MATCH($A230,'Russian Bonds'!$A$2:$A$507,0))/100))</f>
        <v>0.27946785544389929</v>
      </c>
      <c r="R230">
        <f>R$50*EXP(-R$49*(HLOOKUP(R$49,'Russian Bonds'!$B$1:$L$507,MATCH($A230,'Russian Bonds'!$A$2:$A$507,0))/100))</f>
        <v>0.25774926688990318</v>
      </c>
      <c r="S230">
        <f>S$50*EXP(-S$49*(HLOOKUP(S$49,'Russian Bonds'!$B$1:$L$507,MATCH($A230,'Russian Bonds'!$A$2:$A$507,0))/100))</f>
        <v>0.23771851856364473</v>
      </c>
      <c r="T230">
        <f>T$50*EXP(-T$49*(HLOOKUP(T$49,'Russian Bonds'!$B$1:$L$507,MATCH($A230,'Russian Bonds'!$A$2:$A$507,0))/100))</f>
        <v>0.21924444150691613</v>
      </c>
      <c r="U230" s="25">
        <f>U$50*EXP(-U$49*(HLOOKUP(U$49,'Russian Bonds'!$B$1:$L$507,MATCH($A230,'Russian Bonds'!$A$2:$A$507,0))/100))</f>
        <v>5.2468533639286701</v>
      </c>
      <c r="W230" s="129">
        <f t="shared" si="31"/>
        <v>73.360354109493741</v>
      </c>
      <c r="X230" s="21">
        <f t="shared" si="29"/>
        <v>5.7617888030227347</v>
      </c>
      <c r="Y230" s="28">
        <f t="shared" si="30"/>
        <v>4.1354498291097498E-3</v>
      </c>
    </row>
    <row r="231" spans="1:25" x14ac:dyDescent="0.2">
      <c r="A231" s="175">
        <v>41186</v>
      </c>
      <c r="B231">
        <f>B$50*EXP(-B$49*(HLOOKUP(B$49,'Russian Bonds'!$B$1:$L$507,MATCH($A231,'Russian Bonds'!$A$2:$A$507,0))/100))</f>
        <v>17.456241040394538</v>
      </c>
      <c r="C231">
        <f>C$50*EXP(-C$49*(HLOOKUP(C$49,'Russian Bonds'!$B$1:$L$507,MATCH($A231,'Russian Bonds'!$A$2:$A$507,0))/100))</f>
        <v>2.1910124373209463</v>
      </c>
      <c r="D231">
        <f>D$50*EXP(-D$49*(HLOOKUP(D$49,'Russian Bonds'!$B$1:$L$507,MATCH($A231,'Russian Bonds'!$A$2:$A$507,0))/100))</f>
        <v>15.842881740897093</v>
      </c>
      <c r="E231">
        <f>E$50*EXP(-E$49*(HLOOKUP(E$49,'Russian Bonds'!$B$1:$L$507,MATCH($A231,'Russian Bonds'!$A$2:$A$507,0))/100))</f>
        <v>1.6042715912707544</v>
      </c>
      <c r="F231">
        <f>F$50*EXP(-F$49*(HLOOKUP(F$49,'Russian Bonds'!$B$1:$L$507,MATCH($A231,'Russian Bonds'!$A$2:$A$507,0))/100))</f>
        <v>14.095164222790293</v>
      </c>
      <c r="G231">
        <f>G$50*EXP(-G$49*(HLOOKUP(G$49,'Russian Bonds'!$B$1:$L$507,MATCH($A231,'Russian Bonds'!$A$2:$A$507,0))/100))</f>
        <v>1.0762441724577576</v>
      </c>
      <c r="H231">
        <f>H$50*EXP(-H$49*(HLOOKUP(H$49,'Russian Bonds'!$B$1:$L$507,MATCH($A231,'Russian Bonds'!$A$2:$A$507,0))/100))</f>
        <v>0.99578626487177579</v>
      </c>
      <c r="I231">
        <f>I$50*EXP(-I$49*(HLOOKUP(I$49,'Russian Bonds'!$B$1:$L$507,MATCH($A231,'Russian Bonds'!$A$2:$A$507,0))/100))</f>
        <v>0.91748170626471293</v>
      </c>
      <c r="J231">
        <f>J$50*EXP(-J$49*(HLOOKUP(J$49,'Russian Bonds'!$B$1:$L$507,MATCH($A231,'Russian Bonds'!$A$2:$A$507,0))/100))</f>
        <v>0.8453346978418117</v>
      </c>
      <c r="K231">
        <f>K$50*EXP(-K$49*(HLOOKUP(K$49,'Russian Bonds'!$B$1:$L$507,MATCH($A231,'Russian Bonds'!$A$2:$A$507,0))/100))</f>
        <v>10.248538574958996</v>
      </c>
      <c r="L231">
        <f>L$50*EXP(-L$49*(HLOOKUP(L$49,'Russian Bonds'!$B$1:$L$507,MATCH($A231,'Russian Bonds'!$A$2:$A$507,0))/100))</f>
        <v>0.41695874273759875</v>
      </c>
      <c r="M231">
        <f>M$50*EXP(-M$49*(HLOOKUP(M$49,'Russian Bonds'!$B$1:$L$507,MATCH($A231,'Russian Bonds'!$A$2:$A$507,0))/100))</f>
        <v>0.38440138443016753</v>
      </c>
      <c r="N231">
        <f>N$50*EXP(-N$49*(HLOOKUP(N$49,'Russian Bonds'!$B$1:$L$507,MATCH($A231,'Russian Bonds'!$A$2:$A$507,0))/100))</f>
        <v>0.3543861998951317</v>
      </c>
      <c r="O231">
        <f>O$50*EXP(-O$49*(HLOOKUP(O$49,'Russian Bonds'!$B$1:$L$507,MATCH($A231,'Russian Bonds'!$A$2:$A$507,0))/100))</f>
        <v>0.32671468876805659</v>
      </c>
      <c r="P231">
        <f>P$50*EXP(-P$49*(HLOOKUP(P$49,'Russian Bonds'!$B$1:$L$507,MATCH($A231,'Russian Bonds'!$A$2:$A$507,0))/100))</f>
        <v>0.30210881849789062</v>
      </c>
      <c r="Q231">
        <f>Q$50*EXP(-Q$49*(HLOOKUP(Q$49,'Russian Bonds'!$B$1:$L$507,MATCH($A231,'Russian Bonds'!$A$2:$A$507,0))/100))</f>
        <v>0.27857498765685179</v>
      </c>
      <c r="R231">
        <f>R$50*EXP(-R$49*(HLOOKUP(R$49,'Russian Bonds'!$B$1:$L$507,MATCH($A231,'Russian Bonds'!$A$2:$A$507,0))/100))</f>
        <v>0.25687440748624479</v>
      </c>
      <c r="S231">
        <f>S$50*EXP(-S$49*(HLOOKUP(S$49,'Russian Bonds'!$B$1:$L$507,MATCH($A231,'Russian Bonds'!$A$2:$A$507,0))/100))</f>
        <v>0.23686427046597916</v>
      </c>
      <c r="T231">
        <f>T$50*EXP(-T$49*(HLOOKUP(T$49,'Russian Bonds'!$B$1:$L$507,MATCH($A231,'Russian Bonds'!$A$2:$A$507,0))/100))</f>
        <v>0.21841289357089741</v>
      </c>
      <c r="U231" s="25">
        <f>U$50*EXP(-U$49*(HLOOKUP(U$49,'Russian Bonds'!$B$1:$L$507,MATCH($A231,'Russian Bonds'!$A$2:$A$507,0))/100))</f>
        <v>5.2363701439152344</v>
      </c>
      <c r="W231" s="129">
        <f t="shared" si="31"/>
        <v>73.284622986492735</v>
      </c>
      <c r="X231" s="21">
        <f t="shared" si="29"/>
        <v>5.7583421015909879</v>
      </c>
      <c r="Y231" s="28">
        <f t="shared" si="30"/>
        <v>-1.032849965039077E-3</v>
      </c>
    </row>
    <row r="232" spans="1:25" x14ac:dyDescent="0.2">
      <c r="A232" s="175">
        <v>41187</v>
      </c>
      <c r="B232">
        <f>B$50*EXP(-B$49*(HLOOKUP(B$49,'Russian Bonds'!$B$1:$L$507,MATCH($A232,'Russian Bonds'!$A$2:$A$507,0))/100))</f>
        <v>17.451004953534721</v>
      </c>
      <c r="C232">
        <f>C$50*EXP(-C$49*(HLOOKUP(C$49,'Russian Bonds'!$B$1:$L$507,MATCH($A232,'Russian Bonds'!$A$2:$A$507,0))/100))</f>
        <v>2.1870721622452112</v>
      </c>
      <c r="D232">
        <f>D$50*EXP(-D$49*(HLOOKUP(D$49,'Russian Bonds'!$B$1:$L$507,MATCH($A232,'Russian Bonds'!$A$2:$A$507,0))/100))</f>
        <v>15.795424317402706</v>
      </c>
      <c r="E232">
        <f>E$50*EXP(-E$49*(HLOOKUP(E$49,'Russian Bonds'!$B$1:$L$507,MATCH($A232,'Russian Bonds'!$A$2:$A$507,0))/100))</f>
        <v>1.59786732198327</v>
      </c>
      <c r="F232">
        <f>F$50*EXP(-F$49*(HLOOKUP(F$49,'Russian Bonds'!$B$1:$L$507,MATCH($A232,'Russian Bonds'!$A$2:$A$507,0))/100))</f>
        <v>14.031878483495801</v>
      </c>
      <c r="G232">
        <f>G$50*EXP(-G$49*(HLOOKUP(G$49,'Russian Bonds'!$B$1:$L$507,MATCH($A232,'Russian Bonds'!$A$2:$A$507,0))/100))</f>
        <v>1.0704481173596576</v>
      </c>
      <c r="H232">
        <f>H$50*EXP(-H$49*(HLOOKUP(H$49,'Russian Bonds'!$B$1:$L$507,MATCH($A232,'Russian Bonds'!$A$2:$A$507,0))/100))</f>
        <v>0.99091884708636635</v>
      </c>
      <c r="I232">
        <f>I$50*EXP(-I$49*(HLOOKUP(I$49,'Russian Bonds'!$B$1:$L$507,MATCH($A232,'Russian Bonds'!$A$2:$A$507,0))/100))</f>
        <v>0.91235816800626057</v>
      </c>
      <c r="J232">
        <f>J$50*EXP(-J$49*(HLOOKUP(J$49,'Russian Bonds'!$B$1:$L$507,MATCH($A232,'Russian Bonds'!$A$2:$A$507,0))/100))</f>
        <v>0.84002582973900175</v>
      </c>
      <c r="K232">
        <f>K$50*EXP(-K$49*(HLOOKUP(K$49,'Russian Bonds'!$B$1:$L$507,MATCH($A232,'Russian Bonds'!$A$2:$A$507,0))/100))</f>
        <v>10.177049309278432</v>
      </c>
      <c r="L232">
        <f>L$50*EXP(-L$49*(HLOOKUP(L$49,'Russian Bonds'!$B$1:$L$507,MATCH($A232,'Russian Bonds'!$A$2:$A$507,0))/100))</f>
        <v>0.41376048949552191</v>
      </c>
      <c r="M232">
        <f>M$50*EXP(-M$49*(HLOOKUP(M$49,'Russian Bonds'!$B$1:$L$507,MATCH($A232,'Russian Bonds'!$A$2:$A$507,0))/100))</f>
        <v>0.38118593658869948</v>
      </c>
      <c r="N232">
        <f>N$50*EXP(-N$49*(HLOOKUP(N$49,'Russian Bonds'!$B$1:$L$507,MATCH($A232,'Russian Bonds'!$A$2:$A$507,0))/100))</f>
        <v>0.35117591442857338</v>
      </c>
      <c r="O232">
        <f>O$50*EXP(-O$49*(HLOOKUP(O$49,'Russian Bonds'!$B$1:$L$507,MATCH($A232,'Russian Bonds'!$A$2:$A$507,0))/100))</f>
        <v>0.32352852253259307</v>
      </c>
      <c r="P232">
        <f>P$50*EXP(-P$49*(HLOOKUP(P$49,'Russian Bonds'!$B$1:$L$507,MATCH($A232,'Russian Bonds'!$A$2:$A$507,0))/100))</f>
        <v>0.29940203791477793</v>
      </c>
      <c r="Q232">
        <f>Q$50*EXP(-Q$49*(HLOOKUP(Q$49,'Russian Bonds'!$B$1:$L$507,MATCH($A232,'Russian Bonds'!$A$2:$A$507,0))/100))</f>
        <v>0.27591346353162105</v>
      </c>
      <c r="R232">
        <f>R$50*EXP(-R$49*(HLOOKUP(R$49,'Russian Bonds'!$B$1:$L$507,MATCH($A232,'Russian Bonds'!$A$2:$A$507,0))/100))</f>
        <v>0.25426760581931768</v>
      </c>
      <c r="S232">
        <f>S$50*EXP(-S$49*(HLOOKUP(S$49,'Russian Bonds'!$B$1:$L$507,MATCH($A232,'Russian Bonds'!$A$2:$A$507,0))/100))</f>
        <v>0.23431990067305467</v>
      </c>
      <c r="T232">
        <f>T$50*EXP(-T$49*(HLOOKUP(T$49,'Russian Bonds'!$B$1:$L$507,MATCH($A232,'Russian Bonds'!$A$2:$A$507,0))/100))</f>
        <v>0.21593712527598277</v>
      </c>
      <c r="U232" s="25">
        <f>U$50*EXP(-U$49*(HLOOKUP(U$49,'Russian Bonds'!$B$1:$L$507,MATCH($A232,'Russian Bonds'!$A$2:$A$507,0))/100))</f>
        <v>5.1739092172773988</v>
      </c>
      <c r="W232" s="129">
        <f t="shared" si="31"/>
        <v>72.977447723668988</v>
      </c>
      <c r="X232" s="21">
        <f t="shared" si="29"/>
        <v>5.7414754090749573</v>
      </c>
      <c r="Y232" s="28">
        <f t="shared" si="30"/>
        <v>-4.2003468562201631E-3</v>
      </c>
    </row>
    <row r="233" spans="1:25" x14ac:dyDescent="0.2">
      <c r="A233" s="175">
        <v>41188</v>
      </c>
      <c r="B233">
        <f>B$50*EXP(-B$49*(HLOOKUP(B$49,'Russian Bonds'!$B$1:$L$507,MATCH($A233,'Russian Bonds'!$A$2:$A$507,0))/100))</f>
        <v>17.438793524566016</v>
      </c>
      <c r="C233">
        <f>C$50*EXP(-C$49*(HLOOKUP(C$49,'Russian Bonds'!$B$1:$L$507,MATCH($A233,'Russian Bonds'!$A$2:$A$507,0))/100))</f>
        <v>2.1848861832546262</v>
      </c>
      <c r="D233">
        <f>D$50*EXP(-D$49*(HLOOKUP(D$49,'Russian Bonds'!$B$1:$L$507,MATCH($A233,'Russian Bonds'!$A$2:$A$507,0))/100))</f>
        <v>15.771748941897364</v>
      </c>
      <c r="E233">
        <f>E$50*EXP(-E$49*(HLOOKUP(E$49,'Russian Bonds'!$B$1:$L$507,MATCH($A233,'Russian Bonds'!$A$2:$A$507,0))/100))</f>
        <v>1.5946747809445223</v>
      </c>
      <c r="F233">
        <f>F$50*EXP(-F$49*(HLOOKUP(F$49,'Russian Bonds'!$B$1:$L$507,MATCH($A233,'Russian Bonds'!$A$2:$A$507,0))/100))</f>
        <v>13.996842600388796</v>
      </c>
      <c r="G233">
        <f>G$50*EXP(-G$49*(HLOOKUP(G$49,'Russian Bonds'!$B$1:$L$507,MATCH($A233,'Russian Bonds'!$A$2:$A$507,0))/100))</f>
        <v>1.0672415852107007</v>
      </c>
      <c r="H233">
        <f>H$50*EXP(-H$49*(HLOOKUP(H$49,'Russian Bonds'!$B$1:$L$507,MATCH($A233,'Russian Bonds'!$A$2:$A$507,0))/100))</f>
        <v>0.98745669342475284</v>
      </c>
      <c r="I233">
        <f>I$50*EXP(-I$49*(HLOOKUP(I$49,'Russian Bonds'!$B$1:$L$507,MATCH($A233,'Russian Bonds'!$A$2:$A$507,0))/100))</f>
        <v>0.90871602447748301</v>
      </c>
      <c r="J233">
        <f>J$50*EXP(-J$49*(HLOOKUP(J$49,'Russian Bonds'!$B$1:$L$507,MATCH($A233,'Russian Bonds'!$A$2:$A$507,0))/100))</f>
        <v>0.83625420602314982</v>
      </c>
      <c r="K233">
        <f>K$50*EXP(-K$49*(HLOOKUP(K$49,'Russian Bonds'!$B$1:$L$507,MATCH($A233,'Russian Bonds'!$A$2:$A$507,0))/100))</f>
        <v>10.146563912310093</v>
      </c>
      <c r="L233">
        <f>L$50*EXP(-L$49*(HLOOKUP(L$49,'Russian Bonds'!$B$1:$L$507,MATCH($A233,'Russian Bonds'!$A$2:$A$507,0))/100))</f>
        <v>0.41239733032987669</v>
      </c>
      <c r="M233">
        <f>M$50*EXP(-M$49*(HLOOKUP(M$49,'Russian Bonds'!$B$1:$L$507,MATCH($A233,'Russian Bonds'!$A$2:$A$507,0))/100))</f>
        <v>0.37981613434041311</v>
      </c>
      <c r="N233">
        <f>N$50*EXP(-N$49*(HLOOKUP(N$49,'Russian Bonds'!$B$1:$L$507,MATCH($A233,'Russian Bonds'!$A$2:$A$507,0))/100))</f>
        <v>0.34980899558661283</v>
      </c>
      <c r="O233">
        <f>O$50*EXP(-O$49*(HLOOKUP(O$49,'Russian Bonds'!$B$1:$L$507,MATCH($A233,'Russian Bonds'!$A$2:$A$507,0))/100))</f>
        <v>0.32217255226878588</v>
      </c>
      <c r="P233">
        <f>P$50*EXP(-P$49*(HLOOKUP(P$49,'Russian Bonds'!$B$1:$L$507,MATCH($A233,'Russian Bonds'!$A$2:$A$507,0))/100))</f>
        <v>0.29805775564773784</v>
      </c>
      <c r="Q233">
        <f>Q$50*EXP(-Q$49*(HLOOKUP(Q$49,'Russian Bonds'!$B$1:$L$507,MATCH($A233,'Russian Bonds'!$A$2:$A$507,0))/100))</f>
        <v>0.2745922523502291</v>
      </c>
      <c r="R233">
        <f>R$50*EXP(-R$49*(HLOOKUP(R$49,'Russian Bonds'!$B$1:$L$507,MATCH($A233,'Russian Bonds'!$A$2:$A$507,0))/100))</f>
        <v>0.2529741421655376</v>
      </c>
      <c r="S233">
        <f>S$50*EXP(-S$49*(HLOOKUP(S$49,'Russian Bonds'!$B$1:$L$507,MATCH($A233,'Russian Bonds'!$A$2:$A$507,0))/100))</f>
        <v>0.23305798345237341</v>
      </c>
      <c r="T233">
        <f>T$50*EXP(-T$49*(HLOOKUP(T$49,'Russian Bonds'!$B$1:$L$507,MATCH($A233,'Russian Bonds'!$A$2:$A$507,0))/100))</f>
        <v>0.21470978490498924</v>
      </c>
      <c r="U233" s="25">
        <f>U$50*EXP(-U$49*(HLOOKUP(U$49,'Russian Bonds'!$B$1:$L$507,MATCH($A233,'Russian Bonds'!$A$2:$A$507,0))/100))</f>
        <v>5.1429587063579714</v>
      </c>
      <c r="W233" s="129">
        <f t="shared" si="31"/>
        <v>72.813724089902038</v>
      </c>
      <c r="X233" s="21">
        <f t="shared" si="29"/>
        <v>5.7340114799936615</v>
      </c>
      <c r="Y233" s="28">
        <f t="shared" si="30"/>
        <v>-2.2460029720046838E-3</v>
      </c>
    </row>
    <row r="234" spans="1:25" x14ac:dyDescent="0.2">
      <c r="A234" s="175">
        <v>41191</v>
      </c>
      <c r="B234">
        <f>B$50*EXP(-B$49*(HLOOKUP(B$49,'Russian Bonds'!$B$1:$L$507,MATCH($A234,'Russian Bonds'!$A$2:$A$507,0))/100))</f>
        <v>17.445770437265359</v>
      </c>
      <c r="C234">
        <f>C$50*EXP(-C$49*(HLOOKUP(C$49,'Russian Bonds'!$B$1:$L$507,MATCH($A234,'Russian Bonds'!$A$2:$A$507,0))/100))</f>
        <v>2.1866347915512896</v>
      </c>
      <c r="D234">
        <f>D$50*EXP(-D$49*(HLOOKUP(D$49,'Russian Bonds'!$B$1:$L$507,MATCH($A234,'Russian Bonds'!$A$2:$A$507,0))/100))</f>
        <v>15.771748941897364</v>
      </c>
      <c r="E234">
        <f>E$50*EXP(-E$49*(HLOOKUP(E$49,'Russian Bonds'!$B$1:$L$507,MATCH($A234,'Russian Bonds'!$A$2:$A$507,0))/100))</f>
        <v>1.5946747809445223</v>
      </c>
      <c r="F234">
        <f>F$50*EXP(-F$49*(HLOOKUP(F$49,'Russian Bonds'!$B$1:$L$507,MATCH($A234,'Russian Bonds'!$A$2:$A$507,0))/100))</f>
        <v>13.968876890220091</v>
      </c>
      <c r="G234">
        <f>G$50*EXP(-G$49*(HLOOKUP(G$49,'Russian Bonds'!$B$1:$L$507,MATCH($A234,'Russian Bonds'!$A$2:$A$507,0))/100))</f>
        <v>1.0646832766045105</v>
      </c>
      <c r="H234">
        <f>H$50*EXP(-H$49*(HLOOKUP(H$49,'Russian Bonds'!$B$1:$L$507,MATCH($A234,'Russian Bonds'!$A$2:$A$507,0))/100))</f>
        <v>0.9846956819031546</v>
      </c>
      <c r="I234">
        <f>I$50*EXP(-I$49*(HLOOKUP(I$49,'Russian Bonds'!$B$1:$L$507,MATCH($A234,'Russian Bonds'!$A$2:$A$507,0))/100))</f>
        <v>0.90581278086636707</v>
      </c>
      <c r="J234">
        <f>J$50*EXP(-J$49*(HLOOKUP(J$49,'Russian Bonds'!$B$1:$L$507,MATCH($A234,'Russian Bonds'!$A$2:$A$507,0))/100))</f>
        <v>0.83324910331185698</v>
      </c>
      <c r="K234">
        <f>K$50*EXP(-K$49*(HLOOKUP(K$49,'Russian Bonds'!$B$1:$L$507,MATCH($A234,'Russian Bonds'!$A$2:$A$507,0))/100))</f>
        <v>10.126291064091305</v>
      </c>
      <c r="L234">
        <f>L$50*EXP(-L$49*(HLOOKUP(L$49,'Russian Bonds'!$B$1:$L$507,MATCH($A234,'Russian Bonds'!$A$2:$A$507,0))/100))</f>
        <v>0.4114910534732249</v>
      </c>
      <c r="M234">
        <f>M$50*EXP(-M$49*(HLOOKUP(M$49,'Russian Bonds'!$B$1:$L$507,MATCH($A234,'Russian Bonds'!$A$2:$A$507,0))/100))</f>
        <v>0.37890566861389152</v>
      </c>
      <c r="N234">
        <f>N$50*EXP(-N$49*(HLOOKUP(N$49,'Russian Bonds'!$B$1:$L$507,MATCH($A234,'Russian Bonds'!$A$2:$A$507,0))/100))</f>
        <v>0.34890067352845128</v>
      </c>
      <c r="O234">
        <f>O$50*EXP(-O$49*(HLOOKUP(O$49,'Russian Bonds'!$B$1:$L$507,MATCH($A234,'Russian Bonds'!$A$2:$A$507,0))/100))</f>
        <v>0.3212717308609408</v>
      </c>
      <c r="P234">
        <f>P$50*EXP(-P$49*(HLOOKUP(P$49,'Russian Bonds'!$B$1:$L$507,MATCH($A234,'Russian Bonds'!$A$2:$A$507,0))/100))</f>
        <v>0.29761100416164665</v>
      </c>
      <c r="Q234">
        <f>Q$50*EXP(-Q$49*(HLOOKUP(Q$49,'Russian Bonds'!$B$1:$L$507,MATCH($A234,'Russian Bonds'!$A$2:$A$507,0))/100))</f>
        <v>0.27415325603717161</v>
      </c>
      <c r="R234">
        <f>R$50*EXP(-R$49*(HLOOKUP(R$49,'Russian Bonds'!$B$1:$L$507,MATCH($A234,'Russian Bonds'!$A$2:$A$507,0))/100))</f>
        <v>0.25254445146443588</v>
      </c>
      <c r="S234">
        <f>S$50*EXP(-S$49*(HLOOKUP(S$49,'Russian Bonds'!$B$1:$L$507,MATCH($A234,'Russian Bonds'!$A$2:$A$507,0))/100))</f>
        <v>0.23263885640966178</v>
      </c>
      <c r="T234">
        <f>T$50*EXP(-T$49*(HLOOKUP(T$49,'Russian Bonds'!$B$1:$L$507,MATCH($A234,'Russian Bonds'!$A$2:$A$507,0))/100))</f>
        <v>0.21430222361949894</v>
      </c>
      <c r="U234" s="25">
        <f>U$50*EXP(-U$49*(HLOOKUP(U$49,'Russian Bonds'!$B$1:$L$507,MATCH($A234,'Russian Bonds'!$A$2:$A$507,0))/100))</f>
        <v>5.1224279603987757</v>
      </c>
      <c r="W234" s="129">
        <f t="shared" si="31"/>
        <v>72.736684627223539</v>
      </c>
      <c r="X234" s="21">
        <f t="shared" si="29"/>
        <v>5.727583723566406</v>
      </c>
      <c r="Y234" s="28">
        <f t="shared" si="30"/>
        <v>-1.0585950331829816E-3</v>
      </c>
    </row>
    <row r="235" spans="1:25" x14ac:dyDescent="0.2">
      <c r="A235" s="175">
        <v>41192</v>
      </c>
      <c r="B235">
        <f>B$50*EXP(-B$49*(HLOOKUP(B$49,'Russian Bonds'!$B$1:$L$507,MATCH($A235,'Russian Bonds'!$A$2:$A$507,0))/100))</f>
        <v>17.445770437265359</v>
      </c>
      <c r="C235">
        <f>C$50*EXP(-C$49*(HLOOKUP(C$49,'Russian Bonds'!$B$1:$L$507,MATCH($A235,'Russian Bonds'!$A$2:$A$507,0))/100))</f>
        <v>2.1853232041919139</v>
      </c>
      <c r="D235">
        <f>D$50*EXP(-D$49*(HLOOKUP(D$49,'Russian Bonds'!$B$1:$L$507,MATCH($A235,'Russian Bonds'!$A$2:$A$507,0))/100))</f>
        <v>15.752834194285425</v>
      </c>
      <c r="E235">
        <f>E$50*EXP(-E$49*(HLOOKUP(E$49,'Russian Bonds'!$B$1:$L$507,MATCH($A235,'Russian Bonds'!$A$2:$A$507,0))/100))</f>
        <v>1.5921253413905347</v>
      </c>
      <c r="F235">
        <f>F$50*EXP(-F$49*(HLOOKUP(F$49,'Russian Bonds'!$B$1:$L$507,MATCH($A235,'Russian Bonds'!$A$2:$A$507,0))/100))</f>
        <v>13.940967055577572</v>
      </c>
      <c r="G235">
        <f>G$50*EXP(-G$49*(HLOOKUP(G$49,'Russian Bonds'!$B$1:$L$507,MATCH($A235,'Russian Bonds'!$A$2:$A$507,0))/100))</f>
        <v>1.0621311005769372</v>
      </c>
      <c r="H235">
        <f>H$50*EXP(-H$49*(HLOOKUP(H$49,'Russian Bonds'!$B$1:$L$507,MATCH($A235,'Russian Bonds'!$A$2:$A$507,0))/100))</f>
        <v>0.98194239040074605</v>
      </c>
      <c r="I235">
        <f>I$50*EXP(-I$49*(HLOOKUP(I$49,'Russian Bonds'!$B$1:$L$507,MATCH($A235,'Russian Bonds'!$A$2:$A$507,0))/100))</f>
        <v>0.90291881278604214</v>
      </c>
      <c r="J235">
        <f>J$50*EXP(-J$49*(HLOOKUP(J$49,'Russian Bonds'!$B$1:$L$507,MATCH($A235,'Russian Bonds'!$A$2:$A$507,0))/100))</f>
        <v>0.83025479952060588</v>
      </c>
      <c r="K235">
        <f>K$50*EXP(-K$49*(HLOOKUP(K$49,'Russian Bonds'!$B$1:$L$507,MATCH($A235,'Russian Bonds'!$A$2:$A$507,0))/100))</f>
        <v>10.085866802257611</v>
      </c>
      <c r="L235">
        <f>L$50*EXP(-L$49*(HLOOKUP(L$49,'Russian Bonds'!$B$1:$L$507,MATCH($A235,'Russian Bonds'!$A$2:$A$507,0))/100))</f>
        <v>0.40968447023568544</v>
      </c>
      <c r="M235">
        <f>M$50*EXP(-M$49*(HLOOKUP(M$49,'Russian Bonds'!$B$1:$L$507,MATCH($A235,'Russian Bonds'!$A$2:$A$507,0))/100))</f>
        <v>0.37709127942223075</v>
      </c>
      <c r="N235">
        <f>N$50*EXP(-N$49*(HLOOKUP(N$49,'Russian Bonds'!$B$1:$L$507,MATCH($A235,'Russian Bonds'!$A$2:$A$507,0))/100))</f>
        <v>0.34709109899745677</v>
      </c>
      <c r="O235">
        <f>O$50*EXP(-O$49*(HLOOKUP(O$49,'Russian Bonds'!$B$1:$L$507,MATCH($A235,'Russian Bonds'!$A$2:$A$507,0))/100))</f>
        <v>0.31947763731860018</v>
      </c>
      <c r="P235">
        <f>P$50*EXP(-P$49*(HLOOKUP(P$49,'Russian Bonds'!$B$1:$L$507,MATCH($A235,'Russian Bonds'!$A$2:$A$507,0))/100))</f>
        <v>0.29538727105332963</v>
      </c>
      <c r="Q235">
        <f>Q$50*EXP(-Q$49*(HLOOKUP(Q$49,'Russian Bonds'!$B$1:$L$507,MATCH($A235,'Russian Bonds'!$A$2:$A$507,0))/100))</f>
        <v>0.27196877954537041</v>
      </c>
      <c r="R235">
        <f>R$50*EXP(-R$49*(HLOOKUP(R$49,'Russian Bonds'!$B$1:$L$507,MATCH($A235,'Russian Bonds'!$A$2:$A$507,0))/100))</f>
        <v>0.25040692100115636</v>
      </c>
      <c r="S235">
        <f>S$50*EXP(-S$49*(HLOOKUP(S$49,'Russian Bonds'!$B$1:$L$507,MATCH($A235,'Russian Bonds'!$A$2:$A$507,0))/100))</f>
        <v>0.23055450037352176</v>
      </c>
      <c r="T235">
        <f>T$50*EXP(-T$49*(HLOOKUP(T$49,'Russian Bonds'!$B$1:$L$507,MATCH($A235,'Russian Bonds'!$A$2:$A$507,0))/100))</f>
        <v>0.21227599233265115</v>
      </c>
      <c r="U235" s="25">
        <f>U$50*EXP(-U$49*(HLOOKUP(U$49,'Russian Bonds'!$B$1:$L$507,MATCH($A235,'Russian Bonds'!$A$2:$A$507,0))/100))</f>
        <v>5.0714589505848986</v>
      </c>
      <c r="W235" s="129">
        <f t="shared" si="31"/>
        <v>72.56553103911763</v>
      </c>
      <c r="X235" s="21">
        <f t="shared" si="29"/>
        <v>5.7136917761773161</v>
      </c>
      <c r="Y235" s="28">
        <f t="shared" si="30"/>
        <v>-2.3558301086962353E-3</v>
      </c>
    </row>
    <row r="236" spans="1:25" x14ac:dyDescent="0.2">
      <c r="A236" s="175">
        <v>41193</v>
      </c>
      <c r="B236">
        <f>B$50*EXP(-B$49*(HLOOKUP(B$49,'Russian Bonds'!$B$1:$L$507,MATCH($A236,'Russian Bonds'!$A$2:$A$507,0))/100))</f>
        <v>17.444025947447578</v>
      </c>
      <c r="C236">
        <f>C$50*EXP(-C$49*(HLOOKUP(C$49,'Russian Bonds'!$B$1:$L$507,MATCH($A236,'Russian Bonds'!$A$2:$A$507,0))/100))</f>
        <v>2.182702389150406</v>
      </c>
      <c r="D236">
        <f>D$50*EXP(-D$49*(HLOOKUP(D$49,'Russian Bonds'!$B$1:$L$507,MATCH($A236,'Russian Bonds'!$A$2:$A$507,0))/100))</f>
        <v>15.719787953175084</v>
      </c>
      <c r="E236">
        <f>E$50*EXP(-E$49*(HLOOKUP(E$49,'Russian Bonds'!$B$1:$L$507,MATCH($A236,'Russian Bonds'!$A$2:$A$507,0))/100))</f>
        <v>1.5876736257449988</v>
      </c>
      <c r="F236">
        <f>F$50*EXP(-F$49*(HLOOKUP(F$49,'Russian Bonds'!$B$1:$L$507,MATCH($A236,'Russian Bonds'!$A$2:$A$507,0))/100))</f>
        <v>13.899206826075261</v>
      </c>
      <c r="G236">
        <f>G$50*EXP(-G$49*(HLOOKUP(G$49,'Russian Bonds'!$B$1:$L$507,MATCH($A236,'Russian Bonds'!$A$2:$A$507,0))/100))</f>
        <v>1.0583143029726882</v>
      </c>
      <c r="H236">
        <f>H$50*EXP(-H$49*(HLOOKUP(H$49,'Russian Bonds'!$B$1:$L$507,MATCH($A236,'Russian Bonds'!$A$2:$A$507,0))/100))</f>
        <v>0.97851159942082355</v>
      </c>
      <c r="I236">
        <f>I$50*EXP(-I$49*(HLOOKUP(I$49,'Russian Bonds'!$B$1:$L$507,MATCH($A236,'Russian Bonds'!$A$2:$A$507,0))/100))</f>
        <v>0.89931435126388981</v>
      </c>
      <c r="J236">
        <f>J$50*EXP(-J$49*(HLOOKUP(J$49,'Russian Bonds'!$B$1:$L$507,MATCH($A236,'Russian Bonds'!$A$2:$A$507,0))/100))</f>
        <v>0.8265270466572866</v>
      </c>
      <c r="K236">
        <f>K$50*EXP(-K$49*(HLOOKUP(K$49,'Russian Bonds'!$B$1:$L$507,MATCH($A236,'Russian Bonds'!$A$2:$A$507,0))/100))</f>
        <v>10.045603914507915</v>
      </c>
      <c r="L236">
        <f>L$50*EXP(-L$49*(HLOOKUP(L$49,'Russian Bonds'!$B$1:$L$507,MATCH($A236,'Russian Bonds'!$A$2:$A$507,0))/100))</f>
        <v>0.40788581850228567</v>
      </c>
      <c r="M236">
        <f>M$50*EXP(-M$49*(HLOOKUP(M$49,'Russian Bonds'!$B$1:$L$507,MATCH($A236,'Russian Bonds'!$A$2:$A$507,0))/100))</f>
        <v>0.37528557843032917</v>
      </c>
      <c r="N236">
        <f>N$50*EXP(-N$49*(HLOOKUP(N$49,'Russian Bonds'!$B$1:$L$507,MATCH($A236,'Russian Bonds'!$A$2:$A$507,0))/100))</f>
        <v>0.34529090983092736</v>
      </c>
      <c r="O236">
        <f>O$50*EXP(-O$49*(HLOOKUP(O$49,'Russian Bonds'!$B$1:$L$507,MATCH($A236,'Russian Bonds'!$A$2:$A$507,0))/100))</f>
        <v>0.31769356262114828</v>
      </c>
      <c r="P236">
        <f>P$50*EXP(-P$49*(HLOOKUP(P$49,'Russian Bonds'!$B$1:$L$507,MATCH($A236,'Russian Bonds'!$A$2:$A$507,0))/100))</f>
        <v>0.29406101464855738</v>
      </c>
      <c r="Q236">
        <f>Q$50*EXP(-Q$49*(HLOOKUP(Q$49,'Russian Bonds'!$B$1:$L$507,MATCH($A236,'Russian Bonds'!$A$2:$A$507,0))/100))</f>
        <v>0.27066645747697421</v>
      </c>
      <c r="R236">
        <f>R$50*EXP(-R$49*(HLOOKUP(R$49,'Russian Bonds'!$B$1:$L$507,MATCH($A236,'Russian Bonds'!$A$2:$A$507,0))/100))</f>
        <v>0.24913309671698805</v>
      </c>
      <c r="S236">
        <f>S$50*EXP(-S$49*(HLOOKUP(S$49,'Russian Bonds'!$B$1:$L$507,MATCH($A236,'Russian Bonds'!$A$2:$A$507,0))/100))</f>
        <v>0.22931286151360752</v>
      </c>
      <c r="T236">
        <f>T$50*EXP(-T$49*(HLOOKUP(T$49,'Russian Bonds'!$B$1:$L$507,MATCH($A236,'Russian Bonds'!$A$2:$A$507,0))/100))</f>
        <v>0.21106946105717186</v>
      </c>
      <c r="U236" s="25">
        <f>U$50*EXP(-U$49*(HLOOKUP(U$49,'Russian Bonds'!$B$1:$L$507,MATCH($A236,'Russian Bonds'!$A$2:$A$507,0))/100))</f>
        <v>5.0411213008435078</v>
      </c>
      <c r="W236" s="129">
        <f t="shared" si="31"/>
        <v>72.383188018057439</v>
      </c>
      <c r="X236" s="21">
        <f t="shared" si="29"/>
        <v>5.7053050581501292</v>
      </c>
      <c r="Y236" s="28">
        <f t="shared" si="30"/>
        <v>-2.5159672804778823E-3</v>
      </c>
    </row>
    <row r="237" spans="1:25" x14ac:dyDescent="0.2">
      <c r="A237" s="175">
        <v>41194</v>
      </c>
      <c r="B237">
        <f>B$50*EXP(-B$49*(HLOOKUP(B$49,'Russian Bonds'!$B$1:$L$507,MATCH($A237,'Russian Bonds'!$A$2:$A$507,0))/100))</f>
        <v>17.444025947447578</v>
      </c>
      <c r="C237">
        <f>C$50*EXP(-C$49*(HLOOKUP(C$49,'Russian Bonds'!$B$1:$L$507,MATCH($A237,'Russian Bonds'!$A$2:$A$507,0))/100))</f>
        <v>2.1822658923237137</v>
      </c>
      <c r="D237">
        <f>D$50*EXP(-D$49*(HLOOKUP(D$49,'Russian Bonds'!$B$1:$L$507,MATCH($A237,'Russian Bonds'!$A$2:$A$507,0))/100))</f>
        <v>15.724504597022237</v>
      </c>
      <c r="E237">
        <f>E$50*EXP(-E$49*(HLOOKUP(E$49,'Russian Bonds'!$B$1:$L$507,MATCH($A237,'Russian Bonds'!$A$2:$A$507,0))/100))</f>
        <v>1.5883088222261237</v>
      </c>
      <c r="F237">
        <f>F$50*EXP(-F$49*(HLOOKUP(F$49,'Russian Bonds'!$B$1:$L$507,MATCH($A237,'Russian Bonds'!$A$2:$A$507,0))/100))</f>
        <v>13.906158167178754</v>
      </c>
      <c r="G237">
        <f>G$50*EXP(-G$49*(HLOOKUP(G$49,'Russian Bonds'!$B$1:$L$507,MATCH($A237,'Russian Bonds'!$A$2:$A$507,0))/100))</f>
        <v>1.0589494820891514</v>
      </c>
      <c r="H237">
        <f>H$50*EXP(-H$49*(HLOOKUP(H$49,'Russian Bonds'!$B$1:$L$507,MATCH($A237,'Russian Bonds'!$A$2:$A$507,0))/100))</f>
        <v>0.97645888117057622</v>
      </c>
      <c r="I237">
        <f>I$50*EXP(-I$49*(HLOOKUP(I$49,'Russian Bonds'!$B$1:$L$507,MATCH($A237,'Russian Bonds'!$A$2:$A$507,0))/100))</f>
        <v>0.89715858477541033</v>
      </c>
      <c r="J237">
        <f>J$50*EXP(-J$49*(HLOOKUP(J$49,'Russian Bonds'!$B$1:$L$507,MATCH($A237,'Russian Bonds'!$A$2:$A$507,0))/100))</f>
        <v>0.82429843361280408</v>
      </c>
      <c r="K237">
        <f>K$50*EXP(-K$49*(HLOOKUP(K$49,'Russian Bonds'!$B$1:$L$507,MATCH($A237,'Russian Bonds'!$A$2:$A$507,0))/100))</f>
        <v>9.9555991084362851</v>
      </c>
      <c r="L237">
        <f>L$50*EXP(-L$49*(HLOOKUP(L$49,'Russian Bonds'!$B$1:$L$507,MATCH($A237,'Russian Bonds'!$A$2:$A$507,0))/100))</f>
        <v>0.40386767154471476</v>
      </c>
      <c r="M237">
        <f>M$50*EXP(-M$49*(HLOOKUP(M$49,'Russian Bonds'!$B$1:$L$507,MATCH($A237,'Russian Bonds'!$A$2:$A$507,0))/100))</f>
        <v>0.37125430225853745</v>
      </c>
      <c r="N237">
        <f>N$50*EXP(-N$49*(HLOOKUP(N$49,'Russian Bonds'!$B$1:$L$507,MATCH($A237,'Russian Bonds'!$A$2:$A$507,0))/100))</f>
        <v>0.34127454772079602</v>
      </c>
      <c r="O237">
        <f>O$50*EXP(-O$49*(HLOOKUP(O$49,'Russian Bonds'!$B$1:$L$507,MATCH($A237,'Russian Bonds'!$A$2:$A$507,0))/100))</f>
        <v>0.31371573666216163</v>
      </c>
      <c r="P237">
        <f>P$50*EXP(-P$49*(HLOOKUP(P$49,'Russian Bonds'!$B$1:$L$507,MATCH($A237,'Russian Bonds'!$A$2:$A$507,0))/100))</f>
        <v>0.28968301650208494</v>
      </c>
      <c r="Q237">
        <f>Q$50*EXP(-Q$49*(HLOOKUP(Q$49,'Russian Bonds'!$B$1:$L$507,MATCH($A237,'Russian Bonds'!$A$2:$A$507,0))/100))</f>
        <v>0.26637025542567239</v>
      </c>
      <c r="R237">
        <f>R$50*EXP(-R$49*(HLOOKUP(R$49,'Russian Bonds'!$B$1:$L$507,MATCH($A237,'Russian Bonds'!$A$2:$A$507,0))/100))</f>
        <v>0.24493363067084484</v>
      </c>
      <c r="S237">
        <f>S$50*EXP(-S$49*(HLOOKUP(S$49,'Russian Bonds'!$B$1:$L$507,MATCH($A237,'Russian Bonds'!$A$2:$A$507,0))/100))</f>
        <v>0.22522215679724075</v>
      </c>
      <c r="T237">
        <f>T$50*EXP(-T$49*(HLOOKUP(T$49,'Russian Bonds'!$B$1:$L$507,MATCH($A237,'Russian Bonds'!$A$2:$A$507,0))/100))</f>
        <v>0.20709699918900859</v>
      </c>
      <c r="U237" s="25">
        <f>U$50*EXP(-U$49*(HLOOKUP(U$49,'Russian Bonds'!$B$1:$L$507,MATCH($A237,'Russian Bonds'!$A$2:$A$507,0))/100))</f>
        <v>4.9511929010798799</v>
      </c>
      <c r="W237" s="129">
        <f t="shared" si="31"/>
        <v>72.17233913413358</v>
      </c>
      <c r="X237" s="21">
        <f t="shared" si="29"/>
        <v>5.6769239243351191</v>
      </c>
      <c r="Y237" s="28">
        <f t="shared" si="30"/>
        <v>-2.9172047254937376E-3</v>
      </c>
    </row>
    <row r="238" spans="1:25" x14ac:dyDescent="0.2">
      <c r="A238" s="175">
        <v>41195</v>
      </c>
      <c r="B238">
        <f>B$50*EXP(-B$49*(HLOOKUP(B$49,'Russian Bonds'!$B$1:$L$507,MATCH($A238,'Russian Bonds'!$A$2:$A$507,0))/100))</f>
        <v>17.445770437265359</v>
      </c>
      <c r="C238">
        <f>C$50*EXP(-C$49*(HLOOKUP(C$49,'Russian Bonds'!$B$1:$L$507,MATCH($A238,'Russian Bonds'!$A$2:$A$507,0))/100))</f>
        <v>2.182702389150406</v>
      </c>
      <c r="D238">
        <f>D$50*EXP(-D$49*(HLOOKUP(D$49,'Russian Bonds'!$B$1:$L$507,MATCH($A238,'Russian Bonds'!$A$2:$A$507,0))/100))</f>
        <v>15.710358909399183</v>
      </c>
      <c r="E238">
        <f>E$50*EXP(-E$49*(HLOOKUP(E$49,'Russian Bonds'!$B$1:$L$507,MATCH($A238,'Russian Bonds'!$A$2:$A$507,0))/100))</f>
        <v>1.5864039947645088</v>
      </c>
      <c r="F238">
        <f>F$50*EXP(-F$49*(HLOOKUP(F$49,'Russian Bonds'!$B$1:$L$507,MATCH($A238,'Russian Bonds'!$A$2:$A$507,0))/100))</f>
        <v>13.857571689528204</v>
      </c>
      <c r="G238">
        <f>G$50*EXP(-G$49*(HLOOKUP(G$49,'Russian Bonds'!$B$1:$L$507,MATCH($A238,'Russian Bonds'!$A$2:$A$507,0))/100))</f>
        <v>1.054511221136619</v>
      </c>
      <c r="H238">
        <f>H$50*EXP(-H$49*(HLOOKUP(H$49,'Russian Bonds'!$B$1:$L$507,MATCH($A238,'Russian Bonds'!$A$2:$A$507,0))/100))</f>
        <v>0.97304724892561512</v>
      </c>
      <c r="I238">
        <f>I$50*EXP(-I$49*(HLOOKUP(I$49,'Russian Bonds'!$B$1:$L$507,MATCH($A238,'Russian Bonds'!$A$2:$A$507,0))/100))</f>
        <v>0.89357711814485741</v>
      </c>
      <c r="J238">
        <f>J$50*EXP(-J$49*(HLOOKUP(J$49,'Russian Bonds'!$B$1:$L$507,MATCH($A238,'Russian Bonds'!$A$2:$A$507,0))/100))</f>
        <v>0.82059742417822568</v>
      </c>
      <c r="K238">
        <f>K$50*EXP(-K$49*(HLOOKUP(K$49,'Russian Bonds'!$B$1:$L$507,MATCH($A238,'Russian Bonds'!$A$2:$A$507,0))/100))</f>
        <v>9.9755302311321472</v>
      </c>
      <c r="L238">
        <f>L$50*EXP(-L$49*(HLOOKUP(L$49,'Russian Bonds'!$B$1:$L$507,MATCH($A238,'Russian Bonds'!$A$2:$A$507,0))/100))</f>
        <v>0.40475715849900301</v>
      </c>
      <c r="M238">
        <f>M$50*EXP(-M$49*(HLOOKUP(M$49,'Russian Bonds'!$B$1:$L$507,MATCH($A238,'Russian Bonds'!$A$2:$A$507,0))/100))</f>
        <v>0.37214638265223188</v>
      </c>
      <c r="N238">
        <f>N$50*EXP(-N$49*(HLOOKUP(N$49,'Russian Bonds'!$B$1:$L$507,MATCH($A238,'Russian Bonds'!$A$2:$A$507,0))/100))</f>
        <v>0.34216301605319843</v>
      </c>
      <c r="O238">
        <f>O$50*EXP(-O$49*(HLOOKUP(O$49,'Russian Bonds'!$B$1:$L$507,MATCH($A238,'Russian Bonds'!$A$2:$A$507,0))/100))</f>
        <v>0.31459537163908852</v>
      </c>
      <c r="P238">
        <f>P$50*EXP(-P$49*(HLOOKUP(P$49,'Russian Bonds'!$B$1:$L$507,MATCH($A238,'Russian Bonds'!$A$2:$A$507,0))/100))</f>
        <v>0.29142633933964474</v>
      </c>
      <c r="Q238">
        <f>Q$50*EXP(-Q$49*(HLOOKUP(Q$49,'Russian Bonds'!$B$1:$L$507,MATCH($A238,'Russian Bonds'!$A$2:$A$507,0))/100))</f>
        <v>0.26808049197976636</v>
      </c>
      <c r="R238">
        <f>R$50*EXP(-R$49*(HLOOKUP(R$49,'Russian Bonds'!$B$1:$L$507,MATCH($A238,'Russian Bonds'!$A$2:$A$507,0))/100))</f>
        <v>0.24660485508262697</v>
      </c>
      <c r="S238">
        <f>S$50*EXP(-S$49*(HLOOKUP(S$49,'Russian Bonds'!$B$1:$L$507,MATCH($A238,'Russian Bonds'!$A$2:$A$507,0))/100))</f>
        <v>0.22684960812036048</v>
      </c>
      <c r="T238">
        <f>T$50*EXP(-T$49*(HLOOKUP(T$49,'Russian Bonds'!$B$1:$L$507,MATCH($A238,'Russian Bonds'!$A$2:$A$507,0))/100))</f>
        <v>0.20867693252478259</v>
      </c>
      <c r="U238" s="25">
        <f>U$50*EXP(-U$49*(HLOOKUP(U$49,'Russian Bonds'!$B$1:$L$507,MATCH($A238,'Russian Bonds'!$A$2:$A$507,0))/100))</f>
        <v>4.9809893584692091</v>
      </c>
      <c r="W238" s="129">
        <f t="shared" si="31"/>
        <v>72.156360177985022</v>
      </c>
      <c r="X238" s="21">
        <f t="shared" si="29"/>
        <v>5.6861913015074625</v>
      </c>
      <c r="Y238" s="28">
        <f t="shared" si="30"/>
        <v>-2.2142451626049086E-4</v>
      </c>
    </row>
    <row r="239" spans="1:25" x14ac:dyDescent="0.2">
      <c r="A239" s="175">
        <v>41198</v>
      </c>
      <c r="B239">
        <f>B$50*EXP(-B$49*(HLOOKUP(B$49,'Russian Bonds'!$B$1:$L$507,MATCH($A239,'Russian Bonds'!$A$2:$A$507,0))/100))</f>
        <v>17.445770437265359</v>
      </c>
      <c r="C239">
        <f>C$50*EXP(-C$49*(HLOOKUP(C$49,'Russian Bonds'!$B$1:$L$507,MATCH($A239,'Russian Bonds'!$A$2:$A$507,0))/100))</f>
        <v>2.1848861832546262</v>
      </c>
      <c r="D239">
        <f>D$50*EXP(-D$49*(HLOOKUP(D$49,'Russian Bonds'!$B$1:$L$507,MATCH($A239,'Russian Bonds'!$A$2:$A$507,0))/100))</f>
        <v>15.738663021494876</v>
      </c>
      <c r="E239">
        <f>E$50*EXP(-E$49*(HLOOKUP(E$49,'Russian Bonds'!$B$1:$L$507,MATCH($A239,'Russian Bonds'!$A$2:$A$507,0))/100))</f>
        <v>1.5902159368527173</v>
      </c>
      <c r="F239">
        <f>F$50*EXP(-F$49*(HLOOKUP(F$49,'Russian Bonds'!$B$1:$L$507,MATCH($A239,'Russian Bonds'!$A$2:$A$507,0))/100))</f>
        <v>13.892258959773544</v>
      </c>
      <c r="G239">
        <f>G$50*EXP(-G$49*(HLOOKUP(G$49,'Russian Bonds'!$B$1:$L$507,MATCH($A239,'Russian Bonds'!$A$2:$A$507,0))/100))</f>
        <v>1.0576795048493857</v>
      </c>
      <c r="H239">
        <f>H$50*EXP(-H$49*(HLOOKUP(H$49,'Russian Bonds'!$B$1:$L$507,MATCH($A239,'Russian Bonds'!$A$2:$A$507,0))/100))</f>
        <v>0.97509279522023007</v>
      </c>
      <c r="I239">
        <f>I$50*EXP(-I$49*(HLOOKUP(I$49,'Russian Bonds'!$B$1:$L$507,MATCH($A239,'Russian Bonds'!$A$2:$A$507,0))/100))</f>
        <v>0.89572427879054295</v>
      </c>
      <c r="J239">
        <f>J$50*EXP(-J$49*(HLOOKUP(J$49,'Russian Bonds'!$B$1:$L$507,MATCH($A239,'Russian Bonds'!$A$2:$A$507,0))/100))</f>
        <v>0.82281603099490586</v>
      </c>
      <c r="K239">
        <f>K$50*EXP(-K$49*(HLOOKUP(K$49,'Russian Bonds'!$B$1:$L$507,MATCH($A239,'Russian Bonds'!$A$2:$A$507,0))/100))</f>
        <v>9.9755302311321472</v>
      </c>
      <c r="L239">
        <f>L$50*EXP(-L$49*(HLOOKUP(L$49,'Russian Bonds'!$B$1:$L$507,MATCH($A239,'Russian Bonds'!$A$2:$A$507,0))/100))</f>
        <v>0.40475715849900301</v>
      </c>
      <c r="M239">
        <f>M$50*EXP(-M$49*(HLOOKUP(M$49,'Russian Bonds'!$B$1:$L$507,MATCH($A239,'Russian Bonds'!$A$2:$A$507,0))/100))</f>
        <v>0.37214638265223188</v>
      </c>
      <c r="N239">
        <f>N$50*EXP(-N$49*(HLOOKUP(N$49,'Russian Bonds'!$B$1:$L$507,MATCH($A239,'Russian Bonds'!$A$2:$A$507,0))/100))</f>
        <v>0.34216301605319843</v>
      </c>
      <c r="O239">
        <f>O$50*EXP(-O$49*(HLOOKUP(O$49,'Russian Bonds'!$B$1:$L$507,MATCH($A239,'Russian Bonds'!$A$2:$A$507,0))/100))</f>
        <v>0.31459537163908852</v>
      </c>
      <c r="P239">
        <f>P$50*EXP(-P$49*(HLOOKUP(P$49,'Russian Bonds'!$B$1:$L$507,MATCH($A239,'Russian Bonds'!$A$2:$A$507,0))/100))</f>
        <v>0.29098952752140117</v>
      </c>
      <c r="Q239">
        <f>Q$50*EXP(-Q$49*(HLOOKUP(Q$49,'Russian Bonds'!$B$1:$L$507,MATCH($A239,'Russian Bonds'!$A$2:$A$507,0))/100))</f>
        <v>0.26765190615269202</v>
      </c>
      <c r="R239">
        <f>R$50*EXP(-R$49*(HLOOKUP(R$49,'Russian Bonds'!$B$1:$L$507,MATCH($A239,'Russian Bonds'!$A$2:$A$507,0))/100))</f>
        <v>0.24618598297115959</v>
      </c>
      <c r="S239">
        <f>S$50*EXP(-S$49*(HLOOKUP(S$49,'Russian Bonds'!$B$1:$L$507,MATCH($A239,'Russian Bonds'!$A$2:$A$507,0))/100))</f>
        <v>0.22644164610171036</v>
      </c>
      <c r="T239">
        <f>T$50*EXP(-T$49*(HLOOKUP(T$49,'Russian Bonds'!$B$1:$L$507,MATCH($A239,'Russian Bonds'!$A$2:$A$507,0))/100))</f>
        <v>0.20828082277640944</v>
      </c>
      <c r="U239" s="25">
        <f>U$50*EXP(-U$49*(HLOOKUP(U$49,'Russian Bonds'!$B$1:$L$507,MATCH($A239,'Russian Bonds'!$A$2:$A$507,0))/100))</f>
        <v>4.9710373350929871</v>
      </c>
      <c r="W239" s="129">
        <f t="shared" si="31"/>
        <v>72.222886529088214</v>
      </c>
      <c r="X239" s="21">
        <f t="shared" si="29"/>
        <v>5.6825320114926701</v>
      </c>
      <c r="Y239" s="28">
        <f t="shared" si="30"/>
        <v>9.2155011649725361E-4</v>
      </c>
    </row>
    <row r="240" spans="1:25" x14ac:dyDescent="0.2">
      <c r="A240" s="175">
        <v>41199</v>
      </c>
      <c r="B240">
        <f>B$50*EXP(-B$49*(HLOOKUP(B$49,'Russian Bonds'!$B$1:$L$507,MATCH($A240,'Russian Bonds'!$A$2:$A$507,0))/100))</f>
        <v>17.442281632070056</v>
      </c>
      <c r="C240">
        <f>C$50*EXP(-C$49*(HLOOKUP(C$49,'Russian Bonds'!$B$1:$L$507,MATCH($A240,'Russian Bonds'!$A$2:$A$507,0))/100))</f>
        <v>2.1809569255176307</v>
      </c>
      <c r="D240">
        <f>D$50*EXP(-D$49*(HLOOKUP(D$49,'Russian Bonds'!$B$1:$L$507,MATCH($A240,'Russian Bonds'!$A$2:$A$507,0))/100))</f>
        <v>15.677401772794626</v>
      </c>
      <c r="E240">
        <f>E$50*EXP(-E$49*(HLOOKUP(E$49,'Russian Bonds'!$B$1:$L$507,MATCH($A240,'Russian Bonds'!$A$2:$A$507,0))/100))</f>
        <v>1.5819682764827647</v>
      </c>
      <c r="F240">
        <f>F$50*EXP(-F$49*(HLOOKUP(F$49,'Russian Bonds'!$B$1:$L$507,MATCH($A240,'Russian Bonds'!$A$2:$A$507,0))/100))</f>
        <v>13.788456762387783</v>
      </c>
      <c r="G240">
        <f>G$50*EXP(-G$49*(HLOOKUP(G$49,'Russian Bonds'!$B$1:$L$507,MATCH($A240,'Russian Bonds'!$A$2:$A$507,0))/100))</f>
        <v>1.048203097106251</v>
      </c>
      <c r="H240">
        <f>H$50*EXP(-H$49*(HLOOKUP(H$49,'Russian Bonds'!$B$1:$L$507,MATCH($A240,'Russian Bonds'!$A$2:$A$507,0))/100))</f>
        <v>0.96423268604922496</v>
      </c>
      <c r="I240">
        <f>I$50*EXP(-I$49*(HLOOKUP(I$49,'Russian Bonds'!$B$1:$L$507,MATCH($A240,'Russian Bonds'!$A$2:$A$507,0))/100))</f>
        <v>0.8843320736759066</v>
      </c>
      <c r="J240">
        <f>J$50*EXP(-J$49*(HLOOKUP(J$49,'Russian Bonds'!$B$1:$L$507,MATCH($A240,'Russian Bonds'!$A$2:$A$507,0))/100))</f>
        <v>0.81105238169866944</v>
      </c>
      <c r="K240">
        <f>K$50*EXP(-K$49*(HLOOKUP(K$49,'Russian Bonds'!$B$1:$L$507,MATCH($A240,'Russian Bonds'!$A$2:$A$507,0))/100))</f>
        <v>9.7780014980871623</v>
      </c>
      <c r="L240">
        <f>L$50*EXP(-L$49*(HLOOKUP(L$49,'Russian Bonds'!$B$1:$L$507,MATCH($A240,'Russian Bonds'!$A$2:$A$507,0))/100))</f>
        <v>0.39594973786872467</v>
      </c>
      <c r="M240">
        <f>M$50*EXP(-M$49*(HLOOKUP(M$49,'Russian Bonds'!$B$1:$L$507,MATCH($A240,'Russian Bonds'!$A$2:$A$507,0))/100))</f>
        <v>0.36332119532147267</v>
      </c>
      <c r="N240">
        <f>N$50*EXP(-N$49*(HLOOKUP(N$49,'Russian Bonds'!$B$1:$L$507,MATCH($A240,'Russian Bonds'!$A$2:$A$507,0))/100))</f>
        <v>0.33338143290699312</v>
      </c>
      <c r="O240">
        <f>O$50*EXP(-O$49*(HLOOKUP(O$49,'Russian Bonds'!$B$1:$L$507,MATCH($A240,'Russian Bonds'!$A$2:$A$507,0))/100))</f>
        <v>0.30590887963136459</v>
      </c>
      <c r="P240">
        <f>P$50*EXP(-P$49*(HLOOKUP(P$49,'Russian Bonds'!$B$1:$L$507,MATCH($A240,'Russian Bonds'!$A$2:$A$507,0))/100))</f>
        <v>0.28154358831354948</v>
      </c>
      <c r="Q240">
        <f>Q$50*EXP(-Q$49*(HLOOKUP(Q$49,'Russian Bonds'!$B$1:$L$507,MATCH($A240,'Russian Bonds'!$A$2:$A$507,0))/100))</f>
        <v>0.25839444619522872</v>
      </c>
      <c r="R240">
        <f>R$50*EXP(-R$49*(HLOOKUP(R$49,'Russian Bonds'!$B$1:$L$507,MATCH($A240,'Russian Bonds'!$A$2:$A$507,0))/100))</f>
        <v>0.2371486782010504</v>
      </c>
      <c r="S240">
        <f>S$50*EXP(-S$49*(HLOOKUP(S$49,'Russian Bonds'!$B$1:$L$507,MATCH($A240,'Russian Bonds'!$A$2:$A$507,0))/100))</f>
        <v>0.21764978466299492</v>
      </c>
      <c r="T240">
        <f>T$50*EXP(-T$49*(HLOOKUP(T$49,'Russian Bonds'!$B$1:$L$507,MATCH($A240,'Russian Bonds'!$A$2:$A$507,0))/100))</f>
        <v>0.19975413366498887</v>
      </c>
      <c r="U240" s="25">
        <f>U$50*EXP(-U$49*(HLOOKUP(U$49,'Russian Bonds'!$B$1:$L$507,MATCH($A240,'Russian Bonds'!$A$2:$A$507,0))/100))</f>
        <v>4.7570538505635023</v>
      </c>
      <c r="W240" s="129">
        <f t="shared" si="31"/>
        <v>71.506992833199945</v>
      </c>
      <c r="X240" s="21">
        <f t="shared" si="29"/>
        <v>5.6200744956295967</v>
      </c>
      <c r="Y240" s="28">
        <f t="shared" si="30"/>
        <v>-9.9617368256209315E-3</v>
      </c>
    </row>
    <row r="241" spans="1:25" x14ac:dyDescent="0.2">
      <c r="A241" s="175">
        <v>41200</v>
      </c>
      <c r="B241">
        <f>B$50*EXP(-B$49*(HLOOKUP(B$49,'Russian Bonds'!$B$1:$L$507,MATCH($A241,'Russian Bonds'!$A$2:$A$507,0))/100))</f>
        <v>17.442281632070056</v>
      </c>
      <c r="C241">
        <f>C$50*EXP(-C$49*(HLOOKUP(C$49,'Russian Bonds'!$B$1:$L$507,MATCH($A241,'Russian Bonds'!$A$2:$A$507,0))/100))</f>
        <v>2.1796487438560637</v>
      </c>
      <c r="D241">
        <f>D$50*EXP(-D$49*(HLOOKUP(D$49,'Russian Bonds'!$B$1:$L$507,MATCH($A241,'Russian Bonds'!$A$2:$A$507,0))/100))</f>
        <v>15.667998153098965</v>
      </c>
      <c r="E241">
        <f>E$50*EXP(-E$49*(HLOOKUP(E$49,'Russian Bonds'!$B$1:$L$507,MATCH($A241,'Russian Bonds'!$A$2:$A$507,0))/100))</f>
        <v>1.5807032079564594</v>
      </c>
      <c r="F241">
        <f>F$50*EXP(-F$49*(HLOOKUP(F$49,'Russian Bonds'!$B$1:$L$507,MATCH($A241,'Russian Bonds'!$A$2:$A$507,0))/100))</f>
        <v>13.788456762387783</v>
      </c>
      <c r="G241">
        <f>G$50*EXP(-G$49*(HLOOKUP(G$49,'Russian Bonds'!$B$1:$L$507,MATCH($A241,'Russian Bonds'!$A$2:$A$507,0))/100))</f>
        <v>1.048203097106251</v>
      </c>
      <c r="H241">
        <f>H$50*EXP(-H$49*(HLOOKUP(H$49,'Russian Bonds'!$B$1:$L$507,MATCH($A241,'Russian Bonds'!$A$2:$A$507,0))/100))</f>
        <v>0.96490788522159898</v>
      </c>
      <c r="I241">
        <f>I$50*EXP(-I$49*(HLOOKUP(I$49,'Russian Bonds'!$B$1:$L$507,MATCH($A241,'Russian Bonds'!$A$2:$A$507,0))/100))</f>
        <v>0.88503982239658907</v>
      </c>
      <c r="J241">
        <f>J$50*EXP(-J$49*(HLOOKUP(J$49,'Russian Bonds'!$B$1:$L$507,MATCH($A241,'Russian Bonds'!$A$2:$A$507,0))/100))</f>
        <v>0.81178265741697775</v>
      </c>
      <c r="K241">
        <f>K$50*EXP(-K$49*(HLOOKUP(K$49,'Russian Bonds'!$B$1:$L$507,MATCH($A241,'Russian Bonds'!$A$2:$A$507,0))/100))</f>
        <v>9.7975770701301883</v>
      </c>
      <c r="L241">
        <f>L$50*EXP(-L$49*(HLOOKUP(L$49,'Russian Bonds'!$B$1:$L$507,MATCH($A241,'Russian Bonds'!$A$2:$A$507,0))/100))</f>
        <v>0.39682178619346692</v>
      </c>
      <c r="M241">
        <f>M$50*EXP(-M$49*(HLOOKUP(M$49,'Russian Bonds'!$B$1:$L$507,MATCH($A241,'Russian Bonds'!$A$2:$A$507,0))/100))</f>
        <v>0.36419421339288127</v>
      </c>
      <c r="N241">
        <f>N$50*EXP(-N$49*(HLOOKUP(N$49,'Russian Bonds'!$B$1:$L$507,MATCH($A241,'Russian Bonds'!$A$2:$A$507,0))/100))</f>
        <v>0.33424935243901494</v>
      </c>
      <c r="O241">
        <f>O$50*EXP(-O$49*(HLOOKUP(O$49,'Russian Bonds'!$B$1:$L$507,MATCH($A241,'Russian Bonds'!$A$2:$A$507,0))/100))</f>
        <v>0.30676662477714312</v>
      </c>
      <c r="P241">
        <f>P$50*EXP(-P$49*(HLOOKUP(P$49,'Russian Bonds'!$B$1:$L$507,MATCH($A241,'Russian Bonds'!$A$2:$A$507,0))/100))</f>
        <v>0.28196622059098436</v>
      </c>
      <c r="Q241">
        <f>Q$50*EXP(-Q$49*(HLOOKUP(Q$49,'Russian Bonds'!$B$1:$L$507,MATCH($A241,'Russian Bonds'!$A$2:$A$507,0))/100))</f>
        <v>0.2588082082305001</v>
      </c>
      <c r="R241">
        <f>R$50*EXP(-R$49*(HLOOKUP(R$49,'Russian Bonds'!$B$1:$L$507,MATCH($A241,'Russian Bonds'!$A$2:$A$507,0))/100))</f>
        <v>0.23755217382809998</v>
      </c>
      <c r="S241">
        <f>S$50*EXP(-S$49*(HLOOKUP(S$49,'Russian Bonds'!$B$1:$L$507,MATCH($A241,'Russian Bonds'!$A$2:$A$507,0))/100))</f>
        <v>0.21804190707969032</v>
      </c>
      <c r="T241">
        <f>T$50*EXP(-T$49*(HLOOKUP(T$49,'Russian Bonds'!$B$1:$L$507,MATCH($A241,'Russian Bonds'!$A$2:$A$507,0))/100))</f>
        <v>0.20013402730362442</v>
      </c>
      <c r="U241" s="25">
        <f>U$50*EXP(-U$49*(HLOOKUP(U$49,'Russian Bonds'!$B$1:$L$507,MATCH($A241,'Russian Bonds'!$A$2:$A$507,0))/100))</f>
        <v>4.7665774787182409</v>
      </c>
      <c r="W241" s="129">
        <f t="shared" si="31"/>
        <v>71.531711024194607</v>
      </c>
      <c r="X241" s="21">
        <f t="shared" si="29"/>
        <v>5.6243500678574501</v>
      </c>
      <c r="Y241" s="28">
        <f t="shared" si="30"/>
        <v>3.4561542539353834E-4</v>
      </c>
    </row>
    <row r="242" spans="1:25" x14ac:dyDescent="0.2">
      <c r="A242" s="175">
        <v>41201</v>
      </c>
      <c r="B242">
        <f>B$50*EXP(-B$49*(HLOOKUP(B$49,'Russian Bonds'!$B$1:$L$507,MATCH($A242,'Russian Bonds'!$A$2:$A$507,0))/100))</f>
        <v>17.451004953534721</v>
      </c>
      <c r="C242">
        <f>C$50*EXP(-C$49*(HLOOKUP(C$49,'Russian Bonds'!$B$1:$L$507,MATCH($A242,'Russian Bonds'!$A$2:$A$507,0))/100))</f>
        <v>2.1840124035489157</v>
      </c>
      <c r="D242">
        <f>D$50*EXP(-D$49*(HLOOKUP(D$49,'Russian Bonds'!$B$1:$L$507,MATCH($A242,'Russian Bonds'!$A$2:$A$507,0))/100))</f>
        <v>15.724504597022237</v>
      </c>
      <c r="E242">
        <f>E$50*EXP(-E$49*(HLOOKUP(E$49,'Russian Bonds'!$B$1:$L$507,MATCH($A242,'Russian Bonds'!$A$2:$A$507,0))/100))</f>
        <v>1.5883088222261237</v>
      </c>
      <c r="F242">
        <f>F$50*EXP(-F$49*(HLOOKUP(F$49,'Russian Bonds'!$B$1:$L$507,MATCH($A242,'Russian Bonds'!$A$2:$A$507,0))/100))</f>
        <v>13.871436192313746</v>
      </c>
      <c r="G242">
        <f>G$50*EXP(-G$49*(HLOOKUP(G$49,'Russian Bonds'!$B$1:$L$507,MATCH($A242,'Russian Bonds'!$A$2:$A$507,0))/100))</f>
        <v>1.0557773941538524</v>
      </c>
      <c r="H242">
        <f>H$50*EXP(-H$49*(HLOOKUP(H$49,'Russian Bonds'!$B$1:$L$507,MATCH($A242,'Russian Bonds'!$A$2:$A$507,0))/100))</f>
        <v>0.97304724892561512</v>
      </c>
      <c r="I242">
        <f>I$50*EXP(-I$49*(HLOOKUP(I$49,'Russian Bonds'!$B$1:$L$507,MATCH($A242,'Russian Bonds'!$A$2:$A$507,0))/100))</f>
        <v>0.89357711814485741</v>
      </c>
      <c r="J242">
        <f>J$50*EXP(-J$49*(HLOOKUP(J$49,'Russian Bonds'!$B$1:$L$507,MATCH($A242,'Russian Bonds'!$A$2:$A$507,0))/100))</f>
        <v>0.82059742417822568</v>
      </c>
      <c r="K242">
        <f>K$50*EXP(-K$49*(HLOOKUP(K$49,'Russian Bonds'!$B$1:$L$507,MATCH($A242,'Russian Bonds'!$A$2:$A$507,0))/100))</f>
        <v>9.8960443567050103</v>
      </c>
      <c r="L242">
        <f>L$50*EXP(-L$49*(HLOOKUP(L$49,'Russian Bonds'!$B$1:$L$507,MATCH($A242,'Russian Bonds'!$A$2:$A$507,0))/100))</f>
        <v>0.40121092183057072</v>
      </c>
      <c r="M242">
        <f>M$50*EXP(-M$49*(HLOOKUP(M$49,'Russian Bonds'!$B$1:$L$507,MATCH($A242,'Russian Bonds'!$A$2:$A$507,0))/100))</f>
        <v>0.36859087114031408</v>
      </c>
      <c r="N242">
        <f>N$50*EXP(-N$49*(HLOOKUP(N$49,'Russian Bonds'!$B$1:$L$507,MATCH($A242,'Russian Bonds'!$A$2:$A$507,0))/100))</f>
        <v>0.33862296088078153</v>
      </c>
      <c r="O242">
        <f>O$50*EXP(-O$49*(HLOOKUP(O$49,'Russian Bonds'!$B$1:$L$507,MATCH($A242,'Russian Bonds'!$A$2:$A$507,0))/100))</f>
        <v>0.31109156144026356</v>
      </c>
      <c r="P242">
        <f>P$50*EXP(-P$49*(HLOOKUP(P$49,'Russian Bonds'!$B$1:$L$507,MATCH($A242,'Russian Bonds'!$A$2:$A$507,0))/100))</f>
        <v>0.28622759430222589</v>
      </c>
      <c r="Q242">
        <f>Q$50*EXP(-Q$49*(HLOOKUP(Q$49,'Russian Bonds'!$B$1:$L$507,MATCH($A242,'Russian Bonds'!$A$2:$A$507,0))/100))</f>
        <v>0.26298244440156487</v>
      </c>
      <c r="R242">
        <f>R$50*EXP(-R$49*(HLOOKUP(R$49,'Russian Bonds'!$B$1:$L$507,MATCH($A242,'Russian Bonds'!$A$2:$A$507,0))/100))</f>
        <v>0.24162508241744435</v>
      </c>
      <c r="S242">
        <f>S$50*EXP(-S$49*(HLOOKUP(S$49,'Russian Bonds'!$B$1:$L$507,MATCH($A242,'Russian Bonds'!$A$2:$A$507,0))/100))</f>
        <v>0.22200219708996427</v>
      </c>
      <c r="T242">
        <f>T$50*EXP(-T$49*(HLOOKUP(T$49,'Russian Bonds'!$B$1:$L$507,MATCH($A242,'Russian Bonds'!$A$2:$A$507,0))/100))</f>
        <v>0.20397292789174923</v>
      </c>
      <c r="U242" s="25">
        <f>U$50*EXP(-U$49*(HLOOKUP(U$49,'Russian Bonds'!$B$1:$L$507,MATCH($A242,'Russian Bonds'!$A$2:$A$507,0))/100))</f>
        <v>4.8726042008164931</v>
      </c>
      <c r="W242" s="129">
        <f t="shared" si="31"/>
        <v>71.967241272964671</v>
      </c>
      <c r="X242" s="21">
        <f t="shared" si="29"/>
        <v>5.6535382572405837</v>
      </c>
      <c r="Y242" s="28">
        <f t="shared" si="30"/>
        <v>6.0701709542571418E-3</v>
      </c>
    </row>
    <row r="243" spans="1:25" x14ac:dyDescent="0.2">
      <c r="A243" s="175">
        <v>41202</v>
      </c>
      <c r="B243">
        <f>B$50*EXP(-B$49*(HLOOKUP(B$49,'Russian Bonds'!$B$1:$L$507,MATCH($A243,'Russian Bonds'!$A$2:$A$507,0))/100))</f>
        <v>17.452750141288007</v>
      </c>
      <c r="C243">
        <f>C$50*EXP(-C$49*(HLOOKUP(C$49,'Russian Bonds'!$B$1:$L$507,MATCH($A243,'Russian Bonds'!$A$2:$A$507,0))/100))</f>
        <v>2.1844492497127859</v>
      </c>
      <c r="D243">
        <f>D$50*EXP(-D$49*(HLOOKUP(D$49,'Russian Bonds'!$B$1:$L$507,MATCH($A243,'Russian Bonds'!$A$2:$A$507,0))/100))</f>
        <v>15.719787953175084</v>
      </c>
      <c r="E243">
        <f>E$50*EXP(-E$49*(HLOOKUP(E$49,'Russian Bonds'!$B$1:$L$507,MATCH($A243,'Russian Bonds'!$A$2:$A$507,0))/100))</f>
        <v>1.5876736257449988</v>
      </c>
      <c r="F243">
        <f>F$50*EXP(-F$49*(HLOOKUP(F$49,'Russian Bonds'!$B$1:$L$507,MATCH($A243,'Russian Bonds'!$A$2:$A$507,0))/100))</f>
        <v>13.857571689528204</v>
      </c>
      <c r="G243">
        <f>G$50*EXP(-G$49*(HLOOKUP(G$49,'Russian Bonds'!$B$1:$L$507,MATCH($A243,'Russian Bonds'!$A$2:$A$507,0))/100))</f>
        <v>1.054511221136619</v>
      </c>
      <c r="H243">
        <f>H$50*EXP(-H$49*(HLOOKUP(H$49,'Russian Bonds'!$B$1:$L$507,MATCH($A243,'Russian Bonds'!$A$2:$A$507,0))/100))</f>
        <v>0.97236635419232709</v>
      </c>
      <c r="I243">
        <f>I$50*EXP(-I$49*(HLOOKUP(I$49,'Russian Bonds'!$B$1:$L$507,MATCH($A243,'Russian Bonds'!$A$2:$A$507,0))/100))</f>
        <v>0.89286254231878281</v>
      </c>
      <c r="J243">
        <f>J$50*EXP(-J$49*(HLOOKUP(J$49,'Russian Bonds'!$B$1:$L$507,MATCH($A243,'Russian Bonds'!$A$2:$A$507,0))/100))</f>
        <v>0.81985921873874201</v>
      </c>
      <c r="K243">
        <f>K$50*EXP(-K$49*(HLOOKUP(K$49,'Russian Bonds'!$B$1:$L$507,MATCH($A243,'Russian Bonds'!$A$2:$A$507,0))/100))</f>
        <v>9.9059453507336457</v>
      </c>
      <c r="L243">
        <f>L$50*EXP(-L$49*(HLOOKUP(L$49,'Russian Bonds'!$B$1:$L$507,MATCH($A243,'Russian Bonds'!$A$2:$A$507,0))/100))</f>
        <v>0.40165249666621844</v>
      </c>
      <c r="M243">
        <f>M$50*EXP(-M$49*(HLOOKUP(M$49,'Russian Bonds'!$B$1:$L$507,MATCH($A243,'Russian Bonds'!$A$2:$A$507,0))/100))</f>
        <v>0.36903344567729562</v>
      </c>
      <c r="N243">
        <f>N$50*EXP(-N$49*(HLOOKUP(N$49,'Russian Bonds'!$B$1:$L$507,MATCH($A243,'Russian Bonds'!$A$2:$A$507,0))/100))</f>
        <v>0.33906345699036117</v>
      </c>
      <c r="O243">
        <f>O$50*EXP(-O$49*(HLOOKUP(O$49,'Russian Bonds'!$B$1:$L$507,MATCH($A243,'Russian Bonds'!$A$2:$A$507,0))/100))</f>
        <v>0.31152739463833246</v>
      </c>
      <c r="P243">
        <f>P$50*EXP(-P$49*(HLOOKUP(P$49,'Russian Bonds'!$B$1:$L$507,MATCH($A243,'Russian Bonds'!$A$2:$A$507,0))/100))</f>
        <v>0.2870875663982978</v>
      </c>
      <c r="Q243">
        <f>Q$50*EXP(-Q$49*(HLOOKUP(Q$49,'Russian Bonds'!$B$1:$L$507,MATCH($A243,'Russian Bonds'!$A$2:$A$507,0))/100))</f>
        <v>0.26382533613114978</v>
      </c>
      <c r="R243">
        <f>R$50*EXP(-R$49*(HLOOKUP(R$49,'Russian Bonds'!$B$1:$L$507,MATCH($A243,'Russian Bonds'!$A$2:$A$507,0))/100))</f>
        <v>0.24244800587479176</v>
      </c>
      <c r="S243">
        <f>S$50*EXP(-S$49*(HLOOKUP(S$49,'Russian Bonds'!$B$1:$L$507,MATCH($A243,'Russian Bonds'!$A$2:$A$507,0))/100))</f>
        <v>0.22280284530156921</v>
      </c>
      <c r="T243">
        <f>T$50*EXP(-T$49*(HLOOKUP(T$49,'Russian Bonds'!$B$1:$L$507,MATCH($A243,'Russian Bonds'!$A$2:$A$507,0))/100))</f>
        <v>0.20474949956945121</v>
      </c>
      <c r="U243" s="25">
        <f>U$50*EXP(-U$49*(HLOOKUP(U$49,'Russian Bonds'!$B$1:$L$507,MATCH($A243,'Russian Bonds'!$A$2:$A$507,0))/100))</f>
        <v>4.8921336504798276</v>
      </c>
      <c r="W243" s="129">
        <f t="shared" si="31"/>
        <v>71.982101044296456</v>
      </c>
      <c r="X243" s="21">
        <f t="shared" si="29"/>
        <v>5.6589425027889373</v>
      </c>
      <c r="Y243" s="28">
        <f t="shared" si="30"/>
        <v>2.0645834354457321E-4</v>
      </c>
    </row>
    <row r="244" spans="1:25" x14ac:dyDescent="0.2">
      <c r="A244" s="175">
        <v>41205</v>
      </c>
      <c r="B244">
        <f>B$50*EXP(-B$49*(HLOOKUP(B$49,'Russian Bonds'!$B$1:$L$507,MATCH($A244,'Russian Bonds'!$A$2:$A$507,0))/100))</f>
        <v>17.447515101540844</v>
      </c>
      <c r="C244">
        <f>C$50*EXP(-C$49*(HLOOKUP(C$49,'Russian Bonds'!$B$1:$L$507,MATCH($A244,'Russian Bonds'!$A$2:$A$507,0))/100))</f>
        <v>2.1835756447455421</v>
      </c>
      <c r="D244">
        <f>D$50*EXP(-D$49*(HLOOKUP(D$49,'Russian Bonds'!$B$1:$L$507,MATCH($A244,'Russian Bonds'!$A$2:$A$507,0))/100))</f>
        <v>15.729222656074816</v>
      </c>
      <c r="E244">
        <f>E$50*EXP(-E$49*(HLOOKUP(E$49,'Russian Bonds'!$B$1:$L$507,MATCH($A244,'Russian Bonds'!$A$2:$A$507,0))/100))</f>
        <v>1.5889442728366636</v>
      </c>
      <c r="F244">
        <f>F$50*EXP(-F$49*(HLOOKUP(F$49,'Russian Bonds'!$B$1:$L$507,MATCH($A244,'Russian Bonds'!$A$2:$A$507,0))/100))</f>
        <v>13.899206826075261</v>
      </c>
      <c r="G244">
        <f>G$50*EXP(-G$49*(HLOOKUP(G$49,'Russian Bonds'!$B$1:$L$507,MATCH($A244,'Russian Bonds'!$A$2:$A$507,0))/100))</f>
        <v>1.0583143029726882</v>
      </c>
      <c r="H244">
        <f>H$50*EXP(-H$49*(HLOOKUP(H$49,'Russian Bonds'!$B$1:$L$507,MATCH($A244,'Russian Bonds'!$A$2:$A$507,0))/100))</f>
        <v>0.97714264167565212</v>
      </c>
      <c r="I244">
        <f>I$50*EXP(-I$49*(HLOOKUP(I$49,'Russian Bonds'!$B$1:$L$507,MATCH($A244,'Russian Bonds'!$A$2:$A$507,0))/100))</f>
        <v>0.8978765988105506</v>
      </c>
      <c r="J244">
        <f>J$50*EXP(-J$49*(HLOOKUP(J$49,'Russian Bonds'!$B$1:$L$507,MATCH($A244,'Russian Bonds'!$A$2:$A$507,0))/100))</f>
        <v>0.82504063614409606</v>
      </c>
      <c r="K244">
        <f>K$50*EXP(-K$49*(HLOOKUP(K$49,'Russian Bonds'!$B$1:$L$507,MATCH($A244,'Russian Bonds'!$A$2:$A$507,0))/100))</f>
        <v>9.9755302311321472</v>
      </c>
      <c r="L244">
        <f>L$50*EXP(-L$49*(HLOOKUP(L$49,'Russian Bonds'!$B$1:$L$507,MATCH($A244,'Russian Bonds'!$A$2:$A$507,0))/100))</f>
        <v>0.40475715849900301</v>
      </c>
      <c r="M244">
        <f>M$50*EXP(-M$49*(HLOOKUP(M$49,'Russian Bonds'!$B$1:$L$507,MATCH($A244,'Russian Bonds'!$A$2:$A$507,0))/100))</f>
        <v>0.37214638265223188</v>
      </c>
      <c r="N244">
        <f>N$50*EXP(-N$49*(HLOOKUP(N$49,'Russian Bonds'!$B$1:$L$507,MATCH($A244,'Russian Bonds'!$A$2:$A$507,0))/100))</f>
        <v>0.34216301605319843</v>
      </c>
      <c r="O244">
        <f>O$50*EXP(-O$49*(HLOOKUP(O$49,'Russian Bonds'!$B$1:$L$507,MATCH($A244,'Russian Bonds'!$A$2:$A$507,0))/100))</f>
        <v>0.31459537163908852</v>
      </c>
      <c r="P244">
        <f>P$50*EXP(-P$49*(HLOOKUP(P$49,'Russian Bonds'!$B$1:$L$507,MATCH($A244,'Russian Bonds'!$A$2:$A$507,0))/100))</f>
        <v>0.29011786708323939</v>
      </c>
      <c r="Q244">
        <f>Q$50*EXP(-Q$49*(HLOOKUP(Q$49,'Russian Bonds'!$B$1:$L$507,MATCH($A244,'Russian Bonds'!$A$2:$A$507,0))/100))</f>
        <v>0.26679678897019521</v>
      </c>
      <c r="R244">
        <f>R$50*EXP(-R$49*(HLOOKUP(R$49,'Russian Bonds'!$B$1:$L$507,MATCH($A244,'Russian Bonds'!$A$2:$A$507,0))/100))</f>
        <v>0.24535037197272666</v>
      </c>
      <c r="S244">
        <f>S$50*EXP(-S$49*(HLOOKUP(S$49,'Russian Bonds'!$B$1:$L$507,MATCH($A244,'Russian Bonds'!$A$2:$A$507,0))/100))</f>
        <v>0.22562792175838423</v>
      </c>
      <c r="T244">
        <f>T$50*EXP(-T$49*(HLOOKUP(T$49,'Russian Bonds'!$B$1:$L$507,MATCH($A244,'Russian Bonds'!$A$2:$A$507,0))/100))</f>
        <v>0.20749085753441007</v>
      </c>
      <c r="U244" s="25">
        <f>U$50*EXP(-U$49*(HLOOKUP(U$49,'Russian Bonds'!$B$1:$L$507,MATCH($A244,'Russian Bonds'!$A$2:$A$507,0))/100))</f>
        <v>4.961105195872733</v>
      </c>
      <c r="W244" s="129">
        <f t="shared" si="31"/>
        <v>72.212519844043484</v>
      </c>
      <c r="X244" s="21">
        <f t="shared" si="29"/>
        <v>5.6803925012735199</v>
      </c>
      <c r="Y244" s="28">
        <f t="shared" si="30"/>
        <v>3.1959444042145503E-3</v>
      </c>
    </row>
    <row r="245" spans="1:25" x14ac:dyDescent="0.2">
      <c r="A245" s="175">
        <v>41206</v>
      </c>
      <c r="B245">
        <f>B$50*EXP(-B$49*(HLOOKUP(B$49,'Russian Bonds'!$B$1:$L$507,MATCH($A245,'Russian Bonds'!$A$2:$A$507,0))/100))</f>
        <v>17.457986751782695</v>
      </c>
      <c r="C245">
        <f>C$50*EXP(-C$49*(HLOOKUP(C$49,'Russian Bonds'!$B$1:$L$507,MATCH($A245,'Russian Bonds'!$A$2:$A$507,0))/100))</f>
        <v>2.1861975083227594</v>
      </c>
      <c r="D245">
        <f>D$50*EXP(-D$49*(HLOOKUP(D$49,'Russian Bonds'!$B$1:$L$507,MATCH($A245,'Russian Bonds'!$A$2:$A$507,0))/100))</f>
        <v>15.738663021494876</v>
      </c>
      <c r="E245">
        <f>E$50*EXP(-E$49*(HLOOKUP(E$49,'Russian Bonds'!$B$1:$L$507,MATCH($A245,'Russian Bonds'!$A$2:$A$507,0))/100))</f>
        <v>1.5902159368527173</v>
      </c>
      <c r="F245">
        <f>F$50*EXP(-F$49*(HLOOKUP(F$49,'Russian Bonds'!$B$1:$L$507,MATCH($A245,'Russian Bonds'!$A$2:$A$507,0))/100))</f>
        <v>13.892258959773544</v>
      </c>
      <c r="G245">
        <f>G$50*EXP(-G$49*(HLOOKUP(G$49,'Russian Bonds'!$B$1:$L$507,MATCH($A245,'Russian Bonds'!$A$2:$A$507,0))/100))</f>
        <v>1.0576795048493857</v>
      </c>
      <c r="H245">
        <f>H$50*EXP(-H$49*(HLOOKUP(H$49,'Russian Bonds'!$B$1:$L$507,MATCH($A245,'Russian Bonds'!$A$2:$A$507,0))/100))</f>
        <v>0.9757755991303716</v>
      </c>
      <c r="I245">
        <f>I$50*EXP(-I$49*(HLOOKUP(I$49,'Russian Bonds'!$B$1:$L$507,MATCH($A245,'Russian Bonds'!$A$2:$A$507,0))/100))</f>
        <v>0.89644114492179505</v>
      </c>
      <c r="J245">
        <f>J$50*EXP(-J$49*(HLOOKUP(J$49,'Russian Bonds'!$B$1:$L$507,MATCH($A245,'Russian Bonds'!$A$2:$A$507,0))/100))</f>
        <v>0.82355689876328853</v>
      </c>
      <c r="K245">
        <f>K$50*EXP(-K$49*(HLOOKUP(K$49,'Russian Bonds'!$B$1:$L$507,MATCH($A245,'Russian Bonds'!$A$2:$A$507,0))/100))</f>
        <v>9.9555991084362851</v>
      </c>
      <c r="L245">
        <f>L$50*EXP(-L$49*(HLOOKUP(L$49,'Russian Bonds'!$B$1:$L$507,MATCH($A245,'Russian Bonds'!$A$2:$A$507,0))/100))</f>
        <v>0.40386767154471476</v>
      </c>
      <c r="M245">
        <f>M$50*EXP(-M$49*(HLOOKUP(M$49,'Russian Bonds'!$B$1:$L$507,MATCH($A245,'Russian Bonds'!$A$2:$A$507,0))/100))</f>
        <v>0.37125430225853745</v>
      </c>
      <c r="N245">
        <f>N$50*EXP(-N$49*(HLOOKUP(N$49,'Russian Bonds'!$B$1:$L$507,MATCH($A245,'Russian Bonds'!$A$2:$A$507,0))/100))</f>
        <v>0.34127454772079602</v>
      </c>
      <c r="O245">
        <f>O$50*EXP(-O$49*(HLOOKUP(O$49,'Russian Bonds'!$B$1:$L$507,MATCH($A245,'Russian Bonds'!$A$2:$A$507,0))/100))</f>
        <v>0.31371573666216163</v>
      </c>
      <c r="P245">
        <f>P$50*EXP(-P$49*(HLOOKUP(P$49,'Russian Bonds'!$B$1:$L$507,MATCH($A245,'Russian Bonds'!$A$2:$A$507,0))/100))</f>
        <v>0.28924881770783978</v>
      </c>
      <c r="Q245">
        <f>Q$50*EXP(-Q$49*(HLOOKUP(Q$49,'Russian Bonds'!$B$1:$L$507,MATCH($A245,'Russian Bonds'!$A$2:$A$507,0))/100))</f>
        <v>0.26594440378914885</v>
      </c>
      <c r="R245">
        <f>R$50*EXP(-R$49*(HLOOKUP(R$49,'Russian Bonds'!$B$1:$L$507,MATCH($A245,'Russian Bonds'!$A$2:$A$507,0))/100))</f>
        <v>0.24451759722732611</v>
      </c>
      <c r="S245">
        <f>S$50*EXP(-S$49*(HLOOKUP(S$49,'Russian Bonds'!$B$1:$L$507,MATCH($A245,'Russian Bonds'!$A$2:$A$507,0))/100))</f>
        <v>0.22481712155608224</v>
      </c>
      <c r="T245">
        <f>T$50*EXP(-T$49*(HLOOKUP(T$49,'Russian Bonds'!$B$1:$L$507,MATCH($A245,'Russian Bonds'!$A$2:$A$507,0))/100))</f>
        <v>0.20670388846399901</v>
      </c>
      <c r="U245" s="25">
        <f>U$50*EXP(-U$49*(HLOOKUP(U$49,'Russian Bonds'!$B$1:$L$507,MATCH($A245,'Russian Bonds'!$A$2:$A$507,0))/100))</f>
        <v>4.9314276862588144</v>
      </c>
      <c r="W245" s="129">
        <f t="shared" si="31"/>
        <v>72.167146207517163</v>
      </c>
      <c r="X245" s="21">
        <f t="shared" si="29"/>
        <v>5.6710574348999572</v>
      </c>
      <c r="Y245" s="28">
        <f t="shared" si="30"/>
        <v>-6.2853224780098319E-4</v>
      </c>
    </row>
    <row r="246" spans="1:25" x14ac:dyDescent="0.2">
      <c r="A246" s="175">
        <v>41207</v>
      </c>
      <c r="B246">
        <f>B$50*EXP(-B$49*(HLOOKUP(B$49,'Russian Bonds'!$B$1:$L$507,MATCH($A246,'Russian Bonds'!$A$2:$A$507,0))/100))</f>
        <v>17.461478698316064</v>
      </c>
      <c r="C246">
        <f>C$50*EXP(-C$49*(HLOOKUP(C$49,'Russian Bonds'!$B$1:$L$507,MATCH($A246,'Russian Bonds'!$A$2:$A$507,0))/100))</f>
        <v>2.1866347915512896</v>
      </c>
      <c r="D246">
        <f>D$50*EXP(-D$49*(HLOOKUP(D$49,'Russian Bonds'!$B$1:$L$507,MATCH($A246,'Russian Bonds'!$A$2:$A$507,0))/100))</f>
        <v>15.743385328711989</v>
      </c>
      <c r="E246">
        <f>E$50*EXP(-E$49*(HLOOKUP(E$49,'Russian Bonds'!$B$1:$L$507,MATCH($A246,'Russian Bonds'!$A$2:$A$507,0))/100))</f>
        <v>1.5908521504616975</v>
      </c>
      <c r="F246">
        <f>F$50*EXP(-F$49*(HLOOKUP(F$49,'Russian Bonds'!$B$1:$L$507,MATCH($A246,'Russian Bonds'!$A$2:$A$507,0))/100))</f>
        <v>13.892258959773544</v>
      </c>
      <c r="G246">
        <f>G$50*EXP(-G$49*(HLOOKUP(G$49,'Russian Bonds'!$B$1:$L$507,MATCH($A246,'Russian Bonds'!$A$2:$A$507,0))/100))</f>
        <v>1.0576795048493857</v>
      </c>
      <c r="H246">
        <f>H$50*EXP(-H$49*(HLOOKUP(H$49,'Russian Bonds'!$B$1:$L$507,MATCH($A246,'Russian Bonds'!$A$2:$A$507,0))/100))</f>
        <v>0.97372862045207453</v>
      </c>
      <c r="I246">
        <f>I$50*EXP(-I$49*(HLOOKUP(I$49,'Russian Bonds'!$B$1:$L$507,MATCH($A246,'Russian Bonds'!$A$2:$A$507,0))/100))</f>
        <v>0.8942922658603184</v>
      </c>
      <c r="J246">
        <f>J$50*EXP(-J$49*(HLOOKUP(J$49,'Russian Bonds'!$B$1:$L$507,MATCH($A246,'Russian Bonds'!$A$2:$A$507,0))/100))</f>
        <v>0.82133629430166788</v>
      </c>
      <c r="K246">
        <f>K$50*EXP(-K$49*(HLOOKUP(K$49,'Russian Bonds'!$B$1:$L$507,MATCH($A246,'Russian Bonds'!$A$2:$A$507,0))/100))</f>
        <v>9.9059453507336457</v>
      </c>
      <c r="L246">
        <f>L$50*EXP(-L$49*(HLOOKUP(L$49,'Russian Bonds'!$B$1:$L$507,MATCH($A246,'Russian Bonds'!$A$2:$A$507,0))/100))</f>
        <v>0.40165249666621844</v>
      </c>
      <c r="M246">
        <f>M$50*EXP(-M$49*(HLOOKUP(M$49,'Russian Bonds'!$B$1:$L$507,MATCH($A246,'Russian Bonds'!$A$2:$A$507,0))/100))</f>
        <v>0.36903344567729562</v>
      </c>
      <c r="N246">
        <f>N$50*EXP(-N$49*(HLOOKUP(N$49,'Russian Bonds'!$B$1:$L$507,MATCH($A246,'Russian Bonds'!$A$2:$A$507,0))/100))</f>
        <v>0.33906345699036117</v>
      </c>
      <c r="O246">
        <f>O$50*EXP(-O$49*(HLOOKUP(O$49,'Russian Bonds'!$B$1:$L$507,MATCH($A246,'Russian Bonds'!$A$2:$A$507,0))/100))</f>
        <v>0.31152739463833246</v>
      </c>
      <c r="P246">
        <f>P$50*EXP(-P$49*(HLOOKUP(P$49,'Russian Bonds'!$B$1:$L$507,MATCH($A246,'Russian Bonds'!$A$2:$A$507,0))/100))</f>
        <v>0.2870875663982978</v>
      </c>
      <c r="Q246">
        <f>Q$50*EXP(-Q$49*(HLOOKUP(Q$49,'Russian Bonds'!$B$1:$L$507,MATCH($A246,'Russian Bonds'!$A$2:$A$507,0))/100))</f>
        <v>0.26382533613114978</v>
      </c>
      <c r="R246">
        <f>R$50*EXP(-R$49*(HLOOKUP(R$49,'Russian Bonds'!$B$1:$L$507,MATCH($A246,'Russian Bonds'!$A$2:$A$507,0))/100))</f>
        <v>0.24244800587479176</v>
      </c>
      <c r="S246">
        <f>S$50*EXP(-S$49*(HLOOKUP(S$49,'Russian Bonds'!$B$1:$L$507,MATCH($A246,'Russian Bonds'!$A$2:$A$507,0))/100))</f>
        <v>0.22280284530156921</v>
      </c>
      <c r="T246">
        <f>T$50*EXP(-T$49*(HLOOKUP(T$49,'Russian Bonds'!$B$1:$L$507,MATCH($A246,'Russian Bonds'!$A$2:$A$507,0))/100))</f>
        <v>0.20474949956945121</v>
      </c>
      <c r="U246" s="25">
        <f>U$50*EXP(-U$49*(HLOOKUP(U$49,'Russian Bonds'!$B$1:$L$507,MATCH($A246,'Russian Bonds'!$A$2:$A$507,0))/100))</f>
        <v>4.8823591609265842</v>
      </c>
      <c r="W246" s="129">
        <f t="shared" si="31"/>
        <v>72.052141173185703</v>
      </c>
      <c r="X246" s="21">
        <f t="shared" si="29"/>
        <v>5.6552157072064304</v>
      </c>
      <c r="Y246" s="28">
        <f t="shared" si="30"/>
        <v>-1.5948637772008041E-3</v>
      </c>
    </row>
    <row r="247" spans="1:25" x14ac:dyDescent="0.2">
      <c r="A247" s="175">
        <v>41208</v>
      </c>
      <c r="B247">
        <f>B$50*EXP(-B$49*(HLOOKUP(B$49,'Russian Bonds'!$B$1:$L$507,MATCH($A247,'Russian Bonds'!$A$2:$A$507,0))/100))</f>
        <v>17.473706012465556</v>
      </c>
      <c r="C247">
        <f>C$50*EXP(-C$49*(HLOOKUP(C$49,'Russian Bonds'!$B$1:$L$507,MATCH($A247,'Russian Bonds'!$A$2:$A$507,0))/100))</f>
        <v>2.1844492497127859</v>
      </c>
      <c r="D247">
        <f>D$50*EXP(-D$49*(HLOOKUP(D$49,'Russian Bonds'!$B$1:$L$507,MATCH($A247,'Russian Bonds'!$A$2:$A$507,0))/100))</f>
        <v>15.710358909399183</v>
      </c>
      <c r="E247">
        <f>E$50*EXP(-E$49*(HLOOKUP(E$49,'Russian Bonds'!$B$1:$L$507,MATCH($A247,'Russian Bonds'!$A$2:$A$507,0))/100))</f>
        <v>1.5864039947645088</v>
      </c>
      <c r="F247">
        <f>F$50*EXP(-F$49*(HLOOKUP(F$49,'Russian Bonds'!$B$1:$L$507,MATCH($A247,'Russian Bonds'!$A$2:$A$507,0))/100))</f>
        <v>13.850644635591237</v>
      </c>
      <c r="G247">
        <f>G$50*EXP(-G$49*(HLOOKUP(G$49,'Russian Bonds'!$B$1:$L$507,MATCH($A247,'Russian Bonds'!$A$2:$A$507,0))/100))</f>
        <v>1.0538787041780002</v>
      </c>
      <c r="H247">
        <f>H$50*EXP(-H$49*(HLOOKUP(H$49,'Russian Bonds'!$B$1:$L$507,MATCH($A247,'Russian Bonds'!$A$2:$A$507,0))/100))</f>
        <v>0.97100599377094488</v>
      </c>
      <c r="I247">
        <f>I$50*EXP(-I$49*(HLOOKUP(I$49,'Russian Bonds'!$B$1:$L$507,MATCH($A247,'Russian Bonds'!$A$2:$A$507,0))/100))</f>
        <v>0.89143510450584307</v>
      </c>
      <c r="J247">
        <f>J$50*EXP(-J$49*(HLOOKUP(J$49,'Russian Bonds'!$B$1:$L$507,MATCH($A247,'Russian Bonds'!$A$2:$A$507,0))/100))</f>
        <v>0.81838479952040177</v>
      </c>
      <c r="K247">
        <f>K$50*EXP(-K$49*(HLOOKUP(K$49,'Russian Bonds'!$B$1:$L$507,MATCH($A247,'Russian Bonds'!$A$2:$A$507,0))/100))</f>
        <v>9.8762720468921827</v>
      </c>
      <c r="L247">
        <f>L$50*EXP(-L$49*(HLOOKUP(L$49,'Russian Bonds'!$B$1:$L$507,MATCH($A247,'Russian Bonds'!$A$2:$A$507,0))/100))</f>
        <v>0.40032922802135007</v>
      </c>
      <c r="M247">
        <f>M$50*EXP(-M$49*(HLOOKUP(M$49,'Russian Bonds'!$B$1:$L$507,MATCH($A247,'Russian Bonds'!$A$2:$A$507,0))/100))</f>
        <v>0.36770731374256216</v>
      </c>
      <c r="N247">
        <f>N$50*EXP(-N$49*(HLOOKUP(N$49,'Russian Bonds'!$B$1:$L$507,MATCH($A247,'Russian Bonds'!$A$2:$A$507,0))/100))</f>
        <v>0.33774368473680416</v>
      </c>
      <c r="O247">
        <f>O$50*EXP(-O$49*(HLOOKUP(O$49,'Russian Bonds'!$B$1:$L$507,MATCH($A247,'Russian Bonds'!$A$2:$A$507,0))/100))</f>
        <v>0.31022172340976761</v>
      </c>
      <c r="P247">
        <f>P$50*EXP(-P$49*(HLOOKUP(P$49,'Russian Bonds'!$B$1:$L$507,MATCH($A247,'Russian Bonds'!$A$2:$A$507,0))/100))</f>
        <v>0.28537019825643484</v>
      </c>
      <c r="Q247">
        <f>Q$50*EXP(-Q$49*(HLOOKUP(Q$49,'Russian Bonds'!$B$1:$L$507,MATCH($A247,'Russian Bonds'!$A$2:$A$507,0))/100))</f>
        <v>0.26214224561450866</v>
      </c>
      <c r="R247">
        <f>R$50*EXP(-R$49*(HLOOKUP(R$49,'Russian Bonds'!$B$1:$L$507,MATCH($A247,'Russian Bonds'!$A$2:$A$507,0))/100))</f>
        <v>0.24080495214874056</v>
      </c>
      <c r="S247">
        <f>S$50*EXP(-S$49*(HLOOKUP(S$49,'Russian Bonds'!$B$1:$L$507,MATCH($A247,'Russian Bonds'!$A$2:$A$507,0))/100))</f>
        <v>0.22120442602994103</v>
      </c>
      <c r="T247">
        <f>T$50*EXP(-T$49*(HLOOKUP(T$49,'Russian Bonds'!$B$1:$L$507,MATCH($A247,'Russian Bonds'!$A$2:$A$507,0))/100))</f>
        <v>0.20319930158667038</v>
      </c>
      <c r="U247" s="25">
        <f>U$50*EXP(-U$49*(HLOOKUP(U$49,'Russian Bonds'!$B$1:$L$507,MATCH($A247,'Russian Bonds'!$A$2:$A$507,0))/100))</f>
        <v>4.8434561073362632</v>
      </c>
      <c r="W247" s="129">
        <f t="shared" si="31"/>
        <v>71.888718631683673</v>
      </c>
      <c r="X247" s="21">
        <f t="shared" si="29"/>
        <v>5.6445919435049898</v>
      </c>
      <c r="Y247" s="28">
        <f t="shared" si="30"/>
        <v>-2.270691059387884E-3</v>
      </c>
    </row>
    <row r="248" spans="1:25" x14ac:dyDescent="0.2">
      <c r="A248" s="175">
        <v>41209</v>
      </c>
      <c r="B248">
        <f>B$50*EXP(-B$49*(HLOOKUP(B$49,'Russian Bonds'!$B$1:$L$507,MATCH($A248,'Russian Bonds'!$A$2:$A$507,0))/100))</f>
        <v>17.46846468689996</v>
      </c>
      <c r="C248">
        <f>C$50*EXP(-C$49*(HLOOKUP(C$49,'Russian Bonds'!$B$1:$L$507,MATCH($A248,'Russian Bonds'!$A$2:$A$507,0))/100))</f>
        <v>2.1844492497127859</v>
      </c>
      <c r="D248">
        <f>D$50*EXP(-D$49*(HLOOKUP(D$49,'Russian Bonds'!$B$1:$L$507,MATCH($A248,'Russian Bonds'!$A$2:$A$507,0))/100))</f>
        <v>15.70564650862182</v>
      </c>
      <c r="E248">
        <f>E$50*EXP(-E$49*(HLOOKUP(E$49,'Russian Bonds'!$B$1:$L$507,MATCH($A248,'Russian Bonds'!$A$2:$A$507,0))/100))</f>
        <v>1.5857695600620025</v>
      </c>
      <c r="F248">
        <f>F$50*EXP(-F$49*(HLOOKUP(F$49,'Russian Bonds'!$B$1:$L$507,MATCH($A248,'Russian Bonds'!$A$2:$A$507,0))/100))</f>
        <v>13.822971029151025</v>
      </c>
      <c r="G248">
        <f>G$50*EXP(-G$49*(HLOOKUP(G$49,'Russian Bonds'!$B$1:$L$507,MATCH($A248,'Russian Bonds'!$A$2:$A$507,0))/100))</f>
        <v>1.0513524280319606</v>
      </c>
      <c r="H248">
        <f>H$50*EXP(-H$49*(HLOOKUP(H$49,'Russian Bonds'!$B$1:$L$507,MATCH($A248,'Russian Bonds'!$A$2:$A$507,0))/100))</f>
        <v>0.96625970231207603</v>
      </c>
      <c r="I248">
        <f>I$50*EXP(-I$49*(HLOOKUP(I$49,'Russian Bonds'!$B$1:$L$507,MATCH($A248,'Russian Bonds'!$A$2:$A$507,0))/100))</f>
        <v>0.8864570195678253</v>
      </c>
      <c r="J248">
        <f>J$50*EXP(-J$49*(HLOOKUP(J$49,'Russian Bonds'!$B$1:$L$507,MATCH($A248,'Russian Bonds'!$A$2:$A$507,0))/100))</f>
        <v>0.8132451820776414</v>
      </c>
      <c r="K248">
        <f>K$50*EXP(-K$49*(HLOOKUP(K$49,'Russian Bonds'!$B$1:$L$507,MATCH($A248,'Russian Bonds'!$A$2:$A$507,0))/100))</f>
        <v>9.7975770701301883</v>
      </c>
      <c r="L248">
        <f>L$50*EXP(-L$49*(HLOOKUP(L$49,'Russian Bonds'!$B$1:$L$507,MATCH($A248,'Russian Bonds'!$A$2:$A$507,0))/100))</f>
        <v>0.39682178619346692</v>
      </c>
      <c r="M248">
        <f>M$50*EXP(-M$49*(HLOOKUP(M$49,'Russian Bonds'!$B$1:$L$507,MATCH($A248,'Russian Bonds'!$A$2:$A$507,0))/100))</f>
        <v>0.36419421339288127</v>
      </c>
      <c r="N248">
        <f>N$50*EXP(-N$49*(HLOOKUP(N$49,'Russian Bonds'!$B$1:$L$507,MATCH($A248,'Russian Bonds'!$A$2:$A$507,0))/100))</f>
        <v>0.33424935243901494</v>
      </c>
      <c r="O248">
        <f>O$50*EXP(-O$49*(HLOOKUP(O$49,'Russian Bonds'!$B$1:$L$507,MATCH($A248,'Russian Bonds'!$A$2:$A$507,0))/100))</f>
        <v>0.30676662477714312</v>
      </c>
      <c r="P248">
        <f>P$50*EXP(-P$49*(HLOOKUP(P$49,'Russian Bonds'!$B$1:$L$507,MATCH($A248,'Russian Bonds'!$A$2:$A$507,0))/100))</f>
        <v>0.28196622059098436</v>
      </c>
      <c r="Q248">
        <f>Q$50*EXP(-Q$49*(HLOOKUP(Q$49,'Russian Bonds'!$B$1:$L$507,MATCH($A248,'Russian Bonds'!$A$2:$A$507,0))/100))</f>
        <v>0.2588082082305001</v>
      </c>
      <c r="R248">
        <f>R$50*EXP(-R$49*(HLOOKUP(R$49,'Russian Bonds'!$B$1:$L$507,MATCH($A248,'Russian Bonds'!$A$2:$A$507,0))/100))</f>
        <v>0.23755217382809998</v>
      </c>
      <c r="S248">
        <f>S$50*EXP(-S$49*(HLOOKUP(S$49,'Russian Bonds'!$B$1:$L$507,MATCH($A248,'Russian Bonds'!$A$2:$A$507,0))/100))</f>
        <v>0.21804190707969032</v>
      </c>
      <c r="T248">
        <f>T$50*EXP(-T$49*(HLOOKUP(T$49,'Russian Bonds'!$B$1:$L$507,MATCH($A248,'Russian Bonds'!$A$2:$A$507,0))/100))</f>
        <v>0.20013402730362442</v>
      </c>
      <c r="U248" s="25">
        <f>U$50*EXP(-U$49*(HLOOKUP(U$49,'Russian Bonds'!$B$1:$L$507,MATCH($A248,'Russian Bonds'!$A$2:$A$507,0))/100))</f>
        <v>4.7665774787182409</v>
      </c>
      <c r="W248" s="129">
        <f t="shared" si="31"/>
        <v>71.647304429120965</v>
      </c>
      <c r="X248" s="21">
        <f t="shared" si="29"/>
        <v>5.6207810166973937</v>
      </c>
      <c r="Y248" s="28">
        <f t="shared" si="30"/>
        <v>-3.3638166232200246E-3</v>
      </c>
    </row>
    <row r="249" spans="1:25" x14ac:dyDescent="0.2">
      <c r="A249" s="175">
        <v>41212</v>
      </c>
      <c r="B249">
        <f>B$50*EXP(-B$49*(HLOOKUP(B$49,'Russian Bonds'!$B$1:$L$507,MATCH($A249,'Russian Bonds'!$A$2:$A$507,0))/100))</f>
        <v>17.46846468689996</v>
      </c>
      <c r="C249">
        <f>C$50*EXP(-C$49*(HLOOKUP(C$49,'Russian Bonds'!$B$1:$L$507,MATCH($A249,'Russian Bonds'!$A$2:$A$507,0))/100))</f>
        <v>2.1822658923237137</v>
      </c>
      <c r="D249">
        <f>D$50*EXP(-D$49*(HLOOKUP(D$49,'Russian Bonds'!$B$1:$L$507,MATCH($A249,'Russian Bonds'!$A$2:$A$507,0))/100))</f>
        <v>15.682105698880097</v>
      </c>
      <c r="E249">
        <f>E$50*EXP(-E$49*(HLOOKUP(E$49,'Russian Bonds'!$B$1:$L$507,MATCH($A249,'Russian Bonds'!$A$2:$A$507,0))/100))</f>
        <v>1.582601190367696</v>
      </c>
      <c r="F249">
        <f>F$50*EXP(-F$49*(HLOOKUP(F$49,'Russian Bonds'!$B$1:$L$507,MATCH($A249,'Russian Bonds'!$A$2:$A$507,0))/100))</f>
        <v>13.788456762387783</v>
      </c>
      <c r="G249">
        <f>G$50*EXP(-G$49*(HLOOKUP(G$49,'Russian Bonds'!$B$1:$L$507,MATCH($A249,'Russian Bonds'!$A$2:$A$507,0))/100))</f>
        <v>1.048203097106251</v>
      </c>
      <c r="H249">
        <f>H$50*EXP(-H$49*(HLOOKUP(H$49,'Russian Bonds'!$B$1:$L$507,MATCH($A249,'Russian Bonds'!$A$2:$A$507,0))/100))</f>
        <v>0.96423268604922496</v>
      </c>
      <c r="I249">
        <f>I$50*EXP(-I$49*(HLOOKUP(I$49,'Russian Bonds'!$B$1:$L$507,MATCH($A249,'Russian Bonds'!$A$2:$A$507,0))/100))</f>
        <v>0.8843320736759066</v>
      </c>
      <c r="J249">
        <f>J$50*EXP(-J$49*(HLOOKUP(J$49,'Russian Bonds'!$B$1:$L$507,MATCH($A249,'Russian Bonds'!$A$2:$A$507,0))/100))</f>
        <v>0.81105238169866944</v>
      </c>
      <c r="K249">
        <f>K$50*EXP(-K$49*(HLOOKUP(K$49,'Russian Bonds'!$B$1:$L$507,MATCH($A249,'Russian Bonds'!$A$2:$A$507,0))/100))</f>
        <v>9.7682283839605635</v>
      </c>
      <c r="L249">
        <f>L$50*EXP(-L$49*(HLOOKUP(L$49,'Russian Bonds'!$B$1:$L$507,MATCH($A249,'Russian Bonds'!$A$2:$A$507,0))/100))</f>
        <v>0.39551443261884978</v>
      </c>
      <c r="M249">
        <f>M$50*EXP(-M$49*(HLOOKUP(M$49,'Russian Bonds'!$B$1:$L$507,MATCH($A249,'Russian Bonds'!$A$2:$A$507,0))/100))</f>
        <v>0.36288547137374244</v>
      </c>
      <c r="N249">
        <f>N$50*EXP(-N$49*(HLOOKUP(N$49,'Russian Bonds'!$B$1:$L$507,MATCH($A249,'Russian Bonds'!$A$2:$A$507,0))/100))</f>
        <v>0.33294831862949126</v>
      </c>
      <c r="O249">
        <f>O$50*EXP(-O$49*(HLOOKUP(O$49,'Russian Bonds'!$B$1:$L$507,MATCH($A249,'Russian Bonds'!$A$2:$A$507,0))/100))</f>
        <v>0.30548090685072937</v>
      </c>
      <c r="P249">
        <f>P$50*EXP(-P$49*(HLOOKUP(P$49,'Russian Bonds'!$B$1:$L$507,MATCH($A249,'Russian Bonds'!$A$2:$A$507,0))/100))</f>
        <v>0.28070022322875976</v>
      </c>
      <c r="Q249">
        <f>Q$50*EXP(-Q$49*(HLOOKUP(Q$49,'Russian Bonds'!$B$1:$L$507,MATCH($A249,'Russian Bonds'!$A$2:$A$507,0))/100))</f>
        <v>0.25756890553691858</v>
      </c>
      <c r="R249">
        <f>R$50*EXP(-R$49*(HLOOKUP(R$49,'Russian Bonds'!$B$1:$L$507,MATCH($A249,'Russian Bonds'!$A$2:$A$507,0))/100))</f>
        <v>0.23634374186236445</v>
      </c>
      <c r="S249">
        <f>S$50*EXP(-S$49*(HLOOKUP(S$49,'Russian Bonds'!$B$1:$L$507,MATCH($A249,'Russian Bonds'!$A$2:$A$507,0))/100))</f>
        <v>0.21686765411789019</v>
      </c>
      <c r="T249">
        <f>T$50*EXP(-T$49*(HLOOKUP(T$49,'Russian Bonds'!$B$1:$L$507,MATCH($A249,'Russian Bonds'!$A$2:$A$507,0))/100))</f>
        <v>0.19899650835682303</v>
      </c>
      <c r="U249" s="25">
        <f>U$50*EXP(-U$49*(HLOOKUP(U$49,'Russian Bonds'!$B$1:$L$507,MATCH($A249,'Russian Bonds'!$A$2:$A$507,0))/100))</f>
        <v>4.7285969834320651</v>
      </c>
      <c r="W249" s="129">
        <f t="shared" si="31"/>
        <v>71.495845999357527</v>
      </c>
      <c r="X249" s="21">
        <f t="shared" si="29"/>
        <v>5.6110049694089428</v>
      </c>
      <c r="Y249" s="28">
        <f t="shared" si="30"/>
        <v>-2.1161820992784252E-3</v>
      </c>
    </row>
    <row r="250" spans="1:25" x14ac:dyDescent="0.2">
      <c r="A250" s="175">
        <v>41213</v>
      </c>
      <c r="B250">
        <f>B$50*EXP(-B$49*(HLOOKUP(B$49,'Russian Bonds'!$B$1:$L$507,MATCH($A250,'Russian Bonds'!$A$2:$A$507,0))/100))</f>
        <v>17.454495503568793</v>
      </c>
      <c r="C250">
        <f>C$50*EXP(-C$49*(HLOOKUP(C$49,'Russian Bonds'!$B$1:$L$507,MATCH($A250,'Russian Bonds'!$A$2:$A$507,0))/100))</f>
        <v>2.1835756447455421</v>
      </c>
      <c r="D250">
        <f>D$50*EXP(-D$49*(HLOOKUP(D$49,'Russian Bonds'!$B$1:$L$507,MATCH($A250,'Russian Bonds'!$A$2:$A$507,0))/100))</f>
        <v>15.686811036355092</v>
      </c>
      <c r="E250">
        <f>E$50*EXP(-E$49*(HLOOKUP(E$49,'Russian Bonds'!$B$1:$L$507,MATCH($A250,'Russian Bonds'!$A$2:$A$507,0))/100))</f>
        <v>1.583234357468821</v>
      </c>
      <c r="F250">
        <f>F$50*EXP(-F$49*(HLOOKUP(F$49,'Russian Bonds'!$B$1:$L$507,MATCH($A250,'Russian Bonds'!$A$2:$A$507,0))/100))</f>
        <v>13.76778958150496</v>
      </c>
      <c r="G250">
        <f>G$50*EXP(-G$49*(HLOOKUP(G$49,'Russian Bonds'!$B$1:$L$507,MATCH($A250,'Russian Bonds'!$A$2:$A$507,0))/100))</f>
        <v>1.0463180286020821</v>
      </c>
      <c r="H250">
        <f>H$50*EXP(-H$49*(HLOOKUP(H$49,'Russian Bonds'!$B$1:$L$507,MATCH($A250,'Russian Bonds'!$A$2:$A$507,0))/100))</f>
        <v>0.96019140140625503</v>
      </c>
      <c r="I250">
        <f>I$50*EXP(-I$49*(HLOOKUP(I$49,'Russian Bonds'!$B$1:$L$507,MATCH($A250,'Russian Bonds'!$A$2:$A$507,0))/100))</f>
        <v>0.88009745094728353</v>
      </c>
      <c r="J250">
        <f>J$50*EXP(-J$49*(HLOOKUP(J$49,'Russian Bonds'!$B$1:$L$507,MATCH($A250,'Russian Bonds'!$A$2:$A$507,0))/100))</f>
        <v>0.80668450272466719</v>
      </c>
      <c r="K250">
        <f>K$50*EXP(-K$49*(HLOOKUP(K$49,'Russian Bonds'!$B$1:$L$507,MATCH($A250,'Russian Bonds'!$A$2:$A$507,0))/100))</f>
        <v>9.7000895494270534</v>
      </c>
      <c r="L250">
        <f>L$50*EXP(-L$49*(HLOOKUP(L$49,'Russian Bonds'!$B$1:$L$507,MATCH($A250,'Russian Bonds'!$A$2:$A$507,0))/100))</f>
        <v>0.3924806664766502</v>
      </c>
      <c r="M250">
        <f>M$50*EXP(-M$49*(HLOOKUP(M$49,'Russian Bonds'!$B$1:$L$507,MATCH($A250,'Russian Bonds'!$A$2:$A$507,0))/100))</f>
        <v>0.35985000024150759</v>
      </c>
      <c r="N250">
        <f>N$50*EXP(-N$49*(HLOOKUP(N$49,'Russian Bonds'!$B$1:$L$507,MATCH($A250,'Russian Bonds'!$A$2:$A$507,0))/100))</f>
        <v>0.32993223293335622</v>
      </c>
      <c r="O250">
        <f>O$50*EXP(-O$49*(HLOOKUP(O$49,'Russian Bonds'!$B$1:$L$507,MATCH($A250,'Russian Bonds'!$A$2:$A$507,0))/100))</f>
        <v>0.30250181535454762</v>
      </c>
      <c r="P250">
        <f>P$50*EXP(-P$49*(HLOOKUP(P$49,'Russian Bonds'!$B$1:$L$507,MATCH($A250,'Russian Bonds'!$A$2:$A$507,0))/100))</f>
        <v>0.27776829046892959</v>
      </c>
      <c r="Q250">
        <f>Q$50*EXP(-Q$49*(HLOOKUP(Q$49,'Russian Bonds'!$B$1:$L$507,MATCH($A250,'Russian Bonds'!$A$2:$A$507,0))/100))</f>
        <v>0.25470022837419226</v>
      </c>
      <c r="R250">
        <f>R$50*EXP(-R$49*(HLOOKUP(R$49,'Russian Bonds'!$B$1:$L$507,MATCH($A250,'Russian Bonds'!$A$2:$A$507,0))/100))</f>
        <v>0.23354791947039077</v>
      </c>
      <c r="S250">
        <f>S$50*EXP(-S$49*(HLOOKUP(S$49,'Russian Bonds'!$B$1:$L$507,MATCH($A250,'Russian Bonds'!$A$2:$A$507,0))/100))</f>
        <v>0.2141522645547613</v>
      </c>
      <c r="T250">
        <f>T$50*EXP(-T$49*(HLOOKUP(T$49,'Russian Bonds'!$B$1:$L$507,MATCH($A250,'Russian Bonds'!$A$2:$A$507,0))/100))</f>
        <v>0.19636737727285453</v>
      </c>
      <c r="U250" s="25">
        <f>U$50*EXP(-U$49*(HLOOKUP(U$49,'Russian Bonds'!$B$1:$L$507,MATCH($A250,'Russian Bonds'!$A$2:$A$507,0))/100))</f>
        <v>4.6721929208534787</v>
      </c>
      <c r="W250" s="129">
        <f t="shared" si="31"/>
        <v>71.302780772751191</v>
      </c>
      <c r="X250" s="21">
        <f t="shared" si="29"/>
        <v>5.5924369048764424</v>
      </c>
      <c r="Y250" s="28">
        <f t="shared" si="30"/>
        <v>-2.7040224210458999E-3</v>
      </c>
    </row>
    <row r="251" spans="1:25" x14ac:dyDescent="0.2">
      <c r="A251" s="175">
        <v>41214</v>
      </c>
      <c r="B251">
        <f>B$50*EXP(-B$49*(HLOOKUP(B$49,'Russian Bonds'!$B$1:$L$507,MATCH($A251,'Russian Bonds'!$A$2:$A$507,0))/100))</f>
        <v>17.457986751782695</v>
      </c>
      <c r="C251">
        <f>C$50*EXP(-C$49*(HLOOKUP(C$49,'Russian Bonds'!$B$1:$L$507,MATCH($A251,'Russian Bonds'!$A$2:$A$507,0))/100))</f>
        <v>2.1848861832546262</v>
      </c>
      <c r="D251">
        <f>D$50*EXP(-D$49*(HLOOKUP(D$49,'Russian Bonds'!$B$1:$L$507,MATCH($A251,'Russian Bonds'!$A$2:$A$507,0))/100))</f>
        <v>15.700935521352656</v>
      </c>
      <c r="E251">
        <f>E$50*EXP(-E$49*(HLOOKUP(E$49,'Russian Bonds'!$B$1:$L$507,MATCH($A251,'Russian Bonds'!$A$2:$A$507,0))/100))</f>
        <v>1.5851353790826295</v>
      </c>
      <c r="F251">
        <f>F$50*EXP(-F$49*(HLOOKUP(F$49,'Russian Bonds'!$B$1:$L$507,MATCH($A251,'Russian Bonds'!$A$2:$A$507,0))/100))</f>
        <v>13.788456762387783</v>
      </c>
      <c r="G251">
        <f>G$50*EXP(-G$49*(HLOOKUP(G$49,'Russian Bonds'!$B$1:$L$507,MATCH($A251,'Russian Bonds'!$A$2:$A$507,0))/100))</f>
        <v>1.048203097106251</v>
      </c>
      <c r="H251">
        <f>H$50*EXP(-H$49*(HLOOKUP(H$49,'Russian Bonds'!$B$1:$L$507,MATCH($A251,'Russian Bonds'!$A$2:$A$507,0))/100))</f>
        <v>0.96288370479596685</v>
      </c>
      <c r="I251">
        <f>I$50*EXP(-I$49*(HLOOKUP(I$49,'Russian Bonds'!$B$1:$L$507,MATCH($A251,'Russian Bonds'!$A$2:$A$507,0))/100))</f>
        <v>0.88291827369961695</v>
      </c>
      <c r="J251">
        <f>J$50*EXP(-J$49*(HLOOKUP(J$49,'Russian Bonds'!$B$1:$L$507,MATCH($A251,'Russian Bonds'!$A$2:$A$507,0))/100))</f>
        <v>0.80959380052848195</v>
      </c>
      <c r="K251">
        <f>K$50*EXP(-K$49*(HLOOKUP(K$49,'Russian Bonds'!$B$1:$L$507,MATCH($A251,'Russian Bonds'!$A$2:$A$507,0))/100))</f>
        <v>9.7292335121614677</v>
      </c>
      <c r="L251">
        <f>L$50*EXP(-L$49*(HLOOKUP(L$49,'Russian Bonds'!$B$1:$L$507,MATCH($A251,'Russian Bonds'!$A$2:$A$507,0))/100))</f>
        <v>0.3937779920859556</v>
      </c>
      <c r="M251">
        <f>M$50*EXP(-M$49*(HLOOKUP(M$49,'Russian Bonds'!$B$1:$L$507,MATCH($A251,'Russian Bonds'!$A$2:$A$507,0))/100))</f>
        <v>0.36114779487109239</v>
      </c>
      <c r="N251">
        <f>N$50*EXP(-N$49*(HLOOKUP(N$49,'Russian Bonds'!$B$1:$L$507,MATCH($A251,'Russian Bonds'!$A$2:$A$507,0))/100))</f>
        <v>0.33122148104148563</v>
      </c>
      <c r="O251">
        <f>O$50*EXP(-O$49*(HLOOKUP(O$49,'Russian Bonds'!$B$1:$L$507,MATCH($A251,'Russian Bonds'!$A$2:$A$507,0))/100))</f>
        <v>0.30377499478426595</v>
      </c>
      <c r="P251">
        <f>P$50*EXP(-P$49*(HLOOKUP(P$49,'Russian Bonds'!$B$1:$L$507,MATCH($A251,'Russian Bonds'!$A$2:$A$507,0))/100))</f>
        <v>0.27860284654853879</v>
      </c>
      <c r="Q251">
        <f>Q$50*EXP(-Q$49*(HLOOKUP(Q$49,'Russian Bonds'!$B$1:$L$507,MATCH($A251,'Russian Bonds'!$A$2:$A$507,0))/100))</f>
        <v>0.25551657456227528</v>
      </c>
      <c r="R251">
        <f>R$50*EXP(-R$49*(HLOOKUP(R$49,'Russian Bonds'!$B$1:$L$507,MATCH($A251,'Russian Bonds'!$A$2:$A$507,0))/100))</f>
        <v>0.23434333383476047</v>
      </c>
      <c r="S251">
        <f>S$50*EXP(-S$49*(HLOOKUP(S$49,'Russian Bonds'!$B$1:$L$507,MATCH($A251,'Russian Bonds'!$A$2:$A$507,0))/100))</f>
        <v>0.21492460208058053</v>
      </c>
      <c r="T251">
        <f>T$50*EXP(-T$49*(HLOOKUP(T$49,'Russian Bonds'!$B$1:$L$507,MATCH($A251,'Russian Bonds'!$A$2:$A$507,0))/100))</f>
        <v>0.19711499287650772</v>
      </c>
      <c r="U251" s="25">
        <f>U$50*EXP(-U$49*(HLOOKUP(U$49,'Russian Bonds'!$B$1:$L$507,MATCH($A251,'Russian Bonds'!$A$2:$A$507,0))/100))</f>
        <v>4.6815466573137341</v>
      </c>
      <c r="W251" s="129">
        <f t="shared" si="31"/>
        <v>71.402204256151364</v>
      </c>
      <c r="X251" s="21">
        <f t="shared" si="29"/>
        <v>5.596532925733622</v>
      </c>
      <c r="Y251" s="28">
        <f t="shared" si="30"/>
        <v>1.3934131238197529E-3</v>
      </c>
    </row>
    <row r="252" spans="1:25" x14ac:dyDescent="0.2">
      <c r="A252" s="175">
        <v>41215</v>
      </c>
      <c r="B252">
        <f>B$50*EXP(-B$49*(HLOOKUP(B$49,'Russian Bonds'!$B$1:$L$507,MATCH($A252,'Russian Bonds'!$A$2:$A$507,0))/100))</f>
        <v>17.461478698316064</v>
      </c>
      <c r="C252">
        <f>C$50*EXP(-C$49*(HLOOKUP(C$49,'Russian Bonds'!$B$1:$L$507,MATCH($A252,'Russian Bonds'!$A$2:$A$507,0))/100))</f>
        <v>2.1840124035489157</v>
      </c>
      <c r="D252">
        <f>D$50*EXP(-D$49*(HLOOKUP(D$49,'Russian Bonds'!$B$1:$L$507,MATCH($A252,'Russian Bonds'!$A$2:$A$507,0))/100))</f>
        <v>15.682105698880097</v>
      </c>
      <c r="E252">
        <f>E$50*EXP(-E$49*(HLOOKUP(E$49,'Russian Bonds'!$B$1:$L$507,MATCH($A252,'Russian Bonds'!$A$2:$A$507,0))/100))</f>
        <v>1.582601190367696</v>
      </c>
      <c r="F252">
        <f>F$50*EXP(-F$49*(HLOOKUP(F$49,'Russian Bonds'!$B$1:$L$507,MATCH($A252,'Russian Bonds'!$A$2:$A$507,0))/100))</f>
        <v>13.747153378154504</v>
      </c>
      <c r="G252">
        <f>G$50*EXP(-G$49*(HLOOKUP(G$49,'Russian Bonds'!$B$1:$L$507,MATCH($A252,'Russian Bonds'!$A$2:$A$507,0))/100))</f>
        <v>1.0444363501692413</v>
      </c>
      <c r="H252">
        <f>H$50*EXP(-H$49*(HLOOKUP(H$49,'Russian Bonds'!$B$1:$L$507,MATCH($A252,'Russian Bonds'!$A$2:$A$507,0))/100))</f>
        <v>0.95817711520406434</v>
      </c>
      <c r="I252">
        <f>I$50*EXP(-I$49*(HLOOKUP(I$49,'Russian Bonds'!$B$1:$L$507,MATCH($A252,'Russian Bonds'!$A$2:$A$507,0))/100))</f>
        <v>0.8779877497191404</v>
      </c>
      <c r="J252">
        <f>J$50*EXP(-J$49*(HLOOKUP(J$49,'Russian Bonds'!$B$1:$L$507,MATCH($A252,'Russian Bonds'!$A$2:$A$507,0))/100))</f>
        <v>0.80450939228777985</v>
      </c>
      <c r="K252">
        <f>K$50*EXP(-K$49*(HLOOKUP(K$49,'Russian Bonds'!$B$1:$L$507,MATCH($A252,'Russian Bonds'!$A$2:$A$507,0))/100))</f>
        <v>9.6613666885815039</v>
      </c>
      <c r="L252">
        <f>L$50*EXP(-L$49*(HLOOKUP(L$49,'Russian Bonds'!$B$1:$L$507,MATCH($A252,'Russian Bonds'!$A$2:$A$507,0))/100))</f>
        <v>0.39075754519094952</v>
      </c>
      <c r="M252">
        <f>M$50*EXP(-M$49*(HLOOKUP(M$49,'Russian Bonds'!$B$1:$L$507,MATCH($A252,'Russian Bonds'!$A$2:$A$507,0))/100))</f>
        <v>0.35812685908754766</v>
      </c>
      <c r="N252">
        <f>N$50*EXP(-N$49*(HLOOKUP(N$49,'Russian Bonds'!$B$1:$L$507,MATCH($A252,'Russian Bonds'!$A$2:$A$507,0))/100))</f>
        <v>0.32822103828408117</v>
      </c>
      <c r="O252">
        <f>O$50*EXP(-O$49*(HLOOKUP(O$49,'Russian Bonds'!$B$1:$L$507,MATCH($A252,'Russian Bonds'!$A$2:$A$507,0))/100))</f>
        <v>0.30081253957538218</v>
      </c>
      <c r="P252">
        <f>P$50*EXP(-P$49*(HLOOKUP(P$49,'Russian Bonds'!$B$1:$L$507,MATCH($A252,'Russian Bonds'!$A$2:$A$507,0))/100))</f>
        <v>0.27527959179742428</v>
      </c>
      <c r="Q252">
        <f>Q$50*EXP(-Q$49*(HLOOKUP(Q$49,'Russian Bonds'!$B$1:$L$507,MATCH($A252,'Russian Bonds'!$A$2:$A$507,0))/100))</f>
        <v>0.25226680530121076</v>
      </c>
      <c r="R252">
        <f>R$50*EXP(-R$49*(HLOOKUP(R$49,'Russian Bonds'!$B$1:$L$507,MATCH($A252,'Russian Bonds'!$A$2:$A$507,0))/100))</f>
        <v>0.23117783865252897</v>
      </c>
      <c r="S252">
        <f>S$50*EXP(-S$49*(HLOOKUP(S$49,'Russian Bonds'!$B$1:$L$507,MATCH($A252,'Russian Bonds'!$A$2:$A$507,0))/100))</f>
        <v>0.21185186461707728</v>
      </c>
      <c r="T252">
        <f>T$50*EXP(-T$49*(HLOOKUP(T$49,'Russian Bonds'!$B$1:$L$507,MATCH($A252,'Russian Bonds'!$A$2:$A$507,0))/100))</f>
        <v>0.19414150077417672</v>
      </c>
      <c r="U252" s="25">
        <f>U$50*EXP(-U$49*(HLOOKUP(U$49,'Russian Bonds'!$B$1:$L$507,MATCH($A252,'Russian Bonds'!$A$2:$A$507,0))/100))</f>
        <v>4.6164616621290824</v>
      </c>
      <c r="W252" s="129">
        <f t="shared" si="31"/>
        <v>71.162925910638464</v>
      </c>
      <c r="X252" s="21">
        <f t="shared" ref="X252:X315" si="32">SUMPRODUCT(B252:U252,$B$33:$U$33)/W252</f>
        <v>5.5758647384923288</v>
      </c>
      <c r="Y252" s="28">
        <f t="shared" si="30"/>
        <v>-3.3567615013889219E-3</v>
      </c>
    </row>
    <row r="253" spans="1:25" x14ac:dyDescent="0.2">
      <c r="A253" s="175">
        <v>41219</v>
      </c>
      <c r="B253">
        <f>B$50*EXP(-B$49*(HLOOKUP(B$49,'Russian Bonds'!$B$1:$L$507,MATCH($A253,'Russian Bonds'!$A$2:$A$507,0))/100))</f>
        <v>17.451004953534721</v>
      </c>
      <c r="C253">
        <f>C$50*EXP(-C$49*(HLOOKUP(C$49,'Russian Bonds'!$B$1:$L$507,MATCH($A253,'Russian Bonds'!$A$2:$A$507,0))/100))</f>
        <v>2.1831389732851947</v>
      </c>
      <c r="D253">
        <f>D$50*EXP(-D$49*(HLOOKUP(D$49,'Russian Bonds'!$B$1:$L$507,MATCH($A253,'Russian Bonds'!$A$2:$A$507,0))/100))</f>
        <v>15.691517785643091</v>
      </c>
      <c r="E253">
        <f>E$50*EXP(-E$49*(HLOOKUP(E$49,'Russian Bonds'!$B$1:$L$507,MATCH($A253,'Russian Bonds'!$A$2:$A$507,0))/100))</f>
        <v>1.5838677778874466</v>
      </c>
      <c r="F253">
        <f>F$50*EXP(-F$49*(HLOOKUP(F$49,'Russian Bonds'!$B$1:$L$507,MATCH($A253,'Russian Bonds'!$A$2:$A$507,0))/100))</f>
        <v>13.781564257276461</v>
      </c>
      <c r="G253">
        <f>G$50*EXP(-G$49*(HLOOKUP(G$49,'Russian Bonds'!$B$1:$L$507,MATCH($A253,'Russian Bonds'!$A$2:$A$507,0))/100))</f>
        <v>1.0475743638868151</v>
      </c>
      <c r="H253">
        <f>H$50*EXP(-H$49*(HLOOKUP(H$49,'Russian Bonds'!$B$1:$L$507,MATCH($A253,'Russian Bonds'!$A$2:$A$507,0))/100))</f>
        <v>0.96220992205408218</v>
      </c>
      <c r="I253">
        <f>I$50*EXP(-I$49*(HLOOKUP(I$49,'Russian Bonds'!$B$1:$L$507,MATCH($A253,'Russian Bonds'!$A$2:$A$507,0))/100))</f>
        <v>0.88221222153917755</v>
      </c>
      <c r="J253">
        <f>J$50*EXP(-J$49*(HLOOKUP(J$49,'Russian Bonds'!$B$1:$L$507,MATCH($A253,'Russian Bonds'!$A$2:$A$507,0))/100))</f>
        <v>0.80886549389515194</v>
      </c>
      <c r="K253">
        <f>K$50*EXP(-K$49*(HLOOKUP(K$49,'Russian Bonds'!$B$1:$L$507,MATCH($A253,'Russian Bonds'!$A$2:$A$507,0))/100))</f>
        <v>9.7195091416449291</v>
      </c>
      <c r="L253">
        <f>L$50*EXP(-L$49*(HLOOKUP(L$49,'Russian Bonds'!$B$1:$L$507,MATCH($A253,'Russian Bonds'!$A$2:$A$507,0))/100))</f>
        <v>0.39334507444301725</v>
      </c>
      <c r="M253">
        <f>M$50*EXP(-M$49*(HLOOKUP(M$49,'Russian Bonds'!$B$1:$L$507,MATCH($A253,'Russian Bonds'!$A$2:$A$507,0))/100))</f>
        <v>0.36071467743968011</v>
      </c>
      <c r="N253">
        <f>N$50*EXP(-N$49*(HLOOKUP(N$49,'Russian Bonds'!$B$1:$L$507,MATCH($A253,'Russian Bonds'!$A$2:$A$507,0))/100))</f>
        <v>0.33079117287704041</v>
      </c>
      <c r="O253">
        <f>O$50*EXP(-O$49*(HLOOKUP(O$49,'Russian Bonds'!$B$1:$L$507,MATCH($A253,'Russian Bonds'!$A$2:$A$507,0))/100))</f>
        <v>0.30335000735218504</v>
      </c>
      <c r="P253">
        <f>P$50*EXP(-P$49*(HLOOKUP(P$49,'Russian Bonds'!$B$1:$L$507,MATCH($A253,'Russian Bonds'!$A$2:$A$507,0))/100))</f>
        <v>0.27776829046892959</v>
      </c>
      <c r="Q253">
        <f>Q$50*EXP(-Q$49*(HLOOKUP(Q$49,'Russian Bonds'!$B$1:$L$507,MATCH($A253,'Russian Bonds'!$A$2:$A$507,0))/100))</f>
        <v>0.25470022837419226</v>
      </c>
      <c r="R253">
        <f>R$50*EXP(-R$49*(HLOOKUP(R$49,'Russian Bonds'!$B$1:$L$507,MATCH($A253,'Russian Bonds'!$A$2:$A$507,0))/100))</f>
        <v>0.23354791947039077</v>
      </c>
      <c r="S253">
        <f>S$50*EXP(-S$49*(HLOOKUP(S$49,'Russian Bonds'!$B$1:$L$507,MATCH($A253,'Russian Bonds'!$A$2:$A$507,0))/100))</f>
        <v>0.2141522645547613</v>
      </c>
      <c r="T253">
        <f>T$50*EXP(-T$49*(HLOOKUP(T$49,'Russian Bonds'!$B$1:$L$507,MATCH($A253,'Russian Bonds'!$A$2:$A$507,0))/100))</f>
        <v>0.19636737727285453</v>
      </c>
      <c r="U253" s="25">
        <f>U$50*EXP(-U$49*(HLOOKUP(U$49,'Russian Bonds'!$B$1:$L$507,MATCH($A253,'Russian Bonds'!$A$2:$A$507,0))/100))</f>
        <v>4.6721929208534787</v>
      </c>
      <c r="W253" s="129">
        <f t="shared" si="31"/>
        <v>71.348394823753594</v>
      </c>
      <c r="X253" s="21">
        <f t="shared" si="32"/>
        <v>5.5941384974416088</v>
      </c>
      <c r="Y253" s="28">
        <f t="shared" ref="Y253:Y316" si="33">LN(W253/W252)</f>
        <v>2.6028671528793837E-3</v>
      </c>
    </row>
    <row r="254" spans="1:25" x14ac:dyDescent="0.2">
      <c r="A254" s="175">
        <v>41220</v>
      </c>
      <c r="B254">
        <f>B$50*EXP(-B$49*(HLOOKUP(B$49,'Russian Bonds'!$B$1:$L$507,MATCH($A254,'Russian Bonds'!$A$2:$A$507,0))/100))</f>
        <v>17.447515101540844</v>
      </c>
      <c r="C254">
        <f>C$50*EXP(-C$49*(HLOOKUP(C$49,'Russian Bonds'!$B$1:$L$507,MATCH($A254,'Russian Bonds'!$A$2:$A$507,0))/100))</f>
        <v>2.1853232041919139</v>
      </c>
      <c r="D254">
        <f>D$50*EXP(-D$49*(HLOOKUP(D$49,'Russian Bonds'!$B$1:$L$507,MATCH($A254,'Russian Bonds'!$A$2:$A$507,0))/100))</f>
        <v>15.738663021494876</v>
      </c>
      <c r="E254">
        <f>E$50*EXP(-E$49*(HLOOKUP(E$49,'Russian Bonds'!$B$1:$L$507,MATCH($A254,'Russian Bonds'!$A$2:$A$507,0))/100))</f>
        <v>1.5902159368527173</v>
      </c>
      <c r="F254">
        <f>F$50*EXP(-F$49*(HLOOKUP(F$49,'Russian Bonds'!$B$1:$L$507,MATCH($A254,'Russian Bonds'!$A$2:$A$507,0))/100))</f>
        <v>13.871436192313746</v>
      </c>
      <c r="G254">
        <f>G$50*EXP(-G$49*(HLOOKUP(G$49,'Russian Bonds'!$B$1:$L$507,MATCH($A254,'Russian Bonds'!$A$2:$A$507,0))/100))</f>
        <v>1.0557773941538524</v>
      </c>
      <c r="H254">
        <f>H$50*EXP(-H$49*(HLOOKUP(H$49,'Russian Bonds'!$B$1:$L$507,MATCH($A254,'Russian Bonds'!$A$2:$A$507,0))/100))</f>
        <v>0.97032652741627412</v>
      </c>
      <c r="I254">
        <f>I$50*EXP(-I$49*(HLOOKUP(I$49,'Russian Bonds'!$B$1:$L$507,MATCH($A254,'Russian Bonds'!$A$2:$A$507,0))/100))</f>
        <v>0.89072224160541769</v>
      </c>
      <c r="J254">
        <f>J$50*EXP(-J$49*(HLOOKUP(J$49,'Russian Bonds'!$B$1:$L$507,MATCH($A254,'Russian Bonds'!$A$2:$A$507,0))/100))</f>
        <v>0.81764858454726574</v>
      </c>
      <c r="K254">
        <f>K$50*EXP(-K$49*(HLOOKUP(K$49,'Russian Bonds'!$B$1:$L$507,MATCH($A254,'Russian Bonds'!$A$2:$A$507,0))/100))</f>
        <v>9.8270139345595773</v>
      </c>
      <c r="L254">
        <f>L$50*EXP(-L$49*(HLOOKUP(L$49,'Russian Bonds'!$B$1:$L$507,MATCH($A254,'Russian Bonds'!$A$2:$A$507,0))/100))</f>
        <v>0.39813346116125736</v>
      </c>
      <c r="M254">
        <f>M$50*EXP(-M$49*(HLOOKUP(M$49,'Russian Bonds'!$B$1:$L$507,MATCH($A254,'Russian Bonds'!$A$2:$A$507,0))/100))</f>
        <v>0.36550767537412326</v>
      </c>
      <c r="N254">
        <f>N$50*EXP(-N$49*(HLOOKUP(N$49,'Russian Bonds'!$B$1:$L$507,MATCH($A254,'Russian Bonds'!$A$2:$A$507,0))/100))</f>
        <v>0.33555547018763299</v>
      </c>
      <c r="O254">
        <f>O$50*EXP(-O$49*(HLOOKUP(O$49,'Russian Bonds'!$B$1:$L$507,MATCH($A254,'Russian Bonds'!$A$2:$A$507,0))/100))</f>
        <v>0.30805775407477265</v>
      </c>
      <c r="P254">
        <f>P$50*EXP(-P$49*(HLOOKUP(P$49,'Russian Bonds'!$B$1:$L$507,MATCH($A254,'Russian Bonds'!$A$2:$A$507,0))/100))</f>
        <v>0.28281338937055006</v>
      </c>
      <c r="Q254">
        <f>Q$50*EXP(-Q$49*(HLOOKUP(Q$49,'Russian Bonds'!$B$1:$L$507,MATCH($A254,'Russian Bonds'!$A$2:$A$507,0))/100))</f>
        <v>0.25963772100943316</v>
      </c>
      <c r="R254">
        <f>R$50*EXP(-R$49*(HLOOKUP(R$49,'Russian Bonds'!$B$1:$L$507,MATCH($A254,'Russian Bonds'!$A$2:$A$507,0))/100))</f>
        <v>0.23836122582812896</v>
      </c>
      <c r="S254">
        <f>S$50*EXP(-S$49*(HLOOKUP(S$49,'Russian Bonds'!$B$1:$L$507,MATCH($A254,'Russian Bonds'!$A$2:$A$507,0))/100))</f>
        <v>0.21882827255375592</v>
      </c>
      <c r="T254">
        <f>T$50*EXP(-T$49*(HLOOKUP(T$49,'Russian Bonds'!$B$1:$L$507,MATCH($A254,'Russian Bonds'!$A$2:$A$507,0))/100))</f>
        <v>0.20089598340708781</v>
      </c>
      <c r="U254" s="25">
        <f>U$50*EXP(-U$49*(HLOOKUP(U$49,'Russian Bonds'!$B$1:$L$507,MATCH($A254,'Russian Bonds'!$A$2:$A$507,0))/100))</f>
        <v>4.7856819721473203</v>
      </c>
      <c r="W254" s="129">
        <f t="shared" si="31"/>
        <v>71.788115063790514</v>
      </c>
      <c r="X254" s="21">
        <f t="shared" si="32"/>
        <v>5.6275695025115269</v>
      </c>
      <c r="Y254" s="28">
        <f t="shared" si="33"/>
        <v>6.1440875379902117E-3</v>
      </c>
    </row>
    <row r="255" spans="1:25" x14ac:dyDescent="0.2">
      <c r="A255" s="175">
        <v>41221</v>
      </c>
      <c r="B255">
        <f>B$50*EXP(-B$49*(HLOOKUP(B$49,'Russian Bonds'!$B$1:$L$507,MATCH($A255,'Russian Bonds'!$A$2:$A$507,0))/100))</f>
        <v>17.444025947447578</v>
      </c>
      <c r="C255">
        <f>C$50*EXP(-C$49*(HLOOKUP(C$49,'Russian Bonds'!$B$1:$L$507,MATCH($A255,'Russian Bonds'!$A$2:$A$507,0))/100))</f>
        <v>2.1848861832546262</v>
      </c>
      <c r="D255">
        <f>D$50*EXP(-D$49*(HLOOKUP(D$49,'Russian Bonds'!$B$1:$L$507,MATCH($A255,'Russian Bonds'!$A$2:$A$507,0))/100))</f>
        <v>15.743385328711989</v>
      </c>
      <c r="E255">
        <f>E$50*EXP(-E$49*(HLOOKUP(E$49,'Russian Bonds'!$B$1:$L$507,MATCH($A255,'Russian Bonds'!$A$2:$A$507,0))/100))</f>
        <v>1.5908521504616975</v>
      </c>
      <c r="F255">
        <f>F$50*EXP(-F$49*(HLOOKUP(F$49,'Russian Bonds'!$B$1:$L$507,MATCH($A255,'Russian Bonds'!$A$2:$A$507,0))/100))</f>
        <v>13.878373644628454</v>
      </c>
      <c r="G255">
        <f>G$50*EXP(-G$49*(HLOOKUP(G$49,'Russian Bonds'!$B$1:$L$507,MATCH($A255,'Russian Bonds'!$A$2:$A$507,0))/100))</f>
        <v>1.0564110506682896</v>
      </c>
      <c r="H255">
        <f>H$50*EXP(-H$49*(HLOOKUP(H$49,'Russian Bonds'!$B$1:$L$507,MATCH($A255,'Russian Bonds'!$A$2:$A$507,0))/100))</f>
        <v>0.97100599377094488</v>
      </c>
      <c r="I255">
        <f>I$50*EXP(-I$49*(HLOOKUP(I$49,'Russian Bonds'!$B$1:$L$507,MATCH($A255,'Russian Bonds'!$A$2:$A$507,0))/100))</f>
        <v>0.89143510450584307</v>
      </c>
      <c r="J255">
        <f>J$50*EXP(-J$49*(HLOOKUP(J$49,'Russian Bonds'!$B$1:$L$507,MATCH($A255,'Russian Bonds'!$A$2:$A$507,0))/100))</f>
        <v>0.81838479952040177</v>
      </c>
      <c r="K255">
        <f>K$50*EXP(-K$49*(HLOOKUP(K$49,'Russian Bonds'!$B$1:$L$507,MATCH($A255,'Russian Bonds'!$A$2:$A$507,0))/100))</f>
        <v>9.8466876295658068</v>
      </c>
      <c r="L255">
        <f>L$50*EXP(-L$49*(HLOOKUP(L$49,'Russian Bonds'!$B$1:$L$507,MATCH($A255,'Russian Bonds'!$A$2:$A$507,0))/100))</f>
        <v>0.39901031896573114</v>
      </c>
      <c r="M255">
        <f>M$50*EXP(-M$49*(HLOOKUP(M$49,'Russian Bonds'!$B$1:$L$507,MATCH($A255,'Russian Bonds'!$A$2:$A$507,0))/100))</f>
        <v>0.36638594729976148</v>
      </c>
      <c r="N255">
        <f>N$50*EXP(-N$49*(HLOOKUP(N$49,'Russian Bonds'!$B$1:$L$507,MATCH($A255,'Russian Bonds'!$A$2:$A$507,0))/100))</f>
        <v>0.33642904957120329</v>
      </c>
      <c r="O255">
        <f>O$50*EXP(-O$49*(HLOOKUP(O$49,'Russian Bonds'!$B$1:$L$507,MATCH($A255,'Russian Bonds'!$A$2:$A$507,0))/100))</f>
        <v>0.30892152450044802</v>
      </c>
      <c r="P255">
        <f>P$50*EXP(-P$49*(HLOOKUP(P$49,'Russian Bonds'!$B$1:$L$507,MATCH($A255,'Russian Bonds'!$A$2:$A$507,0))/100))</f>
        <v>0.28408891740834985</v>
      </c>
      <c r="Q255">
        <f>Q$50*EXP(-Q$49*(HLOOKUP(Q$49,'Russian Bonds'!$B$1:$L$507,MATCH($A255,'Russian Bonds'!$A$2:$A$507,0))/100))</f>
        <v>0.2608869778882153</v>
      </c>
      <c r="R255">
        <f>R$50*EXP(-R$49*(HLOOKUP(R$49,'Russian Bonds'!$B$1:$L$507,MATCH($A255,'Russian Bonds'!$A$2:$A$507,0))/100))</f>
        <v>0.23957997324412939</v>
      </c>
      <c r="S255">
        <f>S$50*EXP(-S$49*(HLOOKUP(S$49,'Russian Bonds'!$B$1:$L$507,MATCH($A255,'Russian Bonds'!$A$2:$A$507,0))/100))</f>
        <v>0.22001314149245063</v>
      </c>
      <c r="T255">
        <f>T$50*EXP(-T$49*(HLOOKUP(T$49,'Russian Bonds'!$B$1:$L$507,MATCH($A255,'Russian Bonds'!$A$2:$A$507,0))/100))</f>
        <v>0.20204436027735978</v>
      </c>
      <c r="U255" s="25">
        <f>U$50*EXP(-U$49*(HLOOKUP(U$49,'Russian Bonds'!$B$1:$L$507,MATCH($A255,'Russian Bonds'!$A$2:$A$507,0))/100))</f>
        <v>4.8144823787989939</v>
      </c>
      <c r="W255" s="129">
        <f t="shared" si="31"/>
        <v>71.857290421982299</v>
      </c>
      <c r="X255" s="21">
        <f t="shared" si="32"/>
        <v>5.6358915444610131</v>
      </c>
      <c r="Y255" s="28">
        <f t="shared" si="33"/>
        <v>9.6314063516795222E-4</v>
      </c>
    </row>
    <row r="256" spans="1:25" x14ac:dyDescent="0.2">
      <c r="A256" s="175">
        <v>41222</v>
      </c>
      <c r="B256">
        <f>B$50*EXP(-B$49*(HLOOKUP(B$49,'Russian Bonds'!$B$1:$L$507,MATCH($A256,'Russian Bonds'!$A$2:$A$507,0))/100))</f>
        <v>17.447515101540844</v>
      </c>
      <c r="C256">
        <f>C$50*EXP(-C$49*(HLOOKUP(C$49,'Russian Bonds'!$B$1:$L$507,MATCH($A256,'Russian Bonds'!$A$2:$A$507,0))/100))</f>
        <v>2.1822658923237137</v>
      </c>
      <c r="D256">
        <f>D$50*EXP(-D$49*(HLOOKUP(D$49,'Russian Bonds'!$B$1:$L$507,MATCH($A256,'Russian Bonds'!$A$2:$A$507,0))/100))</f>
        <v>15.710358909399183</v>
      </c>
      <c r="E256">
        <f>E$50*EXP(-E$49*(HLOOKUP(E$49,'Russian Bonds'!$B$1:$L$507,MATCH($A256,'Russian Bonds'!$A$2:$A$507,0))/100))</f>
        <v>1.5864039947645088</v>
      </c>
      <c r="F256">
        <f>F$50*EXP(-F$49*(HLOOKUP(F$49,'Russian Bonds'!$B$1:$L$507,MATCH($A256,'Russian Bonds'!$A$2:$A$507,0))/100))</f>
        <v>13.850644635591237</v>
      </c>
      <c r="G256">
        <f>G$50*EXP(-G$49*(HLOOKUP(G$49,'Russian Bonds'!$B$1:$L$507,MATCH($A256,'Russian Bonds'!$A$2:$A$507,0))/100))</f>
        <v>1.0538787041780002</v>
      </c>
      <c r="H256">
        <f>H$50*EXP(-H$49*(HLOOKUP(H$49,'Russian Bonds'!$B$1:$L$507,MATCH($A256,'Russian Bonds'!$A$2:$A$507,0))/100))</f>
        <v>0.96896902075428093</v>
      </c>
      <c r="I256">
        <f>I$50*EXP(-I$49*(HLOOKUP(I$49,'Russian Bonds'!$B$1:$L$507,MATCH($A256,'Russian Bonds'!$A$2:$A$507,0))/100))</f>
        <v>0.88929822553549531</v>
      </c>
      <c r="J256">
        <f>J$50*EXP(-J$49*(HLOOKUP(J$49,'Russian Bonds'!$B$1:$L$507,MATCH($A256,'Russian Bonds'!$A$2:$A$507,0))/100))</f>
        <v>0.81617814089139085</v>
      </c>
      <c r="K256">
        <f>K$50*EXP(-K$49*(HLOOKUP(K$49,'Russian Bonds'!$B$1:$L$507,MATCH($A256,'Russian Bonds'!$A$2:$A$507,0))/100))</f>
        <v>9.8270139345595773</v>
      </c>
      <c r="L256">
        <f>L$50*EXP(-L$49*(HLOOKUP(L$49,'Russian Bonds'!$B$1:$L$507,MATCH($A256,'Russian Bonds'!$A$2:$A$507,0))/100))</f>
        <v>0.39813346116125736</v>
      </c>
      <c r="M256">
        <f>M$50*EXP(-M$49*(HLOOKUP(M$49,'Russian Bonds'!$B$1:$L$507,MATCH($A256,'Russian Bonds'!$A$2:$A$507,0))/100))</f>
        <v>0.36550767537412326</v>
      </c>
      <c r="N256">
        <f>N$50*EXP(-N$49*(HLOOKUP(N$49,'Russian Bonds'!$B$1:$L$507,MATCH($A256,'Russian Bonds'!$A$2:$A$507,0))/100))</f>
        <v>0.33555547018763299</v>
      </c>
      <c r="O256">
        <f>O$50*EXP(-O$49*(HLOOKUP(O$49,'Russian Bonds'!$B$1:$L$507,MATCH($A256,'Russian Bonds'!$A$2:$A$507,0))/100))</f>
        <v>0.30805775407477265</v>
      </c>
      <c r="P256">
        <f>P$50*EXP(-P$49*(HLOOKUP(P$49,'Russian Bonds'!$B$1:$L$507,MATCH($A256,'Russian Bonds'!$A$2:$A$507,0))/100))</f>
        <v>0.28281338937055006</v>
      </c>
      <c r="Q256">
        <f>Q$50*EXP(-Q$49*(HLOOKUP(Q$49,'Russian Bonds'!$B$1:$L$507,MATCH($A256,'Russian Bonds'!$A$2:$A$507,0))/100))</f>
        <v>0.25963772100943316</v>
      </c>
      <c r="R256">
        <f>R$50*EXP(-R$49*(HLOOKUP(R$49,'Russian Bonds'!$B$1:$L$507,MATCH($A256,'Russian Bonds'!$A$2:$A$507,0))/100))</f>
        <v>0.23836122582812896</v>
      </c>
      <c r="S256">
        <f>S$50*EXP(-S$49*(HLOOKUP(S$49,'Russian Bonds'!$B$1:$L$507,MATCH($A256,'Russian Bonds'!$A$2:$A$507,0))/100))</f>
        <v>0.21882827255375592</v>
      </c>
      <c r="T256">
        <f>T$50*EXP(-T$49*(HLOOKUP(T$49,'Russian Bonds'!$B$1:$L$507,MATCH($A256,'Russian Bonds'!$A$2:$A$507,0))/100))</f>
        <v>0.20089598340708781</v>
      </c>
      <c r="U256" s="25">
        <f>U$50*EXP(-U$49*(HLOOKUP(U$49,'Russian Bonds'!$B$1:$L$507,MATCH($A256,'Russian Bonds'!$A$2:$A$507,0))/100))</f>
        <v>4.7856819721473203</v>
      </c>
      <c r="W256" s="129">
        <f t="shared" si="31"/>
        <v>71.725999484652249</v>
      </c>
      <c r="X256" s="21">
        <f t="shared" si="32"/>
        <v>5.6288773465223905</v>
      </c>
      <c r="Y256" s="28">
        <f t="shared" si="33"/>
        <v>-1.8287779031462049E-3</v>
      </c>
    </row>
    <row r="257" spans="1:25" x14ac:dyDescent="0.2">
      <c r="A257" s="175">
        <v>41223</v>
      </c>
      <c r="B257">
        <f>B$50*EXP(-B$49*(HLOOKUP(B$49,'Russian Bonds'!$B$1:$L$507,MATCH($A257,'Russian Bonds'!$A$2:$A$507,0))/100))</f>
        <v>17.457986751782695</v>
      </c>
      <c r="C257">
        <f>C$50*EXP(-C$49*(HLOOKUP(C$49,'Russian Bonds'!$B$1:$L$507,MATCH($A257,'Russian Bonds'!$A$2:$A$507,0))/100))</f>
        <v>2.1809569255176307</v>
      </c>
      <c r="D257">
        <f>D$50*EXP(-D$49*(HLOOKUP(D$49,'Russian Bonds'!$B$1:$L$507,MATCH($A257,'Russian Bonds'!$A$2:$A$507,0))/100))</f>
        <v>15.672699257675323</v>
      </c>
      <c r="E257">
        <f>E$50*EXP(-E$49*(HLOOKUP(E$49,'Russian Bonds'!$B$1:$L$507,MATCH($A257,'Russian Bonds'!$A$2:$A$507,0))/100))</f>
        <v>1.5813356157127609</v>
      </c>
      <c r="F257">
        <f>F$50*EXP(-F$49*(HLOOKUP(F$49,'Russian Bonds'!$B$1:$L$507,MATCH($A257,'Russian Bonds'!$A$2:$A$507,0))/100))</f>
        <v>13.76090740740111</v>
      </c>
      <c r="G257">
        <f>G$50*EXP(-G$49*(HLOOKUP(G$49,'Russian Bonds'!$B$1:$L$507,MATCH($A257,'Russian Bonds'!$A$2:$A$507,0))/100))</f>
        <v>1.0456904260845041</v>
      </c>
      <c r="H257">
        <f>H$50*EXP(-H$49*(HLOOKUP(H$49,'Russian Bonds'!$B$1:$L$507,MATCH($A257,'Russian Bonds'!$A$2:$A$507,0))/100))</f>
        <v>0.9595195026172828</v>
      </c>
      <c r="I257">
        <f>I$50*EXP(-I$49*(HLOOKUP(I$49,'Russian Bonds'!$B$1:$L$507,MATCH($A257,'Russian Bonds'!$A$2:$A$507,0))/100))</f>
        <v>0.87939365454262342</v>
      </c>
      <c r="J257">
        <f>J$50*EXP(-J$49*(HLOOKUP(J$49,'Russian Bonds'!$B$1:$L$507,MATCH($A257,'Russian Bonds'!$A$2:$A$507,0))/100))</f>
        <v>0.80595881328144847</v>
      </c>
      <c r="K257">
        <f>K$50*EXP(-K$49*(HLOOKUP(K$49,'Russian Bonds'!$B$1:$L$507,MATCH($A257,'Russian Bonds'!$A$2:$A$507,0))/100))</f>
        <v>9.6613666885815039</v>
      </c>
      <c r="L257">
        <f>L$50*EXP(-L$49*(HLOOKUP(L$49,'Russian Bonds'!$B$1:$L$507,MATCH($A257,'Russian Bonds'!$A$2:$A$507,0))/100))</f>
        <v>0.39075754519094952</v>
      </c>
      <c r="M257">
        <f>M$50*EXP(-M$49*(HLOOKUP(M$49,'Russian Bonds'!$B$1:$L$507,MATCH($A257,'Russian Bonds'!$A$2:$A$507,0))/100))</f>
        <v>0.35812685908754766</v>
      </c>
      <c r="N257">
        <f>N$50*EXP(-N$49*(HLOOKUP(N$49,'Russian Bonds'!$B$1:$L$507,MATCH($A257,'Russian Bonds'!$A$2:$A$507,0))/100))</f>
        <v>0.32822103828408117</v>
      </c>
      <c r="O257">
        <f>O$50*EXP(-O$49*(HLOOKUP(O$49,'Russian Bonds'!$B$1:$L$507,MATCH($A257,'Russian Bonds'!$A$2:$A$507,0))/100))</f>
        <v>0.30081253957538218</v>
      </c>
      <c r="P257">
        <f>P$50*EXP(-P$49*(HLOOKUP(P$49,'Russian Bonds'!$B$1:$L$507,MATCH($A257,'Russian Bonds'!$A$2:$A$507,0))/100))</f>
        <v>0.27486698194448222</v>
      </c>
      <c r="Q257">
        <f>Q$50*EXP(-Q$49*(HLOOKUP(Q$49,'Russian Bonds'!$B$1:$L$507,MATCH($A257,'Russian Bonds'!$A$2:$A$507,0))/100))</f>
        <v>0.25186350114209433</v>
      </c>
      <c r="R257">
        <f>R$50*EXP(-R$49*(HLOOKUP(R$49,'Russian Bonds'!$B$1:$L$507,MATCH($A257,'Russian Bonds'!$A$2:$A$507,0))/100))</f>
        <v>0.23078517018958081</v>
      </c>
      <c r="S257">
        <f>S$50*EXP(-S$49*(HLOOKUP(S$49,'Russian Bonds'!$B$1:$L$507,MATCH($A257,'Russian Bonds'!$A$2:$A$507,0))/100))</f>
        <v>0.21147087425495981</v>
      </c>
      <c r="T257">
        <f>T$50*EXP(-T$49*(HLOOKUP(T$49,'Russian Bonds'!$B$1:$L$507,MATCH($A257,'Russian Bonds'!$A$2:$A$507,0))/100))</f>
        <v>0.19377298212628394</v>
      </c>
      <c r="U257" s="25">
        <f>U$50*EXP(-U$49*(HLOOKUP(U$49,'Russian Bonds'!$B$1:$L$507,MATCH($A257,'Russian Bonds'!$A$2:$A$507,0))/100))</f>
        <v>4.6072379655759432</v>
      </c>
      <c r="W257" s="129">
        <f t="shared" si="31"/>
        <v>71.153730500568201</v>
      </c>
      <c r="X257" s="21">
        <f t="shared" si="32"/>
        <v>5.5744694523939362</v>
      </c>
      <c r="Y257" s="28">
        <f t="shared" si="33"/>
        <v>-8.0105420732582214E-3</v>
      </c>
    </row>
    <row r="258" spans="1:25" x14ac:dyDescent="0.2">
      <c r="A258" s="175">
        <v>41226</v>
      </c>
      <c r="B258">
        <f>B$50*EXP(-B$49*(HLOOKUP(B$49,'Russian Bonds'!$B$1:$L$507,MATCH($A258,'Russian Bonds'!$A$2:$A$507,0))/100))</f>
        <v>17.451004953534721</v>
      </c>
      <c r="C258">
        <f>C$50*EXP(-C$49*(HLOOKUP(C$49,'Russian Bonds'!$B$1:$L$507,MATCH($A258,'Russian Bonds'!$A$2:$A$507,0))/100))</f>
        <v>2.1783413468680686</v>
      </c>
      <c r="D258">
        <f>D$50*EXP(-D$49*(HLOOKUP(D$49,'Russian Bonds'!$B$1:$L$507,MATCH($A258,'Russian Bonds'!$A$2:$A$507,0))/100))</f>
        <v>15.630440045288791</v>
      </c>
      <c r="E258">
        <f>E$50*EXP(-E$49*(HLOOKUP(E$49,'Russian Bonds'!$B$1:$L$507,MATCH($A258,'Russian Bonds'!$A$2:$A$507,0))/100))</f>
        <v>1.5756530422655781</v>
      </c>
      <c r="F258">
        <f>F$50*EXP(-F$49*(HLOOKUP(F$49,'Russian Bonds'!$B$1:$L$507,MATCH($A258,'Russian Bonds'!$A$2:$A$507,0))/100))</f>
        <v>13.658086661614099</v>
      </c>
      <c r="G258">
        <f>G$50*EXP(-G$49*(HLOOKUP(G$49,'Russian Bonds'!$B$1:$L$507,MATCH($A258,'Russian Bonds'!$A$2:$A$507,0))/100))</f>
        <v>1.0363214359459649</v>
      </c>
      <c r="H258">
        <f>H$50*EXP(-H$49*(HLOOKUP(H$49,'Russian Bonds'!$B$1:$L$507,MATCH($A258,'Russian Bonds'!$A$2:$A$507,0))/100))</f>
        <v>0.9455177310855597</v>
      </c>
      <c r="I258">
        <f>I$50*EXP(-I$49*(HLOOKUP(I$49,'Russian Bonds'!$B$1:$L$507,MATCH($A258,'Russian Bonds'!$A$2:$A$507,0))/100))</f>
        <v>0.86474324912770728</v>
      </c>
      <c r="J258">
        <f>J$50*EXP(-J$49*(HLOOKUP(J$49,'Russian Bonds'!$B$1:$L$507,MATCH($A258,'Russian Bonds'!$A$2:$A$507,0))/100))</f>
        <v>0.79086923737898407</v>
      </c>
      <c r="K258">
        <f>K$50*EXP(-K$49*(HLOOKUP(K$49,'Russian Bonds'!$B$1:$L$507,MATCH($A258,'Russian Bonds'!$A$2:$A$507,0))/100))</f>
        <v>9.4322542347932146</v>
      </c>
      <c r="L258">
        <f>L$50*EXP(-L$49*(HLOOKUP(L$49,'Russian Bonds'!$B$1:$L$507,MATCH($A258,'Russian Bonds'!$A$2:$A$507,0))/100))</f>
        <v>0.38057652674803744</v>
      </c>
      <c r="M258">
        <f>M$50*EXP(-M$49*(HLOOKUP(M$49,'Russian Bonds'!$B$1:$L$507,MATCH($A258,'Russian Bonds'!$A$2:$A$507,0))/100))</f>
        <v>0.34795991230908296</v>
      </c>
      <c r="N258">
        <f>N$50*EXP(-N$49*(HLOOKUP(N$49,'Russian Bonds'!$B$1:$L$507,MATCH($A258,'Russian Bonds'!$A$2:$A$507,0))/100))</f>
        <v>0.31813864509385192</v>
      </c>
      <c r="O258">
        <f>O$50*EXP(-O$49*(HLOOKUP(O$49,'Russian Bonds'!$B$1:$L$507,MATCH($A258,'Russian Bonds'!$A$2:$A$507,0))/100))</f>
        <v>0.29087315498645117</v>
      </c>
      <c r="P258">
        <f>P$50*EXP(-P$49*(HLOOKUP(P$49,'Russian Bonds'!$B$1:$L$507,MATCH($A258,'Russian Bonds'!$A$2:$A$507,0))/100))</f>
        <v>0.26435351480602748</v>
      </c>
      <c r="Q258">
        <f>Q$50*EXP(-Q$49*(HLOOKUP(Q$49,'Russian Bonds'!$B$1:$L$507,MATCH($A258,'Russian Bonds'!$A$2:$A$507,0))/100))</f>
        <v>0.24160092111728779</v>
      </c>
      <c r="R258">
        <f>R$50*EXP(-R$49*(HLOOKUP(R$49,'Russian Bonds'!$B$1:$L$507,MATCH($A258,'Russian Bonds'!$A$2:$A$507,0))/100))</f>
        <v>0.22080661619934333</v>
      </c>
      <c r="S258">
        <f>S$50*EXP(-S$49*(HLOOKUP(S$49,'Russian Bonds'!$B$1:$L$507,MATCH($A258,'Russian Bonds'!$A$2:$A$507,0))/100))</f>
        <v>0.20180205245879507</v>
      </c>
      <c r="T258">
        <f>T$50*EXP(-T$49*(HLOOKUP(T$49,'Russian Bonds'!$B$1:$L$507,MATCH($A258,'Russian Bonds'!$A$2:$A$507,0))/100))</f>
        <v>0.18443318899383312</v>
      </c>
      <c r="U258" s="25">
        <f>U$50*EXP(-U$49*(HLOOKUP(U$49,'Russian Bonds'!$B$1:$L$507,MATCH($A258,'Russian Bonds'!$A$2:$A$507,0))/100))</f>
        <v>4.3563238048121047</v>
      </c>
      <c r="W258" s="129">
        <f t="shared" si="31"/>
        <v>70.370100275427504</v>
      </c>
      <c r="X258" s="21">
        <f t="shared" si="32"/>
        <v>5.4981387950461595</v>
      </c>
      <c r="Y258" s="28">
        <f t="shared" si="33"/>
        <v>-1.1074293700604133E-2</v>
      </c>
    </row>
    <row r="259" spans="1:25" x14ac:dyDescent="0.2">
      <c r="A259" s="175">
        <v>41227</v>
      </c>
      <c r="B259">
        <f>B$50*EXP(-B$49*(HLOOKUP(B$49,'Russian Bonds'!$B$1:$L$507,MATCH($A259,'Russian Bonds'!$A$2:$A$507,0))/100))</f>
        <v>17.456241040394538</v>
      </c>
      <c r="C259">
        <f>C$50*EXP(-C$49*(HLOOKUP(C$49,'Russian Bonds'!$B$1:$L$507,MATCH($A259,'Russian Bonds'!$A$2:$A$507,0))/100))</f>
        <v>2.1783413468680686</v>
      </c>
      <c r="D259">
        <f>D$50*EXP(-D$49*(HLOOKUP(D$49,'Russian Bonds'!$B$1:$L$507,MATCH($A259,'Russian Bonds'!$A$2:$A$507,0))/100))</f>
        <v>15.625751616574675</v>
      </c>
      <c r="E259">
        <f>E$50*EXP(-E$49*(HLOOKUP(E$49,'Russian Bonds'!$B$1:$L$507,MATCH($A259,'Russian Bonds'!$A$2:$A$507,0))/100))</f>
        <v>1.57502290708411</v>
      </c>
      <c r="F259">
        <f>F$50*EXP(-F$49*(HLOOKUP(F$49,'Russian Bonds'!$B$1:$L$507,MATCH($A259,'Russian Bonds'!$A$2:$A$507,0))/100))</f>
        <v>13.658086661614099</v>
      </c>
      <c r="G259">
        <f>G$50*EXP(-G$49*(HLOOKUP(G$49,'Russian Bonds'!$B$1:$L$507,MATCH($A259,'Russian Bonds'!$A$2:$A$507,0))/100))</f>
        <v>1.0363214359459649</v>
      </c>
      <c r="H259">
        <f>H$50*EXP(-H$49*(HLOOKUP(H$49,'Russian Bonds'!$B$1:$L$507,MATCH($A259,'Russian Bonds'!$A$2:$A$507,0))/100))</f>
        <v>0.94617982520322519</v>
      </c>
      <c r="I259">
        <f>I$50*EXP(-I$49*(HLOOKUP(I$49,'Russian Bonds'!$B$1:$L$507,MATCH($A259,'Russian Bonds'!$A$2:$A$507,0))/100))</f>
        <v>0.86543532051865524</v>
      </c>
      <c r="J259">
        <f>J$50*EXP(-J$49*(HLOOKUP(J$49,'Russian Bonds'!$B$1:$L$507,MATCH($A259,'Russian Bonds'!$A$2:$A$507,0))/100))</f>
        <v>0.79158134009077841</v>
      </c>
      <c r="K259">
        <f>K$50*EXP(-K$49*(HLOOKUP(K$49,'Russian Bonds'!$B$1:$L$507,MATCH($A259,'Russian Bonds'!$A$2:$A$507,0))/100))</f>
        <v>9.4605934851186486</v>
      </c>
      <c r="L259">
        <f>L$50*EXP(-L$49*(HLOOKUP(L$49,'Russian Bonds'!$B$1:$L$507,MATCH($A259,'Russian Bonds'!$A$2:$A$507,0))/100))</f>
        <v>0.38183450380683909</v>
      </c>
      <c r="M259">
        <f>M$50*EXP(-M$49*(HLOOKUP(M$49,'Russian Bonds'!$B$1:$L$507,MATCH($A259,'Russian Bonds'!$A$2:$A$507,0))/100))</f>
        <v>0.34921482548180072</v>
      </c>
      <c r="N259">
        <f>N$50*EXP(-N$49*(HLOOKUP(N$49,'Russian Bonds'!$B$1:$L$507,MATCH($A259,'Russian Bonds'!$A$2:$A$507,0))/100))</f>
        <v>0.31938180840246072</v>
      </c>
      <c r="O259">
        <f>O$50*EXP(-O$49*(HLOOKUP(O$49,'Russian Bonds'!$B$1:$L$507,MATCH($A259,'Russian Bonds'!$A$2:$A$507,0))/100))</f>
        <v>0.29209739133409746</v>
      </c>
      <c r="P259">
        <f>P$50*EXP(-P$49*(HLOOKUP(P$49,'Russian Bonds'!$B$1:$L$507,MATCH($A259,'Russian Bonds'!$A$2:$A$507,0))/100))</f>
        <v>0.26634361973193665</v>
      </c>
      <c r="Q259">
        <f>Q$50*EXP(-Q$49*(HLOOKUP(Q$49,'Russian Bonds'!$B$1:$L$507,MATCH($A259,'Russian Bonds'!$A$2:$A$507,0))/100))</f>
        <v>0.24354148037361309</v>
      </c>
      <c r="R259">
        <f>R$50*EXP(-R$49*(HLOOKUP(R$49,'Russian Bonds'!$B$1:$L$507,MATCH($A259,'Russian Bonds'!$A$2:$A$507,0))/100))</f>
        <v>0.22269147172463294</v>
      </c>
      <c r="S259">
        <f>S$50*EXP(-S$49*(HLOOKUP(S$49,'Russian Bonds'!$B$1:$L$507,MATCH($A259,'Russian Bonds'!$A$2:$A$507,0))/100))</f>
        <v>0.20362646848826521</v>
      </c>
      <c r="T259">
        <f>T$50*EXP(-T$49*(HLOOKUP(T$49,'Russian Bonds'!$B$1:$L$507,MATCH($A259,'Russian Bonds'!$A$2:$A$507,0))/100))</f>
        <v>0.18619365325437373</v>
      </c>
      <c r="U259" s="25">
        <f>U$50*EXP(-U$49*(HLOOKUP(U$49,'Russian Bonds'!$B$1:$L$507,MATCH($A259,'Russian Bonds'!$A$2:$A$507,0))/100))</f>
        <v>4.4089146041779674</v>
      </c>
      <c r="W259" s="129">
        <f t="shared" si="31"/>
        <v>70.46739480618875</v>
      </c>
      <c r="X259" s="21">
        <f t="shared" si="32"/>
        <v>5.5127118977785585</v>
      </c>
      <c r="Y259" s="28">
        <f t="shared" si="33"/>
        <v>1.3816568688985464E-3</v>
      </c>
    </row>
    <row r="260" spans="1:25" x14ac:dyDescent="0.2">
      <c r="A260" s="175">
        <v>41228</v>
      </c>
      <c r="B260">
        <f>B$50*EXP(-B$49*(HLOOKUP(B$49,'Russian Bonds'!$B$1:$L$507,MATCH($A260,'Russian Bonds'!$A$2:$A$507,0))/100))</f>
        <v>17.475453470438243</v>
      </c>
      <c r="C260">
        <f>C$50*EXP(-C$49*(HLOOKUP(C$49,'Russian Bonds'!$B$1:$L$507,MATCH($A260,'Russian Bonds'!$A$2:$A$507,0))/100))</f>
        <v>2.1805207777487579</v>
      </c>
      <c r="D260">
        <f>D$50*EXP(-D$49*(HLOOKUP(D$49,'Russian Bonds'!$B$1:$L$507,MATCH($A260,'Russian Bonds'!$A$2:$A$507,0))/100))</f>
        <v>15.649207831762887</v>
      </c>
      <c r="E260">
        <f>E$50*EXP(-E$49*(HLOOKUP(E$49,'Russian Bonds'!$B$1:$L$507,MATCH($A260,'Russian Bonds'!$A$2:$A$507,0))/100))</f>
        <v>1.5781761050451735</v>
      </c>
      <c r="F260">
        <f>F$50*EXP(-F$49*(HLOOKUP(F$49,'Russian Bonds'!$B$1:$L$507,MATCH($A260,'Russian Bonds'!$A$2:$A$507,0))/100))</f>
        <v>13.705973718394421</v>
      </c>
      <c r="G260">
        <f>G$50*EXP(-G$49*(HLOOKUP(G$49,'Russian Bonds'!$B$1:$L$507,MATCH($A260,'Russian Bonds'!$A$2:$A$507,0))/100))</f>
        <v>1.040683139141948</v>
      </c>
      <c r="H260">
        <f>H$50*EXP(-H$49*(HLOOKUP(H$49,'Russian Bonds'!$B$1:$L$507,MATCH($A260,'Russian Bonds'!$A$2:$A$507,0))/100))</f>
        <v>0.95349353149072869</v>
      </c>
      <c r="I260">
        <f>I$50*EXP(-I$49*(HLOOKUP(I$49,'Russian Bonds'!$B$1:$L$507,MATCH($A260,'Russian Bonds'!$A$2:$A$507,0))/100))</f>
        <v>0.8730847595064497</v>
      </c>
      <c r="J260">
        <f>J$50*EXP(-J$49*(HLOOKUP(J$49,'Russian Bonds'!$B$1:$L$507,MATCH($A260,'Russian Bonds'!$A$2:$A$507,0))/100))</f>
        <v>0.79945691513046935</v>
      </c>
      <c r="K260">
        <f>K$50*EXP(-K$49*(HLOOKUP(K$49,'Russian Bonds'!$B$1:$L$507,MATCH($A260,'Russian Bonds'!$A$2:$A$507,0))/100))</f>
        <v>9.5843840960164997</v>
      </c>
      <c r="L260">
        <f>L$50*EXP(-L$49*(HLOOKUP(L$49,'Russian Bonds'!$B$1:$L$507,MATCH($A260,'Russian Bonds'!$A$2:$A$507,0))/100))</f>
        <v>0.38733396464116615</v>
      </c>
      <c r="M260">
        <f>M$50*EXP(-M$49*(HLOOKUP(M$49,'Russian Bonds'!$B$1:$L$507,MATCH($A260,'Russian Bonds'!$A$2:$A$507,0))/100))</f>
        <v>0.35470529104451592</v>
      </c>
      <c r="N260">
        <f>N$50*EXP(-N$49*(HLOOKUP(N$49,'Russian Bonds'!$B$1:$L$507,MATCH($A260,'Russian Bonds'!$A$2:$A$507,0))/100))</f>
        <v>0.32482522830532828</v>
      </c>
      <c r="O260">
        <f>O$50*EXP(-O$49*(HLOOKUP(O$49,'Russian Bonds'!$B$1:$L$507,MATCH($A260,'Russian Bonds'!$A$2:$A$507,0))/100))</f>
        <v>0.2974622358547418</v>
      </c>
      <c r="P260">
        <f>P$50*EXP(-P$49*(HLOOKUP(P$49,'Russian Bonds'!$B$1:$L$507,MATCH($A260,'Russian Bonds'!$A$2:$A$507,0))/100))</f>
        <v>0.2719959777832141</v>
      </c>
      <c r="Q260">
        <f>Q$50*EXP(-Q$49*(HLOOKUP(Q$49,'Russian Bonds'!$B$1:$L$507,MATCH($A260,'Russian Bonds'!$A$2:$A$507,0))/100))</f>
        <v>0.24905836799784117</v>
      </c>
      <c r="R260">
        <f>R$50*EXP(-R$49*(HLOOKUP(R$49,'Russian Bonds'!$B$1:$L$507,MATCH($A260,'Russian Bonds'!$A$2:$A$507,0))/100))</f>
        <v>0.22805510278239194</v>
      </c>
      <c r="S260">
        <f>S$50*EXP(-S$49*(HLOOKUP(S$49,'Russian Bonds'!$B$1:$L$507,MATCH($A260,'Russian Bonds'!$A$2:$A$507,0))/100))</f>
        <v>0.20882305751532973</v>
      </c>
      <c r="T260">
        <f>T$50*EXP(-T$49*(HLOOKUP(T$49,'Russian Bonds'!$B$1:$L$507,MATCH($A260,'Russian Bonds'!$A$2:$A$507,0))/100))</f>
        <v>0.19121286398778886</v>
      </c>
      <c r="U260" s="25">
        <f>U$50*EXP(-U$49*(HLOOKUP(U$49,'Russian Bonds'!$B$1:$L$507,MATCH($A260,'Russian Bonds'!$A$2:$A$507,0))/100))</f>
        <v>4.5341087519192165</v>
      </c>
      <c r="W260" s="129">
        <f t="shared" si="31"/>
        <v>70.888015186507118</v>
      </c>
      <c r="X260" s="21">
        <f t="shared" si="32"/>
        <v>5.5508544919863558</v>
      </c>
      <c r="Y260" s="28">
        <f t="shared" si="33"/>
        <v>5.9512631569468124E-3</v>
      </c>
    </row>
    <row r="261" spans="1:25" x14ac:dyDescent="0.2">
      <c r="A261" s="175">
        <v>41229</v>
      </c>
      <c r="B261">
        <f>B$50*EXP(-B$49*(HLOOKUP(B$49,'Russian Bonds'!$B$1:$L$507,MATCH($A261,'Russian Bonds'!$A$2:$A$507,0))/100))</f>
        <v>17.471958729229925</v>
      </c>
      <c r="C261">
        <f>C$50*EXP(-C$49*(HLOOKUP(C$49,'Russian Bonds'!$B$1:$L$507,MATCH($A261,'Russian Bonds'!$A$2:$A$507,0))/100))</f>
        <v>2.1796487438560637</v>
      </c>
      <c r="D261">
        <f>D$50*EXP(-D$49*(HLOOKUP(D$49,'Russian Bonds'!$B$1:$L$507,MATCH($A261,'Russian Bonds'!$A$2:$A$507,0))/100))</f>
        <v>15.630440045288791</v>
      </c>
      <c r="E261">
        <f>E$50*EXP(-E$49*(HLOOKUP(E$49,'Russian Bonds'!$B$1:$L$507,MATCH($A261,'Russian Bonds'!$A$2:$A$507,0))/100))</f>
        <v>1.5756530422655781</v>
      </c>
      <c r="F261">
        <f>F$50*EXP(-F$49*(HLOOKUP(F$49,'Russian Bonds'!$B$1:$L$507,MATCH($A261,'Russian Bonds'!$A$2:$A$507,0))/100))</f>
        <v>13.671751579595961</v>
      </c>
      <c r="G261">
        <f>G$50*EXP(-G$49*(HLOOKUP(G$49,'Russian Bonds'!$B$1:$L$507,MATCH($A261,'Russian Bonds'!$A$2:$A$507,0))/100))</f>
        <v>1.0375657681190844</v>
      </c>
      <c r="H261">
        <f>H$50*EXP(-H$49*(HLOOKUP(H$49,'Russian Bonds'!$B$1:$L$507,MATCH($A261,'Russian Bonds'!$A$2:$A$507,0))/100))</f>
        <v>0.95016213747084355</v>
      </c>
      <c r="I261">
        <f>I$50*EXP(-I$49*(HLOOKUP(I$49,'Russian Bonds'!$B$1:$L$507,MATCH($A261,'Russian Bonds'!$A$2:$A$507,0))/100))</f>
        <v>0.86959939584290147</v>
      </c>
      <c r="J261">
        <f>J$50*EXP(-J$49*(HLOOKUP(J$49,'Russian Bonds'!$B$1:$L$507,MATCH($A261,'Russian Bonds'!$A$2:$A$507,0))/100))</f>
        <v>0.79586744138554344</v>
      </c>
      <c r="K261">
        <f>K$50*EXP(-K$49*(HLOOKUP(K$49,'Russian Bonds'!$B$1:$L$507,MATCH($A261,'Russian Bonds'!$A$2:$A$507,0))/100))</f>
        <v>9.527049965833239</v>
      </c>
      <c r="L261">
        <f>L$50*EXP(-L$49*(HLOOKUP(L$49,'Russian Bonds'!$B$1:$L$507,MATCH($A261,'Russian Bonds'!$A$2:$A$507,0))/100))</f>
        <v>0.38478597807937293</v>
      </c>
      <c r="M261">
        <f>M$50*EXP(-M$49*(HLOOKUP(M$49,'Russian Bonds'!$B$1:$L$507,MATCH($A261,'Russian Bonds'!$A$2:$A$507,0))/100))</f>
        <v>0.35216058488429341</v>
      </c>
      <c r="N261">
        <f>N$50*EXP(-N$49*(HLOOKUP(N$49,'Russian Bonds'!$B$1:$L$507,MATCH($A261,'Russian Bonds'!$A$2:$A$507,0))/100))</f>
        <v>0.32230144706693442</v>
      </c>
      <c r="O261">
        <f>O$50*EXP(-O$49*(HLOOKUP(O$49,'Russian Bonds'!$B$1:$L$507,MATCH($A261,'Russian Bonds'!$A$2:$A$507,0))/100))</f>
        <v>0.29497401821833741</v>
      </c>
      <c r="P261">
        <f>P$50*EXP(-P$49*(HLOOKUP(P$49,'Russian Bonds'!$B$1:$L$507,MATCH($A261,'Russian Bonds'!$A$2:$A$507,0))/100))</f>
        <v>0.2679464852382536</v>
      </c>
      <c r="Q261">
        <f>Q$50*EXP(-Q$49*(HLOOKUP(Q$49,'Russian Bonds'!$B$1:$L$507,MATCH($A261,'Russian Bonds'!$A$2:$A$507,0))/100))</f>
        <v>0.2451051442350585</v>
      </c>
      <c r="R261">
        <f>R$50*EXP(-R$49*(HLOOKUP(R$49,'Russian Bonds'!$B$1:$L$507,MATCH($A261,'Russian Bonds'!$A$2:$A$507,0))/100))</f>
        <v>0.22421093404927392</v>
      </c>
      <c r="S261">
        <f>S$50*EXP(-S$49*(HLOOKUP(S$49,'Russian Bonds'!$B$1:$L$507,MATCH($A261,'Russian Bonds'!$A$2:$A$507,0))/100))</f>
        <v>0.20509786974947317</v>
      </c>
      <c r="T261">
        <f>T$50*EXP(-T$49*(HLOOKUP(T$49,'Russian Bonds'!$B$1:$L$507,MATCH($A261,'Russian Bonds'!$A$2:$A$507,0))/100))</f>
        <v>0.18761411594015912</v>
      </c>
      <c r="U261" s="25">
        <f>U$50*EXP(-U$49*(HLOOKUP(U$49,'Russian Bonds'!$B$1:$L$507,MATCH($A261,'Russian Bonds'!$A$2:$A$507,0))/100))</f>
        <v>4.4354476112252046</v>
      </c>
      <c r="W261" s="129">
        <f t="shared" si="31"/>
        <v>70.629341037574306</v>
      </c>
      <c r="X261" s="21">
        <f t="shared" si="32"/>
        <v>5.523859453442908</v>
      </c>
      <c r="Y261" s="28">
        <f t="shared" si="33"/>
        <v>-3.6557273809909785E-3</v>
      </c>
    </row>
    <row r="262" spans="1:25" x14ac:dyDescent="0.2">
      <c r="A262" s="175">
        <v>41230</v>
      </c>
      <c r="B262">
        <f>B$50*EXP(-B$49*(HLOOKUP(B$49,'Russian Bonds'!$B$1:$L$507,MATCH($A262,'Russian Bonds'!$A$2:$A$507,0))/100))</f>
        <v>17.487690570352839</v>
      </c>
      <c r="C262">
        <f>C$50*EXP(-C$49*(HLOOKUP(C$49,'Russian Bonds'!$B$1:$L$507,MATCH($A262,'Russian Bonds'!$A$2:$A$507,0))/100))</f>
        <v>2.1813931605247805</v>
      </c>
      <c r="D262">
        <f>D$50*EXP(-D$49*(HLOOKUP(D$49,'Russian Bonds'!$B$1:$L$507,MATCH($A262,'Russian Bonds'!$A$2:$A$507,0))/100))</f>
        <v>15.653903298397195</v>
      </c>
      <c r="E262">
        <f>E$50*EXP(-E$49*(HLOOKUP(E$49,'Russian Bonds'!$B$1:$L$507,MATCH($A262,'Russian Bonds'!$A$2:$A$507,0))/100))</f>
        <v>1.5788075017581154</v>
      </c>
      <c r="F262">
        <f>F$50*EXP(-F$49*(HLOOKUP(F$49,'Russian Bonds'!$B$1:$L$507,MATCH($A262,'Russian Bonds'!$A$2:$A$507,0))/100))</f>
        <v>13.726548105904948</v>
      </c>
      <c r="G262">
        <f>G$50*EXP(-G$49*(HLOOKUP(G$49,'Russian Bonds'!$B$1:$L$507,MATCH($A262,'Russian Bonds'!$A$2:$A$507,0))/100))</f>
        <v>1.0425580557110883</v>
      </c>
      <c r="H262">
        <f>H$50*EXP(-H$49*(HLOOKUP(H$49,'Russian Bonds'!$B$1:$L$507,MATCH($A262,'Russian Bonds'!$A$2:$A$507,0))/100))</f>
        <v>0.95482935729469387</v>
      </c>
      <c r="I262">
        <f>I$50*EXP(-I$49*(HLOOKUP(I$49,'Russian Bonds'!$B$1:$L$507,MATCH($A262,'Russian Bonds'!$A$2:$A$507,0))/100))</f>
        <v>0.87448281326641664</v>
      </c>
      <c r="J262">
        <f>J$50*EXP(-J$49*(HLOOKUP(J$49,'Russian Bonds'!$B$1:$L$507,MATCH($A262,'Russian Bonds'!$A$2:$A$507,0))/100))</f>
        <v>0.80089723347532882</v>
      </c>
      <c r="K262">
        <f>K$50*EXP(-K$49*(HLOOKUP(K$49,'Russian Bonds'!$B$1:$L$507,MATCH($A262,'Russian Bonds'!$A$2:$A$507,0))/100))</f>
        <v>9.6035720457622968</v>
      </c>
      <c r="L262">
        <f>L$50*EXP(-L$49*(HLOOKUP(L$49,'Russian Bonds'!$B$1:$L$507,MATCH($A262,'Russian Bonds'!$A$2:$A$507,0))/100))</f>
        <v>0.38818703739933813</v>
      </c>
      <c r="M262">
        <f>M$50*EXP(-M$49*(HLOOKUP(M$49,'Russian Bonds'!$B$1:$L$507,MATCH($A262,'Russian Bonds'!$A$2:$A$507,0))/100))</f>
        <v>0.35555760611199266</v>
      </c>
      <c r="N262">
        <f>N$50*EXP(-N$49*(HLOOKUP(N$49,'Russian Bonds'!$B$1:$L$507,MATCH($A262,'Russian Bonds'!$A$2:$A$507,0))/100))</f>
        <v>0.32567087276033402</v>
      </c>
      <c r="O262">
        <f>O$50*EXP(-O$49*(HLOOKUP(O$49,'Russian Bonds'!$B$1:$L$507,MATCH($A262,'Russian Bonds'!$A$2:$A$507,0))/100))</f>
        <v>0.29829629725617712</v>
      </c>
      <c r="P262">
        <f>P$50*EXP(-P$49*(HLOOKUP(P$49,'Russian Bonds'!$B$1:$L$507,MATCH($A262,'Russian Bonds'!$A$2:$A$507,0))/100))</f>
        <v>0.27118121260870004</v>
      </c>
      <c r="Q262">
        <f>Q$50*EXP(-Q$49*(HLOOKUP(Q$49,'Russian Bonds'!$B$1:$L$507,MATCH($A262,'Russian Bonds'!$A$2:$A$507,0))/100))</f>
        <v>0.24826265503998896</v>
      </c>
      <c r="R262">
        <f>R$50*EXP(-R$49*(HLOOKUP(R$49,'Russian Bonds'!$B$1:$L$507,MATCH($A262,'Russian Bonds'!$A$2:$A$507,0))/100))</f>
        <v>0.22728103209878192</v>
      </c>
      <c r="S262">
        <f>S$50*EXP(-S$49*(HLOOKUP(S$49,'Russian Bonds'!$B$1:$L$507,MATCH($A262,'Russian Bonds'!$A$2:$A$507,0))/100))</f>
        <v>0.20807264605933956</v>
      </c>
      <c r="T262">
        <f>T$50*EXP(-T$49*(HLOOKUP(T$49,'Russian Bonds'!$B$1:$L$507,MATCH($A262,'Russian Bonds'!$A$2:$A$507,0))/100))</f>
        <v>0.19048763391446794</v>
      </c>
      <c r="U262" s="25">
        <f>U$50*EXP(-U$49*(HLOOKUP(U$49,'Russian Bonds'!$B$1:$L$507,MATCH($A262,'Russian Bonds'!$A$2:$A$507,0))/100))</f>
        <v>4.5069855503818692</v>
      </c>
      <c r="W262" s="129">
        <f t="shared" si="31"/>
        <v>70.9246646860787</v>
      </c>
      <c r="X262" s="21">
        <f t="shared" si="32"/>
        <v>5.5452298724712508</v>
      </c>
      <c r="Y262" s="28">
        <f t="shared" si="33"/>
        <v>4.1725993619792772E-3</v>
      </c>
    </row>
    <row r="263" spans="1:25" x14ac:dyDescent="0.2">
      <c r="A263" s="175">
        <v>41233</v>
      </c>
      <c r="B263">
        <f>B$50*EXP(-B$49*(HLOOKUP(B$49,'Russian Bonds'!$B$1:$L$507,MATCH($A263,'Russian Bonds'!$A$2:$A$507,0))/100))</f>
        <v>17.475453470438243</v>
      </c>
      <c r="C263">
        <f>C$50*EXP(-C$49*(HLOOKUP(C$49,'Russian Bonds'!$B$1:$L$507,MATCH($A263,'Russian Bonds'!$A$2:$A$507,0))/100))</f>
        <v>2.1809569255176307</v>
      </c>
      <c r="D263">
        <f>D$50*EXP(-D$49*(HLOOKUP(D$49,'Russian Bonds'!$B$1:$L$507,MATCH($A263,'Russian Bonds'!$A$2:$A$507,0))/100))</f>
        <v>15.658600173882812</v>
      </c>
      <c r="E263">
        <f>E$50*EXP(-E$49*(HLOOKUP(E$49,'Russian Bonds'!$B$1:$L$507,MATCH($A263,'Russian Bonds'!$A$2:$A$507,0))/100))</f>
        <v>1.579439151080261</v>
      </c>
      <c r="F263">
        <f>F$50*EXP(-F$49*(HLOOKUP(F$49,'Russian Bonds'!$B$1:$L$507,MATCH($A263,'Russian Bonds'!$A$2:$A$507,0))/100))</f>
        <v>13.733413096062419</v>
      </c>
      <c r="G263">
        <f>G$50*EXP(-G$49*(HLOOKUP(G$49,'Russian Bonds'!$B$1:$L$507,MATCH($A263,'Russian Bonds'!$A$2:$A$507,0))/100))</f>
        <v>1.0431837782425026</v>
      </c>
      <c r="H263">
        <f>H$50*EXP(-H$49*(HLOOKUP(H$49,'Russian Bonds'!$B$1:$L$507,MATCH($A263,'Russian Bonds'!$A$2:$A$507,0))/100))</f>
        <v>0.95683660581829877</v>
      </c>
      <c r="I263">
        <f>I$50*EXP(-I$49*(HLOOKUP(I$49,'Russian Bonds'!$B$1:$L$507,MATCH($A263,'Russian Bonds'!$A$2:$A$507,0))/100))</f>
        <v>0.87658409254477609</v>
      </c>
      <c r="J263">
        <f>J$50*EXP(-J$49*(HLOOKUP(J$49,'Russian Bonds'!$B$1:$L$507,MATCH($A263,'Russian Bonds'!$A$2:$A$507,0))/100))</f>
        <v>0.80306257790524604</v>
      </c>
      <c r="K263">
        <f>K$50*EXP(-K$49*(HLOOKUP(K$49,'Russian Bonds'!$B$1:$L$507,MATCH($A263,'Russian Bonds'!$A$2:$A$507,0))/100))</f>
        <v>9.6131804211950787</v>
      </c>
      <c r="L263">
        <f>L$50*EXP(-L$49*(HLOOKUP(L$49,'Russian Bonds'!$B$1:$L$507,MATCH($A263,'Russian Bonds'!$A$2:$A$507,0))/100))</f>
        <v>0.3886142780797715</v>
      </c>
      <c r="M263">
        <f>M$50*EXP(-M$49*(HLOOKUP(M$49,'Russian Bonds'!$B$1:$L$507,MATCH($A263,'Russian Bonds'!$A$2:$A$507,0))/100))</f>
        <v>0.35598453134323471</v>
      </c>
      <c r="N263">
        <f>N$50*EXP(-N$49*(HLOOKUP(N$49,'Russian Bonds'!$B$1:$L$507,MATCH($A263,'Russian Bonds'!$A$2:$A$507,0))/100))</f>
        <v>0.32609452020609858</v>
      </c>
      <c r="O263">
        <f>O$50*EXP(-O$49*(HLOOKUP(O$49,'Russian Bonds'!$B$1:$L$507,MATCH($A263,'Russian Bonds'!$A$2:$A$507,0))/100))</f>
        <v>0.29871420453917563</v>
      </c>
      <c r="P263">
        <f>P$50*EXP(-P$49*(HLOOKUP(P$49,'Russian Bonds'!$B$1:$L$507,MATCH($A263,'Russian Bonds'!$A$2:$A$507,0))/100))</f>
        <v>0.27118121260870004</v>
      </c>
      <c r="Q263">
        <f>Q$50*EXP(-Q$49*(HLOOKUP(Q$49,'Russian Bonds'!$B$1:$L$507,MATCH($A263,'Russian Bonds'!$A$2:$A$507,0))/100))</f>
        <v>0.24826265503998896</v>
      </c>
      <c r="R263">
        <f>R$50*EXP(-R$49*(HLOOKUP(R$49,'Russian Bonds'!$B$1:$L$507,MATCH($A263,'Russian Bonds'!$A$2:$A$507,0))/100))</f>
        <v>0.22728103209878192</v>
      </c>
      <c r="S263">
        <f>S$50*EXP(-S$49*(HLOOKUP(S$49,'Russian Bonds'!$B$1:$L$507,MATCH($A263,'Russian Bonds'!$A$2:$A$507,0))/100))</f>
        <v>0.20807264605933956</v>
      </c>
      <c r="T263">
        <f>T$50*EXP(-T$49*(HLOOKUP(T$49,'Russian Bonds'!$B$1:$L$507,MATCH($A263,'Russian Bonds'!$A$2:$A$507,0))/100))</f>
        <v>0.19048763391446794</v>
      </c>
      <c r="U263" s="25">
        <f>U$50*EXP(-U$49*(HLOOKUP(U$49,'Russian Bonds'!$B$1:$L$507,MATCH($A263,'Russian Bonds'!$A$2:$A$507,0))/100))</f>
        <v>4.4979805872458964</v>
      </c>
      <c r="W263" s="129">
        <f t="shared" si="31"/>
        <v>70.933383593822725</v>
      </c>
      <c r="X263" s="21">
        <f t="shared" si="32"/>
        <v>5.5449585337514025</v>
      </c>
      <c r="Y263" s="28">
        <f t="shared" si="33"/>
        <v>1.2292440028214931E-4</v>
      </c>
    </row>
    <row r="264" spans="1:25" x14ac:dyDescent="0.2">
      <c r="A264" s="175">
        <v>41234</v>
      </c>
      <c r="B264">
        <f>B$50*EXP(-B$49*(HLOOKUP(B$49,'Russian Bonds'!$B$1:$L$507,MATCH($A264,'Russian Bonds'!$A$2:$A$507,0))/100))</f>
        <v>17.484193381969263</v>
      </c>
      <c r="C264">
        <f>C$50*EXP(-C$49*(HLOOKUP(C$49,'Russian Bonds'!$B$1:$L$507,MATCH($A264,'Russian Bonds'!$A$2:$A$507,0))/100))</f>
        <v>2.1831389732851947</v>
      </c>
      <c r="D264">
        <f>D$50*EXP(-D$49*(HLOOKUP(D$49,'Russian Bonds'!$B$1:$L$507,MATCH($A264,'Russian Bonds'!$A$2:$A$507,0))/100))</f>
        <v>15.682105698880097</v>
      </c>
      <c r="E264">
        <f>E$50*EXP(-E$49*(HLOOKUP(E$49,'Russian Bonds'!$B$1:$L$507,MATCH($A264,'Russian Bonds'!$A$2:$A$507,0))/100))</f>
        <v>1.582601190367696</v>
      </c>
      <c r="F264">
        <f>F$50*EXP(-F$49*(HLOOKUP(F$49,'Russian Bonds'!$B$1:$L$507,MATCH($A264,'Russian Bonds'!$A$2:$A$507,0))/100))</f>
        <v>13.76090740740111</v>
      </c>
      <c r="G264">
        <f>G$50*EXP(-G$49*(HLOOKUP(G$49,'Russian Bonds'!$B$1:$L$507,MATCH($A264,'Russian Bonds'!$A$2:$A$507,0))/100))</f>
        <v>1.0456904260845041</v>
      </c>
      <c r="H264">
        <f>H$50*EXP(-H$49*(HLOOKUP(H$49,'Russian Bonds'!$B$1:$L$507,MATCH($A264,'Russian Bonds'!$A$2:$A$507,0))/100))</f>
        <v>0.95817711520406434</v>
      </c>
      <c r="I264">
        <f>I$50*EXP(-I$49*(HLOOKUP(I$49,'Russian Bonds'!$B$1:$L$507,MATCH($A264,'Russian Bonds'!$A$2:$A$507,0))/100))</f>
        <v>0.8779877497191404</v>
      </c>
      <c r="J264">
        <f>J$50*EXP(-J$49*(HLOOKUP(J$49,'Russian Bonds'!$B$1:$L$507,MATCH($A264,'Russian Bonds'!$A$2:$A$507,0))/100))</f>
        <v>0.80450939228777985</v>
      </c>
      <c r="K264">
        <f>K$50*EXP(-K$49*(HLOOKUP(K$49,'Russian Bonds'!$B$1:$L$507,MATCH($A264,'Russian Bonds'!$A$2:$A$507,0))/100))</f>
        <v>9.6324260212222956</v>
      </c>
      <c r="L264">
        <f>L$50*EXP(-L$49*(HLOOKUP(L$49,'Russian Bonds'!$B$1:$L$507,MATCH($A264,'Russian Bonds'!$A$2:$A$507,0))/100))</f>
        <v>0.38947017062814027</v>
      </c>
      <c r="M264">
        <f>M$50*EXP(-M$49*(HLOOKUP(M$49,'Russian Bonds'!$B$1:$L$507,MATCH($A264,'Russian Bonds'!$A$2:$A$507,0))/100))</f>
        <v>0.35683992027458949</v>
      </c>
      <c r="N264">
        <f>N$50*EXP(-N$49*(HLOOKUP(N$49,'Russian Bonds'!$B$1:$L$507,MATCH($A264,'Russian Bonds'!$A$2:$A$507,0))/100))</f>
        <v>0.32694346911397343</v>
      </c>
      <c r="O264">
        <f>O$50*EXP(-O$49*(HLOOKUP(O$49,'Russian Bonds'!$B$1:$L$507,MATCH($A264,'Russian Bonds'!$A$2:$A$507,0))/100))</f>
        <v>0.29955177636522839</v>
      </c>
      <c r="P264">
        <f>P$50*EXP(-P$49*(HLOOKUP(P$49,'Russian Bonds'!$B$1:$L$507,MATCH($A264,'Russian Bonds'!$A$2:$A$507,0))/100))</f>
        <v>0.27281319092336431</v>
      </c>
      <c r="Q264">
        <f>Q$50*EXP(-Q$49*(HLOOKUP(Q$49,'Russian Bonds'!$B$1:$L$507,MATCH($A264,'Russian Bonds'!$A$2:$A$507,0))/100))</f>
        <v>0.24985663131555813</v>
      </c>
      <c r="R264">
        <f>R$50*EXP(-R$49*(HLOOKUP(R$49,'Russian Bonds'!$B$1:$L$507,MATCH($A264,'Russian Bonds'!$A$2:$A$507,0))/100))</f>
        <v>0.22883180978552986</v>
      </c>
      <c r="S264">
        <f>S$50*EXP(-S$49*(HLOOKUP(S$49,'Russian Bonds'!$B$1:$L$507,MATCH($A264,'Russian Bonds'!$A$2:$A$507,0))/100))</f>
        <v>0.20957617532106829</v>
      </c>
      <c r="T264">
        <f>T$50*EXP(-T$49*(HLOOKUP(T$49,'Russian Bonds'!$B$1:$L$507,MATCH($A264,'Russian Bonds'!$A$2:$A$507,0))/100))</f>
        <v>0.1919408551781884</v>
      </c>
      <c r="U264" s="25">
        <f>U$50*EXP(-U$49*(HLOOKUP(U$49,'Russian Bonds'!$B$1:$L$507,MATCH($A264,'Russian Bonds'!$A$2:$A$507,0))/100))</f>
        <v>4.5431860436890616</v>
      </c>
      <c r="W264" s="129">
        <f t="shared" si="31"/>
        <v>71.080747399015848</v>
      </c>
      <c r="X264" s="21">
        <f t="shared" si="32"/>
        <v>5.5553033370274338</v>
      </c>
      <c r="Y264" s="28">
        <f t="shared" si="33"/>
        <v>2.0753407714385226E-3</v>
      </c>
    </row>
    <row r="265" spans="1:25" x14ac:dyDescent="0.2">
      <c r="A265" s="175">
        <v>41235</v>
      </c>
      <c r="B265">
        <f>B$50*EXP(-B$49*(HLOOKUP(B$49,'Russian Bonds'!$B$1:$L$507,MATCH($A265,'Russian Bonds'!$A$2:$A$507,0))/100))</f>
        <v>17.475453470438243</v>
      </c>
      <c r="C265">
        <f>C$50*EXP(-C$49*(HLOOKUP(C$49,'Russian Bonds'!$B$1:$L$507,MATCH($A265,'Russian Bonds'!$A$2:$A$507,0))/100))</f>
        <v>2.182702389150406</v>
      </c>
      <c r="D265">
        <f>D$50*EXP(-D$49*(HLOOKUP(D$49,'Russian Bonds'!$B$1:$L$507,MATCH($A265,'Russian Bonds'!$A$2:$A$507,0))/100))</f>
        <v>15.691517785643091</v>
      </c>
      <c r="E265">
        <f>E$50*EXP(-E$49*(HLOOKUP(E$49,'Russian Bonds'!$B$1:$L$507,MATCH($A265,'Russian Bonds'!$A$2:$A$507,0))/100))</f>
        <v>1.5838677778874466</v>
      </c>
      <c r="F265">
        <f>F$50*EXP(-F$49*(HLOOKUP(F$49,'Russian Bonds'!$B$1:$L$507,MATCH($A265,'Russian Bonds'!$A$2:$A$507,0))/100))</f>
        <v>13.774675197556276</v>
      </c>
      <c r="G265">
        <f>G$50*EXP(-G$49*(HLOOKUP(G$49,'Russian Bonds'!$B$1:$L$507,MATCH($A265,'Russian Bonds'!$A$2:$A$507,0))/100))</f>
        <v>1.0469460077941615</v>
      </c>
      <c r="H265">
        <f>H$50*EXP(-H$49*(HLOOKUP(H$49,'Russian Bonds'!$B$1:$L$507,MATCH($A265,'Russian Bonds'!$A$2:$A$507,0))/100))</f>
        <v>0.95817711520406434</v>
      </c>
      <c r="I265">
        <f>I$50*EXP(-I$49*(HLOOKUP(I$49,'Russian Bonds'!$B$1:$L$507,MATCH($A265,'Russian Bonds'!$A$2:$A$507,0))/100))</f>
        <v>0.8779877497191404</v>
      </c>
      <c r="J265">
        <f>J$50*EXP(-J$49*(HLOOKUP(J$49,'Russian Bonds'!$B$1:$L$507,MATCH($A265,'Russian Bonds'!$A$2:$A$507,0))/100))</f>
        <v>0.80450939228777985</v>
      </c>
      <c r="K265">
        <f>K$50*EXP(-K$49*(HLOOKUP(K$49,'Russian Bonds'!$B$1:$L$507,MATCH($A265,'Russian Bonds'!$A$2:$A$507,0))/100))</f>
        <v>9.6227984098090804</v>
      </c>
      <c r="L265">
        <f>L$50*EXP(-L$49*(HLOOKUP(L$49,'Russian Bonds'!$B$1:$L$507,MATCH($A265,'Russian Bonds'!$A$2:$A$507,0))/100))</f>
        <v>0.38904198898352876</v>
      </c>
      <c r="M265">
        <f>M$50*EXP(-M$49*(HLOOKUP(M$49,'Russian Bonds'!$B$1:$L$507,MATCH($A265,'Russian Bonds'!$A$2:$A$507,0))/100))</f>
        <v>0.35641196919226348</v>
      </c>
      <c r="N265">
        <f>N$50*EXP(-N$49*(HLOOKUP(N$49,'Russian Bonds'!$B$1:$L$507,MATCH($A265,'Russian Bonds'!$A$2:$A$507,0))/100))</f>
        <v>0.32651871875167982</v>
      </c>
      <c r="O265">
        <f>O$50*EXP(-O$49*(HLOOKUP(O$49,'Russian Bonds'!$B$1:$L$507,MATCH($A265,'Russian Bonds'!$A$2:$A$507,0))/100))</f>
        <v>0.29913269730211078</v>
      </c>
      <c r="P265">
        <f>P$50*EXP(-P$49*(HLOOKUP(P$49,'Russian Bonds'!$B$1:$L$507,MATCH($A265,'Russian Bonds'!$A$2:$A$507,0))/100))</f>
        <v>0.27158828965907394</v>
      </c>
      <c r="Q265">
        <f>Q$50*EXP(-Q$49*(HLOOKUP(Q$49,'Russian Bonds'!$B$1:$L$507,MATCH($A265,'Russian Bonds'!$A$2:$A$507,0))/100))</f>
        <v>0.24866019323379984</v>
      </c>
      <c r="R265">
        <f>R$50*EXP(-R$49*(HLOOKUP(R$49,'Russian Bonds'!$B$1:$L$507,MATCH($A265,'Russian Bonds'!$A$2:$A$507,0))/100))</f>
        <v>0.22766773846062566</v>
      </c>
      <c r="S265">
        <f>S$50*EXP(-S$49*(HLOOKUP(S$49,'Russian Bonds'!$B$1:$L$507,MATCH($A265,'Russian Bonds'!$A$2:$A$507,0))/100))</f>
        <v>0.20844751410227064</v>
      </c>
      <c r="T265">
        <f>T$50*EXP(-T$49*(HLOOKUP(T$49,'Russian Bonds'!$B$1:$L$507,MATCH($A265,'Russian Bonds'!$A$2:$A$507,0))/100))</f>
        <v>0.19084990446694722</v>
      </c>
      <c r="U265" s="25">
        <f>U$50*EXP(-U$49*(HLOOKUP(U$49,'Russian Bonds'!$B$1:$L$507,MATCH($A265,'Russian Bonds'!$A$2:$A$507,0))/100))</f>
        <v>4.5069855503818692</v>
      </c>
      <c r="W265" s="129">
        <f t="shared" si="31"/>
        <v>71.043939860023883</v>
      </c>
      <c r="X265" s="21">
        <f t="shared" si="32"/>
        <v>5.5463605483158753</v>
      </c>
      <c r="Y265" s="28">
        <f t="shared" si="33"/>
        <v>-5.1796124269081097E-4</v>
      </c>
    </row>
    <row r="266" spans="1:25" x14ac:dyDescent="0.2">
      <c r="A266" s="175">
        <v>41236</v>
      </c>
      <c r="B266">
        <f>B$50*EXP(-B$49*(HLOOKUP(B$49,'Russian Bonds'!$B$1:$L$507,MATCH($A266,'Russian Bonds'!$A$2:$A$507,0))/100))</f>
        <v>17.477201103165466</v>
      </c>
      <c r="C266">
        <f>C$50*EXP(-C$49*(HLOOKUP(C$49,'Russian Bonds'!$B$1:$L$507,MATCH($A266,'Russian Bonds'!$A$2:$A$507,0))/100))</f>
        <v>2.1809569255176307</v>
      </c>
      <c r="D266">
        <f>D$50*EXP(-D$49*(HLOOKUP(D$49,'Russian Bonds'!$B$1:$L$507,MATCH($A266,'Russian Bonds'!$A$2:$A$507,0))/100))</f>
        <v>15.649207831762887</v>
      </c>
      <c r="E266">
        <f>E$50*EXP(-E$49*(HLOOKUP(E$49,'Russian Bonds'!$B$1:$L$507,MATCH($A266,'Russian Bonds'!$A$2:$A$507,0))/100))</f>
        <v>1.5781761050451735</v>
      </c>
      <c r="F266">
        <f>F$50*EXP(-F$49*(HLOOKUP(F$49,'Russian Bonds'!$B$1:$L$507,MATCH($A266,'Russian Bonds'!$A$2:$A$507,0))/100))</f>
        <v>13.705973718394421</v>
      </c>
      <c r="G266">
        <f>G$50*EXP(-G$49*(HLOOKUP(G$49,'Russian Bonds'!$B$1:$L$507,MATCH($A266,'Russian Bonds'!$A$2:$A$507,0))/100))</f>
        <v>1.040683139141948</v>
      </c>
      <c r="H266">
        <f>H$50*EXP(-H$49*(HLOOKUP(H$49,'Russian Bonds'!$B$1:$L$507,MATCH($A266,'Russian Bonds'!$A$2:$A$507,0))/100))</f>
        <v>0.95215957453439093</v>
      </c>
      <c r="I266">
        <f>I$50*EXP(-I$49*(HLOOKUP(I$49,'Russian Bonds'!$B$1:$L$507,MATCH($A266,'Russian Bonds'!$A$2:$A$507,0))/100))</f>
        <v>0.8716889408439441</v>
      </c>
      <c r="J266">
        <f>J$50*EXP(-J$49*(HLOOKUP(J$49,'Russian Bonds'!$B$1:$L$507,MATCH($A266,'Russian Bonds'!$A$2:$A$507,0))/100))</f>
        <v>0.79801918702671448</v>
      </c>
      <c r="K266">
        <f>K$50*EXP(-K$49*(HLOOKUP(K$49,'Russian Bonds'!$B$1:$L$507,MATCH($A266,'Russian Bonds'!$A$2:$A$507,0))/100))</f>
        <v>9.5461231325739249</v>
      </c>
      <c r="L266">
        <f>L$50*EXP(-L$49*(HLOOKUP(L$49,'Russian Bonds'!$B$1:$L$507,MATCH($A266,'Russian Bonds'!$A$2:$A$507,0))/100))</f>
        <v>0.38563343909645709</v>
      </c>
      <c r="M266">
        <f>M$50*EXP(-M$49*(HLOOKUP(M$49,'Russian Bonds'!$B$1:$L$507,MATCH($A266,'Russian Bonds'!$A$2:$A$507,0))/100))</f>
        <v>0.35300678532236518</v>
      </c>
      <c r="N266">
        <f>N$50*EXP(-N$49*(HLOOKUP(N$49,'Russian Bonds'!$B$1:$L$507,MATCH($A266,'Russian Bonds'!$A$2:$A$507,0))/100))</f>
        <v>0.3231405211529419</v>
      </c>
      <c r="O266">
        <f>O$50*EXP(-O$49*(HLOOKUP(O$49,'Russian Bonds'!$B$1:$L$507,MATCH($A266,'Russian Bonds'!$A$2:$A$507,0))/100))</f>
        <v>0.29580110284746775</v>
      </c>
      <c r="P266">
        <f>P$50*EXP(-P$49*(HLOOKUP(P$49,'Russian Bonds'!$B$1:$L$507,MATCH($A266,'Russian Bonds'!$A$2:$A$507,0))/100))</f>
        <v>0.26875153165981597</v>
      </c>
      <c r="Q266">
        <f>Q$50*EXP(-Q$49*(HLOOKUP(Q$49,'Russian Bonds'!$B$1:$L$507,MATCH($A266,'Russian Bonds'!$A$2:$A$507,0))/100))</f>
        <v>0.24589073697462158</v>
      </c>
      <c r="R266">
        <f>R$50*EXP(-R$49*(HLOOKUP(R$49,'Russian Bonds'!$B$1:$L$507,MATCH($A266,'Russian Bonds'!$A$2:$A$507,0))/100))</f>
        <v>0.22497454863422059</v>
      </c>
      <c r="S266">
        <f>S$50*EXP(-S$49*(HLOOKUP(S$49,'Russian Bonds'!$B$1:$L$507,MATCH($A266,'Russian Bonds'!$A$2:$A$507,0))/100))</f>
        <v>0.20583755271104462</v>
      </c>
      <c r="T266">
        <f>T$50*EXP(-T$49*(HLOOKUP(T$49,'Russian Bonds'!$B$1:$L$507,MATCH($A266,'Russian Bonds'!$A$2:$A$507,0))/100))</f>
        <v>0.1883284058720737</v>
      </c>
      <c r="U266" s="25">
        <f>U$50*EXP(-U$49*(HLOOKUP(U$49,'Russian Bonds'!$B$1:$L$507,MATCH($A266,'Russian Bonds'!$A$2:$A$507,0))/100))</f>
        <v>4.4532249326097846</v>
      </c>
      <c r="W266" s="129">
        <f t="shared" si="31"/>
        <v>70.744779214887274</v>
      </c>
      <c r="X266" s="21">
        <f t="shared" si="32"/>
        <v>5.5285131294364174</v>
      </c>
      <c r="Y266" s="28">
        <f t="shared" si="33"/>
        <v>-4.2198151025525134E-3</v>
      </c>
    </row>
    <row r="267" spans="1:25" x14ac:dyDescent="0.2">
      <c r="A267" s="175">
        <v>41237</v>
      </c>
      <c r="B267">
        <f>B$50*EXP(-B$49*(HLOOKUP(B$49,'Russian Bonds'!$B$1:$L$507,MATCH($A267,'Russian Bonds'!$A$2:$A$507,0))/100))</f>
        <v>17.473706012465556</v>
      </c>
      <c r="C267">
        <f>C$50*EXP(-C$49*(HLOOKUP(C$49,'Russian Bonds'!$B$1:$L$507,MATCH($A267,'Russian Bonds'!$A$2:$A$507,0))/100))</f>
        <v>2.1813931605247805</v>
      </c>
      <c r="D267">
        <f>D$50*EXP(-D$49*(HLOOKUP(D$49,'Russian Bonds'!$B$1:$L$507,MATCH($A267,'Russian Bonds'!$A$2:$A$507,0))/100))</f>
        <v>15.658600173882812</v>
      </c>
      <c r="E267">
        <f>E$50*EXP(-E$49*(HLOOKUP(E$49,'Russian Bonds'!$B$1:$L$507,MATCH($A267,'Russian Bonds'!$A$2:$A$507,0))/100))</f>
        <v>1.579439151080261</v>
      </c>
      <c r="F267">
        <f>F$50*EXP(-F$49*(HLOOKUP(F$49,'Russian Bonds'!$B$1:$L$507,MATCH($A267,'Russian Bonds'!$A$2:$A$507,0))/100))</f>
        <v>13.705973718394421</v>
      </c>
      <c r="G267">
        <f>G$50*EXP(-G$49*(HLOOKUP(G$49,'Russian Bonds'!$B$1:$L$507,MATCH($A267,'Russian Bonds'!$A$2:$A$507,0))/100))</f>
        <v>1.040683139141948</v>
      </c>
      <c r="H267">
        <f>H$50*EXP(-H$49*(HLOOKUP(H$49,'Russian Bonds'!$B$1:$L$507,MATCH($A267,'Russian Bonds'!$A$2:$A$507,0))/100))</f>
        <v>0.95149329605689037</v>
      </c>
      <c r="I267">
        <f>I$50*EXP(-I$49*(HLOOKUP(I$49,'Russian Bonds'!$B$1:$L$507,MATCH($A267,'Russian Bonds'!$A$2:$A$507,0))/100))</f>
        <v>0.87099186855736077</v>
      </c>
      <c r="J267">
        <f>J$50*EXP(-J$49*(HLOOKUP(J$49,'Russian Bonds'!$B$1:$L$507,MATCH($A267,'Russian Bonds'!$A$2:$A$507,0))/100))</f>
        <v>0.7973012928592238</v>
      </c>
      <c r="K267">
        <f>K$50*EXP(-K$49*(HLOOKUP(K$49,'Russian Bonds'!$B$1:$L$507,MATCH($A267,'Russian Bonds'!$A$2:$A$507,0))/100))</f>
        <v>9.536581780912293</v>
      </c>
      <c r="L267">
        <f>L$50*EXP(-L$49*(HLOOKUP(L$49,'Russian Bonds'!$B$1:$L$507,MATCH($A267,'Russian Bonds'!$A$2:$A$507,0))/100))</f>
        <v>0.38520947553615886</v>
      </c>
      <c r="M267">
        <f>M$50*EXP(-M$49*(HLOOKUP(M$49,'Russian Bonds'!$B$1:$L$507,MATCH($A267,'Russian Bonds'!$A$2:$A$507,0))/100))</f>
        <v>0.35258343124322833</v>
      </c>
      <c r="N267">
        <f>N$50*EXP(-N$49*(HLOOKUP(N$49,'Russian Bonds'!$B$1:$L$507,MATCH($A267,'Russian Bonds'!$A$2:$A$507,0))/100))</f>
        <v>0.32272071141089864</v>
      </c>
      <c r="O267">
        <f>O$50*EXP(-O$49*(HLOOKUP(O$49,'Russian Bonds'!$B$1:$L$507,MATCH($A267,'Russian Bonds'!$A$2:$A$507,0))/100))</f>
        <v>0.29538727105332963</v>
      </c>
      <c r="P267">
        <f>P$50*EXP(-P$49*(HLOOKUP(P$49,'Russian Bonds'!$B$1:$L$507,MATCH($A267,'Russian Bonds'!$A$2:$A$507,0))/100))</f>
        <v>0.26915496145400825</v>
      </c>
      <c r="Q267">
        <f>Q$50*EXP(-Q$49*(HLOOKUP(Q$49,'Russian Bonds'!$B$1:$L$507,MATCH($A267,'Russian Bonds'!$A$2:$A$507,0))/100))</f>
        <v>0.24628447706185291</v>
      </c>
      <c r="R267">
        <f>R$50*EXP(-R$49*(HLOOKUP(R$49,'Russian Bonds'!$B$1:$L$507,MATCH($A267,'Russian Bonds'!$A$2:$A$507,0))/100))</f>
        <v>0.22535733063941651</v>
      </c>
      <c r="S267">
        <f>S$50*EXP(-S$49*(HLOOKUP(S$49,'Russian Bonds'!$B$1:$L$507,MATCH($A267,'Russian Bonds'!$A$2:$A$507,0))/100))</f>
        <v>0.20620839396292406</v>
      </c>
      <c r="T267">
        <f>T$50*EXP(-T$49*(HLOOKUP(T$49,'Russian Bonds'!$B$1:$L$507,MATCH($A267,'Russian Bonds'!$A$2:$A$507,0))/100))</f>
        <v>0.18868656999139627</v>
      </c>
      <c r="U267" s="25">
        <f>U$50*EXP(-U$49*(HLOOKUP(U$49,'Russian Bonds'!$B$1:$L$507,MATCH($A267,'Russian Bonds'!$A$2:$A$507,0))/100))</f>
        <v>4.4710735056882882</v>
      </c>
      <c r="W267" s="129">
        <f t="shared" si="31"/>
        <v>70.758829721917039</v>
      </c>
      <c r="X267" s="21">
        <f t="shared" si="32"/>
        <v>5.5314686386100247</v>
      </c>
      <c r="Y267" s="28">
        <f t="shared" si="33"/>
        <v>1.9858867461414412E-4</v>
      </c>
    </row>
    <row r="268" spans="1:25" x14ac:dyDescent="0.2">
      <c r="A268" s="175">
        <v>41240</v>
      </c>
      <c r="B268">
        <f>B$50*EXP(-B$49*(HLOOKUP(B$49,'Russian Bonds'!$B$1:$L$507,MATCH($A268,'Russian Bonds'!$A$2:$A$507,0))/100))</f>
        <v>17.459732637750715</v>
      </c>
      <c r="C268">
        <f>C$50*EXP(-C$49*(HLOOKUP(C$49,'Russian Bonds'!$B$1:$L$507,MATCH($A268,'Russian Bonds'!$A$2:$A$507,0))/100))</f>
        <v>2.1783413468680686</v>
      </c>
      <c r="D268">
        <f>D$50*EXP(-D$49*(HLOOKUP(D$49,'Russian Bonds'!$B$1:$L$507,MATCH($A268,'Russian Bonds'!$A$2:$A$507,0))/100))</f>
        <v>15.644513773557293</v>
      </c>
      <c r="E268">
        <f>E$50*EXP(-E$49*(HLOOKUP(E$49,'Russian Bonds'!$B$1:$L$507,MATCH($A268,'Russian Bonds'!$A$2:$A$507,0))/100))</f>
        <v>1.5775449608404115</v>
      </c>
      <c r="F268">
        <f>F$50*EXP(-F$49*(HLOOKUP(F$49,'Russian Bonds'!$B$1:$L$507,MATCH($A268,'Russian Bonds'!$A$2:$A$507,0))/100))</f>
        <v>13.692274595379127</v>
      </c>
      <c r="G268">
        <f>G$50*EXP(-G$49*(HLOOKUP(G$49,'Russian Bonds'!$B$1:$L$507,MATCH($A268,'Russian Bonds'!$A$2:$A$507,0))/100))</f>
        <v>1.0394350683672111</v>
      </c>
      <c r="H268">
        <f>H$50*EXP(-H$49*(HLOOKUP(H$49,'Russian Bonds'!$B$1:$L$507,MATCH($A268,'Russian Bonds'!$A$2:$A$507,0))/100))</f>
        <v>0.94883284120289013</v>
      </c>
      <c r="I268">
        <f>I$50*EXP(-I$49*(HLOOKUP(I$49,'Russian Bonds'!$B$1:$L$507,MATCH($A268,'Russian Bonds'!$A$2:$A$507,0))/100))</f>
        <v>0.86820914930337023</v>
      </c>
      <c r="J268">
        <f>J$50*EXP(-J$49*(HLOOKUP(J$49,'Russian Bonds'!$B$1:$L$507,MATCH($A268,'Russian Bonds'!$A$2:$A$507,0))/100))</f>
        <v>0.7944361685230692</v>
      </c>
      <c r="K268">
        <f>K$50*EXP(-K$49*(HLOOKUP(K$49,'Russian Bonds'!$B$1:$L$507,MATCH($A268,'Russian Bonds'!$A$2:$A$507,0))/100))</f>
        <v>9.4700588104776688</v>
      </c>
      <c r="L268">
        <f>L$50*EXP(-L$49*(HLOOKUP(L$49,'Russian Bonds'!$B$1:$L$507,MATCH($A268,'Russian Bonds'!$A$2:$A$507,0))/100))</f>
        <v>0.38225475285562827</v>
      </c>
      <c r="M268">
        <f>M$50*EXP(-M$49*(HLOOKUP(M$49,'Russian Bonds'!$B$1:$L$507,MATCH($A268,'Russian Bonds'!$A$2:$A$507,0))/100))</f>
        <v>0.34963413480765726</v>
      </c>
      <c r="N268">
        <f>N$50*EXP(-N$49*(HLOOKUP(N$49,'Russian Bonds'!$B$1:$L$507,MATCH($A268,'Russian Bonds'!$A$2:$A$507,0))/100))</f>
        <v>0.31979727474799691</v>
      </c>
      <c r="O268">
        <f>O$50*EXP(-O$49*(HLOOKUP(O$49,'Russian Bonds'!$B$1:$L$507,MATCH($A268,'Russian Bonds'!$A$2:$A$507,0))/100))</f>
        <v>0.29250661407104134</v>
      </c>
      <c r="P268">
        <f>P$50*EXP(-P$49*(HLOOKUP(P$49,'Russian Bonds'!$B$1:$L$507,MATCH($A268,'Russian Bonds'!$A$2:$A$507,0))/100))</f>
        <v>0.26554578622138175</v>
      </c>
      <c r="Q268">
        <f>Q$50*EXP(-Q$49*(HLOOKUP(Q$49,'Russian Bonds'!$B$1:$L$507,MATCH($A268,'Russian Bonds'!$A$2:$A$507,0))/100))</f>
        <v>0.24276339323979917</v>
      </c>
      <c r="R268">
        <f>R$50*EXP(-R$49*(HLOOKUP(R$49,'Russian Bonds'!$B$1:$L$507,MATCH($A268,'Russian Bonds'!$A$2:$A$507,0))/100))</f>
        <v>0.22193560641993723</v>
      </c>
      <c r="S268">
        <f>S$50*EXP(-S$49*(HLOOKUP(S$49,'Russian Bonds'!$B$1:$L$507,MATCH($A268,'Russian Bonds'!$A$2:$A$507,0))/100))</f>
        <v>0.20289473111924788</v>
      </c>
      <c r="T268">
        <f>T$50*EXP(-T$49*(HLOOKUP(T$49,'Russian Bonds'!$B$1:$L$507,MATCH($A268,'Russian Bonds'!$A$2:$A$507,0))/100))</f>
        <v>0.18548745998899702</v>
      </c>
      <c r="U268" s="25">
        <f>U$50*EXP(-U$49*(HLOOKUP(U$49,'Russian Bonds'!$B$1:$L$507,MATCH($A268,'Russian Bonds'!$A$2:$A$507,0))/100))</f>
        <v>4.3737839971357504</v>
      </c>
      <c r="W268" s="129">
        <f t="shared" si="31"/>
        <v>70.509983102877243</v>
      </c>
      <c r="X268" s="21">
        <f t="shared" si="32"/>
        <v>5.5047716906328876</v>
      </c>
      <c r="Y268" s="28">
        <f t="shared" si="33"/>
        <v>-3.5230263700567234E-3</v>
      </c>
    </row>
    <row r="269" spans="1:25" x14ac:dyDescent="0.2">
      <c r="A269" s="175">
        <v>41241</v>
      </c>
      <c r="B269">
        <f>B$50*EXP(-B$49*(HLOOKUP(B$49,'Russian Bonds'!$B$1:$L$507,MATCH($A269,'Russian Bonds'!$A$2:$A$507,0))/100))</f>
        <v>17.464971343308584</v>
      </c>
      <c r="C269">
        <f>C$50*EXP(-C$49*(HLOOKUP(C$49,'Russian Bonds'!$B$1:$L$507,MATCH($A269,'Russian Bonds'!$A$2:$A$507,0))/100))</f>
        <v>2.1783413468680686</v>
      </c>
      <c r="D269">
        <f>D$50*EXP(-D$49*(HLOOKUP(D$49,'Russian Bonds'!$B$1:$L$507,MATCH($A269,'Russian Bonds'!$A$2:$A$507,0))/100))</f>
        <v>15.644513773557293</v>
      </c>
      <c r="E269">
        <f>E$50*EXP(-E$49*(HLOOKUP(E$49,'Russian Bonds'!$B$1:$L$507,MATCH($A269,'Russian Bonds'!$A$2:$A$507,0))/100))</f>
        <v>1.5775449608404115</v>
      </c>
      <c r="F269">
        <f>F$50*EXP(-F$49*(HLOOKUP(F$49,'Russian Bonds'!$B$1:$L$507,MATCH($A269,'Russian Bonds'!$A$2:$A$507,0))/100))</f>
        <v>13.699122444496433</v>
      </c>
      <c r="G269">
        <f>G$50*EXP(-G$49*(HLOOKUP(G$49,'Russian Bonds'!$B$1:$L$507,MATCH($A269,'Russian Bonds'!$A$2:$A$507,0))/100))</f>
        <v>1.0400589165439689</v>
      </c>
      <c r="H269">
        <f>H$50*EXP(-H$49*(HLOOKUP(H$49,'Russian Bonds'!$B$1:$L$507,MATCH($A269,'Russian Bonds'!$A$2:$A$507,0))/100))</f>
        <v>0.95082748381112392</v>
      </c>
      <c r="I269">
        <f>I$50*EXP(-I$49*(HLOOKUP(I$49,'Russian Bonds'!$B$1:$L$507,MATCH($A269,'Russian Bonds'!$A$2:$A$507,0))/100))</f>
        <v>0.87029535370560307</v>
      </c>
      <c r="J269">
        <f>J$50*EXP(-J$49*(HLOOKUP(J$49,'Russian Bonds'!$B$1:$L$507,MATCH($A269,'Russian Bonds'!$A$2:$A$507,0))/100))</f>
        <v>0.79658404450582376</v>
      </c>
      <c r="K269">
        <f>K$50*EXP(-K$49*(HLOOKUP(K$49,'Russian Bonds'!$B$1:$L$507,MATCH($A269,'Russian Bonds'!$A$2:$A$507,0))/100))</f>
        <v>9.4985116448209954</v>
      </c>
      <c r="L269">
        <f>L$50*EXP(-L$49*(HLOOKUP(L$49,'Russian Bonds'!$B$1:$L$507,MATCH($A269,'Russian Bonds'!$A$2:$A$507,0))/100))</f>
        <v>0.38351827720858606</v>
      </c>
      <c r="M269">
        <f>M$50*EXP(-M$49*(HLOOKUP(M$49,'Russian Bonds'!$B$1:$L$507,MATCH($A269,'Russian Bonds'!$A$2:$A$507,0))/100))</f>
        <v>0.35089508604336195</v>
      </c>
      <c r="N269">
        <f>N$50*EXP(-N$49*(HLOOKUP(N$49,'Russian Bonds'!$B$1:$L$507,MATCH($A269,'Russian Bonds'!$A$2:$A$507,0))/100))</f>
        <v>0.32104691934254936</v>
      </c>
      <c r="O269">
        <f>O$50*EXP(-O$49*(HLOOKUP(O$49,'Russian Bonds'!$B$1:$L$507,MATCH($A269,'Russian Bonds'!$A$2:$A$507,0))/100))</f>
        <v>0.29373772537414317</v>
      </c>
      <c r="P269">
        <f>P$50*EXP(-P$49*(HLOOKUP(P$49,'Russian Bonds'!$B$1:$L$507,MATCH($A269,'Russian Bonds'!$A$2:$A$507,0))/100))</f>
        <v>0.26634361973193665</v>
      </c>
      <c r="Q269">
        <f>Q$50*EXP(-Q$49*(HLOOKUP(Q$49,'Russian Bonds'!$B$1:$L$507,MATCH($A269,'Russian Bonds'!$A$2:$A$507,0))/100))</f>
        <v>0.24354148037361309</v>
      </c>
      <c r="R269">
        <f>R$50*EXP(-R$49*(HLOOKUP(R$49,'Russian Bonds'!$B$1:$L$507,MATCH($A269,'Russian Bonds'!$A$2:$A$507,0))/100))</f>
        <v>0.22269147172463294</v>
      </c>
      <c r="S269">
        <f>S$50*EXP(-S$49*(HLOOKUP(S$49,'Russian Bonds'!$B$1:$L$507,MATCH($A269,'Russian Bonds'!$A$2:$A$507,0))/100))</f>
        <v>0.20362646848826521</v>
      </c>
      <c r="T269">
        <f>T$50*EXP(-T$49*(HLOOKUP(T$49,'Russian Bonds'!$B$1:$L$507,MATCH($A269,'Russian Bonds'!$A$2:$A$507,0))/100))</f>
        <v>0.18619365325437373</v>
      </c>
      <c r="U269" s="25">
        <f>U$50*EXP(-U$49*(HLOOKUP(U$49,'Russian Bonds'!$B$1:$L$507,MATCH($A269,'Russian Bonds'!$A$2:$A$507,0))/100))</f>
        <v>4.3913141700966571</v>
      </c>
      <c r="W269" s="129">
        <f t="shared" si="31"/>
        <v>70.583680184096437</v>
      </c>
      <c r="X269" s="21">
        <f t="shared" si="32"/>
        <v>5.5111331742644456</v>
      </c>
      <c r="Y269" s="28">
        <f t="shared" si="33"/>
        <v>1.0446548229661968E-3</v>
      </c>
    </row>
    <row r="270" spans="1:25" x14ac:dyDescent="0.2">
      <c r="A270" s="175">
        <v>41242</v>
      </c>
      <c r="B270">
        <f>B$50*EXP(-B$49*(HLOOKUP(B$49,'Russian Bonds'!$B$1:$L$507,MATCH($A270,'Russian Bonds'!$A$2:$A$507,0))/100))</f>
        <v>17.459732637750715</v>
      </c>
      <c r="C270">
        <f>C$50*EXP(-C$49*(HLOOKUP(C$49,'Russian Bonds'!$B$1:$L$507,MATCH($A270,'Russian Bonds'!$A$2:$A$507,0))/100))</f>
        <v>2.1765993706739573</v>
      </c>
      <c r="D270">
        <f>D$50*EXP(-D$49*(HLOOKUP(D$49,'Russian Bonds'!$B$1:$L$507,MATCH($A270,'Russian Bonds'!$A$2:$A$507,0))/100))</f>
        <v>15.621064594178215</v>
      </c>
      <c r="E270">
        <f>E$50*EXP(-E$49*(HLOOKUP(E$49,'Russian Bonds'!$B$1:$L$507,MATCH($A270,'Russian Bonds'!$A$2:$A$507,0))/100))</f>
        <v>1.5743930239063102</v>
      </c>
      <c r="F270">
        <f>F$50*EXP(-F$49*(HLOOKUP(F$49,'Russian Bonds'!$B$1:$L$507,MATCH($A270,'Russian Bonds'!$A$2:$A$507,0))/100))</f>
        <v>13.671751579595961</v>
      </c>
      <c r="G270">
        <f>G$50*EXP(-G$49*(HLOOKUP(G$49,'Russian Bonds'!$B$1:$L$507,MATCH($A270,'Russian Bonds'!$A$2:$A$507,0))/100))</f>
        <v>1.0375657681190844</v>
      </c>
      <c r="H270">
        <f>H$50*EXP(-H$49*(HLOOKUP(H$49,'Russian Bonds'!$B$1:$L$507,MATCH($A270,'Russian Bonds'!$A$2:$A$507,0))/100))</f>
        <v>0.94750540464760935</v>
      </c>
      <c r="I270">
        <f>I$50*EXP(-I$49*(HLOOKUP(I$49,'Russian Bonds'!$B$1:$L$507,MATCH($A270,'Russian Bonds'!$A$2:$A$507,0))/100))</f>
        <v>0.86682112537973544</v>
      </c>
      <c r="J270">
        <f>J$50*EXP(-J$49*(HLOOKUP(J$49,'Russian Bonds'!$B$1:$L$507,MATCH($A270,'Russian Bonds'!$A$2:$A$507,0))/100))</f>
        <v>0.79300746963447621</v>
      </c>
      <c r="K270">
        <f>K$50*EXP(-K$49*(HLOOKUP(K$49,'Russian Bonds'!$B$1:$L$507,MATCH($A270,'Russian Bonds'!$A$2:$A$507,0))/100))</f>
        <v>9.4416912067275618</v>
      </c>
      <c r="L270">
        <f>L$50*EXP(-L$49*(HLOOKUP(L$49,'Russian Bonds'!$B$1:$L$507,MATCH($A270,'Russian Bonds'!$A$2:$A$507,0))/100))</f>
        <v>0.38099539126070681</v>
      </c>
      <c r="M270">
        <f>M$50*EXP(-M$49*(HLOOKUP(M$49,'Russian Bonds'!$B$1:$L$507,MATCH($A270,'Russian Bonds'!$A$2:$A$507,0))/100))</f>
        <v>0.34837771483523339</v>
      </c>
      <c r="N270">
        <f>N$50*EXP(-N$49*(HLOOKUP(N$49,'Russian Bonds'!$B$1:$L$507,MATCH($A270,'Russian Bonds'!$A$2:$A$507,0))/100))</f>
        <v>0.31855249427615867</v>
      </c>
      <c r="O270">
        <f>O$50*EXP(-O$49*(HLOOKUP(O$49,'Russian Bonds'!$B$1:$L$507,MATCH($A270,'Russian Bonds'!$A$2:$A$507,0))/100))</f>
        <v>0.29128066259219676</v>
      </c>
      <c r="P270">
        <f>P$50*EXP(-P$49*(HLOOKUP(P$49,'Russian Bonds'!$B$1:$L$507,MATCH($A270,'Russian Bonds'!$A$2:$A$507,0))/100))</f>
        <v>0.26435351480602748</v>
      </c>
      <c r="Q270">
        <f>Q$50*EXP(-Q$49*(HLOOKUP(Q$49,'Russian Bonds'!$B$1:$L$507,MATCH($A270,'Russian Bonds'!$A$2:$A$507,0))/100))</f>
        <v>0.24160092111728779</v>
      </c>
      <c r="R270">
        <f>R$50*EXP(-R$49*(HLOOKUP(R$49,'Russian Bonds'!$B$1:$L$507,MATCH($A270,'Russian Bonds'!$A$2:$A$507,0))/100))</f>
        <v>0.22080661619934333</v>
      </c>
      <c r="S270">
        <f>S$50*EXP(-S$49*(HLOOKUP(S$49,'Russian Bonds'!$B$1:$L$507,MATCH($A270,'Russian Bonds'!$A$2:$A$507,0))/100))</f>
        <v>0.20180205245879507</v>
      </c>
      <c r="T270">
        <f>T$50*EXP(-T$49*(HLOOKUP(T$49,'Russian Bonds'!$B$1:$L$507,MATCH($A270,'Russian Bonds'!$A$2:$A$507,0))/100))</f>
        <v>0.18443318899383312</v>
      </c>
      <c r="U270" s="25">
        <f>U$50*EXP(-U$49*(HLOOKUP(U$49,'Russian Bonds'!$B$1:$L$507,MATCH($A270,'Russian Bonds'!$A$2:$A$507,0))/100))</f>
        <v>4.3650451708806752</v>
      </c>
      <c r="W270" s="129">
        <f t="shared" si="31"/>
        <v>70.407379908033889</v>
      </c>
      <c r="X270" s="21">
        <f t="shared" si="32"/>
        <v>5.5007263566869318</v>
      </c>
      <c r="Y270" s="28">
        <f t="shared" si="33"/>
        <v>-2.5008730033596878E-3</v>
      </c>
    </row>
    <row r="271" spans="1:25" x14ac:dyDescent="0.2">
      <c r="A271" s="175">
        <v>41243</v>
      </c>
      <c r="B271">
        <f>B$50*EXP(-B$49*(HLOOKUP(B$49,'Russian Bonds'!$B$1:$L$507,MATCH($A271,'Russian Bonds'!$A$2:$A$507,0))/100))</f>
        <v>17.461478698316064</v>
      </c>
      <c r="C271">
        <f>C$50*EXP(-C$49*(HLOOKUP(C$49,'Russian Bonds'!$B$1:$L$507,MATCH($A271,'Russian Bonds'!$A$2:$A$507,0))/100))</f>
        <v>2.1770347340829814</v>
      </c>
      <c r="D271">
        <f>D$50*EXP(-D$49*(HLOOKUP(D$49,'Russian Bonds'!$B$1:$L$507,MATCH($A271,'Russian Bonds'!$A$2:$A$507,0))/100))</f>
        <v>15.625751616574675</v>
      </c>
      <c r="E271">
        <f>E$50*EXP(-E$49*(HLOOKUP(E$49,'Russian Bonds'!$B$1:$L$507,MATCH($A271,'Russian Bonds'!$A$2:$A$507,0))/100))</f>
        <v>1.57502290708411</v>
      </c>
      <c r="F271">
        <f>F$50*EXP(-F$49*(HLOOKUP(F$49,'Russian Bonds'!$B$1:$L$507,MATCH($A271,'Russian Bonds'!$A$2:$A$507,0))/100))</f>
        <v>13.685430169330543</v>
      </c>
      <c r="G271">
        <f>G$50*EXP(-G$49*(HLOOKUP(G$49,'Russian Bonds'!$B$1:$L$507,MATCH($A271,'Russian Bonds'!$A$2:$A$507,0))/100))</f>
        <v>1.038811594387089</v>
      </c>
      <c r="H271">
        <f>H$50*EXP(-H$49*(HLOOKUP(H$49,'Russian Bonds'!$B$1:$L$507,MATCH($A271,'Russian Bonds'!$A$2:$A$507,0))/100))</f>
        <v>0.95016213747084355</v>
      </c>
      <c r="I271">
        <f>I$50*EXP(-I$49*(HLOOKUP(I$49,'Russian Bonds'!$B$1:$L$507,MATCH($A271,'Russian Bonds'!$A$2:$A$507,0))/100))</f>
        <v>0.86959939584290147</v>
      </c>
      <c r="J271">
        <f>J$50*EXP(-J$49*(HLOOKUP(J$49,'Russian Bonds'!$B$1:$L$507,MATCH($A271,'Russian Bonds'!$A$2:$A$507,0))/100))</f>
        <v>0.79586744138554344</v>
      </c>
      <c r="K271">
        <f>K$50*EXP(-K$49*(HLOOKUP(K$49,'Russian Bonds'!$B$1:$L$507,MATCH($A271,'Russian Bonds'!$A$2:$A$507,0))/100))</f>
        <v>9.5175276778049458</v>
      </c>
      <c r="L271">
        <f>L$50*EXP(-L$49*(HLOOKUP(L$49,'Russian Bonds'!$B$1:$L$507,MATCH($A271,'Russian Bonds'!$A$2:$A$507,0))/100))</f>
        <v>0.38436294621366746</v>
      </c>
      <c r="M271">
        <f>M$50*EXP(-M$49*(HLOOKUP(M$49,'Russian Bonds'!$B$1:$L$507,MATCH($A271,'Russian Bonds'!$A$2:$A$507,0))/100))</f>
        <v>0.35173824563666156</v>
      </c>
      <c r="N271">
        <f>N$50*EXP(-N$49*(HLOOKUP(N$49,'Russian Bonds'!$B$1:$L$507,MATCH($A271,'Russian Bonds'!$A$2:$A$507,0))/100))</f>
        <v>0.32188272741249252</v>
      </c>
      <c r="O271">
        <f>O$50*EXP(-O$49*(HLOOKUP(O$49,'Russian Bonds'!$B$1:$L$507,MATCH($A271,'Russian Bonds'!$A$2:$A$507,0))/100))</f>
        <v>0.2945613435325154</v>
      </c>
      <c r="P271">
        <f>P$50*EXP(-P$49*(HLOOKUP(P$49,'Russian Bonds'!$B$1:$L$507,MATCH($A271,'Russian Bonds'!$A$2:$A$507,0))/100))</f>
        <v>0.26714385033686705</v>
      </c>
      <c r="Q271">
        <f>Q$50*EXP(-Q$49*(HLOOKUP(Q$49,'Russian Bonds'!$B$1:$L$507,MATCH($A271,'Russian Bonds'!$A$2:$A$507,0))/100))</f>
        <v>0.24432206137431411</v>
      </c>
      <c r="R271">
        <f>R$50*EXP(-R$49*(HLOOKUP(R$49,'Russian Bonds'!$B$1:$L$507,MATCH($A271,'Russian Bonds'!$A$2:$A$507,0))/100))</f>
        <v>0.22344991134522169</v>
      </c>
      <c r="S271">
        <f>S$50*EXP(-S$49*(HLOOKUP(S$49,'Russian Bonds'!$B$1:$L$507,MATCH($A271,'Russian Bonds'!$A$2:$A$507,0))/100))</f>
        <v>0.20436084485916434</v>
      </c>
      <c r="T271">
        <f>T$50*EXP(-T$49*(HLOOKUP(T$49,'Russian Bonds'!$B$1:$L$507,MATCH($A271,'Russian Bonds'!$A$2:$A$507,0))/100))</f>
        <v>0.18690253515933877</v>
      </c>
      <c r="U271" s="25">
        <f>U$50*EXP(-U$49*(HLOOKUP(U$49,'Russian Bonds'!$B$1:$L$507,MATCH($A271,'Russian Bonds'!$A$2:$A$507,0))/100))</f>
        <v>4.4001055869232042</v>
      </c>
      <c r="W271" s="129">
        <f t="shared" si="31"/>
        <v>70.575516425073161</v>
      </c>
      <c r="X271" s="21">
        <f t="shared" si="32"/>
        <v>5.5161173254191729</v>
      </c>
      <c r="Y271" s="28">
        <f t="shared" si="33"/>
        <v>2.3852055976436798E-3</v>
      </c>
    </row>
    <row r="272" spans="1:25" x14ac:dyDescent="0.2">
      <c r="A272" s="175">
        <v>41244</v>
      </c>
      <c r="B272">
        <f>B$50*EXP(-B$49*(HLOOKUP(B$49,'Russian Bonds'!$B$1:$L$507,MATCH($A272,'Russian Bonds'!$A$2:$A$507,0))/100))</f>
        <v>17.473706012465556</v>
      </c>
      <c r="C272">
        <f>C$50*EXP(-C$49*(HLOOKUP(C$49,'Russian Bonds'!$B$1:$L$507,MATCH($A272,'Russian Bonds'!$A$2:$A$507,0))/100))</f>
        <v>2.1805207777487579</v>
      </c>
      <c r="D272">
        <f>D$50*EXP(-D$49*(HLOOKUP(D$49,'Russian Bonds'!$B$1:$L$507,MATCH($A272,'Russian Bonds'!$A$2:$A$507,0))/100))</f>
        <v>15.663298458642453</v>
      </c>
      <c r="E272">
        <f>E$50*EXP(-E$49*(HLOOKUP(E$49,'Russian Bonds'!$B$1:$L$507,MATCH($A272,'Russian Bonds'!$A$2:$A$507,0))/100))</f>
        <v>1.5800710531126743</v>
      </c>
      <c r="F272">
        <f>F$50*EXP(-F$49*(HLOOKUP(F$49,'Russian Bonds'!$B$1:$L$507,MATCH($A272,'Russian Bonds'!$A$2:$A$507,0))/100))</f>
        <v>13.733413096062419</v>
      </c>
      <c r="G272">
        <f>G$50*EXP(-G$49*(HLOOKUP(G$49,'Russian Bonds'!$B$1:$L$507,MATCH($A272,'Russian Bonds'!$A$2:$A$507,0))/100))</f>
        <v>1.0431837782425026</v>
      </c>
      <c r="H272">
        <f>H$50*EXP(-H$49*(HLOOKUP(H$49,'Russian Bonds'!$B$1:$L$507,MATCH($A272,'Russian Bonds'!$A$2:$A$507,0))/100))</f>
        <v>0.95416121062320502</v>
      </c>
      <c r="I272">
        <f>I$50*EXP(-I$49*(HLOOKUP(I$49,'Russian Bonds'!$B$1:$L$507,MATCH($A272,'Russian Bonds'!$A$2:$A$507,0))/100))</f>
        <v>0.87378350677569605</v>
      </c>
      <c r="J272">
        <f>J$50*EXP(-J$49*(HLOOKUP(J$49,'Russian Bonds'!$B$1:$L$507,MATCH($A272,'Russian Bonds'!$A$2:$A$507,0))/100))</f>
        <v>0.80017675023129342</v>
      </c>
      <c r="K272">
        <f>K$50*EXP(-K$49*(HLOOKUP(K$49,'Russian Bonds'!$B$1:$L$507,MATCH($A272,'Russian Bonds'!$A$2:$A$507,0))/100))</f>
        <v>9.565234483819868</v>
      </c>
      <c r="L272">
        <f>L$50*EXP(-L$49*(HLOOKUP(L$49,'Russian Bonds'!$B$1:$L$507,MATCH($A272,'Russian Bonds'!$A$2:$A$507,0))/100))</f>
        <v>0.3864827665801393</v>
      </c>
      <c r="M272">
        <f>M$50*EXP(-M$49*(HLOOKUP(M$49,'Russian Bonds'!$B$1:$L$507,MATCH($A272,'Russian Bonds'!$A$2:$A$507,0))/100))</f>
        <v>0.35385501908049644</v>
      </c>
      <c r="N272">
        <f>N$50*EXP(-N$49*(HLOOKUP(N$49,'Russian Bonds'!$B$1:$L$507,MATCH($A272,'Russian Bonds'!$A$2:$A$507,0))/100))</f>
        <v>0.32398177967010294</v>
      </c>
      <c r="O272">
        <f>O$50*EXP(-O$49*(HLOOKUP(O$49,'Russian Bonds'!$B$1:$L$507,MATCH($A272,'Russian Bonds'!$A$2:$A$507,0))/100))</f>
        <v>0.29663050655875939</v>
      </c>
      <c r="P272">
        <f>P$50*EXP(-P$49*(HLOOKUP(P$49,'Russian Bonds'!$B$1:$L$507,MATCH($A272,'Russian Bonds'!$A$2:$A$507,0))/100))</f>
        <v>0.26996363874780316</v>
      </c>
      <c r="Q272">
        <f>Q$50*EXP(-Q$49*(HLOOKUP(Q$49,'Russian Bonds'!$B$1:$L$507,MATCH($A272,'Russian Bonds'!$A$2:$A$507,0))/100))</f>
        <v>0.24707384971109175</v>
      </c>
      <c r="R272">
        <f>R$50*EXP(-R$49*(HLOOKUP(R$49,'Russian Bonds'!$B$1:$L$507,MATCH($A272,'Russian Bonds'!$A$2:$A$507,0))/100))</f>
        <v>0.22612484960645807</v>
      </c>
      <c r="S272">
        <f>S$50*EXP(-S$49*(HLOOKUP(S$49,'Russian Bonds'!$B$1:$L$507,MATCH($A272,'Russian Bonds'!$A$2:$A$507,0))/100))</f>
        <v>0.20695208201650411</v>
      </c>
      <c r="T272">
        <f>T$50*EXP(-T$49*(HLOOKUP(T$49,'Russian Bonds'!$B$1:$L$507,MATCH($A272,'Russian Bonds'!$A$2:$A$507,0))/100))</f>
        <v>0.1894049430016411</v>
      </c>
      <c r="U272" s="25">
        <f>U$50*EXP(-U$49*(HLOOKUP(U$49,'Russian Bonds'!$B$1:$L$507,MATCH($A272,'Russian Bonds'!$A$2:$A$507,0))/100))</f>
        <v>4.4889936160382682</v>
      </c>
      <c r="W272" s="129">
        <f t="shared" si="31"/>
        <v>70.857012178735701</v>
      </c>
      <c r="X272" s="21">
        <f t="shared" si="32"/>
        <v>5.5380129444069057</v>
      </c>
      <c r="Y272" s="28">
        <f t="shared" si="33"/>
        <v>3.9806419095374836E-3</v>
      </c>
    </row>
    <row r="273" spans="1:25" x14ac:dyDescent="0.2">
      <c r="A273" s="175">
        <v>41247</v>
      </c>
      <c r="B273">
        <f>B$50*EXP(-B$49*(HLOOKUP(B$49,'Russian Bonds'!$B$1:$L$507,MATCH($A273,'Russian Bonds'!$A$2:$A$507,0))/100))</f>
        <v>17.466717927770681</v>
      </c>
      <c r="C273">
        <f>C$50*EXP(-C$49*(HLOOKUP(C$49,'Russian Bonds'!$B$1:$L$507,MATCH($A273,'Russian Bonds'!$A$2:$A$507,0))/100))</f>
        <v>2.1787770587071735</v>
      </c>
      <c r="D273">
        <f>D$50*EXP(-D$49*(HLOOKUP(D$49,'Russian Bonds'!$B$1:$L$507,MATCH($A273,'Russian Bonds'!$A$2:$A$507,0))/100))</f>
        <v>15.649207831762887</v>
      </c>
      <c r="E273">
        <f>E$50*EXP(-E$49*(HLOOKUP(E$49,'Russian Bonds'!$B$1:$L$507,MATCH($A273,'Russian Bonds'!$A$2:$A$507,0))/100))</f>
        <v>1.5781761050451735</v>
      </c>
      <c r="F273">
        <f>F$50*EXP(-F$49*(HLOOKUP(F$49,'Russian Bonds'!$B$1:$L$507,MATCH($A273,'Russian Bonds'!$A$2:$A$507,0))/100))</f>
        <v>13.719686547384573</v>
      </c>
      <c r="G273">
        <f>G$50*EXP(-G$49*(HLOOKUP(G$49,'Russian Bonds'!$B$1:$L$507,MATCH($A273,'Russian Bonds'!$A$2:$A$507,0))/100))</f>
        <v>1.0419327085005849</v>
      </c>
      <c r="H273">
        <f>H$50*EXP(-H$49*(HLOOKUP(H$49,'Russian Bonds'!$B$1:$L$507,MATCH($A273,'Russian Bonds'!$A$2:$A$507,0))/100))</f>
        <v>0.95349353149072869</v>
      </c>
      <c r="I273">
        <f>I$50*EXP(-I$49*(HLOOKUP(I$49,'Russian Bonds'!$B$1:$L$507,MATCH($A273,'Russian Bonds'!$A$2:$A$507,0))/100))</f>
        <v>0.8730847595064497</v>
      </c>
      <c r="J273">
        <f>J$50*EXP(-J$49*(HLOOKUP(J$49,'Russian Bonds'!$B$1:$L$507,MATCH($A273,'Russian Bonds'!$A$2:$A$507,0))/100))</f>
        <v>0.79945691513046935</v>
      </c>
      <c r="K273">
        <f>K$50*EXP(-K$49*(HLOOKUP(K$49,'Russian Bonds'!$B$1:$L$507,MATCH($A273,'Russian Bonds'!$A$2:$A$507,0))/100))</f>
        <v>9.565234483819868</v>
      </c>
      <c r="L273">
        <f>L$50*EXP(-L$49*(HLOOKUP(L$49,'Russian Bonds'!$B$1:$L$507,MATCH($A273,'Russian Bonds'!$A$2:$A$507,0))/100))</f>
        <v>0.3864827665801393</v>
      </c>
      <c r="M273">
        <f>M$50*EXP(-M$49*(HLOOKUP(M$49,'Russian Bonds'!$B$1:$L$507,MATCH($A273,'Russian Bonds'!$A$2:$A$507,0))/100))</f>
        <v>0.35385501908049644</v>
      </c>
      <c r="N273">
        <f>N$50*EXP(-N$49*(HLOOKUP(N$49,'Russian Bonds'!$B$1:$L$507,MATCH($A273,'Russian Bonds'!$A$2:$A$507,0))/100))</f>
        <v>0.32398177967010294</v>
      </c>
      <c r="O273">
        <f>O$50*EXP(-O$49*(HLOOKUP(O$49,'Russian Bonds'!$B$1:$L$507,MATCH($A273,'Russian Bonds'!$A$2:$A$507,0))/100))</f>
        <v>0.29663050655875939</v>
      </c>
      <c r="P273">
        <f>P$50*EXP(-P$49*(HLOOKUP(P$49,'Russian Bonds'!$B$1:$L$507,MATCH($A273,'Russian Bonds'!$A$2:$A$507,0))/100))</f>
        <v>0.26996363874780316</v>
      </c>
      <c r="Q273">
        <f>Q$50*EXP(-Q$49*(HLOOKUP(Q$49,'Russian Bonds'!$B$1:$L$507,MATCH($A273,'Russian Bonds'!$A$2:$A$507,0))/100))</f>
        <v>0.24707384971109175</v>
      </c>
      <c r="R273">
        <f>R$50*EXP(-R$49*(HLOOKUP(R$49,'Russian Bonds'!$B$1:$L$507,MATCH($A273,'Russian Bonds'!$A$2:$A$507,0))/100))</f>
        <v>0.22612484960645807</v>
      </c>
      <c r="S273">
        <f>S$50*EXP(-S$49*(HLOOKUP(S$49,'Russian Bonds'!$B$1:$L$507,MATCH($A273,'Russian Bonds'!$A$2:$A$507,0))/100))</f>
        <v>0.20695208201650411</v>
      </c>
      <c r="T273">
        <f>T$50*EXP(-T$49*(HLOOKUP(T$49,'Russian Bonds'!$B$1:$L$507,MATCH($A273,'Russian Bonds'!$A$2:$A$507,0))/100))</f>
        <v>0.1894049430016411</v>
      </c>
      <c r="U273" s="25">
        <f>U$50*EXP(-U$49*(HLOOKUP(U$49,'Russian Bonds'!$B$1:$L$507,MATCH($A273,'Russian Bonds'!$A$2:$A$507,0))/100))</f>
        <v>4.4800246008110909</v>
      </c>
      <c r="W273" s="129">
        <f t="shared" si="31"/>
        <v>70.806261904902669</v>
      </c>
      <c r="X273" s="21">
        <f t="shared" si="32"/>
        <v>5.5372851382036989</v>
      </c>
      <c r="Y273" s="28">
        <f t="shared" si="33"/>
        <v>-7.1649164305168252E-4</v>
      </c>
    </row>
    <row r="274" spans="1:25" x14ac:dyDescent="0.2">
      <c r="A274" s="175">
        <v>41248</v>
      </c>
      <c r="B274">
        <f>B$50*EXP(-B$49*(HLOOKUP(B$49,'Russian Bonds'!$B$1:$L$507,MATCH($A274,'Russian Bonds'!$A$2:$A$507,0))/100))</f>
        <v>17.466717927770681</v>
      </c>
      <c r="C274">
        <f>C$50*EXP(-C$49*(HLOOKUP(C$49,'Russian Bonds'!$B$1:$L$507,MATCH($A274,'Russian Bonds'!$A$2:$A$507,0))/100))</f>
        <v>2.1792128576973613</v>
      </c>
      <c r="D274">
        <f>D$50*EXP(-D$49*(HLOOKUP(D$49,'Russian Bonds'!$B$1:$L$507,MATCH($A274,'Russian Bonds'!$A$2:$A$507,0))/100))</f>
        <v>15.663298458642453</v>
      </c>
      <c r="E274">
        <f>E$50*EXP(-E$49*(HLOOKUP(E$49,'Russian Bonds'!$B$1:$L$507,MATCH($A274,'Russian Bonds'!$A$2:$A$507,0))/100))</f>
        <v>1.5800710531126743</v>
      </c>
      <c r="F274">
        <f>F$50*EXP(-F$49*(HLOOKUP(F$49,'Russian Bonds'!$B$1:$L$507,MATCH($A274,'Russian Bonds'!$A$2:$A$507,0))/100))</f>
        <v>13.754028673524187</v>
      </c>
      <c r="G274">
        <f>G$50*EXP(-G$49*(HLOOKUP(G$49,'Russian Bonds'!$B$1:$L$507,MATCH($A274,'Russian Bonds'!$A$2:$A$507,0))/100))</f>
        <v>1.0450632000154911</v>
      </c>
      <c r="H274">
        <f>H$50*EXP(-H$49*(HLOOKUP(H$49,'Russian Bonds'!$B$1:$L$507,MATCH($A274,'Russian Bonds'!$A$2:$A$507,0))/100))</f>
        <v>0.95683660581829877</v>
      </c>
      <c r="I274">
        <f>I$50*EXP(-I$49*(HLOOKUP(I$49,'Russian Bonds'!$B$1:$L$507,MATCH($A274,'Russian Bonds'!$A$2:$A$507,0))/100))</f>
        <v>0.87658409254477609</v>
      </c>
      <c r="J274">
        <f>J$50*EXP(-J$49*(HLOOKUP(J$49,'Russian Bonds'!$B$1:$L$507,MATCH($A274,'Russian Bonds'!$A$2:$A$507,0))/100))</f>
        <v>0.80306257790524604</v>
      </c>
      <c r="K274">
        <f>K$50*EXP(-K$49*(HLOOKUP(K$49,'Russian Bonds'!$B$1:$L$507,MATCH($A274,'Russian Bonds'!$A$2:$A$507,0))/100))</f>
        <v>9.6035720457622968</v>
      </c>
      <c r="L274">
        <f>L$50*EXP(-L$49*(HLOOKUP(L$49,'Russian Bonds'!$B$1:$L$507,MATCH($A274,'Russian Bonds'!$A$2:$A$507,0))/100))</f>
        <v>0.38818703739933813</v>
      </c>
      <c r="M274">
        <f>M$50*EXP(-M$49*(HLOOKUP(M$49,'Russian Bonds'!$B$1:$L$507,MATCH($A274,'Russian Bonds'!$A$2:$A$507,0))/100))</f>
        <v>0.35555760611199266</v>
      </c>
      <c r="N274">
        <f>N$50*EXP(-N$49*(HLOOKUP(N$49,'Russian Bonds'!$B$1:$L$507,MATCH($A274,'Russian Bonds'!$A$2:$A$507,0))/100))</f>
        <v>0.32567087276033402</v>
      </c>
      <c r="O274">
        <f>O$50*EXP(-O$49*(HLOOKUP(O$49,'Russian Bonds'!$B$1:$L$507,MATCH($A274,'Russian Bonds'!$A$2:$A$507,0))/100))</f>
        <v>0.29829629725617712</v>
      </c>
      <c r="P274">
        <f>P$50*EXP(-P$49*(HLOOKUP(P$49,'Russian Bonds'!$B$1:$L$507,MATCH($A274,'Russian Bonds'!$A$2:$A$507,0))/100))</f>
        <v>0.27158828965907394</v>
      </c>
      <c r="Q274">
        <f>Q$50*EXP(-Q$49*(HLOOKUP(Q$49,'Russian Bonds'!$B$1:$L$507,MATCH($A274,'Russian Bonds'!$A$2:$A$507,0))/100))</f>
        <v>0.24866019323379984</v>
      </c>
      <c r="R274">
        <f>R$50*EXP(-R$49*(HLOOKUP(R$49,'Russian Bonds'!$B$1:$L$507,MATCH($A274,'Russian Bonds'!$A$2:$A$507,0))/100))</f>
        <v>0.22766773846062566</v>
      </c>
      <c r="S274">
        <f>S$50*EXP(-S$49*(HLOOKUP(S$49,'Russian Bonds'!$B$1:$L$507,MATCH($A274,'Russian Bonds'!$A$2:$A$507,0))/100))</f>
        <v>0.20844751410227064</v>
      </c>
      <c r="T274">
        <f>T$50*EXP(-T$49*(HLOOKUP(T$49,'Russian Bonds'!$B$1:$L$507,MATCH($A274,'Russian Bonds'!$A$2:$A$507,0))/100))</f>
        <v>0.19084990446694722</v>
      </c>
      <c r="U274" s="25">
        <f>U$50*EXP(-U$49*(HLOOKUP(U$49,'Russian Bonds'!$B$1:$L$507,MATCH($A274,'Russian Bonds'!$A$2:$A$507,0))/100))</f>
        <v>4.5160085414660536</v>
      </c>
      <c r="W274" s="129">
        <f t="shared" si="31"/>
        <v>70.959381487710075</v>
      </c>
      <c r="X274" s="21">
        <f t="shared" si="32"/>
        <v>5.5484895955301319</v>
      </c>
      <c r="Y274" s="28">
        <f t="shared" si="33"/>
        <v>2.1601798388648508E-3</v>
      </c>
    </row>
    <row r="275" spans="1:25" x14ac:dyDescent="0.2">
      <c r="A275" s="175">
        <v>41249</v>
      </c>
      <c r="B275">
        <f>B$50*EXP(-B$49*(HLOOKUP(B$49,'Russian Bonds'!$B$1:$L$507,MATCH($A275,'Russian Bonds'!$A$2:$A$507,0))/100))</f>
        <v>17.477201103165466</v>
      </c>
      <c r="C275">
        <f>C$50*EXP(-C$49*(HLOOKUP(C$49,'Russian Bonds'!$B$1:$L$507,MATCH($A275,'Russian Bonds'!$A$2:$A$507,0))/100))</f>
        <v>2.1822658923237137</v>
      </c>
      <c r="D275">
        <f>D$50*EXP(-D$49*(HLOOKUP(D$49,'Russian Bonds'!$B$1:$L$507,MATCH($A275,'Russian Bonds'!$A$2:$A$507,0))/100))</f>
        <v>15.691517785643091</v>
      </c>
      <c r="E275">
        <f>E$50*EXP(-E$49*(HLOOKUP(E$49,'Russian Bonds'!$B$1:$L$507,MATCH($A275,'Russian Bonds'!$A$2:$A$507,0))/100))</f>
        <v>1.5838677778874466</v>
      </c>
      <c r="F275">
        <f>F$50*EXP(-F$49*(HLOOKUP(F$49,'Russian Bonds'!$B$1:$L$507,MATCH($A275,'Russian Bonds'!$A$2:$A$507,0))/100))</f>
        <v>13.781564257276461</v>
      </c>
      <c r="G275">
        <f>G$50*EXP(-G$49*(HLOOKUP(G$49,'Russian Bonds'!$B$1:$L$507,MATCH($A275,'Russian Bonds'!$A$2:$A$507,0))/100))</f>
        <v>1.0475743638868151</v>
      </c>
      <c r="H275">
        <f>H$50*EXP(-H$49*(HLOOKUP(H$49,'Russian Bonds'!$B$1:$L$507,MATCH($A275,'Russian Bonds'!$A$2:$A$507,0))/100))</f>
        <v>0.9595195026172828</v>
      </c>
      <c r="I275">
        <f>I$50*EXP(-I$49*(HLOOKUP(I$49,'Russian Bonds'!$B$1:$L$507,MATCH($A275,'Russian Bonds'!$A$2:$A$507,0))/100))</f>
        <v>0.87939365454262342</v>
      </c>
      <c r="J275">
        <f>J$50*EXP(-J$49*(HLOOKUP(J$49,'Russian Bonds'!$B$1:$L$507,MATCH($A275,'Russian Bonds'!$A$2:$A$507,0))/100))</f>
        <v>0.80595881328144847</v>
      </c>
      <c r="K275">
        <f>K$50*EXP(-K$49*(HLOOKUP(K$49,'Russian Bonds'!$B$1:$L$507,MATCH($A275,'Russian Bonds'!$A$2:$A$507,0))/100))</f>
        <v>9.6517101509664407</v>
      </c>
      <c r="L275">
        <f>L$50*EXP(-L$49*(HLOOKUP(L$49,'Russian Bonds'!$B$1:$L$507,MATCH($A275,'Russian Bonds'!$A$2:$A$507,0))/100))</f>
        <v>0.39032794821289507</v>
      </c>
      <c r="M275">
        <f>M$50*EXP(-M$49*(HLOOKUP(M$49,'Russian Bonds'!$B$1:$L$507,MATCH($A275,'Russian Bonds'!$A$2:$A$507,0))/100))</f>
        <v>0.3576973646048715</v>
      </c>
      <c r="N275">
        <f>N$50*EXP(-N$49*(HLOOKUP(N$49,'Russian Bonds'!$B$1:$L$507,MATCH($A275,'Russian Bonds'!$A$2:$A$507,0))/100))</f>
        <v>0.32779462816094462</v>
      </c>
      <c r="O275">
        <f>O$50*EXP(-O$49*(HLOOKUP(O$49,'Russian Bonds'!$B$1:$L$507,MATCH($A275,'Russian Bonds'!$A$2:$A$507,0))/100))</f>
        <v>0.30039169667874205</v>
      </c>
      <c r="P275">
        <f>P$50*EXP(-P$49*(HLOOKUP(P$49,'Russian Bonds'!$B$1:$L$507,MATCH($A275,'Russian Bonds'!$A$2:$A$507,0))/100))</f>
        <v>0.27404361666409327</v>
      </c>
      <c r="Q275">
        <f>Q$50*EXP(-Q$49*(HLOOKUP(Q$49,'Russian Bonds'!$B$1:$L$507,MATCH($A275,'Russian Bonds'!$A$2:$A$507,0))/100))</f>
        <v>0.25105882610515473</v>
      </c>
      <c r="R275">
        <f>R$50*EXP(-R$49*(HLOOKUP(R$49,'Russian Bonds'!$B$1:$L$507,MATCH($A275,'Russian Bonds'!$A$2:$A$507,0))/100))</f>
        <v>0.23000183303870739</v>
      </c>
      <c r="S275">
        <f>S$50*EXP(-S$49*(HLOOKUP(S$49,'Russian Bonds'!$B$1:$L$507,MATCH($A275,'Russian Bonds'!$A$2:$A$507,0))/100))</f>
        <v>0.21071094779598856</v>
      </c>
      <c r="T275">
        <f>T$50*EXP(-T$49*(HLOOKUP(T$49,'Russian Bonds'!$B$1:$L$507,MATCH($A275,'Russian Bonds'!$A$2:$A$507,0))/100))</f>
        <v>0.19303804206469877</v>
      </c>
      <c r="U275" s="25">
        <f>U$50*EXP(-U$49*(HLOOKUP(U$49,'Russian Bonds'!$B$1:$L$507,MATCH($A275,'Russian Bonds'!$A$2:$A$507,0))/100))</f>
        <v>4.5796773024537947</v>
      </c>
      <c r="W275" s="129">
        <f t="shared" si="31"/>
        <v>71.175315507370684</v>
      </c>
      <c r="X275" s="21">
        <f t="shared" si="32"/>
        <v>5.5653005659239314</v>
      </c>
      <c r="Y275" s="28">
        <f t="shared" si="33"/>
        <v>3.0384443820341512E-3</v>
      </c>
    </row>
    <row r="276" spans="1:25" x14ac:dyDescent="0.2">
      <c r="A276" s="175">
        <v>41250</v>
      </c>
      <c r="B276">
        <f>B$50*EXP(-B$49*(HLOOKUP(B$49,'Russian Bonds'!$B$1:$L$507,MATCH($A276,'Russian Bonds'!$A$2:$A$507,0))/100))</f>
        <v>17.48594188873134</v>
      </c>
      <c r="C276">
        <f>C$50*EXP(-C$49*(HLOOKUP(C$49,'Russian Bonds'!$B$1:$L$507,MATCH($A276,'Russian Bonds'!$A$2:$A$507,0))/100))</f>
        <v>2.1835756447455421</v>
      </c>
      <c r="D276">
        <f>D$50*EXP(-D$49*(HLOOKUP(D$49,'Russian Bonds'!$B$1:$L$507,MATCH($A276,'Russian Bonds'!$A$2:$A$507,0))/100))</f>
        <v>15.700935521352656</v>
      </c>
      <c r="E276">
        <f>E$50*EXP(-E$49*(HLOOKUP(E$49,'Russian Bonds'!$B$1:$L$507,MATCH($A276,'Russian Bonds'!$A$2:$A$507,0))/100))</f>
        <v>1.5851353790826295</v>
      </c>
      <c r="F276">
        <f>F$50*EXP(-F$49*(HLOOKUP(F$49,'Russian Bonds'!$B$1:$L$507,MATCH($A276,'Russian Bonds'!$A$2:$A$507,0))/100))</f>
        <v>13.829884242824996</v>
      </c>
      <c r="G276">
        <f>G$50*EXP(-G$49*(HLOOKUP(G$49,'Russian Bonds'!$B$1:$L$507,MATCH($A276,'Russian Bonds'!$A$2:$A$507,0))/100))</f>
        <v>1.0519834287700713</v>
      </c>
      <c r="H276">
        <f>H$50*EXP(-H$49*(HLOOKUP(H$49,'Russian Bonds'!$B$1:$L$507,MATCH($A276,'Russian Bonds'!$A$2:$A$507,0))/100))</f>
        <v>0.96558355719885636</v>
      </c>
      <c r="I276">
        <f>I$50*EXP(-I$49*(HLOOKUP(I$49,'Russian Bonds'!$B$1:$L$507,MATCH($A276,'Russian Bonds'!$A$2:$A$507,0))/100))</f>
        <v>0.88574813754278803</v>
      </c>
      <c r="J276">
        <f>J$50*EXP(-J$49*(HLOOKUP(J$49,'Russian Bonds'!$B$1:$L$507,MATCH($A276,'Russian Bonds'!$A$2:$A$507,0))/100))</f>
        <v>0.81251359067928319</v>
      </c>
      <c r="K276">
        <f>K$50*EXP(-K$49*(HLOOKUP(K$49,'Russian Bonds'!$B$1:$L$507,MATCH($A276,'Russian Bonds'!$A$2:$A$507,0))/100))</f>
        <v>9.7195091416449291</v>
      </c>
      <c r="L276">
        <f>L$50*EXP(-L$49*(HLOOKUP(L$49,'Russian Bonds'!$B$1:$L$507,MATCH($A276,'Russian Bonds'!$A$2:$A$507,0))/100))</f>
        <v>0.39334507444301725</v>
      </c>
      <c r="M276">
        <f>M$50*EXP(-M$49*(HLOOKUP(M$49,'Russian Bonds'!$B$1:$L$507,MATCH($A276,'Russian Bonds'!$A$2:$A$507,0))/100))</f>
        <v>0.36071467743968011</v>
      </c>
      <c r="N276">
        <f>N$50*EXP(-N$49*(HLOOKUP(N$49,'Russian Bonds'!$B$1:$L$507,MATCH($A276,'Russian Bonds'!$A$2:$A$507,0))/100))</f>
        <v>0.33079117287704041</v>
      </c>
      <c r="O276">
        <f>O$50*EXP(-O$49*(HLOOKUP(O$49,'Russian Bonds'!$B$1:$L$507,MATCH($A276,'Russian Bonds'!$A$2:$A$507,0))/100))</f>
        <v>0.30335000735218504</v>
      </c>
      <c r="P276">
        <f>P$50*EXP(-P$49*(HLOOKUP(P$49,'Russian Bonds'!$B$1:$L$507,MATCH($A276,'Russian Bonds'!$A$2:$A$507,0))/100))</f>
        <v>0.2761066705706674</v>
      </c>
      <c r="Q276">
        <f>Q$50*EXP(-Q$49*(HLOOKUP(Q$49,'Russian Bonds'!$B$1:$L$507,MATCH($A276,'Russian Bonds'!$A$2:$A$507,0))/100))</f>
        <v>0.25307535206303378</v>
      </c>
      <c r="R276">
        <f>R$50*EXP(-R$49*(HLOOKUP(R$49,'Russian Bonds'!$B$1:$L$507,MATCH($A276,'Russian Bonds'!$A$2:$A$507,0))/100))</f>
        <v>0.23196518102751199</v>
      </c>
      <c r="S276">
        <f>S$50*EXP(-S$49*(HLOOKUP(S$49,'Russian Bonds'!$B$1:$L$507,MATCH($A276,'Russian Bonds'!$A$2:$A$507,0))/100))</f>
        <v>0.21261590577862527</v>
      </c>
      <c r="T276">
        <f>T$50*EXP(-T$49*(HLOOKUP(T$49,'Russian Bonds'!$B$1:$L$507,MATCH($A276,'Russian Bonds'!$A$2:$A$507,0))/100))</f>
        <v>0.19488064195593086</v>
      </c>
      <c r="U276" s="25">
        <f>U$50*EXP(-U$49*(HLOOKUP(U$49,'Russian Bonds'!$B$1:$L$507,MATCH($A276,'Russian Bonds'!$A$2:$A$507,0))/100))</f>
        <v>4.6257038245350266</v>
      </c>
      <c r="W276" s="129">
        <f t="shared" si="31"/>
        <v>71.403359040615811</v>
      </c>
      <c r="X276" s="21">
        <f t="shared" si="32"/>
        <v>5.5808468704025378</v>
      </c>
      <c r="Y276" s="28">
        <f t="shared" si="33"/>
        <v>3.1988476316682584E-3</v>
      </c>
    </row>
    <row r="277" spans="1:25" x14ac:dyDescent="0.2">
      <c r="A277" s="175">
        <v>41251</v>
      </c>
      <c r="B277">
        <f>B$50*EXP(-B$49*(HLOOKUP(B$49,'Russian Bonds'!$B$1:$L$507,MATCH($A277,'Russian Bonds'!$A$2:$A$507,0))/100))</f>
        <v>17.487690570352839</v>
      </c>
      <c r="C277">
        <f>C$50*EXP(-C$49*(HLOOKUP(C$49,'Russian Bonds'!$B$1:$L$507,MATCH($A277,'Russian Bonds'!$A$2:$A$507,0))/100))</f>
        <v>2.1853232041919139</v>
      </c>
      <c r="D277">
        <f>D$50*EXP(-D$49*(HLOOKUP(D$49,'Russian Bonds'!$B$1:$L$507,MATCH($A277,'Russian Bonds'!$A$2:$A$507,0))/100))</f>
        <v>15.733942130757445</v>
      </c>
      <c r="E277">
        <f>E$50*EXP(-E$49*(HLOOKUP(E$49,'Russian Bonds'!$B$1:$L$507,MATCH($A277,'Russian Bonds'!$A$2:$A$507,0))/100))</f>
        <v>1.5895799776782906</v>
      </c>
      <c r="F277">
        <f>F$50*EXP(-F$49*(HLOOKUP(F$49,'Russian Bonds'!$B$1:$L$507,MATCH($A277,'Russian Bonds'!$A$2:$A$507,0))/100))</f>
        <v>13.892258959773544</v>
      </c>
      <c r="G277">
        <f>G$50*EXP(-G$49*(HLOOKUP(G$49,'Russian Bonds'!$B$1:$L$507,MATCH($A277,'Russian Bonds'!$A$2:$A$507,0))/100))</f>
        <v>1.0576795048493857</v>
      </c>
      <c r="H277">
        <f>H$50*EXP(-H$49*(HLOOKUP(H$49,'Russian Bonds'!$B$1:$L$507,MATCH($A277,'Russian Bonds'!$A$2:$A$507,0))/100))</f>
        <v>0.97168593591857211</v>
      </c>
      <c r="I277">
        <f>I$50*EXP(-I$49*(HLOOKUP(I$49,'Russian Bonds'!$B$1:$L$507,MATCH($A277,'Russian Bonds'!$A$2:$A$507,0))/100))</f>
        <v>0.89214853792476545</v>
      </c>
      <c r="J277">
        <f>J$50*EXP(-J$49*(HLOOKUP(J$49,'Russian Bonds'!$B$1:$L$507,MATCH($A277,'Russian Bonds'!$A$2:$A$507,0))/100))</f>
        <v>0.8191216773852702</v>
      </c>
      <c r="K277">
        <f>K$50*EXP(-K$49*(HLOOKUP(K$49,'Russian Bonds'!$B$1:$L$507,MATCH($A277,'Russian Bonds'!$A$2:$A$507,0))/100))</f>
        <v>9.7780014980871623</v>
      </c>
      <c r="L277">
        <f>L$50*EXP(-L$49*(HLOOKUP(L$49,'Russian Bonds'!$B$1:$L$507,MATCH($A277,'Russian Bonds'!$A$2:$A$507,0))/100))</f>
        <v>0.39594973786872467</v>
      </c>
      <c r="M277">
        <f>M$50*EXP(-M$49*(HLOOKUP(M$49,'Russian Bonds'!$B$1:$L$507,MATCH($A277,'Russian Bonds'!$A$2:$A$507,0))/100))</f>
        <v>0.36332119532147267</v>
      </c>
      <c r="N277">
        <f>N$50*EXP(-N$49*(HLOOKUP(N$49,'Russian Bonds'!$B$1:$L$507,MATCH($A277,'Russian Bonds'!$A$2:$A$507,0))/100))</f>
        <v>0.33338143290699312</v>
      </c>
      <c r="O277">
        <f>O$50*EXP(-O$49*(HLOOKUP(O$49,'Russian Bonds'!$B$1:$L$507,MATCH($A277,'Russian Bonds'!$A$2:$A$507,0))/100))</f>
        <v>0.30590887963136459</v>
      </c>
      <c r="P277">
        <f>P$50*EXP(-P$49*(HLOOKUP(P$49,'Russian Bonds'!$B$1:$L$507,MATCH($A277,'Russian Bonds'!$A$2:$A$507,0))/100))</f>
        <v>0.27818525555026308</v>
      </c>
      <c r="Q277">
        <f>Q$50*EXP(-Q$49*(HLOOKUP(Q$49,'Russian Bonds'!$B$1:$L$507,MATCH($A277,'Russian Bonds'!$A$2:$A$507,0))/100))</f>
        <v>0.25510807492982823</v>
      </c>
      <c r="R277">
        <f>R$50*EXP(-R$49*(HLOOKUP(R$49,'Russian Bonds'!$B$1:$L$507,MATCH($A277,'Russian Bonds'!$A$2:$A$507,0))/100))</f>
        <v>0.23394528860155223</v>
      </c>
      <c r="S277">
        <f>S$50*EXP(-S$49*(HLOOKUP(S$49,'Russian Bonds'!$B$1:$L$507,MATCH($A277,'Russian Bonds'!$A$2:$A$507,0))/100))</f>
        <v>0.21453808576587816</v>
      </c>
      <c r="T277">
        <f>T$50*EXP(-T$49*(HLOOKUP(T$49,'Russian Bonds'!$B$1:$L$507,MATCH($A277,'Russian Bonds'!$A$2:$A$507,0))/100))</f>
        <v>0.19674082995737621</v>
      </c>
      <c r="U277" s="25">
        <f>U$50*EXP(-U$49*(HLOOKUP(U$49,'Russian Bonds'!$B$1:$L$507,MATCH($A277,'Russian Bonds'!$A$2:$A$507,0))/100))</f>
        <v>4.6721929208534787</v>
      </c>
      <c r="W277" s="129">
        <f t="shared" si="31"/>
        <v>71.656703698306103</v>
      </c>
      <c r="X277" s="21">
        <f t="shared" si="32"/>
        <v>5.5950681013921342</v>
      </c>
      <c r="Y277" s="28">
        <f t="shared" si="33"/>
        <v>3.54179800674674E-3</v>
      </c>
    </row>
    <row r="278" spans="1:25" x14ac:dyDescent="0.2">
      <c r="A278" s="175">
        <v>41254</v>
      </c>
      <c r="B278">
        <f>B$50*EXP(-B$49*(HLOOKUP(B$49,'Russian Bonds'!$B$1:$L$507,MATCH($A278,'Russian Bonds'!$A$2:$A$507,0))/100))</f>
        <v>17.496436601963708</v>
      </c>
      <c r="C278">
        <f>C$50*EXP(-C$49*(HLOOKUP(C$49,'Russian Bonds'!$B$1:$L$507,MATCH($A278,'Russian Bonds'!$A$2:$A$507,0))/100))</f>
        <v>2.1883847992942935</v>
      </c>
      <c r="D278">
        <f>D$50*EXP(-D$49*(HLOOKUP(D$49,'Russian Bonds'!$B$1:$L$507,MATCH($A278,'Russian Bonds'!$A$2:$A$507,0))/100))</f>
        <v>15.762288730879337</v>
      </c>
      <c r="E278">
        <f>E$50*EXP(-E$49*(HLOOKUP(E$49,'Russian Bonds'!$B$1:$L$507,MATCH($A278,'Russian Bonds'!$A$2:$A$507,0))/100))</f>
        <v>1.5933995512796451</v>
      </c>
      <c r="F278">
        <f>F$50*EXP(-F$49*(HLOOKUP(F$49,'Russian Bonds'!$B$1:$L$507,MATCH($A278,'Russian Bonds'!$A$2:$A$507,0))/100))</f>
        <v>13.913112984821861</v>
      </c>
      <c r="G278">
        <f>G$50*EXP(-G$49*(HLOOKUP(G$49,'Russian Bonds'!$B$1:$L$507,MATCH($A278,'Russian Bonds'!$A$2:$A$507,0))/100))</f>
        <v>1.0595850424274396</v>
      </c>
      <c r="H278">
        <f>H$50*EXP(-H$49*(HLOOKUP(H$49,'Russian Bonds'!$B$1:$L$507,MATCH($A278,'Russian Bonds'!$A$2:$A$507,0))/100))</f>
        <v>0.97372862045207453</v>
      </c>
      <c r="I278">
        <f>I$50*EXP(-I$49*(HLOOKUP(I$49,'Russian Bonds'!$B$1:$L$507,MATCH($A278,'Russian Bonds'!$A$2:$A$507,0))/100))</f>
        <v>0.8942922658603184</v>
      </c>
      <c r="J278">
        <f>J$50*EXP(-J$49*(HLOOKUP(J$49,'Russian Bonds'!$B$1:$L$507,MATCH($A278,'Russian Bonds'!$A$2:$A$507,0))/100))</f>
        <v>0.82133629430166788</v>
      </c>
      <c r="K278">
        <f>K$50*EXP(-K$49*(HLOOKUP(K$49,'Russian Bonds'!$B$1:$L$507,MATCH($A278,'Russian Bonds'!$A$2:$A$507,0))/100))</f>
        <v>9.8466876295658068</v>
      </c>
      <c r="L278">
        <f>L$50*EXP(-L$49*(HLOOKUP(L$49,'Russian Bonds'!$B$1:$L$507,MATCH($A278,'Russian Bonds'!$A$2:$A$507,0))/100))</f>
        <v>0.39901031896573114</v>
      </c>
      <c r="M278">
        <f>M$50*EXP(-M$49*(HLOOKUP(M$49,'Russian Bonds'!$B$1:$L$507,MATCH($A278,'Russian Bonds'!$A$2:$A$507,0))/100))</f>
        <v>0.36638594729976148</v>
      </c>
      <c r="N278">
        <f>N$50*EXP(-N$49*(HLOOKUP(N$49,'Russian Bonds'!$B$1:$L$507,MATCH($A278,'Russian Bonds'!$A$2:$A$507,0))/100))</f>
        <v>0.33642904957120329</v>
      </c>
      <c r="O278">
        <f>O$50*EXP(-O$49*(HLOOKUP(O$49,'Russian Bonds'!$B$1:$L$507,MATCH($A278,'Russian Bonds'!$A$2:$A$507,0))/100))</f>
        <v>0.30892152450044802</v>
      </c>
      <c r="P278">
        <f>P$50*EXP(-P$49*(HLOOKUP(P$49,'Russian Bonds'!$B$1:$L$507,MATCH($A278,'Russian Bonds'!$A$2:$A$507,0))/100))</f>
        <v>0.28196622059098436</v>
      </c>
      <c r="Q278">
        <f>Q$50*EXP(-Q$49*(HLOOKUP(Q$49,'Russian Bonds'!$B$1:$L$507,MATCH($A278,'Russian Bonds'!$A$2:$A$507,0))/100))</f>
        <v>0.2588082082305001</v>
      </c>
      <c r="R278">
        <f>R$50*EXP(-R$49*(HLOOKUP(R$49,'Russian Bonds'!$B$1:$L$507,MATCH($A278,'Russian Bonds'!$A$2:$A$507,0))/100))</f>
        <v>0.23755217382809998</v>
      </c>
      <c r="S278">
        <f>S$50*EXP(-S$49*(HLOOKUP(S$49,'Russian Bonds'!$B$1:$L$507,MATCH($A278,'Russian Bonds'!$A$2:$A$507,0))/100))</f>
        <v>0.21804190707969032</v>
      </c>
      <c r="T278">
        <f>T$50*EXP(-T$49*(HLOOKUP(T$49,'Russian Bonds'!$B$1:$L$507,MATCH($A278,'Russian Bonds'!$A$2:$A$507,0))/100))</f>
        <v>0.20013402730362442</v>
      </c>
      <c r="U278" s="25">
        <f>U$50*EXP(-U$49*(HLOOKUP(U$49,'Russian Bonds'!$B$1:$L$507,MATCH($A278,'Russian Bonds'!$A$2:$A$507,0))/100))</f>
        <v>4.7570538505635023</v>
      </c>
      <c r="W278" s="129">
        <f t="shared" si="31"/>
        <v>71.913555748779729</v>
      </c>
      <c r="X278" s="21">
        <f t="shared" si="32"/>
        <v>5.618516513348947</v>
      </c>
      <c r="Y278" s="28">
        <f t="shared" si="33"/>
        <v>3.5780714681972509E-3</v>
      </c>
    </row>
    <row r="279" spans="1:25" x14ac:dyDescent="0.2">
      <c r="A279" s="175">
        <v>41255</v>
      </c>
      <c r="B279">
        <f>B$50*EXP(-B$49*(HLOOKUP(B$49,'Russian Bonds'!$B$1:$L$507,MATCH($A279,'Russian Bonds'!$A$2:$A$507,0))/100))</f>
        <v>17.508688395212438</v>
      </c>
      <c r="C279">
        <f>C$50*EXP(-C$49*(HLOOKUP(C$49,'Russian Bonds'!$B$1:$L$507,MATCH($A279,'Russian Bonds'!$A$2:$A$507,0))/100))</f>
        <v>2.1940820029277579</v>
      </c>
      <c r="D279">
        <f>D$50*EXP(-D$49*(HLOOKUP(D$49,'Russian Bonds'!$B$1:$L$507,MATCH($A279,'Russian Bonds'!$A$2:$A$507,0))/100))</f>
        <v>15.828629561772914</v>
      </c>
      <c r="E279">
        <f>E$50*EXP(-E$49*(HLOOKUP(E$49,'Russian Bonds'!$B$1:$L$507,MATCH($A279,'Russian Bonds'!$A$2:$A$507,0))/100))</f>
        <v>1.6023476199748836</v>
      </c>
      <c r="F279">
        <f>F$50*EXP(-F$49*(HLOOKUP(F$49,'Russian Bonds'!$B$1:$L$507,MATCH($A279,'Russian Bonds'!$A$2:$A$507,0))/100))</f>
        <v>13.982852753877484</v>
      </c>
      <c r="G279">
        <f>G$50*EXP(-G$49*(HLOOKUP(G$49,'Russian Bonds'!$B$1:$L$507,MATCH($A279,'Russian Bonds'!$A$2:$A$507,0))/100))</f>
        <v>1.0659616634151157</v>
      </c>
      <c r="H279">
        <f>H$50*EXP(-H$49*(HLOOKUP(H$49,'Russian Bonds'!$B$1:$L$507,MATCH($A279,'Russian Bonds'!$A$2:$A$507,0))/100))</f>
        <v>0.97782688098064219</v>
      </c>
      <c r="I279">
        <f>I$50*EXP(-I$49*(HLOOKUP(I$49,'Russian Bonds'!$B$1:$L$507,MATCH($A279,'Russian Bonds'!$A$2:$A$507,0))/100))</f>
        <v>0.89859518748674494</v>
      </c>
      <c r="J279">
        <f>J$50*EXP(-J$49*(HLOOKUP(J$49,'Russian Bonds'!$B$1:$L$507,MATCH($A279,'Russian Bonds'!$A$2:$A$507,0))/100))</f>
        <v>0.82578350695834846</v>
      </c>
      <c r="K279">
        <f>K$50*EXP(-K$49*(HLOOKUP(K$49,'Russian Bonds'!$B$1:$L$507,MATCH($A279,'Russian Bonds'!$A$2:$A$507,0))/100))</f>
        <v>9.8861532587215546</v>
      </c>
      <c r="L279">
        <f>L$50*EXP(-L$49*(HLOOKUP(L$49,'Russian Bonds'!$B$1:$L$507,MATCH($A279,'Russian Bonds'!$A$2:$A$507,0))/100))</f>
        <v>0.40076983246018727</v>
      </c>
      <c r="M279">
        <f>M$50*EXP(-M$49*(HLOOKUP(M$49,'Russian Bonds'!$B$1:$L$507,MATCH($A279,'Russian Bonds'!$A$2:$A$507,0))/100))</f>
        <v>0.36814882737425059</v>
      </c>
      <c r="N279">
        <f>N$50*EXP(-N$49*(HLOOKUP(N$49,'Russian Bonds'!$B$1:$L$507,MATCH($A279,'Russian Bonds'!$A$2:$A$507,0))/100))</f>
        <v>0.33818303704408625</v>
      </c>
      <c r="O279">
        <f>O$50*EXP(-O$49*(HLOOKUP(O$49,'Russian Bonds'!$B$1:$L$507,MATCH($A279,'Russian Bonds'!$A$2:$A$507,0))/100))</f>
        <v>0.31065633798175463</v>
      </c>
      <c r="P279">
        <f>P$50*EXP(-P$49*(HLOOKUP(P$49,'Russian Bonds'!$B$1:$L$507,MATCH($A279,'Russian Bonds'!$A$2:$A$507,0))/100))</f>
        <v>0.28366310347252932</v>
      </c>
      <c r="Q279">
        <f>Q$50*EXP(-Q$49*(HLOOKUP(Q$49,'Russian Bonds'!$B$1:$L$507,MATCH($A279,'Russian Bonds'!$A$2:$A$507,0))/100))</f>
        <v>0.26046989248089825</v>
      </c>
      <c r="R279">
        <f>R$50*EXP(-R$49*(HLOOKUP(R$49,'Russian Bonds'!$B$1:$L$507,MATCH($A279,'Russian Bonds'!$A$2:$A$507,0))/100))</f>
        <v>0.23917303328658301</v>
      </c>
      <c r="S279">
        <f>S$50*EXP(-S$49*(HLOOKUP(S$49,'Russian Bonds'!$B$1:$L$507,MATCH($A279,'Russian Bonds'!$A$2:$A$507,0))/100))</f>
        <v>0.21961747404529691</v>
      </c>
      <c r="T279">
        <f>T$50*EXP(-T$49*(HLOOKUP(T$49,'Russian Bonds'!$B$1:$L$507,MATCH($A279,'Russian Bonds'!$A$2:$A$507,0))/100))</f>
        <v>0.20166084045204244</v>
      </c>
      <c r="U279" s="25">
        <f>U$50*EXP(-U$49*(HLOOKUP(U$49,'Russian Bonds'!$B$1:$L$507,MATCH($A279,'Russian Bonds'!$A$2:$A$507,0))/100))</f>
        <v>4.8048630365900511</v>
      </c>
      <c r="W279" s="129">
        <f t="shared" si="31"/>
        <v>72.198126246515557</v>
      </c>
      <c r="X279" s="21">
        <f t="shared" si="32"/>
        <v>5.6285596342897612</v>
      </c>
      <c r="Y279" s="28">
        <f t="shared" si="33"/>
        <v>3.9493101970282107E-3</v>
      </c>
    </row>
    <row r="280" spans="1:25" x14ac:dyDescent="0.2">
      <c r="A280" s="175">
        <v>41256</v>
      </c>
      <c r="B280">
        <f>B$50*EXP(-B$49*(HLOOKUP(B$49,'Russian Bonds'!$B$1:$L$507,MATCH($A280,'Russian Bonds'!$A$2:$A$507,0))/100))</f>
        <v>17.50693761391344</v>
      </c>
      <c r="C280">
        <f>C$50*EXP(-C$49*(HLOOKUP(C$49,'Russian Bonds'!$B$1:$L$507,MATCH($A280,'Russian Bonds'!$A$2:$A$507,0))/100))</f>
        <v>2.193204545629746</v>
      </c>
      <c r="D280">
        <f>D$50*EXP(-D$49*(HLOOKUP(D$49,'Russian Bonds'!$B$1:$L$507,MATCH($A280,'Russian Bonds'!$A$2:$A$507,0))/100))</f>
        <v>15.833378863001009</v>
      </c>
      <c r="E280">
        <f>E$50*EXP(-E$49*(HLOOKUP(E$49,'Russian Bonds'!$B$1:$L$507,MATCH($A280,'Russian Bonds'!$A$2:$A$507,0))/100))</f>
        <v>1.6029886872277765</v>
      </c>
      <c r="F280">
        <f>F$50*EXP(-F$49*(HLOOKUP(F$49,'Russian Bonds'!$B$1:$L$507,MATCH($A280,'Russian Bonds'!$A$2:$A$507,0))/100))</f>
        <v>14.010846443743874</v>
      </c>
      <c r="G280">
        <f>G$50*EXP(-G$49*(HLOOKUP(G$49,'Russian Bonds'!$B$1:$L$507,MATCH($A280,'Russian Bonds'!$A$2:$A$507,0))/100))</f>
        <v>1.0685230438343525</v>
      </c>
      <c r="H280">
        <f>H$50*EXP(-H$49*(HLOOKUP(H$49,'Russian Bonds'!$B$1:$L$507,MATCH($A280,'Russian Bonds'!$A$2:$A$507,0))/100))</f>
        <v>0.97988247504904269</v>
      </c>
      <c r="I280">
        <f>I$50*EXP(-I$49*(HLOOKUP(I$49,'Russian Bonds'!$B$1:$L$507,MATCH($A280,'Russian Bonds'!$A$2:$A$507,0))/100))</f>
        <v>0.90075440596245915</v>
      </c>
      <c r="J280">
        <f>J$50*EXP(-J$49*(HLOOKUP(J$49,'Russian Bonds'!$B$1:$L$507,MATCH($A280,'Russian Bonds'!$A$2:$A$507,0))/100))</f>
        <v>0.8280161351188311</v>
      </c>
      <c r="K280">
        <f>K$50*EXP(-K$49*(HLOOKUP(K$49,'Russian Bonds'!$B$1:$L$507,MATCH($A280,'Russian Bonds'!$A$2:$A$507,0))/100))</f>
        <v>9.8664007113356806</v>
      </c>
      <c r="L280">
        <f>L$50*EXP(-L$49*(HLOOKUP(L$49,'Russian Bonds'!$B$1:$L$507,MATCH($A280,'Russian Bonds'!$A$2:$A$507,0))/100))</f>
        <v>0.39988910798092758</v>
      </c>
      <c r="M280">
        <f>M$50*EXP(-M$49*(HLOOKUP(M$49,'Russian Bonds'!$B$1:$L$507,MATCH($A280,'Russian Bonds'!$A$2:$A$507,0))/100))</f>
        <v>0.36726632960946903</v>
      </c>
      <c r="N280">
        <f>N$50*EXP(-N$49*(HLOOKUP(N$49,'Russian Bonds'!$B$1:$L$507,MATCH($A280,'Russian Bonds'!$A$2:$A$507,0))/100))</f>
        <v>0.33730490321642964</v>
      </c>
      <c r="O280">
        <f>O$50*EXP(-O$49*(HLOOKUP(O$49,'Russian Bonds'!$B$1:$L$507,MATCH($A280,'Russian Bonds'!$A$2:$A$507,0))/100))</f>
        <v>0.30978771687245782</v>
      </c>
      <c r="P280">
        <f>P$50*EXP(-P$49*(HLOOKUP(P$49,'Russian Bonds'!$B$1:$L$507,MATCH($A280,'Russian Bonds'!$A$2:$A$507,0))/100))</f>
        <v>0.28070022322875976</v>
      </c>
      <c r="Q280">
        <f>Q$50*EXP(-Q$49*(HLOOKUP(Q$49,'Russian Bonds'!$B$1:$L$507,MATCH($A280,'Russian Bonds'!$A$2:$A$507,0))/100))</f>
        <v>0.25756890553691858</v>
      </c>
      <c r="R280">
        <f>R$50*EXP(-R$49*(HLOOKUP(R$49,'Russian Bonds'!$B$1:$L$507,MATCH($A280,'Russian Bonds'!$A$2:$A$507,0))/100))</f>
        <v>0.23634374186236445</v>
      </c>
      <c r="S280">
        <f>S$50*EXP(-S$49*(HLOOKUP(S$49,'Russian Bonds'!$B$1:$L$507,MATCH($A280,'Russian Bonds'!$A$2:$A$507,0))/100))</f>
        <v>0.21686765411789019</v>
      </c>
      <c r="T280">
        <f>T$50*EXP(-T$49*(HLOOKUP(T$49,'Russian Bonds'!$B$1:$L$507,MATCH($A280,'Russian Bonds'!$A$2:$A$507,0))/100))</f>
        <v>0.19899650835682303</v>
      </c>
      <c r="U280" s="25">
        <f>U$50*EXP(-U$49*(HLOOKUP(U$49,'Russian Bonds'!$B$1:$L$507,MATCH($A280,'Russian Bonds'!$A$2:$A$507,0))/100))</f>
        <v>4.7097203738862339</v>
      </c>
      <c r="W280" s="129">
        <f t="shared" si="31"/>
        <v>72.1053783894845</v>
      </c>
      <c r="X280" s="21">
        <f t="shared" si="32"/>
        <v>5.6058030445988196</v>
      </c>
      <c r="Y280" s="28">
        <f t="shared" si="33"/>
        <v>-1.2854555408942632E-3</v>
      </c>
    </row>
    <row r="281" spans="1:25" x14ac:dyDescent="0.2">
      <c r="A281" s="175">
        <v>41257</v>
      </c>
      <c r="B281">
        <f>B$50*EXP(-B$49*(HLOOKUP(B$49,'Russian Bonds'!$B$1:$L$507,MATCH($A281,'Russian Bonds'!$A$2:$A$507,0))/100))</f>
        <v>17.522700950203269</v>
      </c>
      <c r="C281">
        <f>C$50*EXP(-C$49*(HLOOKUP(C$49,'Russian Bonds'!$B$1:$L$507,MATCH($A281,'Russian Bonds'!$A$2:$A$507,0))/100))</f>
        <v>2.197595344055832</v>
      </c>
      <c r="D281">
        <f>D$50*EXP(-D$49*(HLOOKUP(D$49,'Russian Bonds'!$B$1:$L$507,MATCH($A281,'Russian Bonds'!$A$2:$A$507,0))/100))</f>
        <v>15.86666389566536</v>
      </c>
      <c r="E281">
        <f>E$50*EXP(-E$49*(HLOOKUP(E$49,'Russian Bonds'!$B$1:$L$507,MATCH($A281,'Russian Bonds'!$A$2:$A$507,0))/100))</f>
        <v>1.6074833451365771</v>
      </c>
      <c r="F281">
        <f>F$50*EXP(-F$49*(HLOOKUP(F$49,'Russian Bonds'!$B$1:$L$507,MATCH($A281,'Russian Bonds'!$A$2:$A$507,0))/100))</f>
        <v>14.031878483495801</v>
      </c>
      <c r="G281">
        <f>G$50*EXP(-G$49*(HLOOKUP(G$49,'Russian Bonds'!$B$1:$L$507,MATCH($A281,'Russian Bonds'!$A$2:$A$507,0))/100))</f>
        <v>1.0704481173596576</v>
      </c>
      <c r="H281">
        <f>H$50*EXP(-H$49*(HLOOKUP(H$49,'Russian Bonds'!$B$1:$L$507,MATCH($A281,'Russian Bonds'!$A$2:$A$507,0))/100))</f>
        <v>0.98056863290880958</v>
      </c>
      <c r="I281">
        <f>I$50*EXP(-I$49*(HLOOKUP(I$49,'Russian Bonds'!$B$1:$L$507,MATCH($A281,'Russian Bonds'!$A$2:$A$507,0))/100))</f>
        <v>0.90147529780551883</v>
      </c>
      <c r="J281">
        <f>J$50*EXP(-J$49*(HLOOKUP(J$49,'Russian Bonds'!$B$1:$L$507,MATCH($A281,'Russian Bonds'!$A$2:$A$507,0))/100))</f>
        <v>0.82876168508759929</v>
      </c>
      <c r="K281">
        <f>K$50*EXP(-K$49*(HLOOKUP(K$49,'Russian Bonds'!$B$1:$L$507,MATCH($A281,'Russian Bonds'!$A$2:$A$507,0))/100))</f>
        <v>9.8861532587215546</v>
      </c>
      <c r="L281">
        <f>L$50*EXP(-L$49*(HLOOKUP(L$49,'Russian Bonds'!$B$1:$L$507,MATCH($A281,'Russian Bonds'!$A$2:$A$507,0))/100))</f>
        <v>0.40076983246018727</v>
      </c>
      <c r="M281">
        <f>M$50*EXP(-M$49*(HLOOKUP(M$49,'Russian Bonds'!$B$1:$L$507,MATCH($A281,'Russian Bonds'!$A$2:$A$507,0))/100))</f>
        <v>0.36814882737425059</v>
      </c>
      <c r="N281">
        <f>N$50*EXP(-N$49*(HLOOKUP(N$49,'Russian Bonds'!$B$1:$L$507,MATCH($A281,'Russian Bonds'!$A$2:$A$507,0))/100))</f>
        <v>0.33818303704408625</v>
      </c>
      <c r="O281">
        <f>O$50*EXP(-O$49*(HLOOKUP(O$49,'Russian Bonds'!$B$1:$L$507,MATCH($A281,'Russian Bonds'!$A$2:$A$507,0))/100))</f>
        <v>0.31065633798175463</v>
      </c>
      <c r="P281">
        <f>P$50*EXP(-P$49*(HLOOKUP(P$49,'Russian Bonds'!$B$1:$L$507,MATCH($A281,'Russian Bonds'!$A$2:$A$507,0))/100))</f>
        <v>0.28154358831354948</v>
      </c>
      <c r="Q281">
        <f>Q$50*EXP(-Q$49*(HLOOKUP(Q$49,'Russian Bonds'!$B$1:$L$507,MATCH($A281,'Russian Bonds'!$A$2:$A$507,0))/100))</f>
        <v>0.25839444619522872</v>
      </c>
      <c r="R281">
        <f>R$50*EXP(-R$49*(HLOOKUP(R$49,'Russian Bonds'!$B$1:$L$507,MATCH($A281,'Russian Bonds'!$A$2:$A$507,0))/100))</f>
        <v>0.2371486782010504</v>
      </c>
      <c r="S281">
        <f>S$50*EXP(-S$49*(HLOOKUP(S$49,'Russian Bonds'!$B$1:$L$507,MATCH($A281,'Russian Bonds'!$A$2:$A$507,0))/100))</f>
        <v>0.21764978466299492</v>
      </c>
      <c r="T281">
        <f>T$50*EXP(-T$49*(HLOOKUP(T$49,'Russian Bonds'!$B$1:$L$507,MATCH($A281,'Russian Bonds'!$A$2:$A$507,0))/100))</f>
        <v>0.19975413366498887</v>
      </c>
      <c r="U281" s="25">
        <f>U$50*EXP(-U$49*(HLOOKUP(U$49,'Russian Bonds'!$B$1:$L$507,MATCH($A281,'Russian Bonds'!$A$2:$A$507,0))/100))</f>
        <v>4.719149240357523</v>
      </c>
      <c r="W281" s="129">
        <f t="shared" si="31"/>
        <v>72.225126916695615</v>
      </c>
      <c r="X281" s="21">
        <f t="shared" si="32"/>
        <v>5.6072299204575389</v>
      </c>
      <c r="Y281" s="28">
        <f t="shared" si="33"/>
        <v>1.6593658344689649E-3</v>
      </c>
    </row>
    <row r="282" spans="1:25" x14ac:dyDescent="0.2">
      <c r="A282" s="175">
        <v>41258</v>
      </c>
      <c r="B282">
        <f>B$50*EXP(-B$49*(HLOOKUP(B$49,'Russian Bonds'!$B$1:$L$507,MATCH($A282,'Russian Bonds'!$A$2:$A$507,0))/100))</f>
        <v>17.522700950203269</v>
      </c>
      <c r="C282">
        <f>C$50*EXP(-C$49*(HLOOKUP(C$49,'Russian Bonds'!$B$1:$L$507,MATCH($A282,'Russian Bonds'!$A$2:$A$507,0))/100))</f>
        <v>2.1958379708236069</v>
      </c>
      <c r="D282">
        <f>D$50*EXP(-D$49*(HLOOKUP(D$49,'Russian Bonds'!$B$1:$L$507,MATCH($A282,'Russian Bonds'!$A$2:$A$507,0))/100))</f>
        <v>15.842881740897093</v>
      </c>
      <c r="E282">
        <f>E$50*EXP(-E$49*(HLOOKUP(E$49,'Russian Bonds'!$B$1:$L$507,MATCH($A282,'Russian Bonds'!$A$2:$A$507,0))/100))</f>
        <v>1.6042715912707544</v>
      </c>
      <c r="F282">
        <f>F$50*EXP(-F$49*(HLOOKUP(F$49,'Russian Bonds'!$B$1:$L$507,MATCH($A282,'Russian Bonds'!$A$2:$A$507,0))/100))</f>
        <v>13.982852753877484</v>
      </c>
      <c r="G282">
        <f>G$50*EXP(-G$49*(HLOOKUP(G$49,'Russian Bonds'!$B$1:$L$507,MATCH($A282,'Russian Bonds'!$A$2:$A$507,0))/100))</f>
        <v>1.0659616634151157</v>
      </c>
      <c r="H282">
        <f>H$50*EXP(-H$49*(HLOOKUP(H$49,'Russian Bonds'!$B$1:$L$507,MATCH($A282,'Russian Bonds'!$A$2:$A$507,0))/100))</f>
        <v>0.9744104691055776</v>
      </c>
      <c r="I282">
        <f>I$50*EXP(-I$49*(HLOOKUP(I$49,'Russian Bonds'!$B$1:$L$507,MATCH($A282,'Russian Bonds'!$A$2:$A$507,0))/100))</f>
        <v>0.89500798592285968</v>
      </c>
      <c r="J282">
        <f>J$50*EXP(-J$49*(HLOOKUP(J$49,'Russian Bonds'!$B$1:$L$507,MATCH($A282,'Russian Bonds'!$A$2:$A$507,0))/100))</f>
        <v>0.82207582970755344</v>
      </c>
      <c r="K282">
        <f>K$50*EXP(-K$49*(HLOOKUP(K$49,'Russian Bonds'!$B$1:$L$507,MATCH($A282,'Russian Bonds'!$A$2:$A$507,0))/100))</f>
        <v>9.7584650380631643</v>
      </c>
      <c r="L282">
        <f>L$50*EXP(-L$49*(HLOOKUP(L$49,'Russian Bonds'!$B$1:$L$507,MATCH($A282,'Russian Bonds'!$A$2:$A$507,0))/100))</f>
        <v>0.39507960594148661</v>
      </c>
      <c r="M282">
        <f>M$50*EXP(-M$49*(HLOOKUP(M$49,'Russian Bonds'!$B$1:$L$507,MATCH($A282,'Russian Bonds'!$A$2:$A$507,0))/100))</f>
        <v>0.36245026998115365</v>
      </c>
      <c r="N282">
        <f>N$50*EXP(-N$49*(HLOOKUP(N$49,'Russian Bonds'!$B$1:$L$507,MATCH($A282,'Russian Bonds'!$A$2:$A$507,0))/100))</f>
        <v>0.33251576703472718</v>
      </c>
      <c r="O282">
        <f>O$50*EXP(-O$49*(HLOOKUP(O$49,'Russian Bonds'!$B$1:$L$507,MATCH($A282,'Russian Bonds'!$A$2:$A$507,0))/100))</f>
        <v>0.30505353281276937</v>
      </c>
      <c r="P282">
        <f>P$50*EXP(-P$49*(HLOOKUP(P$49,'Russian Bonds'!$B$1:$L$507,MATCH($A282,'Russian Bonds'!$A$2:$A$507,0))/100))</f>
        <v>0.27486698194448222</v>
      </c>
      <c r="Q282">
        <f>Q$50*EXP(-Q$49*(HLOOKUP(Q$49,'Russian Bonds'!$B$1:$L$507,MATCH($A282,'Russian Bonds'!$A$2:$A$507,0))/100))</f>
        <v>0.25186350114209433</v>
      </c>
      <c r="R282">
        <f>R$50*EXP(-R$49*(HLOOKUP(R$49,'Russian Bonds'!$B$1:$L$507,MATCH($A282,'Russian Bonds'!$A$2:$A$507,0))/100))</f>
        <v>0.23078517018958081</v>
      </c>
      <c r="S282">
        <f>S$50*EXP(-S$49*(HLOOKUP(S$49,'Russian Bonds'!$B$1:$L$507,MATCH($A282,'Russian Bonds'!$A$2:$A$507,0))/100))</f>
        <v>0.21147087425495981</v>
      </c>
      <c r="T282">
        <f>T$50*EXP(-T$49*(HLOOKUP(T$49,'Russian Bonds'!$B$1:$L$507,MATCH($A282,'Russian Bonds'!$A$2:$A$507,0))/100))</f>
        <v>0.19377298212628394</v>
      </c>
      <c r="U282" s="25">
        <f>U$50*EXP(-U$49*(HLOOKUP(U$49,'Russian Bonds'!$B$1:$L$507,MATCH($A282,'Russian Bonds'!$A$2:$A$507,0))/100))</f>
        <v>4.5522815082091368</v>
      </c>
      <c r="W282" s="129">
        <f t="shared" si="31"/>
        <v>71.774606186923137</v>
      </c>
      <c r="X282" s="21">
        <f t="shared" si="32"/>
        <v>5.5595304242731061</v>
      </c>
      <c r="Y282" s="28">
        <f t="shared" si="33"/>
        <v>-6.2572643714174543E-3</v>
      </c>
    </row>
    <row r="283" spans="1:25" x14ac:dyDescent="0.2">
      <c r="A283" s="175">
        <v>41261</v>
      </c>
      <c r="B283">
        <f>B$50*EXP(-B$49*(HLOOKUP(B$49,'Russian Bonds'!$B$1:$L$507,MATCH($A283,'Russian Bonds'!$A$2:$A$507,0))/100))</f>
        <v>17.534971134932032</v>
      </c>
      <c r="C283">
        <f>C$50*EXP(-C$49*(HLOOKUP(C$49,'Russian Bonds'!$B$1:$L$507,MATCH($A283,'Russian Bonds'!$A$2:$A$507,0))/100))</f>
        <v>2.1967164817023987</v>
      </c>
      <c r="D283">
        <f>D$50*EXP(-D$49*(HLOOKUP(D$49,'Russian Bonds'!$B$1:$L$507,MATCH($A283,'Russian Bonds'!$A$2:$A$507,0))/100))</f>
        <v>15.847635318420338</v>
      </c>
      <c r="E283">
        <f>E$50*EXP(-E$49*(HLOOKUP(E$49,'Russian Bonds'!$B$1:$L$507,MATCH($A283,'Russian Bonds'!$A$2:$A$507,0))/100))</f>
        <v>1.6049134282661042</v>
      </c>
      <c r="F283">
        <f>F$50*EXP(-F$49*(HLOOKUP(F$49,'Russian Bonds'!$B$1:$L$507,MATCH($A283,'Russian Bonds'!$A$2:$A$507,0))/100))</f>
        <v>13.989845928402364</v>
      </c>
      <c r="G283">
        <f>G$50*EXP(-G$49*(HLOOKUP(G$49,'Russian Bonds'!$B$1:$L$507,MATCH($A283,'Russian Bonds'!$A$2:$A$507,0))/100))</f>
        <v>1.0666014323246444</v>
      </c>
      <c r="H283">
        <f>H$50*EXP(-H$49*(HLOOKUP(H$49,'Russian Bonds'!$B$1:$L$507,MATCH($A283,'Russian Bonds'!$A$2:$A$507,0))/100))</f>
        <v>0.9757755991303716</v>
      </c>
      <c r="I283">
        <f>I$50*EXP(-I$49*(HLOOKUP(I$49,'Russian Bonds'!$B$1:$L$507,MATCH($A283,'Russian Bonds'!$A$2:$A$507,0))/100))</f>
        <v>0.89644114492179505</v>
      </c>
      <c r="J283">
        <f>J$50*EXP(-J$49*(HLOOKUP(J$49,'Russian Bonds'!$B$1:$L$507,MATCH($A283,'Russian Bonds'!$A$2:$A$507,0))/100))</f>
        <v>0.82355689876328853</v>
      </c>
      <c r="K283">
        <f>K$50*EXP(-K$49*(HLOOKUP(K$49,'Russian Bonds'!$B$1:$L$507,MATCH($A283,'Russian Bonds'!$A$2:$A$507,0))/100))</f>
        <v>9.7975770701301883</v>
      </c>
      <c r="L283">
        <f>L$50*EXP(-L$49*(HLOOKUP(L$49,'Russian Bonds'!$B$1:$L$507,MATCH($A283,'Russian Bonds'!$A$2:$A$507,0))/100))</f>
        <v>0.39682178619346692</v>
      </c>
      <c r="M283">
        <f>M$50*EXP(-M$49*(HLOOKUP(M$49,'Russian Bonds'!$B$1:$L$507,MATCH($A283,'Russian Bonds'!$A$2:$A$507,0))/100))</f>
        <v>0.36419421339288127</v>
      </c>
      <c r="N283">
        <f>N$50*EXP(-N$49*(HLOOKUP(N$49,'Russian Bonds'!$B$1:$L$507,MATCH($A283,'Russian Bonds'!$A$2:$A$507,0))/100))</f>
        <v>0.33424935243901494</v>
      </c>
      <c r="O283">
        <f>O$50*EXP(-O$49*(HLOOKUP(O$49,'Russian Bonds'!$B$1:$L$507,MATCH($A283,'Russian Bonds'!$A$2:$A$507,0))/100))</f>
        <v>0.30676662477714312</v>
      </c>
      <c r="P283">
        <f>P$50*EXP(-P$49*(HLOOKUP(P$49,'Russian Bonds'!$B$1:$L$507,MATCH($A283,'Russian Bonds'!$A$2:$A$507,0))/100))</f>
        <v>0.2765211413518962</v>
      </c>
      <c r="Q283">
        <f>Q$50*EXP(-Q$49*(HLOOKUP(Q$49,'Russian Bonds'!$B$1:$L$507,MATCH($A283,'Russian Bonds'!$A$2:$A$507,0))/100))</f>
        <v>0.25348059673562057</v>
      </c>
      <c r="R283">
        <f>R$50*EXP(-R$49*(HLOOKUP(R$49,'Russian Bonds'!$B$1:$L$507,MATCH($A283,'Russian Bonds'!$A$2:$A$507,0))/100))</f>
        <v>0.23235985721496699</v>
      </c>
      <c r="S283">
        <f>S$50*EXP(-S$49*(HLOOKUP(S$49,'Russian Bonds'!$B$1:$L$507,MATCH($A283,'Russian Bonds'!$A$2:$A$507,0))/100))</f>
        <v>0.2129989590535499</v>
      </c>
      <c r="T283">
        <f>T$50*EXP(-T$49*(HLOOKUP(T$49,'Russian Bonds'!$B$1:$L$507,MATCH($A283,'Russian Bonds'!$A$2:$A$507,0))/100))</f>
        <v>0.19525126715809285</v>
      </c>
      <c r="U283" s="25">
        <f>U$50*EXP(-U$49*(HLOOKUP(U$49,'Russian Bonds'!$B$1:$L$507,MATCH($A283,'Russian Bonds'!$A$2:$A$507,0))/100))</f>
        <v>4.598032697980809</v>
      </c>
      <c r="W283" s="129">
        <f t="shared" si="31"/>
        <v>71.904710933290971</v>
      </c>
      <c r="X283" s="21">
        <f t="shared" si="32"/>
        <v>5.5721372914565901</v>
      </c>
      <c r="Y283" s="28">
        <f t="shared" si="33"/>
        <v>1.8110439906900509E-3</v>
      </c>
    </row>
    <row r="284" spans="1:25" x14ac:dyDescent="0.2">
      <c r="A284" s="175">
        <v>41262</v>
      </c>
      <c r="B284">
        <f>B$50*EXP(-B$49*(HLOOKUP(B$49,'Russian Bonds'!$B$1:$L$507,MATCH($A284,'Russian Bonds'!$A$2:$A$507,0))/100))</f>
        <v>17.53146449138109</v>
      </c>
      <c r="C284">
        <f>C$50*EXP(-C$49*(HLOOKUP(C$49,'Russian Bonds'!$B$1:$L$507,MATCH($A284,'Russian Bonds'!$A$2:$A$507,0))/100))</f>
        <v>2.1971558689359978</v>
      </c>
      <c r="D284">
        <f>D$50*EXP(-D$49*(HLOOKUP(D$49,'Russian Bonds'!$B$1:$L$507,MATCH($A284,'Russian Bonds'!$A$2:$A$507,0))/100))</f>
        <v>15.842881740897093</v>
      </c>
      <c r="E284">
        <f>E$50*EXP(-E$49*(HLOOKUP(E$49,'Russian Bonds'!$B$1:$L$507,MATCH($A284,'Russian Bonds'!$A$2:$A$507,0))/100))</f>
        <v>1.6042715912707544</v>
      </c>
      <c r="F284">
        <f>F$50*EXP(-F$49*(HLOOKUP(F$49,'Russian Bonds'!$B$1:$L$507,MATCH($A284,'Russian Bonds'!$A$2:$A$507,0))/100))</f>
        <v>13.982852753877484</v>
      </c>
      <c r="G284">
        <f>G$50*EXP(-G$49*(HLOOKUP(G$49,'Russian Bonds'!$B$1:$L$507,MATCH($A284,'Russian Bonds'!$A$2:$A$507,0))/100))</f>
        <v>1.0659616634151157</v>
      </c>
      <c r="H284">
        <f>H$50*EXP(-H$49*(HLOOKUP(H$49,'Russian Bonds'!$B$1:$L$507,MATCH($A284,'Russian Bonds'!$A$2:$A$507,0))/100))</f>
        <v>0.9757755991303716</v>
      </c>
      <c r="I284">
        <f>I$50*EXP(-I$49*(HLOOKUP(I$49,'Russian Bonds'!$B$1:$L$507,MATCH($A284,'Russian Bonds'!$A$2:$A$507,0))/100))</f>
        <v>0.89644114492179505</v>
      </c>
      <c r="J284">
        <f>J$50*EXP(-J$49*(HLOOKUP(J$49,'Russian Bonds'!$B$1:$L$507,MATCH($A284,'Russian Bonds'!$A$2:$A$507,0))/100))</f>
        <v>0.82355689876328853</v>
      </c>
      <c r="K284">
        <f>K$50*EXP(-K$49*(HLOOKUP(K$49,'Russian Bonds'!$B$1:$L$507,MATCH($A284,'Russian Bonds'!$A$2:$A$507,0))/100))</f>
        <v>9.8073795476221921</v>
      </c>
      <c r="L284">
        <f>L$50*EXP(-L$49*(HLOOKUP(L$49,'Russian Bonds'!$B$1:$L$507,MATCH($A284,'Russian Bonds'!$A$2:$A$507,0))/100))</f>
        <v>0.39725853032351288</v>
      </c>
      <c r="M284">
        <f>M$50*EXP(-M$49*(HLOOKUP(M$49,'Russian Bonds'!$B$1:$L$507,MATCH($A284,'Russian Bonds'!$A$2:$A$507,0))/100))</f>
        <v>0.36463150877370581</v>
      </c>
      <c r="N284">
        <f>N$50*EXP(-N$49*(HLOOKUP(N$49,'Russian Bonds'!$B$1:$L$507,MATCH($A284,'Russian Bonds'!$A$2:$A$507,0))/100))</f>
        <v>0.33468415916031913</v>
      </c>
      <c r="O284">
        <f>O$50*EXP(-O$49*(HLOOKUP(O$49,'Russian Bonds'!$B$1:$L$507,MATCH($A284,'Russian Bonds'!$A$2:$A$507,0))/100))</f>
        <v>0.30719639882346716</v>
      </c>
      <c r="P284">
        <f>P$50*EXP(-P$49*(HLOOKUP(P$49,'Russian Bonds'!$B$1:$L$507,MATCH($A284,'Russian Bonds'!$A$2:$A$507,0))/100))</f>
        <v>0.27776829046892959</v>
      </c>
      <c r="Q284">
        <f>Q$50*EXP(-Q$49*(HLOOKUP(Q$49,'Russian Bonds'!$B$1:$L$507,MATCH($A284,'Russian Bonds'!$A$2:$A$507,0))/100))</f>
        <v>0.25470022837419226</v>
      </c>
      <c r="R284">
        <f>R$50*EXP(-R$49*(HLOOKUP(R$49,'Russian Bonds'!$B$1:$L$507,MATCH($A284,'Russian Bonds'!$A$2:$A$507,0))/100))</f>
        <v>0.23354791947039077</v>
      </c>
      <c r="S284">
        <f>S$50*EXP(-S$49*(HLOOKUP(S$49,'Russian Bonds'!$B$1:$L$507,MATCH($A284,'Russian Bonds'!$A$2:$A$507,0))/100))</f>
        <v>0.2141522645547613</v>
      </c>
      <c r="T284">
        <f>T$50*EXP(-T$49*(HLOOKUP(T$49,'Russian Bonds'!$B$1:$L$507,MATCH($A284,'Russian Bonds'!$A$2:$A$507,0))/100))</f>
        <v>0.19636737727285453</v>
      </c>
      <c r="U284" s="25">
        <f>U$50*EXP(-U$49*(HLOOKUP(U$49,'Russian Bonds'!$B$1:$L$507,MATCH($A284,'Russian Bonds'!$A$2:$A$507,0))/100))</f>
        <v>4.6349644897624351</v>
      </c>
      <c r="W284" s="129">
        <f t="shared" si="31"/>
        <v>71.94301246719975</v>
      </c>
      <c r="X284" s="21">
        <f t="shared" si="32"/>
        <v>5.5816876813054908</v>
      </c>
      <c r="Y284" s="28">
        <f t="shared" si="33"/>
        <v>5.3252889803878059E-4</v>
      </c>
    </row>
    <row r="285" spans="1:25" x14ac:dyDescent="0.2">
      <c r="A285" s="175">
        <v>41263</v>
      </c>
      <c r="B285">
        <f>B$50*EXP(-B$49*(HLOOKUP(B$49,'Russian Bonds'!$B$1:$L$507,MATCH($A285,'Russian Bonds'!$A$2:$A$507,0))/100))</f>
        <v>17.529711432586353</v>
      </c>
      <c r="C285">
        <f>C$50*EXP(-C$49*(HLOOKUP(C$49,'Russian Bonds'!$B$1:$L$507,MATCH($A285,'Russian Bonds'!$A$2:$A$507,0))/100))</f>
        <v>2.1971558689359978</v>
      </c>
      <c r="D285">
        <f>D$50*EXP(-D$49*(HLOOKUP(D$49,'Russian Bonds'!$B$1:$L$507,MATCH($A285,'Russian Bonds'!$A$2:$A$507,0))/100))</f>
        <v>15.847635318420338</v>
      </c>
      <c r="E285">
        <f>E$50*EXP(-E$49*(HLOOKUP(E$49,'Russian Bonds'!$B$1:$L$507,MATCH($A285,'Russian Bonds'!$A$2:$A$507,0))/100))</f>
        <v>1.6049134282661042</v>
      </c>
      <c r="F285">
        <f>F$50*EXP(-F$49*(HLOOKUP(F$49,'Russian Bonds'!$B$1:$L$507,MATCH($A285,'Russian Bonds'!$A$2:$A$507,0))/100))</f>
        <v>13.975863075065867</v>
      </c>
      <c r="G285">
        <f>G$50*EXP(-G$49*(HLOOKUP(G$49,'Russian Bonds'!$B$1:$L$507,MATCH($A285,'Russian Bonds'!$A$2:$A$507,0))/100))</f>
        <v>1.0653222782517973</v>
      </c>
      <c r="H285">
        <f>H$50*EXP(-H$49*(HLOOKUP(H$49,'Russian Bonds'!$B$1:$L$507,MATCH($A285,'Russian Bonds'!$A$2:$A$507,0))/100))</f>
        <v>0.9744104691055776</v>
      </c>
      <c r="I285">
        <f>I$50*EXP(-I$49*(HLOOKUP(I$49,'Russian Bonds'!$B$1:$L$507,MATCH($A285,'Russian Bonds'!$A$2:$A$507,0))/100))</f>
        <v>0.89500798592285968</v>
      </c>
      <c r="J285">
        <f>J$50*EXP(-J$49*(HLOOKUP(J$49,'Russian Bonds'!$B$1:$L$507,MATCH($A285,'Russian Bonds'!$A$2:$A$507,0))/100))</f>
        <v>0.82207582970755344</v>
      </c>
      <c r="K285">
        <f>K$50*EXP(-K$49*(HLOOKUP(K$49,'Russian Bonds'!$B$1:$L$507,MATCH($A285,'Russian Bonds'!$A$2:$A$507,0))/100))</f>
        <v>9.7780014980871623</v>
      </c>
      <c r="L285">
        <f>L$50*EXP(-L$49*(HLOOKUP(L$49,'Russian Bonds'!$B$1:$L$507,MATCH($A285,'Russian Bonds'!$A$2:$A$507,0))/100))</f>
        <v>0.39594973786872467</v>
      </c>
      <c r="M285">
        <f>M$50*EXP(-M$49*(HLOOKUP(M$49,'Russian Bonds'!$B$1:$L$507,MATCH($A285,'Russian Bonds'!$A$2:$A$507,0))/100))</f>
        <v>0.36332119532147267</v>
      </c>
      <c r="N285">
        <f>N$50*EXP(-N$49*(HLOOKUP(N$49,'Russian Bonds'!$B$1:$L$507,MATCH($A285,'Russian Bonds'!$A$2:$A$507,0))/100))</f>
        <v>0.33338143290699312</v>
      </c>
      <c r="O285">
        <f>O$50*EXP(-O$49*(HLOOKUP(O$49,'Russian Bonds'!$B$1:$L$507,MATCH($A285,'Russian Bonds'!$A$2:$A$507,0))/100))</f>
        <v>0.30590887963136459</v>
      </c>
      <c r="P285">
        <f>P$50*EXP(-P$49*(HLOOKUP(P$49,'Russian Bonds'!$B$1:$L$507,MATCH($A285,'Russian Bonds'!$A$2:$A$507,0))/100))</f>
        <v>0.2761066705706674</v>
      </c>
      <c r="Q285">
        <f>Q$50*EXP(-Q$49*(HLOOKUP(Q$49,'Russian Bonds'!$B$1:$L$507,MATCH($A285,'Russian Bonds'!$A$2:$A$507,0))/100))</f>
        <v>0.25307535206303378</v>
      </c>
      <c r="R285">
        <f>R$50*EXP(-R$49*(HLOOKUP(R$49,'Russian Bonds'!$B$1:$L$507,MATCH($A285,'Russian Bonds'!$A$2:$A$507,0))/100))</f>
        <v>0.23196518102751199</v>
      </c>
      <c r="S285">
        <f>S$50*EXP(-S$49*(HLOOKUP(S$49,'Russian Bonds'!$B$1:$L$507,MATCH($A285,'Russian Bonds'!$A$2:$A$507,0))/100))</f>
        <v>0.21261590577862527</v>
      </c>
      <c r="T285">
        <f>T$50*EXP(-T$49*(HLOOKUP(T$49,'Russian Bonds'!$B$1:$L$507,MATCH($A285,'Russian Bonds'!$A$2:$A$507,0))/100))</f>
        <v>0.19488064195593086</v>
      </c>
      <c r="U285" s="25">
        <f>U$50*EXP(-U$49*(HLOOKUP(U$49,'Russian Bonds'!$B$1:$L$507,MATCH($A285,'Russian Bonds'!$A$2:$A$507,0))/100))</f>
        <v>4.5888458225225968</v>
      </c>
      <c r="W285" s="129">
        <f t="shared" si="31"/>
        <v>71.846148003996532</v>
      </c>
      <c r="X285" s="21">
        <f t="shared" si="32"/>
        <v>5.5687105118626503</v>
      </c>
      <c r="Y285" s="28">
        <f t="shared" si="33"/>
        <v>-1.3473126560941506E-3</v>
      </c>
    </row>
    <row r="286" spans="1:25" x14ac:dyDescent="0.2">
      <c r="A286" s="175">
        <v>41264</v>
      </c>
      <c r="B286">
        <f>B$50*EXP(-B$49*(HLOOKUP(B$49,'Russian Bonds'!$B$1:$L$507,MATCH($A286,'Russian Bonds'!$A$2:$A$507,0))/100))</f>
        <v>17.526205840870695</v>
      </c>
      <c r="C286">
        <f>C$50*EXP(-C$49*(HLOOKUP(C$49,'Russian Bonds'!$B$1:$L$507,MATCH($A286,'Russian Bonds'!$A$2:$A$507,0))/100))</f>
        <v>2.1962771823374592</v>
      </c>
      <c r="D286">
        <f>D$50*EXP(-D$49*(HLOOKUP(D$49,'Russian Bonds'!$B$1:$L$507,MATCH($A286,'Russian Bonds'!$A$2:$A$507,0))/100))</f>
        <v>15.847635318420338</v>
      </c>
      <c r="E286">
        <f>E$50*EXP(-E$49*(HLOOKUP(E$49,'Russian Bonds'!$B$1:$L$507,MATCH($A286,'Russian Bonds'!$A$2:$A$507,0))/100))</f>
        <v>1.6049134282661042</v>
      </c>
      <c r="F286">
        <f>F$50*EXP(-F$49*(HLOOKUP(F$49,'Russian Bonds'!$B$1:$L$507,MATCH($A286,'Russian Bonds'!$A$2:$A$507,0))/100))</f>
        <v>13.982852753877484</v>
      </c>
      <c r="G286">
        <f>G$50*EXP(-G$49*(HLOOKUP(G$49,'Russian Bonds'!$B$1:$L$507,MATCH($A286,'Russian Bonds'!$A$2:$A$507,0))/100))</f>
        <v>1.0659616634151157</v>
      </c>
      <c r="H286">
        <f>H$50*EXP(-H$49*(HLOOKUP(H$49,'Russian Bonds'!$B$1:$L$507,MATCH($A286,'Russian Bonds'!$A$2:$A$507,0))/100))</f>
        <v>0.9744104691055776</v>
      </c>
      <c r="I286">
        <f>I$50*EXP(-I$49*(HLOOKUP(I$49,'Russian Bonds'!$B$1:$L$507,MATCH($A286,'Russian Bonds'!$A$2:$A$507,0))/100))</f>
        <v>0.89500798592285968</v>
      </c>
      <c r="J286">
        <f>J$50*EXP(-J$49*(HLOOKUP(J$49,'Russian Bonds'!$B$1:$L$507,MATCH($A286,'Russian Bonds'!$A$2:$A$507,0))/100))</f>
        <v>0.82207582970755344</v>
      </c>
      <c r="K286">
        <f>K$50*EXP(-K$49*(HLOOKUP(K$49,'Russian Bonds'!$B$1:$L$507,MATCH($A286,'Russian Bonds'!$A$2:$A$507,0))/100))</f>
        <v>9.7877843902160713</v>
      </c>
      <c r="L286">
        <f>L$50*EXP(-L$49*(HLOOKUP(L$49,'Russian Bonds'!$B$1:$L$507,MATCH($A286,'Russian Bonds'!$A$2:$A$507,0))/100))</f>
        <v>0.39638552221783058</v>
      </c>
      <c r="M286">
        <f>M$50*EXP(-M$49*(HLOOKUP(M$49,'Russian Bonds'!$B$1:$L$507,MATCH($A286,'Russian Bonds'!$A$2:$A$507,0))/100))</f>
        <v>0.36375744245178693</v>
      </c>
      <c r="N286">
        <f>N$50*EXP(-N$49*(HLOOKUP(N$49,'Russian Bonds'!$B$1:$L$507,MATCH($A286,'Russian Bonds'!$A$2:$A$507,0))/100))</f>
        <v>0.33381511059919577</v>
      </c>
      <c r="O286">
        <f>O$50*EXP(-O$49*(HLOOKUP(O$49,'Russian Bonds'!$B$1:$L$507,MATCH($A286,'Russian Bonds'!$A$2:$A$507,0))/100))</f>
        <v>0.30633745199350182</v>
      </c>
      <c r="P286">
        <f>P$50*EXP(-P$49*(HLOOKUP(P$49,'Russian Bonds'!$B$1:$L$507,MATCH($A286,'Russian Bonds'!$A$2:$A$507,0))/100))</f>
        <v>0.27693623430580955</v>
      </c>
      <c r="Q286">
        <f>Q$50*EXP(-Q$49*(HLOOKUP(Q$49,'Russian Bonds'!$B$1:$L$507,MATCH($A286,'Russian Bonds'!$A$2:$A$507,0))/100))</f>
        <v>0.25388649031867339</v>
      </c>
      <c r="R286">
        <f>R$50*EXP(-R$49*(HLOOKUP(R$49,'Russian Bonds'!$B$1:$L$507,MATCH($A286,'Russian Bonds'!$A$2:$A$507,0))/100))</f>
        <v>0.23275520492257099</v>
      </c>
      <c r="S286">
        <f>S$50*EXP(-S$49*(HLOOKUP(S$49,'Russian Bonds'!$B$1:$L$507,MATCH($A286,'Russian Bonds'!$A$2:$A$507,0))/100))</f>
        <v>0.21338270244528815</v>
      </c>
      <c r="T286">
        <f>T$50*EXP(-T$49*(HLOOKUP(T$49,'Russian Bonds'!$B$1:$L$507,MATCH($A286,'Russian Bonds'!$A$2:$A$507,0))/100))</f>
        <v>0.19562259721754127</v>
      </c>
      <c r="U286" s="25">
        <f>U$50*EXP(-U$49*(HLOOKUP(U$49,'Russian Bonds'!$B$1:$L$507,MATCH($A286,'Russian Bonds'!$A$2:$A$507,0))/100))</f>
        <v>4.6164616621290824</v>
      </c>
      <c r="W286" s="129">
        <f t="shared" si="31"/>
        <v>71.892465280740524</v>
      </c>
      <c r="X286" s="21">
        <f t="shared" si="32"/>
        <v>5.5758622756313239</v>
      </c>
      <c r="Y286" s="28">
        <f t="shared" si="33"/>
        <v>6.444653567841041E-4</v>
      </c>
    </row>
    <row r="287" spans="1:25" x14ac:dyDescent="0.2">
      <c r="A287" s="175">
        <v>41265</v>
      </c>
      <c r="B287">
        <f>B$50*EXP(-B$49*(HLOOKUP(B$49,'Russian Bonds'!$B$1:$L$507,MATCH($A287,'Russian Bonds'!$A$2:$A$507,0))/100))</f>
        <v>17.53146449138109</v>
      </c>
      <c r="C287">
        <f>C$50*EXP(-C$49*(HLOOKUP(C$49,'Russian Bonds'!$B$1:$L$507,MATCH($A287,'Russian Bonds'!$A$2:$A$507,0))/100))</f>
        <v>2.1980349070794807</v>
      </c>
      <c r="D287">
        <f>D$50*EXP(-D$49*(HLOOKUP(D$49,'Russian Bonds'!$B$1:$L$507,MATCH($A287,'Russian Bonds'!$A$2:$A$507,0))/100))</f>
        <v>15.852390322230775</v>
      </c>
      <c r="E287">
        <f>E$50*EXP(-E$49*(HLOOKUP(E$49,'Russian Bonds'!$B$1:$L$507,MATCH($A287,'Russian Bonds'!$A$2:$A$507,0))/100))</f>
        <v>1.6055555220476057</v>
      </c>
      <c r="F287">
        <f>F$50*EXP(-F$49*(HLOOKUP(F$49,'Russian Bonds'!$B$1:$L$507,MATCH($A287,'Russian Bonds'!$A$2:$A$507,0))/100))</f>
        <v>13.989845928402364</v>
      </c>
      <c r="G287">
        <f>G$50*EXP(-G$49*(HLOOKUP(G$49,'Russian Bonds'!$B$1:$L$507,MATCH($A287,'Russian Bonds'!$A$2:$A$507,0))/100))</f>
        <v>1.0666014323246444</v>
      </c>
      <c r="H287">
        <f>H$50*EXP(-H$49*(HLOOKUP(H$49,'Russian Bonds'!$B$1:$L$507,MATCH($A287,'Russian Bonds'!$A$2:$A$507,0))/100))</f>
        <v>0.97645888117057622</v>
      </c>
      <c r="I287">
        <f>I$50*EXP(-I$49*(HLOOKUP(I$49,'Russian Bonds'!$B$1:$L$507,MATCH($A287,'Russian Bonds'!$A$2:$A$507,0))/100))</f>
        <v>0.89715858477541033</v>
      </c>
      <c r="J287">
        <f>J$50*EXP(-J$49*(HLOOKUP(J$49,'Russian Bonds'!$B$1:$L$507,MATCH($A287,'Russian Bonds'!$A$2:$A$507,0))/100))</f>
        <v>0.82429843361280408</v>
      </c>
      <c r="K287">
        <f>K$50*EXP(-K$49*(HLOOKUP(K$49,'Russian Bonds'!$B$1:$L$507,MATCH($A287,'Russian Bonds'!$A$2:$A$507,0))/100))</f>
        <v>9.8270139345595773</v>
      </c>
      <c r="L287">
        <f>L$50*EXP(-L$49*(HLOOKUP(L$49,'Russian Bonds'!$B$1:$L$507,MATCH($A287,'Russian Bonds'!$A$2:$A$507,0))/100))</f>
        <v>0.39813346116125736</v>
      </c>
      <c r="M287">
        <f>M$50*EXP(-M$49*(HLOOKUP(M$49,'Russian Bonds'!$B$1:$L$507,MATCH($A287,'Russian Bonds'!$A$2:$A$507,0))/100))</f>
        <v>0.36550767537412326</v>
      </c>
      <c r="N287">
        <f>N$50*EXP(-N$49*(HLOOKUP(N$49,'Russian Bonds'!$B$1:$L$507,MATCH($A287,'Russian Bonds'!$A$2:$A$507,0))/100))</f>
        <v>0.33555547018763299</v>
      </c>
      <c r="O287">
        <f>O$50*EXP(-O$49*(HLOOKUP(O$49,'Russian Bonds'!$B$1:$L$507,MATCH($A287,'Russian Bonds'!$A$2:$A$507,0))/100))</f>
        <v>0.30805775407477265</v>
      </c>
      <c r="P287">
        <f>P$50*EXP(-P$49*(HLOOKUP(P$49,'Russian Bonds'!$B$1:$L$507,MATCH($A287,'Russian Bonds'!$A$2:$A$507,0))/100))</f>
        <v>0.27860284654853879</v>
      </c>
      <c r="Q287">
        <f>Q$50*EXP(-Q$49*(HLOOKUP(Q$49,'Russian Bonds'!$B$1:$L$507,MATCH($A287,'Russian Bonds'!$A$2:$A$507,0))/100))</f>
        <v>0.25551657456227528</v>
      </c>
      <c r="R287">
        <f>R$50*EXP(-R$49*(HLOOKUP(R$49,'Russian Bonds'!$B$1:$L$507,MATCH($A287,'Russian Bonds'!$A$2:$A$507,0))/100))</f>
        <v>0.23434333383476047</v>
      </c>
      <c r="S287">
        <f>S$50*EXP(-S$49*(HLOOKUP(S$49,'Russian Bonds'!$B$1:$L$507,MATCH($A287,'Russian Bonds'!$A$2:$A$507,0))/100))</f>
        <v>0.21492460208058053</v>
      </c>
      <c r="T287">
        <f>T$50*EXP(-T$49*(HLOOKUP(T$49,'Russian Bonds'!$B$1:$L$507,MATCH($A287,'Russian Bonds'!$A$2:$A$507,0))/100))</f>
        <v>0.19711499287650772</v>
      </c>
      <c r="U287" s="25">
        <f>U$50*EXP(-U$49*(HLOOKUP(U$49,'Russian Bonds'!$B$1:$L$507,MATCH($A287,'Russian Bonds'!$A$2:$A$507,0))/100))</f>
        <v>4.6349644897624351</v>
      </c>
      <c r="W287" s="129">
        <f t="shared" si="31"/>
        <v>71.991543638047204</v>
      </c>
      <c r="X287" s="21">
        <f t="shared" si="32"/>
        <v>5.5834602689221038</v>
      </c>
      <c r="Y287" s="28">
        <f t="shared" si="33"/>
        <v>1.3771978374962517E-3</v>
      </c>
    </row>
    <row r="288" spans="1:25" x14ac:dyDescent="0.2">
      <c r="A288" s="175">
        <v>41268</v>
      </c>
      <c r="B288">
        <f>B$50*EXP(-B$49*(HLOOKUP(B$49,'Russian Bonds'!$B$1:$L$507,MATCH($A288,'Russian Bonds'!$A$2:$A$507,0))/100))</f>
        <v>17.52795854908873</v>
      </c>
      <c r="C288">
        <f>C$50*EXP(-C$49*(HLOOKUP(C$49,'Russian Bonds'!$B$1:$L$507,MATCH($A288,'Russian Bonds'!$A$2:$A$507,0))/100))</f>
        <v>2.1971558689359978</v>
      </c>
      <c r="D288">
        <f>D$50*EXP(-D$49*(HLOOKUP(D$49,'Russian Bonds'!$B$1:$L$507,MATCH($A288,'Russian Bonds'!$A$2:$A$507,0))/100))</f>
        <v>15.85714675275635</v>
      </c>
      <c r="E288">
        <f>E$50*EXP(-E$49*(HLOOKUP(E$49,'Russian Bonds'!$B$1:$L$507,MATCH($A288,'Russian Bonds'!$A$2:$A$507,0))/100))</f>
        <v>1.606197872717994</v>
      </c>
      <c r="F288">
        <f>F$50*EXP(-F$49*(HLOOKUP(F$49,'Russian Bonds'!$B$1:$L$507,MATCH($A288,'Russian Bonds'!$A$2:$A$507,0))/100))</f>
        <v>14.010846443743874</v>
      </c>
      <c r="G288">
        <f>G$50*EXP(-G$49*(HLOOKUP(G$49,'Russian Bonds'!$B$1:$L$507,MATCH($A288,'Russian Bonds'!$A$2:$A$507,0))/100))</f>
        <v>1.0685230438343525</v>
      </c>
      <c r="H288">
        <f>H$50*EXP(-H$49*(HLOOKUP(H$49,'Russian Bonds'!$B$1:$L$507,MATCH($A288,'Russian Bonds'!$A$2:$A$507,0))/100))</f>
        <v>0.97782688098064219</v>
      </c>
      <c r="I288">
        <f>I$50*EXP(-I$49*(HLOOKUP(I$49,'Russian Bonds'!$B$1:$L$507,MATCH($A288,'Russian Bonds'!$A$2:$A$507,0))/100))</f>
        <v>0.89859518748674494</v>
      </c>
      <c r="J288">
        <f>J$50*EXP(-J$49*(HLOOKUP(J$49,'Russian Bonds'!$B$1:$L$507,MATCH($A288,'Russian Bonds'!$A$2:$A$507,0))/100))</f>
        <v>0.82578350695834846</v>
      </c>
      <c r="K288">
        <f>K$50*EXP(-K$49*(HLOOKUP(K$49,'Russian Bonds'!$B$1:$L$507,MATCH($A288,'Russian Bonds'!$A$2:$A$507,0))/100))</f>
        <v>9.8270139345595773</v>
      </c>
      <c r="L288">
        <f>L$50*EXP(-L$49*(HLOOKUP(L$49,'Russian Bonds'!$B$1:$L$507,MATCH($A288,'Russian Bonds'!$A$2:$A$507,0))/100))</f>
        <v>0.39813346116125736</v>
      </c>
      <c r="M288">
        <f>M$50*EXP(-M$49*(HLOOKUP(M$49,'Russian Bonds'!$B$1:$L$507,MATCH($A288,'Russian Bonds'!$A$2:$A$507,0))/100))</f>
        <v>0.36550767537412326</v>
      </c>
      <c r="N288">
        <f>N$50*EXP(-N$49*(HLOOKUP(N$49,'Russian Bonds'!$B$1:$L$507,MATCH($A288,'Russian Bonds'!$A$2:$A$507,0))/100))</f>
        <v>0.33555547018763299</v>
      </c>
      <c r="O288">
        <f>O$50*EXP(-O$49*(HLOOKUP(O$49,'Russian Bonds'!$B$1:$L$507,MATCH($A288,'Russian Bonds'!$A$2:$A$507,0))/100))</f>
        <v>0.30805775407477265</v>
      </c>
      <c r="P288">
        <f>P$50*EXP(-P$49*(HLOOKUP(P$49,'Russian Bonds'!$B$1:$L$507,MATCH($A288,'Russian Bonds'!$A$2:$A$507,0))/100))</f>
        <v>0.27776829046892959</v>
      </c>
      <c r="Q288">
        <f>Q$50*EXP(-Q$49*(HLOOKUP(Q$49,'Russian Bonds'!$B$1:$L$507,MATCH($A288,'Russian Bonds'!$A$2:$A$507,0))/100))</f>
        <v>0.25470022837419226</v>
      </c>
      <c r="R288">
        <f>R$50*EXP(-R$49*(HLOOKUP(R$49,'Russian Bonds'!$B$1:$L$507,MATCH($A288,'Russian Bonds'!$A$2:$A$507,0))/100))</f>
        <v>0.23354791947039077</v>
      </c>
      <c r="S288">
        <f>S$50*EXP(-S$49*(HLOOKUP(S$49,'Russian Bonds'!$B$1:$L$507,MATCH($A288,'Russian Bonds'!$A$2:$A$507,0))/100))</f>
        <v>0.2141522645547613</v>
      </c>
      <c r="T288">
        <f>T$50*EXP(-T$49*(HLOOKUP(T$49,'Russian Bonds'!$B$1:$L$507,MATCH($A288,'Russian Bonds'!$A$2:$A$507,0))/100))</f>
        <v>0.19636737727285453</v>
      </c>
      <c r="U288" s="25">
        <f>U$50*EXP(-U$49*(HLOOKUP(U$49,'Russian Bonds'!$B$1:$L$507,MATCH($A288,'Russian Bonds'!$A$2:$A$507,0))/100))</f>
        <v>4.6257038245350266</v>
      </c>
      <c r="W288" s="129">
        <f t="shared" ref="W288:W351" si="34">SUM(B288:U288)</f>
        <v>72.006542306536517</v>
      </c>
      <c r="X288" s="21">
        <f t="shared" si="32"/>
        <v>5.5810490287347614</v>
      </c>
      <c r="Y288" s="28">
        <f t="shared" si="33"/>
        <v>2.0831760985110754E-4</v>
      </c>
    </row>
    <row r="289" spans="1:25" x14ac:dyDescent="0.2">
      <c r="A289" s="175">
        <v>41269</v>
      </c>
      <c r="B289">
        <f>B$50*EXP(-B$49*(HLOOKUP(B$49,'Russian Bonds'!$B$1:$L$507,MATCH($A289,'Russian Bonds'!$A$2:$A$507,0))/100))</f>
        <v>17.53146449138109</v>
      </c>
      <c r="C289">
        <f>C$50*EXP(-C$49*(HLOOKUP(C$49,'Russian Bonds'!$B$1:$L$507,MATCH($A289,'Russian Bonds'!$A$2:$A$507,0))/100))</f>
        <v>2.1989142969085527</v>
      </c>
      <c r="D289">
        <f>D$50*EXP(-D$49*(HLOOKUP(D$49,'Russian Bonds'!$B$1:$L$507,MATCH($A289,'Russian Bonds'!$A$2:$A$507,0))/100))</f>
        <v>15.876186750573547</v>
      </c>
      <c r="E289">
        <f>E$50*EXP(-E$49*(HLOOKUP(E$49,'Russian Bonds'!$B$1:$L$507,MATCH($A289,'Russian Bonds'!$A$2:$A$507,0))/100))</f>
        <v>1.6087698463445563</v>
      </c>
      <c r="F289">
        <f>F$50*EXP(-F$49*(HLOOKUP(F$49,'Russian Bonds'!$B$1:$L$507,MATCH($A289,'Russian Bonds'!$A$2:$A$507,0))/100))</f>
        <v>14.017853618613485</v>
      </c>
      <c r="G289">
        <f>G$50*EXP(-G$49*(HLOOKUP(G$49,'Russian Bonds'!$B$1:$L$507,MATCH($A289,'Russian Bonds'!$A$2:$A$507,0))/100))</f>
        <v>1.0691643500332737</v>
      </c>
      <c r="H289">
        <f>H$50*EXP(-H$49*(HLOOKUP(H$49,'Russian Bonds'!$B$1:$L$507,MATCH($A289,'Russian Bonds'!$A$2:$A$507,0))/100))</f>
        <v>0.97714264167565212</v>
      </c>
      <c r="I289">
        <f>I$50*EXP(-I$49*(HLOOKUP(I$49,'Russian Bonds'!$B$1:$L$507,MATCH($A289,'Russian Bonds'!$A$2:$A$507,0))/100))</f>
        <v>0.8978765988105506</v>
      </c>
      <c r="J289">
        <f>J$50*EXP(-J$49*(HLOOKUP(J$49,'Russian Bonds'!$B$1:$L$507,MATCH($A289,'Russian Bonds'!$A$2:$A$507,0))/100))</f>
        <v>0.82504063614409606</v>
      </c>
      <c r="K289">
        <f>K$50*EXP(-K$49*(HLOOKUP(K$49,'Russian Bonds'!$B$1:$L$507,MATCH($A289,'Russian Bonds'!$A$2:$A$507,0))/100))</f>
        <v>9.8073795476221921</v>
      </c>
      <c r="L289">
        <f>L$50*EXP(-L$49*(HLOOKUP(L$49,'Russian Bonds'!$B$1:$L$507,MATCH($A289,'Russian Bonds'!$A$2:$A$507,0))/100))</f>
        <v>0.39725853032351288</v>
      </c>
      <c r="M289">
        <f>M$50*EXP(-M$49*(HLOOKUP(M$49,'Russian Bonds'!$B$1:$L$507,MATCH($A289,'Russian Bonds'!$A$2:$A$507,0))/100))</f>
        <v>0.36463150877370581</v>
      </c>
      <c r="N289">
        <f>N$50*EXP(-N$49*(HLOOKUP(N$49,'Russian Bonds'!$B$1:$L$507,MATCH($A289,'Russian Bonds'!$A$2:$A$507,0))/100))</f>
        <v>0.33468415916031913</v>
      </c>
      <c r="O289">
        <f>O$50*EXP(-O$49*(HLOOKUP(O$49,'Russian Bonds'!$B$1:$L$507,MATCH($A289,'Russian Bonds'!$A$2:$A$507,0))/100))</f>
        <v>0.30719639882346716</v>
      </c>
      <c r="P289">
        <f>P$50*EXP(-P$49*(HLOOKUP(P$49,'Russian Bonds'!$B$1:$L$507,MATCH($A289,'Russian Bonds'!$A$2:$A$507,0))/100))</f>
        <v>0.2765211413518962</v>
      </c>
      <c r="Q289">
        <f>Q$50*EXP(-Q$49*(HLOOKUP(Q$49,'Russian Bonds'!$B$1:$L$507,MATCH($A289,'Russian Bonds'!$A$2:$A$507,0))/100))</f>
        <v>0.25348059673562057</v>
      </c>
      <c r="R289">
        <f>R$50*EXP(-R$49*(HLOOKUP(R$49,'Russian Bonds'!$B$1:$L$507,MATCH($A289,'Russian Bonds'!$A$2:$A$507,0))/100))</f>
        <v>0.23235985721496699</v>
      </c>
      <c r="S289">
        <f>S$50*EXP(-S$49*(HLOOKUP(S$49,'Russian Bonds'!$B$1:$L$507,MATCH($A289,'Russian Bonds'!$A$2:$A$507,0))/100))</f>
        <v>0.2129989590535499</v>
      </c>
      <c r="T289">
        <f>T$50*EXP(-T$49*(HLOOKUP(T$49,'Russian Bonds'!$B$1:$L$507,MATCH($A289,'Russian Bonds'!$A$2:$A$507,0))/100))</f>
        <v>0.19525126715809285</v>
      </c>
      <c r="U289" s="25">
        <f>U$50*EXP(-U$49*(HLOOKUP(U$49,'Russian Bonds'!$B$1:$L$507,MATCH($A289,'Russian Bonds'!$A$2:$A$507,0))/100))</f>
        <v>4.5888458225225968</v>
      </c>
      <c r="W289" s="129">
        <f t="shared" si="34"/>
        <v>71.973021019224731</v>
      </c>
      <c r="X289" s="21">
        <f t="shared" si="32"/>
        <v>5.570013809949609</v>
      </c>
      <c r="Y289" s="28">
        <f t="shared" si="33"/>
        <v>-4.6563952748793474E-4</v>
      </c>
    </row>
    <row r="290" spans="1:25" x14ac:dyDescent="0.2">
      <c r="A290" s="175">
        <v>41270</v>
      </c>
      <c r="B290">
        <f>B$50*EXP(-B$49*(HLOOKUP(B$49,'Russian Bonds'!$B$1:$L$507,MATCH($A290,'Russian Bonds'!$A$2:$A$507,0))/100))</f>
        <v>17.524453307914712</v>
      </c>
      <c r="C290">
        <f>C$50*EXP(-C$49*(HLOOKUP(C$49,'Russian Bonds'!$B$1:$L$507,MATCH($A290,'Russian Bonds'!$A$2:$A$507,0))/100))</f>
        <v>2.1967164817023987</v>
      </c>
      <c r="D290">
        <f>D$50*EXP(-D$49*(HLOOKUP(D$49,'Russian Bonds'!$B$1:$L$507,MATCH($A290,'Russian Bonds'!$A$2:$A$507,0))/100))</f>
        <v>15.85714675275635</v>
      </c>
      <c r="E290">
        <f>E$50*EXP(-E$49*(HLOOKUP(E$49,'Russian Bonds'!$B$1:$L$507,MATCH($A290,'Russian Bonds'!$A$2:$A$507,0))/100))</f>
        <v>1.606197872717994</v>
      </c>
      <c r="F290">
        <f>F$50*EXP(-F$49*(HLOOKUP(F$49,'Russian Bonds'!$B$1:$L$507,MATCH($A290,'Russian Bonds'!$A$2:$A$507,0))/100))</f>
        <v>14.024864297946568</v>
      </c>
      <c r="G290">
        <f>G$50*EXP(-G$49*(HLOOKUP(G$49,'Russian Bonds'!$B$1:$L$507,MATCH($A290,'Russian Bonds'!$A$2:$A$507,0))/100))</f>
        <v>1.0698060411313723</v>
      </c>
      <c r="H290">
        <f>H$50*EXP(-H$49*(HLOOKUP(H$49,'Russian Bonds'!$B$1:$L$507,MATCH($A290,'Russian Bonds'!$A$2:$A$507,0))/100))</f>
        <v>0.97919679733170784</v>
      </c>
      <c r="I290">
        <f>I$50*EXP(-I$49*(HLOOKUP(I$49,'Russian Bonds'!$B$1:$L$507,MATCH($A290,'Russian Bonds'!$A$2:$A$507,0))/100))</f>
        <v>0.90003409060225015</v>
      </c>
      <c r="J290">
        <f>J$50*EXP(-J$49*(HLOOKUP(J$49,'Russian Bonds'!$B$1:$L$507,MATCH($A290,'Russian Bonds'!$A$2:$A$507,0))/100))</f>
        <v>0.82727125584317751</v>
      </c>
      <c r="K290">
        <f>K$50*EXP(-K$49*(HLOOKUP(K$49,'Russian Bonds'!$B$1:$L$507,MATCH($A290,'Russian Bonds'!$A$2:$A$507,0))/100))</f>
        <v>9.817191832494558</v>
      </c>
      <c r="L290">
        <f>L$50*EXP(-L$49*(HLOOKUP(L$49,'Russian Bonds'!$B$1:$L$507,MATCH($A290,'Russian Bonds'!$A$2:$A$507,0))/100))</f>
        <v>0.39769575513642896</v>
      </c>
      <c r="M290">
        <f>M$50*EXP(-M$49*(HLOOKUP(M$49,'Russian Bonds'!$B$1:$L$507,MATCH($A290,'Russian Bonds'!$A$2:$A$507,0))/100))</f>
        <v>0.3650693292239659</v>
      </c>
      <c r="N290">
        <f>N$50*EXP(-N$49*(HLOOKUP(N$49,'Russian Bonds'!$B$1:$L$507,MATCH($A290,'Russian Bonds'!$A$2:$A$507,0))/100))</f>
        <v>0.33511953149793211</v>
      </c>
      <c r="O290">
        <f>O$50*EXP(-O$49*(HLOOKUP(O$49,'Russian Bonds'!$B$1:$L$507,MATCH($A290,'Russian Bonds'!$A$2:$A$507,0))/100))</f>
        <v>0.3076267749748311</v>
      </c>
      <c r="P290">
        <f>P$50*EXP(-P$49*(HLOOKUP(P$49,'Russian Bonds'!$B$1:$L$507,MATCH($A290,'Russian Bonds'!$A$2:$A$507,0))/100))</f>
        <v>0.27569282102956411</v>
      </c>
      <c r="Q290">
        <f>Q$50*EXP(-Q$49*(HLOOKUP(Q$49,'Russian Bonds'!$B$1:$L$507,MATCH($A290,'Russian Bonds'!$A$2:$A$507,0))/100))</f>
        <v>0.25267075526348659</v>
      </c>
      <c r="R290">
        <f>R$50*EXP(-R$49*(HLOOKUP(R$49,'Russian Bonds'!$B$1:$L$507,MATCH($A290,'Russian Bonds'!$A$2:$A$507,0))/100))</f>
        <v>0.23157117521959172</v>
      </c>
      <c r="S290">
        <f>S$50*EXP(-S$49*(HLOOKUP(S$49,'Russian Bonds'!$B$1:$L$507,MATCH($A290,'Russian Bonds'!$A$2:$A$507,0))/100))</f>
        <v>0.21223354137942146</v>
      </c>
      <c r="T290">
        <f>T$50*EXP(-T$49*(HLOOKUP(T$49,'Russian Bonds'!$B$1:$L$507,MATCH($A290,'Russian Bonds'!$A$2:$A$507,0))/100))</f>
        <v>0.19451072027309807</v>
      </c>
      <c r="U290" s="25">
        <f>U$50*EXP(-U$49*(HLOOKUP(U$49,'Russian Bonds'!$B$1:$L$507,MATCH($A290,'Russian Bonds'!$A$2:$A$507,0))/100))</f>
        <v>4.5431860436890616</v>
      </c>
      <c r="W290" s="129">
        <f t="shared" si="34"/>
        <v>71.918255178128462</v>
      </c>
      <c r="X290" s="21">
        <f t="shared" si="32"/>
        <v>5.5624620118817401</v>
      </c>
      <c r="Y290" s="28">
        <f t="shared" si="33"/>
        <v>-7.6121145337023591E-4</v>
      </c>
    </row>
    <row r="291" spans="1:25" x14ac:dyDescent="0.2">
      <c r="A291" s="175">
        <v>41271</v>
      </c>
      <c r="B291">
        <f>B$50*EXP(-B$49*(HLOOKUP(B$49,'Russian Bonds'!$B$1:$L$507,MATCH($A291,'Russian Bonds'!$A$2:$A$507,0))/100))</f>
        <v>17.533217725490474</v>
      </c>
      <c r="C291">
        <f>C$50*EXP(-C$49*(HLOOKUP(C$49,'Russian Bonds'!$B$1:$L$507,MATCH($A291,'Russian Bonds'!$A$2:$A$507,0))/100))</f>
        <v>2.1958379708236069</v>
      </c>
      <c r="D291">
        <f>D$50*EXP(-D$49*(HLOOKUP(D$49,'Russian Bonds'!$B$1:$L$507,MATCH($A291,'Russian Bonds'!$A$2:$A$507,0))/100))</f>
        <v>15.85714675275635</v>
      </c>
      <c r="E291">
        <f>E$50*EXP(-E$49*(HLOOKUP(E$49,'Russian Bonds'!$B$1:$L$507,MATCH($A291,'Russian Bonds'!$A$2:$A$507,0))/100))</f>
        <v>1.606197872717994</v>
      </c>
      <c r="F291">
        <f>F$50*EXP(-F$49*(HLOOKUP(F$49,'Russian Bonds'!$B$1:$L$507,MATCH($A291,'Russian Bonds'!$A$2:$A$507,0))/100))</f>
        <v>14.059970322938288</v>
      </c>
      <c r="G291">
        <f>G$50*EXP(-G$49*(HLOOKUP(G$49,'Russian Bonds'!$B$1:$L$507,MATCH($A291,'Russian Bonds'!$A$2:$A$507,0))/100))</f>
        <v>1.0730202781996916</v>
      </c>
      <c r="H291">
        <f>H$50*EXP(-H$49*(HLOOKUP(H$49,'Russian Bonds'!$B$1:$L$507,MATCH($A291,'Russian Bonds'!$A$2:$A$507,0))/100))</f>
        <v>0.9846956819031546</v>
      </c>
      <c r="I291">
        <f>I$50*EXP(-I$49*(HLOOKUP(I$49,'Russian Bonds'!$B$1:$L$507,MATCH($A291,'Russian Bonds'!$A$2:$A$507,0))/100))</f>
        <v>0.90581278086636707</v>
      </c>
      <c r="J291">
        <f>J$50*EXP(-J$49*(HLOOKUP(J$49,'Russian Bonds'!$B$1:$L$507,MATCH($A291,'Russian Bonds'!$A$2:$A$507,0))/100))</f>
        <v>0.83324910331185698</v>
      </c>
      <c r="K291">
        <f>K$50*EXP(-K$49*(HLOOKUP(K$49,'Russian Bonds'!$B$1:$L$507,MATCH($A291,'Russian Bonds'!$A$2:$A$507,0))/100))</f>
        <v>9.9257770665403484</v>
      </c>
      <c r="L291">
        <f>L$50*EXP(-L$49*(HLOOKUP(L$49,'Russian Bonds'!$B$1:$L$507,MATCH($A291,'Russian Bonds'!$A$2:$A$507,0))/100))</f>
        <v>0.40253710487111766</v>
      </c>
      <c r="M291">
        <f>M$50*EXP(-M$49*(HLOOKUP(M$49,'Russian Bonds'!$B$1:$L$507,MATCH($A291,'Russian Bonds'!$A$2:$A$507,0))/100))</f>
        <v>0.3699201896140083</v>
      </c>
      <c r="N291">
        <f>N$50*EXP(-N$49*(HLOOKUP(N$49,'Russian Bonds'!$B$1:$L$507,MATCH($A291,'Russian Bonds'!$A$2:$A$507,0))/100))</f>
        <v>0.33994616900689667</v>
      </c>
      <c r="O291">
        <f>O$50*EXP(-O$49*(HLOOKUP(O$49,'Russian Bonds'!$B$1:$L$507,MATCH($A291,'Russian Bonds'!$A$2:$A$507,0))/100))</f>
        <v>0.31240089367128004</v>
      </c>
      <c r="P291">
        <f>P$50*EXP(-P$49*(HLOOKUP(P$49,'Russian Bonds'!$B$1:$L$507,MATCH($A291,'Russian Bonds'!$A$2:$A$507,0))/100))</f>
        <v>0.27985938444787378</v>
      </c>
      <c r="Q291">
        <f>Q$50*EXP(-Q$49*(HLOOKUP(Q$49,'Russian Bonds'!$B$1:$L$507,MATCH($A291,'Russian Bonds'!$A$2:$A$507,0))/100))</f>
        <v>0.25674600238645173</v>
      </c>
      <c r="R291">
        <f>R$50*EXP(-R$49*(HLOOKUP(R$49,'Russian Bonds'!$B$1:$L$507,MATCH($A291,'Russian Bonds'!$A$2:$A$507,0))/100))</f>
        <v>0.23554153765996641</v>
      </c>
      <c r="S291">
        <f>S$50*EXP(-S$49*(HLOOKUP(S$49,'Russian Bonds'!$B$1:$L$507,MATCH($A291,'Russian Bonds'!$A$2:$A$507,0))/100))</f>
        <v>0.21608833418061815</v>
      </c>
      <c r="T291">
        <f>T$50*EXP(-T$49*(HLOOKUP(T$49,'Russian Bonds'!$B$1:$L$507,MATCH($A291,'Russian Bonds'!$A$2:$A$507,0))/100))</f>
        <v>0.19824175656169563</v>
      </c>
      <c r="U291" s="25">
        <f>U$50*EXP(-U$49*(HLOOKUP(U$49,'Russian Bonds'!$B$1:$L$507,MATCH($A291,'Russian Bonds'!$A$2:$A$507,0))/100))</f>
        <v>4.6164616621290824</v>
      </c>
      <c r="W291" s="129">
        <f t="shared" si="34"/>
        <v>72.202668590077124</v>
      </c>
      <c r="X291" s="21">
        <f t="shared" si="32"/>
        <v>5.5885856286224591</v>
      </c>
      <c r="Y291" s="28">
        <f t="shared" si="33"/>
        <v>3.9468770213848883E-3</v>
      </c>
    </row>
    <row r="292" spans="1:25" x14ac:dyDescent="0.2">
      <c r="A292" s="175">
        <v>41272</v>
      </c>
      <c r="B292">
        <f>B$50*EXP(-B$49*(HLOOKUP(B$49,'Russian Bonds'!$B$1:$L$507,MATCH($A292,'Russian Bonds'!$A$2:$A$507,0))/100))</f>
        <v>17.534971134932032</v>
      </c>
      <c r="C292">
        <f>C$50*EXP(-C$49*(HLOOKUP(C$49,'Russian Bonds'!$B$1:$L$507,MATCH($A292,'Russian Bonds'!$A$2:$A$507,0))/100))</f>
        <v>2.197595344055832</v>
      </c>
      <c r="D292">
        <f>D$50*EXP(-D$49*(HLOOKUP(D$49,'Russian Bonds'!$B$1:$L$507,MATCH($A292,'Russian Bonds'!$A$2:$A$507,0))/100))</f>
        <v>15.890481750434089</v>
      </c>
      <c r="E292">
        <f>E$50*EXP(-E$49*(HLOOKUP(E$49,'Russian Bonds'!$B$1:$L$507,MATCH($A292,'Russian Bonds'!$A$2:$A$507,0))/100))</f>
        <v>1.6107015289379241</v>
      </c>
      <c r="F292">
        <f>F$50*EXP(-F$49*(HLOOKUP(F$49,'Russian Bonds'!$B$1:$L$507,MATCH($A292,'Russian Bonds'!$A$2:$A$507,0))/100))</f>
        <v>14.116322834115733</v>
      </c>
      <c r="G292">
        <f>G$50*EXP(-G$49*(HLOOKUP(G$49,'Russian Bonds'!$B$1:$L$507,MATCH($A292,'Russian Bonds'!$A$2:$A$507,0))/100))</f>
        <v>1.078183156530321</v>
      </c>
      <c r="H292">
        <f>H$50*EXP(-H$49*(HLOOKUP(H$49,'Russian Bonds'!$B$1:$L$507,MATCH($A292,'Russian Bonds'!$A$2:$A$507,0))/100))</f>
        <v>0.99022544661188572</v>
      </c>
      <c r="I292">
        <f>I$50*EXP(-I$49*(HLOOKUP(I$49,'Russian Bonds'!$B$1:$L$507,MATCH($A292,'Russian Bonds'!$A$2:$A$507,0))/100))</f>
        <v>0.91162857334863023</v>
      </c>
      <c r="J292">
        <f>J$50*EXP(-J$49*(HLOOKUP(J$49,'Russian Bonds'!$B$1:$L$507,MATCH($A292,'Russian Bonds'!$A$2:$A$507,0))/100))</f>
        <v>0.83927014660065757</v>
      </c>
      <c r="K292">
        <f>K$50*EXP(-K$49*(HLOOKUP(K$49,'Russian Bonds'!$B$1:$L$507,MATCH($A292,'Russian Bonds'!$A$2:$A$507,0))/100))</f>
        <v>10.005501756635159</v>
      </c>
      <c r="L292">
        <f>L$50*EXP(-L$49*(HLOOKUP(L$49,'Russian Bonds'!$B$1:$L$507,MATCH($A292,'Russian Bonds'!$A$2:$A$507,0))/100))</f>
        <v>0.40609506345107216</v>
      </c>
      <c r="M292">
        <f>M$50*EXP(-M$49*(HLOOKUP(M$49,'Russian Bonds'!$B$1:$L$507,MATCH($A292,'Russian Bonds'!$A$2:$A$507,0))/100))</f>
        <v>0.37348852403475602</v>
      </c>
      <c r="N292">
        <f>N$50*EXP(-N$49*(HLOOKUP(N$49,'Russian Bonds'!$B$1:$L$507,MATCH($A292,'Russian Bonds'!$A$2:$A$507,0))/100))</f>
        <v>0.34350005735163852</v>
      </c>
      <c r="O292">
        <f>O$50*EXP(-O$49*(HLOOKUP(O$49,'Russian Bonds'!$B$1:$L$507,MATCH($A292,'Russian Bonds'!$A$2:$A$507,0))/100))</f>
        <v>0.31591945081985656</v>
      </c>
      <c r="P292">
        <f>P$50*EXP(-P$49*(HLOOKUP(P$49,'Russian Bonds'!$B$1:$L$507,MATCH($A292,'Russian Bonds'!$A$2:$A$507,0))/100))</f>
        <v>0.28323792777881124</v>
      </c>
      <c r="Q292">
        <f>Q$50*EXP(-Q$49*(HLOOKUP(Q$49,'Russian Bonds'!$B$1:$L$507,MATCH($A292,'Russian Bonds'!$A$2:$A$507,0))/100))</f>
        <v>0.26005347387664818</v>
      </c>
      <c r="R292">
        <f>R$50*EXP(-R$49*(HLOOKUP(R$49,'Russian Bonds'!$B$1:$L$507,MATCH($A292,'Russian Bonds'!$A$2:$A$507,0))/100))</f>
        <v>0.23876678453926928</v>
      </c>
      <c r="S292">
        <f>S$50*EXP(-S$49*(HLOOKUP(S$49,'Russian Bonds'!$B$1:$L$507,MATCH($A292,'Russian Bonds'!$A$2:$A$507,0))/100))</f>
        <v>0.21922251815895114</v>
      </c>
      <c r="T292">
        <f>T$50*EXP(-T$49*(HLOOKUP(T$49,'Russian Bonds'!$B$1:$L$507,MATCH($A292,'Russian Bonds'!$A$2:$A$507,0))/100))</f>
        <v>0.20127804862257806</v>
      </c>
      <c r="U292" s="25">
        <f>U$50*EXP(-U$49*(HLOOKUP(U$49,'Russian Bonds'!$B$1:$L$507,MATCH($A292,'Russian Bonds'!$A$2:$A$507,0))/100))</f>
        <v>4.6815466573137341</v>
      </c>
      <c r="W292" s="129">
        <f t="shared" si="34"/>
        <v>72.497990178149593</v>
      </c>
      <c r="X292" s="21">
        <f t="shared" si="32"/>
        <v>5.608916097890865</v>
      </c>
      <c r="Y292" s="28">
        <f t="shared" si="33"/>
        <v>4.0818334985436707E-3</v>
      </c>
    </row>
    <row r="293" spans="1:25" x14ac:dyDescent="0.2">
      <c r="A293" s="175">
        <v>41276</v>
      </c>
      <c r="B293">
        <f>B$50*EXP(-B$49*(HLOOKUP(B$49,'Russian Bonds'!$B$1:$L$507,MATCH($A293,'Russian Bonds'!$A$2:$A$507,0))/100))</f>
        <v>17.549004724527357</v>
      </c>
      <c r="C293">
        <f>C$50*EXP(-C$49*(HLOOKUP(C$49,'Russian Bonds'!$B$1:$L$507,MATCH($A293,'Russian Bonds'!$A$2:$A$507,0))/100))</f>
        <v>2.1984745580245253</v>
      </c>
      <c r="D293">
        <f>D$50*EXP(-D$49*(HLOOKUP(D$49,'Russian Bonds'!$B$1:$L$507,MATCH($A293,'Russian Bonds'!$A$2:$A$507,0))/100))</f>
        <v>15.880950321098572</v>
      </c>
      <c r="E293">
        <f>E$50*EXP(-E$49*(HLOOKUP(E$49,'Russian Bonds'!$B$1:$L$507,MATCH($A293,'Russian Bonds'!$A$2:$A$507,0))/100))</f>
        <v>1.6094134830018438</v>
      </c>
      <c r="F293">
        <f>F$50*EXP(-F$49*(HLOOKUP(F$49,'Russian Bonds'!$B$1:$L$507,MATCH($A293,'Russian Bonds'!$A$2:$A$507,0))/100))</f>
        <v>14.067002065888998</v>
      </c>
      <c r="G293">
        <f>G$50*EXP(-G$49*(HLOOKUP(G$49,'Russian Bonds'!$B$1:$L$507,MATCH($A293,'Russian Bonds'!$A$2:$A$507,0))/100))</f>
        <v>1.0736642835488959</v>
      </c>
      <c r="H293">
        <f>H$50*EXP(-H$49*(HLOOKUP(H$49,'Russian Bonds'!$B$1:$L$507,MATCH($A293,'Russian Bonds'!$A$2:$A$507,0))/100))</f>
        <v>0.9846956819031546</v>
      </c>
      <c r="I293">
        <f>I$50*EXP(-I$49*(HLOOKUP(I$49,'Russian Bonds'!$B$1:$L$507,MATCH($A293,'Russian Bonds'!$A$2:$A$507,0))/100))</f>
        <v>0.90581278086636707</v>
      </c>
      <c r="J293">
        <f>J$50*EXP(-J$49*(HLOOKUP(J$49,'Russian Bonds'!$B$1:$L$507,MATCH($A293,'Russian Bonds'!$A$2:$A$507,0))/100))</f>
        <v>0.83324910331185698</v>
      </c>
      <c r="K293">
        <f>K$50*EXP(-K$49*(HLOOKUP(K$49,'Russian Bonds'!$B$1:$L$507,MATCH($A293,'Russian Bonds'!$A$2:$A$507,0))/100))</f>
        <v>9.9257770665403484</v>
      </c>
      <c r="L293">
        <f>L$50*EXP(-L$49*(HLOOKUP(L$49,'Russian Bonds'!$B$1:$L$507,MATCH($A293,'Russian Bonds'!$A$2:$A$507,0))/100))</f>
        <v>0.40253710487111766</v>
      </c>
      <c r="M293">
        <f>M$50*EXP(-M$49*(HLOOKUP(M$49,'Russian Bonds'!$B$1:$L$507,MATCH($A293,'Russian Bonds'!$A$2:$A$507,0))/100))</f>
        <v>0.3699201896140083</v>
      </c>
      <c r="N293">
        <f>N$50*EXP(-N$49*(HLOOKUP(N$49,'Russian Bonds'!$B$1:$L$507,MATCH($A293,'Russian Bonds'!$A$2:$A$507,0))/100))</f>
        <v>0.33994616900689667</v>
      </c>
      <c r="O293">
        <f>O$50*EXP(-O$49*(HLOOKUP(O$49,'Russian Bonds'!$B$1:$L$507,MATCH($A293,'Russian Bonds'!$A$2:$A$507,0))/100))</f>
        <v>0.31240089367128004</v>
      </c>
      <c r="P293">
        <f>P$50*EXP(-P$49*(HLOOKUP(P$49,'Russian Bonds'!$B$1:$L$507,MATCH($A293,'Russian Bonds'!$A$2:$A$507,0))/100))</f>
        <v>0.28027948852383305</v>
      </c>
      <c r="Q293">
        <f>Q$50*EXP(-Q$49*(HLOOKUP(Q$49,'Russian Bonds'!$B$1:$L$507,MATCH($A293,'Russian Bonds'!$A$2:$A$507,0))/100))</f>
        <v>0.25715712480049518</v>
      </c>
      <c r="R293">
        <f>R$50*EXP(-R$49*(HLOOKUP(R$49,'Russian Bonds'!$B$1:$L$507,MATCH($A293,'Russian Bonds'!$A$2:$A$507,0))/100))</f>
        <v>0.23594229882446155</v>
      </c>
      <c r="S293">
        <f>S$50*EXP(-S$49*(HLOOKUP(S$49,'Russian Bonds'!$B$1:$L$507,MATCH($A293,'Russian Bonds'!$A$2:$A$507,0))/100))</f>
        <v>0.21647764345537712</v>
      </c>
      <c r="T293">
        <f>T$50*EXP(-T$49*(HLOOKUP(T$49,'Russian Bonds'!$B$1:$L$507,MATCH($A293,'Russian Bonds'!$A$2:$A$507,0))/100))</f>
        <v>0.19861877395226449</v>
      </c>
      <c r="U293" s="25">
        <f>U$50*EXP(-U$49*(HLOOKUP(U$49,'Russian Bonds'!$B$1:$L$507,MATCH($A293,'Russian Bonds'!$A$2:$A$507,0))/100))</f>
        <v>4.6072379655759432</v>
      </c>
      <c r="W293" s="129">
        <f t="shared" si="34"/>
        <v>72.24856172100759</v>
      </c>
      <c r="X293" s="21">
        <f t="shared" si="32"/>
        <v>5.5849491244014979</v>
      </c>
      <c r="Y293" s="28">
        <f t="shared" si="33"/>
        <v>-3.4464199769593017E-3</v>
      </c>
    </row>
    <row r="294" spans="1:25" x14ac:dyDescent="0.2">
      <c r="A294" s="175">
        <v>41277</v>
      </c>
      <c r="B294">
        <f>B$50*EXP(-B$49*(HLOOKUP(B$49,'Russian Bonds'!$B$1:$L$507,MATCH($A294,'Russian Bonds'!$A$2:$A$507,0))/100))</f>
        <v>17.557781420880865</v>
      </c>
      <c r="C294">
        <f>C$50*EXP(-C$49*(HLOOKUP(C$49,'Russian Bonds'!$B$1:$L$507,MATCH($A294,'Russian Bonds'!$A$2:$A$507,0))/100))</f>
        <v>2.2033165262643162</v>
      </c>
      <c r="D294">
        <f>D$50*EXP(-D$49*(HLOOKUP(D$49,'Russian Bonds'!$B$1:$L$507,MATCH($A294,'Russian Bonds'!$A$2:$A$507,0))/100))</f>
        <v>15.923886825162102</v>
      </c>
      <c r="E294">
        <f>E$50*EXP(-E$49*(HLOOKUP(E$49,'Russian Bonds'!$B$1:$L$507,MATCH($A294,'Russian Bonds'!$A$2:$A$507,0))/100))</f>
        <v>1.615217813066091</v>
      </c>
      <c r="F294">
        <f>F$50*EXP(-F$49*(HLOOKUP(F$49,'Russian Bonds'!$B$1:$L$507,MATCH($A294,'Russian Bonds'!$A$2:$A$507,0))/100))</f>
        <v>14.123382760367273</v>
      </c>
      <c r="G294">
        <f>G$50*EXP(-G$49*(HLOOKUP(G$49,'Russian Bonds'!$B$1:$L$507,MATCH($A294,'Russian Bonds'!$A$2:$A$507,0))/100))</f>
        <v>1.0788302605360278</v>
      </c>
      <c r="H294">
        <f>H$50*EXP(-H$49*(HLOOKUP(H$49,'Russian Bonds'!$B$1:$L$507,MATCH($A294,'Russian Bonds'!$A$2:$A$507,0))/100))</f>
        <v>0.98953253134789387</v>
      </c>
      <c r="I294">
        <f>I$50*EXP(-I$49*(HLOOKUP(I$49,'Russian Bonds'!$B$1:$L$507,MATCH($A294,'Russian Bonds'!$A$2:$A$507,0))/100))</f>
        <v>0.91089956213331802</v>
      </c>
      <c r="J294">
        <f>J$50*EXP(-J$49*(HLOOKUP(J$49,'Russian Bonds'!$B$1:$L$507,MATCH($A294,'Russian Bonds'!$A$2:$A$507,0))/100))</f>
        <v>0.83851514327117793</v>
      </c>
      <c r="K294">
        <f>K$50*EXP(-K$49*(HLOOKUP(K$49,'Russian Bonds'!$B$1:$L$507,MATCH($A294,'Russian Bonds'!$A$2:$A$507,0))/100))</f>
        <v>9.9555991084362851</v>
      </c>
      <c r="L294">
        <f>L$50*EXP(-L$49*(HLOOKUP(L$49,'Russian Bonds'!$B$1:$L$507,MATCH($A294,'Russian Bonds'!$A$2:$A$507,0))/100))</f>
        <v>0.40386767154471476</v>
      </c>
      <c r="M294">
        <f>M$50*EXP(-M$49*(HLOOKUP(M$49,'Russian Bonds'!$B$1:$L$507,MATCH($A294,'Russian Bonds'!$A$2:$A$507,0))/100))</f>
        <v>0.37125430225853745</v>
      </c>
      <c r="N294">
        <f>N$50*EXP(-N$49*(HLOOKUP(N$49,'Russian Bonds'!$B$1:$L$507,MATCH($A294,'Russian Bonds'!$A$2:$A$507,0))/100))</f>
        <v>0.34127454772079602</v>
      </c>
      <c r="O294">
        <f>O$50*EXP(-O$49*(HLOOKUP(O$49,'Russian Bonds'!$B$1:$L$507,MATCH($A294,'Russian Bonds'!$A$2:$A$507,0))/100))</f>
        <v>0.31371573666216163</v>
      </c>
      <c r="P294">
        <f>P$50*EXP(-P$49*(HLOOKUP(P$49,'Russian Bonds'!$B$1:$L$507,MATCH($A294,'Russian Bonds'!$A$2:$A$507,0))/100))</f>
        <v>0.27818525555026308</v>
      </c>
      <c r="Q294">
        <f>Q$50*EXP(-Q$49*(HLOOKUP(Q$49,'Russian Bonds'!$B$1:$L$507,MATCH($A294,'Russian Bonds'!$A$2:$A$507,0))/100))</f>
        <v>0.25510807492982823</v>
      </c>
      <c r="R294">
        <f>R$50*EXP(-R$49*(HLOOKUP(R$49,'Russian Bonds'!$B$1:$L$507,MATCH($A294,'Russian Bonds'!$A$2:$A$507,0))/100))</f>
        <v>0.23394528860155223</v>
      </c>
      <c r="S294">
        <f>S$50*EXP(-S$49*(HLOOKUP(S$49,'Russian Bonds'!$B$1:$L$507,MATCH($A294,'Russian Bonds'!$A$2:$A$507,0))/100))</f>
        <v>0.21453808576587816</v>
      </c>
      <c r="T294">
        <f>T$50*EXP(-T$49*(HLOOKUP(T$49,'Russian Bonds'!$B$1:$L$507,MATCH($A294,'Russian Bonds'!$A$2:$A$507,0))/100))</f>
        <v>0.19674082995737621</v>
      </c>
      <c r="U294" s="25">
        <f>U$50*EXP(-U$49*(HLOOKUP(U$49,'Russian Bonds'!$B$1:$L$507,MATCH($A294,'Russian Bonds'!$A$2:$A$507,0))/100))</f>
        <v>4.5160085414660536</v>
      </c>
      <c r="W294" s="129">
        <f t="shared" si="34"/>
        <v>72.3216002859225</v>
      </c>
      <c r="X294" s="21">
        <f t="shared" si="32"/>
        <v>5.5651573954904752</v>
      </c>
      <c r="Y294" s="28">
        <f t="shared" si="33"/>
        <v>1.0104238677619401E-3</v>
      </c>
    </row>
    <row r="295" spans="1:25" x14ac:dyDescent="0.2">
      <c r="A295" s="175">
        <v>41278</v>
      </c>
      <c r="B295">
        <f>B$50*EXP(-B$49*(HLOOKUP(B$49,'Russian Bonds'!$B$1:$L$507,MATCH($A295,'Russian Bonds'!$A$2:$A$507,0))/100))</f>
        <v>17.559537286814788</v>
      </c>
      <c r="C295">
        <f>C$50*EXP(-C$49*(HLOOKUP(C$49,'Russian Bonds'!$B$1:$L$507,MATCH($A295,'Russian Bonds'!$A$2:$A$507,0))/100))</f>
        <v>2.2064033296592847</v>
      </c>
      <c r="D295">
        <f>D$50*EXP(-D$49*(HLOOKUP(D$49,'Russian Bonds'!$B$1:$L$507,MATCH($A295,'Russian Bonds'!$A$2:$A$507,0))/100))</f>
        <v>15.95736212425682</v>
      </c>
      <c r="E295">
        <f>E$50*EXP(-E$49*(HLOOKUP(E$49,'Russian Bonds'!$B$1:$L$507,MATCH($A295,'Russian Bonds'!$A$2:$A$507,0))/100))</f>
        <v>1.6197467605101856</v>
      </c>
      <c r="F295">
        <f>F$50*EXP(-F$49*(HLOOKUP(F$49,'Russian Bonds'!$B$1:$L$507,MATCH($A295,'Russian Bonds'!$A$2:$A$507,0))/100))</f>
        <v>14.144583731260811</v>
      </c>
      <c r="G295">
        <f>G$50*EXP(-G$49*(HLOOKUP(G$49,'Russian Bonds'!$B$1:$L$507,MATCH($A295,'Russian Bonds'!$A$2:$A$507,0))/100))</f>
        <v>1.0807739037591098</v>
      </c>
      <c r="H295">
        <f>H$50*EXP(-H$49*(HLOOKUP(H$49,'Russian Bonds'!$B$1:$L$507,MATCH($A295,'Russian Bonds'!$A$2:$A$507,0))/100))</f>
        <v>0.98884010095486219</v>
      </c>
      <c r="I295">
        <f>I$50*EXP(-I$49*(HLOOKUP(I$49,'Russian Bonds'!$B$1:$L$507,MATCH($A295,'Russian Bonds'!$A$2:$A$507,0))/100))</f>
        <v>0.91017113389375692</v>
      </c>
      <c r="J295">
        <f>J$50*EXP(-J$49*(HLOOKUP(J$49,'Russian Bonds'!$B$1:$L$507,MATCH($A295,'Russian Bonds'!$A$2:$A$507,0))/100))</f>
        <v>0.83776081913901035</v>
      </c>
      <c r="K295">
        <f>K$50*EXP(-K$49*(HLOOKUP(K$49,'Russian Bonds'!$B$1:$L$507,MATCH($A295,'Russian Bonds'!$A$2:$A$507,0))/100))</f>
        <v>9.9357078081501342</v>
      </c>
      <c r="L295">
        <f>L$50*EXP(-L$49*(HLOOKUP(L$49,'Russian Bonds'!$B$1:$L$507,MATCH($A295,'Russian Bonds'!$A$2:$A$507,0))/100))</f>
        <v>0.402980139310745</v>
      </c>
      <c r="M295">
        <f>M$50*EXP(-M$49*(HLOOKUP(M$49,'Russian Bonds'!$B$1:$L$507,MATCH($A295,'Russian Bonds'!$A$2:$A$507,0))/100))</f>
        <v>0.37036436029065056</v>
      </c>
      <c r="N295">
        <f>N$50*EXP(-N$49*(HLOOKUP(N$49,'Russian Bonds'!$B$1:$L$507,MATCH($A295,'Russian Bonds'!$A$2:$A$507,0))/100))</f>
        <v>0.34038838640563585</v>
      </c>
      <c r="O295">
        <f>O$50*EXP(-O$49*(HLOOKUP(O$49,'Russian Bonds'!$B$1:$L$507,MATCH($A295,'Russian Bonds'!$A$2:$A$507,0))/100))</f>
        <v>0.31283856121821702</v>
      </c>
      <c r="P295">
        <f>P$50*EXP(-P$49*(HLOOKUP(P$49,'Russian Bonds'!$B$1:$L$507,MATCH($A295,'Russian Bonds'!$A$2:$A$507,0))/100))</f>
        <v>0.27693623430580955</v>
      </c>
      <c r="Q295">
        <f>Q$50*EXP(-Q$49*(HLOOKUP(Q$49,'Russian Bonds'!$B$1:$L$507,MATCH($A295,'Russian Bonds'!$A$2:$A$507,0))/100))</f>
        <v>0.25388649031867339</v>
      </c>
      <c r="R295">
        <f>R$50*EXP(-R$49*(HLOOKUP(R$49,'Russian Bonds'!$B$1:$L$507,MATCH($A295,'Russian Bonds'!$A$2:$A$507,0))/100))</f>
        <v>0.23275520492257099</v>
      </c>
      <c r="S295">
        <f>S$50*EXP(-S$49*(HLOOKUP(S$49,'Russian Bonds'!$B$1:$L$507,MATCH($A295,'Russian Bonds'!$A$2:$A$507,0))/100))</f>
        <v>0.21338270244528815</v>
      </c>
      <c r="T295">
        <f>T$50*EXP(-T$49*(HLOOKUP(T$49,'Russian Bonds'!$B$1:$L$507,MATCH($A295,'Russian Bonds'!$A$2:$A$507,0))/100))</f>
        <v>0.19562259721754127</v>
      </c>
      <c r="U295" s="25">
        <f>U$50*EXP(-U$49*(HLOOKUP(U$49,'Russian Bonds'!$B$1:$L$507,MATCH($A295,'Russian Bonds'!$A$2:$A$507,0))/100))</f>
        <v>4.4889936160382682</v>
      </c>
      <c r="W295" s="129">
        <f t="shared" si="34"/>
        <v>72.329035290872156</v>
      </c>
      <c r="X295" s="21">
        <f t="shared" si="32"/>
        <v>5.5554972072690889</v>
      </c>
      <c r="Y295" s="28">
        <f t="shared" si="33"/>
        <v>1.027994785720179E-4</v>
      </c>
    </row>
    <row r="296" spans="1:25" x14ac:dyDescent="0.2">
      <c r="A296" s="175">
        <v>41279</v>
      </c>
      <c r="B296">
        <f>B$50*EXP(-B$49*(HLOOKUP(B$49,'Russian Bonds'!$B$1:$L$507,MATCH($A296,'Russian Bonds'!$A$2:$A$507,0))/100))</f>
        <v>17.563049545486308</v>
      </c>
      <c r="C296">
        <f>C$50*EXP(-C$49*(HLOOKUP(C$49,'Russian Bonds'!$B$1:$L$507,MATCH($A296,'Russian Bonds'!$A$2:$A$507,0))/100))</f>
        <v>2.2068446544562255</v>
      </c>
      <c r="D296">
        <f>D$50*EXP(-D$49*(HLOOKUP(D$49,'Russian Bonds'!$B$1:$L$507,MATCH($A296,'Russian Bonds'!$A$2:$A$507,0))/100))</f>
        <v>15.962150051047205</v>
      </c>
      <c r="E296">
        <f>E$50*EXP(-E$49*(HLOOKUP(E$49,'Russian Bonds'!$B$1:$L$507,MATCH($A296,'Russian Bonds'!$A$2:$A$507,0))/100))</f>
        <v>1.6203947888114099</v>
      </c>
      <c r="F296">
        <f>F$50*EXP(-F$49*(HLOOKUP(F$49,'Russian Bonds'!$B$1:$L$507,MATCH($A296,'Russian Bonds'!$A$2:$A$507,0))/100))</f>
        <v>14.165816527473714</v>
      </c>
      <c r="G296">
        <f>G$50*EXP(-G$49*(HLOOKUP(G$49,'Russian Bonds'!$B$1:$L$507,MATCH($A296,'Russian Bonds'!$A$2:$A$507,0))/100))</f>
        <v>1.0827210486905854</v>
      </c>
      <c r="H296">
        <f>H$50*EXP(-H$49*(HLOOKUP(H$49,'Russian Bonds'!$B$1:$L$507,MATCH($A296,'Russian Bonds'!$A$2:$A$507,0))/100))</f>
        <v>0.99230710502609631</v>
      </c>
      <c r="I296">
        <f>I$50*EXP(-I$49*(HLOOKUP(I$49,'Russian Bonds'!$B$1:$L$507,MATCH($A296,'Russian Bonds'!$A$2:$A$507,0))/100))</f>
        <v>0.91381910951661116</v>
      </c>
      <c r="J296">
        <f>J$50*EXP(-J$49*(HLOOKUP(J$49,'Russian Bonds'!$B$1:$L$507,MATCH($A296,'Russian Bonds'!$A$2:$A$507,0))/100))</f>
        <v>0.84153923789124874</v>
      </c>
      <c r="K296">
        <f>K$50*EXP(-K$49*(HLOOKUP(K$49,'Russian Bonds'!$B$1:$L$507,MATCH($A296,'Russian Bonds'!$A$2:$A$507,0))/100))</f>
        <v>10.005501756635159</v>
      </c>
      <c r="L296">
        <f>L$50*EXP(-L$49*(HLOOKUP(L$49,'Russian Bonds'!$B$1:$L$507,MATCH($A296,'Russian Bonds'!$A$2:$A$507,0))/100))</f>
        <v>0.40609506345107216</v>
      </c>
      <c r="M296">
        <f>M$50*EXP(-M$49*(HLOOKUP(M$49,'Russian Bonds'!$B$1:$L$507,MATCH($A296,'Russian Bonds'!$A$2:$A$507,0))/100))</f>
        <v>0.37348852403475602</v>
      </c>
      <c r="N296">
        <f>N$50*EXP(-N$49*(HLOOKUP(N$49,'Russian Bonds'!$B$1:$L$507,MATCH($A296,'Russian Bonds'!$A$2:$A$507,0))/100))</f>
        <v>0.34350005735163852</v>
      </c>
      <c r="O296">
        <f>O$50*EXP(-O$49*(HLOOKUP(O$49,'Russian Bonds'!$B$1:$L$507,MATCH($A296,'Russian Bonds'!$A$2:$A$507,0))/100))</f>
        <v>0.31591945081985656</v>
      </c>
      <c r="P296">
        <f>P$50*EXP(-P$49*(HLOOKUP(P$49,'Russian Bonds'!$B$1:$L$507,MATCH($A296,'Russian Bonds'!$A$2:$A$507,0))/100))</f>
        <v>0.27943991005564761</v>
      </c>
      <c r="Q296">
        <f>Q$50*EXP(-Q$49*(HLOOKUP(Q$49,'Russian Bonds'!$B$1:$L$507,MATCH($A296,'Russian Bonds'!$A$2:$A$507,0))/100))</f>
        <v>0.25633553724231462</v>
      </c>
      <c r="R296">
        <f>R$50*EXP(-R$49*(HLOOKUP(R$49,'Russian Bonds'!$B$1:$L$507,MATCH($A296,'Russian Bonds'!$A$2:$A$507,0))/100))</f>
        <v>0.23514145721067903</v>
      </c>
      <c r="S296">
        <f>S$50*EXP(-S$49*(HLOOKUP(S$49,'Russian Bonds'!$B$1:$L$507,MATCH($A296,'Russian Bonds'!$A$2:$A$507,0))/100))</f>
        <v>0.21569972503225104</v>
      </c>
      <c r="T296">
        <f>T$50*EXP(-T$49*(HLOOKUP(T$49,'Russian Bonds'!$B$1:$L$507,MATCH($A296,'Russian Bonds'!$A$2:$A$507,0))/100))</f>
        <v>0.19786545482408321</v>
      </c>
      <c r="U296" s="25">
        <f>U$50*EXP(-U$49*(HLOOKUP(U$49,'Russian Bonds'!$B$1:$L$507,MATCH($A296,'Russian Bonds'!$A$2:$A$507,0))/100))</f>
        <v>4.525049596590426</v>
      </c>
      <c r="W296" s="129">
        <f t="shared" si="34"/>
        <v>72.502678601647261</v>
      </c>
      <c r="X296" s="21">
        <f t="shared" si="32"/>
        <v>5.5698139970318232</v>
      </c>
      <c r="Y296" s="28">
        <f t="shared" si="33"/>
        <v>2.3978642426956908E-3</v>
      </c>
    </row>
    <row r="297" spans="1:25" x14ac:dyDescent="0.2">
      <c r="A297" s="175">
        <v>41282</v>
      </c>
      <c r="B297">
        <f>B$50*EXP(-B$49*(HLOOKUP(B$49,'Russian Bonds'!$B$1:$L$507,MATCH($A297,'Russian Bonds'!$A$2:$A$507,0))/100))</f>
        <v>17.566562506679812</v>
      </c>
      <c r="C297">
        <f>C$50*EXP(-C$49*(HLOOKUP(C$49,'Russian Bonds'!$B$1:$L$507,MATCH($A297,'Russian Bonds'!$A$2:$A$507,0))/100))</f>
        <v>2.2037572336388376</v>
      </c>
      <c r="D297">
        <f>D$50*EXP(-D$49*(HLOOKUP(D$49,'Russian Bonds'!$B$1:$L$507,MATCH($A297,'Russian Bonds'!$A$2:$A$507,0))/100))</f>
        <v>15.943006959138266</v>
      </c>
      <c r="E297">
        <f>E$50*EXP(-E$49*(HLOOKUP(E$49,'Russian Bonds'!$B$1:$L$507,MATCH($A297,'Russian Bonds'!$A$2:$A$507,0))/100))</f>
        <v>1.617804230148894</v>
      </c>
      <c r="F297">
        <f>F$50*EXP(-F$49*(HLOOKUP(F$49,'Russian Bonds'!$B$1:$L$507,MATCH($A297,'Russian Bonds'!$A$2:$A$507,0))/100))</f>
        <v>14.172901206759674</v>
      </c>
      <c r="G297">
        <f>G$50*EXP(-G$49*(HLOOKUP(G$49,'Russian Bonds'!$B$1:$L$507,MATCH($A297,'Russian Bonds'!$A$2:$A$507,0))/100))</f>
        <v>1.0833708762485723</v>
      </c>
      <c r="H297">
        <f>H$50*EXP(-H$49*(HLOOKUP(H$49,'Russian Bonds'!$B$1:$L$507,MATCH($A297,'Russian Bonds'!$A$2:$A$507,0))/100))</f>
        <v>0.99439313951624808</v>
      </c>
      <c r="I297">
        <f>I$50*EXP(-I$49*(HLOOKUP(I$49,'Russian Bonds'!$B$1:$L$507,MATCH($A297,'Russian Bonds'!$A$2:$A$507,0))/100))</f>
        <v>0.91601490928518969</v>
      </c>
      <c r="J297">
        <f>J$50*EXP(-J$49*(HLOOKUP(J$49,'Russian Bonds'!$B$1:$L$507,MATCH($A297,'Russian Bonds'!$A$2:$A$507,0))/100))</f>
        <v>0.84381446400661109</v>
      </c>
      <c r="K297">
        <f>K$50*EXP(-K$49*(HLOOKUP(K$49,'Russian Bonds'!$B$1:$L$507,MATCH($A297,'Russian Bonds'!$A$2:$A$507,0))/100))</f>
        <v>10.025532784499283</v>
      </c>
      <c r="L297">
        <f>L$50*EXP(-L$49*(HLOOKUP(L$49,'Russian Bonds'!$B$1:$L$507,MATCH($A297,'Russian Bonds'!$A$2:$A$507,0))/100))</f>
        <v>0.40698945606179804</v>
      </c>
      <c r="M297">
        <f>M$50*EXP(-M$49*(HLOOKUP(M$49,'Russian Bonds'!$B$1:$L$507,MATCH($A297,'Russian Bonds'!$A$2:$A$507,0))/100))</f>
        <v>0.37438597300042287</v>
      </c>
      <c r="N297">
        <f>N$50*EXP(-N$49*(HLOOKUP(N$49,'Russian Bonds'!$B$1:$L$507,MATCH($A297,'Russian Bonds'!$A$2:$A$507,0))/100))</f>
        <v>0.34439431953782718</v>
      </c>
      <c r="O297">
        <f>O$50*EXP(-O$49*(HLOOKUP(O$49,'Russian Bonds'!$B$1:$L$507,MATCH($A297,'Russian Bonds'!$A$2:$A$507,0))/100))</f>
        <v>0.31680526484305294</v>
      </c>
      <c r="P297">
        <f>P$50*EXP(-P$49*(HLOOKUP(P$49,'Russian Bonds'!$B$1:$L$507,MATCH($A297,'Russian Bonds'!$A$2:$A$507,0))/100))</f>
        <v>0.28070022322875976</v>
      </c>
      <c r="Q297">
        <f>Q$50*EXP(-Q$49*(HLOOKUP(Q$49,'Russian Bonds'!$B$1:$L$507,MATCH($A297,'Russian Bonds'!$A$2:$A$507,0))/100))</f>
        <v>0.25756890553691858</v>
      </c>
      <c r="R297">
        <f>R$50*EXP(-R$49*(HLOOKUP(R$49,'Russian Bonds'!$B$1:$L$507,MATCH($A297,'Russian Bonds'!$A$2:$A$507,0))/100))</f>
        <v>0.23634374186236445</v>
      </c>
      <c r="S297">
        <f>S$50*EXP(-S$49*(HLOOKUP(S$49,'Russian Bonds'!$B$1:$L$507,MATCH($A297,'Russian Bonds'!$A$2:$A$507,0))/100))</f>
        <v>0.21686765411789019</v>
      </c>
      <c r="T297">
        <f>T$50*EXP(-T$49*(HLOOKUP(T$49,'Russian Bonds'!$B$1:$L$507,MATCH($A297,'Russian Bonds'!$A$2:$A$507,0))/100))</f>
        <v>0.19899650835682303</v>
      </c>
      <c r="U297" s="25">
        <f>U$50*EXP(-U$49*(HLOOKUP(U$49,'Russian Bonds'!$B$1:$L$507,MATCH($A297,'Russian Bonds'!$A$2:$A$507,0))/100))</f>
        <v>4.5613951818613163</v>
      </c>
      <c r="W297" s="129">
        <f t="shared" si="34"/>
        <v>72.561605538328578</v>
      </c>
      <c r="X297" s="21">
        <f t="shared" si="32"/>
        <v>5.5803808695303303</v>
      </c>
      <c r="Y297" s="28">
        <f t="shared" si="33"/>
        <v>8.124251985499899E-4</v>
      </c>
    </row>
    <row r="298" spans="1:25" x14ac:dyDescent="0.2">
      <c r="A298" s="175">
        <v>41283</v>
      </c>
      <c r="B298">
        <f>B$50*EXP(-B$49*(HLOOKUP(B$49,'Russian Bonds'!$B$1:$L$507,MATCH($A298,'Russian Bonds'!$A$2:$A$507,0))/100))</f>
        <v>17.541986526370756</v>
      </c>
      <c r="C298">
        <f>C$50*EXP(-C$49*(HLOOKUP(C$49,'Russian Bonds'!$B$1:$L$507,MATCH($A298,'Russian Bonds'!$A$2:$A$507,0))/100))</f>
        <v>2.2041980291636483</v>
      </c>
      <c r="D298">
        <f>D$50*EXP(-D$49*(HLOOKUP(D$49,'Russian Bonds'!$B$1:$L$507,MATCH($A298,'Russian Bonds'!$A$2:$A$507,0))/100))</f>
        <v>15.947790578733068</v>
      </c>
      <c r="E298">
        <f>E$50*EXP(-E$49*(HLOOKUP(E$49,'Russian Bonds'!$B$1:$L$507,MATCH($A298,'Russian Bonds'!$A$2:$A$507,0))/100))</f>
        <v>1.6184514812825501</v>
      </c>
      <c r="F298">
        <f>F$50*EXP(-F$49*(HLOOKUP(F$49,'Russian Bonds'!$B$1:$L$507,MATCH($A298,'Russian Bonds'!$A$2:$A$507,0))/100))</f>
        <v>14.201275373882261</v>
      </c>
      <c r="G298">
        <f>G$50*EXP(-G$49*(HLOOKUP(G$49,'Russian Bonds'!$B$1:$L$507,MATCH($A298,'Russian Bonds'!$A$2:$A$507,0))/100))</f>
        <v>1.0859740889572775</v>
      </c>
      <c r="H298">
        <f>H$50*EXP(-H$49*(HLOOKUP(H$49,'Russian Bonds'!$B$1:$L$507,MATCH($A298,'Russian Bonds'!$A$2:$A$507,0))/100))</f>
        <v>1.0006775915332426</v>
      </c>
      <c r="I298">
        <f>I$50*EXP(-I$49*(HLOOKUP(I$49,'Russian Bonds'!$B$1:$L$507,MATCH($A298,'Russian Bonds'!$A$2:$A$507,0))/100))</f>
        <v>0.92263401682466528</v>
      </c>
      <c r="J298">
        <f>J$50*EXP(-J$49*(HLOOKUP(J$49,'Russian Bonds'!$B$1:$L$507,MATCH($A298,'Russian Bonds'!$A$2:$A$507,0))/100))</f>
        <v>0.85067711738975027</v>
      </c>
      <c r="K298">
        <f>K$50*EXP(-K$49*(HLOOKUP(K$49,'Russian Bonds'!$B$1:$L$507,MATCH($A298,'Russian Bonds'!$A$2:$A$507,0))/100))</f>
        <v>10.166877346798055</v>
      </c>
      <c r="L298">
        <f>L$50*EXP(-L$49*(HLOOKUP(L$49,'Russian Bonds'!$B$1:$L$507,MATCH($A298,'Russian Bonds'!$A$2:$A$507,0))/100))</f>
        <v>0.41330560319041232</v>
      </c>
      <c r="M298">
        <f>M$50*EXP(-M$49*(HLOOKUP(M$49,'Russian Bonds'!$B$1:$L$507,MATCH($A298,'Russian Bonds'!$A$2:$A$507,0))/100))</f>
        <v>0.38072878780891867</v>
      </c>
      <c r="N298">
        <f>N$50*EXP(-N$49*(HLOOKUP(N$49,'Russian Bonds'!$B$1:$L$507,MATCH($A298,'Russian Bonds'!$A$2:$A$507,0))/100))</f>
        <v>0.35071968235491663</v>
      </c>
      <c r="O298">
        <f>O$50*EXP(-O$49*(HLOOKUP(O$49,'Russian Bonds'!$B$1:$L$507,MATCH($A298,'Russian Bonds'!$A$2:$A$507,0))/100))</f>
        <v>0.32307589951109095</v>
      </c>
      <c r="P298">
        <f>P$50*EXP(-P$49*(HLOOKUP(P$49,'Russian Bonds'!$B$1:$L$507,MATCH($A298,'Russian Bonds'!$A$2:$A$507,0))/100))</f>
        <v>0.28795012228440503</v>
      </c>
      <c r="Q298">
        <f>Q$50*EXP(-Q$49*(HLOOKUP(Q$49,'Russian Bonds'!$B$1:$L$507,MATCH($A298,'Russian Bonds'!$A$2:$A$507,0))/100))</f>
        <v>0.26467092943448195</v>
      </c>
      <c r="R298">
        <f>R$50*EXP(-R$49*(HLOOKUP(R$49,'Russian Bonds'!$B$1:$L$507,MATCH($A298,'Russian Bonds'!$A$2:$A$507,0))/100))</f>
        <v>0.24327373203378697</v>
      </c>
      <c r="S298">
        <f>S$50*EXP(-S$49*(HLOOKUP(S$49,'Russian Bonds'!$B$1:$L$507,MATCH($A298,'Russian Bonds'!$A$2:$A$507,0))/100))</f>
        <v>0.22360638104116767</v>
      </c>
      <c r="T298">
        <f>T$50*EXP(-T$49*(HLOOKUP(T$49,'Russian Bonds'!$B$1:$L$507,MATCH($A298,'Russian Bonds'!$A$2:$A$507,0))/100))</f>
        <v>0.20552902783348467</v>
      </c>
      <c r="U298" s="25">
        <f>U$50*EXP(-U$49*(HLOOKUP(U$49,'Russian Bonds'!$B$1:$L$507,MATCH($A298,'Russian Bonds'!$A$2:$A$507,0))/100))</f>
        <v>4.719149240357523</v>
      </c>
      <c r="W298" s="129">
        <f t="shared" si="34"/>
        <v>72.952551556785465</v>
      </c>
      <c r="X298" s="21">
        <f t="shared" si="32"/>
        <v>5.6296945422999558</v>
      </c>
      <c r="Y298" s="28">
        <f t="shared" si="33"/>
        <v>5.3733185402023171E-3</v>
      </c>
    </row>
    <row r="299" spans="1:25" x14ac:dyDescent="0.2">
      <c r="A299" s="175">
        <v>41284</v>
      </c>
      <c r="B299">
        <f>B$50*EXP(-B$49*(HLOOKUP(B$49,'Russian Bonds'!$B$1:$L$507,MATCH($A299,'Russian Bonds'!$A$2:$A$507,0))/100))</f>
        <v>17.564805938259031</v>
      </c>
      <c r="C299">
        <f>C$50*EXP(-C$49*(HLOOKUP(C$49,'Russian Bonds'!$B$1:$L$507,MATCH($A299,'Russian Bonds'!$A$2:$A$507,0))/100))</f>
        <v>2.20507988473467</v>
      </c>
      <c r="D299">
        <f>D$50*EXP(-D$49*(HLOOKUP(D$49,'Russian Bonds'!$B$1:$L$507,MATCH($A299,'Russian Bonds'!$A$2:$A$507,0))/100))</f>
        <v>15.981316128454978</v>
      </c>
      <c r="E299">
        <f>E$50*EXP(-E$49*(HLOOKUP(E$49,'Russian Bonds'!$B$1:$L$507,MATCH($A299,'Russian Bonds'!$A$2:$A$507,0))/100))</f>
        <v>1.6229894956854698</v>
      </c>
      <c r="F299">
        <f>F$50*EXP(-F$49*(HLOOKUP(F$49,'Russian Bonds'!$B$1:$L$507,MATCH($A299,'Russian Bonds'!$A$2:$A$507,0))/100))</f>
        <v>14.279597577060233</v>
      </c>
      <c r="G299">
        <f>G$50*EXP(-G$49*(HLOOKUP(G$49,'Russian Bonds'!$B$1:$L$507,MATCH($A299,'Russian Bonds'!$A$2:$A$507,0))/100))</f>
        <v>1.0931652225815593</v>
      </c>
      <c r="H299">
        <f>H$50*EXP(-H$49*(HLOOKUP(H$49,'Russian Bonds'!$B$1:$L$507,MATCH($A299,'Russian Bonds'!$A$2:$A$507,0))/100))</f>
        <v>1.0070017605752093</v>
      </c>
      <c r="I299">
        <f>I$50*EXP(-I$49*(HLOOKUP(I$49,'Russian Bonds'!$B$1:$L$507,MATCH($A299,'Russian Bonds'!$A$2:$A$507,0))/100))</f>
        <v>0.92930095391819623</v>
      </c>
      <c r="J299">
        <f>J$50*EXP(-J$49*(HLOOKUP(J$49,'Russian Bonds'!$B$1:$L$507,MATCH($A299,'Russian Bonds'!$A$2:$A$507,0))/100))</f>
        <v>0.85759558400371871</v>
      </c>
      <c r="K299">
        <f>K$50*EXP(-K$49*(HLOOKUP(K$49,'Russian Bonds'!$B$1:$L$507,MATCH($A299,'Russian Bonds'!$A$2:$A$507,0))/100))</f>
        <v>10.248538574958996</v>
      </c>
      <c r="L299">
        <f>L$50*EXP(-L$49*(HLOOKUP(L$49,'Russian Bonds'!$B$1:$L$507,MATCH($A299,'Russian Bonds'!$A$2:$A$507,0))/100))</f>
        <v>0.41695874273759875</v>
      </c>
      <c r="M299">
        <f>M$50*EXP(-M$49*(HLOOKUP(M$49,'Russian Bonds'!$B$1:$L$507,MATCH($A299,'Russian Bonds'!$A$2:$A$507,0))/100))</f>
        <v>0.38440138443016753</v>
      </c>
      <c r="N299">
        <f>N$50*EXP(-N$49*(HLOOKUP(N$49,'Russian Bonds'!$B$1:$L$507,MATCH($A299,'Russian Bonds'!$A$2:$A$507,0))/100))</f>
        <v>0.3543861998951317</v>
      </c>
      <c r="O299">
        <f>O$50*EXP(-O$49*(HLOOKUP(O$49,'Russian Bonds'!$B$1:$L$507,MATCH($A299,'Russian Bonds'!$A$2:$A$507,0))/100))</f>
        <v>0.32671468876805659</v>
      </c>
      <c r="P299">
        <f>P$50*EXP(-P$49*(HLOOKUP(P$49,'Russian Bonds'!$B$1:$L$507,MATCH($A299,'Russian Bonds'!$A$2:$A$507,0))/100))</f>
        <v>0.29055337042971729</v>
      </c>
      <c r="Q299">
        <f>Q$50*EXP(-Q$49*(HLOOKUP(Q$49,'Russian Bonds'!$B$1:$L$507,MATCH($A299,'Russian Bonds'!$A$2:$A$507,0))/100))</f>
        <v>0.26722400551464359</v>
      </c>
      <c r="R299">
        <f>R$50*EXP(-R$49*(HLOOKUP(R$49,'Russian Bonds'!$B$1:$L$507,MATCH($A299,'Russian Bonds'!$A$2:$A$507,0))/100))</f>
        <v>0.24576782233735436</v>
      </c>
      <c r="S299">
        <f>S$50*EXP(-S$49*(HLOOKUP(S$49,'Russian Bonds'!$B$1:$L$507,MATCH($A299,'Russian Bonds'!$A$2:$A$507,0))/100))</f>
        <v>0.2260344177541917</v>
      </c>
      <c r="T299">
        <f>T$50*EXP(-T$49*(HLOOKUP(T$49,'Russian Bonds'!$B$1:$L$507,MATCH($A299,'Russian Bonds'!$A$2:$A$507,0))/100))</f>
        <v>0.20788546492203269</v>
      </c>
      <c r="U299" s="25">
        <f>U$50*EXP(-U$49*(HLOOKUP(U$49,'Russian Bonds'!$B$1:$L$507,MATCH($A299,'Russian Bonds'!$A$2:$A$507,0))/100))</f>
        <v>4.7761201731892511</v>
      </c>
      <c r="W299" s="129">
        <f t="shared" si="34"/>
        <v>73.285437390210205</v>
      </c>
      <c r="X299" s="21">
        <f t="shared" si="32"/>
        <v>5.6462539552074258</v>
      </c>
      <c r="Y299" s="28">
        <f t="shared" si="33"/>
        <v>4.5526666605894221E-3</v>
      </c>
    </row>
    <row r="300" spans="1:25" x14ac:dyDescent="0.2">
      <c r="A300" s="175">
        <v>41285</v>
      </c>
      <c r="B300">
        <f>B$50*EXP(-B$49*(HLOOKUP(B$49,'Russian Bonds'!$B$1:$L$507,MATCH($A300,'Russian Bonds'!$A$2:$A$507,0))/100))</f>
        <v>17.557781420880865</v>
      </c>
      <c r="C300">
        <f>C$50*EXP(-C$49*(HLOOKUP(C$49,'Russian Bonds'!$B$1:$L$507,MATCH($A300,'Russian Bonds'!$A$2:$A$507,0))/100))</f>
        <v>2.205520944816155</v>
      </c>
      <c r="D300">
        <f>D$50*EXP(-D$49*(HLOOKUP(D$49,'Russian Bonds'!$B$1:$L$507,MATCH($A300,'Russian Bonds'!$A$2:$A$507,0))/100))</f>
        <v>15.976522452703756</v>
      </c>
      <c r="E300">
        <f>E$50*EXP(-E$49*(HLOOKUP(E$49,'Russian Bonds'!$B$1:$L$507,MATCH($A300,'Russian Bonds'!$A$2:$A$507,0))/100))</f>
        <v>1.6223404297090449</v>
      </c>
      <c r="F300">
        <f>F$50*EXP(-F$49*(HLOOKUP(F$49,'Russian Bonds'!$B$1:$L$507,MATCH($A300,'Russian Bonds'!$A$2:$A$507,0))/100))</f>
        <v>14.243943169696788</v>
      </c>
      <c r="G300">
        <f>G$50*EXP(-G$49*(HLOOKUP(G$49,'Russian Bonds'!$B$1:$L$507,MATCH($A300,'Russian Bonds'!$A$2:$A$507,0))/100))</f>
        <v>1.0898906412417599</v>
      </c>
      <c r="H300">
        <f>H$50*EXP(-H$49*(HLOOKUP(H$49,'Russian Bonds'!$B$1:$L$507,MATCH($A300,'Russian Bonds'!$A$2:$A$507,0))/100))</f>
        <v>1.0034834151094045</v>
      </c>
      <c r="I300">
        <f>I$50*EXP(-I$49*(HLOOKUP(I$49,'Russian Bonds'!$B$1:$L$507,MATCH($A300,'Russian Bonds'!$A$2:$A$507,0))/100))</f>
        <v>0.92559117460751583</v>
      </c>
      <c r="J300">
        <f>J$50*EXP(-J$49*(HLOOKUP(J$49,'Russian Bonds'!$B$1:$L$507,MATCH($A300,'Russian Bonds'!$A$2:$A$507,0))/100))</f>
        <v>0.85374507402089683</v>
      </c>
      <c r="K300">
        <f>K$50*EXP(-K$49*(HLOOKUP(K$49,'Russian Bonds'!$B$1:$L$507,MATCH($A300,'Russian Bonds'!$A$2:$A$507,0))/100))</f>
        <v>10.177049309278432</v>
      </c>
      <c r="L300">
        <f>L$50*EXP(-L$49*(HLOOKUP(L$49,'Russian Bonds'!$B$1:$L$507,MATCH($A300,'Russian Bonds'!$A$2:$A$507,0))/100))</f>
        <v>0.41376048949552191</v>
      </c>
      <c r="M300">
        <f>M$50*EXP(-M$49*(HLOOKUP(M$49,'Russian Bonds'!$B$1:$L$507,MATCH($A300,'Russian Bonds'!$A$2:$A$507,0))/100))</f>
        <v>0.38118593658869948</v>
      </c>
      <c r="N300">
        <f>N$50*EXP(-N$49*(HLOOKUP(N$49,'Russian Bonds'!$B$1:$L$507,MATCH($A300,'Russian Bonds'!$A$2:$A$507,0))/100))</f>
        <v>0.35117591442857338</v>
      </c>
      <c r="O300">
        <f>O$50*EXP(-O$49*(HLOOKUP(O$49,'Russian Bonds'!$B$1:$L$507,MATCH($A300,'Russian Bonds'!$A$2:$A$507,0))/100))</f>
        <v>0.32352852253259307</v>
      </c>
      <c r="P300">
        <f>P$50*EXP(-P$49*(HLOOKUP(P$49,'Russian Bonds'!$B$1:$L$507,MATCH($A300,'Russian Bonds'!$A$2:$A$507,0))/100))</f>
        <v>0.28795012228440503</v>
      </c>
      <c r="Q300">
        <f>Q$50*EXP(-Q$49*(HLOOKUP(Q$49,'Russian Bonds'!$B$1:$L$507,MATCH($A300,'Russian Bonds'!$A$2:$A$507,0))/100))</f>
        <v>0.26467092943448195</v>
      </c>
      <c r="R300">
        <f>R$50*EXP(-R$49*(HLOOKUP(R$49,'Russian Bonds'!$B$1:$L$507,MATCH($A300,'Russian Bonds'!$A$2:$A$507,0))/100))</f>
        <v>0.24327373203378697</v>
      </c>
      <c r="S300">
        <f>S$50*EXP(-S$49*(HLOOKUP(S$49,'Russian Bonds'!$B$1:$L$507,MATCH($A300,'Russian Bonds'!$A$2:$A$507,0))/100))</f>
        <v>0.22360638104116767</v>
      </c>
      <c r="T300">
        <f>T$50*EXP(-T$49*(HLOOKUP(T$49,'Russian Bonds'!$B$1:$L$507,MATCH($A300,'Russian Bonds'!$A$2:$A$507,0))/100))</f>
        <v>0.20552902783348467</v>
      </c>
      <c r="U300" s="25">
        <f>U$50*EXP(-U$49*(HLOOKUP(U$49,'Russian Bonds'!$B$1:$L$507,MATCH($A300,'Russian Bonds'!$A$2:$A$507,0))/100))</f>
        <v>4.7285969834320651</v>
      </c>
      <c r="W300" s="129">
        <f t="shared" si="34"/>
        <v>73.079146071169404</v>
      </c>
      <c r="X300" s="21">
        <f t="shared" si="32"/>
        <v>5.6300870398356473</v>
      </c>
      <c r="Y300" s="28">
        <f t="shared" si="33"/>
        <v>-2.8188712154542201E-3</v>
      </c>
    </row>
    <row r="301" spans="1:25" x14ac:dyDescent="0.2">
      <c r="A301" s="175">
        <v>41286</v>
      </c>
      <c r="B301">
        <f>B$50*EXP(-B$49*(HLOOKUP(B$49,'Russian Bonds'!$B$1:$L$507,MATCH($A301,'Russian Bonds'!$A$2:$A$507,0))/100))</f>
        <v>17.561293328344078</v>
      </c>
      <c r="C301">
        <f>C$50*EXP(-C$49*(HLOOKUP(C$49,'Russian Bonds'!$B$1:$L$507,MATCH($A301,'Russian Bonds'!$A$2:$A$507,0))/100))</f>
        <v>2.2086108365584347</v>
      </c>
      <c r="D301">
        <f>D$50*EXP(-D$49*(HLOOKUP(D$49,'Russian Bonds'!$B$1:$L$507,MATCH($A301,'Russian Bonds'!$A$2:$A$507,0))/100))</f>
        <v>16.02452398636121</v>
      </c>
      <c r="E301">
        <f>E$50*EXP(-E$49*(HLOOKUP(E$49,'Russian Bonds'!$B$1:$L$507,MATCH($A301,'Russian Bonds'!$A$2:$A$507,0))/100))</f>
        <v>1.6288427874736024</v>
      </c>
      <c r="F301">
        <f>F$50*EXP(-F$49*(HLOOKUP(F$49,'Russian Bonds'!$B$1:$L$507,MATCH($A301,'Russian Bonds'!$A$2:$A$507,0))/100))</f>
        <v>14.351174357779101</v>
      </c>
      <c r="G301">
        <f>G$50*EXP(-G$49*(HLOOKUP(G$49,'Russian Bonds'!$B$1:$L$507,MATCH($A301,'Russian Bonds'!$A$2:$A$507,0))/100))</f>
        <v>1.0997439303041052</v>
      </c>
      <c r="H301">
        <f>H$50*EXP(-H$49*(HLOOKUP(H$49,'Russian Bonds'!$B$1:$L$507,MATCH($A301,'Russian Bonds'!$A$2:$A$507,0))/100))</f>
        <v>1.0133658976492468</v>
      </c>
      <c r="I301">
        <f>I$50*EXP(-I$49*(HLOOKUP(I$49,'Russian Bonds'!$B$1:$L$507,MATCH($A301,'Russian Bonds'!$A$2:$A$507,0))/100))</f>
        <v>0.9360160661812944</v>
      </c>
      <c r="J301">
        <f>J$50*EXP(-J$49*(HLOOKUP(J$49,'Russian Bonds'!$B$1:$L$507,MATCH($A301,'Russian Bonds'!$A$2:$A$507,0))/100))</f>
        <v>0.86457031777159365</v>
      </c>
      <c r="K301">
        <f>K$50*EXP(-K$49*(HLOOKUP(K$49,'Russian Bonds'!$B$1:$L$507,MATCH($A301,'Russian Bonds'!$A$2:$A$507,0))/100))</f>
        <v>10.299909588344356</v>
      </c>
      <c r="L301">
        <f>L$50*EXP(-L$49*(HLOOKUP(L$49,'Russian Bonds'!$B$1:$L$507,MATCH($A301,'Russian Bonds'!$A$2:$A$507,0))/100))</f>
        <v>0.4192583339014731</v>
      </c>
      <c r="M301">
        <f>M$50*EXP(-M$49*(HLOOKUP(M$49,'Russian Bonds'!$B$1:$L$507,MATCH($A301,'Russian Bonds'!$A$2:$A$507,0))/100))</f>
        <v>0.38671472582090077</v>
      </c>
      <c r="N301">
        <f>N$50*EXP(-N$49*(HLOOKUP(N$49,'Russian Bonds'!$B$1:$L$507,MATCH($A301,'Russian Bonds'!$A$2:$A$507,0))/100))</f>
        <v>0.35669721284986733</v>
      </c>
      <c r="O301">
        <f>O$50*EXP(-O$49*(HLOOKUP(O$49,'Russian Bonds'!$B$1:$L$507,MATCH($A301,'Russian Bonds'!$A$2:$A$507,0))/100))</f>
        <v>0.32900971480922847</v>
      </c>
      <c r="P301">
        <f>P$50*EXP(-P$49*(HLOOKUP(P$49,'Russian Bonds'!$B$1:$L$507,MATCH($A301,'Russian Bonds'!$A$2:$A$507,0))/100))</f>
        <v>0.29186380686727476</v>
      </c>
      <c r="Q301">
        <f>Q$50*EXP(-Q$49*(HLOOKUP(Q$49,'Russian Bonds'!$B$1:$L$507,MATCH($A301,'Russian Bonds'!$A$2:$A$507,0))/100))</f>
        <v>0.2685097640930465</v>
      </c>
      <c r="R301">
        <f>R$50*EXP(-R$49*(HLOOKUP(R$49,'Russian Bonds'!$B$1:$L$507,MATCH($A301,'Russian Bonds'!$A$2:$A$507,0))/100))</f>
        <v>0.24702443988229711</v>
      </c>
      <c r="S301">
        <f>S$50*EXP(-S$49*(HLOOKUP(S$49,'Russian Bonds'!$B$1:$L$507,MATCH($A301,'Russian Bonds'!$A$2:$A$507,0))/100))</f>
        <v>0.22725830513193931</v>
      </c>
      <c r="T301">
        <f>T$50*EXP(-T$49*(HLOOKUP(T$49,'Russian Bonds'!$B$1:$L$507,MATCH($A301,'Russian Bonds'!$A$2:$A$507,0))/100))</f>
        <v>0.20907379559710867</v>
      </c>
      <c r="U301" s="25">
        <f>U$50*EXP(-U$49*(HLOOKUP(U$49,'Russian Bonds'!$B$1:$L$507,MATCH($A301,'Russian Bonds'!$A$2:$A$507,0))/100))</f>
        <v>4.8048630365900511</v>
      </c>
      <c r="W301" s="129">
        <f t="shared" si="34"/>
        <v>73.528324232310183</v>
      </c>
      <c r="X301" s="21">
        <f t="shared" si="32"/>
        <v>5.6551427723003345</v>
      </c>
      <c r="Y301" s="28">
        <f t="shared" si="33"/>
        <v>6.1276490985307831E-3</v>
      </c>
    </row>
    <row r="302" spans="1:25" x14ac:dyDescent="0.2">
      <c r="A302" s="175">
        <v>41289</v>
      </c>
      <c r="B302">
        <f>B$50*EXP(-B$49*(HLOOKUP(B$49,'Russian Bonds'!$B$1:$L$507,MATCH($A302,'Russian Bonds'!$A$2:$A$507,0))/100))</f>
        <v>17.564805938259031</v>
      </c>
      <c r="C302">
        <f>C$50*EXP(-C$49*(HLOOKUP(C$49,'Russian Bonds'!$B$1:$L$507,MATCH($A302,'Russian Bonds'!$A$2:$A$507,0))/100))</f>
        <v>2.2090526029009081</v>
      </c>
      <c r="D302">
        <f>D$50*EXP(-D$49*(HLOOKUP(D$49,'Russian Bonds'!$B$1:$L$507,MATCH($A302,'Russian Bonds'!$A$2:$A$507,0))/100))</f>
        <v>16.034141585744312</v>
      </c>
      <c r="E302">
        <f>E$50*EXP(-E$49*(HLOOKUP(E$49,'Russian Bonds'!$B$1:$L$507,MATCH($A302,'Russian Bonds'!$A$2:$A$507,0))/100))</f>
        <v>1.6301463830722955</v>
      </c>
      <c r="F302">
        <f>F$50*EXP(-F$49*(HLOOKUP(F$49,'Russian Bonds'!$B$1:$L$507,MATCH($A302,'Russian Bonds'!$A$2:$A$507,0))/100))</f>
        <v>14.358351739153804</v>
      </c>
      <c r="G302">
        <f>G$50*EXP(-G$49*(HLOOKUP(G$49,'Russian Bonds'!$B$1:$L$507,MATCH($A302,'Russian Bonds'!$A$2:$A$507,0))/100))</f>
        <v>1.1004039746557919</v>
      </c>
      <c r="H302">
        <f>H$50*EXP(-H$49*(HLOOKUP(H$49,'Russian Bonds'!$B$1:$L$507,MATCH($A302,'Russian Bonds'!$A$2:$A$507,0))/100))</f>
        <v>1.014075502110187</v>
      </c>
      <c r="I302">
        <f>I$50*EXP(-I$49*(HLOOKUP(I$49,'Russian Bonds'!$B$1:$L$507,MATCH($A302,'Russian Bonds'!$A$2:$A$507,0))/100))</f>
        <v>0.93676517863927</v>
      </c>
      <c r="J302">
        <f>J$50*EXP(-J$49*(HLOOKUP(J$49,'Russian Bonds'!$B$1:$L$507,MATCH($A302,'Russian Bonds'!$A$2:$A$507,0))/100))</f>
        <v>0.8653487813136358</v>
      </c>
      <c r="K302">
        <f>K$50*EXP(-K$49*(HLOOKUP(K$49,'Russian Bonds'!$B$1:$L$507,MATCH($A302,'Russian Bonds'!$A$2:$A$507,0))/100))</f>
        <v>10.289614826994583</v>
      </c>
      <c r="L302">
        <f>L$50*EXP(-L$49*(HLOOKUP(L$49,'Russian Bonds'!$B$1:$L$507,MATCH($A302,'Russian Bonds'!$A$2:$A$507,0))/100))</f>
        <v>0.4187974032924936</v>
      </c>
      <c r="M302">
        <f>M$50*EXP(-M$49*(HLOOKUP(M$49,'Russian Bonds'!$B$1:$L$507,MATCH($A302,'Russian Bonds'!$A$2:$A$507,0))/100))</f>
        <v>0.38625094647317793</v>
      </c>
      <c r="N302">
        <f>N$50*EXP(-N$49*(HLOOKUP(N$49,'Russian Bonds'!$B$1:$L$507,MATCH($A302,'Russian Bonds'!$A$2:$A$507,0))/100))</f>
        <v>0.35623380775173913</v>
      </c>
      <c r="O302">
        <f>O$50*EXP(-O$49*(HLOOKUP(O$49,'Russian Bonds'!$B$1:$L$507,MATCH($A302,'Russian Bonds'!$A$2:$A$507,0))/100))</f>
        <v>0.32854942348760158</v>
      </c>
      <c r="P302">
        <f>P$50*EXP(-P$49*(HLOOKUP(P$49,'Russian Bonds'!$B$1:$L$507,MATCH($A302,'Russian Bonds'!$A$2:$A$507,0))/100))</f>
        <v>0.29055337042971729</v>
      </c>
      <c r="Q302">
        <f>Q$50*EXP(-Q$49*(HLOOKUP(Q$49,'Russian Bonds'!$B$1:$L$507,MATCH($A302,'Russian Bonds'!$A$2:$A$507,0))/100))</f>
        <v>0.26722400551464359</v>
      </c>
      <c r="R302">
        <f>R$50*EXP(-R$49*(HLOOKUP(R$49,'Russian Bonds'!$B$1:$L$507,MATCH($A302,'Russian Bonds'!$A$2:$A$507,0))/100))</f>
        <v>0.24576782233735436</v>
      </c>
      <c r="S302">
        <f>S$50*EXP(-S$49*(HLOOKUP(S$49,'Russian Bonds'!$B$1:$L$507,MATCH($A302,'Russian Bonds'!$A$2:$A$507,0))/100))</f>
        <v>0.2260344177541917</v>
      </c>
      <c r="T302">
        <f>T$50*EXP(-T$49*(HLOOKUP(T$49,'Russian Bonds'!$B$1:$L$507,MATCH($A302,'Russian Bonds'!$A$2:$A$507,0))/100))</f>
        <v>0.20788546492203269</v>
      </c>
      <c r="U302" s="25">
        <f>U$50*EXP(-U$49*(HLOOKUP(U$49,'Russian Bonds'!$B$1:$L$507,MATCH($A302,'Russian Bonds'!$A$2:$A$507,0))/100))</f>
        <v>4.7665774787182409</v>
      </c>
      <c r="W302" s="129">
        <f t="shared" si="34"/>
        <v>73.496580653525015</v>
      </c>
      <c r="X302" s="21">
        <f t="shared" si="32"/>
        <v>5.6453168611240629</v>
      </c>
      <c r="Y302" s="28">
        <f t="shared" si="33"/>
        <v>-4.3181227429543544E-4</v>
      </c>
    </row>
    <row r="303" spans="1:25" x14ac:dyDescent="0.2">
      <c r="A303" s="175">
        <v>41290</v>
      </c>
      <c r="B303">
        <f>B$50*EXP(-B$49*(HLOOKUP(B$49,'Russian Bonds'!$B$1:$L$507,MATCH($A303,'Russian Bonds'!$A$2:$A$507,0))/100))</f>
        <v>17.570076170535824</v>
      </c>
      <c r="C303">
        <f>C$50*EXP(-C$49*(HLOOKUP(C$49,'Russian Bonds'!$B$1:$L$507,MATCH($A303,'Russian Bonds'!$A$2:$A$507,0))/100))</f>
        <v>2.2086108365584347</v>
      </c>
      <c r="D303">
        <f>D$50*EXP(-D$49*(HLOOKUP(D$49,'Russian Bonds'!$B$1:$L$507,MATCH($A303,'Russian Bonds'!$A$2:$A$507,0))/100))</f>
        <v>16.010108402759155</v>
      </c>
      <c r="E303">
        <f>E$50*EXP(-E$49*(HLOOKUP(E$49,'Russian Bonds'!$B$1:$L$507,MATCH($A303,'Russian Bonds'!$A$2:$A$507,0))/100))</f>
        <v>1.626889348426475</v>
      </c>
      <c r="F303">
        <f>F$50*EXP(-F$49*(HLOOKUP(F$49,'Russian Bonds'!$B$1:$L$507,MATCH($A303,'Russian Bonds'!$A$2:$A$507,0))/100))</f>
        <v>14.308185350458494</v>
      </c>
      <c r="G303">
        <f>G$50*EXP(-G$49*(HLOOKUP(G$49,'Russian Bonds'!$B$1:$L$507,MATCH($A303,'Russian Bonds'!$A$2:$A$507,0))/100))</f>
        <v>1.0957919699517606</v>
      </c>
      <c r="H303">
        <f>H$50*EXP(-H$49*(HLOOKUP(H$49,'Russian Bonds'!$B$1:$L$507,MATCH($A303,'Russian Bonds'!$A$2:$A$507,0))/100))</f>
        <v>1.0098253166385853</v>
      </c>
      <c r="I303">
        <f>I$50*EXP(-I$49*(HLOOKUP(I$49,'Russian Bonds'!$B$1:$L$507,MATCH($A303,'Russian Bonds'!$A$2:$A$507,0))/100))</f>
        <v>0.93227948007090355</v>
      </c>
      <c r="J303">
        <f>J$50*EXP(-J$49*(HLOOKUP(J$49,'Russian Bonds'!$B$1:$L$507,MATCH($A303,'Russian Bonds'!$A$2:$A$507,0))/100))</f>
        <v>0.86068849200018593</v>
      </c>
      <c r="K303">
        <f>K$50*EXP(-K$49*(HLOOKUP(K$49,'Russian Bonds'!$B$1:$L$507,MATCH($A303,'Russian Bonds'!$A$2:$A$507,0))/100))</f>
        <v>10.248538574958996</v>
      </c>
      <c r="L303">
        <f>L$50*EXP(-L$49*(HLOOKUP(L$49,'Russian Bonds'!$B$1:$L$507,MATCH($A303,'Russian Bonds'!$A$2:$A$507,0))/100))</f>
        <v>0.41695874273759875</v>
      </c>
      <c r="M303">
        <f>M$50*EXP(-M$49*(HLOOKUP(M$49,'Russian Bonds'!$B$1:$L$507,MATCH($A303,'Russian Bonds'!$A$2:$A$507,0))/100))</f>
        <v>0.38440138443016753</v>
      </c>
      <c r="N303">
        <f>N$50*EXP(-N$49*(HLOOKUP(N$49,'Russian Bonds'!$B$1:$L$507,MATCH($A303,'Russian Bonds'!$A$2:$A$507,0))/100))</f>
        <v>0.3543861998951317</v>
      </c>
      <c r="O303">
        <f>O$50*EXP(-O$49*(HLOOKUP(O$49,'Russian Bonds'!$B$1:$L$507,MATCH($A303,'Russian Bonds'!$A$2:$A$507,0))/100))</f>
        <v>0.32671468876805659</v>
      </c>
      <c r="P303">
        <f>P$50*EXP(-P$49*(HLOOKUP(P$49,'Russian Bonds'!$B$1:$L$507,MATCH($A303,'Russian Bonds'!$A$2:$A$507,0))/100))</f>
        <v>0.28924881770783978</v>
      </c>
      <c r="Q303">
        <f>Q$50*EXP(-Q$49*(HLOOKUP(Q$49,'Russian Bonds'!$B$1:$L$507,MATCH($A303,'Russian Bonds'!$A$2:$A$507,0))/100))</f>
        <v>0.26594440378914885</v>
      </c>
      <c r="R303">
        <f>R$50*EXP(-R$49*(HLOOKUP(R$49,'Russian Bonds'!$B$1:$L$507,MATCH($A303,'Russian Bonds'!$A$2:$A$507,0))/100))</f>
        <v>0.24451759722732611</v>
      </c>
      <c r="S303">
        <f>S$50*EXP(-S$49*(HLOOKUP(S$49,'Russian Bonds'!$B$1:$L$507,MATCH($A303,'Russian Bonds'!$A$2:$A$507,0))/100))</f>
        <v>0.22481712155608224</v>
      </c>
      <c r="T303">
        <f>T$50*EXP(-T$49*(HLOOKUP(T$49,'Russian Bonds'!$B$1:$L$507,MATCH($A303,'Russian Bonds'!$A$2:$A$507,0))/100))</f>
        <v>0.20670388846399901</v>
      </c>
      <c r="U303" s="25">
        <f>U$50*EXP(-U$49*(HLOOKUP(U$49,'Russian Bonds'!$B$1:$L$507,MATCH($A303,'Russian Bonds'!$A$2:$A$507,0))/100))</f>
        <v>4.7380636409008456</v>
      </c>
      <c r="W303" s="129">
        <f t="shared" si="34"/>
        <v>73.322750427835018</v>
      </c>
      <c r="X303" s="21">
        <f t="shared" si="32"/>
        <v>5.6362566547421649</v>
      </c>
      <c r="Y303" s="28">
        <f t="shared" si="33"/>
        <v>-2.3679484933553578E-3</v>
      </c>
    </row>
    <row r="304" spans="1:25" x14ac:dyDescent="0.2">
      <c r="A304" s="175">
        <v>41291</v>
      </c>
      <c r="B304">
        <f>B$50*EXP(-B$49*(HLOOKUP(B$49,'Russian Bonds'!$B$1:$L$507,MATCH($A304,'Russian Bonds'!$A$2:$A$507,0))/100))</f>
        <v>17.571833266006188</v>
      </c>
      <c r="C304">
        <f>C$50*EXP(-C$49*(HLOOKUP(C$49,'Russian Bonds'!$B$1:$L$507,MATCH($A304,'Russian Bonds'!$A$2:$A$507,0))/100))</f>
        <v>2.2103784321716549</v>
      </c>
      <c r="D304">
        <f>D$50*EXP(-D$49*(HLOOKUP(D$49,'Russian Bonds'!$B$1:$L$507,MATCH($A304,'Russian Bonds'!$A$2:$A$507,0))/100))</f>
        <v>16.034141585744312</v>
      </c>
      <c r="E304">
        <f>E$50*EXP(-E$49*(HLOOKUP(E$49,'Russian Bonds'!$B$1:$L$507,MATCH($A304,'Russian Bonds'!$A$2:$A$507,0))/100))</f>
        <v>1.6301463830722955</v>
      </c>
      <c r="F304">
        <f>F$50*EXP(-F$49*(HLOOKUP(F$49,'Russian Bonds'!$B$1:$L$507,MATCH($A304,'Russian Bonds'!$A$2:$A$507,0))/100))</f>
        <v>14.34400056419806</v>
      </c>
      <c r="G304">
        <f>G$50*EXP(-G$49*(HLOOKUP(G$49,'Russian Bonds'!$B$1:$L$507,MATCH($A304,'Russian Bonds'!$A$2:$A$507,0))/100))</f>
        <v>1.0990842818602453</v>
      </c>
      <c r="H304">
        <f>H$50*EXP(-H$49*(HLOOKUP(H$49,'Russian Bonds'!$B$1:$L$507,MATCH($A304,'Russian Bonds'!$A$2:$A$507,0))/100))</f>
        <v>1.0126567897376164</v>
      </c>
      <c r="I304">
        <f>I$50*EXP(-I$49*(HLOOKUP(I$49,'Russian Bonds'!$B$1:$L$507,MATCH($A304,'Russian Bonds'!$A$2:$A$507,0))/100))</f>
        <v>0.93526755277363316</v>
      </c>
      <c r="J304">
        <f>J$50*EXP(-J$49*(HLOOKUP(J$49,'Russian Bonds'!$B$1:$L$507,MATCH($A304,'Russian Bonds'!$A$2:$A$507,0))/100))</f>
        <v>0.86379255453155623</v>
      </c>
      <c r="K304">
        <f>K$50*EXP(-K$49*(HLOOKUP(K$49,'Russian Bonds'!$B$1:$L$507,MATCH($A304,'Russian Bonds'!$A$2:$A$507,0))/100))</f>
        <v>10.279330355260495</v>
      </c>
      <c r="L304">
        <f>L$50*EXP(-L$49*(HLOOKUP(L$49,'Russian Bonds'!$B$1:$L$507,MATCH($A304,'Russian Bonds'!$A$2:$A$507,0))/100))</f>
        <v>0.41833697942842313</v>
      </c>
      <c r="M304">
        <f>M$50*EXP(-M$49*(HLOOKUP(M$49,'Russian Bonds'!$B$1:$L$507,MATCH($A304,'Russian Bonds'!$A$2:$A$507,0))/100))</f>
        <v>0.38578772332688466</v>
      </c>
      <c r="N304">
        <f>N$50*EXP(-N$49*(HLOOKUP(N$49,'Russian Bonds'!$B$1:$L$507,MATCH($A304,'Russian Bonds'!$A$2:$A$507,0))/100))</f>
        <v>0.35577100468883088</v>
      </c>
      <c r="O304">
        <f>O$50*EXP(-O$49*(HLOOKUP(O$49,'Russian Bonds'!$B$1:$L$507,MATCH($A304,'Russian Bonds'!$A$2:$A$507,0))/100))</f>
        <v>0.32808977612294987</v>
      </c>
      <c r="P304">
        <f>P$50*EXP(-P$49*(HLOOKUP(P$49,'Russian Bonds'!$B$1:$L$507,MATCH($A304,'Russian Bonds'!$A$2:$A$507,0))/100))</f>
        <v>0.29055337042971729</v>
      </c>
      <c r="Q304">
        <f>Q$50*EXP(-Q$49*(HLOOKUP(Q$49,'Russian Bonds'!$B$1:$L$507,MATCH($A304,'Russian Bonds'!$A$2:$A$507,0))/100))</f>
        <v>0.26722400551464359</v>
      </c>
      <c r="R304">
        <f>R$50*EXP(-R$49*(HLOOKUP(R$49,'Russian Bonds'!$B$1:$L$507,MATCH($A304,'Russian Bonds'!$A$2:$A$507,0))/100))</f>
        <v>0.24576782233735436</v>
      </c>
      <c r="S304">
        <f>S$50*EXP(-S$49*(HLOOKUP(S$49,'Russian Bonds'!$B$1:$L$507,MATCH($A304,'Russian Bonds'!$A$2:$A$507,0))/100))</f>
        <v>0.2260344177541917</v>
      </c>
      <c r="T304">
        <f>T$50*EXP(-T$49*(HLOOKUP(T$49,'Russian Bonds'!$B$1:$L$507,MATCH($A304,'Russian Bonds'!$A$2:$A$507,0))/100))</f>
        <v>0.20788546492203269</v>
      </c>
      <c r="U304" s="25">
        <f>U$50*EXP(-U$49*(HLOOKUP(U$49,'Russian Bonds'!$B$1:$L$507,MATCH($A304,'Russian Bonds'!$A$2:$A$507,0))/100))</f>
        <v>4.7761201731892511</v>
      </c>
      <c r="W304" s="129">
        <f t="shared" si="34"/>
        <v>73.48220250307034</v>
      </c>
      <c r="X304" s="21">
        <f t="shared" si="32"/>
        <v>5.6458638025994885</v>
      </c>
      <c r="Y304" s="28">
        <f t="shared" si="33"/>
        <v>2.1722991595978037E-3</v>
      </c>
    </row>
    <row r="305" spans="1:25" x14ac:dyDescent="0.2">
      <c r="A305" s="175">
        <v>41292</v>
      </c>
      <c r="B305">
        <f>B$50*EXP(-B$49*(HLOOKUP(B$49,'Russian Bonds'!$B$1:$L$507,MATCH($A305,'Russian Bonds'!$A$2:$A$507,0))/100))</f>
        <v>17.570076170535824</v>
      </c>
      <c r="C305">
        <f>C$50*EXP(-C$49*(HLOOKUP(C$49,'Russian Bonds'!$B$1:$L$507,MATCH($A305,'Russian Bonds'!$A$2:$A$507,0))/100))</f>
        <v>2.2103784321716549</v>
      </c>
      <c r="D305">
        <f>D$50*EXP(-D$49*(HLOOKUP(D$49,'Russian Bonds'!$B$1:$L$507,MATCH($A305,'Russian Bonds'!$A$2:$A$507,0))/100))</f>
        <v>16.038952549828565</v>
      </c>
      <c r="E305">
        <f>E$50*EXP(-E$49*(HLOOKUP(E$49,'Russian Bonds'!$B$1:$L$507,MATCH($A305,'Russian Bonds'!$A$2:$A$507,0))/100))</f>
        <v>1.6307985720546252</v>
      </c>
      <c r="F305">
        <f>F$50*EXP(-F$49*(HLOOKUP(F$49,'Russian Bonds'!$B$1:$L$507,MATCH($A305,'Russian Bonds'!$A$2:$A$507,0))/100))</f>
        <v>14.336830356617236</v>
      </c>
      <c r="G305">
        <f>G$50*EXP(-G$49*(HLOOKUP(G$49,'Russian Bonds'!$B$1:$L$507,MATCH($A305,'Russian Bonds'!$A$2:$A$507,0))/100))</f>
        <v>1.0984250290867388</v>
      </c>
      <c r="H305">
        <f>H$50*EXP(-H$49*(HLOOKUP(H$49,'Russian Bonds'!$B$1:$L$507,MATCH($A305,'Russian Bonds'!$A$2:$A$507,0))/100))</f>
        <v>1.0105324418251733</v>
      </c>
      <c r="I305">
        <f>I$50*EXP(-I$49*(HLOOKUP(I$49,'Russian Bonds'!$B$1:$L$507,MATCH($A305,'Russian Bonds'!$A$2:$A$507,0))/100))</f>
        <v>0.93302560206396423</v>
      </c>
      <c r="J305">
        <f>J$50*EXP(-J$49*(HLOOKUP(J$49,'Russian Bonds'!$B$1:$L$507,MATCH($A305,'Russian Bonds'!$A$2:$A$507,0))/100))</f>
        <v>0.86146346032642251</v>
      </c>
      <c r="K305">
        <f>K$50*EXP(-K$49*(HLOOKUP(K$49,'Russian Bonds'!$B$1:$L$507,MATCH($A305,'Russian Bonds'!$A$2:$A$507,0))/100))</f>
        <v>10.248538574958996</v>
      </c>
      <c r="L305">
        <f>L$50*EXP(-L$49*(HLOOKUP(L$49,'Russian Bonds'!$B$1:$L$507,MATCH($A305,'Russian Bonds'!$A$2:$A$507,0))/100))</f>
        <v>0.41695874273759875</v>
      </c>
      <c r="M305">
        <f>M$50*EXP(-M$49*(HLOOKUP(M$49,'Russian Bonds'!$B$1:$L$507,MATCH($A305,'Russian Bonds'!$A$2:$A$507,0))/100))</f>
        <v>0.38440138443016753</v>
      </c>
      <c r="N305">
        <f>N$50*EXP(-N$49*(HLOOKUP(N$49,'Russian Bonds'!$B$1:$L$507,MATCH($A305,'Russian Bonds'!$A$2:$A$507,0))/100))</f>
        <v>0.3543861998951317</v>
      </c>
      <c r="O305">
        <f>O$50*EXP(-O$49*(HLOOKUP(O$49,'Russian Bonds'!$B$1:$L$507,MATCH($A305,'Russian Bonds'!$A$2:$A$507,0))/100))</f>
        <v>0.32671468876805659</v>
      </c>
      <c r="P305">
        <f>P$50*EXP(-P$49*(HLOOKUP(P$49,'Russian Bonds'!$B$1:$L$507,MATCH($A305,'Russian Bonds'!$A$2:$A$507,0))/100))</f>
        <v>0.28924881770783978</v>
      </c>
      <c r="Q305">
        <f>Q$50*EXP(-Q$49*(HLOOKUP(Q$49,'Russian Bonds'!$B$1:$L$507,MATCH($A305,'Russian Bonds'!$A$2:$A$507,0))/100))</f>
        <v>0.26594440378914885</v>
      </c>
      <c r="R305">
        <f>R$50*EXP(-R$49*(HLOOKUP(R$49,'Russian Bonds'!$B$1:$L$507,MATCH($A305,'Russian Bonds'!$A$2:$A$507,0))/100))</f>
        <v>0.24451759722732611</v>
      </c>
      <c r="S305">
        <f>S$50*EXP(-S$49*(HLOOKUP(S$49,'Russian Bonds'!$B$1:$L$507,MATCH($A305,'Russian Bonds'!$A$2:$A$507,0))/100))</f>
        <v>0.22481712155608224</v>
      </c>
      <c r="T305">
        <f>T$50*EXP(-T$49*(HLOOKUP(T$49,'Russian Bonds'!$B$1:$L$507,MATCH($A305,'Russian Bonds'!$A$2:$A$507,0))/100))</f>
        <v>0.20670388846399901</v>
      </c>
      <c r="U305" s="25">
        <f>U$50*EXP(-U$49*(HLOOKUP(U$49,'Russian Bonds'!$B$1:$L$507,MATCH($A305,'Russian Bonds'!$A$2:$A$507,0))/100))</f>
        <v>4.7665774787182409</v>
      </c>
      <c r="W305" s="129">
        <f t="shared" si="34"/>
        <v>73.419291512762811</v>
      </c>
      <c r="X305" s="21">
        <f t="shared" si="32"/>
        <v>5.6404621966010309</v>
      </c>
      <c r="Y305" s="28">
        <f t="shared" si="33"/>
        <v>-8.565058452941162E-4</v>
      </c>
    </row>
    <row r="306" spans="1:25" x14ac:dyDescent="0.2">
      <c r="A306" s="175">
        <v>41293</v>
      </c>
      <c r="B306">
        <f>B$50*EXP(-B$49*(HLOOKUP(B$49,'Russian Bonds'!$B$1:$L$507,MATCH($A306,'Russian Bonds'!$A$2:$A$507,0))/100))</f>
        <v>17.573590537194882</v>
      </c>
      <c r="C306">
        <f>C$50*EXP(-C$49*(HLOOKUP(C$49,'Russian Bonds'!$B$1:$L$507,MATCH($A306,'Russian Bonds'!$A$2:$A$507,0))/100))</f>
        <v>2.2121474424271472</v>
      </c>
      <c r="D306">
        <f>D$50*EXP(-D$49*(HLOOKUP(D$49,'Russian Bonds'!$B$1:$L$507,MATCH($A306,'Russian Bonds'!$A$2:$A$507,0))/100))</f>
        <v>16.038952549828565</v>
      </c>
      <c r="E306">
        <f>E$50*EXP(-E$49*(HLOOKUP(E$49,'Russian Bonds'!$B$1:$L$507,MATCH($A306,'Russian Bonds'!$A$2:$A$507,0))/100))</f>
        <v>1.6307985720546252</v>
      </c>
      <c r="F306">
        <f>F$50*EXP(-F$49*(HLOOKUP(F$49,'Russian Bonds'!$B$1:$L$507,MATCH($A306,'Russian Bonds'!$A$2:$A$507,0))/100))</f>
        <v>14.322500692286919</v>
      </c>
      <c r="G306">
        <f>G$50*EXP(-G$49*(HLOOKUP(G$49,'Russian Bonds'!$B$1:$L$507,MATCH($A306,'Russian Bonds'!$A$2:$A$507,0))/100))</f>
        <v>1.0971077096016042</v>
      </c>
      <c r="H306">
        <f>H$50*EXP(-H$49*(HLOOKUP(H$49,'Russian Bonds'!$B$1:$L$507,MATCH($A306,'Russian Bonds'!$A$2:$A$507,0))/100))</f>
        <v>1.0098253166385853</v>
      </c>
      <c r="I306">
        <f>I$50*EXP(-I$49*(HLOOKUP(I$49,'Russian Bonds'!$B$1:$L$507,MATCH($A306,'Russian Bonds'!$A$2:$A$507,0))/100))</f>
        <v>0.93227948007090355</v>
      </c>
      <c r="J306">
        <f>J$50*EXP(-J$49*(HLOOKUP(J$49,'Russian Bonds'!$B$1:$L$507,MATCH($A306,'Russian Bonds'!$A$2:$A$507,0))/100))</f>
        <v>0.86068849200018593</v>
      </c>
      <c r="K306">
        <f>K$50*EXP(-K$49*(HLOOKUP(K$49,'Russian Bonds'!$B$1:$L$507,MATCH($A306,'Russian Bonds'!$A$2:$A$507,0))/100))</f>
        <v>10.238295158945663</v>
      </c>
      <c r="L306">
        <f>L$50*EXP(-L$49*(HLOOKUP(L$49,'Russian Bonds'!$B$1:$L$507,MATCH($A306,'Russian Bonds'!$A$2:$A$507,0))/100))</f>
        <v>0.41650034028815691</v>
      </c>
      <c r="M306">
        <f>M$50*EXP(-M$49*(HLOOKUP(M$49,'Russian Bonds'!$B$1:$L$507,MATCH($A306,'Russian Bonds'!$A$2:$A$507,0))/100))</f>
        <v>0.38394037942717379</v>
      </c>
      <c r="N306">
        <f>N$50*EXP(-N$49*(HLOOKUP(N$49,'Russian Bonds'!$B$1:$L$507,MATCH($A306,'Russian Bonds'!$A$2:$A$507,0))/100))</f>
        <v>0.35392579716188477</v>
      </c>
      <c r="O306">
        <f>O$50*EXP(-O$49*(HLOOKUP(O$49,'Russian Bonds'!$B$1:$L$507,MATCH($A306,'Russian Bonds'!$A$2:$A$507,0))/100))</f>
        <v>0.32625760823481109</v>
      </c>
      <c r="P306">
        <f>P$50*EXP(-P$49*(HLOOKUP(P$49,'Russian Bonds'!$B$1:$L$507,MATCH($A306,'Russian Bonds'!$A$2:$A$507,0))/100))</f>
        <v>0.29055337042971729</v>
      </c>
      <c r="Q306">
        <f>Q$50*EXP(-Q$49*(HLOOKUP(Q$49,'Russian Bonds'!$B$1:$L$507,MATCH($A306,'Russian Bonds'!$A$2:$A$507,0))/100))</f>
        <v>0.26722400551464359</v>
      </c>
      <c r="R306">
        <f>R$50*EXP(-R$49*(HLOOKUP(R$49,'Russian Bonds'!$B$1:$L$507,MATCH($A306,'Russian Bonds'!$A$2:$A$507,0))/100))</f>
        <v>0.24576782233735436</v>
      </c>
      <c r="S306">
        <f>S$50*EXP(-S$49*(HLOOKUP(S$49,'Russian Bonds'!$B$1:$L$507,MATCH($A306,'Russian Bonds'!$A$2:$A$507,0))/100))</f>
        <v>0.2260344177541917</v>
      </c>
      <c r="T306">
        <f>T$50*EXP(-T$49*(HLOOKUP(T$49,'Russian Bonds'!$B$1:$L$507,MATCH($A306,'Russian Bonds'!$A$2:$A$507,0))/100))</f>
        <v>0.20788546492203269</v>
      </c>
      <c r="U306" s="25">
        <f>U$50*EXP(-U$49*(HLOOKUP(U$49,'Russian Bonds'!$B$1:$L$507,MATCH($A306,'Russian Bonds'!$A$2:$A$507,0))/100))</f>
        <v>4.8337788755790925</v>
      </c>
      <c r="W306" s="129">
        <f t="shared" si="34"/>
        <v>73.46805403269812</v>
      </c>
      <c r="X306" s="21">
        <f t="shared" si="32"/>
        <v>5.6535135207502929</v>
      </c>
      <c r="Y306" s="28">
        <f t="shared" si="33"/>
        <v>6.6394448814539712E-4</v>
      </c>
    </row>
    <row r="307" spans="1:25" x14ac:dyDescent="0.2">
      <c r="A307" s="175">
        <v>41296</v>
      </c>
      <c r="B307">
        <f>B$50*EXP(-B$49*(HLOOKUP(B$49,'Russian Bonds'!$B$1:$L$507,MATCH($A307,'Russian Bonds'!$A$2:$A$507,0))/100))</f>
        <v>17.564805938259031</v>
      </c>
      <c r="C307">
        <f>C$50*EXP(-C$49*(HLOOKUP(C$49,'Russian Bonds'!$B$1:$L$507,MATCH($A307,'Russian Bonds'!$A$2:$A$507,0))/100))</f>
        <v>2.2125899161615314</v>
      </c>
      <c r="D307">
        <f>D$50*EXP(-D$49*(HLOOKUP(D$49,'Russian Bonds'!$B$1:$L$507,MATCH($A307,'Russian Bonds'!$A$2:$A$507,0))/100))</f>
        <v>16.0582108455548</v>
      </c>
      <c r="E307">
        <f>E$50*EXP(-E$49*(HLOOKUP(E$49,'Russian Bonds'!$B$1:$L$507,MATCH($A307,'Russian Bonds'!$A$2:$A$507,0))/100))</f>
        <v>1.633409938305822</v>
      </c>
      <c r="F307">
        <f>F$50*EXP(-F$49*(HLOOKUP(F$49,'Russian Bonds'!$B$1:$L$507,MATCH($A307,'Russian Bonds'!$A$2:$A$507,0))/100))</f>
        <v>14.351174357779101</v>
      </c>
      <c r="G307">
        <f>G$50*EXP(-G$49*(HLOOKUP(G$49,'Russian Bonds'!$B$1:$L$507,MATCH($A307,'Russian Bonds'!$A$2:$A$507,0))/100))</f>
        <v>1.0997439303041052</v>
      </c>
      <c r="H307">
        <f>H$50*EXP(-H$49*(HLOOKUP(H$49,'Russian Bonds'!$B$1:$L$507,MATCH($A307,'Russian Bonds'!$A$2:$A$507,0))/100))</f>
        <v>1.0105324418251733</v>
      </c>
      <c r="I307">
        <f>I$50*EXP(-I$49*(HLOOKUP(I$49,'Russian Bonds'!$B$1:$L$507,MATCH($A307,'Russian Bonds'!$A$2:$A$507,0))/100))</f>
        <v>0.93302560206396423</v>
      </c>
      <c r="J307">
        <f>J$50*EXP(-J$49*(HLOOKUP(J$49,'Russian Bonds'!$B$1:$L$507,MATCH($A307,'Russian Bonds'!$A$2:$A$507,0))/100))</f>
        <v>0.86146346032642251</v>
      </c>
      <c r="K307">
        <f>K$50*EXP(-K$49*(HLOOKUP(K$49,'Russian Bonds'!$B$1:$L$507,MATCH($A307,'Russian Bonds'!$A$2:$A$507,0))/100))</f>
        <v>10.187231448808962</v>
      </c>
      <c r="L307">
        <f>L$50*EXP(-L$49*(HLOOKUP(L$49,'Russian Bonds'!$B$1:$L$507,MATCH($A307,'Russian Bonds'!$A$2:$A$507,0))/100))</f>
        <v>0.41421587645087421</v>
      </c>
      <c r="M307">
        <f>M$50*EXP(-M$49*(HLOOKUP(M$49,'Russian Bonds'!$B$1:$L$507,MATCH($A307,'Russian Bonds'!$A$2:$A$507,0))/100))</f>
        <v>0.38164363427629472</v>
      </c>
      <c r="N307">
        <f>N$50*EXP(-N$49*(HLOOKUP(N$49,'Russian Bonds'!$B$1:$L$507,MATCH($A307,'Russian Bonds'!$A$2:$A$507,0))/100))</f>
        <v>0.35163273998960887</v>
      </c>
      <c r="O307">
        <f>O$50*EXP(-O$49*(HLOOKUP(O$49,'Russian Bonds'!$B$1:$L$507,MATCH($A307,'Russian Bonds'!$A$2:$A$507,0))/100))</f>
        <v>0.32398177967010294</v>
      </c>
      <c r="P307">
        <f>P$50*EXP(-P$49*(HLOOKUP(P$49,'Russian Bonds'!$B$1:$L$507,MATCH($A307,'Russian Bonds'!$A$2:$A$507,0))/100))</f>
        <v>0.28408891740834985</v>
      </c>
      <c r="Q307">
        <f>Q$50*EXP(-Q$49*(HLOOKUP(Q$49,'Russian Bonds'!$B$1:$L$507,MATCH($A307,'Russian Bonds'!$A$2:$A$507,0))/100))</f>
        <v>0.2608869778882153</v>
      </c>
      <c r="R307">
        <f>R$50*EXP(-R$49*(HLOOKUP(R$49,'Russian Bonds'!$B$1:$L$507,MATCH($A307,'Russian Bonds'!$A$2:$A$507,0))/100))</f>
        <v>0.23957997324412939</v>
      </c>
      <c r="S307">
        <f>S$50*EXP(-S$49*(HLOOKUP(S$49,'Russian Bonds'!$B$1:$L$507,MATCH($A307,'Russian Bonds'!$A$2:$A$507,0))/100))</f>
        <v>0.22001314149245063</v>
      </c>
      <c r="T307">
        <f>T$50*EXP(-T$49*(HLOOKUP(T$49,'Russian Bonds'!$B$1:$L$507,MATCH($A307,'Russian Bonds'!$A$2:$A$507,0))/100))</f>
        <v>0.20204436027735978</v>
      </c>
      <c r="U307" s="25">
        <f>U$50*EXP(-U$49*(HLOOKUP(U$49,'Russian Bonds'!$B$1:$L$507,MATCH($A307,'Russian Bonds'!$A$2:$A$507,0))/100))</f>
        <v>4.6072379655759432</v>
      </c>
      <c r="W307" s="129">
        <f t="shared" si="34"/>
        <v>73.19751324566225</v>
      </c>
      <c r="X307" s="21">
        <f t="shared" si="32"/>
        <v>5.6000714401244798</v>
      </c>
      <c r="Y307" s="28">
        <f t="shared" si="33"/>
        <v>-3.6892243885596424E-3</v>
      </c>
    </row>
    <row r="308" spans="1:25" x14ac:dyDescent="0.2">
      <c r="A308" s="175">
        <v>41297</v>
      </c>
      <c r="B308">
        <f>B$50*EXP(-B$49*(HLOOKUP(B$49,'Russian Bonds'!$B$1:$L$507,MATCH($A308,'Russian Bonds'!$A$2:$A$507,0))/100))</f>
        <v>17.571833266006188</v>
      </c>
      <c r="C308">
        <f>C$50*EXP(-C$49*(HLOOKUP(C$49,'Russian Bonds'!$B$1:$L$507,MATCH($A308,'Russian Bonds'!$A$2:$A$507,0))/100))</f>
        <v>2.2121474424271472</v>
      </c>
      <c r="D308">
        <f>D$50*EXP(-D$49*(HLOOKUP(D$49,'Russian Bonds'!$B$1:$L$507,MATCH($A308,'Russian Bonds'!$A$2:$A$507,0))/100))</f>
        <v>16.048578808947411</v>
      </c>
      <c r="E308">
        <f>E$50*EXP(-E$49*(HLOOKUP(E$49,'Russian Bonds'!$B$1:$L$507,MATCH($A308,'Russian Bonds'!$A$2:$A$507,0))/100))</f>
        <v>1.6321037329070012</v>
      </c>
      <c r="F308">
        <f>F$50*EXP(-F$49*(HLOOKUP(F$49,'Russian Bonds'!$B$1:$L$507,MATCH($A308,'Russian Bonds'!$A$2:$A$507,0))/100))</f>
        <v>14.34400056419806</v>
      </c>
      <c r="G308">
        <f>G$50*EXP(-G$49*(HLOOKUP(G$49,'Russian Bonds'!$B$1:$L$507,MATCH($A308,'Russian Bonds'!$A$2:$A$507,0))/100))</f>
        <v>1.0990842818602453</v>
      </c>
      <c r="H308">
        <f>H$50*EXP(-H$49*(HLOOKUP(H$49,'Russian Bonds'!$B$1:$L$507,MATCH($A308,'Russian Bonds'!$A$2:$A$507,0))/100))</f>
        <v>1.0105324418251733</v>
      </c>
      <c r="I308">
        <f>I$50*EXP(-I$49*(HLOOKUP(I$49,'Russian Bonds'!$B$1:$L$507,MATCH($A308,'Russian Bonds'!$A$2:$A$507,0))/100))</f>
        <v>0.93302560206396423</v>
      </c>
      <c r="J308">
        <f>J$50*EXP(-J$49*(HLOOKUP(J$49,'Russian Bonds'!$B$1:$L$507,MATCH($A308,'Russian Bonds'!$A$2:$A$507,0))/100))</f>
        <v>0.86146346032642251</v>
      </c>
      <c r="K308">
        <f>K$50*EXP(-K$49*(HLOOKUP(K$49,'Russian Bonds'!$B$1:$L$507,MATCH($A308,'Russian Bonds'!$A$2:$A$507,0))/100))</f>
        <v>10.177049309278432</v>
      </c>
      <c r="L308">
        <f>L$50*EXP(-L$49*(HLOOKUP(L$49,'Russian Bonds'!$B$1:$L$507,MATCH($A308,'Russian Bonds'!$A$2:$A$507,0))/100))</f>
        <v>0.41376048949552191</v>
      </c>
      <c r="M308">
        <f>M$50*EXP(-M$49*(HLOOKUP(M$49,'Russian Bonds'!$B$1:$L$507,MATCH($A308,'Russian Bonds'!$A$2:$A$507,0))/100))</f>
        <v>0.38118593658869948</v>
      </c>
      <c r="N308">
        <f>N$50*EXP(-N$49*(HLOOKUP(N$49,'Russian Bonds'!$B$1:$L$507,MATCH($A308,'Russian Bonds'!$A$2:$A$507,0))/100))</f>
        <v>0.35117591442857338</v>
      </c>
      <c r="O308">
        <f>O$50*EXP(-O$49*(HLOOKUP(O$49,'Russian Bonds'!$B$1:$L$507,MATCH($A308,'Russian Bonds'!$A$2:$A$507,0))/100))</f>
        <v>0.32352852253259307</v>
      </c>
      <c r="P308">
        <f>P$50*EXP(-P$49*(HLOOKUP(P$49,'Russian Bonds'!$B$1:$L$507,MATCH($A308,'Russian Bonds'!$A$2:$A$507,0))/100))</f>
        <v>0.28154358831354948</v>
      </c>
      <c r="Q308">
        <f>Q$50*EXP(-Q$49*(HLOOKUP(Q$49,'Russian Bonds'!$B$1:$L$507,MATCH($A308,'Russian Bonds'!$A$2:$A$507,0))/100))</f>
        <v>0.25839444619522872</v>
      </c>
      <c r="R308">
        <f>R$50*EXP(-R$49*(HLOOKUP(R$49,'Russian Bonds'!$B$1:$L$507,MATCH($A308,'Russian Bonds'!$A$2:$A$507,0))/100))</f>
        <v>0.2371486782010504</v>
      </c>
      <c r="S308">
        <f>S$50*EXP(-S$49*(HLOOKUP(S$49,'Russian Bonds'!$B$1:$L$507,MATCH($A308,'Russian Bonds'!$A$2:$A$507,0))/100))</f>
        <v>0.21764978466299492</v>
      </c>
      <c r="T308">
        <f>T$50*EXP(-T$49*(HLOOKUP(T$49,'Russian Bonds'!$B$1:$L$507,MATCH($A308,'Russian Bonds'!$A$2:$A$507,0))/100))</f>
        <v>0.19975413366498887</v>
      </c>
      <c r="U308" s="25">
        <f>U$50*EXP(-U$49*(HLOOKUP(U$49,'Russian Bonds'!$B$1:$L$507,MATCH($A308,'Russian Bonds'!$A$2:$A$507,0))/100))</f>
        <v>4.525049596590426</v>
      </c>
      <c r="W308" s="129">
        <f t="shared" si="34"/>
        <v>73.079010000513662</v>
      </c>
      <c r="X308" s="21">
        <f t="shared" si="32"/>
        <v>5.5812151270082966</v>
      </c>
      <c r="Y308" s="28">
        <f t="shared" si="33"/>
        <v>-1.6202637093615689E-3</v>
      </c>
    </row>
    <row r="309" spans="1:25" x14ac:dyDescent="0.2">
      <c r="A309" s="175">
        <v>41298</v>
      </c>
      <c r="B309">
        <f>B$50*EXP(-B$49*(HLOOKUP(B$49,'Russian Bonds'!$B$1:$L$507,MATCH($A309,'Russian Bonds'!$A$2:$A$507,0))/100))</f>
        <v>17.570076170535824</v>
      </c>
      <c r="C309">
        <f>C$50*EXP(-C$49*(HLOOKUP(C$49,'Russian Bonds'!$B$1:$L$507,MATCH($A309,'Russian Bonds'!$A$2:$A$507,0))/100))</f>
        <v>2.2112627603983777</v>
      </c>
      <c r="D309">
        <f>D$50*EXP(-D$49*(HLOOKUP(D$49,'Russian Bonds'!$B$1:$L$507,MATCH($A309,'Russian Bonds'!$A$2:$A$507,0))/100))</f>
        <v>16.029332064732813</v>
      </c>
      <c r="E309">
        <f>E$50*EXP(-E$49*(HLOOKUP(E$49,'Russian Bonds'!$B$1:$L$507,MATCH($A309,'Russian Bonds'!$A$2:$A$507,0))/100))</f>
        <v>1.629494454913391</v>
      </c>
      <c r="F309">
        <f>F$50*EXP(-F$49*(HLOOKUP(F$49,'Russian Bonds'!$B$1:$L$507,MATCH($A309,'Russian Bonds'!$A$2:$A$507,0))/100))</f>
        <v>14.308185350458494</v>
      </c>
      <c r="G309">
        <f>G$50*EXP(-G$49*(HLOOKUP(G$49,'Russian Bonds'!$B$1:$L$507,MATCH($A309,'Russian Bonds'!$A$2:$A$507,0))/100))</f>
        <v>1.0957919699517606</v>
      </c>
      <c r="H309">
        <f>H$50*EXP(-H$49*(HLOOKUP(H$49,'Russian Bonds'!$B$1:$L$507,MATCH($A309,'Russian Bonds'!$A$2:$A$507,0))/100))</f>
        <v>1.0070017605752093</v>
      </c>
      <c r="I309">
        <f>I$50*EXP(-I$49*(HLOOKUP(I$49,'Russian Bonds'!$B$1:$L$507,MATCH($A309,'Russian Bonds'!$A$2:$A$507,0))/100))</f>
        <v>0.92930095391819623</v>
      </c>
      <c r="J309">
        <f>J$50*EXP(-J$49*(HLOOKUP(J$49,'Russian Bonds'!$B$1:$L$507,MATCH($A309,'Russian Bonds'!$A$2:$A$507,0))/100))</f>
        <v>0.85759558400371871</v>
      </c>
      <c r="K309">
        <f>K$50*EXP(-K$49*(HLOOKUP(K$49,'Russian Bonds'!$B$1:$L$507,MATCH($A309,'Russian Bonds'!$A$2:$A$507,0))/100))</f>
        <v>10.126291064091305</v>
      </c>
      <c r="L309">
        <f>L$50*EXP(-L$49*(HLOOKUP(L$49,'Russian Bonds'!$B$1:$L$507,MATCH($A309,'Russian Bonds'!$A$2:$A$507,0))/100))</f>
        <v>0.4114910534732249</v>
      </c>
      <c r="M309">
        <f>M$50*EXP(-M$49*(HLOOKUP(M$49,'Russian Bonds'!$B$1:$L$507,MATCH($A309,'Russian Bonds'!$A$2:$A$507,0))/100))</f>
        <v>0.37890566861389152</v>
      </c>
      <c r="N309">
        <f>N$50*EXP(-N$49*(HLOOKUP(N$49,'Russian Bonds'!$B$1:$L$507,MATCH($A309,'Russian Bonds'!$A$2:$A$507,0))/100))</f>
        <v>0.34890067352845128</v>
      </c>
      <c r="O309">
        <f>O$50*EXP(-O$49*(HLOOKUP(O$49,'Russian Bonds'!$B$1:$L$507,MATCH($A309,'Russian Bonds'!$A$2:$A$507,0))/100))</f>
        <v>0.3212717308609408</v>
      </c>
      <c r="P309">
        <f>P$50*EXP(-P$49*(HLOOKUP(P$49,'Russian Bonds'!$B$1:$L$507,MATCH($A309,'Russian Bonds'!$A$2:$A$507,0))/100))</f>
        <v>0.27985938444787378</v>
      </c>
      <c r="Q309">
        <f>Q$50*EXP(-Q$49*(HLOOKUP(Q$49,'Russian Bonds'!$B$1:$L$507,MATCH($A309,'Russian Bonds'!$A$2:$A$507,0))/100))</f>
        <v>0.25674600238645173</v>
      </c>
      <c r="R309">
        <f>R$50*EXP(-R$49*(HLOOKUP(R$49,'Russian Bonds'!$B$1:$L$507,MATCH($A309,'Russian Bonds'!$A$2:$A$507,0))/100))</f>
        <v>0.23554153765996641</v>
      </c>
      <c r="S309">
        <f>S$50*EXP(-S$49*(HLOOKUP(S$49,'Russian Bonds'!$B$1:$L$507,MATCH($A309,'Russian Bonds'!$A$2:$A$507,0))/100))</f>
        <v>0.21608833418061815</v>
      </c>
      <c r="T309">
        <f>T$50*EXP(-T$49*(HLOOKUP(T$49,'Russian Bonds'!$B$1:$L$507,MATCH($A309,'Russian Bonds'!$A$2:$A$507,0))/100))</f>
        <v>0.19824175656169563</v>
      </c>
      <c r="U309" s="25">
        <f>U$50*EXP(-U$49*(HLOOKUP(U$49,'Russian Bonds'!$B$1:$L$507,MATCH($A309,'Russian Bonds'!$A$2:$A$507,0))/100))</f>
        <v>4.4889936160382682</v>
      </c>
      <c r="W309" s="129">
        <f t="shared" si="34"/>
        <v>72.900371891330465</v>
      </c>
      <c r="X309" s="21">
        <f t="shared" si="32"/>
        <v>5.569681002314578</v>
      </c>
      <c r="Y309" s="28">
        <f t="shared" si="33"/>
        <v>-2.4474442354535013E-3</v>
      </c>
    </row>
    <row r="310" spans="1:25" x14ac:dyDescent="0.2">
      <c r="A310" s="175">
        <v>41299</v>
      </c>
      <c r="B310">
        <f>B$50*EXP(-B$49*(HLOOKUP(B$49,'Russian Bonds'!$B$1:$L$507,MATCH($A310,'Russian Bonds'!$A$2:$A$507,0))/100))</f>
        <v>17.559537286814788</v>
      </c>
      <c r="C310">
        <f>C$50*EXP(-C$49*(HLOOKUP(C$49,'Russian Bonds'!$B$1:$L$507,MATCH($A310,'Russian Bonds'!$A$2:$A$507,0))/100))</f>
        <v>2.2099364006898421</v>
      </c>
      <c r="D310">
        <f>D$50*EXP(-D$49*(HLOOKUP(D$49,'Russian Bonds'!$B$1:$L$507,MATCH($A310,'Russian Bonds'!$A$2:$A$507,0))/100))</f>
        <v>16.014912155806911</v>
      </c>
      <c r="E310">
        <f>E$50*EXP(-E$49*(HLOOKUP(E$49,'Russian Bonds'!$B$1:$L$507,MATCH($A310,'Russian Bonds'!$A$2:$A$507,0))/100))</f>
        <v>1.6275402343343486</v>
      </c>
      <c r="F310">
        <f>F$50*EXP(-F$49*(HLOOKUP(F$49,'Russian Bonds'!$B$1:$L$507,MATCH($A310,'Russian Bonds'!$A$2:$A$507,0))/100))</f>
        <v>14.243943169696788</v>
      </c>
      <c r="G310">
        <f>G$50*EXP(-G$49*(HLOOKUP(G$49,'Russian Bonds'!$B$1:$L$507,MATCH($A310,'Russian Bonds'!$A$2:$A$507,0))/100))</f>
        <v>1.0898906412417599</v>
      </c>
      <c r="H310">
        <f>H$50*EXP(-H$49*(HLOOKUP(H$49,'Russian Bonds'!$B$1:$L$507,MATCH($A310,'Russian Bonds'!$A$2:$A$507,0))/100))</f>
        <v>0.99787961327452401</v>
      </c>
      <c r="I310">
        <f>I$50*EXP(-I$49*(HLOOKUP(I$49,'Russian Bonds'!$B$1:$L$507,MATCH($A310,'Russian Bonds'!$A$2:$A$507,0))/100))</f>
        <v>0.91968630682220909</v>
      </c>
      <c r="J310">
        <f>J$50*EXP(-J$49*(HLOOKUP(J$49,'Russian Bonds'!$B$1:$L$507,MATCH($A310,'Russian Bonds'!$A$2:$A$507,0))/100))</f>
        <v>0.84762018554595142</v>
      </c>
      <c r="K310">
        <f>K$50*EXP(-K$49*(HLOOKUP(K$49,'Russian Bonds'!$B$1:$L$507,MATCH($A310,'Russian Bonds'!$A$2:$A$507,0))/100))</f>
        <v>9.9955012559622336</v>
      </c>
      <c r="L310">
        <f>L$50*EXP(-L$49*(HLOOKUP(L$49,'Russian Bonds'!$B$1:$L$507,MATCH($A310,'Russian Bonds'!$A$2:$A$507,0))/100))</f>
        <v>0.40564860447872864</v>
      </c>
      <c r="M310">
        <f>M$50*EXP(-M$49*(HLOOKUP(M$49,'Russian Bonds'!$B$1:$L$507,MATCH($A310,'Russian Bonds'!$A$2:$A$507,0))/100))</f>
        <v>0.37304060661011912</v>
      </c>
      <c r="N310">
        <f>N$50*EXP(-N$49*(HLOOKUP(N$49,'Russian Bonds'!$B$1:$L$507,MATCH($A310,'Russian Bonds'!$A$2:$A$507,0))/100))</f>
        <v>0.3430537974088923</v>
      </c>
      <c r="O310">
        <f>O$50*EXP(-O$49*(HLOOKUP(O$49,'Russian Bonds'!$B$1:$L$507,MATCH($A310,'Russian Bonds'!$A$2:$A$507,0))/100))</f>
        <v>0.31547747304534052</v>
      </c>
      <c r="P310">
        <f>P$50*EXP(-P$49*(HLOOKUP(P$49,'Russian Bonds'!$B$1:$L$507,MATCH($A310,'Russian Bonds'!$A$2:$A$507,0))/100))</f>
        <v>0.27527959179742428</v>
      </c>
      <c r="Q310">
        <f>Q$50*EXP(-Q$49*(HLOOKUP(Q$49,'Russian Bonds'!$B$1:$L$507,MATCH($A310,'Russian Bonds'!$A$2:$A$507,0))/100))</f>
        <v>0.25226680530121076</v>
      </c>
      <c r="R310">
        <f>R$50*EXP(-R$49*(HLOOKUP(R$49,'Russian Bonds'!$B$1:$L$507,MATCH($A310,'Russian Bonds'!$A$2:$A$507,0))/100))</f>
        <v>0.23117783865252897</v>
      </c>
      <c r="S310">
        <f>S$50*EXP(-S$49*(HLOOKUP(S$49,'Russian Bonds'!$B$1:$L$507,MATCH($A310,'Russian Bonds'!$A$2:$A$507,0))/100))</f>
        <v>0.21185186461707728</v>
      </c>
      <c r="T310">
        <f>T$50*EXP(-T$49*(HLOOKUP(T$49,'Russian Bonds'!$B$1:$L$507,MATCH($A310,'Russian Bonds'!$A$2:$A$507,0))/100))</f>
        <v>0.19414150077417672</v>
      </c>
      <c r="U310" s="25">
        <f>U$50*EXP(-U$49*(HLOOKUP(U$49,'Russian Bonds'!$B$1:$L$507,MATCH($A310,'Russian Bonds'!$A$2:$A$507,0))/100))</f>
        <v>4.4089146041779674</v>
      </c>
      <c r="W310" s="129">
        <f t="shared" si="34"/>
        <v>72.517299937052812</v>
      </c>
      <c r="X310" s="21">
        <f t="shared" si="32"/>
        <v>5.5408904580354417</v>
      </c>
      <c r="Y310" s="28">
        <f t="shared" si="33"/>
        <v>-5.2685871747273245E-3</v>
      </c>
    </row>
    <row r="311" spans="1:25" x14ac:dyDescent="0.2">
      <c r="A311" s="175">
        <v>41300</v>
      </c>
      <c r="B311">
        <f>B$50*EXP(-B$49*(HLOOKUP(B$49,'Russian Bonds'!$B$1:$L$507,MATCH($A311,'Russian Bonds'!$A$2:$A$507,0))/100))</f>
        <v>17.512190483088595</v>
      </c>
      <c r="C311">
        <f>C$50*EXP(-C$49*(HLOOKUP(C$49,'Russian Bonds'!$B$1:$L$507,MATCH($A311,'Russian Bonds'!$A$2:$A$507,0))/100))</f>
        <v>2.2028759070224559</v>
      </c>
      <c r="D311">
        <f>D$50*EXP(-D$49*(HLOOKUP(D$49,'Russian Bonds'!$B$1:$L$507,MATCH($A311,'Russian Bonds'!$A$2:$A$507,0))/100))</f>
        <v>15.962150051047205</v>
      </c>
      <c r="E311">
        <f>E$50*EXP(-E$49*(HLOOKUP(E$49,'Russian Bonds'!$B$1:$L$507,MATCH($A311,'Russian Bonds'!$A$2:$A$507,0))/100))</f>
        <v>1.6203947888114099</v>
      </c>
      <c r="F311">
        <f>F$50*EXP(-F$49*(HLOOKUP(F$49,'Russian Bonds'!$B$1:$L$507,MATCH($A311,'Russian Bonds'!$A$2:$A$507,0))/100))</f>
        <v>14.208377787024521</v>
      </c>
      <c r="G311">
        <f>G$50*EXP(-G$49*(HLOOKUP(G$49,'Russian Bonds'!$B$1:$L$507,MATCH($A311,'Russian Bonds'!$A$2:$A$507,0))/100))</f>
        <v>1.0866258689250887</v>
      </c>
      <c r="H311">
        <f>H$50*EXP(-H$49*(HLOOKUP(H$49,'Russian Bonds'!$B$1:$L$507,MATCH($A311,'Russian Bonds'!$A$2:$A$507,0))/100))</f>
        <v>0.99648355928175691</v>
      </c>
      <c r="I311">
        <f>I$50*EXP(-I$49*(HLOOKUP(I$49,'Russian Bonds'!$B$1:$L$507,MATCH($A311,'Russian Bonds'!$A$2:$A$507,0))/100))</f>
        <v>0.91821598530217818</v>
      </c>
      <c r="J311">
        <f>J$50*EXP(-J$49*(HLOOKUP(J$49,'Russian Bonds'!$B$1:$L$507,MATCH($A311,'Russian Bonds'!$A$2:$A$507,0))/100))</f>
        <v>0.8460958415331532</v>
      </c>
      <c r="K311">
        <f>K$50*EXP(-K$49*(HLOOKUP(K$49,'Russian Bonds'!$B$1:$L$507,MATCH($A311,'Russian Bonds'!$A$2:$A$507,0))/100))</f>
        <v>10.005501756635159</v>
      </c>
      <c r="L311">
        <f>L$50*EXP(-L$49*(HLOOKUP(L$49,'Russian Bonds'!$B$1:$L$507,MATCH($A311,'Russian Bonds'!$A$2:$A$507,0))/100))</f>
        <v>0.40609506345107216</v>
      </c>
      <c r="M311">
        <f>M$50*EXP(-M$49*(HLOOKUP(M$49,'Russian Bonds'!$B$1:$L$507,MATCH($A311,'Russian Bonds'!$A$2:$A$507,0))/100))</f>
        <v>0.37348852403475602</v>
      </c>
      <c r="N311">
        <f>N$50*EXP(-N$49*(HLOOKUP(N$49,'Russian Bonds'!$B$1:$L$507,MATCH($A311,'Russian Bonds'!$A$2:$A$507,0))/100))</f>
        <v>0.34350005735163852</v>
      </c>
      <c r="O311">
        <f>O$50*EXP(-O$49*(HLOOKUP(O$49,'Russian Bonds'!$B$1:$L$507,MATCH($A311,'Russian Bonds'!$A$2:$A$507,0))/100))</f>
        <v>0.31591945081985656</v>
      </c>
      <c r="P311">
        <f>P$50*EXP(-P$49*(HLOOKUP(P$49,'Russian Bonds'!$B$1:$L$507,MATCH($A311,'Russian Bonds'!$A$2:$A$507,0))/100))</f>
        <v>0.27735195036636684</v>
      </c>
      <c r="Q311">
        <f>Q$50*EXP(-Q$49*(HLOOKUP(Q$49,'Russian Bonds'!$B$1:$L$507,MATCH($A311,'Russian Bonds'!$A$2:$A$507,0))/100))</f>
        <v>0.25429303385128005</v>
      </c>
      <c r="R311">
        <f>R$50*EXP(-R$49*(HLOOKUP(R$49,'Russian Bonds'!$B$1:$L$507,MATCH($A311,'Russian Bonds'!$A$2:$A$507,0))/100))</f>
        <v>0.23315122529287916</v>
      </c>
      <c r="S311">
        <f>S$50*EXP(-S$49*(HLOOKUP(S$49,'Russian Bonds'!$B$1:$L$507,MATCH($A311,'Russian Bonds'!$A$2:$A$507,0))/100))</f>
        <v>0.21376713719716894</v>
      </c>
      <c r="T311">
        <f>T$50*EXP(-T$49*(HLOOKUP(T$49,'Russian Bonds'!$B$1:$L$507,MATCH($A311,'Russian Bonds'!$A$2:$A$507,0))/100))</f>
        <v>0.19599463347477802</v>
      </c>
      <c r="U311" s="25">
        <f>U$50*EXP(-U$49*(HLOOKUP(U$49,'Russian Bonds'!$B$1:$L$507,MATCH($A311,'Russian Bonds'!$A$2:$A$507,0))/100))</f>
        <v>4.4889936160382682</v>
      </c>
      <c r="W311" s="129">
        <f t="shared" si="34"/>
        <v>72.461466720549609</v>
      </c>
      <c r="X311" s="21">
        <f t="shared" si="32"/>
        <v>5.5646128271681983</v>
      </c>
      <c r="Y311" s="28">
        <f t="shared" si="33"/>
        <v>-7.7022615863899771E-4</v>
      </c>
    </row>
    <row r="312" spans="1:25" x14ac:dyDescent="0.2">
      <c r="A312" s="175">
        <v>41303</v>
      </c>
      <c r="B312">
        <f>B$50*EXP(-B$49*(HLOOKUP(B$49,'Russian Bonds'!$B$1:$L$507,MATCH($A312,'Russian Bonds'!$A$2:$A$507,0))/100))</f>
        <v>17.526205840870695</v>
      </c>
      <c r="C312">
        <f>C$50*EXP(-C$49*(HLOOKUP(C$49,'Russian Bonds'!$B$1:$L$507,MATCH($A312,'Russian Bonds'!$A$2:$A$507,0))/100))</f>
        <v>2.2072860675269519</v>
      </c>
      <c r="D312">
        <f>D$50*EXP(-D$49*(HLOOKUP(D$49,'Russian Bonds'!$B$1:$L$507,MATCH($A312,'Russian Bonds'!$A$2:$A$507,0))/100))</f>
        <v>16.014912155806911</v>
      </c>
      <c r="E312">
        <f>E$50*EXP(-E$49*(HLOOKUP(E$49,'Russian Bonds'!$B$1:$L$507,MATCH($A312,'Russian Bonds'!$A$2:$A$507,0))/100))</f>
        <v>1.6275402343343486</v>
      </c>
      <c r="F312">
        <f>F$50*EXP(-F$49*(HLOOKUP(F$49,'Russian Bonds'!$B$1:$L$507,MATCH($A312,'Russian Bonds'!$A$2:$A$507,0))/100))</f>
        <v>14.308185350458494</v>
      </c>
      <c r="G312">
        <f>G$50*EXP(-G$49*(HLOOKUP(G$49,'Russian Bonds'!$B$1:$L$507,MATCH($A312,'Russian Bonds'!$A$2:$A$507,0))/100))</f>
        <v>1.0957919699517606</v>
      </c>
      <c r="H312">
        <f>H$50*EXP(-H$49*(HLOOKUP(H$49,'Russian Bonds'!$B$1:$L$507,MATCH($A312,'Russian Bonds'!$A$2:$A$507,0))/100))</f>
        <v>1.0062971060006809</v>
      </c>
      <c r="I312">
        <f>I$50*EXP(-I$49*(HLOOKUP(I$49,'Russian Bonds'!$B$1:$L$507,MATCH($A312,'Russian Bonds'!$A$2:$A$507,0))/100))</f>
        <v>0.92855781045208252</v>
      </c>
      <c r="J312">
        <f>J$50*EXP(-J$49*(HLOOKUP(J$49,'Russian Bonds'!$B$1:$L$507,MATCH($A312,'Russian Bonds'!$A$2:$A$507,0))/100))</f>
        <v>0.85682409520015257</v>
      </c>
      <c r="K312">
        <f>K$50*EXP(-K$49*(HLOOKUP(K$49,'Russian Bonds'!$B$1:$L$507,MATCH($A312,'Russian Bonds'!$A$2:$A$507,0))/100))</f>
        <v>10.126291064091305</v>
      </c>
      <c r="L312">
        <f>L$50*EXP(-L$49*(HLOOKUP(L$49,'Russian Bonds'!$B$1:$L$507,MATCH($A312,'Russian Bonds'!$A$2:$A$507,0))/100))</f>
        <v>0.4114910534732249</v>
      </c>
      <c r="M312">
        <f>M$50*EXP(-M$49*(HLOOKUP(M$49,'Russian Bonds'!$B$1:$L$507,MATCH($A312,'Russian Bonds'!$A$2:$A$507,0))/100))</f>
        <v>0.37890566861389152</v>
      </c>
      <c r="N312">
        <f>N$50*EXP(-N$49*(HLOOKUP(N$49,'Russian Bonds'!$B$1:$L$507,MATCH($A312,'Russian Bonds'!$A$2:$A$507,0))/100))</f>
        <v>0.34890067352845128</v>
      </c>
      <c r="O312">
        <f>O$50*EXP(-O$49*(HLOOKUP(O$49,'Russian Bonds'!$B$1:$L$507,MATCH($A312,'Russian Bonds'!$A$2:$A$507,0))/100))</f>
        <v>0.3212717308609408</v>
      </c>
      <c r="P312">
        <f>P$50*EXP(-P$49*(HLOOKUP(P$49,'Russian Bonds'!$B$1:$L$507,MATCH($A312,'Russian Bonds'!$A$2:$A$507,0))/100))</f>
        <v>0.28238948729253438</v>
      </c>
      <c r="Q312">
        <f>Q$50*EXP(-Q$49*(HLOOKUP(Q$49,'Russian Bonds'!$B$1:$L$507,MATCH($A312,'Russian Bonds'!$A$2:$A$507,0))/100))</f>
        <v>0.25922263281492586</v>
      </c>
      <c r="R312">
        <f>R$50*EXP(-R$49*(HLOOKUP(R$49,'Russian Bonds'!$B$1:$L$507,MATCH($A312,'Russian Bonds'!$A$2:$A$507,0))/100))</f>
        <v>0.2379563559810973</v>
      </c>
      <c r="S312">
        <f>S$50*EXP(-S$49*(HLOOKUP(S$49,'Russian Bonds'!$B$1:$L$507,MATCH($A312,'Russian Bonds'!$A$2:$A$507,0))/100))</f>
        <v>0.2184347359523553</v>
      </c>
      <c r="T312">
        <f>T$50*EXP(-T$49*(HLOOKUP(T$49,'Russian Bonds'!$B$1:$L$507,MATCH($A312,'Russian Bonds'!$A$2:$A$507,0))/100))</f>
        <v>0.20051464342631578</v>
      </c>
      <c r="U312" s="25">
        <f>U$50*EXP(-U$49*(HLOOKUP(U$49,'Russian Bonds'!$B$1:$L$507,MATCH($A312,'Russian Bonds'!$A$2:$A$507,0))/100))</f>
        <v>4.598032697980809</v>
      </c>
      <c r="W312" s="129">
        <f t="shared" si="34"/>
        <v>72.955011374617939</v>
      </c>
      <c r="X312" s="21">
        <f t="shared" si="32"/>
        <v>5.5965439316692747</v>
      </c>
      <c r="Y312" s="28">
        <f t="shared" si="33"/>
        <v>6.788041570541528E-3</v>
      </c>
    </row>
    <row r="313" spans="1:25" x14ac:dyDescent="0.2">
      <c r="A313" s="175">
        <v>41304</v>
      </c>
      <c r="B313">
        <f>B$50*EXP(-B$49*(HLOOKUP(B$49,'Russian Bonds'!$B$1:$L$507,MATCH($A313,'Russian Bonds'!$A$2:$A$507,0))/100))</f>
        <v>17.522700950203269</v>
      </c>
      <c r="C313">
        <f>C$50*EXP(-C$49*(HLOOKUP(C$49,'Russian Bonds'!$B$1:$L$507,MATCH($A313,'Russian Bonds'!$A$2:$A$507,0))/100))</f>
        <v>2.205520944816155</v>
      </c>
      <c r="D313">
        <f>D$50*EXP(-D$49*(HLOOKUP(D$49,'Russian Bonds'!$B$1:$L$507,MATCH($A313,'Russian Bonds'!$A$2:$A$507,0))/100))</f>
        <v>16.000505218960736</v>
      </c>
      <c r="E313">
        <f>E$50*EXP(-E$49*(HLOOKUP(E$49,'Russian Bonds'!$B$1:$L$507,MATCH($A313,'Russian Bonds'!$A$2:$A$507,0))/100))</f>
        <v>1.6255883574135253</v>
      </c>
      <c r="F313">
        <f>F$50*EXP(-F$49*(HLOOKUP(F$49,'Russian Bonds'!$B$1:$L$507,MATCH($A313,'Russian Bonds'!$A$2:$A$507,0))/100))</f>
        <v>14.272459562923943</v>
      </c>
      <c r="G313">
        <f>G$50*EXP(-G$49*(HLOOKUP(G$49,'Russian Bonds'!$B$1:$L$507,MATCH($A313,'Russian Bonds'!$A$2:$A$507,0))/100))</f>
        <v>1.0925095201784023</v>
      </c>
      <c r="H313">
        <f>H$50*EXP(-H$49*(HLOOKUP(H$49,'Russian Bonds'!$B$1:$L$507,MATCH($A313,'Russian Bonds'!$A$2:$A$507,0))/100))</f>
        <v>1.0006775915332426</v>
      </c>
      <c r="I313">
        <f>I$50*EXP(-I$49*(HLOOKUP(I$49,'Russian Bonds'!$B$1:$L$507,MATCH($A313,'Russian Bonds'!$A$2:$A$507,0))/100))</f>
        <v>0.92263401682466528</v>
      </c>
      <c r="J313">
        <f>J$50*EXP(-J$49*(HLOOKUP(J$49,'Russian Bonds'!$B$1:$L$507,MATCH($A313,'Russian Bonds'!$A$2:$A$507,0))/100))</f>
        <v>0.85067711738975027</v>
      </c>
      <c r="K313">
        <f>K$50*EXP(-K$49*(HLOOKUP(K$49,'Russian Bonds'!$B$1:$L$507,MATCH($A313,'Russian Bonds'!$A$2:$A$507,0))/100))</f>
        <v>10.035563331721514</v>
      </c>
      <c r="L313">
        <f>L$50*EXP(-L$49*(HLOOKUP(L$49,'Russian Bonds'!$B$1:$L$507,MATCH($A313,'Russian Bonds'!$A$2:$A$507,0))/100))</f>
        <v>0.4074373907823956</v>
      </c>
      <c r="M313">
        <f>M$50*EXP(-M$49*(HLOOKUP(M$49,'Russian Bonds'!$B$1:$L$507,MATCH($A313,'Russian Bonds'!$A$2:$A$507,0))/100))</f>
        <v>0.37483550583377939</v>
      </c>
      <c r="N313">
        <f>N$50*EXP(-N$49*(HLOOKUP(N$49,'Russian Bonds'!$B$1:$L$507,MATCH($A313,'Russian Bonds'!$A$2:$A$507,0))/100))</f>
        <v>0.34484232329257297</v>
      </c>
      <c r="O313">
        <f>O$50*EXP(-O$49*(HLOOKUP(O$49,'Russian Bonds'!$B$1:$L$507,MATCH($A313,'Russian Bonds'!$A$2:$A$507,0))/100))</f>
        <v>0.31724910282792901</v>
      </c>
      <c r="P313">
        <f>P$50*EXP(-P$49*(HLOOKUP(P$49,'Russian Bonds'!$B$1:$L$507,MATCH($A313,'Russian Bonds'!$A$2:$A$507,0))/100))</f>
        <v>0.27860284654853879</v>
      </c>
      <c r="Q313">
        <f>Q$50*EXP(-Q$49*(HLOOKUP(Q$49,'Russian Bonds'!$B$1:$L$507,MATCH($A313,'Russian Bonds'!$A$2:$A$507,0))/100))</f>
        <v>0.25551657456227528</v>
      </c>
      <c r="R313">
        <f>R$50*EXP(-R$49*(HLOOKUP(R$49,'Russian Bonds'!$B$1:$L$507,MATCH($A313,'Russian Bonds'!$A$2:$A$507,0))/100))</f>
        <v>0.23434333383476047</v>
      </c>
      <c r="S313">
        <f>S$50*EXP(-S$49*(HLOOKUP(S$49,'Russian Bonds'!$B$1:$L$507,MATCH($A313,'Russian Bonds'!$A$2:$A$507,0))/100))</f>
        <v>0.21492460208058053</v>
      </c>
      <c r="T313">
        <f>T$50*EXP(-T$49*(HLOOKUP(T$49,'Russian Bonds'!$B$1:$L$507,MATCH($A313,'Russian Bonds'!$A$2:$A$507,0))/100))</f>
        <v>0.19711499287650772</v>
      </c>
      <c r="U313" s="25">
        <f>U$50*EXP(-U$49*(HLOOKUP(U$49,'Russian Bonds'!$B$1:$L$507,MATCH($A313,'Russian Bonds'!$A$2:$A$507,0))/100))</f>
        <v>4.525049596590426</v>
      </c>
      <c r="W313" s="129">
        <f t="shared" si="34"/>
        <v>72.678752881194967</v>
      </c>
      <c r="X313" s="21">
        <f t="shared" si="32"/>
        <v>5.5727806637590991</v>
      </c>
      <c r="Y313" s="28">
        <f t="shared" si="33"/>
        <v>-3.7938842849590858E-3</v>
      </c>
    </row>
    <row r="314" spans="1:25" x14ac:dyDescent="0.2">
      <c r="A314" s="175">
        <v>41305</v>
      </c>
      <c r="B314">
        <f>B$50*EXP(-B$49*(HLOOKUP(B$49,'Russian Bonds'!$B$1:$L$507,MATCH($A314,'Russian Bonds'!$A$2:$A$507,0))/100))</f>
        <v>17.503436576506068</v>
      </c>
      <c r="C314">
        <f>C$50*EXP(-C$49*(HLOOKUP(C$49,'Russian Bonds'!$B$1:$L$507,MATCH($A314,'Russian Bonds'!$A$2:$A$507,0))/100))</f>
        <v>2.2019949328662247</v>
      </c>
      <c r="D314">
        <f>D$50*EXP(-D$49*(HLOOKUP(D$49,'Russian Bonds'!$B$1:$L$507,MATCH($A314,'Russian Bonds'!$A$2:$A$507,0))/100))</f>
        <v>15.976522452703756</v>
      </c>
      <c r="E314">
        <f>E$50*EXP(-E$49*(HLOOKUP(E$49,'Russian Bonds'!$B$1:$L$507,MATCH($A314,'Russian Bonds'!$A$2:$A$507,0))/100))</f>
        <v>1.6223404297090449</v>
      </c>
      <c r="F314">
        <f>F$50*EXP(-F$49*(HLOOKUP(F$49,'Russian Bonds'!$B$1:$L$507,MATCH($A314,'Russian Bonds'!$A$2:$A$507,0))/100))</f>
        <v>14.272459562923943</v>
      </c>
      <c r="G314">
        <f>G$50*EXP(-G$49*(HLOOKUP(G$49,'Russian Bonds'!$B$1:$L$507,MATCH($A314,'Russian Bonds'!$A$2:$A$507,0))/100))</f>
        <v>1.0925095201784023</v>
      </c>
      <c r="H314">
        <f>H$50*EXP(-H$49*(HLOOKUP(H$49,'Russian Bonds'!$B$1:$L$507,MATCH($A314,'Russian Bonds'!$A$2:$A$507,0))/100))</f>
        <v>1.0041860994107936</v>
      </c>
      <c r="I314">
        <f>I$50*EXP(-I$49*(HLOOKUP(I$49,'Russian Bonds'!$B$1:$L$507,MATCH($A314,'Russian Bonds'!$A$2:$A$507,0))/100))</f>
        <v>0.92633194381537731</v>
      </c>
      <c r="J314">
        <f>J$50*EXP(-J$49*(HLOOKUP(J$49,'Russian Bonds'!$B$1:$L$507,MATCH($A314,'Russian Bonds'!$A$2:$A$507,0))/100))</f>
        <v>0.85451379045802389</v>
      </c>
      <c r="K314">
        <f>K$50*EXP(-K$49*(HLOOKUP(K$49,'Russian Bonds'!$B$1:$L$507,MATCH($A314,'Russian Bonds'!$A$2:$A$507,0))/100))</f>
        <v>10.116169834485454</v>
      </c>
      <c r="L314">
        <f>L$50*EXP(-L$49*(HLOOKUP(L$49,'Russian Bonds'!$B$1:$L$507,MATCH($A314,'Russian Bonds'!$A$2:$A$507,0))/100))</f>
        <v>0.41103866217523444</v>
      </c>
      <c r="M314">
        <f>M$50*EXP(-M$49*(HLOOKUP(M$49,'Russian Bonds'!$B$1:$L$507,MATCH($A314,'Russian Bonds'!$A$2:$A$507,0))/100))</f>
        <v>0.37845125451454414</v>
      </c>
      <c r="N314">
        <f>N$50*EXP(-N$49*(HLOOKUP(N$49,'Russian Bonds'!$B$1:$L$507,MATCH($A314,'Russian Bonds'!$A$2:$A$507,0))/100))</f>
        <v>0.34844739734621921</v>
      </c>
      <c r="O314">
        <f>O$50*EXP(-O$49*(HLOOKUP(O$49,'Russian Bonds'!$B$1:$L$507,MATCH($A314,'Russian Bonds'!$A$2:$A$507,0))/100))</f>
        <v>0.32082226513715489</v>
      </c>
      <c r="P314">
        <f>P$50*EXP(-P$49*(HLOOKUP(P$49,'Russian Bonds'!$B$1:$L$507,MATCH($A314,'Russian Bonds'!$A$2:$A$507,0))/100))</f>
        <v>0.28323792777881124</v>
      </c>
      <c r="Q314">
        <f>Q$50*EXP(-Q$49*(HLOOKUP(Q$49,'Russian Bonds'!$B$1:$L$507,MATCH($A314,'Russian Bonds'!$A$2:$A$507,0))/100))</f>
        <v>0.26005347387664818</v>
      </c>
      <c r="R314">
        <f>R$50*EXP(-R$49*(HLOOKUP(R$49,'Russian Bonds'!$B$1:$L$507,MATCH($A314,'Russian Bonds'!$A$2:$A$507,0))/100))</f>
        <v>0.23876678453926928</v>
      </c>
      <c r="S314">
        <f>S$50*EXP(-S$49*(HLOOKUP(S$49,'Russian Bonds'!$B$1:$L$507,MATCH($A314,'Russian Bonds'!$A$2:$A$507,0))/100))</f>
        <v>0.21922251815895114</v>
      </c>
      <c r="T314">
        <f>T$50*EXP(-T$49*(HLOOKUP(T$49,'Russian Bonds'!$B$1:$L$507,MATCH($A314,'Russian Bonds'!$A$2:$A$507,0))/100))</f>
        <v>0.20127804862257806</v>
      </c>
      <c r="U314" s="25">
        <f>U$50*EXP(-U$49*(HLOOKUP(U$49,'Russian Bonds'!$B$1:$L$507,MATCH($A314,'Russian Bonds'!$A$2:$A$507,0))/100))</f>
        <v>4.6164616621290824</v>
      </c>
      <c r="W314" s="129">
        <f t="shared" si="34"/>
        <v>72.848245137335596</v>
      </c>
      <c r="X314" s="21">
        <f t="shared" si="32"/>
        <v>5.6032666255088843</v>
      </c>
      <c r="Y314" s="28">
        <f t="shared" si="33"/>
        <v>2.3293592953328212E-3</v>
      </c>
    </row>
    <row r="315" spans="1:25" x14ac:dyDescent="0.2">
      <c r="A315" s="175">
        <v>41306</v>
      </c>
      <c r="B315">
        <f>B$50*EXP(-B$49*(HLOOKUP(B$49,'Russian Bonds'!$B$1:$L$507,MATCH($A315,'Russian Bonds'!$A$2:$A$507,0))/100))</f>
        <v>17.503436576506068</v>
      </c>
      <c r="C315">
        <f>C$50*EXP(-C$49*(HLOOKUP(C$49,'Russian Bonds'!$B$1:$L$507,MATCH($A315,'Russian Bonds'!$A$2:$A$507,0))/100))</f>
        <v>2.20507988473467</v>
      </c>
      <c r="D315">
        <f>D$50*EXP(-D$49*(HLOOKUP(D$49,'Russian Bonds'!$B$1:$L$507,MATCH($A315,'Russian Bonds'!$A$2:$A$507,0))/100))</f>
        <v>16.010108402759155</v>
      </c>
      <c r="E315">
        <f>E$50*EXP(-E$49*(HLOOKUP(E$49,'Russian Bonds'!$B$1:$L$507,MATCH($A315,'Russian Bonds'!$A$2:$A$507,0))/100))</f>
        <v>1.626889348426475</v>
      </c>
      <c r="F315">
        <f>F$50*EXP(-F$49*(HLOOKUP(F$49,'Russian Bonds'!$B$1:$L$507,MATCH($A315,'Russian Bonds'!$A$2:$A$507,0))/100))</f>
        <v>14.293884316816607</v>
      </c>
      <c r="G315">
        <f>G$50*EXP(-G$49*(HLOOKUP(G$49,'Russian Bonds'!$B$1:$L$507,MATCH($A315,'Russian Bonds'!$A$2:$A$507,0))/100))</f>
        <v>1.0944778082425437</v>
      </c>
      <c r="H315">
        <f>H$50*EXP(-H$49*(HLOOKUP(H$49,'Russian Bonds'!$B$1:$L$507,MATCH($A315,'Russian Bonds'!$A$2:$A$507,0))/100))</f>
        <v>1.0041860994107936</v>
      </c>
      <c r="I315">
        <f>I$50*EXP(-I$49*(HLOOKUP(I$49,'Russian Bonds'!$B$1:$L$507,MATCH($A315,'Russian Bonds'!$A$2:$A$507,0))/100))</f>
        <v>0.92633194381537731</v>
      </c>
      <c r="J315">
        <f>J$50*EXP(-J$49*(HLOOKUP(J$49,'Russian Bonds'!$B$1:$L$507,MATCH($A315,'Russian Bonds'!$A$2:$A$507,0))/100))</f>
        <v>0.85451379045802389</v>
      </c>
      <c r="K315">
        <f>K$50*EXP(-K$49*(HLOOKUP(K$49,'Russian Bonds'!$B$1:$L$507,MATCH($A315,'Russian Bonds'!$A$2:$A$507,0))/100))</f>
        <v>10.106058721050278</v>
      </c>
      <c r="L315">
        <f>L$50*EXP(-L$49*(HLOOKUP(L$49,'Russian Bonds'!$B$1:$L$507,MATCH($A315,'Russian Bonds'!$A$2:$A$507,0))/100))</f>
        <v>0.41058676823407525</v>
      </c>
      <c r="M315">
        <f>M$50*EXP(-M$49*(HLOOKUP(M$49,'Russian Bonds'!$B$1:$L$507,MATCH($A315,'Russian Bonds'!$A$2:$A$507,0))/100))</f>
        <v>0.37799738538506866</v>
      </c>
      <c r="N315">
        <f>N$50*EXP(-N$49*(HLOOKUP(N$49,'Russian Bonds'!$B$1:$L$507,MATCH($A315,'Russian Bonds'!$A$2:$A$507,0))/100))</f>
        <v>0.34799471004017152</v>
      </c>
      <c r="O315">
        <f>O$50*EXP(-O$49*(HLOOKUP(O$49,'Russian Bonds'!$B$1:$L$507,MATCH($A315,'Russian Bonds'!$A$2:$A$507,0))/100))</f>
        <v>0.32037342822511133</v>
      </c>
      <c r="P315">
        <f>P$50*EXP(-P$49*(HLOOKUP(P$49,'Russian Bonds'!$B$1:$L$507,MATCH($A315,'Russian Bonds'!$A$2:$A$507,0))/100))</f>
        <v>0.28196622059098436</v>
      </c>
      <c r="Q315">
        <f>Q$50*EXP(-Q$49*(HLOOKUP(Q$49,'Russian Bonds'!$B$1:$L$507,MATCH($A315,'Russian Bonds'!$A$2:$A$507,0))/100))</f>
        <v>0.2588082082305001</v>
      </c>
      <c r="R315">
        <f>R$50*EXP(-R$49*(HLOOKUP(R$49,'Russian Bonds'!$B$1:$L$507,MATCH($A315,'Russian Bonds'!$A$2:$A$507,0))/100))</f>
        <v>0.23755217382809998</v>
      </c>
      <c r="S315">
        <f>S$50*EXP(-S$49*(HLOOKUP(S$49,'Russian Bonds'!$B$1:$L$507,MATCH($A315,'Russian Bonds'!$A$2:$A$507,0))/100))</f>
        <v>0.21804190707969032</v>
      </c>
      <c r="T315">
        <f>T$50*EXP(-T$49*(HLOOKUP(T$49,'Russian Bonds'!$B$1:$L$507,MATCH($A315,'Russian Bonds'!$A$2:$A$507,0))/100))</f>
        <v>0.20013402730362442</v>
      </c>
      <c r="U315" s="25">
        <f>U$50*EXP(-U$49*(HLOOKUP(U$49,'Russian Bonds'!$B$1:$L$507,MATCH($A315,'Russian Bonds'!$A$2:$A$507,0))/100))</f>
        <v>4.5888458225225968</v>
      </c>
      <c r="W315" s="129">
        <f t="shared" si="34"/>
        <v>72.867267543659921</v>
      </c>
      <c r="X315" s="21">
        <f t="shared" si="32"/>
        <v>5.5944673361248496</v>
      </c>
      <c r="Y315" s="28">
        <f t="shared" si="33"/>
        <v>2.6108965452461343E-4</v>
      </c>
    </row>
    <row r="316" spans="1:25" x14ac:dyDescent="0.2">
      <c r="A316" s="175">
        <v>41307</v>
      </c>
      <c r="B316">
        <f>B$50*EXP(-B$49*(HLOOKUP(B$49,'Russian Bonds'!$B$1:$L$507,MATCH($A316,'Russian Bonds'!$A$2:$A$507,0))/100))</f>
        <v>17.522700950203269</v>
      </c>
      <c r="C316">
        <f>C$50*EXP(-C$49*(HLOOKUP(C$49,'Russian Bonds'!$B$1:$L$507,MATCH($A316,'Russian Bonds'!$A$2:$A$507,0))/100))</f>
        <v>2.2072860675269519</v>
      </c>
      <c r="D316">
        <f>D$50*EXP(-D$49*(HLOOKUP(D$49,'Russian Bonds'!$B$1:$L$507,MATCH($A316,'Russian Bonds'!$A$2:$A$507,0))/100))</f>
        <v>16.010108402759155</v>
      </c>
      <c r="E316">
        <f>E$50*EXP(-E$49*(HLOOKUP(E$49,'Russian Bonds'!$B$1:$L$507,MATCH($A316,'Russian Bonds'!$A$2:$A$507,0))/100))</f>
        <v>1.626889348426475</v>
      </c>
      <c r="F316">
        <f>F$50*EXP(-F$49*(HLOOKUP(F$49,'Russian Bonds'!$B$1:$L$507,MATCH($A316,'Russian Bonds'!$A$2:$A$507,0))/100))</f>
        <v>14.293884316816607</v>
      </c>
      <c r="G316">
        <f>G$50*EXP(-G$49*(HLOOKUP(G$49,'Russian Bonds'!$B$1:$L$507,MATCH($A316,'Russian Bonds'!$A$2:$A$507,0))/100))</f>
        <v>1.0944778082425437</v>
      </c>
      <c r="H316">
        <f>H$50*EXP(-H$49*(HLOOKUP(H$49,'Russian Bonds'!$B$1:$L$507,MATCH($A316,'Russian Bonds'!$A$2:$A$507,0))/100))</f>
        <v>1.0077069085806201</v>
      </c>
      <c r="I316">
        <f>I$50*EXP(-I$49*(HLOOKUP(I$49,'Russian Bonds'!$B$1:$L$507,MATCH($A316,'Russian Bonds'!$A$2:$A$507,0))/100))</f>
        <v>0.93004469213695229</v>
      </c>
      <c r="J316">
        <f>J$50*EXP(-J$49*(HLOOKUP(J$49,'Russian Bonds'!$B$1:$L$507,MATCH($A316,'Russian Bonds'!$A$2:$A$507,0))/100))</f>
        <v>0.85836776745975507</v>
      </c>
      <c r="K316">
        <f>K$50*EXP(-K$49*(HLOOKUP(K$49,'Russian Bonds'!$B$1:$L$507,MATCH($A316,'Russian Bonds'!$A$2:$A$507,0))/100))</f>
        <v>10.207626299759248</v>
      </c>
      <c r="L316">
        <f>L$50*EXP(-L$49*(HLOOKUP(L$49,'Russian Bonds'!$B$1:$L$507,MATCH($A316,'Russian Bonds'!$A$2:$A$507,0))/100))</f>
        <v>0.41512815451698676</v>
      </c>
      <c r="M316">
        <f>M$50*EXP(-M$49*(HLOOKUP(M$49,'Russian Bonds'!$B$1:$L$507,MATCH($A316,'Russian Bonds'!$A$2:$A$507,0))/100))</f>
        <v>0.38256067901205931</v>
      </c>
      <c r="N316">
        <f>N$50*EXP(-N$49*(HLOOKUP(N$49,'Russian Bonds'!$B$1:$L$507,MATCH($A316,'Russian Bonds'!$A$2:$A$507,0))/100))</f>
        <v>0.35254817466296234</v>
      </c>
      <c r="O316">
        <f>O$50*EXP(-O$49*(HLOOKUP(O$49,'Russian Bonds'!$B$1:$L$507,MATCH($A316,'Russian Bonds'!$A$2:$A$507,0))/100))</f>
        <v>0.32489019984792711</v>
      </c>
      <c r="P316">
        <f>P$50*EXP(-P$49*(HLOOKUP(P$49,'Russian Bonds'!$B$1:$L$507,MATCH($A316,'Russian Bonds'!$A$2:$A$507,0))/100))</f>
        <v>0.28838237157375191</v>
      </c>
      <c r="Q316">
        <f>Q$50*EXP(-Q$49*(HLOOKUP(Q$49,'Russian Bonds'!$B$1:$L$507,MATCH($A316,'Russian Bonds'!$A$2:$A$507,0))/100))</f>
        <v>0.26509474188112114</v>
      </c>
      <c r="R316">
        <f>R$50*EXP(-R$49*(HLOOKUP(R$49,'Russian Bonds'!$B$1:$L$507,MATCH($A316,'Russian Bonds'!$A$2:$A$507,0))/100))</f>
        <v>0.24368764910807253</v>
      </c>
      <c r="S316">
        <f>S$50*EXP(-S$49*(HLOOKUP(S$49,'Russian Bonds'!$B$1:$L$507,MATCH($A316,'Russian Bonds'!$A$2:$A$507,0))/100))</f>
        <v>0.22400923498682232</v>
      </c>
      <c r="T316">
        <f>T$50*EXP(-T$49*(HLOOKUP(T$49,'Russian Bonds'!$B$1:$L$507,MATCH($A316,'Russian Bonds'!$A$2:$A$507,0))/100))</f>
        <v>0.20591990420132911</v>
      </c>
      <c r="U316" s="25">
        <f>U$50*EXP(-U$49*(HLOOKUP(U$49,'Russian Bonds'!$B$1:$L$507,MATCH($A316,'Russian Bonds'!$A$2:$A$507,0))/100))</f>
        <v>4.7570538505635023</v>
      </c>
      <c r="W316" s="129">
        <f t="shared" si="34"/>
        <v>73.218367522266107</v>
      </c>
      <c r="X316" s="21">
        <f t="shared" ref="X316:X379" si="35">SUMPRODUCT(B316:U316,$B$33:$U$33)/W316</f>
        <v>5.6391821712335641</v>
      </c>
      <c r="Y316" s="28">
        <f t="shared" si="33"/>
        <v>4.8067786331594895E-3</v>
      </c>
    </row>
    <row r="317" spans="1:25" x14ac:dyDescent="0.2">
      <c r="A317" s="175">
        <v>41310</v>
      </c>
      <c r="B317">
        <f>B$50*EXP(-B$49*(HLOOKUP(B$49,'Russian Bonds'!$B$1:$L$507,MATCH($A317,'Russian Bonds'!$A$2:$A$507,0))/100))</f>
        <v>17.508688395212438</v>
      </c>
      <c r="C317">
        <f>C$50*EXP(-C$49*(HLOOKUP(C$49,'Russian Bonds'!$B$1:$L$507,MATCH($A317,'Russian Bonds'!$A$2:$A$507,0))/100))</f>
        <v>2.2041980291636483</v>
      </c>
      <c r="D317">
        <f>D$50*EXP(-D$49*(HLOOKUP(D$49,'Russian Bonds'!$B$1:$L$507,MATCH($A317,'Russian Bonds'!$A$2:$A$507,0))/100))</f>
        <v>15.981316128454978</v>
      </c>
      <c r="E317">
        <f>E$50*EXP(-E$49*(HLOOKUP(E$49,'Russian Bonds'!$B$1:$L$507,MATCH($A317,'Russian Bonds'!$A$2:$A$507,0))/100))</f>
        <v>1.6229894956854698</v>
      </c>
      <c r="F317">
        <f>F$50*EXP(-F$49*(HLOOKUP(F$49,'Russian Bonds'!$B$1:$L$507,MATCH($A317,'Russian Bonds'!$A$2:$A$507,0))/100))</f>
        <v>14.272459562923943</v>
      </c>
      <c r="G317">
        <f>G$50*EXP(-G$49*(HLOOKUP(G$49,'Russian Bonds'!$B$1:$L$507,MATCH($A317,'Russian Bonds'!$A$2:$A$507,0))/100))</f>
        <v>1.0925095201784023</v>
      </c>
      <c r="H317">
        <f>H$50*EXP(-H$49*(HLOOKUP(H$49,'Russian Bonds'!$B$1:$L$507,MATCH($A317,'Russian Bonds'!$A$2:$A$507,0))/100))</f>
        <v>1.0062971060006809</v>
      </c>
      <c r="I317">
        <f>I$50*EXP(-I$49*(HLOOKUP(I$49,'Russian Bonds'!$B$1:$L$507,MATCH($A317,'Russian Bonds'!$A$2:$A$507,0))/100))</f>
        <v>0.92855781045208252</v>
      </c>
      <c r="J317">
        <f>J$50*EXP(-J$49*(HLOOKUP(J$49,'Russian Bonds'!$B$1:$L$507,MATCH($A317,'Russian Bonds'!$A$2:$A$507,0))/100))</f>
        <v>0.85682409520015257</v>
      </c>
      <c r="K317">
        <f>K$50*EXP(-K$49*(HLOOKUP(K$49,'Russian Bonds'!$B$1:$L$507,MATCH($A317,'Russian Bonds'!$A$2:$A$507,0))/100))</f>
        <v>10.187231448808962</v>
      </c>
      <c r="L317">
        <f>L$50*EXP(-L$49*(HLOOKUP(L$49,'Russian Bonds'!$B$1:$L$507,MATCH($A317,'Russian Bonds'!$A$2:$A$507,0))/100))</f>
        <v>0.41421587645087421</v>
      </c>
      <c r="M317">
        <f>M$50*EXP(-M$49*(HLOOKUP(M$49,'Russian Bonds'!$B$1:$L$507,MATCH($A317,'Russian Bonds'!$A$2:$A$507,0))/100))</f>
        <v>0.38164363427629472</v>
      </c>
      <c r="N317">
        <f>N$50*EXP(-N$49*(HLOOKUP(N$49,'Russian Bonds'!$B$1:$L$507,MATCH($A317,'Russian Bonds'!$A$2:$A$507,0))/100))</f>
        <v>0.35163273998960887</v>
      </c>
      <c r="O317">
        <f>O$50*EXP(-O$49*(HLOOKUP(O$49,'Russian Bonds'!$B$1:$L$507,MATCH($A317,'Russian Bonds'!$A$2:$A$507,0))/100))</f>
        <v>0.32398177967010294</v>
      </c>
      <c r="P317">
        <f>P$50*EXP(-P$49*(HLOOKUP(P$49,'Russian Bonds'!$B$1:$L$507,MATCH($A317,'Russian Bonds'!$A$2:$A$507,0))/100))</f>
        <v>0.2870875663982978</v>
      </c>
      <c r="Q317">
        <f>Q$50*EXP(-Q$49*(HLOOKUP(Q$49,'Russian Bonds'!$B$1:$L$507,MATCH($A317,'Russian Bonds'!$A$2:$A$507,0))/100))</f>
        <v>0.26382533613114978</v>
      </c>
      <c r="R317">
        <f>R$50*EXP(-R$49*(HLOOKUP(R$49,'Russian Bonds'!$B$1:$L$507,MATCH($A317,'Russian Bonds'!$A$2:$A$507,0))/100))</f>
        <v>0.24244800587479176</v>
      </c>
      <c r="S317">
        <f>S$50*EXP(-S$49*(HLOOKUP(S$49,'Russian Bonds'!$B$1:$L$507,MATCH($A317,'Russian Bonds'!$A$2:$A$507,0))/100))</f>
        <v>0.22280284530156921</v>
      </c>
      <c r="T317">
        <f>T$50*EXP(-T$49*(HLOOKUP(T$49,'Russian Bonds'!$B$1:$L$507,MATCH($A317,'Russian Bonds'!$A$2:$A$507,0))/100))</f>
        <v>0.20474949956945121</v>
      </c>
      <c r="U317" s="25">
        <f>U$50*EXP(-U$49*(HLOOKUP(U$49,'Russian Bonds'!$B$1:$L$507,MATCH($A317,'Russian Bonds'!$A$2:$A$507,0))/100))</f>
        <v>4.719149240357523</v>
      </c>
      <c r="W317" s="129">
        <f t="shared" si="34"/>
        <v>73.072608116100426</v>
      </c>
      <c r="X317" s="21">
        <f t="shared" si="35"/>
        <v>5.6314193541566633</v>
      </c>
      <c r="Y317" s="28">
        <f t="shared" ref="Y317:Y380" si="36">LN(W317/W316)</f>
        <v>-1.9927333694191498E-3</v>
      </c>
    </row>
    <row r="318" spans="1:25" x14ac:dyDescent="0.2">
      <c r="A318" s="175">
        <v>41311</v>
      </c>
      <c r="B318">
        <f>B$50*EXP(-B$49*(HLOOKUP(B$49,'Russian Bonds'!$B$1:$L$507,MATCH($A318,'Russian Bonds'!$A$2:$A$507,0))/100))</f>
        <v>17.501686320362683</v>
      </c>
      <c r="C318">
        <f>C$50*EXP(-C$49*(HLOOKUP(C$49,'Russian Bonds'!$B$1:$L$507,MATCH($A318,'Russian Bonds'!$A$2:$A$507,0))/100))</f>
        <v>2.2024353758956328</v>
      </c>
      <c r="D318">
        <f>D$50*EXP(-D$49*(HLOOKUP(D$49,'Russian Bonds'!$B$1:$L$507,MATCH($A318,'Russian Bonds'!$A$2:$A$507,0))/100))</f>
        <v>15.995705787345784</v>
      </c>
      <c r="E318">
        <f>E$50*EXP(-E$49*(HLOOKUP(E$49,'Russian Bonds'!$B$1:$L$507,MATCH($A318,'Russian Bonds'!$A$2:$A$507,0))/100))</f>
        <v>1.6249382521002904</v>
      </c>
      <c r="F318">
        <f>F$50*EXP(-F$49*(HLOOKUP(F$49,'Russian Bonds'!$B$1:$L$507,MATCH($A318,'Russian Bonds'!$A$2:$A$507,0))/100))</f>
        <v>14.308185350458494</v>
      </c>
      <c r="G318">
        <f>G$50*EXP(-G$49*(HLOOKUP(G$49,'Russian Bonds'!$B$1:$L$507,MATCH($A318,'Russian Bonds'!$A$2:$A$507,0))/100))</f>
        <v>1.0957919699517606</v>
      </c>
      <c r="H318">
        <f>H$50*EXP(-H$49*(HLOOKUP(H$49,'Russian Bonds'!$B$1:$L$507,MATCH($A318,'Russian Bonds'!$A$2:$A$507,0))/100))</f>
        <v>1.0084125503624366</v>
      </c>
      <c r="I318">
        <f>I$50*EXP(-I$49*(HLOOKUP(I$49,'Russian Bonds'!$B$1:$L$507,MATCH($A318,'Russian Bonds'!$A$2:$A$507,0))/100))</f>
        <v>0.93078902558434295</v>
      </c>
      <c r="J318">
        <f>J$50*EXP(-J$49*(HLOOKUP(J$49,'Russian Bonds'!$B$1:$L$507,MATCH($A318,'Russian Bonds'!$A$2:$A$507,0))/100))</f>
        <v>0.85914064619372965</v>
      </c>
      <c r="K318">
        <f>K$50*EXP(-K$49*(HLOOKUP(K$49,'Russian Bonds'!$B$1:$L$507,MATCH($A318,'Russian Bonds'!$A$2:$A$507,0))/100))</f>
        <v>10.197423775571792</v>
      </c>
      <c r="L318">
        <f>L$50*EXP(-L$49*(HLOOKUP(L$49,'Russian Bonds'!$B$1:$L$507,MATCH($A318,'Russian Bonds'!$A$2:$A$507,0))/100))</f>
        <v>0.41467176460748761</v>
      </c>
      <c r="M318">
        <f>M$50*EXP(-M$49*(HLOOKUP(M$49,'Russian Bonds'!$B$1:$L$507,MATCH($A318,'Russian Bonds'!$A$2:$A$507,0))/100))</f>
        <v>0.38210188153078933</v>
      </c>
      <c r="N318">
        <f>N$50*EXP(-N$49*(HLOOKUP(N$49,'Russian Bonds'!$B$1:$L$507,MATCH($A318,'Russian Bonds'!$A$2:$A$507,0))/100))</f>
        <v>0.3520901598100587</v>
      </c>
      <c r="O318">
        <f>O$50*EXP(-O$49*(HLOOKUP(O$49,'Russian Bonds'!$B$1:$L$507,MATCH($A318,'Russian Bonds'!$A$2:$A$507,0))/100))</f>
        <v>0.32443567181200467</v>
      </c>
      <c r="P318">
        <f>P$50*EXP(-P$49*(HLOOKUP(P$49,'Russian Bonds'!$B$1:$L$507,MATCH($A318,'Russian Bonds'!$A$2:$A$507,0))/100))</f>
        <v>0.28838237157375191</v>
      </c>
      <c r="Q318">
        <f>Q$50*EXP(-Q$49*(HLOOKUP(Q$49,'Russian Bonds'!$B$1:$L$507,MATCH($A318,'Russian Bonds'!$A$2:$A$507,0))/100))</f>
        <v>0.26509474188112114</v>
      </c>
      <c r="R318">
        <f>R$50*EXP(-R$49*(HLOOKUP(R$49,'Russian Bonds'!$B$1:$L$507,MATCH($A318,'Russian Bonds'!$A$2:$A$507,0))/100))</f>
        <v>0.24368764910807253</v>
      </c>
      <c r="S318">
        <f>S$50*EXP(-S$49*(HLOOKUP(S$49,'Russian Bonds'!$B$1:$L$507,MATCH($A318,'Russian Bonds'!$A$2:$A$507,0))/100))</f>
        <v>0.22400923498682232</v>
      </c>
      <c r="T318">
        <f>T$50*EXP(-T$49*(HLOOKUP(T$49,'Russian Bonds'!$B$1:$L$507,MATCH($A318,'Russian Bonds'!$A$2:$A$507,0))/100))</f>
        <v>0.20591990420132911</v>
      </c>
      <c r="U318" s="25">
        <f>U$50*EXP(-U$49*(HLOOKUP(U$49,'Russian Bonds'!$B$1:$L$507,MATCH($A318,'Russian Bonds'!$A$2:$A$507,0))/100))</f>
        <v>4.7761201731892511</v>
      </c>
      <c r="W318" s="129">
        <f t="shared" si="34"/>
        <v>73.20102260652763</v>
      </c>
      <c r="X318" s="21">
        <f t="shared" si="35"/>
        <v>5.6442337518696153</v>
      </c>
      <c r="Y318" s="28">
        <f t="shared" si="36"/>
        <v>1.7558123468094239E-3</v>
      </c>
    </row>
    <row r="319" spans="1:25" x14ac:dyDescent="0.2">
      <c r="A319" s="175">
        <v>41312</v>
      </c>
      <c r="B319">
        <f>B$50*EXP(-B$49*(HLOOKUP(B$49,'Russian Bonds'!$B$1:$L$507,MATCH($A319,'Russian Bonds'!$A$2:$A$507,0))/100))</f>
        <v>17.499936239236163</v>
      </c>
      <c r="C319">
        <f>C$50*EXP(-C$49*(HLOOKUP(C$49,'Russian Bonds'!$B$1:$L$507,MATCH($A319,'Russian Bonds'!$A$2:$A$507,0))/100))</f>
        <v>2.2011143110291873</v>
      </c>
      <c r="D319">
        <f>D$50*EXP(-D$49*(HLOOKUP(D$49,'Russian Bonds'!$B$1:$L$507,MATCH($A319,'Russian Bonds'!$A$2:$A$507,0))/100))</f>
        <v>15.95736212425682</v>
      </c>
      <c r="E319">
        <f>E$50*EXP(-E$49*(HLOOKUP(E$49,'Russian Bonds'!$B$1:$L$507,MATCH($A319,'Russian Bonds'!$A$2:$A$507,0))/100))</f>
        <v>1.6197467605101856</v>
      </c>
      <c r="F319">
        <f>F$50*EXP(-F$49*(HLOOKUP(F$49,'Russian Bonds'!$B$1:$L$507,MATCH($A319,'Russian Bonds'!$A$2:$A$507,0))/100))</f>
        <v>14.22970634612528</v>
      </c>
      <c r="G319">
        <f>G$50*EXP(-G$49*(HLOOKUP(G$49,'Russian Bonds'!$B$1:$L$507,MATCH($A319,'Russian Bonds'!$A$2:$A$507,0))/100))</f>
        <v>1.0885835568797373</v>
      </c>
      <c r="H319">
        <f>H$50*EXP(-H$49*(HLOOKUP(H$49,'Russian Bonds'!$B$1:$L$507,MATCH($A319,'Russian Bonds'!$A$2:$A$507,0))/100))</f>
        <v>0.99997736232798395</v>
      </c>
      <c r="I319">
        <f>I$50*EXP(-I$49*(HLOOKUP(I$49,'Russian Bonds'!$B$1:$L$507,MATCH($A319,'Russian Bonds'!$A$2:$A$507,0))/100))</f>
        <v>0.92189620477537526</v>
      </c>
      <c r="J319">
        <f>J$50*EXP(-J$49*(HLOOKUP(J$49,'Russian Bonds'!$B$1:$L$507,MATCH($A319,'Russian Bonds'!$A$2:$A$507,0))/100))</f>
        <v>0.84991185240499767</v>
      </c>
      <c r="K319">
        <f>K$50*EXP(-K$49*(HLOOKUP(K$49,'Russian Bonds'!$B$1:$L$507,MATCH($A319,'Russian Bonds'!$A$2:$A$507,0))/100))</f>
        <v>10.095957713674666</v>
      </c>
      <c r="L319">
        <f>L$50*EXP(-L$49*(HLOOKUP(L$49,'Russian Bonds'!$B$1:$L$507,MATCH($A319,'Russian Bonds'!$A$2:$A$507,0))/100))</f>
        <v>0.41013537110295578</v>
      </c>
      <c r="M319">
        <f>M$50*EXP(-M$49*(HLOOKUP(M$49,'Russian Bonds'!$B$1:$L$507,MATCH($A319,'Russian Bonds'!$A$2:$A$507,0))/100))</f>
        <v>0.37754406057189344</v>
      </c>
      <c r="N319">
        <f>N$50*EXP(-N$49*(HLOOKUP(N$49,'Russian Bonds'!$B$1:$L$507,MATCH($A319,'Russian Bonds'!$A$2:$A$507,0))/100))</f>
        <v>0.34754261084526655</v>
      </c>
      <c r="O319">
        <f>O$50*EXP(-O$49*(HLOOKUP(O$49,'Russian Bonds'!$B$1:$L$507,MATCH($A319,'Russian Bonds'!$A$2:$A$507,0))/100))</f>
        <v>0.3199252192450896</v>
      </c>
      <c r="P319">
        <f>P$50*EXP(-P$49*(HLOOKUP(P$49,'Russian Bonds'!$B$1:$L$507,MATCH($A319,'Russian Bonds'!$A$2:$A$507,0))/100))</f>
        <v>0.28665725786078627</v>
      </c>
      <c r="Q319">
        <f>Q$50*EXP(-Q$49*(HLOOKUP(Q$49,'Russian Bonds'!$B$1:$L$507,MATCH($A319,'Russian Bonds'!$A$2:$A$507,0))/100))</f>
        <v>0.2634035531097374</v>
      </c>
      <c r="R319">
        <f>R$50*EXP(-R$49*(HLOOKUP(R$49,'Russian Bonds'!$B$1:$L$507,MATCH($A319,'Russian Bonds'!$A$2:$A$507,0))/100))</f>
        <v>0.24203619440373289</v>
      </c>
      <c r="S319">
        <f>S$50*EXP(-S$49*(HLOOKUP(S$49,'Russian Bonds'!$B$1:$L$507,MATCH($A319,'Russian Bonds'!$A$2:$A$507,0))/100))</f>
        <v>0.22240216090416876</v>
      </c>
      <c r="T319">
        <f>T$50*EXP(-T$49*(HLOOKUP(T$49,'Russian Bonds'!$B$1:$L$507,MATCH($A319,'Russian Bonds'!$A$2:$A$507,0))/100))</f>
        <v>0.20436084485916425</v>
      </c>
      <c r="U319" s="25">
        <f>U$50*EXP(-U$49*(HLOOKUP(U$49,'Russian Bonds'!$B$1:$L$507,MATCH($A319,'Russian Bonds'!$A$2:$A$507,0))/100))</f>
        <v>4.7856819721473203</v>
      </c>
      <c r="W319" s="129">
        <f t="shared" si="34"/>
        <v>72.923881716270515</v>
      </c>
      <c r="X319" s="21">
        <f t="shared" si="35"/>
        <v>5.6385473028467512</v>
      </c>
      <c r="Y319" s="28">
        <f t="shared" si="36"/>
        <v>-3.79320997804658E-3</v>
      </c>
    </row>
    <row r="320" spans="1:25" x14ac:dyDescent="0.2">
      <c r="A320" s="175">
        <v>41313</v>
      </c>
      <c r="B320">
        <f>B$50*EXP(-B$49*(HLOOKUP(B$49,'Russian Bonds'!$B$1:$L$507,MATCH($A320,'Russian Bonds'!$A$2:$A$507,0))/100))</f>
        <v>17.496436601963708</v>
      </c>
      <c r="C320">
        <f>C$50*EXP(-C$49*(HLOOKUP(C$49,'Russian Bonds'!$B$1:$L$507,MATCH($A320,'Russian Bonds'!$A$2:$A$507,0))/100))</f>
        <v>2.2002340413704444</v>
      </c>
      <c r="D320">
        <f>D$50*EXP(-D$49*(HLOOKUP(D$49,'Russian Bonds'!$B$1:$L$507,MATCH($A320,'Russian Bonds'!$A$2:$A$507,0))/100))</f>
        <v>15.95736212425682</v>
      </c>
      <c r="E320">
        <f>E$50*EXP(-E$49*(HLOOKUP(E$49,'Russian Bonds'!$B$1:$L$507,MATCH($A320,'Russian Bonds'!$A$2:$A$507,0))/100))</f>
        <v>1.6197467605101856</v>
      </c>
      <c r="F320">
        <f>F$50*EXP(-F$49*(HLOOKUP(F$49,'Russian Bonds'!$B$1:$L$507,MATCH($A320,'Russian Bonds'!$A$2:$A$507,0))/100))</f>
        <v>14.22970634612528</v>
      </c>
      <c r="G320">
        <f>G$50*EXP(-G$49*(HLOOKUP(G$49,'Russian Bonds'!$B$1:$L$507,MATCH($A320,'Russian Bonds'!$A$2:$A$507,0))/100))</f>
        <v>1.0885835568797373</v>
      </c>
      <c r="H320">
        <f>H$50*EXP(-H$49*(HLOOKUP(H$49,'Russian Bonds'!$B$1:$L$507,MATCH($A320,'Russian Bonds'!$A$2:$A$507,0))/100))</f>
        <v>0.99997736232798395</v>
      </c>
      <c r="I320">
        <f>I$50*EXP(-I$49*(HLOOKUP(I$49,'Russian Bonds'!$B$1:$L$507,MATCH($A320,'Russian Bonds'!$A$2:$A$507,0))/100))</f>
        <v>0.92189620477537526</v>
      </c>
      <c r="J320">
        <f>J$50*EXP(-J$49*(HLOOKUP(J$49,'Russian Bonds'!$B$1:$L$507,MATCH($A320,'Russian Bonds'!$A$2:$A$507,0))/100))</f>
        <v>0.84991185240499767</v>
      </c>
      <c r="K320">
        <f>K$50*EXP(-K$49*(HLOOKUP(K$49,'Russian Bonds'!$B$1:$L$507,MATCH($A320,'Russian Bonds'!$A$2:$A$507,0))/100))</f>
        <v>10.116169834485454</v>
      </c>
      <c r="L320">
        <f>L$50*EXP(-L$49*(HLOOKUP(L$49,'Russian Bonds'!$B$1:$L$507,MATCH($A320,'Russian Bonds'!$A$2:$A$507,0))/100))</f>
        <v>0.41103866217523444</v>
      </c>
      <c r="M320">
        <f>M$50*EXP(-M$49*(HLOOKUP(M$49,'Russian Bonds'!$B$1:$L$507,MATCH($A320,'Russian Bonds'!$A$2:$A$507,0))/100))</f>
        <v>0.37845125451454414</v>
      </c>
      <c r="N320">
        <f>N$50*EXP(-N$49*(HLOOKUP(N$49,'Russian Bonds'!$B$1:$L$507,MATCH($A320,'Russian Bonds'!$A$2:$A$507,0))/100))</f>
        <v>0.34844739734621921</v>
      </c>
      <c r="O320">
        <f>O$50*EXP(-O$49*(HLOOKUP(O$49,'Russian Bonds'!$B$1:$L$507,MATCH($A320,'Russian Bonds'!$A$2:$A$507,0))/100))</f>
        <v>0.32082226513715489</v>
      </c>
      <c r="P320">
        <f>P$50*EXP(-P$49*(HLOOKUP(P$49,'Russian Bonds'!$B$1:$L$507,MATCH($A320,'Russian Bonds'!$A$2:$A$507,0))/100))</f>
        <v>0.28881526972355648</v>
      </c>
      <c r="Q320">
        <f>Q$50*EXP(-Q$49*(HLOOKUP(Q$49,'Russian Bonds'!$B$1:$L$507,MATCH($A320,'Russian Bonds'!$A$2:$A$507,0))/100))</f>
        <v>0.26551923297044422</v>
      </c>
      <c r="R320">
        <f>R$50*EXP(-R$49*(HLOOKUP(R$49,'Russian Bonds'!$B$1:$L$507,MATCH($A320,'Russian Bonds'!$A$2:$A$507,0))/100))</f>
        <v>0.24410227043983354</v>
      </c>
      <c r="S320">
        <f>S$50*EXP(-S$49*(HLOOKUP(S$49,'Russian Bonds'!$B$1:$L$507,MATCH($A320,'Russian Bonds'!$A$2:$A$507,0))/100))</f>
        <v>0.22441281472259425</v>
      </c>
      <c r="T320">
        <f>T$50*EXP(-T$49*(HLOOKUP(T$49,'Russian Bonds'!$B$1:$L$507,MATCH($A320,'Russian Bonds'!$A$2:$A$507,0))/100))</f>
        <v>0.20631152394025129</v>
      </c>
      <c r="U320" s="25">
        <f>U$50*EXP(-U$49*(HLOOKUP(U$49,'Russian Bonds'!$B$1:$L$507,MATCH($A320,'Russian Bonds'!$A$2:$A$507,0))/100))</f>
        <v>4.8434561073362632</v>
      </c>
      <c r="W320" s="129">
        <f t="shared" si="34"/>
        <v>73.011401483406104</v>
      </c>
      <c r="X320" s="21">
        <f t="shared" si="35"/>
        <v>5.6533203626998869</v>
      </c>
      <c r="Y320" s="28">
        <f t="shared" si="36"/>
        <v>1.1994327308535021E-3</v>
      </c>
    </row>
    <row r="321" spans="1:25" x14ac:dyDescent="0.2">
      <c r="A321" s="175">
        <v>41314</v>
      </c>
      <c r="B321">
        <f>B$50*EXP(-B$49*(HLOOKUP(B$49,'Russian Bonds'!$B$1:$L$507,MATCH($A321,'Russian Bonds'!$A$2:$A$507,0))/100))</f>
        <v>17.498186333109004</v>
      </c>
      <c r="C321">
        <f>C$50*EXP(-C$49*(HLOOKUP(C$49,'Russian Bonds'!$B$1:$L$507,MATCH($A321,'Russian Bonds'!$A$2:$A$507,0))/100))</f>
        <v>2.2015545779166144</v>
      </c>
      <c r="D321">
        <f>D$50*EXP(-D$49*(HLOOKUP(D$49,'Russian Bonds'!$B$1:$L$507,MATCH($A321,'Russian Bonds'!$A$2:$A$507,0))/100))</f>
        <v>15.976522452703756</v>
      </c>
      <c r="E321">
        <f>E$50*EXP(-E$49*(HLOOKUP(E$49,'Russian Bonds'!$B$1:$L$507,MATCH($A321,'Russian Bonds'!$A$2:$A$507,0))/100))</f>
        <v>1.6223404297090449</v>
      </c>
      <c r="F321">
        <f>F$50*EXP(-F$49*(HLOOKUP(F$49,'Russian Bonds'!$B$1:$L$507,MATCH($A321,'Russian Bonds'!$A$2:$A$507,0))/100))</f>
        <v>14.272459562923943</v>
      </c>
      <c r="G321">
        <f>G$50*EXP(-G$49*(HLOOKUP(G$49,'Russian Bonds'!$B$1:$L$507,MATCH($A321,'Russian Bonds'!$A$2:$A$507,0))/100))</f>
        <v>1.0925095201784023</v>
      </c>
      <c r="H321">
        <f>H$50*EXP(-H$49*(HLOOKUP(H$49,'Russian Bonds'!$B$1:$L$507,MATCH($A321,'Russian Bonds'!$A$2:$A$507,0))/100))</f>
        <v>1.0048892757633916</v>
      </c>
      <c r="I321">
        <f>I$50*EXP(-I$49*(HLOOKUP(I$49,'Russian Bonds'!$B$1:$L$507,MATCH($A321,'Russian Bonds'!$A$2:$A$507,0))/100))</f>
        <v>0.92707330587571457</v>
      </c>
      <c r="J321">
        <f>J$50*EXP(-J$49*(HLOOKUP(J$49,'Russian Bonds'!$B$1:$L$507,MATCH($A321,'Russian Bonds'!$A$2:$A$507,0))/100))</f>
        <v>0.85528319905136807</v>
      </c>
      <c r="K321">
        <f>K$50*EXP(-K$49*(HLOOKUP(K$49,'Russian Bonds'!$B$1:$L$507,MATCH($A321,'Russian Bonds'!$A$2:$A$507,0))/100))</f>
        <v>10.177049309278432</v>
      </c>
      <c r="L321">
        <f>L$50*EXP(-L$49*(HLOOKUP(L$49,'Russian Bonds'!$B$1:$L$507,MATCH($A321,'Russian Bonds'!$A$2:$A$507,0))/100))</f>
        <v>0.41376048949552191</v>
      </c>
      <c r="M321">
        <f>M$50*EXP(-M$49*(HLOOKUP(M$49,'Russian Bonds'!$B$1:$L$507,MATCH($A321,'Russian Bonds'!$A$2:$A$507,0))/100))</f>
        <v>0.38118593658869948</v>
      </c>
      <c r="N321">
        <f>N$50*EXP(-N$49*(HLOOKUP(N$49,'Russian Bonds'!$B$1:$L$507,MATCH($A321,'Russian Bonds'!$A$2:$A$507,0))/100))</f>
        <v>0.35117591442857338</v>
      </c>
      <c r="O321">
        <f>O$50*EXP(-O$49*(HLOOKUP(O$49,'Russian Bonds'!$B$1:$L$507,MATCH($A321,'Russian Bonds'!$A$2:$A$507,0))/100))</f>
        <v>0.32352852253259307</v>
      </c>
      <c r="P321">
        <f>P$50*EXP(-P$49*(HLOOKUP(P$49,'Russian Bonds'!$B$1:$L$507,MATCH($A321,'Russian Bonds'!$A$2:$A$507,0))/100))</f>
        <v>0.28924881770783978</v>
      </c>
      <c r="Q321">
        <f>Q$50*EXP(-Q$49*(HLOOKUP(Q$49,'Russian Bonds'!$B$1:$L$507,MATCH($A321,'Russian Bonds'!$A$2:$A$507,0))/100))</f>
        <v>0.26594440378914885</v>
      </c>
      <c r="R321">
        <f>R$50*EXP(-R$49*(HLOOKUP(R$49,'Russian Bonds'!$B$1:$L$507,MATCH($A321,'Russian Bonds'!$A$2:$A$507,0))/100))</f>
        <v>0.24451759722732611</v>
      </c>
      <c r="S321">
        <f>S$50*EXP(-S$49*(HLOOKUP(S$49,'Russian Bonds'!$B$1:$L$507,MATCH($A321,'Russian Bonds'!$A$2:$A$507,0))/100))</f>
        <v>0.22481712155608224</v>
      </c>
      <c r="T321">
        <f>T$50*EXP(-T$49*(HLOOKUP(T$49,'Russian Bonds'!$B$1:$L$507,MATCH($A321,'Russian Bonds'!$A$2:$A$507,0))/100))</f>
        <v>0.20670388846399901</v>
      </c>
      <c r="U321" s="25">
        <f>U$50*EXP(-U$49*(HLOOKUP(U$49,'Russian Bonds'!$B$1:$L$507,MATCH($A321,'Russian Bonds'!$A$2:$A$507,0))/100))</f>
        <v>4.8241209789438688</v>
      </c>
      <c r="W321" s="129">
        <f t="shared" si="34"/>
        <v>73.152871637243351</v>
      </c>
      <c r="X321" s="21">
        <f t="shared" si="35"/>
        <v>5.6536927376883401</v>
      </c>
      <c r="Y321" s="28">
        <f t="shared" si="36"/>
        <v>1.935769870342386E-3</v>
      </c>
    </row>
    <row r="322" spans="1:25" x14ac:dyDescent="0.2">
      <c r="A322" s="175">
        <v>41317</v>
      </c>
      <c r="B322">
        <f>B$50*EXP(-B$49*(HLOOKUP(B$49,'Russian Bonds'!$B$1:$L$507,MATCH($A322,'Russian Bonds'!$A$2:$A$507,0))/100))</f>
        <v>17.49293766454872</v>
      </c>
      <c r="C322">
        <f>C$50*EXP(-C$49*(HLOOKUP(C$49,'Russian Bonds'!$B$1:$L$507,MATCH($A322,'Russian Bonds'!$A$2:$A$507,0))/100))</f>
        <v>2.1997940385639176</v>
      </c>
      <c r="D322">
        <f>D$50*EXP(-D$49*(HLOOKUP(D$49,'Russian Bonds'!$B$1:$L$507,MATCH($A322,'Russian Bonds'!$A$2:$A$507,0))/100))</f>
        <v>15.95736212425682</v>
      </c>
      <c r="E322">
        <f>E$50*EXP(-E$49*(HLOOKUP(E$49,'Russian Bonds'!$B$1:$L$507,MATCH($A322,'Russian Bonds'!$A$2:$A$507,0))/100))</f>
        <v>1.6197467605101856</v>
      </c>
      <c r="F322">
        <f>F$50*EXP(-F$49*(HLOOKUP(F$49,'Russian Bonds'!$B$1:$L$507,MATCH($A322,'Russian Bonds'!$A$2:$A$507,0))/100))</f>
        <v>14.265325116902622</v>
      </c>
      <c r="G322">
        <f>G$50*EXP(-G$49*(HLOOKUP(G$49,'Russian Bonds'!$B$1:$L$507,MATCH($A322,'Russian Bonds'!$A$2:$A$507,0))/100))</f>
        <v>1.0918542110786846</v>
      </c>
      <c r="H322">
        <f>H$50*EXP(-H$49*(HLOOKUP(H$49,'Russian Bonds'!$B$1:$L$507,MATCH($A322,'Russian Bonds'!$A$2:$A$507,0))/100))</f>
        <v>1.0062971060006809</v>
      </c>
      <c r="I322">
        <f>I$50*EXP(-I$49*(HLOOKUP(I$49,'Russian Bonds'!$B$1:$L$507,MATCH($A322,'Russian Bonds'!$A$2:$A$507,0))/100))</f>
        <v>0.92855781045208252</v>
      </c>
      <c r="J322">
        <f>J$50*EXP(-J$49*(HLOOKUP(J$49,'Russian Bonds'!$B$1:$L$507,MATCH($A322,'Russian Bonds'!$A$2:$A$507,0))/100))</f>
        <v>0.85682409520015257</v>
      </c>
      <c r="K322">
        <f>K$50*EXP(-K$49*(HLOOKUP(K$49,'Russian Bonds'!$B$1:$L$507,MATCH($A322,'Russian Bonds'!$A$2:$A$507,0))/100))</f>
        <v>10.217839031573853</v>
      </c>
      <c r="L322">
        <f>L$50*EXP(-L$49*(HLOOKUP(L$49,'Russian Bonds'!$B$1:$L$507,MATCH($A322,'Russian Bonds'!$A$2:$A$507,0))/100))</f>
        <v>0.41558504673160346</v>
      </c>
      <c r="M322">
        <f>M$50*EXP(-M$49*(HLOOKUP(M$49,'Russian Bonds'!$B$1:$L$507,MATCH($A322,'Russian Bonds'!$A$2:$A$507,0))/100))</f>
        <v>0.38302002738077318</v>
      </c>
      <c r="N322">
        <f>N$50*EXP(-N$49*(HLOOKUP(N$49,'Russian Bonds'!$B$1:$L$507,MATCH($A322,'Russian Bonds'!$A$2:$A$507,0))/100))</f>
        <v>0.35300678532236518</v>
      </c>
      <c r="O322">
        <f>O$50*EXP(-O$49*(HLOOKUP(O$49,'Russian Bonds'!$B$1:$L$507,MATCH($A322,'Russian Bonds'!$A$2:$A$507,0))/100))</f>
        <v>0.32534536466874514</v>
      </c>
      <c r="P322">
        <f>P$50*EXP(-P$49*(HLOOKUP(P$49,'Russian Bonds'!$B$1:$L$507,MATCH($A322,'Russian Bonds'!$A$2:$A$507,0))/100))</f>
        <v>0.29098952752140117</v>
      </c>
      <c r="Q322">
        <f>Q$50*EXP(-Q$49*(HLOOKUP(Q$49,'Russian Bonds'!$B$1:$L$507,MATCH($A322,'Russian Bonds'!$A$2:$A$507,0))/100))</f>
        <v>0.26765190615269202</v>
      </c>
      <c r="R322">
        <f>R$50*EXP(-R$49*(HLOOKUP(R$49,'Russian Bonds'!$B$1:$L$507,MATCH($A322,'Russian Bonds'!$A$2:$A$507,0))/100))</f>
        <v>0.24618598297115959</v>
      </c>
      <c r="S322">
        <f>S$50*EXP(-S$49*(HLOOKUP(S$49,'Russian Bonds'!$B$1:$L$507,MATCH($A322,'Russian Bonds'!$A$2:$A$507,0))/100))</f>
        <v>0.22644164610171036</v>
      </c>
      <c r="T322">
        <f>T$50*EXP(-T$49*(HLOOKUP(T$49,'Russian Bonds'!$B$1:$L$507,MATCH($A322,'Russian Bonds'!$A$2:$A$507,0))/100))</f>
        <v>0.20828082277640944</v>
      </c>
      <c r="U322" s="25">
        <f>U$50*EXP(-U$49*(HLOOKUP(U$49,'Russian Bonds'!$B$1:$L$507,MATCH($A322,'Russian Bonds'!$A$2:$A$507,0))/100))</f>
        <v>4.8531527129243237</v>
      </c>
      <c r="W322" s="129">
        <f t="shared" si="34"/>
        <v>73.206197781638906</v>
      </c>
      <c r="X322" s="21">
        <f t="shared" si="35"/>
        <v>5.665149751974492</v>
      </c>
      <c r="Y322" s="28">
        <f t="shared" si="36"/>
        <v>7.2870300374277565E-4</v>
      </c>
    </row>
    <row r="323" spans="1:25" x14ac:dyDescent="0.2">
      <c r="A323" s="175">
        <v>41318</v>
      </c>
      <c r="B323">
        <f>B$50*EXP(-B$49*(HLOOKUP(B$49,'Russian Bonds'!$B$1:$L$507,MATCH($A323,'Russian Bonds'!$A$2:$A$507,0))/100))</f>
        <v>17.487690570352839</v>
      </c>
      <c r="C323">
        <f>C$50*EXP(-C$49*(HLOOKUP(C$49,'Russian Bonds'!$B$1:$L$507,MATCH($A323,'Russian Bonds'!$A$2:$A$507,0))/100))</f>
        <v>2.1997940385639176</v>
      </c>
      <c r="D323">
        <f>D$50*EXP(-D$49*(HLOOKUP(D$49,'Russian Bonds'!$B$1:$L$507,MATCH($A323,'Russian Bonds'!$A$2:$A$507,0))/100))</f>
        <v>15.971730214839567</v>
      </c>
      <c r="E323">
        <f>E$50*EXP(-E$49*(HLOOKUP(E$49,'Russian Bonds'!$B$1:$L$507,MATCH($A323,'Russian Bonds'!$A$2:$A$507,0))/100))</f>
        <v>1.6216916233070928</v>
      </c>
      <c r="F323">
        <f>F$50*EXP(-F$49*(HLOOKUP(F$49,'Russian Bonds'!$B$1:$L$507,MATCH($A323,'Russian Bonds'!$A$2:$A$507,0))/100))</f>
        <v>14.293884316816607</v>
      </c>
      <c r="G323">
        <f>G$50*EXP(-G$49*(HLOOKUP(G$49,'Russian Bonds'!$B$1:$L$507,MATCH($A323,'Russian Bonds'!$A$2:$A$507,0))/100))</f>
        <v>1.0944778082425437</v>
      </c>
      <c r="H323">
        <f>H$50*EXP(-H$49*(HLOOKUP(H$49,'Russian Bonds'!$B$1:$L$507,MATCH($A323,'Russian Bonds'!$A$2:$A$507,0))/100))</f>
        <v>1.0091186862664225</v>
      </c>
      <c r="I323">
        <f>I$50*EXP(-I$49*(HLOOKUP(I$49,'Russian Bonds'!$B$1:$L$507,MATCH($A323,'Russian Bonds'!$A$2:$A$507,0))/100))</f>
        <v>0.93153395473674183</v>
      </c>
      <c r="J323">
        <f>J$50*EXP(-J$49*(HLOOKUP(J$49,'Russian Bonds'!$B$1:$L$507,MATCH($A323,'Russian Bonds'!$A$2:$A$507,0))/100))</f>
        <v>0.8599142208316749</v>
      </c>
      <c r="K323">
        <f>K$50*EXP(-K$49*(HLOOKUP(K$49,'Russian Bonds'!$B$1:$L$507,MATCH($A323,'Russian Bonds'!$A$2:$A$507,0))/100))</f>
        <v>10.258792239511761</v>
      </c>
      <c r="L323">
        <f>L$50*EXP(-L$49*(HLOOKUP(L$49,'Russian Bonds'!$B$1:$L$507,MATCH($A323,'Russian Bonds'!$A$2:$A$507,0))/100))</f>
        <v>0.41741764970717032</v>
      </c>
      <c r="M323">
        <f>M$50*EXP(-M$49*(HLOOKUP(M$49,'Russian Bonds'!$B$1:$L$507,MATCH($A323,'Russian Bonds'!$A$2:$A$507,0))/100))</f>
        <v>0.38486294297122142</v>
      </c>
      <c r="N323">
        <f>N$50*EXP(-N$49*(HLOOKUP(N$49,'Russian Bonds'!$B$1:$L$507,MATCH($A323,'Russian Bonds'!$A$2:$A$507,0))/100))</f>
        <v>0.35484720154114102</v>
      </c>
      <c r="O323">
        <f>O$50*EXP(-O$49*(HLOOKUP(O$49,'Russian Bonds'!$B$1:$L$507,MATCH($A323,'Russian Bonds'!$A$2:$A$507,0))/100))</f>
        <v>0.32717240966219674</v>
      </c>
      <c r="P323">
        <f>P$50*EXP(-P$49*(HLOOKUP(P$49,'Russian Bonds'!$B$1:$L$507,MATCH($A323,'Russian Bonds'!$A$2:$A$507,0))/100))</f>
        <v>0.29274071298938026</v>
      </c>
      <c r="Q323">
        <f>Q$50*EXP(-Q$49*(HLOOKUP(Q$49,'Russian Bonds'!$B$1:$L$507,MATCH($A323,'Russian Bonds'!$A$2:$A$507,0))/100))</f>
        <v>0.26937037157573163</v>
      </c>
      <c r="R323">
        <f>R$50*EXP(-R$49*(HLOOKUP(R$49,'Russian Bonds'!$B$1:$L$507,MATCH($A323,'Russian Bonds'!$A$2:$A$507,0))/100))</f>
        <v>0.24786575239871061</v>
      </c>
      <c r="S323">
        <f>S$50*EXP(-S$49*(HLOOKUP(S$49,'Russian Bonds'!$B$1:$L$507,MATCH($A323,'Russian Bonds'!$A$2:$A$507,0))/100))</f>
        <v>0.22807790943298378</v>
      </c>
      <c r="T323">
        <f>T$50*EXP(-T$49*(HLOOKUP(T$49,'Russian Bonds'!$B$1:$L$507,MATCH($A323,'Russian Bonds'!$A$2:$A$507,0))/100))</f>
        <v>0.20986978744704929</v>
      </c>
      <c r="U323" s="25">
        <f>U$50*EXP(-U$49*(HLOOKUP(U$49,'Russian Bonds'!$B$1:$L$507,MATCH($A323,'Russian Bonds'!$A$2:$A$507,0))/100))</f>
        <v>4.9019277085741972</v>
      </c>
      <c r="W323" s="129">
        <f t="shared" si="34"/>
        <v>73.362780119768971</v>
      </c>
      <c r="X323" s="21">
        <f t="shared" si="35"/>
        <v>5.6788795369302427</v>
      </c>
      <c r="Y323" s="28">
        <f t="shared" si="36"/>
        <v>2.1366376424456521E-3</v>
      </c>
    </row>
    <row r="324" spans="1:25" x14ac:dyDescent="0.2">
      <c r="A324" s="175">
        <v>41319</v>
      </c>
      <c r="B324">
        <f>B$50*EXP(-B$49*(HLOOKUP(B$49,'Russian Bonds'!$B$1:$L$507,MATCH($A324,'Russian Bonds'!$A$2:$A$507,0))/100))</f>
        <v>17.487690570352839</v>
      </c>
      <c r="C324">
        <f>C$50*EXP(-C$49*(HLOOKUP(C$49,'Russian Bonds'!$B$1:$L$507,MATCH($A324,'Russian Bonds'!$A$2:$A$507,0))/100))</f>
        <v>2.1993541237491527</v>
      </c>
      <c r="D324">
        <f>D$50*EXP(-D$49*(HLOOKUP(D$49,'Russian Bonds'!$B$1:$L$507,MATCH($A324,'Russian Bonds'!$A$2:$A$507,0))/100))</f>
        <v>15.962150051047205</v>
      </c>
      <c r="E324">
        <f>E$50*EXP(-E$49*(HLOOKUP(E$49,'Russian Bonds'!$B$1:$L$507,MATCH($A324,'Russian Bonds'!$A$2:$A$507,0))/100))</f>
        <v>1.6203947888114099</v>
      </c>
      <c r="F324">
        <f>F$50*EXP(-F$49*(HLOOKUP(F$49,'Russian Bonds'!$B$1:$L$507,MATCH($A324,'Russian Bonds'!$A$2:$A$507,0))/100))</f>
        <v>14.272459562923943</v>
      </c>
      <c r="G324">
        <f>G$50*EXP(-G$49*(HLOOKUP(G$49,'Russian Bonds'!$B$1:$L$507,MATCH($A324,'Russian Bonds'!$A$2:$A$507,0))/100))</f>
        <v>1.0925095201784023</v>
      </c>
      <c r="H324">
        <f>H$50*EXP(-H$49*(HLOOKUP(H$49,'Russian Bonds'!$B$1:$L$507,MATCH($A324,'Russian Bonds'!$A$2:$A$507,0))/100))</f>
        <v>1.0070017605752093</v>
      </c>
      <c r="I324">
        <f>I$50*EXP(-I$49*(HLOOKUP(I$49,'Russian Bonds'!$B$1:$L$507,MATCH($A324,'Russian Bonds'!$A$2:$A$507,0))/100))</f>
        <v>0.92930095391819623</v>
      </c>
      <c r="J324">
        <f>J$50*EXP(-J$49*(HLOOKUP(J$49,'Russian Bonds'!$B$1:$L$507,MATCH($A324,'Russian Bonds'!$A$2:$A$507,0))/100))</f>
        <v>0.85759558400371871</v>
      </c>
      <c r="K324">
        <f>K$50*EXP(-K$49*(HLOOKUP(K$49,'Russian Bonds'!$B$1:$L$507,MATCH($A324,'Russian Bonds'!$A$2:$A$507,0))/100))</f>
        <v>10.22806198122834</v>
      </c>
      <c r="L324">
        <f>L$50*EXP(-L$49*(HLOOKUP(L$49,'Russian Bonds'!$B$1:$L$507,MATCH($A324,'Russian Bonds'!$A$2:$A$507,0))/100))</f>
        <v>0.41604244180417749</v>
      </c>
      <c r="M324">
        <f>M$50*EXP(-M$49*(HLOOKUP(M$49,'Russian Bonds'!$B$1:$L$507,MATCH($A324,'Russian Bonds'!$A$2:$A$507,0))/100))</f>
        <v>0.3834799272983927</v>
      </c>
      <c r="N324">
        <f>N$50*EXP(-N$49*(HLOOKUP(N$49,'Russian Bonds'!$B$1:$L$507,MATCH($A324,'Russian Bonds'!$A$2:$A$507,0))/100))</f>
        <v>0.35346599256331918</v>
      </c>
      <c r="O324">
        <f>O$50*EXP(-O$49*(HLOOKUP(O$49,'Russian Bonds'!$B$1:$L$507,MATCH($A324,'Russian Bonds'!$A$2:$A$507,0))/100))</f>
        <v>0.32580116716658214</v>
      </c>
      <c r="P324">
        <f>P$50*EXP(-P$49*(HLOOKUP(P$49,'Russian Bonds'!$B$1:$L$507,MATCH($A324,'Russian Bonds'!$A$2:$A$507,0))/100))</f>
        <v>0.29098952752140117</v>
      </c>
      <c r="Q324">
        <f>Q$50*EXP(-Q$49*(HLOOKUP(Q$49,'Russian Bonds'!$B$1:$L$507,MATCH($A324,'Russian Bonds'!$A$2:$A$507,0))/100))</f>
        <v>0.26765190615269202</v>
      </c>
      <c r="R324">
        <f>R$50*EXP(-R$49*(HLOOKUP(R$49,'Russian Bonds'!$B$1:$L$507,MATCH($A324,'Russian Bonds'!$A$2:$A$507,0))/100))</f>
        <v>0.24618598297115959</v>
      </c>
      <c r="S324">
        <f>S$50*EXP(-S$49*(HLOOKUP(S$49,'Russian Bonds'!$B$1:$L$507,MATCH($A324,'Russian Bonds'!$A$2:$A$507,0))/100))</f>
        <v>0.22644164610171036</v>
      </c>
      <c r="T324">
        <f>T$50*EXP(-T$49*(HLOOKUP(T$49,'Russian Bonds'!$B$1:$L$507,MATCH($A324,'Russian Bonds'!$A$2:$A$507,0))/100))</f>
        <v>0.20828082277640944</v>
      </c>
      <c r="U324" s="25">
        <f>U$50*EXP(-U$49*(HLOOKUP(U$49,'Russian Bonds'!$B$1:$L$507,MATCH($A324,'Russian Bonds'!$A$2:$A$507,0))/100))</f>
        <v>4.8531527129243237</v>
      </c>
      <c r="W324" s="129">
        <f t="shared" si="34"/>
        <v>73.228011024068593</v>
      </c>
      <c r="X324" s="21">
        <f t="shared" si="35"/>
        <v>5.6661030684442197</v>
      </c>
      <c r="Y324" s="28">
        <f t="shared" si="36"/>
        <v>-1.838712140352446E-3</v>
      </c>
    </row>
    <row r="325" spans="1:25" x14ac:dyDescent="0.2">
      <c r="A325" s="175">
        <v>41320</v>
      </c>
      <c r="B325">
        <f>B$50*EXP(-B$49*(HLOOKUP(B$49,'Russian Bonds'!$B$1:$L$507,MATCH($A325,'Russian Bonds'!$A$2:$A$507,0))/100))</f>
        <v>17.475453470438243</v>
      </c>
      <c r="C325">
        <f>C$50*EXP(-C$49*(HLOOKUP(C$49,'Russian Bonds'!$B$1:$L$507,MATCH($A325,'Russian Bonds'!$A$2:$A$507,0))/100))</f>
        <v>2.1967164817023987</v>
      </c>
      <c r="D325">
        <f>D$50*EXP(-D$49*(HLOOKUP(D$49,'Russian Bonds'!$B$1:$L$507,MATCH($A325,'Russian Bonds'!$A$2:$A$507,0))/100))</f>
        <v>15.914335358793458</v>
      </c>
      <c r="E325">
        <f>E$50*EXP(-E$49*(HLOOKUP(E$49,'Russian Bonds'!$B$1:$L$507,MATCH($A325,'Russian Bonds'!$A$2:$A$507,0))/100))</f>
        <v>1.6139261555475339</v>
      </c>
      <c r="F325">
        <f>F$50*EXP(-F$49*(HLOOKUP(F$49,'Russian Bonds'!$B$1:$L$507,MATCH($A325,'Russian Bonds'!$A$2:$A$507,0))/100))</f>
        <v>14.194176511058918</v>
      </c>
      <c r="G325">
        <f>G$50*EXP(-G$49*(HLOOKUP(G$49,'Russian Bonds'!$B$1:$L$507,MATCH($A325,'Russian Bonds'!$A$2:$A$507,0))/100))</f>
        <v>1.08532269994015</v>
      </c>
      <c r="H325">
        <f>H$50*EXP(-H$49*(HLOOKUP(H$49,'Russian Bonds'!$B$1:$L$507,MATCH($A325,'Russian Bonds'!$A$2:$A$507,0))/100))</f>
        <v>1.0006775915332426</v>
      </c>
      <c r="I325">
        <f>I$50*EXP(-I$49*(HLOOKUP(I$49,'Russian Bonds'!$B$1:$L$507,MATCH($A325,'Russian Bonds'!$A$2:$A$507,0))/100))</f>
        <v>0.92263401682466528</v>
      </c>
      <c r="J325">
        <f>J$50*EXP(-J$49*(HLOOKUP(J$49,'Russian Bonds'!$B$1:$L$507,MATCH($A325,'Russian Bonds'!$A$2:$A$507,0))/100))</f>
        <v>0.85067711738975027</v>
      </c>
      <c r="K325">
        <f>K$50*EXP(-K$49*(HLOOKUP(K$49,'Russian Bonds'!$B$1:$L$507,MATCH($A325,'Russian Bonds'!$A$2:$A$507,0))/100))</f>
        <v>10.187231448808962</v>
      </c>
      <c r="L325">
        <f>L$50*EXP(-L$49*(HLOOKUP(L$49,'Russian Bonds'!$B$1:$L$507,MATCH($A325,'Russian Bonds'!$A$2:$A$507,0))/100))</f>
        <v>0.41421587645087421</v>
      </c>
      <c r="M325">
        <f>M$50*EXP(-M$49*(HLOOKUP(M$49,'Russian Bonds'!$B$1:$L$507,MATCH($A325,'Russian Bonds'!$A$2:$A$507,0))/100))</f>
        <v>0.38164363427629472</v>
      </c>
      <c r="N325">
        <f>N$50*EXP(-N$49*(HLOOKUP(N$49,'Russian Bonds'!$B$1:$L$507,MATCH($A325,'Russian Bonds'!$A$2:$A$507,0))/100))</f>
        <v>0.35163273998960887</v>
      </c>
      <c r="O325">
        <f>O$50*EXP(-O$49*(HLOOKUP(O$49,'Russian Bonds'!$B$1:$L$507,MATCH($A325,'Russian Bonds'!$A$2:$A$507,0))/100))</f>
        <v>0.32398177967010294</v>
      </c>
      <c r="P325">
        <f>P$50*EXP(-P$49*(HLOOKUP(P$49,'Russian Bonds'!$B$1:$L$507,MATCH($A325,'Russian Bonds'!$A$2:$A$507,0))/100))</f>
        <v>0.29186380686727476</v>
      </c>
      <c r="Q325">
        <f>Q$50*EXP(-Q$49*(HLOOKUP(Q$49,'Russian Bonds'!$B$1:$L$507,MATCH($A325,'Russian Bonds'!$A$2:$A$507,0))/100))</f>
        <v>0.2685097640930465</v>
      </c>
      <c r="R325">
        <f>R$50*EXP(-R$49*(HLOOKUP(R$49,'Russian Bonds'!$B$1:$L$507,MATCH($A325,'Russian Bonds'!$A$2:$A$507,0))/100))</f>
        <v>0.24702443988229711</v>
      </c>
      <c r="S325">
        <f>S$50*EXP(-S$49*(HLOOKUP(S$49,'Russian Bonds'!$B$1:$L$507,MATCH($A325,'Russian Bonds'!$A$2:$A$507,0))/100))</f>
        <v>0.22725830513193931</v>
      </c>
      <c r="T325">
        <f>T$50*EXP(-T$49*(HLOOKUP(T$49,'Russian Bonds'!$B$1:$L$507,MATCH($A325,'Russian Bonds'!$A$2:$A$507,0))/100))</f>
        <v>0.20907379559710867</v>
      </c>
      <c r="U325" s="25">
        <f>U$50*EXP(-U$49*(HLOOKUP(U$49,'Russian Bonds'!$B$1:$L$507,MATCH($A325,'Russian Bonds'!$A$2:$A$507,0))/100))</f>
        <v>4.8921336504798276</v>
      </c>
      <c r="W325" s="129">
        <f t="shared" si="34"/>
        <v>73.048488644475697</v>
      </c>
      <c r="X325" s="21">
        <f t="shared" si="35"/>
        <v>5.6741346687801313</v>
      </c>
      <c r="Y325" s="28">
        <f t="shared" si="36"/>
        <v>-2.4545633800794253E-3</v>
      </c>
    </row>
    <row r="326" spans="1:25" x14ac:dyDescent="0.2">
      <c r="A326" s="175">
        <v>41321</v>
      </c>
      <c r="B326">
        <f>B$50*EXP(-B$49*(HLOOKUP(B$49,'Russian Bonds'!$B$1:$L$507,MATCH($A326,'Russian Bonds'!$A$2:$A$507,0))/100))</f>
        <v>17.459732637750715</v>
      </c>
      <c r="C326">
        <f>C$50*EXP(-C$49*(HLOOKUP(C$49,'Russian Bonds'!$B$1:$L$507,MATCH($A326,'Russian Bonds'!$A$2:$A$507,0))/100))</f>
        <v>2.1901362076036444</v>
      </c>
      <c r="D326">
        <f>D$50*EXP(-D$49*(HLOOKUP(D$49,'Russian Bonds'!$B$1:$L$507,MATCH($A326,'Russian Bonds'!$A$2:$A$507,0))/100))</f>
        <v>15.852390322230775</v>
      </c>
      <c r="E326">
        <f>E$50*EXP(-E$49*(HLOOKUP(E$49,'Russian Bonds'!$B$1:$L$507,MATCH($A326,'Russian Bonds'!$A$2:$A$507,0))/100))</f>
        <v>1.6055555220476057</v>
      </c>
      <c r="F326">
        <f>F$50*EXP(-F$49*(HLOOKUP(F$49,'Russian Bonds'!$B$1:$L$507,MATCH($A326,'Russian Bonds'!$A$2:$A$507,0))/100))</f>
        <v>14.130446217464575</v>
      </c>
      <c r="G326">
        <f>G$50*EXP(-G$49*(HLOOKUP(G$49,'Russian Bonds'!$B$1:$L$507,MATCH($A326,'Russian Bonds'!$A$2:$A$507,0))/100))</f>
        <v>1.0794777529206401</v>
      </c>
      <c r="H326">
        <f>H$50*EXP(-H$49*(HLOOKUP(H$49,'Russian Bonds'!$B$1:$L$507,MATCH($A326,'Russian Bonds'!$A$2:$A$507,0))/100))</f>
        <v>0.99648355928175691</v>
      </c>
      <c r="I326">
        <f>I$50*EXP(-I$49*(HLOOKUP(I$49,'Russian Bonds'!$B$1:$L$507,MATCH($A326,'Russian Bonds'!$A$2:$A$507,0))/100))</f>
        <v>0.91821598530217818</v>
      </c>
      <c r="J326">
        <f>J$50*EXP(-J$49*(HLOOKUP(J$49,'Russian Bonds'!$B$1:$L$507,MATCH($A326,'Russian Bonds'!$A$2:$A$507,0))/100))</f>
        <v>0.8460958415331532</v>
      </c>
      <c r="K326">
        <f>K$50*EXP(-K$49*(HLOOKUP(K$49,'Russian Bonds'!$B$1:$L$507,MATCH($A326,'Russian Bonds'!$A$2:$A$507,0))/100))</f>
        <v>10.146563912310093</v>
      </c>
      <c r="L326">
        <f>L$50*EXP(-L$49*(HLOOKUP(L$49,'Russian Bonds'!$B$1:$L$507,MATCH($A326,'Russian Bonds'!$A$2:$A$507,0))/100))</f>
        <v>0.41239733032987669</v>
      </c>
      <c r="M326">
        <f>M$50*EXP(-M$49*(HLOOKUP(M$49,'Russian Bonds'!$B$1:$L$507,MATCH($A326,'Russian Bonds'!$A$2:$A$507,0))/100))</f>
        <v>0.37981613434041311</v>
      </c>
      <c r="N326">
        <f>N$50*EXP(-N$49*(HLOOKUP(N$49,'Russian Bonds'!$B$1:$L$507,MATCH($A326,'Russian Bonds'!$A$2:$A$507,0))/100))</f>
        <v>0.34980899558661283</v>
      </c>
      <c r="O326">
        <f>O$50*EXP(-O$49*(HLOOKUP(O$49,'Russian Bonds'!$B$1:$L$507,MATCH($A326,'Russian Bonds'!$A$2:$A$507,0))/100))</f>
        <v>0.32217255226878588</v>
      </c>
      <c r="P326">
        <f>P$50*EXP(-P$49*(HLOOKUP(P$49,'Russian Bonds'!$B$1:$L$507,MATCH($A326,'Russian Bonds'!$A$2:$A$507,0))/100))</f>
        <v>0.29011786708323939</v>
      </c>
      <c r="Q326">
        <f>Q$50*EXP(-Q$49*(HLOOKUP(Q$49,'Russian Bonds'!$B$1:$L$507,MATCH($A326,'Russian Bonds'!$A$2:$A$507,0))/100))</f>
        <v>0.26679678897019521</v>
      </c>
      <c r="R326">
        <f>R$50*EXP(-R$49*(HLOOKUP(R$49,'Russian Bonds'!$B$1:$L$507,MATCH($A326,'Russian Bonds'!$A$2:$A$507,0))/100))</f>
        <v>0.24535037197272666</v>
      </c>
      <c r="S326">
        <f>S$50*EXP(-S$49*(HLOOKUP(S$49,'Russian Bonds'!$B$1:$L$507,MATCH($A326,'Russian Bonds'!$A$2:$A$507,0))/100))</f>
        <v>0.22562792175838423</v>
      </c>
      <c r="T326">
        <f>T$50*EXP(-T$49*(HLOOKUP(T$49,'Russian Bonds'!$B$1:$L$507,MATCH($A326,'Russian Bonds'!$A$2:$A$507,0))/100))</f>
        <v>0.20749085753441007</v>
      </c>
      <c r="U326" s="25">
        <f>U$50*EXP(-U$49*(HLOOKUP(U$49,'Russian Bonds'!$B$1:$L$507,MATCH($A326,'Russian Bonds'!$A$2:$A$507,0))/100))</f>
        <v>4.8531527129243237</v>
      </c>
      <c r="W326" s="129">
        <f t="shared" si="34"/>
        <v>72.777829491214121</v>
      </c>
      <c r="X326" s="21">
        <f t="shared" si="35"/>
        <v>5.6660162319550791</v>
      </c>
      <c r="Y326" s="28">
        <f t="shared" si="36"/>
        <v>-3.712079788041119E-3</v>
      </c>
    </row>
    <row r="327" spans="1:25" x14ac:dyDescent="0.2">
      <c r="A327" s="175">
        <v>41324</v>
      </c>
      <c r="B327">
        <f>B$50*EXP(-B$49*(HLOOKUP(B$49,'Russian Bonds'!$B$1:$L$507,MATCH($A327,'Russian Bonds'!$A$2:$A$507,0))/100))</f>
        <v>17.452750141288007</v>
      </c>
      <c r="C327">
        <f>C$50*EXP(-C$49*(HLOOKUP(C$49,'Russian Bonds'!$B$1:$L$507,MATCH($A327,'Russian Bonds'!$A$2:$A$507,0))/100))</f>
        <v>2.1896982241619276</v>
      </c>
      <c r="D327">
        <f>D$50*EXP(-D$49*(HLOOKUP(D$49,'Russian Bonds'!$B$1:$L$507,MATCH($A327,'Russian Bonds'!$A$2:$A$507,0))/100))</f>
        <v>15.847635318420338</v>
      </c>
      <c r="E327">
        <f>E$50*EXP(-E$49*(HLOOKUP(E$49,'Russian Bonds'!$B$1:$L$507,MATCH($A327,'Russian Bonds'!$A$2:$A$507,0))/100))</f>
        <v>1.6049134282661042</v>
      </c>
      <c r="F327">
        <f>F$50*EXP(-F$49*(HLOOKUP(F$49,'Russian Bonds'!$B$1:$L$507,MATCH($A327,'Russian Bonds'!$A$2:$A$507,0))/100))</f>
        <v>14.109266436944974</v>
      </c>
      <c r="G327">
        <f>G$50*EXP(-G$49*(HLOOKUP(G$49,'Russian Bonds'!$B$1:$L$507,MATCH($A327,'Russian Bonds'!$A$2:$A$507,0))/100))</f>
        <v>1.0775364406705623</v>
      </c>
      <c r="H327">
        <f>H$50*EXP(-H$49*(HLOOKUP(H$49,'Russian Bonds'!$B$1:$L$507,MATCH($A327,'Russian Bonds'!$A$2:$A$507,0))/100))</f>
        <v>0.99369730788806976</v>
      </c>
      <c r="I327">
        <f>I$50*EXP(-I$49*(HLOOKUP(I$49,'Russian Bonds'!$B$1:$L$507,MATCH($A327,'Russian Bonds'!$A$2:$A$507,0))/100))</f>
        <v>0.91528239040438131</v>
      </c>
      <c r="J327">
        <f>J$50*EXP(-J$49*(HLOOKUP(J$49,'Russian Bonds'!$B$1:$L$507,MATCH($A327,'Russian Bonds'!$A$2:$A$507,0))/100))</f>
        <v>0.84305537263136265</v>
      </c>
      <c r="K327">
        <f>K$50*EXP(-K$49*(HLOOKUP(K$49,'Russian Bonds'!$B$1:$L$507,MATCH($A327,'Russian Bonds'!$A$2:$A$507,0))/100))</f>
        <v>10.095957713674666</v>
      </c>
      <c r="L327">
        <f>L$50*EXP(-L$49*(HLOOKUP(L$49,'Russian Bonds'!$B$1:$L$507,MATCH($A327,'Russian Bonds'!$A$2:$A$507,0))/100))</f>
        <v>0.41013537110295578</v>
      </c>
      <c r="M327">
        <f>M$50*EXP(-M$49*(HLOOKUP(M$49,'Russian Bonds'!$B$1:$L$507,MATCH($A327,'Russian Bonds'!$A$2:$A$507,0))/100))</f>
        <v>0.37754406057189344</v>
      </c>
      <c r="N327">
        <f>N$50*EXP(-N$49*(HLOOKUP(N$49,'Russian Bonds'!$B$1:$L$507,MATCH($A327,'Russian Bonds'!$A$2:$A$507,0))/100))</f>
        <v>0.34754261084526655</v>
      </c>
      <c r="O327">
        <f>O$50*EXP(-O$49*(HLOOKUP(O$49,'Russian Bonds'!$B$1:$L$507,MATCH($A327,'Russian Bonds'!$A$2:$A$507,0))/100))</f>
        <v>0.3199252192450896</v>
      </c>
      <c r="P327">
        <f>P$50*EXP(-P$49*(HLOOKUP(P$49,'Russian Bonds'!$B$1:$L$507,MATCH($A327,'Russian Bonds'!$A$2:$A$507,0))/100))</f>
        <v>0.28968301650208494</v>
      </c>
      <c r="Q327">
        <f>Q$50*EXP(-Q$49*(HLOOKUP(Q$49,'Russian Bonds'!$B$1:$L$507,MATCH($A327,'Russian Bonds'!$A$2:$A$507,0))/100))</f>
        <v>0.26637025542567239</v>
      </c>
      <c r="R327">
        <f>R$50*EXP(-R$49*(HLOOKUP(R$49,'Russian Bonds'!$B$1:$L$507,MATCH($A327,'Russian Bonds'!$A$2:$A$507,0))/100))</f>
        <v>0.24493363067084484</v>
      </c>
      <c r="S327">
        <f>S$50*EXP(-S$49*(HLOOKUP(S$49,'Russian Bonds'!$B$1:$L$507,MATCH($A327,'Russian Bonds'!$A$2:$A$507,0))/100))</f>
        <v>0.22522215679724075</v>
      </c>
      <c r="T327">
        <f>T$50*EXP(-T$49*(HLOOKUP(T$49,'Russian Bonds'!$B$1:$L$507,MATCH($A327,'Russian Bonds'!$A$2:$A$507,0))/100))</f>
        <v>0.20709699918900859</v>
      </c>
      <c r="U327" s="25">
        <f>U$50*EXP(-U$49*(HLOOKUP(U$49,'Russian Bonds'!$B$1:$L$507,MATCH($A327,'Russian Bonds'!$A$2:$A$507,0))/100))</f>
        <v>4.8726042008164931</v>
      </c>
      <c r="W327" s="129">
        <f t="shared" si="34"/>
        <v>72.690850295516938</v>
      </c>
      <c r="X327" s="21">
        <f t="shared" si="35"/>
        <v>5.6662215791882238</v>
      </c>
      <c r="Y327" s="28">
        <f t="shared" si="36"/>
        <v>-1.1958478785963171E-3</v>
      </c>
    </row>
    <row r="328" spans="1:25" x14ac:dyDescent="0.2">
      <c r="A328" s="175">
        <v>41325</v>
      </c>
      <c r="B328">
        <f>B$50*EXP(-B$49*(HLOOKUP(B$49,'Russian Bonds'!$B$1:$L$507,MATCH($A328,'Russian Bonds'!$A$2:$A$507,0))/100))</f>
        <v>17.478948910664702</v>
      </c>
      <c r="C328">
        <f>C$50*EXP(-C$49*(HLOOKUP(C$49,'Russian Bonds'!$B$1:$L$507,MATCH($A328,'Russian Bonds'!$A$2:$A$507,0))/100))</f>
        <v>2.1945208632129094</v>
      </c>
      <c r="D328">
        <f>D$50*EXP(-D$49*(HLOOKUP(D$49,'Russian Bonds'!$B$1:$L$507,MATCH($A328,'Russian Bonds'!$A$2:$A$507,0))/100))</f>
        <v>15.880950321098572</v>
      </c>
      <c r="E328">
        <f>E$50*EXP(-E$49*(HLOOKUP(E$49,'Russian Bonds'!$B$1:$L$507,MATCH($A328,'Russian Bonds'!$A$2:$A$507,0))/100))</f>
        <v>1.6094134830018438</v>
      </c>
      <c r="F328">
        <f>F$50*EXP(-F$49*(HLOOKUP(F$49,'Russian Bonds'!$B$1:$L$507,MATCH($A328,'Russian Bonds'!$A$2:$A$507,0))/100))</f>
        <v>14.116322834115733</v>
      </c>
      <c r="G328">
        <f>G$50*EXP(-G$49*(HLOOKUP(G$49,'Russian Bonds'!$B$1:$L$507,MATCH($A328,'Russian Bonds'!$A$2:$A$507,0))/100))</f>
        <v>1.078183156530321</v>
      </c>
      <c r="H328">
        <f>H$50*EXP(-H$49*(HLOOKUP(H$49,'Russian Bonds'!$B$1:$L$507,MATCH($A328,'Russian Bonds'!$A$2:$A$507,0))/100))</f>
        <v>0.99230710502609631</v>
      </c>
      <c r="I328">
        <f>I$50*EXP(-I$49*(HLOOKUP(I$49,'Russian Bonds'!$B$1:$L$507,MATCH($A328,'Russian Bonds'!$A$2:$A$507,0))/100))</f>
        <v>0.91381910951661116</v>
      </c>
      <c r="J328">
        <f>J$50*EXP(-J$49*(HLOOKUP(J$49,'Russian Bonds'!$B$1:$L$507,MATCH($A328,'Russian Bonds'!$A$2:$A$507,0))/100))</f>
        <v>0.84153923789124874</v>
      </c>
      <c r="K328">
        <f>K$50*EXP(-K$49*(HLOOKUP(K$49,'Russian Bonds'!$B$1:$L$507,MATCH($A328,'Russian Bonds'!$A$2:$A$507,0))/100))</f>
        <v>10.085866802257611</v>
      </c>
      <c r="L328">
        <f>L$50*EXP(-L$49*(HLOOKUP(L$49,'Russian Bonds'!$B$1:$L$507,MATCH($A328,'Russian Bonds'!$A$2:$A$507,0))/100))</f>
        <v>0.40968447023568544</v>
      </c>
      <c r="M328">
        <f>M$50*EXP(-M$49*(HLOOKUP(M$49,'Russian Bonds'!$B$1:$L$507,MATCH($A328,'Russian Bonds'!$A$2:$A$507,0))/100))</f>
        <v>0.37709127942223075</v>
      </c>
      <c r="N328">
        <f>N$50*EXP(-N$49*(HLOOKUP(N$49,'Russian Bonds'!$B$1:$L$507,MATCH($A328,'Russian Bonds'!$A$2:$A$507,0))/100))</f>
        <v>0.34709109899745677</v>
      </c>
      <c r="O328">
        <f>O$50*EXP(-O$49*(HLOOKUP(O$49,'Russian Bonds'!$B$1:$L$507,MATCH($A328,'Russian Bonds'!$A$2:$A$507,0))/100))</f>
        <v>0.31947763731860018</v>
      </c>
      <c r="P328">
        <f>P$50*EXP(-P$49*(HLOOKUP(P$49,'Russian Bonds'!$B$1:$L$507,MATCH($A328,'Russian Bonds'!$A$2:$A$507,0))/100))</f>
        <v>0.29055337042971729</v>
      </c>
      <c r="Q328">
        <f>Q$50*EXP(-Q$49*(HLOOKUP(Q$49,'Russian Bonds'!$B$1:$L$507,MATCH($A328,'Russian Bonds'!$A$2:$A$507,0))/100))</f>
        <v>0.26722400551464359</v>
      </c>
      <c r="R328">
        <f>R$50*EXP(-R$49*(HLOOKUP(R$49,'Russian Bonds'!$B$1:$L$507,MATCH($A328,'Russian Bonds'!$A$2:$A$507,0))/100))</f>
        <v>0.24576782233735436</v>
      </c>
      <c r="S328">
        <f>S$50*EXP(-S$49*(HLOOKUP(S$49,'Russian Bonds'!$B$1:$L$507,MATCH($A328,'Russian Bonds'!$A$2:$A$507,0))/100))</f>
        <v>0.2260344177541917</v>
      </c>
      <c r="T328">
        <f>T$50*EXP(-T$49*(HLOOKUP(T$49,'Russian Bonds'!$B$1:$L$507,MATCH($A328,'Russian Bonds'!$A$2:$A$507,0))/100))</f>
        <v>0.20788546492203269</v>
      </c>
      <c r="U328" s="25">
        <f>U$50*EXP(-U$49*(HLOOKUP(U$49,'Russian Bonds'!$B$1:$L$507,MATCH($A328,'Russian Bonds'!$A$2:$A$507,0))/100))</f>
        <v>4.9314276862588144</v>
      </c>
      <c r="W328" s="129">
        <f t="shared" si="34"/>
        <v>72.814109076506369</v>
      </c>
      <c r="X328" s="21">
        <f t="shared" si="35"/>
        <v>5.674228087041822</v>
      </c>
      <c r="Y328" s="28">
        <f t="shared" si="36"/>
        <v>1.6942214341661879E-3</v>
      </c>
    </row>
    <row r="329" spans="1:25" x14ac:dyDescent="0.2">
      <c r="A329" s="175">
        <v>41326</v>
      </c>
      <c r="B329">
        <f>B$50*EXP(-B$49*(HLOOKUP(B$49,'Russian Bonds'!$B$1:$L$507,MATCH($A329,'Russian Bonds'!$A$2:$A$507,0))/100))</f>
        <v>17.473706012465556</v>
      </c>
      <c r="C329">
        <f>C$50*EXP(-C$49*(HLOOKUP(C$49,'Russian Bonds'!$B$1:$L$507,MATCH($A329,'Russian Bonds'!$A$2:$A$507,0))/100))</f>
        <v>2.192765948581787</v>
      </c>
      <c r="D329">
        <f>D$50*EXP(-D$49*(HLOOKUP(D$49,'Russian Bonds'!$B$1:$L$507,MATCH($A329,'Russian Bonds'!$A$2:$A$507,0))/100))</f>
        <v>15.861904610425144</v>
      </c>
      <c r="E329">
        <f>E$50*EXP(-E$49*(HLOOKUP(E$49,'Russian Bonds'!$B$1:$L$507,MATCH($A329,'Russian Bonds'!$A$2:$A$507,0))/100))</f>
        <v>1.6068404803800456</v>
      </c>
      <c r="F329">
        <f>F$50*EXP(-F$49*(HLOOKUP(F$49,'Russian Bonds'!$B$1:$L$507,MATCH($A329,'Russian Bonds'!$A$2:$A$507,0))/100))</f>
        <v>14.088118402280815</v>
      </c>
      <c r="G329">
        <f>G$50*EXP(-G$49*(HLOOKUP(G$49,'Russian Bonds'!$B$1:$L$507,MATCH($A329,'Russian Bonds'!$A$2:$A$507,0))/100))</f>
        <v>1.0755986196394949</v>
      </c>
      <c r="H329">
        <f>H$50*EXP(-H$49*(HLOOKUP(H$49,'Russian Bonds'!$B$1:$L$507,MATCH($A329,'Russian Bonds'!$A$2:$A$507,0))/100))</f>
        <v>0.99022544661188572</v>
      </c>
      <c r="I329">
        <f>I$50*EXP(-I$49*(HLOOKUP(I$49,'Russian Bonds'!$B$1:$L$507,MATCH($A329,'Russian Bonds'!$A$2:$A$507,0))/100))</f>
        <v>0.91162857334863023</v>
      </c>
      <c r="J329">
        <f>J$50*EXP(-J$49*(HLOOKUP(J$49,'Russian Bonds'!$B$1:$L$507,MATCH($A329,'Russian Bonds'!$A$2:$A$507,0))/100))</f>
        <v>0.83927014660065757</v>
      </c>
      <c r="K329">
        <f>K$50*EXP(-K$49*(HLOOKUP(K$49,'Russian Bonds'!$B$1:$L$507,MATCH($A329,'Russian Bonds'!$A$2:$A$507,0))/100))</f>
        <v>10.075785976708193</v>
      </c>
      <c r="L329">
        <f>L$50*EXP(-L$49*(HLOOKUP(L$49,'Russian Bonds'!$B$1:$L$507,MATCH($A329,'Russian Bonds'!$A$2:$A$507,0))/100))</f>
        <v>0.40923406508667387</v>
      </c>
      <c r="M329">
        <f>M$50*EXP(-M$49*(HLOOKUP(M$49,'Russian Bonds'!$B$1:$L$507,MATCH($A329,'Russian Bonds'!$A$2:$A$507,0))/100))</f>
        <v>0.37663904128407549</v>
      </c>
      <c r="N329">
        <f>N$50*EXP(-N$49*(HLOOKUP(N$49,'Russian Bonds'!$B$1:$L$507,MATCH($A329,'Russian Bonds'!$A$2:$A$507,0))/100))</f>
        <v>0.34664017373368683</v>
      </c>
      <c r="O329">
        <f>O$50*EXP(-O$49*(HLOOKUP(O$49,'Russian Bonds'!$B$1:$L$507,MATCH($A329,'Russian Bonds'!$A$2:$A$507,0))/100))</f>
        <v>0.31903068156838194</v>
      </c>
      <c r="P329">
        <f>P$50*EXP(-P$49*(HLOOKUP(P$49,'Russian Bonds'!$B$1:$L$507,MATCH($A329,'Russian Bonds'!$A$2:$A$507,0))/100))</f>
        <v>0.29098952752140117</v>
      </c>
      <c r="Q329">
        <f>Q$50*EXP(-Q$49*(HLOOKUP(Q$49,'Russian Bonds'!$B$1:$L$507,MATCH($A329,'Russian Bonds'!$A$2:$A$507,0))/100))</f>
        <v>0.26765190615269202</v>
      </c>
      <c r="R329">
        <f>R$50*EXP(-R$49*(HLOOKUP(R$49,'Russian Bonds'!$B$1:$L$507,MATCH($A329,'Russian Bonds'!$A$2:$A$507,0))/100))</f>
        <v>0.24618598297115959</v>
      </c>
      <c r="S329">
        <f>S$50*EXP(-S$49*(HLOOKUP(S$49,'Russian Bonds'!$B$1:$L$507,MATCH($A329,'Russian Bonds'!$A$2:$A$507,0))/100))</f>
        <v>0.22644164610171036</v>
      </c>
      <c r="T329">
        <f>T$50*EXP(-T$49*(HLOOKUP(T$49,'Russian Bonds'!$B$1:$L$507,MATCH($A329,'Russian Bonds'!$A$2:$A$507,0))/100))</f>
        <v>0.20828082277640944</v>
      </c>
      <c r="U329" s="25">
        <f>U$50*EXP(-U$49*(HLOOKUP(U$49,'Russian Bonds'!$B$1:$L$507,MATCH($A329,'Russian Bonds'!$A$2:$A$507,0))/100))</f>
        <v>4.9511929010798799</v>
      </c>
      <c r="W329" s="129">
        <f t="shared" si="34"/>
        <v>72.758130965318273</v>
      </c>
      <c r="X329" s="21">
        <f t="shared" si="35"/>
        <v>5.6788975077712127</v>
      </c>
      <c r="Y329" s="28">
        <f t="shared" si="36"/>
        <v>-7.6907676808668003E-4</v>
      </c>
    </row>
    <row r="330" spans="1:25" x14ac:dyDescent="0.2">
      <c r="A330" s="175">
        <v>41328</v>
      </c>
      <c r="B330">
        <f>B$50*EXP(-B$49*(HLOOKUP(B$49,'Russian Bonds'!$B$1:$L$507,MATCH($A330,'Russian Bonds'!$A$2:$A$507,0))/100))</f>
        <v>17.456241040394538</v>
      </c>
      <c r="C330">
        <f>C$50*EXP(-C$49*(HLOOKUP(C$49,'Russian Bonds'!$B$1:$L$507,MATCH($A330,'Russian Bonds'!$A$2:$A$507,0))/100))</f>
        <v>2.1901362076036444</v>
      </c>
      <c r="D330">
        <f>D$50*EXP(-D$49*(HLOOKUP(D$49,'Russian Bonds'!$B$1:$L$507,MATCH($A330,'Russian Bonds'!$A$2:$A$507,0))/100))</f>
        <v>15.842881740897093</v>
      </c>
      <c r="E330">
        <f>E$50*EXP(-E$49*(HLOOKUP(E$49,'Russian Bonds'!$B$1:$L$507,MATCH($A330,'Russian Bonds'!$A$2:$A$507,0))/100))</f>
        <v>1.6042715912707544</v>
      </c>
      <c r="F330">
        <f>F$50*EXP(-F$49*(HLOOKUP(F$49,'Russian Bonds'!$B$1:$L$507,MATCH($A330,'Russian Bonds'!$A$2:$A$507,0))/100))</f>
        <v>14.088118402280815</v>
      </c>
      <c r="G330">
        <f>G$50*EXP(-G$49*(HLOOKUP(G$49,'Russian Bonds'!$B$1:$L$507,MATCH($A330,'Russian Bonds'!$A$2:$A$507,0))/100))</f>
        <v>1.0755986196394949</v>
      </c>
      <c r="H330">
        <f>H$50*EXP(-H$49*(HLOOKUP(H$49,'Russian Bonds'!$B$1:$L$507,MATCH($A330,'Russian Bonds'!$A$2:$A$507,0))/100))</f>
        <v>0.99091884708636635</v>
      </c>
      <c r="I330">
        <f>I$50*EXP(-I$49*(HLOOKUP(I$49,'Russian Bonds'!$B$1:$L$507,MATCH($A330,'Russian Bonds'!$A$2:$A$507,0))/100))</f>
        <v>0.91235816800626057</v>
      </c>
      <c r="J330">
        <f>J$50*EXP(-J$49*(HLOOKUP(J$49,'Russian Bonds'!$B$1:$L$507,MATCH($A330,'Russian Bonds'!$A$2:$A$507,0))/100))</f>
        <v>0.84002582973900175</v>
      </c>
      <c r="K330">
        <f>K$50*EXP(-K$49*(HLOOKUP(K$49,'Russian Bonds'!$B$1:$L$507,MATCH($A330,'Russian Bonds'!$A$2:$A$507,0))/100))</f>
        <v>10.085866802257611</v>
      </c>
      <c r="L330">
        <f>L$50*EXP(-L$49*(HLOOKUP(L$49,'Russian Bonds'!$B$1:$L$507,MATCH($A330,'Russian Bonds'!$A$2:$A$507,0))/100))</f>
        <v>0.40968447023568544</v>
      </c>
      <c r="M330">
        <f>M$50*EXP(-M$49*(HLOOKUP(M$49,'Russian Bonds'!$B$1:$L$507,MATCH($A330,'Russian Bonds'!$A$2:$A$507,0))/100))</f>
        <v>0.37709127942223075</v>
      </c>
      <c r="N330">
        <f>N$50*EXP(-N$49*(HLOOKUP(N$49,'Russian Bonds'!$B$1:$L$507,MATCH($A330,'Russian Bonds'!$A$2:$A$507,0))/100))</f>
        <v>0.34709109899745677</v>
      </c>
      <c r="O330">
        <f>O$50*EXP(-O$49*(HLOOKUP(O$49,'Russian Bonds'!$B$1:$L$507,MATCH($A330,'Russian Bonds'!$A$2:$A$507,0))/100))</f>
        <v>0.31947763731860018</v>
      </c>
      <c r="P330">
        <f>P$50*EXP(-P$49*(HLOOKUP(P$49,'Russian Bonds'!$B$1:$L$507,MATCH($A330,'Russian Bonds'!$A$2:$A$507,0))/100))</f>
        <v>0.29011786708323939</v>
      </c>
      <c r="Q330">
        <f>Q$50*EXP(-Q$49*(HLOOKUP(Q$49,'Russian Bonds'!$B$1:$L$507,MATCH($A330,'Russian Bonds'!$A$2:$A$507,0))/100))</f>
        <v>0.26679678897019521</v>
      </c>
      <c r="R330">
        <f>R$50*EXP(-R$49*(HLOOKUP(R$49,'Russian Bonds'!$B$1:$L$507,MATCH($A330,'Russian Bonds'!$A$2:$A$507,0))/100))</f>
        <v>0.24535037197272666</v>
      </c>
      <c r="S330">
        <f>S$50*EXP(-S$49*(HLOOKUP(S$49,'Russian Bonds'!$B$1:$L$507,MATCH($A330,'Russian Bonds'!$A$2:$A$507,0))/100))</f>
        <v>0.22562792175838423</v>
      </c>
      <c r="T330">
        <f>T$50*EXP(-T$49*(HLOOKUP(T$49,'Russian Bonds'!$B$1:$L$507,MATCH($A330,'Russian Bonds'!$A$2:$A$507,0))/100))</f>
        <v>0.20749085753441007</v>
      </c>
      <c r="U330" s="25">
        <f>U$50*EXP(-U$49*(HLOOKUP(U$49,'Russian Bonds'!$B$1:$L$507,MATCH($A330,'Russian Bonds'!$A$2:$A$507,0))/100))</f>
        <v>4.9117413743859348</v>
      </c>
      <c r="W330" s="129">
        <f t="shared" si="34"/>
        <v>72.686886916854448</v>
      </c>
      <c r="X330" s="21">
        <f t="shared" si="35"/>
        <v>5.6733348900900049</v>
      </c>
      <c r="Y330" s="28">
        <f t="shared" si="36"/>
        <v>-9.7966991512353908E-4</v>
      </c>
    </row>
    <row r="331" spans="1:25" x14ac:dyDescent="0.2">
      <c r="A331" s="175">
        <v>41331</v>
      </c>
      <c r="B331">
        <f>B$50*EXP(-B$49*(HLOOKUP(B$49,'Russian Bonds'!$B$1:$L$507,MATCH($A331,'Russian Bonds'!$A$2:$A$507,0))/100))</f>
        <v>17.473706012465556</v>
      </c>
      <c r="C331">
        <f>C$50*EXP(-C$49*(HLOOKUP(C$49,'Russian Bonds'!$B$1:$L$507,MATCH($A331,'Russian Bonds'!$A$2:$A$507,0))/100))</f>
        <v>2.1910124373209463</v>
      </c>
      <c r="D331">
        <f>D$50*EXP(-D$49*(HLOOKUP(D$49,'Russian Bonds'!$B$1:$L$507,MATCH($A331,'Russian Bonds'!$A$2:$A$507,0))/100))</f>
        <v>15.828629561772914</v>
      </c>
      <c r="E331">
        <f>E$50*EXP(-E$49*(HLOOKUP(E$49,'Russian Bonds'!$B$1:$L$507,MATCH($A331,'Russian Bonds'!$A$2:$A$507,0))/100))</f>
        <v>1.6023476199748836</v>
      </c>
      <c r="F331">
        <f>F$50*EXP(-F$49*(HLOOKUP(F$49,'Russian Bonds'!$B$1:$L$507,MATCH($A331,'Russian Bonds'!$A$2:$A$507,0))/100))</f>
        <v>14.059970322938288</v>
      </c>
      <c r="G331">
        <f>G$50*EXP(-G$49*(HLOOKUP(G$49,'Russian Bonds'!$B$1:$L$507,MATCH($A331,'Russian Bonds'!$A$2:$A$507,0))/100))</f>
        <v>1.0730202781996916</v>
      </c>
      <c r="H331">
        <f>H$50*EXP(-H$49*(HLOOKUP(H$49,'Russian Bonds'!$B$1:$L$507,MATCH($A331,'Russian Bonds'!$A$2:$A$507,0))/100))</f>
        <v>0.99022544661188572</v>
      </c>
      <c r="I331">
        <f>I$50*EXP(-I$49*(HLOOKUP(I$49,'Russian Bonds'!$B$1:$L$507,MATCH($A331,'Russian Bonds'!$A$2:$A$507,0))/100))</f>
        <v>0.91162857334863023</v>
      </c>
      <c r="J331">
        <f>J$50*EXP(-J$49*(HLOOKUP(J$49,'Russian Bonds'!$B$1:$L$507,MATCH($A331,'Russian Bonds'!$A$2:$A$507,0))/100))</f>
        <v>0.83927014660065757</v>
      </c>
      <c r="K331">
        <f>K$50*EXP(-K$49*(HLOOKUP(K$49,'Russian Bonds'!$B$1:$L$507,MATCH($A331,'Russian Bonds'!$A$2:$A$507,0))/100))</f>
        <v>10.065715226945596</v>
      </c>
      <c r="L331">
        <f>L$50*EXP(-L$49*(HLOOKUP(L$49,'Russian Bonds'!$B$1:$L$507,MATCH($A331,'Russian Bonds'!$A$2:$A$507,0))/100))</f>
        <v>0.40878415511093108</v>
      </c>
      <c r="M331">
        <f>M$50*EXP(-M$49*(HLOOKUP(M$49,'Russian Bonds'!$B$1:$L$507,MATCH($A331,'Russian Bonds'!$A$2:$A$507,0))/100))</f>
        <v>0.37618734550620481</v>
      </c>
      <c r="N331">
        <f>N$50*EXP(-N$49*(HLOOKUP(N$49,'Russian Bonds'!$B$1:$L$507,MATCH($A331,'Russian Bonds'!$A$2:$A$507,0))/100))</f>
        <v>0.34618983429189298</v>
      </c>
      <c r="O331">
        <f>O$50*EXP(-O$49*(HLOOKUP(O$49,'Russian Bonds'!$B$1:$L$507,MATCH($A331,'Russian Bonds'!$A$2:$A$507,0))/100))</f>
        <v>0.31858435111840183</v>
      </c>
      <c r="P331">
        <f>P$50*EXP(-P$49*(HLOOKUP(P$49,'Russian Bonds'!$B$1:$L$507,MATCH($A331,'Russian Bonds'!$A$2:$A$507,0))/100))</f>
        <v>0.28838237157375191</v>
      </c>
      <c r="Q331">
        <f>Q$50*EXP(-Q$49*(HLOOKUP(Q$49,'Russian Bonds'!$B$1:$L$507,MATCH($A331,'Russian Bonds'!$A$2:$A$507,0))/100))</f>
        <v>0.26509474188112114</v>
      </c>
      <c r="R331">
        <f>R$50*EXP(-R$49*(HLOOKUP(R$49,'Russian Bonds'!$B$1:$L$507,MATCH($A331,'Russian Bonds'!$A$2:$A$507,0))/100))</f>
        <v>0.24368764910807253</v>
      </c>
      <c r="S331">
        <f>S$50*EXP(-S$49*(HLOOKUP(S$49,'Russian Bonds'!$B$1:$L$507,MATCH($A331,'Russian Bonds'!$A$2:$A$507,0))/100))</f>
        <v>0.22400923498682232</v>
      </c>
      <c r="T331">
        <f>T$50*EXP(-T$49*(HLOOKUP(T$49,'Russian Bonds'!$B$1:$L$507,MATCH($A331,'Russian Bonds'!$A$2:$A$507,0))/100))</f>
        <v>0.20591990420132911</v>
      </c>
      <c r="U331" s="25">
        <f>U$50*EXP(-U$49*(HLOOKUP(U$49,'Russian Bonds'!$B$1:$L$507,MATCH($A331,'Russian Bonds'!$A$2:$A$507,0))/100))</f>
        <v>4.8726042008164931</v>
      </c>
      <c r="W331" s="129">
        <f t="shared" si="34"/>
        <v>72.584969414774065</v>
      </c>
      <c r="X331" s="21">
        <f t="shared" si="35"/>
        <v>5.6623619114276256</v>
      </c>
      <c r="Y331" s="28">
        <f t="shared" si="36"/>
        <v>-1.4031281953019907E-3</v>
      </c>
    </row>
    <row r="332" spans="1:25" x14ac:dyDescent="0.2">
      <c r="A332" s="175">
        <v>41332</v>
      </c>
      <c r="B332">
        <f>B$50*EXP(-B$49*(HLOOKUP(B$49,'Russian Bonds'!$B$1:$L$507,MATCH($A332,'Russian Bonds'!$A$2:$A$507,0))/100))</f>
        <v>17.456241040394538</v>
      </c>
      <c r="C332">
        <f>C$50*EXP(-C$49*(HLOOKUP(C$49,'Russian Bonds'!$B$1:$L$507,MATCH($A332,'Russian Bonds'!$A$2:$A$507,0))/100))</f>
        <v>2.1918890176002428</v>
      </c>
      <c r="D332">
        <f>D$50*EXP(-D$49*(HLOOKUP(D$49,'Russian Bonds'!$B$1:$L$507,MATCH($A332,'Russian Bonds'!$A$2:$A$507,0))/100))</f>
        <v>15.871424608905343</v>
      </c>
      <c r="E332">
        <f>E$50*EXP(-E$49*(HLOOKUP(E$49,'Russian Bonds'!$B$1:$L$507,MATCH($A332,'Russian Bonds'!$A$2:$A$507,0))/100))</f>
        <v>1.6081264670904476</v>
      </c>
      <c r="F332">
        <f>F$50*EXP(-F$49*(HLOOKUP(F$49,'Russian Bonds'!$B$1:$L$507,MATCH($A332,'Russian Bonds'!$A$2:$A$507,0))/100))</f>
        <v>14.123382760367273</v>
      </c>
      <c r="G332">
        <f>G$50*EXP(-G$49*(HLOOKUP(G$49,'Russian Bonds'!$B$1:$L$507,MATCH($A332,'Russian Bonds'!$A$2:$A$507,0))/100))</f>
        <v>1.0788302605360278</v>
      </c>
      <c r="H332">
        <f>H$50*EXP(-H$49*(HLOOKUP(H$49,'Russian Bonds'!$B$1:$L$507,MATCH($A332,'Russian Bonds'!$A$2:$A$507,0))/100))</f>
        <v>0.99300196317159217</v>
      </c>
      <c r="I332">
        <f>I$50*EXP(-I$49*(HLOOKUP(I$49,'Russian Bonds'!$B$1:$L$507,MATCH($A332,'Russian Bonds'!$A$2:$A$507,0))/100))</f>
        <v>0.91455045730433449</v>
      </c>
      <c r="J332">
        <f>J$50*EXP(-J$49*(HLOOKUP(J$49,'Russian Bonds'!$B$1:$L$507,MATCH($A332,'Russian Bonds'!$A$2:$A$507,0))/100))</f>
        <v>0.84229696413101218</v>
      </c>
      <c r="K332">
        <f>K$50*EXP(-K$49*(HLOOKUP(K$49,'Russian Bonds'!$B$1:$L$507,MATCH($A332,'Russian Bonds'!$A$2:$A$507,0))/100))</f>
        <v>10.085866802257611</v>
      </c>
      <c r="L332">
        <f>L$50*EXP(-L$49*(HLOOKUP(L$49,'Russian Bonds'!$B$1:$L$507,MATCH($A332,'Russian Bonds'!$A$2:$A$507,0))/100))</f>
        <v>0.40968447023568544</v>
      </c>
      <c r="M332">
        <f>M$50*EXP(-M$49*(HLOOKUP(M$49,'Russian Bonds'!$B$1:$L$507,MATCH($A332,'Russian Bonds'!$A$2:$A$507,0))/100))</f>
        <v>0.37709127942223075</v>
      </c>
      <c r="N332">
        <f>N$50*EXP(-N$49*(HLOOKUP(N$49,'Russian Bonds'!$B$1:$L$507,MATCH($A332,'Russian Bonds'!$A$2:$A$507,0))/100))</f>
        <v>0.34709109899745677</v>
      </c>
      <c r="O332">
        <f>O$50*EXP(-O$49*(HLOOKUP(O$49,'Russian Bonds'!$B$1:$L$507,MATCH($A332,'Russian Bonds'!$A$2:$A$507,0))/100))</f>
        <v>0.31947763731860018</v>
      </c>
      <c r="P332">
        <f>P$50*EXP(-P$49*(HLOOKUP(P$49,'Russian Bonds'!$B$1:$L$507,MATCH($A332,'Russian Bonds'!$A$2:$A$507,0))/100))</f>
        <v>0.29011786708323939</v>
      </c>
      <c r="Q332">
        <f>Q$50*EXP(-Q$49*(HLOOKUP(Q$49,'Russian Bonds'!$B$1:$L$507,MATCH($A332,'Russian Bonds'!$A$2:$A$507,0))/100))</f>
        <v>0.26679678897019521</v>
      </c>
      <c r="R332">
        <f>R$50*EXP(-R$49*(HLOOKUP(R$49,'Russian Bonds'!$B$1:$L$507,MATCH($A332,'Russian Bonds'!$A$2:$A$507,0))/100))</f>
        <v>0.24535037197272666</v>
      </c>
      <c r="S332">
        <f>S$50*EXP(-S$49*(HLOOKUP(S$49,'Russian Bonds'!$B$1:$L$507,MATCH($A332,'Russian Bonds'!$A$2:$A$507,0))/100))</f>
        <v>0.22562792175838423</v>
      </c>
      <c r="T332">
        <f>T$50*EXP(-T$49*(HLOOKUP(T$49,'Russian Bonds'!$B$1:$L$507,MATCH($A332,'Russian Bonds'!$A$2:$A$507,0))/100))</f>
        <v>0.20749085753441007</v>
      </c>
      <c r="U332" s="25">
        <f>U$50*EXP(-U$49*(HLOOKUP(U$49,'Russian Bonds'!$B$1:$L$507,MATCH($A332,'Russian Bonds'!$A$2:$A$507,0))/100))</f>
        <v>4.9215746871697199</v>
      </c>
      <c r="W332" s="129">
        <f t="shared" si="34"/>
        <v>72.775913322221086</v>
      </c>
      <c r="X332" s="21">
        <f t="shared" si="35"/>
        <v>5.6739451928888265</v>
      </c>
      <c r="Y332" s="28">
        <f t="shared" si="36"/>
        <v>2.6271719554368409E-3</v>
      </c>
    </row>
    <row r="333" spans="1:25" x14ac:dyDescent="0.2">
      <c r="A333" s="175">
        <v>41333</v>
      </c>
      <c r="B333">
        <f>B$50*EXP(-B$49*(HLOOKUP(B$49,'Russian Bonds'!$B$1:$L$507,MATCH($A333,'Russian Bonds'!$A$2:$A$507,0))/100))</f>
        <v>17.438793524566016</v>
      </c>
      <c r="C333">
        <f>C$50*EXP(-C$49*(HLOOKUP(C$49,'Russian Bonds'!$B$1:$L$507,MATCH($A333,'Russian Bonds'!$A$2:$A$507,0))/100))</f>
        <v>2.1870721622452112</v>
      </c>
      <c r="D333">
        <f>D$50*EXP(-D$49*(HLOOKUP(D$49,'Russian Bonds'!$B$1:$L$507,MATCH($A333,'Russian Bonds'!$A$2:$A$507,0))/100))</f>
        <v>15.819135232619427</v>
      </c>
      <c r="E333">
        <f>E$50*EXP(-E$49*(HLOOKUP(E$49,'Russian Bonds'!$B$1:$L$507,MATCH($A333,'Russian Bonds'!$A$2:$A$507,0))/100))</f>
        <v>1.6010662544934358</v>
      </c>
      <c r="F333">
        <f>F$50*EXP(-F$49*(HLOOKUP(F$49,'Russian Bonds'!$B$1:$L$507,MATCH($A333,'Russian Bonds'!$A$2:$A$507,0))/100))</f>
        <v>14.052942094980228</v>
      </c>
      <c r="G333">
        <f>G$50*EXP(-G$49*(HLOOKUP(G$49,'Russian Bonds'!$B$1:$L$507,MATCH($A333,'Russian Bonds'!$A$2:$A$507,0))/100))</f>
        <v>1.0723766591377988</v>
      </c>
      <c r="H333">
        <f>H$50*EXP(-H$49*(HLOOKUP(H$49,'Russian Bonds'!$B$1:$L$507,MATCH($A333,'Russian Bonds'!$A$2:$A$507,0))/100))</f>
        <v>0.98745669342475284</v>
      </c>
      <c r="I333">
        <f>I$50*EXP(-I$49*(HLOOKUP(I$49,'Russian Bonds'!$B$1:$L$507,MATCH($A333,'Russian Bonds'!$A$2:$A$507,0))/100))</f>
        <v>0.90871602447748301</v>
      </c>
      <c r="J333">
        <f>J$50*EXP(-J$49*(HLOOKUP(J$49,'Russian Bonds'!$B$1:$L$507,MATCH($A333,'Russian Bonds'!$A$2:$A$507,0))/100))</f>
        <v>0.83625420602314982</v>
      </c>
      <c r="K333">
        <f>K$50*EXP(-K$49*(HLOOKUP(K$49,'Russian Bonds'!$B$1:$L$507,MATCH($A333,'Russian Bonds'!$A$2:$A$507,0))/100))</f>
        <v>10.035563331721514</v>
      </c>
      <c r="L333">
        <f>L$50*EXP(-L$49*(HLOOKUP(L$49,'Russian Bonds'!$B$1:$L$507,MATCH($A333,'Russian Bonds'!$A$2:$A$507,0))/100))</f>
        <v>0.4074373907823956</v>
      </c>
      <c r="M333">
        <f>M$50*EXP(-M$49*(HLOOKUP(M$49,'Russian Bonds'!$B$1:$L$507,MATCH($A333,'Russian Bonds'!$A$2:$A$507,0))/100))</f>
        <v>0.37483550583377939</v>
      </c>
      <c r="N333">
        <f>N$50*EXP(-N$49*(HLOOKUP(N$49,'Russian Bonds'!$B$1:$L$507,MATCH($A333,'Russian Bonds'!$A$2:$A$507,0))/100))</f>
        <v>0.34484232329257297</v>
      </c>
      <c r="O333">
        <f>O$50*EXP(-O$49*(HLOOKUP(O$49,'Russian Bonds'!$B$1:$L$507,MATCH($A333,'Russian Bonds'!$A$2:$A$507,0))/100))</f>
        <v>0.31724910282792901</v>
      </c>
      <c r="P333">
        <f>P$50*EXP(-P$49*(HLOOKUP(P$49,'Russian Bonds'!$B$1:$L$507,MATCH($A333,'Russian Bonds'!$A$2:$A$507,0))/100))</f>
        <v>0.28881526972355648</v>
      </c>
      <c r="Q333">
        <f>Q$50*EXP(-Q$49*(HLOOKUP(Q$49,'Russian Bonds'!$B$1:$L$507,MATCH($A333,'Russian Bonds'!$A$2:$A$507,0))/100))</f>
        <v>0.26551923297044422</v>
      </c>
      <c r="R333">
        <f>R$50*EXP(-R$49*(HLOOKUP(R$49,'Russian Bonds'!$B$1:$L$507,MATCH($A333,'Russian Bonds'!$A$2:$A$507,0))/100))</f>
        <v>0.24410227043983354</v>
      </c>
      <c r="S333">
        <f>S$50*EXP(-S$49*(HLOOKUP(S$49,'Russian Bonds'!$B$1:$L$507,MATCH($A333,'Russian Bonds'!$A$2:$A$507,0))/100))</f>
        <v>0.22441281472259425</v>
      </c>
      <c r="T333">
        <f>T$50*EXP(-T$49*(HLOOKUP(T$49,'Russian Bonds'!$B$1:$L$507,MATCH($A333,'Russian Bonds'!$A$2:$A$507,0))/100))</f>
        <v>0.20631152394025129</v>
      </c>
      <c r="U333" s="25">
        <f>U$50*EXP(-U$49*(HLOOKUP(U$49,'Russian Bonds'!$B$1:$L$507,MATCH($A333,'Russian Bonds'!$A$2:$A$507,0))/100))</f>
        <v>4.8921336504798276</v>
      </c>
      <c r="W333" s="129">
        <f t="shared" si="34"/>
        <v>72.505035268702244</v>
      </c>
      <c r="X333" s="21">
        <f t="shared" si="35"/>
        <v>5.6668339889012378</v>
      </c>
      <c r="Y333" s="28">
        <f t="shared" si="36"/>
        <v>-3.729028066524055E-3</v>
      </c>
    </row>
    <row r="334" spans="1:25" x14ac:dyDescent="0.2">
      <c r="A334" s="175">
        <v>41334</v>
      </c>
      <c r="B334">
        <f>B$50*EXP(-B$49*(HLOOKUP(B$49,'Russian Bonds'!$B$1:$L$507,MATCH($A334,'Russian Bonds'!$A$2:$A$507,0))/100))</f>
        <v>17.444025947447578</v>
      </c>
      <c r="C334">
        <f>C$50*EXP(-C$49*(HLOOKUP(C$49,'Russian Bonds'!$B$1:$L$507,MATCH($A334,'Russian Bonds'!$A$2:$A$507,0))/100))</f>
        <v>2.1883847992942935</v>
      </c>
      <c r="D334">
        <f>D$50*EXP(-D$49*(HLOOKUP(D$49,'Russian Bonds'!$B$1:$L$507,MATCH($A334,'Russian Bonds'!$A$2:$A$507,0))/100))</f>
        <v>15.823881685121489</v>
      </c>
      <c r="E334">
        <f>E$50*EXP(-E$49*(HLOOKUP(E$49,'Russian Bonds'!$B$1:$L$507,MATCH($A334,'Russian Bonds'!$A$2:$A$507,0))/100))</f>
        <v>1.6017068090976132</v>
      </c>
      <c r="F334">
        <f>F$50*EXP(-F$49*(HLOOKUP(F$49,'Russian Bonds'!$B$1:$L$507,MATCH($A334,'Russian Bonds'!$A$2:$A$507,0))/100))</f>
        <v>14.052942094980228</v>
      </c>
      <c r="G334">
        <f>G$50*EXP(-G$49*(HLOOKUP(G$49,'Russian Bonds'!$B$1:$L$507,MATCH($A334,'Russian Bonds'!$A$2:$A$507,0))/100))</f>
        <v>1.0723766591377988</v>
      </c>
      <c r="H334">
        <f>H$50*EXP(-H$49*(HLOOKUP(H$49,'Russian Bonds'!$B$1:$L$507,MATCH($A334,'Russian Bonds'!$A$2:$A$507,0))/100))</f>
        <v>0.98814815509349974</v>
      </c>
      <c r="I334">
        <f>I$50*EXP(-I$49*(HLOOKUP(I$49,'Russian Bonds'!$B$1:$L$507,MATCH($A334,'Russian Bonds'!$A$2:$A$507,0))/100))</f>
        <v>0.90944328816375219</v>
      </c>
      <c r="J334">
        <f>J$50*EXP(-J$49*(HLOOKUP(J$49,'Russian Bonds'!$B$1:$L$507,MATCH($A334,'Russian Bonds'!$A$2:$A$507,0))/100))</f>
        <v>0.8370071735931518</v>
      </c>
      <c r="K334">
        <f>K$50*EXP(-K$49*(HLOOKUP(K$49,'Russian Bonds'!$B$1:$L$507,MATCH($A334,'Russian Bonds'!$A$2:$A$507,0))/100))</f>
        <v>10.065715226945596</v>
      </c>
      <c r="L334">
        <f>L$50*EXP(-L$49*(HLOOKUP(L$49,'Russian Bonds'!$B$1:$L$507,MATCH($A334,'Russian Bonds'!$A$2:$A$507,0))/100))</f>
        <v>0.40878415511093108</v>
      </c>
      <c r="M334">
        <f>M$50*EXP(-M$49*(HLOOKUP(M$49,'Russian Bonds'!$B$1:$L$507,MATCH($A334,'Russian Bonds'!$A$2:$A$507,0))/100))</f>
        <v>0.37618734550620481</v>
      </c>
      <c r="N334">
        <f>N$50*EXP(-N$49*(HLOOKUP(N$49,'Russian Bonds'!$B$1:$L$507,MATCH($A334,'Russian Bonds'!$A$2:$A$507,0))/100))</f>
        <v>0.34618983429189298</v>
      </c>
      <c r="O334">
        <f>O$50*EXP(-O$49*(HLOOKUP(O$49,'Russian Bonds'!$B$1:$L$507,MATCH($A334,'Russian Bonds'!$A$2:$A$507,0))/100))</f>
        <v>0.31858435111840183</v>
      </c>
      <c r="P334">
        <f>P$50*EXP(-P$49*(HLOOKUP(P$49,'Russian Bonds'!$B$1:$L$507,MATCH($A334,'Russian Bonds'!$A$2:$A$507,0))/100))</f>
        <v>0.29098952752140117</v>
      </c>
      <c r="Q334">
        <f>Q$50*EXP(-Q$49*(HLOOKUP(Q$49,'Russian Bonds'!$B$1:$L$507,MATCH($A334,'Russian Bonds'!$A$2:$A$507,0))/100))</f>
        <v>0.26765190615269202</v>
      </c>
      <c r="R334">
        <f>R$50*EXP(-R$49*(HLOOKUP(R$49,'Russian Bonds'!$B$1:$L$507,MATCH($A334,'Russian Bonds'!$A$2:$A$507,0))/100))</f>
        <v>0.24618598297115959</v>
      </c>
      <c r="S334">
        <f>S$50*EXP(-S$49*(HLOOKUP(S$49,'Russian Bonds'!$B$1:$L$507,MATCH($A334,'Russian Bonds'!$A$2:$A$507,0))/100))</f>
        <v>0.22644164610171036</v>
      </c>
      <c r="T334">
        <f>T$50*EXP(-T$49*(HLOOKUP(T$49,'Russian Bonds'!$B$1:$L$507,MATCH($A334,'Russian Bonds'!$A$2:$A$507,0))/100))</f>
        <v>0.20828082277640944</v>
      </c>
      <c r="U334" s="25">
        <f>U$50*EXP(-U$49*(HLOOKUP(U$49,'Russian Bonds'!$B$1:$L$507,MATCH($A334,'Russian Bonds'!$A$2:$A$507,0))/100))</f>
        <v>4.9413004110652308</v>
      </c>
      <c r="W334" s="129">
        <f t="shared" si="34"/>
        <v>72.614227821491042</v>
      </c>
      <c r="X334" s="21">
        <f t="shared" si="35"/>
        <v>5.6799376938030051</v>
      </c>
      <c r="Y334" s="28">
        <f t="shared" si="36"/>
        <v>1.5048667016398193E-3</v>
      </c>
    </row>
    <row r="335" spans="1:25" x14ac:dyDescent="0.2">
      <c r="A335" s="175">
        <v>41335</v>
      </c>
      <c r="B335">
        <f>B$50*EXP(-B$49*(HLOOKUP(B$49,'Russian Bonds'!$B$1:$L$507,MATCH($A335,'Russian Bonds'!$A$2:$A$507,0))/100))</f>
        <v>17.435306114613724</v>
      </c>
      <c r="C335">
        <f>C$50*EXP(-C$49*(HLOOKUP(C$49,'Russian Bonds'!$B$1:$L$507,MATCH($A335,'Russian Bonds'!$A$2:$A$507,0))/100))</f>
        <v>2.1844492497127859</v>
      </c>
      <c r="D335">
        <f>D$50*EXP(-D$49*(HLOOKUP(D$49,'Russian Bonds'!$B$1:$L$507,MATCH($A335,'Russian Bonds'!$A$2:$A$507,0))/100))</f>
        <v>15.795424317402706</v>
      </c>
      <c r="E335">
        <f>E$50*EXP(-E$49*(HLOOKUP(E$49,'Russian Bonds'!$B$1:$L$507,MATCH($A335,'Russian Bonds'!$A$2:$A$507,0))/100))</f>
        <v>1.59786732198327</v>
      </c>
      <c r="F335">
        <f>F$50*EXP(-F$49*(HLOOKUP(F$49,'Russian Bonds'!$B$1:$L$507,MATCH($A335,'Russian Bonds'!$A$2:$A$507,0))/100))</f>
        <v>14.045917380257769</v>
      </c>
      <c r="G335">
        <f>G$50*EXP(-G$49*(HLOOKUP(G$49,'Russian Bonds'!$B$1:$L$507,MATCH($A335,'Russian Bonds'!$A$2:$A$507,0))/100))</f>
        <v>1.0717334261315152</v>
      </c>
      <c r="H335">
        <f>H$50*EXP(-H$49*(HLOOKUP(H$49,'Russian Bonds'!$B$1:$L$507,MATCH($A335,'Russian Bonds'!$A$2:$A$507,0))/100))</f>
        <v>0.98884010095486219</v>
      </c>
      <c r="I335">
        <f>I$50*EXP(-I$49*(HLOOKUP(I$49,'Russian Bonds'!$B$1:$L$507,MATCH($A335,'Russian Bonds'!$A$2:$A$507,0))/100))</f>
        <v>0.91017113389375692</v>
      </c>
      <c r="J335">
        <f>J$50*EXP(-J$49*(HLOOKUP(J$49,'Russian Bonds'!$B$1:$L$507,MATCH($A335,'Russian Bonds'!$A$2:$A$507,0))/100))</f>
        <v>0.83776081913901035</v>
      </c>
      <c r="K335">
        <f>K$50*EXP(-K$49*(HLOOKUP(K$49,'Russian Bonds'!$B$1:$L$507,MATCH($A335,'Russian Bonds'!$A$2:$A$507,0))/100))</f>
        <v>10.065715226945596</v>
      </c>
      <c r="L335">
        <f>L$50*EXP(-L$49*(HLOOKUP(L$49,'Russian Bonds'!$B$1:$L$507,MATCH($A335,'Russian Bonds'!$A$2:$A$507,0))/100))</f>
        <v>0.40878415511093108</v>
      </c>
      <c r="M335">
        <f>M$50*EXP(-M$49*(HLOOKUP(M$49,'Russian Bonds'!$B$1:$L$507,MATCH($A335,'Russian Bonds'!$A$2:$A$507,0))/100))</f>
        <v>0.37618734550620481</v>
      </c>
      <c r="N335">
        <f>N$50*EXP(-N$49*(HLOOKUP(N$49,'Russian Bonds'!$B$1:$L$507,MATCH($A335,'Russian Bonds'!$A$2:$A$507,0))/100))</f>
        <v>0.34618983429189298</v>
      </c>
      <c r="O335">
        <f>O$50*EXP(-O$49*(HLOOKUP(O$49,'Russian Bonds'!$B$1:$L$507,MATCH($A335,'Russian Bonds'!$A$2:$A$507,0))/100))</f>
        <v>0.31858435111840183</v>
      </c>
      <c r="P335">
        <f>P$50*EXP(-P$49*(HLOOKUP(P$49,'Russian Bonds'!$B$1:$L$507,MATCH($A335,'Russian Bonds'!$A$2:$A$507,0))/100))</f>
        <v>0.29055337042971729</v>
      </c>
      <c r="Q335">
        <f>Q$50*EXP(-Q$49*(HLOOKUP(Q$49,'Russian Bonds'!$B$1:$L$507,MATCH($A335,'Russian Bonds'!$A$2:$A$507,0))/100))</f>
        <v>0.26722400551464359</v>
      </c>
      <c r="R335">
        <f>R$50*EXP(-R$49*(HLOOKUP(R$49,'Russian Bonds'!$B$1:$L$507,MATCH($A335,'Russian Bonds'!$A$2:$A$507,0))/100))</f>
        <v>0.24576782233735436</v>
      </c>
      <c r="S335">
        <f>S$50*EXP(-S$49*(HLOOKUP(S$49,'Russian Bonds'!$B$1:$L$507,MATCH($A335,'Russian Bonds'!$A$2:$A$507,0))/100))</f>
        <v>0.2260344177541917</v>
      </c>
      <c r="T335">
        <f>T$50*EXP(-T$49*(HLOOKUP(T$49,'Russian Bonds'!$B$1:$L$507,MATCH($A335,'Russian Bonds'!$A$2:$A$507,0))/100))</f>
        <v>0.20788546492203269</v>
      </c>
      <c r="U335" s="25">
        <f>U$50*EXP(-U$49*(HLOOKUP(U$49,'Russian Bonds'!$B$1:$L$507,MATCH($A335,'Russian Bonds'!$A$2:$A$507,0))/100))</f>
        <v>4.9413004110652308</v>
      </c>
      <c r="W335" s="129">
        <f t="shared" si="34"/>
        <v>72.561696269085616</v>
      </c>
      <c r="X335" s="21">
        <f t="shared" si="35"/>
        <v>5.6816490895624927</v>
      </c>
      <c r="Y335" s="28">
        <f t="shared" si="36"/>
        <v>-7.2369513095526454E-4</v>
      </c>
    </row>
    <row r="336" spans="1:25" x14ac:dyDescent="0.2">
      <c r="A336" s="175">
        <v>41338</v>
      </c>
      <c r="B336">
        <f>B$50*EXP(-B$49*(HLOOKUP(B$49,'Russian Bonds'!$B$1:$L$507,MATCH($A336,'Russian Bonds'!$A$2:$A$507,0))/100))</f>
        <v>17.438793524566016</v>
      </c>
      <c r="C336">
        <f>C$50*EXP(-C$49*(HLOOKUP(C$49,'Russian Bonds'!$B$1:$L$507,MATCH($A336,'Russian Bonds'!$A$2:$A$507,0))/100))</f>
        <v>2.1857603125421305</v>
      </c>
      <c r="D336">
        <f>D$50*EXP(-D$49*(HLOOKUP(D$49,'Russian Bonds'!$B$1:$L$507,MATCH($A336,'Russian Bonds'!$A$2:$A$507,0))/100))</f>
        <v>15.819135232619427</v>
      </c>
      <c r="E336">
        <f>E$50*EXP(-E$49*(HLOOKUP(E$49,'Russian Bonds'!$B$1:$L$507,MATCH($A336,'Russian Bonds'!$A$2:$A$507,0))/100))</f>
        <v>1.6010662544934358</v>
      </c>
      <c r="F336">
        <f>F$50*EXP(-F$49*(HLOOKUP(F$49,'Russian Bonds'!$B$1:$L$507,MATCH($A336,'Russian Bonds'!$A$2:$A$507,0))/100))</f>
        <v>14.095164222790293</v>
      </c>
      <c r="G336">
        <f>G$50*EXP(-G$49*(HLOOKUP(G$49,'Russian Bonds'!$B$1:$L$507,MATCH($A336,'Russian Bonds'!$A$2:$A$507,0))/100))</f>
        <v>1.0762441724577576</v>
      </c>
      <c r="H336">
        <f>H$50*EXP(-H$49*(HLOOKUP(H$49,'Russian Bonds'!$B$1:$L$507,MATCH($A336,'Russian Bonds'!$A$2:$A$507,0))/100))</f>
        <v>0.99300196317159217</v>
      </c>
      <c r="I336">
        <f>I$50*EXP(-I$49*(HLOOKUP(I$49,'Russian Bonds'!$B$1:$L$507,MATCH($A336,'Russian Bonds'!$A$2:$A$507,0))/100))</f>
        <v>0.91455045730433449</v>
      </c>
      <c r="J336">
        <f>J$50*EXP(-J$49*(HLOOKUP(J$49,'Russian Bonds'!$B$1:$L$507,MATCH($A336,'Russian Bonds'!$A$2:$A$507,0))/100))</f>
        <v>0.84229696413101218</v>
      </c>
      <c r="K336">
        <f>K$50*EXP(-K$49*(HLOOKUP(K$49,'Russian Bonds'!$B$1:$L$507,MATCH($A336,'Russian Bonds'!$A$2:$A$507,0))/100))</f>
        <v>10.095957713674666</v>
      </c>
      <c r="L336">
        <f>L$50*EXP(-L$49*(HLOOKUP(L$49,'Russian Bonds'!$B$1:$L$507,MATCH($A336,'Russian Bonds'!$A$2:$A$507,0))/100))</f>
        <v>0.41013537110295578</v>
      </c>
      <c r="M336">
        <f>M$50*EXP(-M$49*(HLOOKUP(M$49,'Russian Bonds'!$B$1:$L$507,MATCH($A336,'Russian Bonds'!$A$2:$A$507,0))/100))</f>
        <v>0.37754406057189344</v>
      </c>
      <c r="N336">
        <f>N$50*EXP(-N$49*(HLOOKUP(N$49,'Russian Bonds'!$B$1:$L$507,MATCH($A336,'Russian Bonds'!$A$2:$A$507,0))/100))</f>
        <v>0.34754261084526655</v>
      </c>
      <c r="O336">
        <f>O$50*EXP(-O$49*(HLOOKUP(O$49,'Russian Bonds'!$B$1:$L$507,MATCH($A336,'Russian Bonds'!$A$2:$A$507,0))/100))</f>
        <v>0.3199252192450896</v>
      </c>
      <c r="P336">
        <f>P$50*EXP(-P$49*(HLOOKUP(P$49,'Russian Bonds'!$B$1:$L$507,MATCH($A336,'Russian Bonds'!$A$2:$A$507,0))/100))</f>
        <v>0.28968301650208494</v>
      </c>
      <c r="Q336">
        <f>Q$50*EXP(-Q$49*(HLOOKUP(Q$49,'Russian Bonds'!$B$1:$L$507,MATCH($A336,'Russian Bonds'!$A$2:$A$507,0))/100))</f>
        <v>0.26637025542567239</v>
      </c>
      <c r="R336">
        <f>R$50*EXP(-R$49*(HLOOKUP(R$49,'Russian Bonds'!$B$1:$L$507,MATCH($A336,'Russian Bonds'!$A$2:$A$507,0))/100))</f>
        <v>0.24493363067084484</v>
      </c>
      <c r="S336">
        <f>S$50*EXP(-S$49*(HLOOKUP(S$49,'Russian Bonds'!$B$1:$L$507,MATCH($A336,'Russian Bonds'!$A$2:$A$507,0))/100))</f>
        <v>0.22522215679724075</v>
      </c>
      <c r="T336">
        <f>T$50*EXP(-T$49*(HLOOKUP(T$49,'Russian Bonds'!$B$1:$L$507,MATCH($A336,'Russian Bonds'!$A$2:$A$507,0))/100))</f>
        <v>0.20709699918900859</v>
      </c>
      <c r="U336" s="25">
        <f>U$50*EXP(-U$49*(HLOOKUP(U$49,'Russian Bonds'!$B$1:$L$507,MATCH($A336,'Russian Bonds'!$A$2:$A$507,0))/100))</f>
        <v>4.8823591609265842</v>
      </c>
      <c r="W336" s="129">
        <f t="shared" si="34"/>
        <v>72.632783299027295</v>
      </c>
      <c r="X336" s="21">
        <f t="shared" si="35"/>
        <v>5.6704288397398104</v>
      </c>
      <c r="Y336" s="28">
        <f t="shared" si="36"/>
        <v>9.7919749887388297E-4</v>
      </c>
    </row>
    <row r="337" spans="1:25" x14ac:dyDescent="0.2">
      <c r="A337" s="175">
        <v>41339</v>
      </c>
      <c r="B337">
        <f>B$50*EXP(-B$49*(HLOOKUP(B$49,'Russian Bonds'!$B$1:$L$507,MATCH($A337,'Russian Bonds'!$A$2:$A$507,0))/100))</f>
        <v>17.459732637750715</v>
      </c>
      <c r="C337">
        <f>C$50*EXP(-C$49*(HLOOKUP(C$49,'Russian Bonds'!$B$1:$L$507,MATCH($A337,'Russian Bonds'!$A$2:$A$507,0))/100))</f>
        <v>2.1879471660992134</v>
      </c>
      <c r="D337">
        <f>D$50*EXP(-D$49*(HLOOKUP(D$49,'Russian Bonds'!$B$1:$L$507,MATCH($A337,'Russian Bonds'!$A$2:$A$507,0))/100))</f>
        <v>15.814390203839544</v>
      </c>
      <c r="E337">
        <f>E$50*EXP(-E$49*(HLOOKUP(E$49,'Russian Bonds'!$B$1:$L$507,MATCH($A337,'Russian Bonds'!$A$2:$A$507,0))/100))</f>
        <v>1.6004259560598626</v>
      </c>
      <c r="F337">
        <f>F$50*EXP(-F$49*(HLOOKUP(F$49,'Russian Bonds'!$B$1:$L$507,MATCH($A337,'Russian Bonds'!$A$2:$A$507,0))/100))</f>
        <v>14.059970322938288</v>
      </c>
      <c r="G337">
        <f>G$50*EXP(-G$49*(HLOOKUP(G$49,'Russian Bonds'!$B$1:$L$507,MATCH($A337,'Russian Bonds'!$A$2:$A$507,0))/100))</f>
        <v>1.0730202781996916</v>
      </c>
      <c r="H337">
        <f>H$50*EXP(-H$49*(HLOOKUP(H$49,'Russian Bonds'!$B$1:$L$507,MATCH($A337,'Russian Bonds'!$A$2:$A$507,0))/100))</f>
        <v>0.98953253134789387</v>
      </c>
      <c r="I337">
        <f>I$50*EXP(-I$49*(HLOOKUP(I$49,'Russian Bonds'!$B$1:$L$507,MATCH($A337,'Russian Bonds'!$A$2:$A$507,0))/100))</f>
        <v>0.91089956213331802</v>
      </c>
      <c r="J337">
        <f>J$50*EXP(-J$49*(HLOOKUP(J$49,'Russian Bonds'!$B$1:$L$507,MATCH($A337,'Russian Bonds'!$A$2:$A$507,0))/100))</f>
        <v>0.83851514327117793</v>
      </c>
      <c r="K337">
        <f>K$50*EXP(-K$49*(HLOOKUP(K$49,'Russian Bonds'!$B$1:$L$507,MATCH($A337,'Russian Bonds'!$A$2:$A$507,0))/100))</f>
        <v>10.106058721050278</v>
      </c>
      <c r="L337">
        <f>L$50*EXP(-L$49*(HLOOKUP(L$49,'Russian Bonds'!$B$1:$L$507,MATCH($A337,'Russian Bonds'!$A$2:$A$507,0))/100))</f>
        <v>0.41058676823407525</v>
      </c>
      <c r="M337">
        <f>M$50*EXP(-M$49*(HLOOKUP(M$49,'Russian Bonds'!$B$1:$L$507,MATCH($A337,'Russian Bonds'!$A$2:$A$507,0))/100))</f>
        <v>0.37799738538506866</v>
      </c>
      <c r="N337">
        <f>N$50*EXP(-N$49*(HLOOKUP(N$49,'Russian Bonds'!$B$1:$L$507,MATCH($A337,'Russian Bonds'!$A$2:$A$507,0))/100))</f>
        <v>0.34799471004017152</v>
      </c>
      <c r="O337">
        <f>O$50*EXP(-O$49*(HLOOKUP(O$49,'Russian Bonds'!$B$1:$L$507,MATCH($A337,'Russian Bonds'!$A$2:$A$507,0))/100))</f>
        <v>0.32037342822511133</v>
      </c>
      <c r="P337">
        <f>P$50*EXP(-P$49*(HLOOKUP(P$49,'Russian Bonds'!$B$1:$L$507,MATCH($A337,'Russian Bonds'!$A$2:$A$507,0))/100))</f>
        <v>0.29406101464855738</v>
      </c>
      <c r="Q337">
        <f>Q$50*EXP(-Q$49*(HLOOKUP(Q$49,'Russian Bonds'!$B$1:$L$507,MATCH($A337,'Russian Bonds'!$A$2:$A$507,0))/100))</f>
        <v>0.27066645747697421</v>
      </c>
      <c r="R337">
        <f>R$50*EXP(-R$49*(HLOOKUP(R$49,'Russian Bonds'!$B$1:$L$507,MATCH($A337,'Russian Bonds'!$A$2:$A$507,0))/100))</f>
        <v>0.24913309671698805</v>
      </c>
      <c r="S337">
        <f>S$50*EXP(-S$49*(HLOOKUP(S$49,'Russian Bonds'!$B$1:$L$507,MATCH($A337,'Russian Bonds'!$A$2:$A$507,0))/100))</f>
        <v>0.22931286151360752</v>
      </c>
      <c r="T337">
        <f>T$50*EXP(-T$49*(HLOOKUP(T$49,'Russian Bonds'!$B$1:$L$507,MATCH($A337,'Russian Bonds'!$A$2:$A$507,0))/100))</f>
        <v>0.21106946105717186</v>
      </c>
      <c r="U337" s="25">
        <f>U$50*EXP(-U$49*(HLOOKUP(U$49,'Russian Bonds'!$B$1:$L$507,MATCH($A337,'Russian Bonds'!$A$2:$A$507,0))/100))</f>
        <v>5.0411213008435078</v>
      </c>
      <c r="W337" s="129">
        <f t="shared" si="34"/>
        <v>72.792809006831234</v>
      </c>
      <c r="X337" s="21">
        <f t="shared" si="35"/>
        <v>5.7043879586470343</v>
      </c>
      <c r="Y337" s="28">
        <f t="shared" si="36"/>
        <v>2.2007924445316112E-3</v>
      </c>
    </row>
    <row r="338" spans="1:25" x14ac:dyDescent="0.2">
      <c r="A338" s="175">
        <v>41341</v>
      </c>
      <c r="B338">
        <f>B$50*EXP(-B$49*(HLOOKUP(B$49,'Russian Bonds'!$B$1:$L$507,MATCH($A338,'Russian Bonds'!$A$2:$A$507,0))/100))</f>
        <v>17.464971343308584</v>
      </c>
      <c r="C338">
        <f>C$50*EXP(-C$49*(HLOOKUP(C$49,'Russian Bonds'!$B$1:$L$507,MATCH($A338,'Russian Bonds'!$A$2:$A$507,0))/100))</f>
        <v>2.1901362076036444</v>
      </c>
      <c r="D338">
        <f>D$50*EXP(-D$49*(HLOOKUP(D$49,'Russian Bonds'!$B$1:$L$507,MATCH($A338,'Russian Bonds'!$A$2:$A$507,0))/100))</f>
        <v>15.838129589233215</v>
      </c>
      <c r="E338">
        <f>E$50*EXP(-E$49*(HLOOKUP(E$49,'Russian Bonds'!$B$1:$L$507,MATCH($A338,'Russian Bonds'!$A$2:$A$507,0))/100))</f>
        <v>1.6036300109588628</v>
      </c>
      <c r="F338">
        <f>F$50*EXP(-F$49*(HLOOKUP(F$49,'Russian Bonds'!$B$1:$L$507,MATCH($A338,'Russian Bonds'!$A$2:$A$507,0))/100))</f>
        <v>14.095164222790293</v>
      </c>
      <c r="G338">
        <f>G$50*EXP(-G$49*(HLOOKUP(G$49,'Russian Bonds'!$B$1:$L$507,MATCH($A338,'Russian Bonds'!$A$2:$A$507,0))/100))</f>
        <v>1.0762441724577576</v>
      </c>
      <c r="H338">
        <f>H$50*EXP(-H$49*(HLOOKUP(H$49,'Russian Bonds'!$B$1:$L$507,MATCH($A338,'Russian Bonds'!$A$2:$A$507,0))/100))</f>
        <v>0.99369730788806976</v>
      </c>
      <c r="I338">
        <f>I$50*EXP(-I$49*(HLOOKUP(I$49,'Russian Bonds'!$B$1:$L$507,MATCH($A338,'Russian Bonds'!$A$2:$A$507,0))/100))</f>
        <v>0.91528239040438131</v>
      </c>
      <c r="J338">
        <f>J$50*EXP(-J$49*(HLOOKUP(J$49,'Russian Bonds'!$B$1:$L$507,MATCH($A338,'Russian Bonds'!$A$2:$A$507,0))/100))</f>
        <v>0.84305537263136265</v>
      </c>
      <c r="K338">
        <f>K$50*EXP(-K$49*(HLOOKUP(K$49,'Russian Bonds'!$B$1:$L$507,MATCH($A338,'Russian Bonds'!$A$2:$A$507,0))/100))</f>
        <v>10.146563912310093</v>
      </c>
      <c r="L338">
        <f>L$50*EXP(-L$49*(HLOOKUP(L$49,'Russian Bonds'!$B$1:$L$507,MATCH($A338,'Russian Bonds'!$A$2:$A$507,0))/100))</f>
        <v>0.41239733032987669</v>
      </c>
      <c r="M338">
        <f>M$50*EXP(-M$49*(HLOOKUP(M$49,'Russian Bonds'!$B$1:$L$507,MATCH($A338,'Russian Bonds'!$A$2:$A$507,0))/100))</f>
        <v>0.37981613434041311</v>
      </c>
      <c r="N338">
        <f>N$50*EXP(-N$49*(HLOOKUP(N$49,'Russian Bonds'!$B$1:$L$507,MATCH($A338,'Russian Bonds'!$A$2:$A$507,0))/100))</f>
        <v>0.34980899558661283</v>
      </c>
      <c r="O338">
        <f>O$50*EXP(-O$49*(HLOOKUP(O$49,'Russian Bonds'!$B$1:$L$507,MATCH($A338,'Russian Bonds'!$A$2:$A$507,0))/100))</f>
        <v>0.32217255226878588</v>
      </c>
      <c r="P338">
        <f>P$50*EXP(-P$49*(HLOOKUP(P$49,'Russian Bonds'!$B$1:$L$507,MATCH($A338,'Russian Bonds'!$A$2:$A$507,0))/100))</f>
        <v>0.29538727105332963</v>
      </c>
      <c r="Q338">
        <f>Q$50*EXP(-Q$49*(HLOOKUP(Q$49,'Russian Bonds'!$B$1:$L$507,MATCH($A338,'Russian Bonds'!$A$2:$A$507,0))/100))</f>
        <v>0.27196877954537041</v>
      </c>
      <c r="R338">
        <f>R$50*EXP(-R$49*(HLOOKUP(R$49,'Russian Bonds'!$B$1:$L$507,MATCH($A338,'Russian Bonds'!$A$2:$A$507,0))/100))</f>
        <v>0.25040692100115636</v>
      </c>
      <c r="S338">
        <f>S$50*EXP(-S$49*(HLOOKUP(S$49,'Russian Bonds'!$B$1:$L$507,MATCH($A338,'Russian Bonds'!$A$2:$A$507,0))/100))</f>
        <v>0.23055450037352176</v>
      </c>
      <c r="T338">
        <f>T$50*EXP(-T$49*(HLOOKUP(T$49,'Russian Bonds'!$B$1:$L$507,MATCH($A338,'Russian Bonds'!$A$2:$A$507,0))/100))</f>
        <v>0.21227599233265115</v>
      </c>
      <c r="U338" s="25">
        <f>U$50*EXP(-U$49*(HLOOKUP(U$49,'Russian Bonds'!$B$1:$L$507,MATCH($A338,'Russian Bonds'!$A$2:$A$507,0))/100))</f>
        <v>5.0816120181692979</v>
      </c>
      <c r="W338" s="129">
        <f t="shared" si="34"/>
        <v>72.973275024587267</v>
      </c>
      <c r="X338" s="21">
        <f t="shared" si="35"/>
        <v>5.7150443867778193</v>
      </c>
      <c r="Y338" s="28">
        <f t="shared" si="36"/>
        <v>2.4761056203130129E-3</v>
      </c>
    </row>
    <row r="339" spans="1:25" x14ac:dyDescent="0.2">
      <c r="A339" s="175">
        <v>41342</v>
      </c>
      <c r="B339">
        <f>B$50*EXP(-B$49*(HLOOKUP(B$49,'Russian Bonds'!$B$1:$L$507,MATCH($A339,'Russian Bonds'!$A$2:$A$507,0))/100))</f>
        <v>17.442281632070056</v>
      </c>
      <c r="C339">
        <f>C$50*EXP(-C$49*(HLOOKUP(C$49,'Russian Bonds'!$B$1:$L$507,MATCH($A339,'Russian Bonds'!$A$2:$A$507,0))/100))</f>
        <v>2.1888225200247664</v>
      </c>
      <c r="D339">
        <f>D$50*EXP(-D$49*(HLOOKUP(D$49,'Russian Bonds'!$B$1:$L$507,MATCH($A339,'Russian Bonds'!$A$2:$A$507,0))/100))</f>
        <v>15.85714675275635</v>
      </c>
      <c r="E339">
        <f>E$50*EXP(-E$49*(HLOOKUP(E$49,'Russian Bonds'!$B$1:$L$507,MATCH($A339,'Russian Bonds'!$A$2:$A$507,0))/100))</f>
        <v>1.606197872717994</v>
      </c>
      <c r="F339">
        <f>F$50*EXP(-F$49*(HLOOKUP(F$49,'Russian Bonds'!$B$1:$L$507,MATCH($A339,'Russian Bonds'!$A$2:$A$507,0))/100))</f>
        <v>14.137513207173507</v>
      </c>
      <c r="G339">
        <f>G$50*EXP(-G$49*(HLOOKUP(G$49,'Russian Bonds'!$B$1:$L$507,MATCH($A339,'Russian Bonds'!$A$2:$A$507,0))/100))</f>
        <v>1.0801256339172551</v>
      </c>
      <c r="H339">
        <f>H$50*EXP(-H$49*(HLOOKUP(H$49,'Russian Bonds'!$B$1:$L$507,MATCH($A339,'Russian Bonds'!$A$2:$A$507,0))/100))</f>
        <v>0.99578626487177579</v>
      </c>
      <c r="I339">
        <f>I$50*EXP(-I$49*(HLOOKUP(I$49,'Russian Bonds'!$B$1:$L$507,MATCH($A339,'Russian Bonds'!$A$2:$A$507,0))/100))</f>
        <v>0.91748170626471293</v>
      </c>
      <c r="J339">
        <f>J$50*EXP(-J$49*(HLOOKUP(J$49,'Russian Bonds'!$B$1:$L$507,MATCH($A339,'Russian Bonds'!$A$2:$A$507,0))/100))</f>
        <v>0.8453346978418117</v>
      </c>
      <c r="K339">
        <f>K$50*EXP(-K$49*(HLOOKUP(K$49,'Russian Bonds'!$B$1:$L$507,MATCH($A339,'Russian Bonds'!$A$2:$A$507,0))/100))</f>
        <v>10.136422419989065</v>
      </c>
      <c r="L339">
        <f>L$50*EXP(-L$49*(HLOOKUP(L$49,'Russian Bonds'!$B$1:$L$507,MATCH($A339,'Russian Bonds'!$A$2:$A$507,0))/100))</f>
        <v>0.41194394267544038</v>
      </c>
      <c r="M339">
        <f>M$50*EXP(-M$49*(HLOOKUP(M$49,'Russian Bonds'!$B$1:$L$507,MATCH($A339,'Russian Bonds'!$A$2:$A$507,0))/100))</f>
        <v>0.37936062833746714</v>
      </c>
      <c r="N339">
        <f>N$50*EXP(-N$49*(HLOOKUP(N$49,'Russian Bonds'!$B$1:$L$507,MATCH($A339,'Russian Bonds'!$A$2:$A$507,0))/100))</f>
        <v>0.34935453935290484</v>
      </c>
      <c r="O339">
        <f>O$50*EXP(-O$49*(HLOOKUP(O$49,'Russian Bonds'!$B$1:$L$507,MATCH($A339,'Russian Bonds'!$A$2:$A$507,0))/100))</f>
        <v>0.32172182627742213</v>
      </c>
      <c r="P339">
        <f>P$50*EXP(-P$49*(HLOOKUP(P$49,'Russian Bonds'!$B$1:$L$507,MATCH($A339,'Russian Bonds'!$A$2:$A$507,0))/100))</f>
        <v>0.29230193108859337</v>
      </c>
      <c r="Q339">
        <f>Q$50*EXP(-Q$49*(HLOOKUP(Q$49,'Russian Bonds'!$B$1:$L$507,MATCH($A339,'Russian Bonds'!$A$2:$A$507,0))/100))</f>
        <v>0.26893972359146945</v>
      </c>
      <c r="R339">
        <f>R$50*EXP(-R$49*(HLOOKUP(R$49,'Russian Bonds'!$B$1:$L$507,MATCH($A339,'Russian Bonds'!$A$2:$A$507,0))/100))</f>
        <v>0.2474447385827705</v>
      </c>
      <c r="S339">
        <f>S$50*EXP(-S$49*(HLOOKUP(S$49,'Russian Bonds'!$B$1:$L$507,MATCH($A339,'Russian Bonds'!$A$2:$A$507,0))/100))</f>
        <v>0.22766773846062566</v>
      </c>
      <c r="T339">
        <f>T$50*EXP(-T$49*(HLOOKUP(T$49,'Russian Bonds'!$B$1:$L$507,MATCH($A339,'Russian Bonds'!$A$2:$A$507,0))/100))</f>
        <v>0.20947141342606401</v>
      </c>
      <c r="U339" s="25">
        <f>U$50*EXP(-U$49*(HLOOKUP(U$49,'Russian Bonds'!$B$1:$L$507,MATCH($A339,'Russian Bonds'!$A$2:$A$507,0))/100))</f>
        <v>4.961105195872733</v>
      </c>
      <c r="W339" s="129">
        <f t="shared" si="34"/>
        <v>72.876424385292765</v>
      </c>
      <c r="X339" s="21">
        <f t="shared" si="35"/>
        <v>5.6889550550243424</v>
      </c>
      <c r="Y339" s="28">
        <f t="shared" si="36"/>
        <v>-1.3280884900271053E-3</v>
      </c>
    </row>
    <row r="340" spans="1:25" x14ac:dyDescent="0.2">
      <c r="A340" s="175">
        <v>41345</v>
      </c>
      <c r="B340">
        <f>B$50*EXP(-B$49*(HLOOKUP(B$49,'Russian Bonds'!$B$1:$L$507,MATCH($A340,'Russian Bonds'!$A$2:$A$507,0))/100))</f>
        <v>17.447515101540844</v>
      </c>
      <c r="C340">
        <f>C$50*EXP(-C$49*(HLOOKUP(C$49,'Russian Bonds'!$B$1:$L$507,MATCH($A340,'Russian Bonds'!$A$2:$A$507,0))/100))</f>
        <v>2.1901362076036444</v>
      </c>
      <c r="D340">
        <f>D$50*EXP(-D$49*(HLOOKUP(D$49,'Russian Bonds'!$B$1:$L$507,MATCH($A340,'Russian Bonds'!$A$2:$A$507,0))/100))</f>
        <v>15.876186750573547</v>
      </c>
      <c r="E340">
        <f>E$50*EXP(-E$49*(HLOOKUP(E$49,'Russian Bonds'!$B$1:$L$507,MATCH($A340,'Russian Bonds'!$A$2:$A$507,0))/100))</f>
        <v>1.6087698463445563</v>
      </c>
      <c r="F340">
        <f>F$50*EXP(-F$49*(HLOOKUP(F$49,'Russian Bonds'!$B$1:$L$507,MATCH($A340,'Russian Bonds'!$A$2:$A$507,0))/100))</f>
        <v>14.187081196779776</v>
      </c>
      <c r="G340">
        <f>G$50*EXP(-G$49*(HLOOKUP(G$49,'Russian Bonds'!$B$1:$L$507,MATCH($A340,'Russian Bonds'!$A$2:$A$507,0))/100))</f>
        <v>1.084671701639206</v>
      </c>
      <c r="H340">
        <f>H$50*EXP(-H$49*(HLOOKUP(H$49,'Russian Bonds'!$B$1:$L$507,MATCH($A340,'Russian Bonds'!$A$2:$A$507,0))/100))</f>
        <v>1.0006775915332426</v>
      </c>
      <c r="I340">
        <f>I$50*EXP(-I$49*(HLOOKUP(I$49,'Russian Bonds'!$B$1:$L$507,MATCH($A340,'Russian Bonds'!$A$2:$A$507,0))/100))</f>
        <v>0.92263401682466528</v>
      </c>
      <c r="J340">
        <f>J$50*EXP(-J$49*(HLOOKUP(J$49,'Russian Bonds'!$B$1:$L$507,MATCH($A340,'Russian Bonds'!$A$2:$A$507,0))/100))</f>
        <v>0.85067711738975027</v>
      </c>
      <c r="K340">
        <f>K$50*EXP(-K$49*(HLOOKUP(K$49,'Russian Bonds'!$B$1:$L$507,MATCH($A340,'Russian Bonds'!$A$2:$A$507,0))/100))</f>
        <v>10.197423775571792</v>
      </c>
      <c r="L340">
        <f>L$50*EXP(-L$49*(HLOOKUP(L$49,'Russian Bonds'!$B$1:$L$507,MATCH($A340,'Russian Bonds'!$A$2:$A$507,0))/100))</f>
        <v>0.41467176460748761</v>
      </c>
      <c r="M340">
        <f>M$50*EXP(-M$49*(HLOOKUP(M$49,'Russian Bonds'!$B$1:$L$507,MATCH($A340,'Russian Bonds'!$A$2:$A$507,0))/100))</f>
        <v>0.38210188153078933</v>
      </c>
      <c r="N340">
        <f>N$50*EXP(-N$49*(HLOOKUP(N$49,'Russian Bonds'!$B$1:$L$507,MATCH($A340,'Russian Bonds'!$A$2:$A$507,0))/100))</f>
        <v>0.3520901598100587</v>
      </c>
      <c r="O340">
        <f>O$50*EXP(-O$49*(HLOOKUP(O$49,'Russian Bonds'!$B$1:$L$507,MATCH($A340,'Russian Bonds'!$A$2:$A$507,0))/100))</f>
        <v>0.32443567181200467</v>
      </c>
      <c r="P340">
        <f>P$50*EXP(-P$49*(HLOOKUP(P$49,'Russian Bonds'!$B$1:$L$507,MATCH($A340,'Russian Bonds'!$A$2:$A$507,0))/100))</f>
        <v>0.2936202537798786</v>
      </c>
      <c r="Q340">
        <f>Q$50*EXP(-Q$49*(HLOOKUP(Q$49,'Russian Bonds'!$B$1:$L$507,MATCH($A340,'Russian Bonds'!$A$2:$A$507,0))/100))</f>
        <v>0.27023373741337542</v>
      </c>
      <c r="R340">
        <f>R$50*EXP(-R$49*(HLOOKUP(R$49,'Russian Bonds'!$B$1:$L$507,MATCH($A340,'Russian Bonds'!$A$2:$A$507,0))/100))</f>
        <v>0.24870993024598204</v>
      </c>
      <c r="S340">
        <f>S$50*EXP(-S$49*(HLOOKUP(S$49,'Russian Bonds'!$B$1:$L$507,MATCH($A340,'Russian Bonds'!$A$2:$A$507,0))/100))</f>
        <v>0.22890046962692676</v>
      </c>
      <c r="T340">
        <f>T$50*EXP(-T$49*(HLOOKUP(T$49,'Russian Bonds'!$B$1:$L$507,MATCH($A340,'Russian Bonds'!$A$2:$A$507,0))/100))</f>
        <v>0.21066880982036734</v>
      </c>
      <c r="U340" s="25">
        <f>U$50*EXP(-U$49*(HLOOKUP(U$49,'Russian Bonds'!$B$1:$L$507,MATCH($A340,'Russian Bonds'!$A$2:$A$507,0))/100))</f>
        <v>4.9809893584692091</v>
      </c>
      <c r="W340" s="129">
        <f t="shared" si="34"/>
        <v>73.072195342917098</v>
      </c>
      <c r="X340" s="21">
        <f t="shared" si="35"/>
        <v>5.6973204018591277</v>
      </c>
      <c r="Y340" s="28">
        <f t="shared" si="36"/>
        <v>2.682739657340089E-3</v>
      </c>
    </row>
    <row r="341" spans="1:25" x14ac:dyDescent="0.2">
      <c r="A341" s="175">
        <v>41346</v>
      </c>
      <c r="B341">
        <f>B$50*EXP(-B$49*(HLOOKUP(B$49,'Russian Bonds'!$B$1:$L$507,MATCH($A341,'Russian Bonds'!$A$2:$A$507,0))/100))</f>
        <v>17.457986751782695</v>
      </c>
      <c r="C341">
        <f>C$50*EXP(-C$49*(HLOOKUP(C$49,'Russian Bonds'!$B$1:$L$507,MATCH($A341,'Russian Bonds'!$A$2:$A$507,0))/100))</f>
        <v>2.193204545629746</v>
      </c>
      <c r="D341">
        <f>D$50*EXP(-D$49*(HLOOKUP(D$49,'Russian Bonds'!$B$1:$L$507,MATCH($A341,'Russian Bonds'!$A$2:$A$507,0))/100))</f>
        <v>15.890481750434089</v>
      </c>
      <c r="E341">
        <f>E$50*EXP(-E$49*(HLOOKUP(E$49,'Russian Bonds'!$B$1:$L$507,MATCH($A341,'Russian Bonds'!$A$2:$A$507,0))/100))</f>
        <v>1.6107015289379241</v>
      </c>
      <c r="F341">
        <f>F$50*EXP(-F$49*(HLOOKUP(F$49,'Russian Bonds'!$B$1:$L$507,MATCH($A341,'Russian Bonds'!$A$2:$A$507,0))/100))</f>
        <v>14.187081196779776</v>
      </c>
      <c r="G341">
        <f>G$50*EXP(-G$49*(HLOOKUP(G$49,'Russian Bonds'!$B$1:$L$507,MATCH($A341,'Russian Bonds'!$A$2:$A$507,0))/100))</f>
        <v>1.084671701639206</v>
      </c>
      <c r="H341">
        <f>H$50*EXP(-H$49*(HLOOKUP(H$49,'Russian Bonds'!$B$1:$L$507,MATCH($A341,'Russian Bonds'!$A$2:$A$507,0))/100))</f>
        <v>1.0013783110705414</v>
      </c>
      <c r="I341">
        <f>I$50*EXP(-I$49*(HLOOKUP(I$49,'Russian Bonds'!$B$1:$L$507,MATCH($A341,'Russian Bonds'!$A$2:$A$507,0))/100))</f>
        <v>0.92337241935975756</v>
      </c>
      <c r="J341">
        <f>J$50*EXP(-J$49*(HLOOKUP(J$49,'Russian Bonds'!$B$1:$L$507,MATCH($A341,'Russian Bonds'!$A$2:$A$507,0))/100))</f>
        <v>0.85144307142301401</v>
      </c>
      <c r="K341">
        <f>K$50*EXP(-K$49*(HLOOKUP(K$49,'Russian Bonds'!$B$1:$L$507,MATCH($A341,'Russian Bonds'!$A$2:$A$507,0))/100))</f>
        <v>10.217839031573853</v>
      </c>
      <c r="L341">
        <f>L$50*EXP(-L$49*(HLOOKUP(L$49,'Russian Bonds'!$B$1:$L$507,MATCH($A341,'Russian Bonds'!$A$2:$A$507,0))/100))</f>
        <v>0.41558504673160346</v>
      </c>
      <c r="M341">
        <f>M$50*EXP(-M$49*(HLOOKUP(M$49,'Russian Bonds'!$B$1:$L$507,MATCH($A341,'Russian Bonds'!$A$2:$A$507,0))/100))</f>
        <v>0.38302002738077318</v>
      </c>
      <c r="N341">
        <f>N$50*EXP(-N$49*(HLOOKUP(N$49,'Russian Bonds'!$B$1:$L$507,MATCH($A341,'Russian Bonds'!$A$2:$A$507,0))/100))</f>
        <v>0.35300678532236518</v>
      </c>
      <c r="O341">
        <f>O$50*EXP(-O$49*(HLOOKUP(O$49,'Russian Bonds'!$B$1:$L$507,MATCH($A341,'Russian Bonds'!$A$2:$A$507,0))/100))</f>
        <v>0.32534536466874514</v>
      </c>
      <c r="P341">
        <f>P$50*EXP(-P$49*(HLOOKUP(P$49,'Russian Bonds'!$B$1:$L$507,MATCH($A341,'Russian Bonds'!$A$2:$A$507,0))/100))</f>
        <v>0.29583068443680721</v>
      </c>
      <c r="Q341">
        <f>Q$50*EXP(-Q$49*(HLOOKUP(Q$49,'Russian Bonds'!$B$1:$L$507,MATCH($A341,'Russian Bonds'!$A$2:$A$507,0))/100))</f>
        <v>0.27240427789841903</v>
      </c>
      <c r="R341">
        <f>R$50*EXP(-R$49*(HLOOKUP(R$49,'Russian Bonds'!$B$1:$L$507,MATCH($A341,'Russian Bonds'!$A$2:$A$507,0))/100))</f>
        <v>0.25083297480998784</v>
      </c>
      <c r="S341">
        <f>S$50*EXP(-S$49*(HLOOKUP(S$49,'Russian Bonds'!$B$1:$L$507,MATCH($A341,'Russian Bonds'!$A$2:$A$507,0))/100))</f>
        <v>0.23096987219668449</v>
      </c>
      <c r="T341">
        <f>T$50*EXP(-T$49*(HLOOKUP(T$49,'Russian Bonds'!$B$1:$L$507,MATCH($A341,'Russian Bonds'!$A$2:$A$507,0))/100))</f>
        <v>0.21267970011903142</v>
      </c>
      <c r="U341" s="25">
        <f>U$50*EXP(-U$49*(HLOOKUP(U$49,'Russian Bonds'!$B$1:$L$507,MATCH($A341,'Russian Bonds'!$A$2:$A$507,0))/100))</f>
        <v>5.0411213008435078</v>
      </c>
      <c r="W341" s="129">
        <f t="shared" si="34"/>
        <v>73.198956343038518</v>
      </c>
      <c r="X341" s="21">
        <f t="shared" si="35"/>
        <v>5.7109089560816262</v>
      </c>
      <c r="Y341" s="28">
        <f t="shared" si="36"/>
        <v>1.7332335240938764E-3</v>
      </c>
    </row>
    <row r="342" spans="1:25" x14ac:dyDescent="0.2">
      <c r="A342" s="175">
        <v>41347</v>
      </c>
      <c r="B342">
        <f>B$50*EXP(-B$49*(HLOOKUP(B$49,'Russian Bonds'!$B$1:$L$507,MATCH($A342,'Russian Bonds'!$A$2:$A$507,0))/100))</f>
        <v>17.456241040394538</v>
      </c>
      <c r="C342">
        <f>C$50*EXP(-C$49*(HLOOKUP(C$49,'Russian Bonds'!$B$1:$L$507,MATCH($A342,'Russian Bonds'!$A$2:$A$507,0))/100))</f>
        <v>2.193204545629746</v>
      </c>
      <c r="D342">
        <f>D$50*EXP(-D$49*(HLOOKUP(D$49,'Russian Bonds'!$B$1:$L$507,MATCH($A342,'Russian Bonds'!$A$2:$A$507,0))/100))</f>
        <v>15.885715320909135</v>
      </c>
      <c r="E342">
        <f>E$50*EXP(-E$49*(HLOOKUP(E$49,'Russian Bonds'!$B$1:$L$507,MATCH($A342,'Russian Bonds'!$A$2:$A$507,0))/100))</f>
        <v>1.610057377165292</v>
      </c>
      <c r="F342">
        <f>F$50*EXP(-F$49*(HLOOKUP(F$49,'Russian Bonds'!$B$1:$L$507,MATCH($A342,'Russian Bonds'!$A$2:$A$507,0))/100))</f>
        <v>14.165816527473714</v>
      </c>
      <c r="G342">
        <f>G$50*EXP(-G$49*(HLOOKUP(G$49,'Russian Bonds'!$B$1:$L$507,MATCH($A342,'Russian Bonds'!$A$2:$A$507,0))/100))</f>
        <v>1.0827210486905854</v>
      </c>
      <c r="H342">
        <f>H$50*EXP(-H$49*(HLOOKUP(H$49,'Russian Bonds'!$B$1:$L$507,MATCH($A342,'Russian Bonds'!$A$2:$A$507,0))/100))</f>
        <v>0.9985783735413768</v>
      </c>
      <c r="I342">
        <f>I$50*EXP(-I$49*(HLOOKUP(I$49,'Russian Bonds'!$B$1:$L$507,MATCH($A342,'Russian Bonds'!$A$2:$A$507,0))/100))</f>
        <v>0.92042235024578056</v>
      </c>
      <c r="J342">
        <f>J$50*EXP(-J$49*(HLOOKUP(J$49,'Russian Bonds'!$B$1:$L$507,MATCH($A342,'Russian Bonds'!$A$2:$A$507,0))/100))</f>
        <v>0.84838338710212702</v>
      </c>
      <c r="K342">
        <f>K$50*EXP(-K$49*(HLOOKUP(K$49,'Russian Bonds'!$B$1:$L$507,MATCH($A342,'Russian Bonds'!$A$2:$A$507,0))/100))</f>
        <v>10.197423775571792</v>
      </c>
      <c r="L342">
        <f>L$50*EXP(-L$49*(HLOOKUP(L$49,'Russian Bonds'!$B$1:$L$507,MATCH($A342,'Russian Bonds'!$A$2:$A$507,0))/100))</f>
        <v>0.41467176460748761</v>
      </c>
      <c r="M342">
        <f>M$50*EXP(-M$49*(HLOOKUP(M$49,'Russian Bonds'!$B$1:$L$507,MATCH($A342,'Russian Bonds'!$A$2:$A$507,0))/100))</f>
        <v>0.38210188153078933</v>
      </c>
      <c r="N342">
        <f>N$50*EXP(-N$49*(HLOOKUP(N$49,'Russian Bonds'!$B$1:$L$507,MATCH($A342,'Russian Bonds'!$A$2:$A$507,0))/100))</f>
        <v>0.3520901598100587</v>
      </c>
      <c r="O342">
        <f>O$50*EXP(-O$49*(HLOOKUP(O$49,'Russian Bonds'!$B$1:$L$507,MATCH($A342,'Russian Bonds'!$A$2:$A$507,0))/100))</f>
        <v>0.32443567181200467</v>
      </c>
      <c r="P342">
        <f>P$50*EXP(-P$49*(HLOOKUP(P$49,'Russian Bonds'!$B$1:$L$507,MATCH($A342,'Russian Bonds'!$A$2:$A$507,0))/100))</f>
        <v>0.29583068443680721</v>
      </c>
      <c r="Q342">
        <f>Q$50*EXP(-Q$49*(HLOOKUP(Q$49,'Russian Bonds'!$B$1:$L$507,MATCH($A342,'Russian Bonds'!$A$2:$A$507,0))/100))</f>
        <v>0.27240427789841903</v>
      </c>
      <c r="R342">
        <f>R$50*EXP(-R$49*(HLOOKUP(R$49,'Russian Bonds'!$B$1:$L$507,MATCH($A342,'Russian Bonds'!$A$2:$A$507,0))/100))</f>
        <v>0.25083297480998784</v>
      </c>
      <c r="S342">
        <f>S$50*EXP(-S$49*(HLOOKUP(S$49,'Russian Bonds'!$B$1:$L$507,MATCH($A342,'Russian Bonds'!$A$2:$A$507,0))/100))</f>
        <v>0.23096987219668449</v>
      </c>
      <c r="T342">
        <f>T$50*EXP(-T$49*(HLOOKUP(T$49,'Russian Bonds'!$B$1:$L$507,MATCH($A342,'Russian Bonds'!$A$2:$A$507,0))/100))</f>
        <v>0.21267970011903142</v>
      </c>
      <c r="U342" s="25">
        <f>U$50*EXP(-U$49*(HLOOKUP(U$49,'Russian Bonds'!$B$1:$L$507,MATCH($A342,'Russian Bonds'!$A$2:$A$507,0))/100))</f>
        <v>5.0613261688430651</v>
      </c>
      <c r="W342" s="129">
        <f t="shared" si="34"/>
        <v>73.155906902788416</v>
      </c>
      <c r="X342" s="21">
        <f t="shared" si="35"/>
        <v>5.7135429799220541</v>
      </c>
      <c r="Y342" s="28">
        <f t="shared" si="36"/>
        <v>-5.8828850011423655E-4</v>
      </c>
    </row>
    <row r="343" spans="1:25" x14ac:dyDescent="0.2">
      <c r="A343" s="175">
        <v>41348</v>
      </c>
      <c r="B343">
        <f>B$50*EXP(-B$49*(HLOOKUP(B$49,'Russian Bonds'!$B$1:$L$507,MATCH($A343,'Russian Bonds'!$A$2:$A$507,0))/100))</f>
        <v>17.447515101540844</v>
      </c>
      <c r="C343">
        <f>C$50*EXP(-C$49*(HLOOKUP(C$49,'Russian Bonds'!$B$1:$L$507,MATCH($A343,'Russian Bonds'!$A$2:$A$507,0))/100))</f>
        <v>2.1923274392444658</v>
      </c>
      <c r="D343">
        <f>D$50*EXP(-D$49*(HLOOKUP(D$49,'Russian Bonds'!$B$1:$L$507,MATCH($A343,'Russian Bonds'!$A$2:$A$507,0))/100))</f>
        <v>15.909561774259302</v>
      </c>
      <c r="E343">
        <f>E$50*EXP(-E$49*(HLOOKUP(E$49,'Russian Bonds'!$B$1:$L$507,MATCH($A343,'Russian Bonds'!$A$2:$A$507,0))/100))</f>
        <v>1.6132807141821937</v>
      </c>
      <c r="F343">
        <f>F$50*EXP(-F$49*(HLOOKUP(F$49,'Russian Bonds'!$B$1:$L$507,MATCH($A343,'Russian Bonds'!$A$2:$A$507,0))/100))</f>
        <v>14.22970634612528</v>
      </c>
      <c r="G343">
        <f>G$50*EXP(-G$49*(HLOOKUP(G$49,'Russian Bonds'!$B$1:$L$507,MATCH($A343,'Russian Bonds'!$A$2:$A$507,0))/100))</f>
        <v>1.0885835568797373</v>
      </c>
      <c r="H343">
        <f>H$50*EXP(-H$49*(HLOOKUP(H$49,'Russian Bonds'!$B$1:$L$507,MATCH($A343,'Russian Bonds'!$A$2:$A$507,0))/100))</f>
        <v>1.0048892757633916</v>
      </c>
      <c r="I343">
        <f>I$50*EXP(-I$49*(HLOOKUP(I$49,'Russian Bonds'!$B$1:$L$507,MATCH($A343,'Russian Bonds'!$A$2:$A$507,0))/100))</f>
        <v>0.92707330587571457</v>
      </c>
      <c r="J343">
        <f>J$50*EXP(-J$49*(HLOOKUP(J$49,'Russian Bonds'!$B$1:$L$507,MATCH($A343,'Russian Bonds'!$A$2:$A$507,0))/100))</f>
        <v>0.85528319905136807</v>
      </c>
      <c r="K343">
        <f>K$50*EXP(-K$49*(HLOOKUP(K$49,'Russian Bonds'!$B$1:$L$507,MATCH($A343,'Russian Bonds'!$A$2:$A$507,0))/100))</f>
        <v>10.248538574958996</v>
      </c>
      <c r="L343">
        <f>L$50*EXP(-L$49*(HLOOKUP(L$49,'Russian Bonds'!$B$1:$L$507,MATCH($A343,'Russian Bonds'!$A$2:$A$507,0))/100))</f>
        <v>0.41695874273759875</v>
      </c>
      <c r="M343">
        <f>M$50*EXP(-M$49*(HLOOKUP(M$49,'Russian Bonds'!$B$1:$L$507,MATCH($A343,'Russian Bonds'!$A$2:$A$507,0))/100))</f>
        <v>0.38440138443016753</v>
      </c>
      <c r="N343">
        <f>N$50*EXP(-N$49*(HLOOKUP(N$49,'Russian Bonds'!$B$1:$L$507,MATCH($A343,'Russian Bonds'!$A$2:$A$507,0))/100))</f>
        <v>0.3543861998951317</v>
      </c>
      <c r="O343">
        <f>O$50*EXP(-O$49*(HLOOKUP(O$49,'Russian Bonds'!$B$1:$L$507,MATCH($A343,'Russian Bonds'!$A$2:$A$507,0))/100))</f>
        <v>0.32671468876805659</v>
      </c>
      <c r="P343">
        <f>P$50*EXP(-P$49*(HLOOKUP(P$49,'Russian Bonds'!$B$1:$L$507,MATCH($A343,'Russian Bonds'!$A$2:$A$507,0))/100))</f>
        <v>0.29583068443680721</v>
      </c>
      <c r="Q343">
        <f>Q$50*EXP(-Q$49*(HLOOKUP(Q$49,'Russian Bonds'!$B$1:$L$507,MATCH($A343,'Russian Bonds'!$A$2:$A$507,0))/100))</f>
        <v>0.27240427789841903</v>
      </c>
      <c r="R343">
        <f>R$50*EXP(-R$49*(HLOOKUP(R$49,'Russian Bonds'!$B$1:$L$507,MATCH($A343,'Russian Bonds'!$A$2:$A$507,0))/100))</f>
        <v>0.25083297480998784</v>
      </c>
      <c r="S343">
        <f>S$50*EXP(-S$49*(HLOOKUP(S$49,'Russian Bonds'!$B$1:$L$507,MATCH($A343,'Russian Bonds'!$A$2:$A$507,0))/100))</f>
        <v>0.23096987219668449</v>
      </c>
      <c r="T343">
        <f>T$50*EXP(-T$49*(HLOOKUP(T$49,'Russian Bonds'!$B$1:$L$507,MATCH($A343,'Russian Bonds'!$A$2:$A$507,0))/100))</f>
        <v>0.21267970011903142</v>
      </c>
      <c r="U343" s="25">
        <f>U$50*EXP(-U$49*(HLOOKUP(U$49,'Russian Bonds'!$B$1:$L$507,MATCH($A343,'Russian Bonds'!$A$2:$A$507,0))/100))</f>
        <v>5.0310491337662864</v>
      </c>
      <c r="W343" s="129">
        <f t="shared" si="34"/>
        <v>73.29298694693945</v>
      </c>
      <c r="X343" s="21">
        <f t="shared" si="35"/>
        <v>5.7111547444419131</v>
      </c>
      <c r="Y343" s="28">
        <f t="shared" si="36"/>
        <v>1.8720535277751368E-3</v>
      </c>
    </row>
    <row r="344" spans="1:25" x14ac:dyDescent="0.2">
      <c r="A344" s="175">
        <v>41349</v>
      </c>
      <c r="B344">
        <f>B$50*EXP(-B$49*(HLOOKUP(B$49,'Russian Bonds'!$B$1:$L$507,MATCH($A344,'Russian Bonds'!$A$2:$A$507,0))/100))</f>
        <v>17.457986751782695</v>
      </c>
      <c r="C344">
        <f>C$50*EXP(-C$49*(HLOOKUP(C$49,'Russian Bonds'!$B$1:$L$507,MATCH($A344,'Russian Bonds'!$A$2:$A$507,0))/100))</f>
        <v>2.1949598112788955</v>
      </c>
      <c r="D344">
        <f>D$50*EXP(-D$49*(HLOOKUP(D$49,'Russian Bonds'!$B$1:$L$507,MATCH($A344,'Russian Bonds'!$A$2:$A$507,0))/100))</f>
        <v>15.943006959138266</v>
      </c>
      <c r="E344">
        <f>E$50*EXP(-E$49*(HLOOKUP(E$49,'Russian Bonds'!$B$1:$L$507,MATCH($A344,'Russian Bonds'!$A$2:$A$507,0))/100))</f>
        <v>1.617804230148894</v>
      </c>
      <c r="F344">
        <f>F$50*EXP(-F$49*(HLOOKUP(F$49,'Russian Bonds'!$B$1:$L$507,MATCH($A344,'Russian Bonds'!$A$2:$A$507,0))/100))</f>
        <v>14.293884316816607</v>
      </c>
      <c r="G344">
        <f>G$50*EXP(-G$49*(HLOOKUP(G$49,'Russian Bonds'!$B$1:$L$507,MATCH($A344,'Russian Bonds'!$A$2:$A$507,0))/100))</f>
        <v>1.0944778082425437</v>
      </c>
      <c r="H344">
        <f>H$50*EXP(-H$49*(HLOOKUP(H$49,'Russian Bonds'!$B$1:$L$507,MATCH($A344,'Russian Bonds'!$A$2:$A$507,0))/100))</f>
        <v>1.0112400621726783</v>
      </c>
      <c r="I344">
        <f>I$50*EXP(-I$49*(HLOOKUP(I$49,'Russian Bonds'!$B$1:$L$507,MATCH($A344,'Russian Bonds'!$A$2:$A$507,0))/100))</f>
        <v>0.93377232119344233</v>
      </c>
      <c r="J344">
        <f>J$50*EXP(-J$49*(HLOOKUP(J$49,'Russian Bonds'!$B$1:$L$507,MATCH($A344,'Russian Bonds'!$A$2:$A$507,0))/100))</f>
        <v>0.86223912643810918</v>
      </c>
      <c r="K344">
        <f>K$50*EXP(-K$49*(HLOOKUP(K$49,'Russian Bonds'!$B$1:$L$507,MATCH($A344,'Russian Bonds'!$A$2:$A$507,0))/100))</f>
        <v>10.330855713086912</v>
      </c>
      <c r="L344">
        <f>L$50*EXP(-L$49*(HLOOKUP(L$49,'Russian Bonds'!$B$1:$L$507,MATCH($A344,'Russian Bonds'!$A$2:$A$507,0))/100))</f>
        <v>0.42064417177819685</v>
      </c>
      <c r="M344">
        <f>M$50*EXP(-M$49*(HLOOKUP(M$49,'Russian Bonds'!$B$1:$L$507,MATCH($A344,'Russian Bonds'!$A$2:$A$507,0))/100))</f>
        <v>0.38810940775508146</v>
      </c>
      <c r="N344">
        <f>N$50*EXP(-N$49*(HLOOKUP(N$49,'Russian Bonds'!$B$1:$L$507,MATCH($A344,'Russian Bonds'!$A$2:$A$507,0))/100))</f>
        <v>0.35809104819221349</v>
      </c>
      <c r="O344">
        <f>O$50*EXP(-O$49*(HLOOKUP(O$49,'Russian Bonds'!$B$1:$L$507,MATCH($A344,'Russian Bonds'!$A$2:$A$507,0))/100))</f>
        <v>0.3303944615439931</v>
      </c>
      <c r="P344">
        <f>P$50*EXP(-P$49*(HLOOKUP(P$49,'Russian Bonds'!$B$1:$L$507,MATCH($A344,'Russian Bonds'!$A$2:$A$507,0))/100))</f>
        <v>0.29940203791477793</v>
      </c>
      <c r="Q344">
        <f>Q$50*EXP(-Q$49*(HLOOKUP(Q$49,'Russian Bonds'!$B$1:$L$507,MATCH($A344,'Russian Bonds'!$A$2:$A$507,0))/100))</f>
        <v>0.27591346353162105</v>
      </c>
      <c r="R344">
        <f>R$50*EXP(-R$49*(HLOOKUP(R$49,'Russian Bonds'!$B$1:$L$507,MATCH($A344,'Russian Bonds'!$A$2:$A$507,0))/100))</f>
        <v>0.25426760581931768</v>
      </c>
      <c r="S344">
        <f>S$50*EXP(-S$49*(HLOOKUP(S$49,'Russian Bonds'!$B$1:$L$507,MATCH($A344,'Russian Bonds'!$A$2:$A$507,0))/100))</f>
        <v>0.23431990067305467</v>
      </c>
      <c r="T344">
        <f>T$50*EXP(-T$49*(HLOOKUP(T$49,'Russian Bonds'!$B$1:$L$507,MATCH($A344,'Russian Bonds'!$A$2:$A$507,0))/100))</f>
        <v>0.21593712527598277</v>
      </c>
      <c r="U344" s="25">
        <f>U$50*EXP(-U$49*(HLOOKUP(U$49,'Russian Bonds'!$B$1:$L$507,MATCH($A344,'Russian Bonds'!$A$2:$A$507,0))/100))</f>
        <v>5.1019791733962281</v>
      </c>
      <c r="W344" s="129">
        <f t="shared" si="34"/>
        <v>73.619285496179515</v>
      </c>
      <c r="X344" s="21">
        <f t="shared" si="35"/>
        <v>5.731588472378343</v>
      </c>
      <c r="Y344" s="28">
        <f t="shared" si="36"/>
        <v>4.4420943242204636E-3</v>
      </c>
    </row>
    <row r="345" spans="1:25" x14ac:dyDescent="0.2">
      <c r="A345" s="175">
        <v>41352</v>
      </c>
      <c r="B345">
        <f>B$50*EXP(-B$49*(HLOOKUP(B$49,'Russian Bonds'!$B$1:$L$507,MATCH($A345,'Russian Bonds'!$A$2:$A$507,0))/100))</f>
        <v>17.456241040394538</v>
      </c>
      <c r="C345">
        <f>C$50*EXP(-C$49*(HLOOKUP(C$49,'Russian Bonds'!$B$1:$L$507,MATCH($A345,'Russian Bonds'!$A$2:$A$507,0))/100))</f>
        <v>2.1949598112788955</v>
      </c>
      <c r="D345">
        <f>D$50*EXP(-D$49*(HLOOKUP(D$49,'Russian Bonds'!$B$1:$L$507,MATCH($A345,'Russian Bonds'!$A$2:$A$507,0))/100))</f>
        <v>15.952575633629035</v>
      </c>
      <c r="E345">
        <f>E$50*EXP(-E$49*(HLOOKUP(E$49,'Russian Bonds'!$B$1:$L$507,MATCH($A345,'Russian Bonds'!$A$2:$A$507,0))/100))</f>
        <v>1.619098991368447</v>
      </c>
      <c r="F345">
        <f>F$50*EXP(-F$49*(HLOOKUP(F$49,'Russian Bonds'!$B$1:$L$507,MATCH($A345,'Russian Bonds'!$A$2:$A$507,0))/100))</f>
        <v>14.315341231955015</v>
      </c>
      <c r="G345">
        <f>G$50*EXP(-G$49*(HLOOKUP(G$49,'Russian Bonds'!$B$1:$L$507,MATCH($A345,'Russian Bonds'!$A$2:$A$507,0))/100))</f>
        <v>1.0964496424157408</v>
      </c>
      <c r="H345">
        <f>H$50*EXP(-H$49*(HLOOKUP(H$49,'Russian Bonds'!$B$1:$L$507,MATCH($A345,'Russian Bonds'!$A$2:$A$507,0))/100))</f>
        <v>1.0133658976492468</v>
      </c>
      <c r="I345">
        <f>I$50*EXP(-I$49*(HLOOKUP(I$49,'Russian Bonds'!$B$1:$L$507,MATCH($A345,'Russian Bonds'!$A$2:$A$507,0))/100))</f>
        <v>0.9360160661812944</v>
      </c>
      <c r="J345">
        <f>J$50*EXP(-J$49*(HLOOKUP(J$49,'Russian Bonds'!$B$1:$L$507,MATCH($A345,'Russian Bonds'!$A$2:$A$507,0))/100))</f>
        <v>0.86457031777159365</v>
      </c>
      <c r="K345">
        <f>K$50*EXP(-K$49*(HLOOKUP(K$49,'Russian Bonds'!$B$1:$L$507,MATCH($A345,'Russian Bonds'!$A$2:$A$507,0))/100))</f>
        <v>10.361894815600621</v>
      </c>
      <c r="L345">
        <f>L$50*EXP(-L$49*(HLOOKUP(L$49,'Russian Bonds'!$B$1:$L$507,MATCH($A345,'Russian Bonds'!$A$2:$A$507,0))/100))</f>
        <v>0.42203459047410857</v>
      </c>
      <c r="M345">
        <f>M$50*EXP(-M$49*(HLOOKUP(M$49,'Russian Bonds'!$B$1:$L$507,MATCH($A345,'Russian Bonds'!$A$2:$A$507,0))/100))</f>
        <v>0.3895091195926188</v>
      </c>
      <c r="N345">
        <f>N$50*EXP(-N$49*(HLOOKUP(N$49,'Russian Bonds'!$B$1:$L$507,MATCH($A345,'Russian Bonds'!$A$2:$A$507,0))/100))</f>
        <v>0.35949033010630627</v>
      </c>
      <c r="O345">
        <f>O$50*EXP(-O$49*(HLOOKUP(O$49,'Russian Bonds'!$B$1:$L$507,MATCH($A345,'Russian Bonds'!$A$2:$A$507,0))/100))</f>
        <v>0.33178503644562685</v>
      </c>
      <c r="P345">
        <f>P$50*EXP(-P$49*(HLOOKUP(P$49,'Russian Bonds'!$B$1:$L$507,MATCH($A345,'Russian Bonds'!$A$2:$A$507,0))/100))</f>
        <v>0.29985147796741946</v>
      </c>
      <c r="Q345">
        <f>Q$50*EXP(-Q$49*(HLOOKUP(Q$49,'Russian Bonds'!$B$1:$L$507,MATCH($A345,'Russian Bonds'!$A$2:$A$507,0))/100))</f>
        <v>0.27635527843093716</v>
      </c>
      <c r="R345">
        <f>R$50*EXP(-R$49*(HLOOKUP(R$49,'Russian Bonds'!$B$1:$L$507,MATCH($A345,'Russian Bonds'!$A$2:$A$507,0))/100))</f>
        <v>0.25470022837419226</v>
      </c>
      <c r="S345">
        <f>S$50*EXP(-S$49*(HLOOKUP(S$49,'Russian Bonds'!$B$1:$L$507,MATCH($A345,'Russian Bonds'!$A$2:$A$507,0))/100))</f>
        <v>0.23474205632036668</v>
      </c>
      <c r="T345">
        <f>T$50*EXP(-T$49*(HLOOKUP(T$49,'Russian Bonds'!$B$1:$L$507,MATCH($A345,'Russian Bonds'!$A$2:$A$507,0))/100))</f>
        <v>0.21634779582748759</v>
      </c>
      <c r="U345" s="25">
        <f>U$50*EXP(-U$49*(HLOOKUP(U$49,'Russian Bonds'!$B$1:$L$507,MATCH($A345,'Russian Bonds'!$A$2:$A$507,0))/100))</f>
        <v>5.1019791733962281</v>
      </c>
      <c r="W345" s="129">
        <f t="shared" si="34"/>
        <v>73.697308535179729</v>
      </c>
      <c r="X345" s="21">
        <f t="shared" si="35"/>
        <v>5.7339573264325878</v>
      </c>
      <c r="Y345" s="28">
        <f t="shared" si="36"/>
        <v>1.0592567226869378E-3</v>
      </c>
    </row>
    <row r="346" spans="1:25" x14ac:dyDescent="0.2">
      <c r="A346" s="175">
        <v>41353</v>
      </c>
      <c r="B346">
        <f>B$50*EXP(-B$49*(HLOOKUP(B$49,'Russian Bonds'!$B$1:$L$507,MATCH($A346,'Russian Bonds'!$A$2:$A$507,0))/100))</f>
        <v>17.459732637750715</v>
      </c>
      <c r="C346">
        <f>C$50*EXP(-C$49*(HLOOKUP(C$49,'Russian Bonds'!$B$1:$L$507,MATCH($A346,'Russian Bonds'!$A$2:$A$507,0))/100))</f>
        <v>2.1967164817023987</v>
      </c>
      <c r="D346">
        <f>D$50*EXP(-D$49*(HLOOKUP(D$49,'Russian Bonds'!$B$1:$L$507,MATCH($A346,'Russian Bonds'!$A$2:$A$507,0))/100))</f>
        <v>15.962150051047205</v>
      </c>
      <c r="E346">
        <f>E$50*EXP(-E$49*(HLOOKUP(E$49,'Russian Bonds'!$B$1:$L$507,MATCH($A346,'Russian Bonds'!$A$2:$A$507,0))/100))</f>
        <v>1.6203947888114099</v>
      </c>
      <c r="F346">
        <f>F$50*EXP(-F$49*(HLOOKUP(F$49,'Russian Bonds'!$B$1:$L$507,MATCH($A346,'Russian Bonds'!$A$2:$A$507,0))/100))</f>
        <v>14.322500692286919</v>
      </c>
      <c r="G346">
        <f>G$50*EXP(-G$49*(HLOOKUP(G$49,'Russian Bonds'!$B$1:$L$507,MATCH($A346,'Russian Bonds'!$A$2:$A$507,0))/100))</f>
        <v>1.0971077096016042</v>
      </c>
      <c r="H346">
        <f>H$50*EXP(-H$49*(HLOOKUP(H$49,'Russian Bonds'!$B$1:$L$507,MATCH($A346,'Russian Bonds'!$A$2:$A$507,0))/100))</f>
        <v>1.0133658976492468</v>
      </c>
      <c r="I346">
        <f>I$50*EXP(-I$49*(HLOOKUP(I$49,'Russian Bonds'!$B$1:$L$507,MATCH($A346,'Russian Bonds'!$A$2:$A$507,0))/100))</f>
        <v>0.9360160661812944</v>
      </c>
      <c r="J346">
        <f>J$50*EXP(-J$49*(HLOOKUP(J$49,'Russian Bonds'!$B$1:$L$507,MATCH($A346,'Russian Bonds'!$A$2:$A$507,0))/100))</f>
        <v>0.86457031777159365</v>
      </c>
      <c r="K346">
        <f>K$50*EXP(-K$49*(HLOOKUP(K$49,'Russian Bonds'!$B$1:$L$507,MATCH($A346,'Russian Bonds'!$A$2:$A$507,0))/100))</f>
        <v>10.372261893091043</v>
      </c>
      <c r="L346">
        <f>L$50*EXP(-L$49*(HLOOKUP(L$49,'Russian Bonds'!$B$1:$L$507,MATCH($A346,'Russian Bonds'!$A$2:$A$507,0))/100))</f>
        <v>0.42249908394820435</v>
      </c>
      <c r="M346">
        <f>M$50*EXP(-M$49*(HLOOKUP(M$49,'Russian Bonds'!$B$1:$L$507,MATCH($A346,'Russian Bonds'!$A$2:$A$507,0))/100))</f>
        <v>0.38997681109490834</v>
      </c>
      <c r="N346">
        <f>N$50*EXP(-N$49*(HLOOKUP(N$49,'Russian Bonds'!$B$1:$L$507,MATCH($A346,'Russian Bonds'!$A$2:$A$507,0))/100))</f>
        <v>0.35995797143644948</v>
      </c>
      <c r="O346">
        <f>O$50*EXP(-O$49*(HLOOKUP(O$49,'Russian Bonds'!$B$1:$L$507,MATCH($A346,'Russian Bonds'!$A$2:$A$507,0))/100))</f>
        <v>0.33224986079777585</v>
      </c>
      <c r="P346">
        <f>P$50*EXP(-P$49*(HLOOKUP(P$49,'Russian Bonds'!$B$1:$L$507,MATCH($A346,'Russian Bonds'!$A$2:$A$507,0))/100))</f>
        <v>0.30165599497269208</v>
      </c>
      <c r="Q346">
        <f>Q$50*EXP(-Q$49*(HLOOKUP(Q$49,'Russian Bonds'!$B$1:$L$507,MATCH($A346,'Russian Bonds'!$A$2:$A$507,0))/100))</f>
        <v>0.2781296240624872</v>
      </c>
      <c r="R346">
        <f>R$50*EXP(-R$49*(HLOOKUP(R$49,'Russian Bonds'!$B$1:$L$507,MATCH($A346,'Russian Bonds'!$A$2:$A$507,0))/100))</f>
        <v>0.25643809196678907</v>
      </c>
      <c r="S346">
        <f>S$50*EXP(-S$49*(HLOOKUP(S$49,'Russian Bonds'!$B$1:$L$507,MATCH($A346,'Russian Bonds'!$A$2:$A$507,0))/100))</f>
        <v>0.23643829826913007</v>
      </c>
      <c r="T346">
        <f>T$50*EXP(-T$49*(HLOOKUP(T$49,'Russian Bonds'!$B$1:$L$507,MATCH($A346,'Russian Bonds'!$A$2:$A$507,0))/100))</f>
        <v>0.21799830305882181</v>
      </c>
      <c r="U346" s="25">
        <f>U$50*EXP(-U$49*(HLOOKUP(U$49,'Russian Bonds'!$B$1:$L$507,MATCH($A346,'Russian Bonds'!$A$2:$A$507,0))/100))</f>
        <v>5.1532549165488062</v>
      </c>
      <c r="W346" s="129">
        <f t="shared" si="34"/>
        <v>73.79341549204949</v>
      </c>
      <c r="X346" s="21">
        <f t="shared" si="35"/>
        <v>5.7451909993987149</v>
      </c>
      <c r="Y346" s="28">
        <f t="shared" si="36"/>
        <v>1.3032273196294433E-3</v>
      </c>
    </row>
    <row r="347" spans="1:25" x14ac:dyDescent="0.2">
      <c r="A347" s="175">
        <v>41354</v>
      </c>
      <c r="B347">
        <f>B$50*EXP(-B$49*(HLOOKUP(B$49,'Russian Bonds'!$B$1:$L$507,MATCH($A347,'Russian Bonds'!$A$2:$A$507,0))/100))</f>
        <v>17.456241040394538</v>
      </c>
      <c r="C347">
        <f>C$50*EXP(-C$49*(HLOOKUP(C$49,'Russian Bonds'!$B$1:$L$507,MATCH($A347,'Russian Bonds'!$A$2:$A$507,0))/100))</f>
        <v>2.1940820029277579</v>
      </c>
      <c r="D347">
        <f>D$50*EXP(-D$49*(HLOOKUP(D$49,'Russian Bonds'!$B$1:$L$507,MATCH($A347,'Russian Bonds'!$A$2:$A$507,0))/100))</f>
        <v>15.938224774414099</v>
      </c>
      <c r="E347">
        <f>E$50*EXP(-E$49*(HLOOKUP(E$49,'Russian Bonds'!$B$1:$L$507,MATCH($A347,'Russian Bonds'!$A$2:$A$507,0))/100))</f>
        <v>1.6171572378639179</v>
      </c>
      <c r="F347">
        <f>F$50*EXP(-F$49*(HLOOKUP(F$49,'Russian Bonds'!$B$1:$L$507,MATCH($A347,'Russian Bonds'!$A$2:$A$507,0))/100))</f>
        <v>14.301033046008383</v>
      </c>
      <c r="G347">
        <f>G$50*EXP(-G$49*(HLOOKUP(G$49,'Russian Bonds'!$B$1:$L$507,MATCH($A347,'Russian Bonds'!$A$2:$A$507,0))/100))</f>
        <v>1.0951346919729017</v>
      </c>
      <c r="H347">
        <f>H$50*EXP(-H$49*(HLOOKUP(H$49,'Russian Bonds'!$B$1:$L$507,MATCH($A347,'Russian Bonds'!$A$2:$A$507,0))/100))</f>
        <v>1.0119481780278334</v>
      </c>
      <c r="I347">
        <f>I$50*EXP(-I$49*(HLOOKUP(I$49,'Russian Bonds'!$B$1:$L$507,MATCH($A347,'Russian Bonds'!$A$2:$A$507,0))/100))</f>
        <v>0.93451963793723758</v>
      </c>
      <c r="J347">
        <f>J$50*EXP(-J$49*(HLOOKUP(J$49,'Russian Bonds'!$B$1:$L$507,MATCH($A347,'Russian Bonds'!$A$2:$A$507,0))/100))</f>
        <v>0.86301549096353525</v>
      </c>
      <c r="K347">
        <f>K$50*EXP(-K$49*(HLOOKUP(K$49,'Russian Bonds'!$B$1:$L$507,MATCH($A347,'Russian Bonds'!$A$2:$A$507,0))/100))</f>
        <v>10.361894815600621</v>
      </c>
      <c r="L347">
        <f>L$50*EXP(-L$49*(HLOOKUP(L$49,'Russian Bonds'!$B$1:$L$507,MATCH($A347,'Russian Bonds'!$A$2:$A$507,0))/100))</f>
        <v>0.42203459047410857</v>
      </c>
      <c r="M347">
        <f>M$50*EXP(-M$49*(HLOOKUP(M$49,'Russian Bonds'!$B$1:$L$507,MATCH($A347,'Russian Bonds'!$A$2:$A$507,0))/100))</f>
        <v>0.3895091195926188</v>
      </c>
      <c r="N347">
        <f>N$50*EXP(-N$49*(HLOOKUP(N$49,'Russian Bonds'!$B$1:$L$507,MATCH($A347,'Russian Bonds'!$A$2:$A$507,0))/100))</f>
        <v>0.35949033010630627</v>
      </c>
      <c r="O347">
        <f>O$50*EXP(-O$49*(HLOOKUP(O$49,'Russian Bonds'!$B$1:$L$507,MATCH($A347,'Russian Bonds'!$A$2:$A$507,0))/100))</f>
        <v>0.33178503644562685</v>
      </c>
      <c r="P347">
        <f>P$50*EXP(-P$49*(HLOOKUP(P$49,'Russian Bonds'!$B$1:$L$507,MATCH($A347,'Russian Bonds'!$A$2:$A$507,0))/100))</f>
        <v>0.30165599497269208</v>
      </c>
      <c r="Q347">
        <f>Q$50*EXP(-Q$49*(HLOOKUP(Q$49,'Russian Bonds'!$B$1:$L$507,MATCH($A347,'Russian Bonds'!$A$2:$A$507,0))/100))</f>
        <v>0.2781296240624872</v>
      </c>
      <c r="R347">
        <f>R$50*EXP(-R$49*(HLOOKUP(R$49,'Russian Bonds'!$B$1:$L$507,MATCH($A347,'Russian Bonds'!$A$2:$A$507,0))/100))</f>
        <v>0.25643809196678907</v>
      </c>
      <c r="S347">
        <f>S$50*EXP(-S$49*(HLOOKUP(S$49,'Russian Bonds'!$B$1:$L$507,MATCH($A347,'Russian Bonds'!$A$2:$A$507,0))/100))</f>
        <v>0.23643829826913007</v>
      </c>
      <c r="T347">
        <f>T$50*EXP(-T$49*(HLOOKUP(T$49,'Russian Bonds'!$B$1:$L$507,MATCH($A347,'Russian Bonds'!$A$2:$A$507,0))/100))</f>
        <v>0.21799830305882181</v>
      </c>
      <c r="U347" s="25">
        <f>U$50*EXP(-U$49*(HLOOKUP(U$49,'Russian Bonds'!$B$1:$L$507,MATCH($A347,'Russian Bonds'!$A$2:$A$507,0))/100))</f>
        <v>5.1532549165488062</v>
      </c>
      <c r="W347" s="129">
        <f t="shared" si="34"/>
        <v>73.719985221608226</v>
      </c>
      <c r="X347" s="21">
        <f t="shared" si="35"/>
        <v>5.7458195903972067</v>
      </c>
      <c r="Y347" s="28">
        <f t="shared" si="36"/>
        <v>-9.9557431597621865E-4</v>
      </c>
    </row>
    <row r="348" spans="1:25" x14ac:dyDescent="0.2">
      <c r="A348" s="175">
        <v>41355</v>
      </c>
      <c r="B348">
        <f>B$50*EXP(-B$49*(HLOOKUP(B$49,'Russian Bonds'!$B$1:$L$507,MATCH($A348,'Russian Bonds'!$A$2:$A$507,0))/100))</f>
        <v>17.454495503568793</v>
      </c>
      <c r="C348">
        <f>C$50*EXP(-C$49*(HLOOKUP(C$49,'Russian Bonds'!$B$1:$L$507,MATCH($A348,'Russian Bonds'!$A$2:$A$507,0))/100))</f>
        <v>2.1949598112788955</v>
      </c>
      <c r="D348">
        <f>D$50*EXP(-D$49*(HLOOKUP(D$49,'Russian Bonds'!$B$1:$L$507,MATCH($A348,'Russian Bonds'!$A$2:$A$507,0))/100))</f>
        <v>15.938224774414099</v>
      </c>
      <c r="E348">
        <f>E$50*EXP(-E$49*(HLOOKUP(E$49,'Russian Bonds'!$B$1:$L$507,MATCH($A348,'Russian Bonds'!$A$2:$A$507,0))/100))</f>
        <v>1.6171572378639179</v>
      </c>
      <c r="F348">
        <f>F$50*EXP(-F$49*(HLOOKUP(F$49,'Russian Bonds'!$B$1:$L$507,MATCH($A348,'Russian Bonds'!$A$2:$A$507,0))/100))</f>
        <v>14.265325116902622</v>
      </c>
      <c r="G348">
        <f>G$50*EXP(-G$49*(HLOOKUP(G$49,'Russian Bonds'!$B$1:$L$507,MATCH($A348,'Russian Bonds'!$A$2:$A$507,0))/100))</f>
        <v>1.0918542110786846</v>
      </c>
      <c r="H348">
        <f>H$50*EXP(-H$49*(HLOOKUP(H$49,'Russian Bonds'!$B$1:$L$507,MATCH($A348,'Russian Bonds'!$A$2:$A$507,0))/100))</f>
        <v>1.0070017605752093</v>
      </c>
      <c r="I348">
        <f>I$50*EXP(-I$49*(HLOOKUP(I$49,'Russian Bonds'!$B$1:$L$507,MATCH($A348,'Russian Bonds'!$A$2:$A$507,0))/100))</f>
        <v>0.92930095391819623</v>
      </c>
      <c r="J348">
        <f>J$50*EXP(-J$49*(HLOOKUP(J$49,'Russian Bonds'!$B$1:$L$507,MATCH($A348,'Russian Bonds'!$A$2:$A$507,0))/100))</f>
        <v>0.85759558400371871</v>
      </c>
      <c r="K348">
        <f>K$50*EXP(-K$49*(HLOOKUP(K$49,'Russian Bonds'!$B$1:$L$507,MATCH($A348,'Russian Bonds'!$A$2:$A$507,0))/100))</f>
        <v>10.289614826994583</v>
      </c>
      <c r="L348">
        <f>L$50*EXP(-L$49*(HLOOKUP(L$49,'Russian Bonds'!$B$1:$L$507,MATCH($A348,'Russian Bonds'!$A$2:$A$507,0))/100))</f>
        <v>0.4187974032924936</v>
      </c>
      <c r="M348">
        <f>M$50*EXP(-M$49*(HLOOKUP(M$49,'Russian Bonds'!$B$1:$L$507,MATCH($A348,'Russian Bonds'!$A$2:$A$507,0))/100))</f>
        <v>0.38625094647317793</v>
      </c>
      <c r="N348">
        <f>N$50*EXP(-N$49*(HLOOKUP(N$49,'Russian Bonds'!$B$1:$L$507,MATCH($A348,'Russian Bonds'!$A$2:$A$507,0))/100))</f>
        <v>0.35623380775173913</v>
      </c>
      <c r="O348">
        <f>O$50*EXP(-O$49*(HLOOKUP(O$49,'Russian Bonds'!$B$1:$L$507,MATCH($A348,'Russian Bonds'!$A$2:$A$507,0))/100))</f>
        <v>0.32854942348760158</v>
      </c>
      <c r="P348">
        <f>P$50*EXP(-P$49*(HLOOKUP(P$49,'Russian Bonds'!$B$1:$L$507,MATCH($A348,'Russian Bonds'!$A$2:$A$507,0))/100))</f>
        <v>0.29985147796741946</v>
      </c>
      <c r="Q348">
        <f>Q$50*EXP(-Q$49*(HLOOKUP(Q$49,'Russian Bonds'!$B$1:$L$507,MATCH($A348,'Russian Bonds'!$A$2:$A$507,0))/100))</f>
        <v>0.27635527843093716</v>
      </c>
      <c r="R348">
        <f>R$50*EXP(-R$49*(HLOOKUP(R$49,'Russian Bonds'!$B$1:$L$507,MATCH($A348,'Russian Bonds'!$A$2:$A$507,0))/100))</f>
        <v>0.25470022837419226</v>
      </c>
      <c r="S348">
        <f>S$50*EXP(-S$49*(HLOOKUP(S$49,'Russian Bonds'!$B$1:$L$507,MATCH($A348,'Russian Bonds'!$A$2:$A$507,0))/100))</f>
        <v>0.23474205632036668</v>
      </c>
      <c r="T348">
        <f>T$50*EXP(-T$49*(HLOOKUP(T$49,'Russian Bonds'!$B$1:$L$507,MATCH($A348,'Russian Bonds'!$A$2:$A$507,0))/100))</f>
        <v>0.21634779582748759</v>
      </c>
      <c r="U348" s="25">
        <f>U$50*EXP(-U$49*(HLOOKUP(U$49,'Russian Bonds'!$B$1:$L$507,MATCH($A348,'Russian Bonds'!$A$2:$A$507,0))/100))</f>
        <v>5.1429587063579714</v>
      </c>
      <c r="W348" s="129">
        <f t="shared" si="34"/>
        <v>73.560316904882114</v>
      </c>
      <c r="X348" s="21">
        <f t="shared" si="35"/>
        <v>5.7370662536808963</v>
      </c>
      <c r="Y348" s="28">
        <f t="shared" si="36"/>
        <v>-2.1682244940218016E-3</v>
      </c>
    </row>
    <row r="349" spans="1:25" x14ac:dyDescent="0.2">
      <c r="A349" s="175">
        <v>41356</v>
      </c>
      <c r="B349">
        <f>B$50*EXP(-B$49*(HLOOKUP(B$49,'Russian Bonds'!$B$1:$L$507,MATCH($A349,'Russian Bonds'!$A$2:$A$507,0))/100))</f>
        <v>17.452750141288007</v>
      </c>
      <c r="C349">
        <f>C$50*EXP(-C$49*(HLOOKUP(C$49,'Russian Bonds'!$B$1:$L$507,MATCH($A349,'Russian Bonds'!$A$2:$A$507,0))/100))</f>
        <v>2.1953988471432742</v>
      </c>
      <c r="D349">
        <f>D$50*EXP(-D$49*(HLOOKUP(D$49,'Russian Bonds'!$B$1:$L$507,MATCH($A349,'Russian Bonds'!$A$2:$A$507,0))/100))</f>
        <v>15.943006959138266</v>
      </c>
      <c r="E349">
        <f>E$50*EXP(-E$49*(HLOOKUP(E$49,'Russian Bonds'!$B$1:$L$507,MATCH($A349,'Russian Bonds'!$A$2:$A$507,0))/100))</f>
        <v>1.617804230148894</v>
      </c>
      <c r="F349">
        <f>F$50*EXP(-F$49*(HLOOKUP(F$49,'Russian Bonds'!$B$1:$L$507,MATCH($A349,'Russian Bonds'!$A$2:$A$507,0))/100))</f>
        <v>14.279597577060233</v>
      </c>
      <c r="G349">
        <f>G$50*EXP(-G$49*(HLOOKUP(G$49,'Russian Bonds'!$B$1:$L$507,MATCH($A349,'Russian Bonds'!$A$2:$A$507,0))/100))</f>
        <v>1.0931652225815593</v>
      </c>
      <c r="H349">
        <f>H$50*EXP(-H$49*(HLOOKUP(H$49,'Russian Bonds'!$B$1:$L$507,MATCH($A349,'Russian Bonds'!$A$2:$A$507,0))/100))</f>
        <v>1.0084125503624366</v>
      </c>
      <c r="I349">
        <f>I$50*EXP(-I$49*(HLOOKUP(I$49,'Russian Bonds'!$B$1:$L$507,MATCH($A349,'Russian Bonds'!$A$2:$A$507,0))/100))</f>
        <v>0.93078902558434295</v>
      </c>
      <c r="J349">
        <f>J$50*EXP(-J$49*(HLOOKUP(J$49,'Russian Bonds'!$B$1:$L$507,MATCH($A349,'Russian Bonds'!$A$2:$A$507,0))/100))</f>
        <v>0.85914064619372965</v>
      </c>
      <c r="K349">
        <f>K$50*EXP(-K$49*(HLOOKUP(K$49,'Russian Bonds'!$B$1:$L$507,MATCH($A349,'Russian Bonds'!$A$2:$A$507,0))/100))</f>
        <v>10.299909588344356</v>
      </c>
      <c r="L349">
        <f>L$50*EXP(-L$49*(HLOOKUP(L$49,'Russian Bonds'!$B$1:$L$507,MATCH($A349,'Russian Bonds'!$A$2:$A$507,0))/100))</f>
        <v>0.4192583339014731</v>
      </c>
      <c r="M349">
        <f>M$50*EXP(-M$49*(HLOOKUP(M$49,'Russian Bonds'!$B$1:$L$507,MATCH($A349,'Russian Bonds'!$A$2:$A$507,0))/100))</f>
        <v>0.38671472582090077</v>
      </c>
      <c r="N349">
        <f>N$50*EXP(-N$49*(HLOOKUP(N$49,'Russian Bonds'!$B$1:$L$507,MATCH($A349,'Russian Bonds'!$A$2:$A$507,0))/100))</f>
        <v>0.35669721284986733</v>
      </c>
      <c r="O349">
        <f>O$50*EXP(-O$49*(HLOOKUP(O$49,'Russian Bonds'!$B$1:$L$507,MATCH($A349,'Russian Bonds'!$A$2:$A$507,0))/100))</f>
        <v>0.32900971480922847</v>
      </c>
      <c r="P349">
        <f>P$50*EXP(-P$49*(HLOOKUP(P$49,'Russian Bonds'!$B$1:$L$507,MATCH($A349,'Russian Bonds'!$A$2:$A$507,0))/100))</f>
        <v>0.29940203791477793</v>
      </c>
      <c r="Q349">
        <f>Q$50*EXP(-Q$49*(HLOOKUP(Q$49,'Russian Bonds'!$B$1:$L$507,MATCH($A349,'Russian Bonds'!$A$2:$A$507,0))/100))</f>
        <v>0.27591346353162105</v>
      </c>
      <c r="R349">
        <f>R$50*EXP(-R$49*(HLOOKUP(R$49,'Russian Bonds'!$B$1:$L$507,MATCH($A349,'Russian Bonds'!$A$2:$A$507,0))/100))</f>
        <v>0.25426760581931768</v>
      </c>
      <c r="S349">
        <f>S$50*EXP(-S$49*(HLOOKUP(S$49,'Russian Bonds'!$B$1:$L$507,MATCH($A349,'Russian Bonds'!$A$2:$A$507,0))/100))</f>
        <v>0.23431990067305467</v>
      </c>
      <c r="T349">
        <f>T$50*EXP(-T$49*(HLOOKUP(T$49,'Russian Bonds'!$B$1:$L$507,MATCH($A349,'Russian Bonds'!$A$2:$A$507,0))/100))</f>
        <v>0.21593712527598277</v>
      </c>
      <c r="U349" s="25">
        <f>U$50*EXP(-U$49*(HLOOKUP(U$49,'Russian Bonds'!$B$1:$L$507,MATCH($A349,'Russian Bonds'!$A$2:$A$507,0))/100))</f>
        <v>5.1224279603987757</v>
      </c>
      <c r="W349" s="129">
        <f t="shared" si="34"/>
        <v>73.5739228688401</v>
      </c>
      <c r="X349" s="21">
        <f t="shared" si="35"/>
        <v>5.7334208426592115</v>
      </c>
      <c r="Y349" s="28">
        <f t="shared" si="36"/>
        <v>1.8494626427801875E-4</v>
      </c>
    </row>
    <row r="350" spans="1:25" x14ac:dyDescent="0.2">
      <c r="A350" s="175">
        <v>41359</v>
      </c>
      <c r="B350">
        <f>B$50*EXP(-B$49*(HLOOKUP(B$49,'Russian Bonds'!$B$1:$L$507,MATCH($A350,'Russian Bonds'!$A$2:$A$507,0))/100))</f>
        <v>17.466717927770681</v>
      </c>
      <c r="C350">
        <f>C$50*EXP(-C$49*(HLOOKUP(C$49,'Russian Bonds'!$B$1:$L$507,MATCH($A350,'Russian Bonds'!$A$2:$A$507,0))/100))</f>
        <v>2.1967164817023987</v>
      </c>
      <c r="D350">
        <f>D$50*EXP(-D$49*(HLOOKUP(D$49,'Russian Bonds'!$B$1:$L$507,MATCH($A350,'Russian Bonds'!$A$2:$A$507,0))/100))</f>
        <v>15.947790578733068</v>
      </c>
      <c r="E350">
        <f>E$50*EXP(-E$49*(HLOOKUP(E$49,'Russian Bonds'!$B$1:$L$507,MATCH($A350,'Russian Bonds'!$A$2:$A$507,0))/100))</f>
        <v>1.6184514812825501</v>
      </c>
      <c r="F350">
        <f>F$50*EXP(-F$49*(HLOOKUP(F$49,'Russian Bonds'!$B$1:$L$507,MATCH($A350,'Russian Bonds'!$A$2:$A$507,0))/100))</f>
        <v>14.279597577060233</v>
      </c>
      <c r="G350">
        <f>G$50*EXP(-G$49*(HLOOKUP(G$49,'Russian Bonds'!$B$1:$L$507,MATCH($A350,'Russian Bonds'!$A$2:$A$507,0))/100))</f>
        <v>1.0931652225815593</v>
      </c>
      <c r="H350">
        <f>H$50*EXP(-H$49*(HLOOKUP(H$49,'Russian Bonds'!$B$1:$L$507,MATCH($A350,'Russian Bonds'!$A$2:$A$507,0))/100))</f>
        <v>1.0091186862664225</v>
      </c>
      <c r="I350">
        <f>I$50*EXP(-I$49*(HLOOKUP(I$49,'Russian Bonds'!$B$1:$L$507,MATCH($A350,'Russian Bonds'!$A$2:$A$507,0))/100))</f>
        <v>0.93153395473674183</v>
      </c>
      <c r="J350">
        <f>J$50*EXP(-J$49*(HLOOKUP(J$49,'Russian Bonds'!$B$1:$L$507,MATCH($A350,'Russian Bonds'!$A$2:$A$507,0))/100))</f>
        <v>0.8599142208316749</v>
      </c>
      <c r="K350">
        <f>K$50*EXP(-K$49*(HLOOKUP(K$49,'Russian Bonds'!$B$1:$L$507,MATCH($A350,'Russian Bonds'!$A$2:$A$507,0))/100))</f>
        <v>10.330855713086912</v>
      </c>
      <c r="L350">
        <f>L$50*EXP(-L$49*(HLOOKUP(L$49,'Russian Bonds'!$B$1:$L$507,MATCH($A350,'Russian Bonds'!$A$2:$A$507,0))/100))</f>
        <v>0.42064417177819685</v>
      </c>
      <c r="M350">
        <f>M$50*EXP(-M$49*(HLOOKUP(M$49,'Russian Bonds'!$B$1:$L$507,MATCH($A350,'Russian Bonds'!$A$2:$A$507,0))/100))</f>
        <v>0.38810940775508146</v>
      </c>
      <c r="N350">
        <f>N$50*EXP(-N$49*(HLOOKUP(N$49,'Russian Bonds'!$B$1:$L$507,MATCH($A350,'Russian Bonds'!$A$2:$A$507,0))/100))</f>
        <v>0.35809104819221349</v>
      </c>
      <c r="O350">
        <f>O$50*EXP(-O$49*(HLOOKUP(O$49,'Russian Bonds'!$B$1:$L$507,MATCH($A350,'Russian Bonds'!$A$2:$A$507,0))/100))</f>
        <v>0.3303944615439931</v>
      </c>
      <c r="P350">
        <f>P$50*EXP(-P$49*(HLOOKUP(P$49,'Russian Bonds'!$B$1:$L$507,MATCH($A350,'Russian Bonds'!$A$2:$A$507,0))/100))</f>
        <v>0.3012038501736094</v>
      </c>
      <c r="Q350">
        <f>Q$50*EXP(-Q$49*(HLOOKUP(Q$49,'Russian Bonds'!$B$1:$L$507,MATCH($A350,'Russian Bonds'!$A$2:$A$507,0))/100))</f>
        <v>0.27768497248011209</v>
      </c>
      <c r="R350">
        <f>R$50*EXP(-R$49*(HLOOKUP(R$49,'Russian Bonds'!$B$1:$L$507,MATCH($A350,'Russian Bonds'!$A$2:$A$507,0))/100))</f>
        <v>0.25600251755359749</v>
      </c>
      <c r="S350">
        <f>S$50*EXP(-S$49*(HLOOKUP(S$49,'Russian Bonds'!$B$1:$L$507,MATCH($A350,'Russian Bonds'!$A$2:$A$507,0))/100))</f>
        <v>0.23601309213257407</v>
      </c>
      <c r="T350">
        <f>T$50*EXP(-T$49*(HLOOKUP(T$49,'Russian Bonds'!$B$1:$L$507,MATCH($A350,'Russian Bonds'!$A$2:$A$507,0))/100))</f>
        <v>0.21758449952085696</v>
      </c>
      <c r="U350" s="25">
        <f>U$50*EXP(-U$49*(HLOOKUP(U$49,'Russian Bonds'!$B$1:$L$507,MATCH($A350,'Russian Bonds'!$A$2:$A$507,0))/100))</f>
        <v>5.1842673904323835</v>
      </c>
      <c r="W350" s="129">
        <f t="shared" si="34"/>
        <v>73.703857255614849</v>
      </c>
      <c r="X350" s="21">
        <f t="shared" si="35"/>
        <v>5.7479223618313142</v>
      </c>
      <c r="Y350" s="28">
        <f t="shared" si="36"/>
        <v>1.7644809743378228E-3</v>
      </c>
    </row>
    <row r="351" spans="1:25" x14ac:dyDescent="0.2">
      <c r="A351" s="175">
        <v>41360</v>
      </c>
      <c r="B351">
        <f>B$50*EXP(-B$49*(HLOOKUP(B$49,'Russian Bonds'!$B$1:$L$507,MATCH($A351,'Russian Bonds'!$A$2:$A$507,0))/100))</f>
        <v>17.463224933496196</v>
      </c>
      <c r="C351">
        <f>C$50*EXP(-C$49*(HLOOKUP(C$49,'Russian Bonds'!$B$1:$L$507,MATCH($A351,'Russian Bonds'!$A$2:$A$507,0))/100))</f>
        <v>2.1989142969085527</v>
      </c>
      <c r="D351">
        <f>D$50*EXP(-D$49*(HLOOKUP(D$49,'Russian Bonds'!$B$1:$L$507,MATCH($A351,'Russian Bonds'!$A$2:$A$507,0))/100))</f>
        <v>15.971730214839567</v>
      </c>
      <c r="E351">
        <f>E$50*EXP(-E$49*(HLOOKUP(E$49,'Russian Bonds'!$B$1:$L$507,MATCH($A351,'Russian Bonds'!$A$2:$A$507,0))/100))</f>
        <v>1.6216916233070928</v>
      </c>
      <c r="F351">
        <f>F$50*EXP(-F$49*(HLOOKUP(F$49,'Russian Bonds'!$B$1:$L$507,MATCH($A351,'Russian Bonds'!$A$2:$A$507,0))/100))</f>
        <v>14.301033046008383</v>
      </c>
      <c r="G351">
        <f>G$50*EXP(-G$49*(HLOOKUP(G$49,'Russian Bonds'!$B$1:$L$507,MATCH($A351,'Russian Bonds'!$A$2:$A$507,0))/100))</f>
        <v>1.0951346919729017</v>
      </c>
      <c r="H351">
        <f>H$50*EXP(-H$49*(HLOOKUP(H$49,'Russian Bonds'!$B$1:$L$507,MATCH($A351,'Russian Bonds'!$A$2:$A$507,0))/100))</f>
        <v>1.0112400621726783</v>
      </c>
      <c r="I351">
        <f>I$50*EXP(-I$49*(HLOOKUP(I$49,'Russian Bonds'!$B$1:$L$507,MATCH($A351,'Russian Bonds'!$A$2:$A$507,0))/100))</f>
        <v>0.93377232119344233</v>
      </c>
      <c r="J351">
        <f>J$50*EXP(-J$49*(HLOOKUP(J$49,'Russian Bonds'!$B$1:$L$507,MATCH($A351,'Russian Bonds'!$A$2:$A$507,0))/100))</f>
        <v>0.86223912643810918</v>
      </c>
      <c r="K351">
        <f>K$50*EXP(-K$49*(HLOOKUP(K$49,'Russian Bonds'!$B$1:$L$507,MATCH($A351,'Russian Bonds'!$A$2:$A$507,0))/100))</f>
        <v>10.372261893091043</v>
      </c>
      <c r="L351">
        <f>L$50*EXP(-L$49*(HLOOKUP(L$49,'Russian Bonds'!$B$1:$L$507,MATCH($A351,'Russian Bonds'!$A$2:$A$507,0))/100))</f>
        <v>0.42249908394820435</v>
      </c>
      <c r="M351">
        <f>M$50*EXP(-M$49*(HLOOKUP(M$49,'Russian Bonds'!$B$1:$L$507,MATCH($A351,'Russian Bonds'!$A$2:$A$507,0))/100))</f>
        <v>0.38997681109490834</v>
      </c>
      <c r="N351">
        <f>N$50*EXP(-N$49*(HLOOKUP(N$49,'Russian Bonds'!$B$1:$L$507,MATCH($A351,'Russian Bonds'!$A$2:$A$507,0))/100))</f>
        <v>0.35995797143644948</v>
      </c>
      <c r="O351">
        <f>O$50*EXP(-O$49*(HLOOKUP(O$49,'Russian Bonds'!$B$1:$L$507,MATCH($A351,'Russian Bonds'!$A$2:$A$507,0))/100))</f>
        <v>0.33224986079777585</v>
      </c>
      <c r="P351">
        <f>P$50*EXP(-P$49*(HLOOKUP(P$49,'Russian Bonds'!$B$1:$L$507,MATCH($A351,'Russian Bonds'!$A$2:$A$507,0))/100))</f>
        <v>0.30392692025986179</v>
      </c>
      <c r="Q351">
        <f>Q$50*EXP(-Q$49*(HLOOKUP(Q$49,'Russian Bonds'!$B$1:$L$507,MATCH($A351,'Russian Bonds'!$A$2:$A$507,0))/100))</f>
        <v>0.28036358498422848</v>
      </c>
      <c r="R351">
        <f>R$50*EXP(-R$49*(HLOOKUP(R$49,'Russian Bonds'!$B$1:$L$507,MATCH($A351,'Russian Bonds'!$A$2:$A$507,0))/100))</f>
        <v>0.25862710587795712</v>
      </c>
      <c r="S351">
        <f>S$50*EXP(-S$49*(HLOOKUP(S$49,'Russian Bonds'!$B$1:$L$507,MATCH($A351,'Russian Bonds'!$A$2:$A$507,0))/100))</f>
        <v>0.23857584749663813</v>
      </c>
      <c r="T351">
        <f>T$50*EXP(-T$49*(HLOOKUP(T$49,'Russian Bonds'!$B$1:$L$507,MATCH($A351,'Russian Bonds'!$A$2:$A$507,0))/100))</f>
        <v>0.22007915533647981</v>
      </c>
      <c r="U351" s="25">
        <f>U$50*EXP(-U$49*(HLOOKUP(U$49,'Russian Bonds'!$B$1:$L$507,MATCH($A351,'Russian Bonds'!$A$2:$A$507,0))/100))</f>
        <v>5.2363701439152344</v>
      </c>
      <c r="W351" s="129">
        <f t="shared" si="34"/>
        <v>73.873868694575719</v>
      </c>
      <c r="X351" s="21">
        <f t="shared" si="35"/>
        <v>5.76216514753105</v>
      </c>
      <c r="Y351" s="28">
        <f t="shared" si="36"/>
        <v>2.3040267503188733E-3</v>
      </c>
    </row>
    <row r="352" spans="1:25" x14ac:dyDescent="0.2">
      <c r="A352" s="175">
        <v>41361</v>
      </c>
      <c r="B352">
        <f>B$50*EXP(-B$49*(HLOOKUP(B$49,'Russian Bonds'!$B$1:$L$507,MATCH($A352,'Russian Bonds'!$A$2:$A$507,0))/100))</f>
        <v>17.457986751782695</v>
      </c>
      <c r="C352">
        <f>C$50*EXP(-C$49*(HLOOKUP(C$49,'Russian Bonds'!$B$1:$L$507,MATCH($A352,'Russian Bonds'!$A$2:$A$507,0))/100))</f>
        <v>2.197595344055832</v>
      </c>
      <c r="D352">
        <f>D$50*EXP(-D$49*(HLOOKUP(D$49,'Russian Bonds'!$B$1:$L$507,MATCH($A352,'Russian Bonds'!$A$2:$A$507,0))/100))</f>
        <v>15.966939414431106</v>
      </c>
      <c r="E352">
        <f>E$50*EXP(-E$49*(HLOOKUP(E$49,'Russian Bonds'!$B$1:$L$507,MATCH($A352,'Russian Bonds'!$A$2:$A$507,0))/100))</f>
        <v>1.6210430763758032</v>
      </c>
      <c r="F352">
        <f>F$50*EXP(-F$49*(HLOOKUP(F$49,'Russian Bonds'!$B$1:$L$507,MATCH($A352,'Russian Bonds'!$A$2:$A$507,0))/100))</f>
        <v>14.308185350458494</v>
      </c>
      <c r="G352">
        <f>G$50*EXP(-G$49*(HLOOKUP(G$49,'Russian Bonds'!$B$1:$L$507,MATCH($A352,'Russian Bonds'!$A$2:$A$507,0))/100))</f>
        <v>1.0957919699517606</v>
      </c>
      <c r="H352">
        <f>H$50*EXP(-H$49*(HLOOKUP(H$49,'Russian Bonds'!$B$1:$L$507,MATCH($A352,'Russian Bonds'!$A$2:$A$507,0))/100))</f>
        <v>1.0119481780278334</v>
      </c>
      <c r="I352">
        <f>I$50*EXP(-I$49*(HLOOKUP(I$49,'Russian Bonds'!$B$1:$L$507,MATCH($A352,'Russian Bonds'!$A$2:$A$507,0))/100))</f>
        <v>0.93451963793723758</v>
      </c>
      <c r="J352">
        <f>J$50*EXP(-J$49*(HLOOKUP(J$49,'Russian Bonds'!$B$1:$L$507,MATCH($A352,'Russian Bonds'!$A$2:$A$507,0))/100))</f>
        <v>0.86301549096353525</v>
      </c>
      <c r="K352">
        <f>K$50*EXP(-K$49*(HLOOKUP(K$49,'Russian Bonds'!$B$1:$L$507,MATCH($A352,'Russian Bonds'!$A$2:$A$507,0))/100))</f>
        <v>10.361894815600621</v>
      </c>
      <c r="L352">
        <f>L$50*EXP(-L$49*(HLOOKUP(L$49,'Russian Bonds'!$B$1:$L$507,MATCH($A352,'Russian Bonds'!$A$2:$A$507,0))/100))</f>
        <v>0.42203459047410857</v>
      </c>
      <c r="M352">
        <f>M$50*EXP(-M$49*(HLOOKUP(M$49,'Russian Bonds'!$B$1:$L$507,MATCH($A352,'Russian Bonds'!$A$2:$A$507,0))/100))</f>
        <v>0.3895091195926188</v>
      </c>
      <c r="N352">
        <f>N$50*EXP(-N$49*(HLOOKUP(N$49,'Russian Bonds'!$B$1:$L$507,MATCH($A352,'Russian Bonds'!$A$2:$A$507,0))/100))</f>
        <v>0.35949033010630627</v>
      </c>
      <c r="O352">
        <f>O$50*EXP(-O$49*(HLOOKUP(O$49,'Russian Bonds'!$B$1:$L$507,MATCH($A352,'Russian Bonds'!$A$2:$A$507,0))/100))</f>
        <v>0.33178503644562685</v>
      </c>
      <c r="P352">
        <f>P$50*EXP(-P$49*(HLOOKUP(P$49,'Russian Bonds'!$B$1:$L$507,MATCH($A352,'Russian Bonds'!$A$2:$A$507,0))/100))</f>
        <v>0.30210881849789062</v>
      </c>
      <c r="Q352">
        <f>Q$50*EXP(-Q$49*(HLOOKUP(Q$49,'Russian Bonds'!$B$1:$L$507,MATCH($A352,'Russian Bonds'!$A$2:$A$507,0))/100))</f>
        <v>0.27857498765685179</v>
      </c>
      <c r="R352">
        <f>R$50*EXP(-R$49*(HLOOKUP(R$49,'Russian Bonds'!$B$1:$L$507,MATCH($A352,'Russian Bonds'!$A$2:$A$507,0))/100))</f>
        <v>0.25687440748624479</v>
      </c>
      <c r="S352">
        <f>S$50*EXP(-S$49*(HLOOKUP(S$49,'Russian Bonds'!$B$1:$L$507,MATCH($A352,'Russian Bonds'!$A$2:$A$507,0))/100))</f>
        <v>0.23686427046597916</v>
      </c>
      <c r="T352">
        <f>T$50*EXP(-T$49*(HLOOKUP(T$49,'Russian Bonds'!$B$1:$L$507,MATCH($A352,'Russian Bonds'!$A$2:$A$507,0))/100))</f>
        <v>0.21841289357089741</v>
      </c>
      <c r="U352" s="25">
        <f>U$50*EXP(-U$49*(HLOOKUP(U$49,'Russian Bonds'!$B$1:$L$507,MATCH($A352,'Russian Bonds'!$A$2:$A$507,0))/100))</f>
        <v>5.1842673904323835</v>
      </c>
      <c r="W352" s="129">
        <f t="shared" ref="W352:W399" si="37">SUM(B352:U352)</f>
        <v>73.798841874313837</v>
      </c>
      <c r="X352" s="21">
        <f t="shared" si="35"/>
        <v>5.7506191032362244</v>
      </c>
      <c r="Y352" s="28">
        <f t="shared" si="36"/>
        <v>-1.0161231066772264E-3</v>
      </c>
    </row>
    <row r="353" spans="1:25" x14ac:dyDescent="0.2">
      <c r="A353" s="175">
        <v>41362</v>
      </c>
      <c r="B353">
        <f>B$50*EXP(-B$49*(HLOOKUP(B$49,'Russian Bonds'!$B$1:$L$507,MATCH($A353,'Russian Bonds'!$A$2:$A$507,0))/100))</f>
        <v>17.454495503568793</v>
      </c>
      <c r="C353">
        <f>C$50*EXP(-C$49*(HLOOKUP(C$49,'Russian Bonds'!$B$1:$L$507,MATCH($A353,'Russian Bonds'!$A$2:$A$507,0))/100))</f>
        <v>2.1962771823374592</v>
      </c>
      <c r="D353">
        <f>D$50*EXP(-D$49*(HLOOKUP(D$49,'Russian Bonds'!$B$1:$L$507,MATCH($A353,'Russian Bonds'!$A$2:$A$507,0))/100))</f>
        <v>15.966939414431106</v>
      </c>
      <c r="E353">
        <f>E$50*EXP(-E$49*(HLOOKUP(E$49,'Russian Bonds'!$B$1:$L$507,MATCH($A353,'Russian Bonds'!$A$2:$A$507,0))/100))</f>
        <v>1.6210430763758032</v>
      </c>
      <c r="F353">
        <f>F$50*EXP(-F$49*(HLOOKUP(F$49,'Russian Bonds'!$B$1:$L$507,MATCH($A353,'Russian Bonds'!$A$2:$A$507,0))/100))</f>
        <v>14.322500692286919</v>
      </c>
      <c r="G353">
        <f>G$50*EXP(-G$49*(HLOOKUP(G$49,'Russian Bonds'!$B$1:$L$507,MATCH($A353,'Russian Bonds'!$A$2:$A$507,0))/100))</f>
        <v>1.0971077096016042</v>
      </c>
      <c r="H353">
        <f>H$50*EXP(-H$49*(HLOOKUP(H$49,'Russian Bonds'!$B$1:$L$507,MATCH($A353,'Russian Bonds'!$A$2:$A$507,0))/100))</f>
        <v>1.0133658976492468</v>
      </c>
      <c r="I353">
        <f>I$50*EXP(-I$49*(HLOOKUP(I$49,'Russian Bonds'!$B$1:$L$507,MATCH($A353,'Russian Bonds'!$A$2:$A$507,0))/100))</f>
        <v>0.9360160661812944</v>
      </c>
      <c r="J353">
        <f>J$50*EXP(-J$49*(HLOOKUP(J$49,'Russian Bonds'!$B$1:$L$507,MATCH($A353,'Russian Bonds'!$A$2:$A$507,0))/100))</f>
        <v>0.86457031777159365</v>
      </c>
      <c r="K353">
        <f>K$50*EXP(-K$49*(HLOOKUP(K$49,'Russian Bonds'!$B$1:$L$507,MATCH($A353,'Russian Bonds'!$A$2:$A$507,0))/100))</f>
        <v>10.372261893091043</v>
      </c>
      <c r="L353">
        <f>L$50*EXP(-L$49*(HLOOKUP(L$49,'Russian Bonds'!$B$1:$L$507,MATCH($A353,'Russian Bonds'!$A$2:$A$507,0))/100))</f>
        <v>0.42249908394820435</v>
      </c>
      <c r="M353">
        <f>M$50*EXP(-M$49*(HLOOKUP(M$49,'Russian Bonds'!$B$1:$L$507,MATCH($A353,'Russian Bonds'!$A$2:$A$507,0))/100))</f>
        <v>0.38997681109490834</v>
      </c>
      <c r="N353">
        <f>N$50*EXP(-N$49*(HLOOKUP(N$49,'Russian Bonds'!$B$1:$L$507,MATCH($A353,'Russian Bonds'!$A$2:$A$507,0))/100))</f>
        <v>0.35995797143644948</v>
      </c>
      <c r="O353">
        <f>O$50*EXP(-O$49*(HLOOKUP(O$49,'Russian Bonds'!$B$1:$L$507,MATCH($A353,'Russian Bonds'!$A$2:$A$507,0))/100))</f>
        <v>0.33224986079777585</v>
      </c>
      <c r="P353">
        <f>P$50*EXP(-P$49*(HLOOKUP(P$49,'Russian Bonds'!$B$1:$L$507,MATCH($A353,'Russian Bonds'!$A$2:$A$507,0))/100))</f>
        <v>0.30210881849789062</v>
      </c>
      <c r="Q353">
        <f>Q$50*EXP(-Q$49*(HLOOKUP(Q$49,'Russian Bonds'!$B$1:$L$507,MATCH($A353,'Russian Bonds'!$A$2:$A$507,0))/100))</f>
        <v>0.27857498765685179</v>
      </c>
      <c r="R353">
        <f>R$50*EXP(-R$49*(HLOOKUP(R$49,'Russian Bonds'!$B$1:$L$507,MATCH($A353,'Russian Bonds'!$A$2:$A$507,0))/100))</f>
        <v>0.25687440748624479</v>
      </c>
      <c r="S353">
        <f>S$50*EXP(-S$49*(HLOOKUP(S$49,'Russian Bonds'!$B$1:$L$507,MATCH($A353,'Russian Bonds'!$A$2:$A$507,0))/100))</f>
        <v>0.23686427046597916</v>
      </c>
      <c r="T353">
        <f>T$50*EXP(-T$49*(HLOOKUP(T$49,'Russian Bonds'!$B$1:$L$507,MATCH($A353,'Russian Bonds'!$A$2:$A$507,0))/100))</f>
        <v>0.21841289357089741</v>
      </c>
      <c r="U353" s="25">
        <f>U$50*EXP(-U$49*(HLOOKUP(U$49,'Russian Bonds'!$B$1:$L$507,MATCH($A353,'Russian Bonds'!$A$2:$A$507,0))/100))</f>
        <v>5.1739092172773988</v>
      </c>
      <c r="W353" s="129">
        <f t="shared" si="37"/>
        <v>73.816006075527469</v>
      </c>
      <c r="X353" s="21">
        <f t="shared" si="35"/>
        <v>5.7496754544145148</v>
      </c>
      <c r="Y353" s="28">
        <f t="shared" si="36"/>
        <v>2.3255385930858347E-4</v>
      </c>
    </row>
    <row r="354" spans="1:25" x14ac:dyDescent="0.2">
      <c r="A354" s="175">
        <v>41363</v>
      </c>
      <c r="B354">
        <f>B$50*EXP(-B$49*(HLOOKUP(B$49,'Russian Bonds'!$B$1:$L$507,MATCH($A354,'Russian Bonds'!$A$2:$A$507,0))/100))</f>
        <v>17.466717927770681</v>
      </c>
      <c r="C354">
        <f>C$50*EXP(-C$49*(HLOOKUP(C$49,'Russian Bonds'!$B$1:$L$507,MATCH($A354,'Russian Bonds'!$A$2:$A$507,0))/100))</f>
        <v>2.1980349070794807</v>
      </c>
      <c r="D354">
        <f>D$50*EXP(-D$49*(HLOOKUP(D$49,'Russian Bonds'!$B$1:$L$507,MATCH($A354,'Russian Bonds'!$A$2:$A$507,0))/100))</f>
        <v>15.981316128454978</v>
      </c>
      <c r="E354">
        <f>E$50*EXP(-E$49*(HLOOKUP(E$49,'Russian Bonds'!$B$1:$L$507,MATCH($A354,'Russian Bonds'!$A$2:$A$507,0))/100))</f>
        <v>1.6229894956854698</v>
      </c>
      <c r="F354">
        <f>F$50*EXP(-F$49*(HLOOKUP(F$49,'Russian Bonds'!$B$1:$L$507,MATCH($A354,'Russian Bonds'!$A$2:$A$507,0))/100))</f>
        <v>14.365532710116518</v>
      </c>
      <c r="G354">
        <f>G$50*EXP(-G$49*(HLOOKUP(G$49,'Russian Bonds'!$B$1:$L$507,MATCH($A354,'Russian Bonds'!$A$2:$A$507,0))/100))</f>
        <v>1.1010644151529212</v>
      </c>
      <c r="H354">
        <f>H$50*EXP(-H$49*(HLOOKUP(H$49,'Russian Bonds'!$B$1:$L$507,MATCH($A354,'Russian Bonds'!$A$2:$A$507,0))/100))</f>
        <v>1.0183435758999415</v>
      </c>
      <c r="I354">
        <f>I$50*EXP(-I$49*(HLOOKUP(I$49,'Russian Bonds'!$B$1:$L$507,MATCH($A354,'Russian Bonds'!$A$2:$A$507,0))/100))</f>
        <v>0.94127246031879186</v>
      </c>
      <c r="J354">
        <f>J$50*EXP(-J$49*(HLOOKUP(J$49,'Russian Bonds'!$B$1:$L$507,MATCH($A354,'Russian Bonds'!$A$2:$A$507,0))/100))</f>
        <v>0.87003430425886619</v>
      </c>
      <c r="K354">
        <f>K$50*EXP(-K$49*(HLOOKUP(K$49,'Russian Bonds'!$B$1:$L$507,MATCH($A354,'Russian Bonds'!$A$2:$A$507,0))/100))</f>
        <v>10.445122440745813</v>
      </c>
      <c r="L354">
        <f>L$50*EXP(-L$49*(HLOOKUP(L$49,'Russian Bonds'!$B$1:$L$507,MATCH($A354,'Russian Bonds'!$A$2:$A$507,0))/100))</f>
        <v>0.42576488408939084</v>
      </c>
      <c r="M354">
        <f>M$50*EXP(-M$49*(HLOOKUP(M$49,'Russian Bonds'!$B$1:$L$507,MATCH($A354,'Russian Bonds'!$A$2:$A$507,0))/100))</f>
        <v>0.39326641329450573</v>
      </c>
      <c r="N354">
        <f>N$50*EXP(-N$49*(HLOOKUP(N$49,'Russian Bonds'!$B$1:$L$507,MATCH($A354,'Russian Bonds'!$A$2:$A$507,0))/100))</f>
        <v>0.36324853834834786</v>
      </c>
      <c r="O354">
        <f>O$50*EXP(-O$49*(HLOOKUP(O$49,'Russian Bonds'!$B$1:$L$507,MATCH($A354,'Russian Bonds'!$A$2:$A$507,0))/100))</f>
        <v>0.33552191631833578</v>
      </c>
      <c r="P354">
        <f>P$50*EXP(-P$49*(HLOOKUP(P$49,'Russian Bonds'!$B$1:$L$507,MATCH($A354,'Russian Bonds'!$A$2:$A$507,0))/100))</f>
        <v>0.30347137162636256</v>
      </c>
      <c r="Q354">
        <f>Q$50*EXP(-Q$49*(HLOOKUP(Q$49,'Russian Bonds'!$B$1:$L$507,MATCH($A354,'Russian Bonds'!$A$2:$A$507,0))/100))</f>
        <v>0.27991536192232419</v>
      </c>
      <c r="R354">
        <f>R$50*EXP(-R$49*(HLOOKUP(R$49,'Russian Bonds'!$B$1:$L$507,MATCH($A354,'Russian Bonds'!$A$2:$A$507,0))/100))</f>
        <v>0.25818781330245011</v>
      </c>
      <c r="S354">
        <f>S$50*EXP(-S$49*(HLOOKUP(S$49,'Russian Bonds'!$B$1:$L$507,MATCH($A354,'Russian Bonds'!$A$2:$A$507,0))/100))</f>
        <v>0.23814679723222576</v>
      </c>
      <c r="T354">
        <f>T$50*EXP(-T$49*(HLOOKUP(T$49,'Russian Bonds'!$B$1:$L$507,MATCH($A354,'Russian Bonds'!$A$2:$A$507,0))/100))</f>
        <v>0.21966140193274822</v>
      </c>
      <c r="U354" s="25">
        <f>U$50*EXP(-U$49*(HLOOKUP(U$49,'Russian Bonds'!$B$1:$L$507,MATCH($A354,'Russian Bonds'!$A$2:$A$507,0))/100))</f>
        <v>5.1739092172773988</v>
      </c>
      <c r="W354" s="129">
        <f t="shared" si="37"/>
        <v>74.001522080827556</v>
      </c>
      <c r="X354" s="21">
        <f t="shared" si="35"/>
        <v>5.7546561350628274</v>
      </c>
      <c r="Y354" s="28">
        <f t="shared" si="36"/>
        <v>2.5100690698419493E-3</v>
      </c>
    </row>
    <row r="355" spans="1:25" x14ac:dyDescent="0.2">
      <c r="A355" s="175">
        <v>41366</v>
      </c>
      <c r="B355">
        <f>B$50*EXP(-B$49*(HLOOKUP(B$49,'Russian Bonds'!$B$1:$L$507,MATCH($A355,'Russian Bonds'!$A$2:$A$507,0))/100))</f>
        <v>17.466717927770681</v>
      </c>
      <c r="C355">
        <f>C$50*EXP(-C$49*(HLOOKUP(C$49,'Russian Bonds'!$B$1:$L$507,MATCH($A355,'Russian Bonds'!$A$2:$A$507,0))/100))</f>
        <v>2.1967164817023987</v>
      </c>
      <c r="D355">
        <f>D$50*EXP(-D$49*(HLOOKUP(D$49,'Russian Bonds'!$B$1:$L$507,MATCH($A355,'Russian Bonds'!$A$2:$A$507,0))/100))</f>
        <v>15.952575633629035</v>
      </c>
      <c r="E355">
        <f>E$50*EXP(-E$49*(HLOOKUP(E$49,'Russian Bonds'!$B$1:$L$507,MATCH($A355,'Russian Bonds'!$A$2:$A$507,0))/100))</f>
        <v>1.619098991368447</v>
      </c>
      <c r="F355">
        <f>F$50*EXP(-F$49*(HLOOKUP(F$49,'Russian Bonds'!$B$1:$L$507,MATCH($A355,'Russian Bonds'!$A$2:$A$507,0))/100))</f>
        <v>14.322500692286919</v>
      </c>
      <c r="G355">
        <f>G$50*EXP(-G$49*(HLOOKUP(G$49,'Russian Bonds'!$B$1:$L$507,MATCH($A355,'Russian Bonds'!$A$2:$A$507,0))/100))</f>
        <v>1.0971077096016042</v>
      </c>
      <c r="H355">
        <f>H$50*EXP(-H$49*(HLOOKUP(H$49,'Russian Bonds'!$B$1:$L$507,MATCH($A355,'Russian Bonds'!$A$2:$A$507,0))/100))</f>
        <v>1.0154962020710661</v>
      </c>
      <c r="I355">
        <f>I$50*EXP(-I$49*(HLOOKUP(I$49,'Russian Bonds'!$B$1:$L$507,MATCH($A355,'Russian Bonds'!$A$2:$A$507,0))/100))</f>
        <v>0.93826520262427571</v>
      </c>
      <c r="J355">
        <f>J$50*EXP(-J$49*(HLOOKUP(J$49,'Russian Bonds'!$B$1:$L$507,MATCH($A355,'Russian Bonds'!$A$2:$A$507,0))/100))</f>
        <v>0.86690781182652366</v>
      </c>
      <c r="K355">
        <f>K$50*EXP(-K$49*(HLOOKUP(K$49,'Russian Bonds'!$B$1:$L$507,MATCH($A355,'Russian Bonds'!$A$2:$A$507,0))/100))</f>
        <v>10.403425400659042</v>
      </c>
      <c r="L355">
        <f>L$50*EXP(-L$49*(HLOOKUP(L$49,'Russian Bonds'!$B$1:$L$507,MATCH($A355,'Russian Bonds'!$A$2:$A$507,0))/100))</f>
        <v>0.42389563396539282</v>
      </c>
      <c r="M355">
        <f>M$50*EXP(-M$49*(HLOOKUP(M$49,'Russian Bonds'!$B$1:$L$507,MATCH($A355,'Russian Bonds'!$A$2:$A$507,0))/100))</f>
        <v>0.39138325769977672</v>
      </c>
      <c r="N355">
        <f>N$50*EXP(-N$49*(HLOOKUP(N$49,'Russian Bonds'!$B$1:$L$507,MATCH($A355,'Russian Bonds'!$A$2:$A$507,0))/100))</f>
        <v>0.3613645485676214</v>
      </c>
      <c r="O355">
        <f>O$50*EXP(-O$49*(HLOOKUP(O$49,'Russian Bonds'!$B$1:$L$507,MATCH($A355,'Russian Bonds'!$A$2:$A$507,0))/100))</f>
        <v>0.33364824476383131</v>
      </c>
      <c r="P355">
        <f>P$50*EXP(-P$49*(HLOOKUP(P$49,'Russian Bonds'!$B$1:$L$507,MATCH($A355,'Russian Bonds'!$A$2:$A$507,0))/100))</f>
        <v>0.30165599497269208</v>
      </c>
      <c r="Q355">
        <f>Q$50*EXP(-Q$49*(HLOOKUP(Q$49,'Russian Bonds'!$B$1:$L$507,MATCH($A355,'Russian Bonds'!$A$2:$A$507,0))/100))</f>
        <v>0.2781296240624872</v>
      </c>
      <c r="R355">
        <f>R$50*EXP(-R$49*(HLOOKUP(R$49,'Russian Bonds'!$B$1:$L$507,MATCH($A355,'Russian Bonds'!$A$2:$A$507,0))/100))</f>
        <v>0.25643809196678907</v>
      </c>
      <c r="S355">
        <f>S$50*EXP(-S$49*(HLOOKUP(S$49,'Russian Bonds'!$B$1:$L$507,MATCH($A355,'Russian Bonds'!$A$2:$A$507,0))/100))</f>
        <v>0.23643829826913007</v>
      </c>
      <c r="T355">
        <f>T$50*EXP(-T$49*(HLOOKUP(T$49,'Russian Bonds'!$B$1:$L$507,MATCH($A355,'Russian Bonds'!$A$2:$A$507,0))/100))</f>
        <v>0.21799830305882181</v>
      </c>
      <c r="U355" s="25">
        <f>U$50*EXP(-U$49*(HLOOKUP(U$49,'Russian Bonds'!$B$1:$L$507,MATCH($A355,'Russian Bonds'!$A$2:$A$507,0))/100))</f>
        <v>5.1224279603987757</v>
      </c>
      <c r="W355" s="129">
        <f t="shared" si="37"/>
        <v>73.802192011265291</v>
      </c>
      <c r="X355" s="21">
        <f t="shared" si="35"/>
        <v>5.7416924173806647</v>
      </c>
      <c r="Y355" s="28">
        <f t="shared" si="36"/>
        <v>-2.6972284374747794E-3</v>
      </c>
    </row>
    <row r="356" spans="1:25" x14ac:dyDescent="0.2">
      <c r="A356" s="175">
        <v>41367</v>
      </c>
      <c r="B356">
        <f>B$50*EXP(-B$49*(HLOOKUP(B$49,'Russian Bonds'!$B$1:$L$507,MATCH($A356,'Russian Bonds'!$A$2:$A$507,0))/100))</f>
        <v>17.477201103165466</v>
      </c>
      <c r="C356">
        <f>C$50*EXP(-C$49*(HLOOKUP(C$49,'Russian Bonds'!$B$1:$L$507,MATCH($A356,'Russian Bonds'!$A$2:$A$507,0))/100))</f>
        <v>2.1971558689359978</v>
      </c>
      <c r="D356">
        <f>D$50*EXP(-D$49*(HLOOKUP(D$49,'Russian Bonds'!$B$1:$L$507,MATCH($A356,'Russian Bonds'!$A$2:$A$507,0))/100))</f>
        <v>15.962150051047205</v>
      </c>
      <c r="E356">
        <f>E$50*EXP(-E$49*(HLOOKUP(E$49,'Russian Bonds'!$B$1:$L$507,MATCH($A356,'Russian Bonds'!$A$2:$A$507,0))/100))</f>
        <v>1.6203947888114099</v>
      </c>
      <c r="F356">
        <f>F$50*EXP(-F$49*(HLOOKUP(F$49,'Russian Bonds'!$B$1:$L$507,MATCH($A356,'Russian Bonds'!$A$2:$A$507,0))/100))</f>
        <v>14.322500692286919</v>
      </c>
      <c r="G356">
        <f>G$50*EXP(-G$49*(HLOOKUP(G$49,'Russian Bonds'!$B$1:$L$507,MATCH($A356,'Russian Bonds'!$A$2:$A$507,0))/100))</f>
        <v>1.0971077096016042</v>
      </c>
      <c r="H356">
        <f>H$50*EXP(-H$49*(HLOOKUP(H$49,'Russian Bonds'!$B$1:$L$507,MATCH($A356,'Russian Bonds'!$A$2:$A$507,0))/100))</f>
        <v>1.014075502110187</v>
      </c>
      <c r="I356">
        <f>I$50*EXP(-I$49*(HLOOKUP(I$49,'Russian Bonds'!$B$1:$L$507,MATCH($A356,'Russian Bonds'!$A$2:$A$507,0))/100))</f>
        <v>0.93676517863927</v>
      </c>
      <c r="J356">
        <f>J$50*EXP(-J$49*(HLOOKUP(J$49,'Russian Bonds'!$B$1:$L$507,MATCH($A356,'Russian Bonds'!$A$2:$A$507,0))/100))</f>
        <v>0.8653487813136358</v>
      </c>
      <c r="K356">
        <f>K$50*EXP(-K$49*(HLOOKUP(K$49,'Russian Bonds'!$B$1:$L$507,MATCH($A356,'Russian Bonds'!$A$2:$A$507,0))/100))</f>
        <v>10.372261893091043</v>
      </c>
      <c r="L356">
        <f>L$50*EXP(-L$49*(HLOOKUP(L$49,'Russian Bonds'!$B$1:$L$507,MATCH($A356,'Russian Bonds'!$A$2:$A$507,0))/100))</f>
        <v>0.42249908394820435</v>
      </c>
      <c r="M356">
        <f>M$50*EXP(-M$49*(HLOOKUP(M$49,'Russian Bonds'!$B$1:$L$507,MATCH($A356,'Russian Bonds'!$A$2:$A$507,0))/100))</f>
        <v>0.38997681109490834</v>
      </c>
      <c r="N356">
        <f>N$50*EXP(-N$49*(HLOOKUP(N$49,'Russian Bonds'!$B$1:$L$507,MATCH($A356,'Russian Bonds'!$A$2:$A$507,0))/100))</f>
        <v>0.35995797143644948</v>
      </c>
      <c r="O356">
        <f>O$50*EXP(-O$49*(HLOOKUP(O$49,'Russian Bonds'!$B$1:$L$507,MATCH($A356,'Russian Bonds'!$A$2:$A$507,0))/100))</f>
        <v>0.33224986079777585</v>
      </c>
      <c r="P356">
        <f>P$50*EXP(-P$49*(HLOOKUP(P$49,'Russian Bonds'!$B$1:$L$507,MATCH($A356,'Russian Bonds'!$A$2:$A$507,0))/100))</f>
        <v>0.29940203791477793</v>
      </c>
      <c r="Q356">
        <f>Q$50*EXP(-Q$49*(HLOOKUP(Q$49,'Russian Bonds'!$B$1:$L$507,MATCH($A356,'Russian Bonds'!$A$2:$A$507,0))/100))</f>
        <v>0.27591346353162105</v>
      </c>
      <c r="R356">
        <f>R$50*EXP(-R$49*(HLOOKUP(R$49,'Russian Bonds'!$B$1:$L$507,MATCH($A356,'Russian Bonds'!$A$2:$A$507,0))/100))</f>
        <v>0.25426760581931768</v>
      </c>
      <c r="S356">
        <f>S$50*EXP(-S$49*(HLOOKUP(S$49,'Russian Bonds'!$B$1:$L$507,MATCH($A356,'Russian Bonds'!$A$2:$A$507,0))/100))</f>
        <v>0.23431990067305467</v>
      </c>
      <c r="T356">
        <f>T$50*EXP(-T$49*(HLOOKUP(T$49,'Russian Bonds'!$B$1:$L$507,MATCH($A356,'Russian Bonds'!$A$2:$A$507,0))/100))</f>
        <v>0.21593712527598277</v>
      </c>
      <c r="U356" s="25">
        <f>U$50*EXP(-U$49*(HLOOKUP(U$49,'Russian Bonds'!$B$1:$L$507,MATCH($A356,'Russian Bonds'!$A$2:$A$507,0))/100))</f>
        <v>5.0714589505848986</v>
      </c>
      <c r="W356" s="129">
        <f t="shared" si="37"/>
        <v>73.720944380079729</v>
      </c>
      <c r="X356" s="21">
        <f t="shared" si="35"/>
        <v>5.7266521006991935</v>
      </c>
      <c r="Y356" s="28">
        <f t="shared" si="36"/>
        <v>-1.1014901308051769E-3</v>
      </c>
    </row>
    <row r="357" spans="1:25" x14ac:dyDescent="0.2">
      <c r="A357" s="175">
        <v>41368</v>
      </c>
      <c r="B357">
        <f>B$50*EXP(-B$49*(HLOOKUP(B$49,'Russian Bonds'!$B$1:$L$507,MATCH($A357,'Russian Bonds'!$A$2:$A$507,0))/100))</f>
        <v>17.470211620713883</v>
      </c>
      <c r="C357">
        <f>C$50*EXP(-C$49*(HLOOKUP(C$49,'Russian Bonds'!$B$1:$L$507,MATCH($A357,'Russian Bonds'!$A$2:$A$507,0))/100))</f>
        <v>2.1958379708236069</v>
      </c>
      <c r="D357">
        <f>D$50*EXP(-D$49*(HLOOKUP(D$49,'Russian Bonds'!$B$1:$L$507,MATCH($A357,'Russian Bonds'!$A$2:$A$507,0))/100))</f>
        <v>15.943006959138266</v>
      </c>
      <c r="E357">
        <f>E$50*EXP(-E$49*(HLOOKUP(E$49,'Russian Bonds'!$B$1:$L$507,MATCH($A357,'Russian Bonds'!$A$2:$A$507,0))/100))</f>
        <v>1.617804230148894</v>
      </c>
      <c r="F357">
        <f>F$50*EXP(-F$49*(HLOOKUP(F$49,'Russian Bonds'!$B$1:$L$507,MATCH($A357,'Russian Bonds'!$A$2:$A$507,0))/100))</f>
        <v>14.315341231955015</v>
      </c>
      <c r="G357">
        <f>G$50*EXP(-G$49*(HLOOKUP(G$49,'Russian Bonds'!$B$1:$L$507,MATCH($A357,'Russian Bonds'!$A$2:$A$507,0))/100))</f>
        <v>1.0964496424157408</v>
      </c>
      <c r="H357">
        <f>H$50*EXP(-H$49*(HLOOKUP(H$49,'Russian Bonds'!$B$1:$L$507,MATCH($A357,'Russian Bonds'!$A$2:$A$507,0))/100))</f>
        <v>1.0147856034681435</v>
      </c>
      <c r="I357">
        <f>I$50*EXP(-I$49*(HLOOKUP(I$49,'Russian Bonds'!$B$1:$L$507,MATCH($A357,'Russian Bonds'!$A$2:$A$507,0))/100))</f>
        <v>0.937514890626992</v>
      </c>
      <c r="J357">
        <f>J$50*EXP(-J$49*(HLOOKUP(J$49,'Russian Bonds'!$B$1:$L$507,MATCH($A357,'Russian Bonds'!$A$2:$A$507,0))/100))</f>
        <v>0.86612794578823804</v>
      </c>
      <c r="K357">
        <f>K$50*EXP(-K$49*(HLOOKUP(K$49,'Russian Bonds'!$B$1:$L$507,MATCH($A357,'Russian Bonds'!$A$2:$A$507,0))/100))</f>
        <v>10.403425400659042</v>
      </c>
      <c r="L357">
        <f>L$50*EXP(-L$49*(HLOOKUP(L$49,'Russian Bonds'!$B$1:$L$507,MATCH($A357,'Russian Bonds'!$A$2:$A$507,0))/100))</f>
        <v>0.42389563396539282</v>
      </c>
      <c r="M357">
        <f>M$50*EXP(-M$49*(HLOOKUP(M$49,'Russian Bonds'!$B$1:$L$507,MATCH($A357,'Russian Bonds'!$A$2:$A$507,0))/100))</f>
        <v>0.39138325769977672</v>
      </c>
      <c r="N357">
        <f>N$50*EXP(-N$49*(HLOOKUP(N$49,'Russian Bonds'!$B$1:$L$507,MATCH($A357,'Russian Bonds'!$A$2:$A$507,0))/100))</f>
        <v>0.3613645485676214</v>
      </c>
      <c r="O357">
        <f>O$50*EXP(-O$49*(HLOOKUP(O$49,'Russian Bonds'!$B$1:$L$507,MATCH($A357,'Russian Bonds'!$A$2:$A$507,0))/100))</f>
        <v>0.33364824476383131</v>
      </c>
      <c r="P357">
        <f>P$50*EXP(-P$49*(HLOOKUP(P$49,'Russian Bonds'!$B$1:$L$507,MATCH($A357,'Russian Bonds'!$A$2:$A$507,0))/100))</f>
        <v>0.30165599497269208</v>
      </c>
      <c r="Q357">
        <f>Q$50*EXP(-Q$49*(HLOOKUP(Q$49,'Russian Bonds'!$B$1:$L$507,MATCH($A357,'Russian Bonds'!$A$2:$A$507,0))/100))</f>
        <v>0.2781296240624872</v>
      </c>
      <c r="R357">
        <f>R$50*EXP(-R$49*(HLOOKUP(R$49,'Russian Bonds'!$B$1:$L$507,MATCH($A357,'Russian Bonds'!$A$2:$A$507,0))/100))</f>
        <v>0.25643809196678907</v>
      </c>
      <c r="S357">
        <f>S$50*EXP(-S$49*(HLOOKUP(S$49,'Russian Bonds'!$B$1:$L$507,MATCH($A357,'Russian Bonds'!$A$2:$A$507,0))/100))</f>
        <v>0.23643829826913007</v>
      </c>
      <c r="T357">
        <f>T$50*EXP(-T$49*(HLOOKUP(T$49,'Russian Bonds'!$B$1:$L$507,MATCH($A357,'Russian Bonds'!$A$2:$A$507,0))/100))</f>
        <v>0.21799830305882181</v>
      </c>
      <c r="U357" s="25">
        <f>U$50*EXP(-U$49*(HLOOKUP(U$49,'Russian Bonds'!$B$1:$L$507,MATCH($A357,'Russian Bonds'!$A$2:$A$507,0))/100))</f>
        <v>5.1224279603987757</v>
      </c>
      <c r="W357" s="129">
        <f t="shared" si="37"/>
        <v>73.783885453463142</v>
      </c>
      <c r="X357" s="21">
        <f t="shared" si="35"/>
        <v>5.7418987096021237</v>
      </c>
      <c r="Y357" s="28">
        <f t="shared" si="36"/>
        <v>8.5341039035106698E-4</v>
      </c>
    </row>
    <row r="358" spans="1:25" x14ac:dyDescent="0.2">
      <c r="A358" s="175">
        <v>41369</v>
      </c>
      <c r="B358">
        <f>B$50*EXP(-B$49*(HLOOKUP(B$49,'Russian Bonds'!$B$1:$L$507,MATCH($A358,'Russian Bonds'!$A$2:$A$507,0))/100))</f>
        <v>17.473706012465556</v>
      </c>
      <c r="C358">
        <f>C$50*EXP(-C$49*(HLOOKUP(C$49,'Russian Bonds'!$B$1:$L$507,MATCH($A358,'Russian Bonds'!$A$2:$A$507,0))/100))</f>
        <v>2.197595344055832</v>
      </c>
      <c r="D358">
        <f>D$50*EXP(-D$49*(HLOOKUP(D$49,'Russian Bonds'!$B$1:$L$507,MATCH($A358,'Russian Bonds'!$A$2:$A$507,0))/100))</f>
        <v>15.981316128454978</v>
      </c>
      <c r="E358">
        <f>E$50*EXP(-E$49*(HLOOKUP(E$49,'Russian Bonds'!$B$1:$L$507,MATCH($A358,'Russian Bonds'!$A$2:$A$507,0))/100))</f>
        <v>1.6229894956854698</v>
      </c>
      <c r="F358">
        <f>F$50*EXP(-F$49*(HLOOKUP(F$49,'Russian Bonds'!$B$1:$L$507,MATCH($A358,'Russian Bonds'!$A$2:$A$507,0))/100))</f>
        <v>14.365532710116518</v>
      </c>
      <c r="G358">
        <f>G$50*EXP(-G$49*(HLOOKUP(G$49,'Russian Bonds'!$B$1:$L$507,MATCH($A358,'Russian Bonds'!$A$2:$A$507,0))/100))</f>
        <v>1.1010644151529212</v>
      </c>
      <c r="H358">
        <f>H$50*EXP(-H$49*(HLOOKUP(H$49,'Russian Bonds'!$B$1:$L$507,MATCH($A358,'Russian Bonds'!$A$2:$A$507,0))/100))</f>
        <v>1.0176309848327825</v>
      </c>
      <c r="I358">
        <f>I$50*EXP(-I$49*(HLOOKUP(I$49,'Russian Bonds'!$B$1:$L$507,MATCH($A358,'Russian Bonds'!$A$2:$A$507,0))/100))</f>
        <v>0.94051974347741829</v>
      </c>
      <c r="J358">
        <f>J$50*EXP(-J$49*(HLOOKUP(J$49,'Russian Bonds'!$B$1:$L$507,MATCH($A358,'Russian Bonds'!$A$2:$A$507,0))/100))</f>
        <v>0.86925162564324121</v>
      </c>
      <c r="K358">
        <f>K$50*EXP(-K$49*(HLOOKUP(K$49,'Russian Bonds'!$B$1:$L$507,MATCH($A358,'Russian Bonds'!$A$2:$A$507,0))/100))</f>
        <v>10.41383402950674</v>
      </c>
      <c r="L358">
        <f>L$50*EXP(-L$49*(HLOOKUP(L$49,'Russian Bonds'!$B$1:$L$507,MATCH($A358,'Russian Bonds'!$A$2:$A$507,0))/100))</f>
        <v>0.42436217571367346</v>
      </c>
      <c r="M358">
        <f>M$50*EXP(-M$49*(HLOOKUP(M$49,'Russian Bonds'!$B$1:$L$507,MATCH($A358,'Russian Bonds'!$A$2:$A$507,0))/100))</f>
        <v>0.3918531995177143</v>
      </c>
      <c r="N358">
        <f>N$50*EXP(-N$49*(HLOOKUP(N$49,'Russian Bonds'!$B$1:$L$507,MATCH($A358,'Russian Bonds'!$A$2:$A$507,0))/100))</f>
        <v>0.36183462796616567</v>
      </c>
      <c r="O358">
        <f>O$50*EXP(-O$49*(HLOOKUP(O$49,'Russian Bonds'!$B$1:$L$507,MATCH($A358,'Russian Bonds'!$A$2:$A$507,0))/100))</f>
        <v>0.33411567943442255</v>
      </c>
      <c r="P358">
        <f>P$50*EXP(-P$49*(HLOOKUP(P$49,'Russian Bonds'!$B$1:$L$507,MATCH($A358,'Russian Bonds'!$A$2:$A$507,0))/100))</f>
        <v>0.30165599497269208</v>
      </c>
      <c r="Q358">
        <f>Q$50*EXP(-Q$49*(HLOOKUP(Q$49,'Russian Bonds'!$B$1:$L$507,MATCH($A358,'Russian Bonds'!$A$2:$A$507,0))/100))</f>
        <v>0.2781296240624872</v>
      </c>
      <c r="R358">
        <f>R$50*EXP(-R$49*(HLOOKUP(R$49,'Russian Bonds'!$B$1:$L$507,MATCH($A358,'Russian Bonds'!$A$2:$A$507,0))/100))</f>
        <v>0.25643809196678907</v>
      </c>
      <c r="S358">
        <f>S$50*EXP(-S$49*(HLOOKUP(S$49,'Russian Bonds'!$B$1:$L$507,MATCH($A358,'Russian Bonds'!$A$2:$A$507,0))/100))</f>
        <v>0.23643829826913007</v>
      </c>
      <c r="T358">
        <f>T$50*EXP(-T$49*(HLOOKUP(T$49,'Russian Bonds'!$B$1:$L$507,MATCH($A358,'Russian Bonds'!$A$2:$A$507,0))/100))</f>
        <v>0.21799830305882181</v>
      </c>
      <c r="U358" s="25">
        <f>U$50*EXP(-U$49*(HLOOKUP(U$49,'Russian Bonds'!$B$1:$L$507,MATCH($A358,'Russian Bonds'!$A$2:$A$507,0))/100))</f>
        <v>5.1224279603987757</v>
      </c>
      <c r="W358" s="129">
        <f t="shared" si="37"/>
        <v>73.908694444752115</v>
      </c>
      <c r="X358" s="21">
        <f t="shared" si="35"/>
        <v>5.7406034009370011</v>
      </c>
      <c r="Y358" s="28">
        <f t="shared" si="36"/>
        <v>1.6901190443656135E-3</v>
      </c>
    </row>
    <row r="359" spans="1:25" x14ac:dyDescent="0.2">
      <c r="A359" s="175">
        <v>41370</v>
      </c>
      <c r="B359">
        <f>B$50*EXP(-B$49*(HLOOKUP(B$49,'Russian Bonds'!$B$1:$L$507,MATCH($A359,'Russian Bonds'!$A$2:$A$507,0))/100))</f>
        <v>17.475453470438243</v>
      </c>
      <c r="C359">
        <f>C$50*EXP(-C$49*(HLOOKUP(C$49,'Russian Bonds'!$B$1:$L$507,MATCH($A359,'Russian Bonds'!$A$2:$A$507,0))/100))</f>
        <v>2.1984745580245253</v>
      </c>
      <c r="D359">
        <f>D$50*EXP(-D$49*(HLOOKUP(D$49,'Russian Bonds'!$B$1:$L$507,MATCH($A359,'Russian Bonds'!$A$2:$A$507,0))/100))</f>
        <v>15.981316128454978</v>
      </c>
      <c r="E359">
        <f>E$50*EXP(-E$49*(HLOOKUP(E$49,'Russian Bonds'!$B$1:$L$507,MATCH($A359,'Russian Bonds'!$A$2:$A$507,0))/100))</f>
        <v>1.6229894956854698</v>
      </c>
      <c r="F359">
        <f>F$50*EXP(-F$49*(HLOOKUP(F$49,'Russian Bonds'!$B$1:$L$507,MATCH($A359,'Russian Bonds'!$A$2:$A$507,0))/100))</f>
        <v>14.379905427987843</v>
      </c>
      <c r="G359">
        <f>G$50*EXP(-G$49*(HLOOKUP(G$49,'Russian Bonds'!$B$1:$L$507,MATCH($A359,'Russian Bonds'!$A$2:$A$507,0))/100))</f>
        <v>1.1023864855346852</v>
      </c>
      <c r="H359">
        <f>H$50*EXP(-H$49*(HLOOKUP(H$49,'Russian Bonds'!$B$1:$L$507,MATCH($A359,'Russian Bonds'!$A$2:$A$507,0))/100))</f>
        <v>1.0204843444295553</v>
      </c>
      <c r="I359">
        <f>I$50*EXP(-I$49*(HLOOKUP(I$49,'Russian Bonds'!$B$1:$L$507,MATCH($A359,'Russian Bonds'!$A$2:$A$507,0))/100))</f>
        <v>0.94353422725823632</v>
      </c>
      <c r="J359">
        <f>J$50*EXP(-J$49*(HLOOKUP(J$49,'Russian Bonds'!$B$1:$L$507,MATCH($A359,'Russian Bonds'!$A$2:$A$507,0))/100))</f>
        <v>0.87238657101147932</v>
      </c>
      <c r="K359">
        <f>K$50*EXP(-K$49*(HLOOKUP(K$49,'Russian Bonds'!$B$1:$L$507,MATCH($A359,'Russian Bonds'!$A$2:$A$507,0))/100))</f>
        <v>10.466033589805983</v>
      </c>
      <c r="L359">
        <f>L$50*EXP(-L$49*(HLOOKUP(L$49,'Russian Bonds'!$B$1:$L$507,MATCH($A359,'Russian Bonds'!$A$2:$A$507,0))/100))</f>
        <v>0.42670259794141352</v>
      </c>
      <c r="M359">
        <f>M$50*EXP(-M$49*(HLOOKUP(M$49,'Russian Bonds'!$B$1:$L$507,MATCH($A359,'Russian Bonds'!$A$2:$A$507,0))/100))</f>
        <v>0.3942113862003126</v>
      </c>
      <c r="N359">
        <f>N$50*EXP(-N$49*(HLOOKUP(N$49,'Russian Bonds'!$B$1:$L$507,MATCH($A359,'Russian Bonds'!$A$2:$A$507,0))/100))</f>
        <v>0.36419421339288133</v>
      </c>
      <c r="O359">
        <f>O$50*EXP(-O$49*(HLOOKUP(O$49,'Russian Bonds'!$B$1:$L$507,MATCH($A359,'Russian Bonds'!$A$2:$A$507,0))/100))</f>
        <v>0.33646269415836166</v>
      </c>
      <c r="P359">
        <f>P$50*EXP(-P$49*(HLOOKUP(P$49,'Russian Bonds'!$B$1:$L$507,MATCH($A359,'Russian Bonds'!$A$2:$A$507,0))/100))</f>
        <v>0.30438315272905991</v>
      </c>
      <c r="Q359">
        <f>Q$50*EXP(-Q$49*(HLOOKUP(Q$49,'Russian Bonds'!$B$1:$L$507,MATCH($A359,'Russian Bonds'!$A$2:$A$507,0))/100))</f>
        <v>0.2808125257770635</v>
      </c>
      <c r="R359">
        <f>R$50*EXP(-R$49*(HLOOKUP(R$49,'Russian Bonds'!$B$1:$L$507,MATCH($A359,'Russian Bonds'!$A$2:$A$507,0))/100))</f>
        <v>0.25906714588598018</v>
      </c>
      <c r="S359">
        <f>S$50*EXP(-S$49*(HLOOKUP(S$49,'Russian Bonds'!$B$1:$L$507,MATCH($A359,'Russian Bonds'!$A$2:$A$507,0))/100))</f>
        <v>0.23900567074700516</v>
      </c>
      <c r="T359">
        <f>T$50*EXP(-T$49*(HLOOKUP(T$49,'Russian Bonds'!$B$1:$L$507,MATCH($A359,'Russian Bonds'!$A$2:$A$507,0))/100))</f>
        <v>0.22049770322620121</v>
      </c>
      <c r="U359" s="25">
        <f>U$50*EXP(-U$49*(HLOOKUP(U$49,'Russian Bonds'!$B$1:$L$507,MATCH($A359,'Russian Bonds'!$A$2:$A$507,0))/100))</f>
        <v>5.1842673904323835</v>
      </c>
      <c r="W359" s="129">
        <f t="shared" si="37"/>
        <v>74.072568779121653</v>
      </c>
      <c r="X359" s="21">
        <f t="shared" si="35"/>
        <v>5.7583354328749534</v>
      </c>
      <c r="Y359" s="28">
        <f t="shared" si="36"/>
        <v>2.214799330504853E-3</v>
      </c>
    </row>
    <row r="360" spans="1:25" x14ac:dyDescent="0.2">
      <c r="A360" s="175">
        <v>41373</v>
      </c>
      <c r="B360">
        <f>B$50*EXP(-B$49*(HLOOKUP(B$49,'Russian Bonds'!$B$1:$L$507,MATCH($A360,'Russian Bonds'!$A$2:$A$507,0))/100))</f>
        <v>17.477201103165466</v>
      </c>
      <c r="C360">
        <f>C$50*EXP(-C$49*(HLOOKUP(C$49,'Russian Bonds'!$B$1:$L$507,MATCH($A360,'Russian Bonds'!$A$2:$A$507,0))/100))</f>
        <v>2.1958379708236069</v>
      </c>
      <c r="D360">
        <f>D$50*EXP(-D$49*(HLOOKUP(D$49,'Russian Bonds'!$B$1:$L$507,MATCH($A360,'Russian Bonds'!$A$2:$A$507,0))/100))</f>
        <v>15.943006959138266</v>
      </c>
      <c r="E360">
        <f>E$50*EXP(-E$49*(HLOOKUP(E$49,'Russian Bonds'!$B$1:$L$507,MATCH($A360,'Russian Bonds'!$A$2:$A$507,0))/100))</f>
        <v>1.617804230148894</v>
      </c>
      <c r="F360">
        <f>F$50*EXP(-F$49*(HLOOKUP(F$49,'Russian Bonds'!$B$1:$L$507,MATCH($A360,'Russian Bonds'!$A$2:$A$507,0))/100))</f>
        <v>14.315341231955015</v>
      </c>
      <c r="G360">
        <f>G$50*EXP(-G$49*(HLOOKUP(G$49,'Russian Bonds'!$B$1:$L$507,MATCH($A360,'Russian Bonds'!$A$2:$A$507,0))/100))</f>
        <v>1.0964496424157408</v>
      </c>
      <c r="H360">
        <f>H$50*EXP(-H$49*(HLOOKUP(H$49,'Russian Bonds'!$B$1:$L$507,MATCH($A360,'Russian Bonds'!$A$2:$A$507,0))/100))</f>
        <v>1.0154962020710661</v>
      </c>
      <c r="I360">
        <f>I$50*EXP(-I$49*(HLOOKUP(I$49,'Russian Bonds'!$B$1:$L$507,MATCH($A360,'Russian Bonds'!$A$2:$A$507,0))/100))</f>
        <v>0.93826520262427571</v>
      </c>
      <c r="J360">
        <f>J$50*EXP(-J$49*(HLOOKUP(J$49,'Russian Bonds'!$B$1:$L$507,MATCH($A360,'Russian Bonds'!$A$2:$A$507,0))/100))</f>
        <v>0.86690781182652366</v>
      </c>
      <c r="K360">
        <f>K$50*EXP(-K$49*(HLOOKUP(K$49,'Russian Bonds'!$B$1:$L$507,MATCH($A360,'Russian Bonds'!$A$2:$A$507,0))/100))</f>
        <v>10.403425400659042</v>
      </c>
      <c r="L360">
        <f>L$50*EXP(-L$49*(HLOOKUP(L$49,'Russian Bonds'!$B$1:$L$507,MATCH($A360,'Russian Bonds'!$A$2:$A$507,0))/100))</f>
        <v>0.42389563396539282</v>
      </c>
      <c r="M360">
        <f>M$50*EXP(-M$49*(HLOOKUP(M$49,'Russian Bonds'!$B$1:$L$507,MATCH($A360,'Russian Bonds'!$A$2:$A$507,0))/100))</f>
        <v>0.39138325769977672</v>
      </c>
      <c r="N360">
        <f>N$50*EXP(-N$49*(HLOOKUP(N$49,'Russian Bonds'!$B$1:$L$507,MATCH($A360,'Russian Bonds'!$A$2:$A$507,0))/100))</f>
        <v>0.3613645485676214</v>
      </c>
      <c r="O360">
        <f>O$50*EXP(-O$49*(HLOOKUP(O$49,'Russian Bonds'!$B$1:$L$507,MATCH($A360,'Russian Bonds'!$A$2:$A$507,0))/100))</f>
        <v>0.33364824476383131</v>
      </c>
      <c r="P360">
        <f>P$50*EXP(-P$49*(HLOOKUP(P$49,'Russian Bonds'!$B$1:$L$507,MATCH($A360,'Russian Bonds'!$A$2:$A$507,0))/100))</f>
        <v>0.3012038501736094</v>
      </c>
      <c r="Q360">
        <f>Q$50*EXP(-Q$49*(HLOOKUP(Q$49,'Russian Bonds'!$B$1:$L$507,MATCH($A360,'Russian Bonds'!$A$2:$A$507,0))/100))</f>
        <v>0.27768497248011209</v>
      </c>
      <c r="R360">
        <f>R$50*EXP(-R$49*(HLOOKUP(R$49,'Russian Bonds'!$B$1:$L$507,MATCH($A360,'Russian Bonds'!$A$2:$A$507,0))/100))</f>
        <v>0.25600251755359749</v>
      </c>
      <c r="S360">
        <f>S$50*EXP(-S$49*(HLOOKUP(S$49,'Russian Bonds'!$B$1:$L$507,MATCH($A360,'Russian Bonds'!$A$2:$A$507,0))/100))</f>
        <v>0.23601309213257407</v>
      </c>
      <c r="T360">
        <f>T$50*EXP(-T$49*(HLOOKUP(T$49,'Russian Bonds'!$B$1:$L$507,MATCH($A360,'Russian Bonds'!$A$2:$A$507,0))/100))</f>
        <v>0.21758449952085696</v>
      </c>
      <c r="U360" s="25">
        <f>U$50*EXP(-U$49*(HLOOKUP(U$49,'Russian Bonds'!$B$1:$L$507,MATCH($A360,'Russian Bonds'!$A$2:$A$507,0))/100))</f>
        <v>5.1121933425074095</v>
      </c>
      <c r="W360" s="129">
        <f t="shared" si="37"/>
        <v>73.780709714192668</v>
      </c>
      <c r="X360" s="21">
        <f t="shared" si="35"/>
        <v>5.7392111512635111</v>
      </c>
      <c r="Y360" s="28">
        <f t="shared" si="36"/>
        <v>-3.9479603968048697E-3</v>
      </c>
    </row>
    <row r="361" spans="1:25" x14ac:dyDescent="0.2">
      <c r="A361" s="175">
        <v>41374</v>
      </c>
      <c r="B361">
        <f>B$50*EXP(-B$49*(HLOOKUP(B$49,'Russian Bonds'!$B$1:$L$507,MATCH($A361,'Russian Bonds'!$A$2:$A$507,0))/100))</f>
        <v>17.463224933496196</v>
      </c>
      <c r="C361">
        <f>C$50*EXP(-C$49*(HLOOKUP(C$49,'Russian Bonds'!$B$1:$L$507,MATCH($A361,'Russian Bonds'!$A$2:$A$507,0))/100))</f>
        <v>2.192765948581787</v>
      </c>
      <c r="D361">
        <f>D$50*EXP(-D$49*(HLOOKUP(D$49,'Russian Bonds'!$B$1:$L$507,MATCH($A361,'Russian Bonds'!$A$2:$A$507,0))/100))</f>
        <v>15.914335358793458</v>
      </c>
      <c r="E361">
        <f>E$50*EXP(-E$49*(HLOOKUP(E$49,'Russian Bonds'!$B$1:$L$507,MATCH($A361,'Russian Bonds'!$A$2:$A$507,0))/100))</f>
        <v>1.6139261555475339</v>
      </c>
      <c r="F361">
        <f>F$50*EXP(-F$49*(HLOOKUP(F$49,'Russian Bonds'!$B$1:$L$507,MATCH($A361,'Russian Bonds'!$A$2:$A$507,0))/100))</f>
        <v>14.279597577060233</v>
      </c>
      <c r="G361">
        <f>G$50*EXP(-G$49*(HLOOKUP(G$49,'Russian Bonds'!$B$1:$L$507,MATCH($A361,'Russian Bonds'!$A$2:$A$507,0))/100))</f>
        <v>1.0931652225815593</v>
      </c>
      <c r="H361">
        <f>H$50*EXP(-H$49*(HLOOKUP(H$49,'Russian Bonds'!$B$1:$L$507,MATCH($A361,'Russian Bonds'!$A$2:$A$507,0))/100))</f>
        <v>1.0119481780278334</v>
      </c>
      <c r="I361">
        <f>I$50*EXP(-I$49*(HLOOKUP(I$49,'Russian Bonds'!$B$1:$L$507,MATCH($A361,'Russian Bonds'!$A$2:$A$507,0))/100))</f>
        <v>0.93451963793723758</v>
      </c>
      <c r="J361">
        <f>J$50*EXP(-J$49*(HLOOKUP(J$49,'Russian Bonds'!$B$1:$L$507,MATCH($A361,'Russian Bonds'!$A$2:$A$507,0))/100))</f>
        <v>0.86301549096353525</v>
      </c>
      <c r="K361">
        <f>K$50*EXP(-K$49*(HLOOKUP(K$49,'Russian Bonds'!$B$1:$L$507,MATCH($A361,'Russian Bonds'!$A$2:$A$507,0))/100))</f>
        <v>10.361894815600621</v>
      </c>
      <c r="L361">
        <f>L$50*EXP(-L$49*(HLOOKUP(L$49,'Russian Bonds'!$B$1:$L$507,MATCH($A361,'Russian Bonds'!$A$2:$A$507,0))/100))</f>
        <v>0.42203459047410857</v>
      </c>
      <c r="M361">
        <f>M$50*EXP(-M$49*(HLOOKUP(M$49,'Russian Bonds'!$B$1:$L$507,MATCH($A361,'Russian Bonds'!$A$2:$A$507,0))/100))</f>
        <v>0.3895091195926188</v>
      </c>
      <c r="N361">
        <f>N$50*EXP(-N$49*(HLOOKUP(N$49,'Russian Bonds'!$B$1:$L$507,MATCH($A361,'Russian Bonds'!$A$2:$A$507,0))/100))</f>
        <v>0.35949033010630627</v>
      </c>
      <c r="O361">
        <f>O$50*EXP(-O$49*(HLOOKUP(O$49,'Russian Bonds'!$B$1:$L$507,MATCH($A361,'Russian Bonds'!$A$2:$A$507,0))/100))</f>
        <v>0.33178503644562685</v>
      </c>
      <c r="P361">
        <f>P$50*EXP(-P$49*(HLOOKUP(P$49,'Russian Bonds'!$B$1:$L$507,MATCH($A361,'Russian Bonds'!$A$2:$A$507,0))/100))</f>
        <v>0.29940203791477793</v>
      </c>
      <c r="Q361">
        <f>Q$50*EXP(-Q$49*(HLOOKUP(Q$49,'Russian Bonds'!$B$1:$L$507,MATCH($A361,'Russian Bonds'!$A$2:$A$507,0))/100))</f>
        <v>0.27591346353162105</v>
      </c>
      <c r="R361">
        <f>R$50*EXP(-R$49*(HLOOKUP(R$49,'Russian Bonds'!$B$1:$L$507,MATCH($A361,'Russian Bonds'!$A$2:$A$507,0))/100))</f>
        <v>0.25426760581931768</v>
      </c>
      <c r="S361">
        <f>S$50*EXP(-S$49*(HLOOKUP(S$49,'Russian Bonds'!$B$1:$L$507,MATCH($A361,'Russian Bonds'!$A$2:$A$507,0))/100))</f>
        <v>0.23431990067305467</v>
      </c>
      <c r="T361">
        <f>T$50*EXP(-T$49*(HLOOKUP(T$49,'Russian Bonds'!$B$1:$L$507,MATCH($A361,'Russian Bonds'!$A$2:$A$507,0))/100))</f>
        <v>0.21593712527598277</v>
      </c>
      <c r="U361" s="25">
        <f>U$50*EXP(-U$49*(HLOOKUP(U$49,'Russian Bonds'!$B$1:$L$507,MATCH($A361,'Russian Bonds'!$A$2:$A$507,0))/100))</f>
        <v>5.0714589505848986</v>
      </c>
      <c r="W361" s="129">
        <f t="shared" si="37"/>
        <v>73.582511479008303</v>
      </c>
      <c r="X361" s="21">
        <f t="shared" si="35"/>
        <v>5.7291211297512659</v>
      </c>
      <c r="Y361" s="28">
        <f t="shared" si="36"/>
        <v>-2.6899297272206294E-3</v>
      </c>
    </row>
    <row r="362" spans="1:25" x14ac:dyDescent="0.2">
      <c r="A362" s="175">
        <v>41375</v>
      </c>
      <c r="B362">
        <f>B$50*EXP(-B$49*(HLOOKUP(B$49,'Russian Bonds'!$B$1:$L$507,MATCH($A362,'Russian Bonds'!$A$2:$A$507,0))/100))</f>
        <v>17.477201103165466</v>
      </c>
      <c r="C362">
        <f>C$50*EXP(-C$49*(HLOOKUP(C$49,'Russian Bonds'!$B$1:$L$507,MATCH($A362,'Russian Bonds'!$A$2:$A$507,0))/100))</f>
        <v>2.193204545629746</v>
      </c>
      <c r="D362">
        <f>D$50*EXP(-D$49*(HLOOKUP(D$49,'Russian Bonds'!$B$1:$L$507,MATCH($A362,'Russian Bonds'!$A$2:$A$507,0))/100))</f>
        <v>15.904789621585715</v>
      </c>
      <c r="E362">
        <f>E$50*EXP(-E$49*(HLOOKUP(E$49,'Russian Bonds'!$B$1:$L$507,MATCH($A362,'Russian Bonds'!$A$2:$A$507,0))/100))</f>
        <v>1.6126355309417715</v>
      </c>
      <c r="F362">
        <f>F$50*EXP(-F$49*(HLOOKUP(F$49,'Russian Bonds'!$B$1:$L$507,MATCH($A362,'Russian Bonds'!$A$2:$A$507,0))/100))</f>
        <v>14.243943169696788</v>
      </c>
      <c r="G362">
        <f>G$50*EXP(-G$49*(HLOOKUP(G$49,'Russian Bonds'!$B$1:$L$507,MATCH($A362,'Russian Bonds'!$A$2:$A$507,0))/100))</f>
        <v>1.0898906412417599</v>
      </c>
      <c r="H362">
        <f>H$50*EXP(-H$49*(HLOOKUP(H$49,'Russian Bonds'!$B$1:$L$507,MATCH($A362,'Russian Bonds'!$A$2:$A$507,0))/100))</f>
        <v>1.0084125503624366</v>
      </c>
      <c r="I362">
        <f>I$50*EXP(-I$49*(HLOOKUP(I$49,'Russian Bonds'!$B$1:$L$507,MATCH($A362,'Russian Bonds'!$A$2:$A$507,0))/100))</f>
        <v>0.93078902558434295</v>
      </c>
      <c r="J362">
        <f>J$50*EXP(-J$49*(HLOOKUP(J$49,'Russian Bonds'!$B$1:$L$507,MATCH($A362,'Russian Bonds'!$A$2:$A$507,0))/100))</f>
        <v>0.85914064619372965</v>
      </c>
      <c r="K362">
        <f>K$50*EXP(-K$49*(HLOOKUP(K$49,'Russian Bonds'!$B$1:$L$507,MATCH($A362,'Russian Bonds'!$A$2:$A$507,0))/100))</f>
        <v>10.310214649604575</v>
      </c>
      <c r="L362">
        <f>L$50*EXP(-L$49*(HLOOKUP(L$49,'Russian Bonds'!$B$1:$L$507,MATCH($A362,'Russian Bonds'!$A$2:$A$507,0))/100))</f>
        <v>0.41971977181308778</v>
      </c>
      <c r="M362">
        <f>M$50*EXP(-M$49*(HLOOKUP(M$49,'Russian Bonds'!$B$1:$L$507,MATCH($A362,'Russian Bonds'!$A$2:$A$507,0))/100))</f>
        <v>0.3871790620378957</v>
      </c>
      <c r="N362">
        <f>N$50*EXP(-N$49*(HLOOKUP(N$49,'Russian Bonds'!$B$1:$L$507,MATCH($A362,'Russian Bonds'!$A$2:$A$507,0))/100))</f>
        <v>0.35716122076637002</v>
      </c>
      <c r="O362">
        <f>O$50*EXP(-O$49*(HLOOKUP(O$49,'Russian Bonds'!$B$1:$L$507,MATCH($A362,'Russian Bonds'!$A$2:$A$507,0))/100))</f>
        <v>0.32947065099000161</v>
      </c>
      <c r="P362">
        <f>P$50*EXP(-P$49*(HLOOKUP(P$49,'Russian Bonds'!$B$1:$L$507,MATCH($A362,'Russian Bonds'!$A$2:$A$507,0))/100))</f>
        <v>0.29805775564773784</v>
      </c>
      <c r="Q362">
        <f>Q$50*EXP(-Q$49*(HLOOKUP(Q$49,'Russian Bonds'!$B$1:$L$507,MATCH($A362,'Russian Bonds'!$A$2:$A$507,0))/100))</f>
        <v>0.2745922523502291</v>
      </c>
      <c r="R362">
        <f>R$50*EXP(-R$49*(HLOOKUP(R$49,'Russian Bonds'!$B$1:$L$507,MATCH($A362,'Russian Bonds'!$A$2:$A$507,0))/100))</f>
        <v>0.2529741421655376</v>
      </c>
      <c r="S362">
        <f>S$50*EXP(-S$49*(HLOOKUP(S$49,'Russian Bonds'!$B$1:$L$507,MATCH($A362,'Russian Bonds'!$A$2:$A$507,0))/100))</f>
        <v>0.23305798345237341</v>
      </c>
      <c r="T362">
        <f>T$50*EXP(-T$49*(HLOOKUP(T$49,'Russian Bonds'!$B$1:$L$507,MATCH($A362,'Russian Bonds'!$A$2:$A$507,0))/100))</f>
        <v>0.21470978490498924</v>
      </c>
      <c r="U362" s="25">
        <f>U$50*EXP(-U$49*(HLOOKUP(U$49,'Russian Bonds'!$B$1:$L$507,MATCH($A362,'Russian Bonds'!$A$2:$A$507,0))/100))</f>
        <v>5.0411213008435078</v>
      </c>
      <c r="W362" s="129">
        <f t="shared" si="37"/>
        <v>73.438265408978083</v>
      </c>
      <c r="X362" s="21">
        <f t="shared" si="35"/>
        <v>5.7178338914866664</v>
      </c>
      <c r="Y362" s="28">
        <f t="shared" si="36"/>
        <v>-1.9622548508828018E-3</v>
      </c>
    </row>
    <row r="363" spans="1:25" x14ac:dyDescent="0.2">
      <c r="A363" s="175">
        <v>41376</v>
      </c>
      <c r="B363">
        <f>B$50*EXP(-B$49*(HLOOKUP(B$49,'Russian Bonds'!$B$1:$L$507,MATCH($A363,'Russian Bonds'!$A$2:$A$507,0))/100))</f>
        <v>17.478948910664702</v>
      </c>
      <c r="C363">
        <f>C$50*EXP(-C$49*(HLOOKUP(C$49,'Russian Bonds'!$B$1:$L$507,MATCH($A363,'Russian Bonds'!$A$2:$A$507,0))/100))</f>
        <v>2.1918890176002428</v>
      </c>
      <c r="D363">
        <f>D$50*EXP(-D$49*(HLOOKUP(D$49,'Russian Bonds'!$B$1:$L$507,MATCH($A363,'Russian Bonds'!$A$2:$A$507,0))/100))</f>
        <v>15.880950321098572</v>
      </c>
      <c r="E363">
        <f>E$50*EXP(-E$49*(HLOOKUP(E$49,'Russian Bonds'!$B$1:$L$507,MATCH($A363,'Russian Bonds'!$A$2:$A$507,0))/100))</f>
        <v>1.6094134830018438</v>
      </c>
      <c r="F363">
        <f>F$50*EXP(-F$49*(HLOOKUP(F$49,'Russian Bonds'!$B$1:$L$507,MATCH($A363,'Russian Bonds'!$A$2:$A$507,0))/100))</f>
        <v>14.208377787024521</v>
      </c>
      <c r="G363">
        <f>G$50*EXP(-G$49*(HLOOKUP(G$49,'Russian Bonds'!$B$1:$L$507,MATCH($A363,'Russian Bonds'!$A$2:$A$507,0))/100))</f>
        <v>1.0866258689250887</v>
      </c>
      <c r="H363">
        <f>H$50*EXP(-H$49*(HLOOKUP(H$49,'Russian Bonds'!$B$1:$L$507,MATCH($A363,'Russian Bonds'!$A$2:$A$507,0))/100))</f>
        <v>1.0062971060006809</v>
      </c>
      <c r="I363">
        <f>I$50*EXP(-I$49*(HLOOKUP(I$49,'Russian Bonds'!$B$1:$L$507,MATCH($A363,'Russian Bonds'!$A$2:$A$507,0))/100))</f>
        <v>0.92855781045208252</v>
      </c>
      <c r="J363">
        <f>J$50*EXP(-J$49*(HLOOKUP(J$49,'Russian Bonds'!$B$1:$L$507,MATCH($A363,'Russian Bonds'!$A$2:$A$507,0))/100))</f>
        <v>0.85682409520015257</v>
      </c>
      <c r="K363">
        <f>K$50*EXP(-K$49*(HLOOKUP(K$49,'Russian Bonds'!$B$1:$L$507,MATCH($A363,'Russian Bonds'!$A$2:$A$507,0))/100))</f>
        <v>10.299909588344356</v>
      </c>
      <c r="L363">
        <f>L$50*EXP(-L$49*(HLOOKUP(L$49,'Russian Bonds'!$B$1:$L$507,MATCH($A363,'Russian Bonds'!$A$2:$A$507,0))/100))</f>
        <v>0.4192583339014731</v>
      </c>
      <c r="M363">
        <f>M$50*EXP(-M$49*(HLOOKUP(M$49,'Russian Bonds'!$B$1:$L$507,MATCH($A363,'Russian Bonds'!$A$2:$A$507,0))/100))</f>
        <v>0.38671472582090077</v>
      </c>
      <c r="N363">
        <f>N$50*EXP(-N$49*(HLOOKUP(N$49,'Russian Bonds'!$B$1:$L$507,MATCH($A363,'Russian Bonds'!$A$2:$A$507,0))/100))</f>
        <v>0.35669721284986733</v>
      </c>
      <c r="O363">
        <f>O$50*EXP(-O$49*(HLOOKUP(O$49,'Russian Bonds'!$B$1:$L$507,MATCH($A363,'Russian Bonds'!$A$2:$A$507,0))/100))</f>
        <v>0.32900971480922847</v>
      </c>
      <c r="P363">
        <f>P$50*EXP(-P$49*(HLOOKUP(P$49,'Russian Bonds'!$B$1:$L$507,MATCH($A363,'Russian Bonds'!$A$2:$A$507,0))/100))</f>
        <v>0.29850517776390484</v>
      </c>
      <c r="Q363">
        <f>Q$50*EXP(-Q$49*(HLOOKUP(Q$49,'Russian Bonds'!$B$1:$L$507,MATCH($A363,'Russian Bonds'!$A$2:$A$507,0))/100))</f>
        <v>0.27503195161960242</v>
      </c>
      <c r="R363">
        <f>R$50*EXP(-R$49*(HLOOKUP(R$49,'Russian Bonds'!$B$1:$L$507,MATCH($A363,'Russian Bonds'!$A$2:$A$507,0))/100))</f>
        <v>0.2534045639620861</v>
      </c>
      <c r="S363">
        <f>S$50*EXP(-S$49*(HLOOKUP(S$49,'Russian Bonds'!$B$1:$L$507,MATCH($A363,'Russian Bonds'!$A$2:$A$507,0))/100))</f>
        <v>0.23347786560315517</v>
      </c>
      <c r="T363">
        <f>T$50*EXP(-T$49*(HLOOKUP(T$49,'Russian Bonds'!$B$1:$L$507,MATCH($A363,'Russian Bonds'!$A$2:$A$507,0))/100))</f>
        <v>0.21511812129303612</v>
      </c>
      <c r="U363" s="25">
        <f>U$50*EXP(-U$49*(HLOOKUP(U$49,'Russian Bonds'!$B$1:$L$507,MATCH($A363,'Russian Bonds'!$A$2:$A$507,0))/100))</f>
        <v>5.0613261688430651</v>
      </c>
      <c r="W363" s="129">
        <f t="shared" si="37"/>
        <v>73.376337824778545</v>
      </c>
      <c r="X363" s="21">
        <f t="shared" si="35"/>
        <v>5.7223608768476035</v>
      </c>
      <c r="Y363" s="28">
        <f t="shared" si="36"/>
        <v>-8.4361618678622879E-4</v>
      </c>
    </row>
    <row r="364" spans="1:25" x14ac:dyDescent="0.2">
      <c r="A364" s="175">
        <v>41377</v>
      </c>
      <c r="B364">
        <f>B$50*EXP(-B$49*(HLOOKUP(B$49,'Russian Bonds'!$B$1:$L$507,MATCH($A364,'Russian Bonds'!$A$2:$A$507,0))/100))</f>
        <v>17.489439426851241</v>
      </c>
      <c r="C364">
        <f>C$50*EXP(-C$49*(HLOOKUP(C$49,'Russian Bonds'!$B$1:$L$507,MATCH($A364,'Russian Bonds'!$A$2:$A$507,0))/100))</f>
        <v>2.193643230405887</v>
      </c>
      <c r="D364">
        <f>D$50*EXP(-D$49*(HLOOKUP(D$49,'Russian Bonds'!$B$1:$L$507,MATCH($A364,'Russian Bonds'!$A$2:$A$507,0))/100))</f>
        <v>15.900018900343207</v>
      </c>
      <c r="E364">
        <f>E$50*EXP(-E$49*(HLOOKUP(E$49,'Russian Bonds'!$B$1:$L$507,MATCH($A364,'Russian Bonds'!$A$2:$A$507,0))/100))</f>
        <v>1.6119906057230375</v>
      </c>
      <c r="F364">
        <f>F$50*EXP(-F$49*(HLOOKUP(F$49,'Russian Bonds'!$B$1:$L$507,MATCH($A364,'Russian Bonds'!$A$2:$A$507,0))/100))</f>
        <v>14.25106692207132</v>
      </c>
      <c r="G364">
        <f>G$50*EXP(-G$49*(HLOOKUP(G$49,'Russian Bonds'!$B$1:$L$507,MATCH($A364,'Russian Bonds'!$A$2:$A$507,0))/100))</f>
        <v>1.0905447718460626</v>
      </c>
      <c r="H364">
        <f>H$50*EXP(-H$49*(HLOOKUP(H$49,'Russian Bonds'!$B$1:$L$507,MATCH($A364,'Russian Bonds'!$A$2:$A$507,0))/100))</f>
        <v>1.0105324418251733</v>
      </c>
      <c r="I364">
        <f>I$50*EXP(-I$49*(HLOOKUP(I$49,'Russian Bonds'!$B$1:$L$507,MATCH($A364,'Russian Bonds'!$A$2:$A$507,0))/100))</f>
        <v>0.93302560206396423</v>
      </c>
      <c r="J364">
        <f>J$50*EXP(-J$49*(HLOOKUP(J$49,'Russian Bonds'!$B$1:$L$507,MATCH($A364,'Russian Bonds'!$A$2:$A$507,0))/100))</f>
        <v>0.86146346032642251</v>
      </c>
      <c r="K364">
        <f>K$50*EXP(-K$49*(HLOOKUP(K$49,'Russian Bonds'!$B$1:$L$507,MATCH($A364,'Russian Bonds'!$A$2:$A$507,0))/100))</f>
        <v>10.382639342844223</v>
      </c>
      <c r="L364">
        <f>L$50*EXP(-L$49*(HLOOKUP(L$49,'Russian Bonds'!$B$1:$L$507,MATCH($A364,'Russian Bonds'!$A$2:$A$507,0))/100))</f>
        <v>0.4229640886462433</v>
      </c>
      <c r="M364">
        <f>M$50*EXP(-M$49*(HLOOKUP(M$49,'Russian Bonds'!$B$1:$L$507,MATCH($A364,'Russian Bonds'!$A$2:$A$507,0))/100))</f>
        <v>0.39044506416387331</v>
      </c>
      <c r="N364">
        <f>N$50*EXP(-N$49*(HLOOKUP(N$49,'Russian Bonds'!$B$1:$L$507,MATCH($A364,'Russian Bonds'!$A$2:$A$507,0))/100))</f>
        <v>0.36042622109565026</v>
      </c>
      <c r="O364">
        <f>O$50*EXP(-O$49*(HLOOKUP(O$49,'Russian Bonds'!$B$1:$L$507,MATCH($A364,'Russian Bonds'!$A$2:$A$507,0))/100))</f>
        <v>0.33271533635975842</v>
      </c>
      <c r="P364">
        <f>P$50*EXP(-P$49*(HLOOKUP(P$49,'Russian Bonds'!$B$1:$L$507,MATCH($A364,'Russian Bonds'!$A$2:$A$507,0))/100))</f>
        <v>0.30210881849789062</v>
      </c>
      <c r="Q364">
        <f>Q$50*EXP(-Q$49*(HLOOKUP(Q$49,'Russian Bonds'!$B$1:$L$507,MATCH($A364,'Russian Bonds'!$A$2:$A$507,0))/100))</f>
        <v>0.27857498765685179</v>
      </c>
      <c r="R364">
        <f>R$50*EXP(-R$49*(HLOOKUP(R$49,'Russian Bonds'!$B$1:$L$507,MATCH($A364,'Russian Bonds'!$A$2:$A$507,0))/100))</f>
        <v>0.25687440748624479</v>
      </c>
      <c r="S364">
        <f>S$50*EXP(-S$49*(HLOOKUP(S$49,'Russian Bonds'!$B$1:$L$507,MATCH($A364,'Russian Bonds'!$A$2:$A$507,0))/100))</f>
        <v>0.23686427046597916</v>
      </c>
      <c r="T364">
        <f>T$50*EXP(-T$49*(HLOOKUP(T$49,'Russian Bonds'!$B$1:$L$507,MATCH($A364,'Russian Bonds'!$A$2:$A$507,0))/100))</f>
        <v>0.21841289357089741</v>
      </c>
      <c r="U364" s="25">
        <f>U$50*EXP(-U$49*(HLOOKUP(U$49,'Russian Bonds'!$B$1:$L$507,MATCH($A364,'Russian Bonds'!$A$2:$A$507,0))/100))</f>
        <v>5.1326830680088147</v>
      </c>
      <c r="W364" s="129">
        <f t="shared" si="37"/>
        <v>73.656433860252747</v>
      </c>
      <c r="X364" s="21">
        <f t="shared" si="35"/>
        <v>5.7434915608096535</v>
      </c>
      <c r="Y364" s="28">
        <f t="shared" si="36"/>
        <v>3.8099856390758132E-3</v>
      </c>
    </row>
    <row r="365" spans="1:25" x14ac:dyDescent="0.2">
      <c r="A365" s="175">
        <v>41380</v>
      </c>
      <c r="B365">
        <f>B$50*EXP(-B$49*(HLOOKUP(B$49,'Russian Bonds'!$B$1:$L$507,MATCH($A365,'Russian Bonds'!$A$2:$A$507,0))/100))</f>
        <v>17.491188458244039</v>
      </c>
      <c r="C365">
        <f>C$50*EXP(-C$49*(HLOOKUP(C$49,'Russian Bonds'!$B$1:$L$507,MATCH($A365,'Russian Bonds'!$A$2:$A$507,0))/100))</f>
        <v>2.1940820029277579</v>
      </c>
      <c r="D365">
        <f>D$50*EXP(-D$49*(HLOOKUP(D$49,'Russian Bonds'!$B$1:$L$507,MATCH($A365,'Russian Bonds'!$A$2:$A$507,0))/100))</f>
        <v>15.904789621585715</v>
      </c>
      <c r="E365">
        <f>E$50*EXP(-E$49*(HLOOKUP(E$49,'Russian Bonds'!$B$1:$L$507,MATCH($A365,'Russian Bonds'!$A$2:$A$507,0))/100))</f>
        <v>1.6126355309417715</v>
      </c>
      <c r="F365">
        <f>F$50*EXP(-F$49*(HLOOKUP(F$49,'Russian Bonds'!$B$1:$L$507,MATCH($A365,'Russian Bonds'!$A$2:$A$507,0))/100))</f>
        <v>14.258194237212654</v>
      </c>
      <c r="G365">
        <f>G$50*EXP(-G$49*(HLOOKUP(G$49,'Russian Bonds'!$B$1:$L$507,MATCH($A365,'Russian Bonds'!$A$2:$A$507,0))/100))</f>
        <v>1.0911992950464946</v>
      </c>
      <c r="H365">
        <f>H$50*EXP(-H$49*(HLOOKUP(H$49,'Russian Bonds'!$B$1:$L$507,MATCH($A365,'Russian Bonds'!$A$2:$A$507,0))/100))</f>
        <v>1.0119481780278334</v>
      </c>
      <c r="I365">
        <f>I$50*EXP(-I$49*(HLOOKUP(I$49,'Russian Bonds'!$B$1:$L$507,MATCH($A365,'Russian Bonds'!$A$2:$A$507,0))/100))</f>
        <v>0.93451963793723758</v>
      </c>
      <c r="J365">
        <f>J$50*EXP(-J$49*(HLOOKUP(J$49,'Russian Bonds'!$B$1:$L$507,MATCH($A365,'Russian Bonds'!$A$2:$A$507,0))/100))</f>
        <v>0.86301549096353525</v>
      </c>
      <c r="K365">
        <f>K$50*EXP(-K$49*(HLOOKUP(K$49,'Russian Bonds'!$B$1:$L$507,MATCH($A365,'Russian Bonds'!$A$2:$A$507,0))/100))</f>
        <v>10.393027175237613</v>
      </c>
      <c r="L365">
        <f>L$50*EXP(-L$49*(HLOOKUP(L$49,'Russian Bonds'!$B$1:$L$507,MATCH($A365,'Russian Bonds'!$A$2:$A$507,0))/100))</f>
        <v>0.42342960513088113</v>
      </c>
      <c r="M365">
        <f>M$50*EXP(-M$49*(HLOOKUP(M$49,'Russian Bonds'!$B$1:$L$507,MATCH($A365,'Russian Bonds'!$A$2:$A$507,0))/100))</f>
        <v>0.39091387947379802</v>
      </c>
      <c r="N365">
        <f>N$50*EXP(-N$49*(HLOOKUP(N$49,'Russian Bonds'!$B$1:$L$507,MATCH($A365,'Russian Bonds'!$A$2:$A$507,0))/100))</f>
        <v>0.36089507987525038</v>
      </c>
      <c r="O365">
        <f>O$50*EXP(-O$49*(HLOOKUP(O$49,'Russian Bonds'!$B$1:$L$507,MATCH($A365,'Russian Bonds'!$A$2:$A$507,0))/100))</f>
        <v>0.33318146404390681</v>
      </c>
      <c r="P365">
        <f>P$50*EXP(-P$49*(HLOOKUP(P$49,'Russian Bonds'!$B$1:$L$507,MATCH($A365,'Russian Bonds'!$A$2:$A$507,0))/100))</f>
        <v>0.30210881849789062</v>
      </c>
      <c r="Q365">
        <f>Q$50*EXP(-Q$49*(HLOOKUP(Q$49,'Russian Bonds'!$B$1:$L$507,MATCH($A365,'Russian Bonds'!$A$2:$A$507,0))/100))</f>
        <v>0.27857498765685179</v>
      </c>
      <c r="R365">
        <f>R$50*EXP(-R$49*(HLOOKUP(R$49,'Russian Bonds'!$B$1:$L$507,MATCH($A365,'Russian Bonds'!$A$2:$A$507,0))/100))</f>
        <v>0.25687440748624479</v>
      </c>
      <c r="S365">
        <f>S$50*EXP(-S$49*(HLOOKUP(S$49,'Russian Bonds'!$B$1:$L$507,MATCH($A365,'Russian Bonds'!$A$2:$A$507,0))/100))</f>
        <v>0.23686427046597916</v>
      </c>
      <c r="T365">
        <f>T$50*EXP(-T$49*(HLOOKUP(T$49,'Russian Bonds'!$B$1:$L$507,MATCH($A365,'Russian Bonds'!$A$2:$A$507,0))/100))</f>
        <v>0.21841289357089741</v>
      </c>
      <c r="U365" s="25">
        <f>U$50*EXP(-U$49*(HLOOKUP(U$49,'Russian Bonds'!$B$1:$L$507,MATCH($A365,'Russian Bonds'!$A$2:$A$507,0))/100))</f>
        <v>5.1429587063579714</v>
      </c>
      <c r="W365" s="129">
        <f t="shared" si="37"/>
        <v>73.698813740684329</v>
      </c>
      <c r="X365" s="21">
        <f t="shared" si="35"/>
        <v>5.745991776007263</v>
      </c>
      <c r="Y365" s="28">
        <f t="shared" si="36"/>
        <v>5.7520695448649731E-4</v>
      </c>
    </row>
    <row r="366" spans="1:25" x14ac:dyDescent="0.2">
      <c r="A366" s="175">
        <v>41381</v>
      </c>
      <c r="B366">
        <f>B$50*EXP(-B$49*(HLOOKUP(B$49,'Russian Bonds'!$B$1:$L$507,MATCH($A366,'Russian Bonds'!$A$2:$A$507,0))/100))</f>
        <v>17.503436576506068</v>
      </c>
      <c r="C366">
        <f>C$50*EXP(-C$49*(HLOOKUP(C$49,'Russian Bonds'!$B$1:$L$507,MATCH($A366,'Russian Bonds'!$A$2:$A$507,0))/100))</f>
        <v>2.1958379708236069</v>
      </c>
      <c r="D366">
        <f>D$50*EXP(-D$49*(HLOOKUP(D$49,'Russian Bonds'!$B$1:$L$507,MATCH($A366,'Russian Bonds'!$A$2:$A$507,0))/100))</f>
        <v>15.919110375617807</v>
      </c>
      <c r="E366">
        <f>E$50*EXP(-E$49*(HLOOKUP(E$49,'Russian Bonds'!$B$1:$L$507,MATCH($A366,'Russian Bonds'!$A$2:$A$507,0))/100))</f>
        <v>1.6145718551410622</v>
      </c>
      <c r="F366">
        <f>F$50*EXP(-F$49*(HLOOKUP(F$49,'Russian Bonds'!$B$1:$L$507,MATCH($A366,'Russian Bonds'!$A$2:$A$507,0))/100))</f>
        <v>14.265325116902622</v>
      </c>
      <c r="G366">
        <f>G$50*EXP(-G$49*(HLOOKUP(G$49,'Russian Bonds'!$B$1:$L$507,MATCH($A366,'Russian Bonds'!$A$2:$A$507,0))/100))</f>
        <v>1.0918542110786846</v>
      </c>
      <c r="H366">
        <f>H$50*EXP(-H$49*(HLOOKUP(H$49,'Russian Bonds'!$B$1:$L$507,MATCH($A366,'Russian Bonds'!$A$2:$A$507,0))/100))</f>
        <v>1.0119481780278334</v>
      </c>
      <c r="I366">
        <f>I$50*EXP(-I$49*(HLOOKUP(I$49,'Russian Bonds'!$B$1:$L$507,MATCH($A366,'Russian Bonds'!$A$2:$A$507,0))/100))</f>
        <v>0.93451963793723758</v>
      </c>
      <c r="J366">
        <f>J$50*EXP(-J$49*(HLOOKUP(J$49,'Russian Bonds'!$B$1:$L$507,MATCH($A366,'Russian Bonds'!$A$2:$A$507,0))/100))</f>
        <v>0.86301549096353525</v>
      </c>
      <c r="K366">
        <f>K$50*EXP(-K$49*(HLOOKUP(K$49,'Russian Bonds'!$B$1:$L$507,MATCH($A366,'Russian Bonds'!$A$2:$A$507,0))/100))</f>
        <v>10.403425400659042</v>
      </c>
      <c r="L366">
        <f>L$50*EXP(-L$49*(HLOOKUP(L$49,'Russian Bonds'!$B$1:$L$507,MATCH($A366,'Russian Bonds'!$A$2:$A$507,0))/100))</f>
        <v>0.42389563396539282</v>
      </c>
      <c r="M366">
        <f>M$50*EXP(-M$49*(HLOOKUP(M$49,'Russian Bonds'!$B$1:$L$507,MATCH($A366,'Russian Bonds'!$A$2:$A$507,0))/100))</f>
        <v>0.39138325769977672</v>
      </c>
      <c r="N366">
        <f>N$50*EXP(-N$49*(HLOOKUP(N$49,'Russian Bonds'!$B$1:$L$507,MATCH($A366,'Russian Bonds'!$A$2:$A$507,0))/100))</f>
        <v>0.3613645485676214</v>
      </c>
      <c r="O366">
        <f>O$50*EXP(-O$49*(HLOOKUP(O$49,'Russian Bonds'!$B$1:$L$507,MATCH($A366,'Russian Bonds'!$A$2:$A$507,0))/100))</f>
        <v>0.33364824476383131</v>
      </c>
      <c r="P366">
        <f>P$50*EXP(-P$49*(HLOOKUP(P$49,'Russian Bonds'!$B$1:$L$507,MATCH($A366,'Russian Bonds'!$A$2:$A$507,0))/100))</f>
        <v>0.30301650580357742</v>
      </c>
      <c r="Q366">
        <f>Q$50*EXP(-Q$49*(HLOOKUP(Q$49,'Russian Bonds'!$B$1:$L$507,MATCH($A366,'Russian Bonds'!$A$2:$A$507,0))/100))</f>
        <v>0.27946785544389929</v>
      </c>
      <c r="R366">
        <f>R$50*EXP(-R$49*(HLOOKUP(R$49,'Russian Bonds'!$B$1:$L$507,MATCH($A366,'Russian Bonds'!$A$2:$A$507,0))/100))</f>
        <v>0.25774926688990318</v>
      </c>
      <c r="S366">
        <f>S$50*EXP(-S$49*(HLOOKUP(S$49,'Russian Bonds'!$B$1:$L$507,MATCH($A366,'Russian Bonds'!$A$2:$A$507,0))/100))</f>
        <v>0.23771851856364473</v>
      </c>
      <c r="T366">
        <f>T$50*EXP(-T$49*(HLOOKUP(T$49,'Russian Bonds'!$B$1:$L$507,MATCH($A366,'Russian Bonds'!$A$2:$A$507,0))/100))</f>
        <v>0.21924444150691613</v>
      </c>
      <c r="U366" s="25">
        <f>U$50*EXP(-U$49*(HLOOKUP(U$49,'Russian Bonds'!$B$1:$L$507,MATCH($A366,'Russian Bonds'!$A$2:$A$507,0))/100))</f>
        <v>5.1532549165488062</v>
      </c>
      <c r="W366" s="129">
        <f t="shared" si="37"/>
        <v>73.763788003410866</v>
      </c>
      <c r="X366" s="21">
        <f t="shared" si="35"/>
        <v>5.7478892239242478</v>
      </c>
      <c r="Y366" s="28">
        <f t="shared" si="36"/>
        <v>8.8123044301134938E-4</v>
      </c>
    </row>
    <row r="367" spans="1:25" x14ac:dyDescent="0.2">
      <c r="A367" s="175">
        <v>41382</v>
      </c>
      <c r="B367">
        <f>B$50*EXP(-B$49*(HLOOKUP(B$49,'Russian Bonds'!$B$1:$L$507,MATCH($A367,'Russian Bonds'!$A$2:$A$507,0))/100))</f>
        <v>17.501686320362683</v>
      </c>
      <c r="C367">
        <f>C$50*EXP(-C$49*(HLOOKUP(C$49,'Russian Bonds'!$B$1:$L$507,MATCH($A367,'Russian Bonds'!$A$2:$A$507,0))/100))</f>
        <v>2.1949598112788955</v>
      </c>
      <c r="D367">
        <f>D$50*EXP(-D$49*(HLOOKUP(D$49,'Russian Bonds'!$B$1:$L$507,MATCH($A367,'Russian Bonds'!$A$2:$A$507,0))/100))</f>
        <v>15.909561774259302</v>
      </c>
      <c r="E367">
        <f>E$50*EXP(-E$49*(HLOOKUP(E$49,'Russian Bonds'!$B$1:$L$507,MATCH($A367,'Russian Bonds'!$A$2:$A$507,0))/100))</f>
        <v>1.6132807141821937</v>
      </c>
      <c r="F367">
        <f>F$50*EXP(-F$49*(HLOOKUP(F$49,'Russian Bonds'!$B$1:$L$507,MATCH($A367,'Russian Bonds'!$A$2:$A$507,0))/100))</f>
        <v>14.25106692207132</v>
      </c>
      <c r="G367">
        <f>G$50*EXP(-G$49*(HLOOKUP(G$49,'Russian Bonds'!$B$1:$L$507,MATCH($A367,'Russian Bonds'!$A$2:$A$507,0))/100))</f>
        <v>1.0905447718460626</v>
      </c>
      <c r="H367">
        <f>H$50*EXP(-H$49*(HLOOKUP(H$49,'Russian Bonds'!$B$1:$L$507,MATCH($A367,'Russian Bonds'!$A$2:$A$507,0))/100))</f>
        <v>1.0105324418251733</v>
      </c>
      <c r="I367">
        <f>I$50*EXP(-I$49*(HLOOKUP(I$49,'Russian Bonds'!$B$1:$L$507,MATCH($A367,'Russian Bonds'!$A$2:$A$507,0))/100))</f>
        <v>0.93302560206396423</v>
      </c>
      <c r="J367">
        <f>J$50*EXP(-J$49*(HLOOKUP(J$49,'Russian Bonds'!$B$1:$L$507,MATCH($A367,'Russian Bonds'!$A$2:$A$507,0))/100))</f>
        <v>0.86146346032642251</v>
      </c>
      <c r="K367">
        <f>K$50*EXP(-K$49*(HLOOKUP(K$49,'Russian Bonds'!$B$1:$L$507,MATCH($A367,'Russian Bonds'!$A$2:$A$507,0))/100))</f>
        <v>10.382639342844223</v>
      </c>
      <c r="L367">
        <f>L$50*EXP(-L$49*(HLOOKUP(L$49,'Russian Bonds'!$B$1:$L$507,MATCH($A367,'Russian Bonds'!$A$2:$A$507,0))/100))</f>
        <v>0.4229640886462433</v>
      </c>
      <c r="M367">
        <f>M$50*EXP(-M$49*(HLOOKUP(M$49,'Russian Bonds'!$B$1:$L$507,MATCH($A367,'Russian Bonds'!$A$2:$A$507,0))/100))</f>
        <v>0.39044506416387331</v>
      </c>
      <c r="N367">
        <f>N$50*EXP(-N$49*(HLOOKUP(N$49,'Russian Bonds'!$B$1:$L$507,MATCH($A367,'Russian Bonds'!$A$2:$A$507,0))/100))</f>
        <v>0.36042622109565026</v>
      </c>
      <c r="O367">
        <f>O$50*EXP(-O$49*(HLOOKUP(O$49,'Russian Bonds'!$B$1:$L$507,MATCH($A367,'Russian Bonds'!$A$2:$A$507,0))/100))</f>
        <v>0.33271533635975842</v>
      </c>
      <c r="P367">
        <f>P$50*EXP(-P$49*(HLOOKUP(P$49,'Russian Bonds'!$B$1:$L$507,MATCH($A367,'Russian Bonds'!$A$2:$A$507,0))/100))</f>
        <v>0.30301650580357742</v>
      </c>
      <c r="Q367">
        <f>Q$50*EXP(-Q$49*(HLOOKUP(Q$49,'Russian Bonds'!$B$1:$L$507,MATCH($A367,'Russian Bonds'!$A$2:$A$507,0))/100))</f>
        <v>0.27946785544389929</v>
      </c>
      <c r="R367">
        <f>R$50*EXP(-R$49*(HLOOKUP(R$49,'Russian Bonds'!$B$1:$L$507,MATCH($A367,'Russian Bonds'!$A$2:$A$507,0))/100))</f>
        <v>0.25774926688990318</v>
      </c>
      <c r="S367">
        <f>S$50*EXP(-S$49*(HLOOKUP(S$49,'Russian Bonds'!$B$1:$L$507,MATCH($A367,'Russian Bonds'!$A$2:$A$507,0))/100))</f>
        <v>0.23771851856364473</v>
      </c>
      <c r="T367">
        <f>T$50*EXP(-T$49*(HLOOKUP(T$49,'Russian Bonds'!$B$1:$L$507,MATCH($A367,'Russian Bonds'!$A$2:$A$507,0))/100))</f>
        <v>0.21924444150691613</v>
      </c>
      <c r="U367" s="25">
        <f>U$50*EXP(-U$49*(HLOOKUP(U$49,'Russian Bonds'!$B$1:$L$507,MATCH($A367,'Russian Bonds'!$A$2:$A$507,0))/100))</f>
        <v>5.1635717397661809</v>
      </c>
      <c r="W367" s="129">
        <f t="shared" si="37"/>
        <v>73.716080199299881</v>
      </c>
      <c r="X367" s="21">
        <f t="shared" si="35"/>
        <v>5.7488881307377664</v>
      </c>
      <c r="Y367" s="28">
        <f t="shared" si="36"/>
        <v>-6.4697380539451542E-4</v>
      </c>
    </row>
    <row r="368" spans="1:25" x14ac:dyDescent="0.2">
      <c r="A368" s="175">
        <v>41383</v>
      </c>
      <c r="B368">
        <f>B$50*EXP(-B$49*(HLOOKUP(B$49,'Russian Bonds'!$B$1:$L$507,MATCH($A368,'Russian Bonds'!$A$2:$A$507,0))/100))</f>
        <v>17.515693271452374</v>
      </c>
      <c r="C368">
        <f>C$50*EXP(-C$49*(HLOOKUP(C$49,'Russian Bonds'!$B$1:$L$507,MATCH($A368,'Russian Bonds'!$A$2:$A$507,0))/100))</f>
        <v>2.197595344055832</v>
      </c>
      <c r="D368">
        <f>D$50*EXP(-D$49*(HLOOKUP(D$49,'Russian Bonds'!$B$1:$L$507,MATCH($A368,'Russian Bonds'!$A$2:$A$507,0))/100))</f>
        <v>15.938224774414099</v>
      </c>
      <c r="E368">
        <f>E$50*EXP(-E$49*(HLOOKUP(E$49,'Russian Bonds'!$B$1:$L$507,MATCH($A368,'Russian Bonds'!$A$2:$A$507,0))/100))</f>
        <v>1.6171572378639179</v>
      </c>
      <c r="F368">
        <f>F$50*EXP(-F$49*(HLOOKUP(F$49,'Russian Bonds'!$B$1:$L$507,MATCH($A368,'Russian Bonds'!$A$2:$A$507,0))/100))</f>
        <v>14.286739161095989</v>
      </c>
      <c r="G368">
        <f>G$50*EXP(-G$49*(HLOOKUP(G$49,'Russian Bonds'!$B$1:$L$507,MATCH($A368,'Russian Bonds'!$A$2:$A$507,0))/100))</f>
        <v>1.0938213185242083</v>
      </c>
      <c r="H368">
        <f>H$50*EXP(-H$49*(HLOOKUP(H$49,'Russian Bonds'!$B$1:$L$507,MATCH($A368,'Russian Bonds'!$A$2:$A$507,0))/100))</f>
        <v>1.0133658976492468</v>
      </c>
      <c r="I368">
        <f>I$50*EXP(-I$49*(HLOOKUP(I$49,'Russian Bonds'!$B$1:$L$507,MATCH($A368,'Russian Bonds'!$A$2:$A$507,0))/100))</f>
        <v>0.9360160661812944</v>
      </c>
      <c r="J368">
        <f>J$50*EXP(-J$49*(HLOOKUP(J$49,'Russian Bonds'!$B$1:$L$507,MATCH($A368,'Russian Bonds'!$A$2:$A$507,0))/100))</f>
        <v>0.86457031777159365</v>
      </c>
      <c r="K368">
        <f>K$50*EXP(-K$49*(HLOOKUP(K$49,'Russian Bonds'!$B$1:$L$507,MATCH($A368,'Russian Bonds'!$A$2:$A$507,0))/100))</f>
        <v>10.403425400659042</v>
      </c>
      <c r="L368">
        <f>L$50*EXP(-L$49*(HLOOKUP(L$49,'Russian Bonds'!$B$1:$L$507,MATCH($A368,'Russian Bonds'!$A$2:$A$507,0))/100))</f>
        <v>0.42389563396539282</v>
      </c>
      <c r="M368">
        <f>M$50*EXP(-M$49*(HLOOKUP(M$49,'Russian Bonds'!$B$1:$L$507,MATCH($A368,'Russian Bonds'!$A$2:$A$507,0))/100))</f>
        <v>0.39138325769977672</v>
      </c>
      <c r="N368">
        <f>N$50*EXP(-N$49*(HLOOKUP(N$49,'Russian Bonds'!$B$1:$L$507,MATCH($A368,'Russian Bonds'!$A$2:$A$507,0))/100))</f>
        <v>0.3613645485676214</v>
      </c>
      <c r="O368">
        <f>O$50*EXP(-O$49*(HLOOKUP(O$49,'Russian Bonds'!$B$1:$L$507,MATCH($A368,'Russian Bonds'!$A$2:$A$507,0))/100))</f>
        <v>0.33364824476383131</v>
      </c>
      <c r="P368">
        <f>P$50*EXP(-P$49*(HLOOKUP(P$49,'Russian Bonds'!$B$1:$L$507,MATCH($A368,'Russian Bonds'!$A$2:$A$507,0))/100))</f>
        <v>0.30210881849789062</v>
      </c>
      <c r="Q368">
        <f>Q$50*EXP(-Q$49*(HLOOKUP(Q$49,'Russian Bonds'!$B$1:$L$507,MATCH($A368,'Russian Bonds'!$A$2:$A$507,0))/100))</f>
        <v>0.27857498765685179</v>
      </c>
      <c r="R368">
        <f>R$50*EXP(-R$49*(HLOOKUP(R$49,'Russian Bonds'!$B$1:$L$507,MATCH($A368,'Russian Bonds'!$A$2:$A$507,0))/100))</f>
        <v>0.25687440748624479</v>
      </c>
      <c r="S368">
        <f>S$50*EXP(-S$49*(HLOOKUP(S$49,'Russian Bonds'!$B$1:$L$507,MATCH($A368,'Russian Bonds'!$A$2:$A$507,0))/100))</f>
        <v>0.23686427046597916</v>
      </c>
      <c r="T368">
        <f>T$50*EXP(-T$49*(HLOOKUP(T$49,'Russian Bonds'!$B$1:$L$507,MATCH($A368,'Russian Bonds'!$A$2:$A$507,0))/100))</f>
        <v>0.21841289357089741</v>
      </c>
      <c r="U368" s="25">
        <f>U$50*EXP(-U$49*(HLOOKUP(U$49,'Russian Bonds'!$B$1:$L$507,MATCH($A368,'Russian Bonds'!$A$2:$A$507,0))/100))</f>
        <v>5.1224279603987757</v>
      </c>
      <c r="W368" s="129">
        <f t="shared" si="37"/>
        <v>73.792163812740867</v>
      </c>
      <c r="X368" s="21">
        <f t="shared" si="35"/>
        <v>5.7395499661826408</v>
      </c>
      <c r="Y368" s="28">
        <f t="shared" si="36"/>
        <v>1.0315846507116214E-3</v>
      </c>
    </row>
    <row r="369" spans="1:25" x14ac:dyDescent="0.2">
      <c r="A369" s="175">
        <v>41387</v>
      </c>
      <c r="B369">
        <f>B$50*EXP(-B$49*(HLOOKUP(B$49,'Russian Bonds'!$B$1:$L$507,MATCH($A369,'Russian Bonds'!$A$2:$A$507,0))/100))</f>
        <v>17.54374081273625</v>
      </c>
      <c r="C369">
        <f>C$50*EXP(-C$49*(HLOOKUP(C$49,'Russian Bonds'!$B$1:$L$507,MATCH($A369,'Russian Bonds'!$A$2:$A$507,0))/100))</f>
        <v>2.2046389128563808</v>
      </c>
      <c r="D369">
        <f>D$50*EXP(-D$49*(HLOOKUP(D$49,'Russian Bonds'!$B$1:$L$507,MATCH($A369,'Russian Bonds'!$A$2:$A$507,0))/100))</f>
        <v>16.000505218960736</v>
      </c>
      <c r="E369">
        <f>E$50*EXP(-E$49*(HLOOKUP(E$49,'Russian Bonds'!$B$1:$L$507,MATCH($A369,'Russian Bonds'!$A$2:$A$507,0))/100))</f>
        <v>1.6255883574135253</v>
      </c>
      <c r="F369">
        <f>F$50*EXP(-F$49*(HLOOKUP(F$49,'Russian Bonds'!$B$1:$L$507,MATCH($A369,'Russian Bonds'!$A$2:$A$507,0))/100))</f>
        <v>14.365532710116518</v>
      </c>
      <c r="G369">
        <f>G$50*EXP(-G$49*(HLOOKUP(G$49,'Russian Bonds'!$B$1:$L$507,MATCH($A369,'Russian Bonds'!$A$2:$A$507,0))/100))</f>
        <v>1.1010644151529212</v>
      </c>
      <c r="H369">
        <f>H$50*EXP(-H$49*(HLOOKUP(H$49,'Russian Bonds'!$B$1:$L$507,MATCH($A369,'Russian Bonds'!$A$2:$A$507,0))/100))</f>
        <v>1.0204843444295553</v>
      </c>
      <c r="I369">
        <f>I$50*EXP(-I$49*(HLOOKUP(I$49,'Russian Bonds'!$B$1:$L$507,MATCH($A369,'Russian Bonds'!$A$2:$A$507,0))/100))</f>
        <v>0.94353422725823632</v>
      </c>
      <c r="J369">
        <f>J$50*EXP(-J$49*(HLOOKUP(J$49,'Russian Bonds'!$B$1:$L$507,MATCH($A369,'Russian Bonds'!$A$2:$A$507,0))/100))</f>
        <v>0.87238657101147932</v>
      </c>
      <c r="K369">
        <f>K$50*EXP(-K$49*(HLOOKUP(K$49,'Russian Bonds'!$B$1:$L$507,MATCH($A369,'Russian Bonds'!$A$2:$A$507,0))/100))</f>
        <v>10.507981564183345</v>
      </c>
      <c r="L369">
        <f>L$50*EXP(-L$49*(HLOOKUP(L$49,'Russian Bonds'!$B$1:$L$507,MATCH($A369,'Russian Bonds'!$A$2:$A$507,0))/100))</f>
        <v>0.42858422591821255</v>
      </c>
      <c r="M369">
        <f>M$50*EXP(-M$49*(HLOOKUP(M$49,'Russian Bonds'!$B$1:$L$507,MATCH($A369,'Russian Bonds'!$A$2:$A$507,0))/100))</f>
        <v>0.39610814944407502</v>
      </c>
      <c r="N369">
        <f>N$50*EXP(-N$49*(HLOOKUP(N$49,'Russian Bonds'!$B$1:$L$507,MATCH($A369,'Russian Bonds'!$A$2:$A$507,0))/100))</f>
        <v>0.36609295575416612</v>
      </c>
      <c r="O369">
        <f>O$50*EXP(-O$49*(HLOOKUP(O$49,'Russian Bonds'!$B$1:$L$507,MATCH($A369,'Russian Bonds'!$A$2:$A$507,0))/100))</f>
        <v>0.33835217084253438</v>
      </c>
      <c r="P369">
        <f>P$50*EXP(-P$49*(HLOOKUP(P$49,'Russian Bonds'!$B$1:$L$507,MATCH($A369,'Russian Bonds'!$A$2:$A$507,0))/100))</f>
        <v>0.30621494151643341</v>
      </c>
      <c r="Q369">
        <f>Q$50*EXP(-Q$49*(HLOOKUP(Q$49,'Russian Bonds'!$B$1:$L$507,MATCH($A369,'Russian Bonds'!$A$2:$A$507,0))/100))</f>
        <v>0.28261548927110647</v>
      </c>
      <c r="R369">
        <f>R$50*EXP(-R$49*(HLOOKUP(R$49,'Russian Bonds'!$B$1:$L$507,MATCH($A369,'Russian Bonds'!$A$2:$A$507,0))/100))</f>
        <v>0.26083480571002937</v>
      </c>
      <c r="S369">
        <f>S$50*EXP(-S$49*(HLOOKUP(S$49,'Russian Bonds'!$B$1:$L$507,MATCH($A369,'Russian Bonds'!$A$2:$A$507,0))/100))</f>
        <v>0.24073272149823524</v>
      </c>
      <c r="T369">
        <f>T$50*EXP(-T$49*(HLOOKUP(T$49,'Russian Bonds'!$B$1:$L$507,MATCH($A369,'Russian Bonds'!$A$2:$A$507,0))/100))</f>
        <v>0.22217986990728736</v>
      </c>
      <c r="U369" s="25">
        <f>U$50*EXP(-U$49*(HLOOKUP(U$49,'Russian Bonds'!$B$1:$L$507,MATCH($A369,'Russian Bonds'!$A$2:$A$507,0))/100))</f>
        <v>5.2050459894874317</v>
      </c>
      <c r="W369" s="129">
        <f t="shared" si="37"/>
        <v>74.232218453468477</v>
      </c>
      <c r="X369" s="21">
        <f t="shared" si="35"/>
        <v>5.7614140966664129</v>
      </c>
      <c r="Y369" s="28">
        <f t="shared" si="36"/>
        <v>5.9457223246133896E-3</v>
      </c>
    </row>
    <row r="370" spans="1:25" x14ac:dyDescent="0.2">
      <c r="A370" s="175">
        <v>41388</v>
      </c>
      <c r="B370">
        <f>B$50*EXP(-B$49*(HLOOKUP(B$49,'Russian Bonds'!$B$1:$L$507,MATCH($A370,'Russian Bonds'!$A$2:$A$507,0))/100))</f>
        <v>17.596451061014193</v>
      </c>
      <c r="C370">
        <f>C$50*EXP(-C$49*(HLOOKUP(C$49,'Russian Bonds'!$B$1:$L$507,MATCH($A370,'Russian Bonds'!$A$2:$A$507,0))/100))</f>
        <v>2.2130324783995121</v>
      </c>
      <c r="D370">
        <f>D$50*EXP(-D$49*(HLOOKUP(D$49,'Russian Bonds'!$B$1:$L$507,MATCH($A370,'Russian Bonds'!$A$2:$A$507,0))/100))</f>
        <v>16.0582108455548</v>
      </c>
      <c r="E370">
        <f>E$50*EXP(-E$49*(HLOOKUP(E$49,'Russian Bonds'!$B$1:$L$507,MATCH($A370,'Russian Bonds'!$A$2:$A$507,0))/100))</f>
        <v>1.633409938305822</v>
      </c>
      <c r="F370">
        <f>F$50*EXP(-F$49*(HLOOKUP(F$49,'Russian Bonds'!$B$1:$L$507,MATCH($A370,'Russian Bonds'!$A$2:$A$507,0))/100))</f>
        <v>14.437540242482385</v>
      </c>
      <c r="G370">
        <f>G$50*EXP(-G$49*(HLOOKUP(G$49,'Russian Bonds'!$B$1:$L$507,MATCH($A370,'Russian Bonds'!$A$2:$A$507,0))/100))</f>
        <v>1.1076906605011592</v>
      </c>
      <c r="H370">
        <f>H$50*EXP(-H$49*(HLOOKUP(H$49,'Russian Bonds'!$B$1:$L$507,MATCH($A370,'Russian Bonds'!$A$2:$A$507,0))/100))</f>
        <v>1.02981313357816</v>
      </c>
      <c r="I370">
        <f>I$50*EXP(-I$49*(HLOOKUP(I$49,'Russian Bonds'!$B$1:$L$507,MATCH($A370,'Russian Bonds'!$A$2:$A$507,0))/100))</f>
        <v>0.95339818690488853</v>
      </c>
      <c r="J370">
        <f>J$50*EXP(-J$49*(HLOOKUP(J$49,'Russian Bonds'!$B$1:$L$507,MATCH($A370,'Russian Bonds'!$A$2:$A$507,0))/100))</f>
        <v>0.88265343794485662</v>
      </c>
      <c r="K370">
        <f>K$50*EXP(-K$49*(HLOOKUP(K$49,'Russian Bonds'!$B$1:$L$507,MATCH($A370,'Russian Bonds'!$A$2:$A$507,0))/100))</f>
        <v>10.624207431719006</v>
      </c>
      <c r="L370">
        <f>L$50*EXP(-L$49*(HLOOKUP(L$49,'Russian Bonds'!$B$1:$L$507,MATCH($A370,'Russian Bonds'!$A$2:$A$507,0))/100))</f>
        <v>0.43380159648765459</v>
      </c>
      <c r="M370">
        <f>M$50*EXP(-M$49*(HLOOKUP(M$49,'Russian Bonds'!$B$1:$L$507,MATCH($A370,'Russian Bonds'!$A$2:$A$507,0))/100))</f>
        <v>0.40137143830045668</v>
      </c>
      <c r="N370">
        <f>N$50*EXP(-N$49*(HLOOKUP(N$49,'Russian Bonds'!$B$1:$L$507,MATCH($A370,'Russian Bonds'!$A$2:$A$507,0))/100))</f>
        <v>0.37136569525732943</v>
      </c>
      <c r="O370">
        <f>O$50*EXP(-O$49*(HLOOKUP(O$49,'Russian Bonds'!$B$1:$L$507,MATCH($A370,'Russian Bonds'!$A$2:$A$507,0))/100))</f>
        <v>0.34360312282789246</v>
      </c>
      <c r="P370">
        <f>P$50*EXP(-P$49*(HLOOKUP(P$49,'Russian Bonds'!$B$1:$L$507,MATCH($A370,'Russian Bonds'!$A$2:$A$507,0))/100))</f>
        <v>0.30713496568722087</v>
      </c>
      <c r="Q370">
        <f>Q$50*EXP(-Q$49*(HLOOKUP(Q$49,'Russian Bonds'!$B$1:$L$507,MATCH($A370,'Russian Bonds'!$A$2:$A$507,0))/100))</f>
        <v>0.28352130737277204</v>
      </c>
      <c r="R370">
        <f>R$50*EXP(-R$49*(HLOOKUP(R$49,'Russian Bonds'!$B$1:$L$507,MATCH($A370,'Russian Bonds'!$A$2:$A$507,0))/100))</f>
        <v>0.26172315338471563</v>
      </c>
      <c r="S370">
        <f>S$50*EXP(-S$49*(HLOOKUP(S$49,'Russian Bonds'!$B$1:$L$507,MATCH($A370,'Russian Bonds'!$A$2:$A$507,0))/100))</f>
        <v>0.24160092111728779</v>
      </c>
      <c r="T370">
        <f>T$50*EXP(-T$49*(HLOOKUP(T$49,'Russian Bonds'!$B$1:$L$507,MATCH($A370,'Russian Bonds'!$A$2:$A$507,0))/100))</f>
        <v>0.22302575958543649</v>
      </c>
      <c r="U370" s="25">
        <f>U$50*EXP(-U$49*(HLOOKUP(U$49,'Russian Bonds'!$B$1:$L$507,MATCH($A370,'Russian Bonds'!$A$2:$A$507,0))/100))</f>
        <v>5.1019791733962281</v>
      </c>
      <c r="W370" s="129">
        <f t="shared" si="37"/>
        <v>74.50553454982176</v>
      </c>
      <c r="X370" s="21">
        <f t="shared" si="35"/>
        <v>5.7449623015019506</v>
      </c>
      <c r="Y370" s="28">
        <f t="shared" si="36"/>
        <v>3.6751449913348232E-3</v>
      </c>
    </row>
    <row r="371" spans="1:25" x14ac:dyDescent="0.2">
      <c r="A371" s="175">
        <v>41389</v>
      </c>
      <c r="B371">
        <f>B$50*EXP(-B$49*(HLOOKUP(B$49,'Russian Bonds'!$B$1:$L$507,MATCH($A371,'Russian Bonds'!$A$2:$A$507,0))/100))</f>
        <v>17.5788634052467</v>
      </c>
      <c r="C371">
        <f>C$50*EXP(-C$49*(HLOOKUP(C$49,'Russian Bonds'!$B$1:$L$507,MATCH($A371,'Russian Bonds'!$A$2:$A$507,0))/100))</f>
        <v>2.2094944576054858</v>
      </c>
      <c r="D371">
        <f>D$50*EXP(-D$49*(HLOOKUP(D$49,'Russian Bonds'!$B$1:$L$507,MATCH($A371,'Russian Bonds'!$A$2:$A$507,0))/100))</f>
        <v>16.04376495741856</v>
      </c>
      <c r="E371">
        <f>E$50*EXP(-E$49*(HLOOKUP(E$49,'Russian Bonds'!$B$1:$L$507,MATCH($A371,'Russian Bonds'!$A$2:$A$507,0))/100))</f>
        <v>1.6314510219647296</v>
      </c>
      <c r="F371">
        <f>F$50*EXP(-F$49*(HLOOKUP(F$49,'Russian Bonds'!$B$1:$L$507,MATCH($A371,'Russian Bonds'!$A$2:$A$507,0))/100))</f>
        <v>14.444760817596977</v>
      </c>
      <c r="G371">
        <f>G$50*EXP(-G$49*(HLOOKUP(G$49,'Russian Bonds'!$B$1:$L$507,MATCH($A371,'Russian Bonds'!$A$2:$A$507,0))/100))</f>
        <v>1.1083554743216617</v>
      </c>
      <c r="H371">
        <f>H$50*EXP(-H$49*(HLOOKUP(H$49,'Russian Bonds'!$B$1:$L$507,MATCH($A371,'Russian Bonds'!$A$2:$A$507,0))/100))</f>
        <v>1.02981313357816</v>
      </c>
      <c r="I371">
        <f>I$50*EXP(-I$49*(HLOOKUP(I$49,'Russian Bonds'!$B$1:$L$507,MATCH($A371,'Russian Bonds'!$A$2:$A$507,0))/100))</f>
        <v>0.95339818690488853</v>
      </c>
      <c r="J371">
        <f>J$50*EXP(-J$49*(HLOOKUP(J$49,'Russian Bonds'!$B$1:$L$507,MATCH($A371,'Russian Bonds'!$A$2:$A$507,0))/100))</f>
        <v>0.88265343794485662</v>
      </c>
      <c r="K371">
        <f>K$50*EXP(-K$49*(HLOOKUP(K$49,'Russian Bonds'!$B$1:$L$507,MATCH($A371,'Russian Bonds'!$A$2:$A$507,0))/100))</f>
        <v>10.602980251111902</v>
      </c>
      <c r="L371">
        <f>L$50*EXP(-L$49*(HLOOKUP(L$49,'Russian Bonds'!$B$1:$L$507,MATCH($A371,'Russian Bonds'!$A$2:$A$507,0))/100))</f>
        <v>0.43284828200581521</v>
      </c>
      <c r="M371">
        <f>M$50*EXP(-M$49*(HLOOKUP(M$49,'Russian Bonds'!$B$1:$L$507,MATCH($A371,'Russian Bonds'!$A$2:$A$507,0))/100))</f>
        <v>0.4004093018740727</v>
      </c>
      <c r="N371">
        <f>N$50*EXP(-N$49*(HLOOKUP(N$49,'Russian Bonds'!$B$1:$L$507,MATCH($A371,'Russian Bonds'!$A$2:$A$507,0))/100))</f>
        <v>0.37040139857856313</v>
      </c>
      <c r="O371">
        <f>O$50*EXP(-O$49*(HLOOKUP(O$49,'Russian Bonds'!$B$1:$L$507,MATCH($A371,'Russian Bonds'!$A$2:$A$507,0))/100))</f>
        <v>0.34264237975196599</v>
      </c>
      <c r="P371">
        <f>P$50*EXP(-P$49*(HLOOKUP(P$49,'Russian Bonds'!$B$1:$L$507,MATCH($A371,'Russian Bonds'!$A$2:$A$507,0))/100))</f>
        <v>0.30392692025986179</v>
      </c>
      <c r="Q371">
        <f>Q$50*EXP(-Q$49*(HLOOKUP(Q$49,'Russian Bonds'!$B$1:$L$507,MATCH($A371,'Russian Bonds'!$A$2:$A$507,0))/100))</f>
        <v>0.28036358498422848</v>
      </c>
      <c r="R371">
        <f>R$50*EXP(-R$49*(HLOOKUP(R$49,'Russian Bonds'!$B$1:$L$507,MATCH($A371,'Russian Bonds'!$A$2:$A$507,0))/100))</f>
        <v>0.25862710587795712</v>
      </c>
      <c r="S371">
        <f>S$50*EXP(-S$49*(HLOOKUP(S$49,'Russian Bonds'!$B$1:$L$507,MATCH($A371,'Russian Bonds'!$A$2:$A$507,0))/100))</f>
        <v>0.23857584749663813</v>
      </c>
      <c r="T371">
        <f>T$50*EXP(-T$49*(HLOOKUP(T$49,'Russian Bonds'!$B$1:$L$507,MATCH($A371,'Russian Bonds'!$A$2:$A$507,0))/100))</f>
        <v>0.22007915533647981</v>
      </c>
      <c r="U371" s="25">
        <f>U$50*EXP(-U$49*(HLOOKUP(U$49,'Russian Bonds'!$B$1:$L$507,MATCH($A371,'Russian Bonds'!$A$2:$A$507,0))/100))</f>
        <v>5.0009532170016788</v>
      </c>
      <c r="W371" s="129">
        <f t="shared" si="37"/>
        <v>74.334362336861204</v>
      </c>
      <c r="X371" s="21">
        <f t="shared" si="35"/>
        <v>5.7235066724848922</v>
      </c>
      <c r="Y371" s="28">
        <f t="shared" si="36"/>
        <v>-2.3000860925741647E-3</v>
      </c>
    </row>
    <row r="372" spans="1:25" x14ac:dyDescent="0.2">
      <c r="A372" s="175">
        <v>41390</v>
      </c>
      <c r="B372">
        <f>B$50*EXP(-B$49*(HLOOKUP(B$49,'Russian Bonds'!$B$1:$L$507,MATCH($A372,'Russian Bonds'!$A$2:$A$507,0))/100))</f>
        <v>17.580621379484473</v>
      </c>
      <c r="C372">
        <f>C$50*EXP(-C$49*(HLOOKUP(C$49,'Russian Bonds'!$B$1:$L$507,MATCH($A372,'Russian Bonds'!$A$2:$A$507,0))/100))</f>
        <v>2.2094944576054858</v>
      </c>
      <c r="D372">
        <f>D$50*EXP(-D$49*(HLOOKUP(D$49,'Russian Bonds'!$B$1:$L$507,MATCH($A372,'Russian Bonds'!$A$2:$A$507,0))/100))</f>
        <v>16.034141585744312</v>
      </c>
      <c r="E372">
        <f>E$50*EXP(-E$49*(HLOOKUP(E$49,'Russian Bonds'!$B$1:$L$507,MATCH($A372,'Russian Bonds'!$A$2:$A$507,0))/100))</f>
        <v>1.6301463830722955</v>
      </c>
      <c r="F372">
        <f>F$50*EXP(-F$49*(HLOOKUP(F$49,'Russian Bonds'!$B$1:$L$507,MATCH($A372,'Russian Bonds'!$A$2:$A$507,0))/100))</f>
        <v>14.423109918604368</v>
      </c>
      <c r="G372">
        <f>G$50*EXP(-G$49*(HLOOKUP(G$49,'Russian Bonds'!$B$1:$L$507,MATCH($A372,'Russian Bonds'!$A$2:$A$507,0))/100))</f>
        <v>1.1063622289269142</v>
      </c>
      <c r="H372">
        <f>H$50*EXP(-H$49*(HLOOKUP(H$49,'Russian Bonds'!$B$1:$L$507,MATCH($A372,'Russian Bonds'!$A$2:$A$507,0))/100))</f>
        <v>1.0283724039372184</v>
      </c>
      <c r="I372">
        <f>I$50*EXP(-I$49*(HLOOKUP(I$49,'Russian Bonds'!$B$1:$L$507,MATCH($A372,'Russian Bonds'!$A$2:$A$507,0))/100))</f>
        <v>0.95187396950492686</v>
      </c>
      <c r="J372">
        <f>J$50*EXP(-J$49*(HLOOKUP(J$49,'Russian Bonds'!$B$1:$L$507,MATCH($A372,'Russian Bonds'!$A$2:$A$507,0))/100))</f>
        <v>0.88106609079757192</v>
      </c>
      <c r="K372">
        <f>K$50*EXP(-K$49*(HLOOKUP(K$49,'Russian Bonds'!$B$1:$L$507,MATCH($A372,'Russian Bonds'!$A$2:$A$507,0))/100))</f>
        <v>10.602980251111902</v>
      </c>
      <c r="L372">
        <f>L$50*EXP(-L$49*(HLOOKUP(L$49,'Russian Bonds'!$B$1:$L$507,MATCH($A372,'Russian Bonds'!$A$2:$A$507,0))/100))</f>
        <v>0.43284828200581521</v>
      </c>
      <c r="M372">
        <f>M$50*EXP(-M$49*(HLOOKUP(M$49,'Russian Bonds'!$B$1:$L$507,MATCH($A372,'Russian Bonds'!$A$2:$A$507,0))/100))</f>
        <v>0.4004093018740727</v>
      </c>
      <c r="N372">
        <f>N$50*EXP(-N$49*(HLOOKUP(N$49,'Russian Bonds'!$B$1:$L$507,MATCH($A372,'Russian Bonds'!$A$2:$A$507,0))/100))</f>
        <v>0.37040139857856313</v>
      </c>
      <c r="O372">
        <f>O$50*EXP(-O$49*(HLOOKUP(O$49,'Russian Bonds'!$B$1:$L$507,MATCH($A372,'Russian Bonds'!$A$2:$A$507,0))/100))</f>
        <v>0.34264237975196599</v>
      </c>
      <c r="P372">
        <f>P$50*EXP(-P$49*(HLOOKUP(P$49,'Russian Bonds'!$B$1:$L$507,MATCH($A372,'Russian Bonds'!$A$2:$A$507,0))/100))</f>
        <v>0.30438315272905991</v>
      </c>
      <c r="Q372">
        <f>Q$50*EXP(-Q$49*(HLOOKUP(Q$49,'Russian Bonds'!$B$1:$L$507,MATCH($A372,'Russian Bonds'!$A$2:$A$507,0))/100))</f>
        <v>0.2808125257770635</v>
      </c>
      <c r="R372">
        <f>R$50*EXP(-R$49*(HLOOKUP(R$49,'Russian Bonds'!$B$1:$L$507,MATCH($A372,'Russian Bonds'!$A$2:$A$507,0))/100))</f>
        <v>0.25906714588598018</v>
      </c>
      <c r="S372">
        <f>S$50*EXP(-S$49*(HLOOKUP(S$49,'Russian Bonds'!$B$1:$L$507,MATCH($A372,'Russian Bonds'!$A$2:$A$507,0))/100))</f>
        <v>0.23900567074700516</v>
      </c>
      <c r="T372">
        <f>T$50*EXP(-T$49*(HLOOKUP(T$49,'Russian Bonds'!$B$1:$L$507,MATCH($A372,'Russian Bonds'!$A$2:$A$507,0))/100))</f>
        <v>0.22049770322620121</v>
      </c>
      <c r="U372" s="25">
        <f>U$50*EXP(-U$49*(HLOOKUP(U$49,'Russian Bonds'!$B$1:$L$507,MATCH($A372,'Russian Bonds'!$A$2:$A$507,0))/100))</f>
        <v>5.0009532170016788</v>
      </c>
      <c r="W372" s="129">
        <f t="shared" si="37"/>
        <v>74.299189446366881</v>
      </c>
      <c r="X372" s="21">
        <f t="shared" si="35"/>
        <v>5.7241715395901176</v>
      </c>
      <c r="Y372" s="28">
        <f t="shared" si="36"/>
        <v>-4.73283329758226E-4</v>
      </c>
    </row>
    <row r="373" spans="1:25" x14ac:dyDescent="0.2">
      <c r="A373" s="175">
        <v>41391</v>
      </c>
      <c r="B373">
        <f>B$50*EXP(-B$49*(HLOOKUP(B$49,'Russian Bonds'!$B$1:$L$507,MATCH($A373,'Russian Bonds'!$A$2:$A$507,0))/100))</f>
        <v>17.5788634052467</v>
      </c>
      <c r="C373">
        <f>C$50*EXP(-C$49*(HLOOKUP(C$49,'Russian Bonds'!$B$1:$L$507,MATCH($A373,'Russian Bonds'!$A$2:$A$507,0))/100))</f>
        <v>2.2064033296592847</v>
      </c>
      <c r="D373">
        <f>D$50*EXP(-D$49*(HLOOKUP(D$49,'Russian Bonds'!$B$1:$L$507,MATCH($A373,'Russian Bonds'!$A$2:$A$507,0))/100))</f>
        <v>16.000505218960736</v>
      </c>
      <c r="E373">
        <f>E$50*EXP(-E$49*(HLOOKUP(E$49,'Russian Bonds'!$B$1:$L$507,MATCH($A373,'Russian Bonds'!$A$2:$A$507,0))/100))</f>
        <v>1.6255883574135253</v>
      </c>
      <c r="F373">
        <f>F$50*EXP(-F$49*(HLOOKUP(F$49,'Russian Bonds'!$B$1:$L$507,MATCH($A373,'Russian Bonds'!$A$2:$A$507,0))/100))</f>
        <v>14.401491471615163</v>
      </c>
      <c r="G373">
        <f>G$50*EXP(-G$49*(HLOOKUP(G$49,'Russian Bonds'!$B$1:$L$507,MATCH($A373,'Russian Bonds'!$A$2:$A$507,0))/100))</f>
        <v>1.1043725681467562</v>
      </c>
      <c r="H373">
        <f>H$50*EXP(-H$49*(HLOOKUP(H$49,'Russian Bonds'!$B$1:$L$507,MATCH($A373,'Russian Bonds'!$A$2:$A$507,0))/100))</f>
        <v>1.0283724039372184</v>
      </c>
      <c r="I373">
        <f>I$50*EXP(-I$49*(HLOOKUP(I$49,'Russian Bonds'!$B$1:$L$507,MATCH($A373,'Russian Bonds'!$A$2:$A$507,0))/100))</f>
        <v>0.95187396950492686</v>
      </c>
      <c r="J373">
        <f>J$50*EXP(-J$49*(HLOOKUP(J$49,'Russian Bonds'!$B$1:$L$507,MATCH($A373,'Russian Bonds'!$A$2:$A$507,0))/100))</f>
        <v>0.88106609079757192</v>
      </c>
      <c r="K373">
        <f>K$50*EXP(-K$49*(HLOOKUP(K$49,'Russian Bonds'!$B$1:$L$507,MATCH($A373,'Russian Bonds'!$A$2:$A$507,0))/100))</f>
        <v>10.624207431719006</v>
      </c>
      <c r="L373">
        <f>L$50*EXP(-L$49*(HLOOKUP(L$49,'Russian Bonds'!$B$1:$L$507,MATCH($A373,'Russian Bonds'!$A$2:$A$507,0))/100))</f>
        <v>0.43380159648765459</v>
      </c>
      <c r="M373">
        <f>M$50*EXP(-M$49*(HLOOKUP(M$49,'Russian Bonds'!$B$1:$L$507,MATCH($A373,'Russian Bonds'!$A$2:$A$507,0))/100))</f>
        <v>0.40137143830045668</v>
      </c>
      <c r="N373">
        <f>N$50*EXP(-N$49*(HLOOKUP(N$49,'Russian Bonds'!$B$1:$L$507,MATCH($A373,'Russian Bonds'!$A$2:$A$507,0))/100))</f>
        <v>0.37136569525732943</v>
      </c>
      <c r="O373">
        <f>O$50*EXP(-O$49*(HLOOKUP(O$49,'Russian Bonds'!$B$1:$L$507,MATCH($A373,'Russian Bonds'!$A$2:$A$507,0))/100))</f>
        <v>0.34360312282789246</v>
      </c>
      <c r="P373">
        <f>P$50*EXP(-P$49*(HLOOKUP(P$49,'Russian Bonds'!$B$1:$L$507,MATCH($A373,'Russian Bonds'!$A$2:$A$507,0))/100))</f>
        <v>0.30621494151643341</v>
      </c>
      <c r="Q373">
        <f>Q$50*EXP(-Q$49*(HLOOKUP(Q$49,'Russian Bonds'!$B$1:$L$507,MATCH($A373,'Russian Bonds'!$A$2:$A$507,0))/100))</f>
        <v>0.28261548927110647</v>
      </c>
      <c r="R373">
        <f>R$50*EXP(-R$49*(HLOOKUP(R$49,'Russian Bonds'!$B$1:$L$507,MATCH($A373,'Russian Bonds'!$A$2:$A$507,0))/100))</f>
        <v>0.26083480571002937</v>
      </c>
      <c r="S373">
        <f>S$50*EXP(-S$49*(HLOOKUP(S$49,'Russian Bonds'!$B$1:$L$507,MATCH($A373,'Russian Bonds'!$A$2:$A$507,0))/100))</f>
        <v>0.24073272149823524</v>
      </c>
      <c r="T373">
        <f>T$50*EXP(-T$49*(HLOOKUP(T$49,'Russian Bonds'!$B$1:$L$507,MATCH($A373,'Russian Bonds'!$A$2:$A$507,0))/100))</f>
        <v>0.22217986990728736</v>
      </c>
      <c r="U373" s="25">
        <f>U$50*EXP(-U$49*(HLOOKUP(U$49,'Russian Bonds'!$B$1:$L$507,MATCH($A373,'Russian Bonds'!$A$2:$A$507,0))/100))</f>
        <v>5.0411213008435078</v>
      </c>
      <c r="W373" s="129">
        <f t="shared" si="37"/>
        <v>74.306585228620818</v>
      </c>
      <c r="X373" s="21">
        <f t="shared" si="35"/>
        <v>5.7366015015177538</v>
      </c>
      <c r="Y373" s="28">
        <f t="shared" si="36"/>
        <v>9.9535597135705847E-5</v>
      </c>
    </row>
    <row r="374" spans="1:25" x14ac:dyDescent="0.2">
      <c r="A374" s="175">
        <v>41395</v>
      </c>
      <c r="B374">
        <f>B$50*EXP(-B$49*(HLOOKUP(B$49,'Russian Bonds'!$B$1:$L$507,MATCH($A374,'Russian Bonds'!$A$2:$A$507,0))/100))</f>
        <v>17.575347984119482</v>
      </c>
      <c r="C374">
        <f>C$50*EXP(-C$49*(HLOOKUP(C$49,'Russian Bonds'!$B$1:$L$507,MATCH($A374,'Russian Bonds'!$A$2:$A$507,0))/100))</f>
        <v>2.2103784321716549</v>
      </c>
      <c r="D374">
        <f>D$50*EXP(-D$49*(HLOOKUP(D$49,'Russian Bonds'!$B$1:$L$507,MATCH($A374,'Russian Bonds'!$A$2:$A$507,0))/100))</f>
        <v>16.063029031500221</v>
      </c>
      <c r="E374">
        <f>E$50*EXP(-E$49*(HLOOKUP(E$49,'Russian Bonds'!$B$1:$L$507,MATCH($A374,'Russian Bonds'!$A$2:$A$507,0))/100))</f>
        <v>1.6340634329713641</v>
      </c>
      <c r="F374">
        <f>F$50*EXP(-F$49*(HLOOKUP(F$49,'Russian Bonds'!$B$1:$L$507,MATCH($A374,'Russian Bonds'!$A$2:$A$507,0))/100))</f>
        <v>14.502655573185555</v>
      </c>
      <c r="G374">
        <f>G$50*EXP(-G$49*(HLOOKUP(G$49,'Russian Bonds'!$B$1:$L$507,MATCH($A374,'Russian Bonds'!$A$2:$A$507,0))/100))</f>
        <v>1.1136883693072164</v>
      </c>
      <c r="H374">
        <f>H$50*EXP(-H$49*(HLOOKUP(H$49,'Russian Bonds'!$B$1:$L$507,MATCH($A374,'Russian Bonds'!$A$2:$A$507,0))/100))</f>
        <v>1.0370471149091325</v>
      </c>
      <c r="I374">
        <f>I$50*EXP(-I$49*(HLOOKUP(I$49,'Russian Bonds'!$B$1:$L$507,MATCH($A374,'Russian Bonds'!$A$2:$A$507,0))/100))</f>
        <v>0.96105596266172788</v>
      </c>
      <c r="J374">
        <f>J$50*EXP(-J$49*(HLOOKUP(J$49,'Russian Bonds'!$B$1:$L$507,MATCH($A374,'Russian Bonds'!$A$2:$A$507,0))/100))</f>
        <v>0.89063317383472007</v>
      </c>
      <c r="K374">
        <f>K$50*EXP(-K$49*(HLOOKUP(K$49,'Russian Bonds'!$B$1:$L$507,MATCH($A374,'Russian Bonds'!$A$2:$A$507,0))/100))</f>
        <v>10.730982491544641</v>
      </c>
      <c r="L374">
        <f>L$50*EXP(-L$49*(HLOOKUP(L$49,'Russian Bonds'!$B$1:$L$507,MATCH($A374,'Russian Bonds'!$A$2:$A$507,0))/100))</f>
        <v>0.43859975554248076</v>
      </c>
      <c r="M374">
        <f>M$50*EXP(-M$49*(HLOOKUP(M$49,'Russian Bonds'!$B$1:$L$507,MATCH($A374,'Russian Bonds'!$A$2:$A$507,0))/100))</f>
        <v>0.40621691024621287</v>
      </c>
      <c r="N374">
        <f>N$50*EXP(-N$49*(HLOOKUP(N$49,'Russian Bonds'!$B$1:$L$507,MATCH($A374,'Russian Bonds'!$A$2:$A$507,0))/100))</f>
        <v>0.37622496612175482</v>
      </c>
      <c r="O374">
        <f>O$50*EXP(-O$49*(HLOOKUP(O$49,'Russian Bonds'!$B$1:$L$507,MATCH($A374,'Russian Bonds'!$A$2:$A$507,0))/100))</f>
        <v>0.34844739734621916</v>
      </c>
      <c r="P374">
        <f>P$50*EXP(-P$49*(HLOOKUP(P$49,'Russian Bonds'!$B$1:$L$507,MATCH($A374,'Russian Bonds'!$A$2:$A$507,0))/100))</f>
        <v>0.30944713773676441</v>
      </c>
      <c r="Q374">
        <f>Q$50*EXP(-Q$49*(HLOOKUP(Q$49,'Russian Bonds'!$B$1:$L$507,MATCH($A374,'Russian Bonds'!$A$2:$A$507,0))/100))</f>
        <v>0.28579857475587356</v>
      </c>
      <c r="R374">
        <f>R$50*EXP(-R$49*(HLOOKUP(R$49,'Russian Bonds'!$B$1:$L$507,MATCH($A374,'Russian Bonds'!$A$2:$A$507,0))/100))</f>
        <v>0.26395728178287942</v>
      </c>
      <c r="S374">
        <f>S$50*EXP(-S$49*(HLOOKUP(S$49,'Russian Bonds'!$B$1:$L$507,MATCH($A374,'Russian Bonds'!$A$2:$A$507,0))/100))</f>
        <v>0.24378514366532725</v>
      </c>
      <c r="T374">
        <f>T$50*EXP(-T$49*(HLOOKUP(T$49,'Russian Bonds'!$B$1:$L$507,MATCH($A374,'Russian Bonds'!$A$2:$A$507,0))/100))</f>
        <v>0.22515460028418521</v>
      </c>
      <c r="U374" s="25">
        <f>U$50*EXP(-U$49*(HLOOKUP(U$49,'Russian Bonds'!$B$1:$L$507,MATCH($A374,'Russian Bonds'!$A$2:$A$507,0))/100))</f>
        <v>5.0816120181692979</v>
      </c>
      <c r="W374" s="129">
        <f t="shared" si="37"/>
        <v>74.698125351856717</v>
      </c>
      <c r="X374" s="21">
        <f t="shared" si="35"/>
        <v>5.7519329900442324</v>
      </c>
      <c r="Y374" s="28">
        <f t="shared" si="36"/>
        <v>5.2554180721677574E-3</v>
      </c>
    </row>
    <row r="375" spans="1:25" x14ac:dyDescent="0.2">
      <c r="A375" s="175">
        <v>41396</v>
      </c>
      <c r="B375">
        <f>B$50*EXP(-B$49*(HLOOKUP(B$49,'Russian Bonds'!$B$1:$L$507,MATCH($A375,'Russian Bonds'!$A$2:$A$507,0))/100))</f>
        <v>17.570076170535824</v>
      </c>
      <c r="C375">
        <f>C$50*EXP(-C$49*(HLOOKUP(C$49,'Russian Bonds'!$B$1:$L$507,MATCH($A375,'Russian Bonds'!$A$2:$A$507,0))/100))</f>
        <v>2.2108205520686051</v>
      </c>
      <c r="D375">
        <f>D$50*EXP(-D$49*(HLOOKUP(D$49,'Russian Bonds'!$B$1:$L$507,MATCH($A375,'Russian Bonds'!$A$2:$A$507,0))/100))</f>
        <v>16.077492265107427</v>
      </c>
      <c r="E375">
        <f>E$50*EXP(-E$49*(HLOOKUP(E$49,'Russian Bonds'!$B$1:$L$507,MATCH($A375,'Russian Bonds'!$A$2:$A$507,0))/100))</f>
        <v>1.6360254860873531</v>
      </c>
      <c r="F375">
        <f>F$50*EXP(-F$49*(HLOOKUP(F$49,'Russian Bonds'!$B$1:$L$507,MATCH($A375,'Russian Bonds'!$A$2:$A$507,0))/100))</f>
        <v>14.524425880193656</v>
      </c>
      <c r="G375">
        <f>G$50*EXP(-G$49*(HLOOKUP(G$49,'Russian Bonds'!$B$1:$L$507,MATCH($A375,'Russian Bonds'!$A$2:$A$507,0))/100))</f>
        <v>1.1156948136301201</v>
      </c>
      <c r="H375">
        <f>H$50*EXP(-H$49*(HLOOKUP(H$49,'Russian Bonds'!$B$1:$L$507,MATCH($A375,'Russian Bonds'!$A$2:$A$507,0))/100))</f>
        <v>1.0399549158524357</v>
      </c>
      <c r="I375">
        <f>I$50*EXP(-I$49*(HLOOKUP(I$49,'Russian Bonds'!$B$1:$L$507,MATCH($A375,'Russian Bonds'!$A$2:$A$507,0))/100))</f>
        <v>0.96413626760162274</v>
      </c>
      <c r="J375">
        <f>J$50*EXP(-J$49*(HLOOKUP(J$49,'Russian Bonds'!$B$1:$L$507,MATCH($A375,'Russian Bonds'!$A$2:$A$507,0))/100))</f>
        <v>0.89384523149529249</v>
      </c>
      <c r="K375">
        <f>K$50*EXP(-K$49*(HLOOKUP(K$49,'Russian Bonds'!$B$1:$L$507,MATCH($A375,'Russian Bonds'!$A$2:$A$507,0))/100))</f>
        <v>10.784771765125376</v>
      </c>
      <c r="L375">
        <f>L$50*EXP(-L$49*(HLOOKUP(L$49,'Russian Bonds'!$B$1:$L$507,MATCH($A375,'Russian Bonds'!$A$2:$A$507,0))/100))</f>
        <v>0.44101870019801381</v>
      </c>
      <c r="M375">
        <f>M$50*EXP(-M$49*(HLOOKUP(M$49,'Russian Bonds'!$B$1:$L$507,MATCH($A375,'Russian Bonds'!$A$2:$A$507,0))/100))</f>
        <v>0.4086615382578454</v>
      </c>
      <c r="N375">
        <f>N$50*EXP(-N$49*(HLOOKUP(N$49,'Russian Bonds'!$B$1:$L$507,MATCH($A375,'Russian Bonds'!$A$2:$A$507,0))/100))</f>
        <v>0.37867839340210496</v>
      </c>
      <c r="O375">
        <f>O$50*EXP(-O$49*(HLOOKUP(O$49,'Russian Bonds'!$B$1:$L$507,MATCH($A375,'Russian Bonds'!$A$2:$A$507,0))/100))</f>
        <v>0.350895086043362</v>
      </c>
      <c r="P375">
        <f>P$50*EXP(-P$49*(HLOOKUP(P$49,'Russian Bonds'!$B$1:$L$507,MATCH($A375,'Russian Bonds'!$A$2:$A$507,0))/100))</f>
        <v>0.31084278771386981</v>
      </c>
      <c r="Q375">
        <f>Q$50*EXP(-Q$49*(HLOOKUP(Q$49,'Russian Bonds'!$B$1:$L$507,MATCH($A375,'Russian Bonds'!$A$2:$A$507,0))/100))</f>
        <v>0.28717370558844973</v>
      </c>
      <c r="R375">
        <f>R$50*EXP(-R$49*(HLOOKUP(R$49,'Russian Bonds'!$B$1:$L$507,MATCH($A375,'Russian Bonds'!$A$2:$A$507,0))/100))</f>
        <v>0.26530690252756939</v>
      </c>
      <c r="S375">
        <f>S$50*EXP(-S$49*(HLOOKUP(S$49,'Russian Bonds'!$B$1:$L$507,MATCH($A375,'Russian Bonds'!$A$2:$A$507,0))/100))</f>
        <v>0.24510514423505855</v>
      </c>
      <c r="T375">
        <f>T$50*EXP(-T$49*(HLOOKUP(T$49,'Russian Bonds'!$B$1:$L$507,MATCH($A375,'Russian Bonds'!$A$2:$A$507,0))/100))</f>
        <v>0.22644164610171036</v>
      </c>
      <c r="U375" s="25">
        <f>U$50*EXP(-U$49*(HLOOKUP(U$49,'Russian Bonds'!$B$1:$L$507,MATCH($A375,'Russian Bonds'!$A$2:$A$507,0))/100))</f>
        <v>5.0917854122085435</v>
      </c>
      <c r="W375" s="129">
        <f t="shared" si="37"/>
        <v>74.823152663974227</v>
      </c>
      <c r="X375" s="21">
        <f t="shared" si="35"/>
        <v>5.7586161941499823</v>
      </c>
      <c r="Y375" s="28">
        <f t="shared" si="36"/>
        <v>1.6723685473600555E-3</v>
      </c>
    </row>
    <row r="376" spans="1:25" x14ac:dyDescent="0.2">
      <c r="A376" s="175">
        <v>41397</v>
      </c>
      <c r="B376">
        <f>B$50*EXP(-B$49*(HLOOKUP(B$49,'Russian Bonds'!$B$1:$L$507,MATCH($A376,'Russian Bonds'!$A$2:$A$507,0))/100))</f>
        <v>17.571833266006188</v>
      </c>
      <c r="C376">
        <f>C$50*EXP(-C$49*(HLOOKUP(C$49,'Russian Bonds'!$B$1:$L$507,MATCH($A376,'Russian Bonds'!$A$2:$A$507,0))/100))</f>
        <v>2.2103784321716549</v>
      </c>
      <c r="D376">
        <f>D$50*EXP(-D$49*(HLOOKUP(D$49,'Russian Bonds'!$B$1:$L$507,MATCH($A376,'Russian Bonds'!$A$2:$A$507,0))/100))</f>
        <v>16.0582108455548</v>
      </c>
      <c r="E376">
        <f>E$50*EXP(-E$49*(HLOOKUP(E$49,'Russian Bonds'!$B$1:$L$507,MATCH($A376,'Russian Bonds'!$A$2:$A$507,0))/100))</f>
        <v>1.633409938305822</v>
      </c>
      <c r="F376">
        <f>F$50*EXP(-F$49*(HLOOKUP(F$49,'Russian Bonds'!$B$1:$L$507,MATCH($A376,'Russian Bonds'!$A$2:$A$507,0))/100))</f>
        <v>14.495406057928808</v>
      </c>
      <c r="G376">
        <f>G$50*EXP(-G$49*(HLOOKUP(G$49,'Russian Bonds'!$B$1:$L$507,MATCH($A376,'Russian Bonds'!$A$2:$A$507,0))/100))</f>
        <v>1.1130203567094519</v>
      </c>
      <c r="H376">
        <f>H$50*EXP(-H$49*(HLOOKUP(H$49,'Russian Bonds'!$B$1:$L$507,MATCH($A376,'Russian Bonds'!$A$2:$A$507,0))/100))</f>
        <v>1.0370471149091325</v>
      </c>
      <c r="I376">
        <f>I$50*EXP(-I$49*(HLOOKUP(I$49,'Russian Bonds'!$B$1:$L$507,MATCH($A376,'Russian Bonds'!$A$2:$A$507,0))/100))</f>
        <v>0.96105596266172788</v>
      </c>
      <c r="J376">
        <f>J$50*EXP(-J$49*(HLOOKUP(J$49,'Russian Bonds'!$B$1:$L$507,MATCH($A376,'Russian Bonds'!$A$2:$A$507,0))/100))</f>
        <v>0.89063317383472007</v>
      </c>
      <c r="K376">
        <f>K$50*EXP(-K$49*(HLOOKUP(K$49,'Russian Bonds'!$B$1:$L$507,MATCH($A376,'Russian Bonds'!$A$2:$A$507,0))/100))</f>
        <v>10.763223776766146</v>
      </c>
      <c r="L376">
        <f>L$50*EXP(-L$49*(HLOOKUP(L$49,'Russian Bonds'!$B$1:$L$507,MATCH($A376,'Russian Bonds'!$A$2:$A$507,0))/100))</f>
        <v>0.44004952554060184</v>
      </c>
      <c r="M376">
        <f>M$50*EXP(-M$49*(HLOOKUP(M$49,'Russian Bonds'!$B$1:$L$507,MATCH($A376,'Russian Bonds'!$A$2:$A$507,0))/100))</f>
        <v>0.40768192657026531</v>
      </c>
      <c r="N376">
        <f>N$50*EXP(-N$49*(HLOOKUP(N$49,'Russian Bonds'!$B$1:$L$507,MATCH($A376,'Russian Bonds'!$A$2:$A$507,0))/100))</f>
        <v>0.3776951084036746</v>
      </c>
      <c r="O376">
        <f>O$50*EXP(-O$49*(HLOOKUP(O$49,'Russian Bonds'!$B$1:$L$507,MATCH($A376,'Russian Bonds'!$A$2:$A$507,0))/100))</f>
        <v>0.34991395402826797</v>
      </c>
      <c r="P376">
        <f>P$50*EXP(-P$49*(HLOOKUP(P$49,'Russian Bonds'!$B$1:$L$507,MATCH($A376,'Russian Bonds'!$A$2:$A$507,0))/100))</f>
        <v>0.3103768730556517</v>
      </c>
      <c r="Q376">
        <f>Q$50*EXP(-Q$49*(HLOOKUP(Q$49,'Russian Bonds'!$B$1:$L$507,MATCH($A376,'Russian Bonds'!$A$2:$A$507,0))/100))</f>
        <v>0.28671459504588587</v>
      </c>
      <c r="R376">
        <f>R$50*EXP(-R$49*(HLOOKUP(R$49,'Russian Bonds'!$B$1:$L$507,MATCH($A376,'Russian Bonds'!$A$2:$A$507,0))/100))</f>
        <v>0.26485626394459688</v>
      </c>
      <c r="S376">
        <f>S$50*EXP(-S$49*(HLOOKUP(S$49,'Russian Bonds'!$B$1:$L$507,MATCH($A376,'Russian Bonds'!$A$2:$A$507,0))/100))</f>
        <v>0.24466435180763399</v>
      </c>
      <c r="T376">
        <f>T$50*EXP(-T$49*(HLOOKUP(T$49,'Russian Bonds'!$B$1:$L$507,MATCH($A376,'Russian Bonds'!$A$2:$A$507,0))/100))</f>
        <v>0.22601181544255067</v>
      </c>
      <c r="U376" s="25">
        <f>U$50*EXP(-U$49*(HLOOKUP(U$49,'Russian Bonds'!$B$1:$L$507,MATCH($A376,'Russian Bonds'!$A$2:$A$507,0))/100))</f>
        <v>5.0714589505848986</v>
      </c>
      <c r="W376" s="129">
        <f t="shared" si="37"/>
        <v>74.713642289272457</v>
      </c>
      <c r="X376" s="21">
        <f t="shared" si="35"/>
        <v>5.7535181008889866</v>
      </c>
      <c r="Y376" s="28">
        <f t="shared" si="36"/>
        <v>-1.4646615144201932E-3</v>
      </c>
    </row>
    <row r="377" spans="1:25" x14ac:dyDescent="0.2">
      <c r="A377" s="175">
        <v>41398</v>
      </c>
      <c r="B377">
        <f>B$50*EXP(-B$49*(HLOOKUP(B$49,'Russian Bonds'!$B$1:$L$507,MATCH($A377,'Russian Bonds'!$A$2:$A$507,0))/100))</f>
        <v>17.566562506679812</v>
      </c>
      <c r="C377">
        <f>C$50*EXP(-C$49*(HLOOKUP(C$49,'Russian Bonds'!$B$1:$L$507,MATCH($A377,'Russian Bonds'!$A$2:$A$507,0))/100))</f>
        <v>2.2064033296592847</v>
      </c>
      <c r="D377">
        <f>D$50*EXP(-D$49*(HLOOKUP(D$49,'Russian Bonds'!$B$1:$L$507,MATCH($A377,'Russian Bonds'!$A$2:$A$507,0))/100))</f>
        <v>16.014912155806911</v>
      </c>
      <c r="E377">
        <f>E$50*EXP(-E$49*(HLOOKUP(E$49,'Russian Bonds'!$B$1:$L$507,MATCH($A377,'Russian Bonds'!$A$2:$A$507,0))/100))</f>
        <v>1.6275402343343486</v>
      </c>
      <c r="F377">
        <f>F$50*EXP(-F$49*(HLOOKUP(F$49,'Russian Bonds'!$B$1:$L$507,MATCH($A377,'Russian Bonds'!$A$2:$A$507,0))/100))</f>
        <v>14.430323276752931</v>
      </c>
      <c r="G377">
        <f>G$50*EXP(-G$49*(HLOOKUP(G$49,'Russian Bonds'!$B$1:$L$507,MATCH($A377,'Russian Bonds'!$A$2:$A$507,0))/100))</f>
        <v>1.1070262454493065</v>
      </c>
      <c r="H377">
        <f>H$50*EXP(-H$49*(HLOOKUP(H$49,'Russian Bonds'!$B$1:$L$507,MATCH($A377,'Russian Bonds'!$A$2:$A$507,0))/100))</f>
        <v>1.0319780134869851</v>
      </c>
      <c r="I377">
        <f>I$50*EXP(-I$49*(HLOOKUP(I$49,'Russian Bonds'!$B$1:$L$507,MATCH($A377,'Russian Bonds'!$A$2:$A$507,0))/100))</f>
        <v>0.95568909053818651</v>
      </c>
      <c r="J377">
        <f>J$50*EXP(-J$49*(HLOOKUP(J$49,'Russian Bonds'!$B$1:$L$507,MATCH($A377,'Russian Bonds'!$A$2:$A$507,0))/100))</f>
        <v>0.88503982239658929</v>
      </c>
      <c r="K377">
        <f>K$50*EXP(-K$49*(HLOOKUP(K$49,'Russian Bonds'!$B$1:$L$507,MATCH($A377,'Russian Bonds'!$A$2:$A$507,0))/100))</f>
        <v>10.688144295088954</v>
      </c>
      <c r="L377">
        <f>L$50*EXP(-L$49*(HLOOKUP(L$49,'Russian Bonds'!$B$1:$L$507,MATCH($A377,'Russian Bonds'!$A$2:$A$507,0))/100))</f>
        <v>0.43667415604362414</v>
      </c>
      <c r="M377">
        <f>M$50*EXP(-M$49*(HLOOKUP(M$49,'Russian Bonds'!$B$1:$L$507,MATCH($A377,'Russian Bonds'!$A$2:$A$507,0))/100))</f>
        <v>0.40427174121742326</v>
      </c>
      <c r="N377">
        <f>N$50*EXP(-N$49*(HLOOKUP(N$49,'Russian Bonds'!$B$1:$L$507,MATCH($A377,'Russian Bonds'!$A$2:$A$507,0))/100))</f>
        <v>0.37427367405420686</v>
      </c>
      <c r="O377">
        <f>O$50*EXP(-O$49*(HLOOKUP(O$49,'Russian Bonds'!$B$1:$L$507,MATCH($A377,'Russian Bonds'!$A$2:$A$507,0))/100))</f>
        <v>0.34650154539171002</v>
      </c>
      <c r="P377">
        <f>P$50*EXP(-P$49*(HLOOKUP(P$49,'Russian Bonds'!$B$1:$L$507,MATCH($A377,'Russian Bonds'!$A$2:$A$507,0))/100))</f>
        <v>0.30621494151643341</v>
      </c>
      <c r="Q377">
        <f>Q$50*EXP(-Q$49*(HLOOKUP(Q$49,'Russian Bonds'!$B$1:$L$507,MATCH($A377,'Russian Bonds'!$A$2:$A$507,0))/100))</f>
        <v>0.28261548927110647</v>
      </c>
      <c r="R377">
        <f>R$50*EXP(-R$49*(HLOOKUP(R$49,'Russian Bonds'!$B$1:$L$507,MATCH($A377,'Russian Bonds'!$A$2:$A$507,0))/100))</f>
        <v>0.26083480571002937</v>
      </c>
      <c r="S377">
        <f>S$50*EXP(-S$49*(HLOOKUP(S$49,'Russian Bonds'!$B$1:$L$507,MATCH($A377,'Russian Bonds'!$A$2:$A$507,0))/100))</f>
        <v>0.24073272149823524</v>
      </c>
      <c r="T377">
        <f>T$50*EXP(-T$49*(HLOOKUP(T$49,'Russian Bonds'!$B$1:$L$507,MATCH($A377,'Russian Bonds'!$A$2:$A$507,0))/100))</f>
        <v>0.22217986990728736</v>
      </c>
      <c r="U377" s="25">
        <f>U$50*EXP(-U$49*(HLOOKUP(U$49,'Russian Bonds'!$B$1:$L$507,MATCH($A377,'Russian Bonds'!$A$2:$A$507,0))/100))</f>
        <v>4.961105195872733</v>
      </c>
      <c r="W377" s="129">
        <f t="shared" si="37"/>
        <v>74.3490231106761</v>
      </c>
      <c r="X377" s="21">
        <f t="shared" si="35"/>
        <v>5.7262545340336803</v>
      </c>
      <c r="Y377" s="28">
        <f t="shared" si="36"/>
        <v>-4.8921694084846541E-3</v>
      </c>
    </row>
    <row r="378" spans="1:25" x14ac:dyDescent="0.2">
      <c r="A378" s="175">
        <v>41403</v>
      </c>
      <c r="B378">
        <f>B$50*EXP(-B$49*(HLOOKUP(B$49,'Russian Bonds'!$B$1:$L$507,MATCH($A378,'Russian Bonds'!$A$2:$A$507,0))/100))</f>
        <v>17.545495274539149</v>
      </c>
      <c r="C378">
        <f>C$50*EXP(-C$49*(HLOOKUP(C$49,'Russian Bonds'!$B$1:$L$507,MATCH($A378,'Russian Bonds'!$A$2:$A$507,0))/100))</f>
        <v>2.2028759070224559</v>
      </c>
      <c r="D378">
        <f>D$50*EXP(-D$49*(HLOOKUP(D$49,'Russian Bonds'!$B$1:$L$507,MATCH($A378,'Russian Bonds'!$A$2:$A$507,0))/100))</f>
        <v>15.981316128454978</v>
      </c>
      <c r="E378">
        <f>E$50*EXP(-E$49*(HLOOKUP(E$49,'Russian Bonds'!$B$1:$L$507,MATCH($A378,'Russian Bonds'!$A$2:$A$507,0))/100))</f>
        <v>1.6229894956854698</v>
      </c>
      <c r="F378">
        <f>F$50*EXP(-F$49*(HLOOKUP(F$49,'Russian Bonds'!$B$1:$L$507,MATCH($A378,'Russian Bonds'!$A$2:$A$507,0))/100))</f>
        <v>14.387097178489634</v>
      </c>
      <c r="G378">
        <f>G$50*EXP(-G$49*(HLOOKUP(G$49,'Russian Bonds'!$B$1:$L$507,MATCH($A378,'Russian Bonds'!$A$2:$A$507,0))/100))</f>
        <v>1.1030481158952654</v>
      </c>
      <c r="H378">
        <f>H$50*EXP(-H$49*(HLOOKUP(H$49,'Russian Bonds'!$B$1:$L$507,MATCH($A378,'Russian Bonds'!$A$2:$A$507,0))/100))</f>
        <v>1.0283724039372184</v>
      </c>
      <c r="I378">
        <f>I$50*EXP(-I$49*(HLOOKUP(I$49,'Russian Bonds'!$B$1:$L$507,MATCH($A378,'Russian Bonds'!$A$2:$A$507,0))/100))</f>
        <v>0.95187396950492686</v>
      </c>
      <c r="J378">
        <f>J$50*EXP(-J$49*(HLOOKUP(J$49,'Russian Bonds'!$B$1:$L$507,MATCH($A378,'Russian Bonds'!$A$2:$A$507,0))/100))</f>
        <v>0.88106609079757192</v>
      </c>
      <c r="K378">
        <f>K$50*EXP(-K$49*(HLOOKUP(K$49,'Russian Bonds'!$B$1:$L$507,MATCH($A378,'Russian Bonds'!$A$2:$A$507,0))/100))</f>
        <v>10.656127910792415</v>
      </c>
      <c r="L378">
        <f>L$50*EXP(-L$49*(HLOOKUP(L$49,'Russian Bonds'!$B$1:$L$507,MATCH($A378,'Russian Bonds'!$A$2:$A$507,0))/100))</f>
        <v>0.43523550640615638</v>
      </c>
      <c r="M378">
        <f>M$50*EXP(-M$49*(HLOOKUP(M$49,'Russian Bonds'!$B$1:$L$507,MATCH($A378,'Russian Bonds'!$A$2:$A$507,0))/100))</f>
        <v>0.40281897948913381</v>
      </c>
      <c r="N378">
        <f>N$50*EXP(-N$49*(HLOOKUP(N$49,'Russian Bonds'!$B$1:$L$507,MATCH($A378,'Russian Bonds'!$A$2:$A$507,0))/100))</f>
        <v>0.3728168493800349</v>
      </c>
      <c r="O378">
        <f>O$50*EXP(-O$49*(HLOOKUP(O$49,'Russian Bonds'!$B$1:$L$507,MATCH($A378,'Russian Bonds'!$A$2:$A$507,0))/100))</f>
        <v>0.34504929077058299</v>
      </c>
      <c r="P378">
        <f>P$50*EXP(-P$49*(HLOOKUP(P$49,'Russian Bonds'!$B$1:$L$507,MATCH($A378,'Russian Bonds'!$A$2:$A$507,0))/100))</f>
        <v>0.30621494151643341</v>
      </c>
      <c r="Q378">
        <f>Q$50*EXP(-Q$49*(HLOOKUP(Q$49,'Russian Bonds'!$B$1:$L$507,MATCH($A378,'Russian Bonds'!$A$2:$A$507,0))/100))</f>
        <v>0.28261548927110647</v>
      </c>
      <c r="R378">
        <f>R$50*EXP(-R$49*(HLOOKUP(R$49,'Russian Bonds'!$B$1:$L$507,MATCH($A378,'Russian Bonds'!$A$2:$A$507,0))/100))</f>
        <v>0.26083480571002937</v>
      </c>
      <c r="S378">
        <f>S$50*EXP(-S$49*(HLOOKUP(S$49,'Russian Bonds'!$B$1:$L$507,MATCH($A378,'Russian Bonds'!$A$2:$A$507,0))/100))</f>
        <v>0.24073272149823524</v>
      </c>
      <c r="T378">
        <f>T$50*EXP(-T$49*(HLOOKUP(T$49,'Russian Bonds'!$B$1:$L$507,MATCH($A378,'Russian Bonds'!$A$2:$A$507,0))/100))</f>
        <v>0.22217986990728736</v>
      </c>
      <c r="U378" s="25">
        <f>U$50*EXP(-U$49*(HLOOKUP(U$49,'Russian Bonds'!$B$1:$L$507,MATCH($A378,'Russian Bonds'!$A$2:$A$507,0))/100))</f>
        <v>4.9710373350929871</v>
      </c>
      <c r="W378" s="129">
        <f t="shared" si="37"/>
        <v>74.199798264161089</v>
      </c>
      <c r="X378" s="21">
        <f t="shared" si="35"/>
        <v>5.7287048590374745</v>
      </c>
      <c r="Y378" s="28">
        <f t="shared" si="36"/>
        <v>-2.0091023991887632E-3</v>
      </c>
    </row>
    <row r="379" spans="1:25" x14ac:dyDescent="0.2">
      <c r="A379" s="175">
        <v>41404</v>
      </c>
      <c r="B379">
        <f>B$50*EXP(-B$49*(HLOOKUP(B$49,'Russian Bonds'!$B$1:$L$507,MATCH($A379,'Russian Bonds'!$A$2:$A$507,0))/100))</f>
        <v>17.563049545486308</v>
      </c>
      <c r="C379">
        <f>C$50*EXP(-C$49*(HLOOKUP(C$49,'Russian Bonds'!$B$1:$L$507,MATCH($A379,'Russian Bonds'!$A$2:$A$507,0))/100))</f>
        <v>2.2064033296592847</v>
      </c>
      <c r="D379">
        <f>D$50*EXP(-D$49*(HLOOKUP(D$49,'Russian Bonds'!$B$1:$L$507,MATCH($A379,'Russian Bonds'!$A$2:$A$507,0))/100))</f>
        <v>16.034141585744312</v>
      </c>
      <c r="E379">
        <f>E$50*EXP(-E$49*(HLOOKUP(E$49,'Russian Bonds'!$B$1:$L$507,MATCH($A379,'Russian Bonds'!$A$2:$A$507,0))/100))</f>
        <v>1.6301463830722955</v>
      </c>
      <c r="F379">
        <f>F$50*EXP(-F$49*(HLOOKUP(F$49,'Russian Bonds'!$B$1:$L$507,MATCH($A379,'Russian Bonds'!$A$2:$A$507,0))/100))</f>
        <v>14.488160166523651</v>
      </c>
      <c r="G379">
        <f>G$50*EXP(-G$49*(HLOOKUP(G$49,'Russian Bonds'!$B$1:$L$507,MATCH($A379,'Russian Bonds'!$A$2:$A$507,0))/100))</f>
        <v>1.1123527447990278</v>
      </c>
      <c r="H379">
        <f>H$50*EXP(-H$49*(HLOOKUP(H$49,'Russian Bonds'!$B$1:$L$507,MATCH($A379,'Russian Bonds'!$A$2:$A$507,0))/100))</f>
        <v>1.0384999976506202</v>
      </c>
      <c r="I379">
        <f>I$50*EXP(-I$49*(HLOOKUP(I$49,'Russian Bonds'!$B$1:$L$507,MATCH($A379,'Russian Bonds'!$A$2:$A$507,0))/100))</f>
        <v>0.96259488300996232</v>
      </c>
      <c r="J379">
        <f>J$50*EXP(-J$49*(HLOOKUP(J$49,'Russian Bonds'!$B$1:$L$507,MATCH($A379,'Russian Bonds'!$A$2:$A$507,0))/100))</f>
        <v>0.89223775723944942</v>
      </c>
      <c r="K379">
        <f>K$50*EXP(-K$49*(HLOOKUP(K$49,'Russian Bonds'!$B$1:$L$507,MATCH($A379,'Russian Bonds'!$A$2:$A$507,0))/100))</f>
        <v>10.763223776766146</v>
      </c>
      <c r="L379">
        <f>L$50*EXP(-L$49*(HLOOKUP(L$49,'Russian Bonds'!$B$1:$L$507,MATCH($A379,'Russian Bonds'!$A$2:$A$507,0))/100))</f>
        <v>0.44004952554060184</v>
      </c>
      <c r="M379">
        <f>M$50*EXP(-M$49*(HLOOKUP(M$49,'Russian Bonds'!$B$1:$L$507,MATCH($A379,'Russian Bonds'!$A$2:$A$507,0))/100))</f>
        <v>0.40768192657026531</v>
      </c>
      <c r="N379">
        <f>N$50*EXP(-N$49*(HLOOKUP(N$49,'Russian Bonds'!$B$1:$L$507,MATCH($A379,'Russian Bonds'!$A$2:$A$507,0))/100))</f>
        <v>0.3776951084036746</v>
      </c>
      <c r="O379">
        <f>O$50*EXP(-O$49*(HLOOKUP(O$49,'Russian Bonds'!$B$1:$L$507,MATCH($A379,'Russian Bonds'!$A$2:$A$507,0))/100))</f>
        <v>0.34991395402826797</v>
      </c>
      <c r="P379">
        <f>P$50*EXP(-P$49*(HLOOKUP(P$49,'Russian Bonds'!$B$1:$L$507,MATCH($A379,'Russian Bonds'!$A$2:$A$507,0))/100))</f>
        <v>0.30991165674552884</v>
      </c>
      <c r="Q379">
        <f>Q$50*EXP(-Q$49*(HLOOKUP(Q$49,'Russian Bonds'!$B$1:$L$507,MATCH($A379,'Russian Bonds'!$A$2:$A$507,0))/100))</f>
        <v>0.28625621849284183</v>
      </c>
      <c r="R379">
        <f>R$50*EXP(-R$49*(HLOOKUP(R$49,'Russian Bonds'!$B$1:$L$507,MATCH($A379,'Russian Bonds'!$A$2:$A$507,0))/100))</f>
        <v>0.26440639079641143</v>
      </c>
      <c r="S379">
        <f>S$50*EXP(-S$49*(HLOOKUP(S$49,'Russian Bonds'!$B$1:$L$507,MATCH($A379,'Russian Bonds'!$A$2:$A$507,0))/100))</f>
        <v>0.24422435209292342</v>
      </c>
      <c r="T379">
        <f>T$50*EXP(-T$49*(HLOOKUP(T$49,'Russian Bonds'!$B$1:$L$507,MATCH($A379,'Russian Bonds'!$A$2:$A$507,0))/100))</f>
        <v>0.22558280068629022</v>
      </c>
      <c r="U379" s="25">
        <f>U$50*EXP(-U$49*(HLOOKUP(U$49,'Russian Bonds'!$B$1:$L$507,MATCH($A379,'Russian Bonds'!$A$2:$A$507,0))/100))</f>
        <v>5.0310491337662864</v>
      </c>
      <c r="W379" s="129">
        <f t="shared" si="37"/>
        <v>74.627581237074139</v>
      </c>
      <c r="X379" s="21">
        <f t="shared" si="35"/>
        <v>5.7474026385192367</v>
      </c>
      <c r="Y379" s="28">
        <f t="shared" si="36"/>
        <v>5.7487291983010554E-3</v>
      </c>
    </row>
    <row r="380" spans="1:25" x14ac:dyDescent="0.2">
      <c r="A380" s="175">
        <v>41405</v>
      </c>
      <c r="B380">
        <f>B$50*EXP(-B$49*(HLOOKUP(B$49,'Russian Bonds'!$B$1:$L$507,MATCH($A380,'Russian Bonds'!$A$2:$A$507,0))/100))</f>
        <v>17.584137855396239</v>
      </c>
      <c r="C380">
        <f>C$50*EXP(-C$49*(HLOOKUP(C$49,'Russian Bonds'!$B$1:$L$507,MATCH($A380,'Russian Bonds'!$A$2:$A$507,0))/100))</f>
        <v>2.2081691585603953</v>
      </c>
      <c r="D380">
        <f>D$50*EXP(-D$49*(HLOOKUP(D$49,'Russian Bonds'!$B$1:$L$507,MATCH($A380,'Russian Bonds'!$A$2:$A$507,0))/100))</f>
        <v>16.038952549828565</v>
      </c>
      <c r="E380">
        <f>E$50*EXP(-E$49*(HLOOKUP(E$49,'Russian Bonds'!$B$1:$L$507,MATCH($A380,'Russian Bonds'!$A$2:$A$507,0))/100))</f>
        <v>1.6307985720546252</v>
      </c>
      <c r="F380">
        <f>F$50*EXP(-F$49*(HLOOKUP(F$49,'Russian Bonds'!$B$1:$L$507,MATCH($A380,'Russian Bonds'!$A$2:$A$507,0))/100))</f>
        <v>14.488160166523651</v>
      </c>
      <c r="G380">
        <f>G$50*EXP(-G$49*(HLOOKUP(G$49,'Russian Bonds'!$B$1:$L$507,MATCH($A380,'Russian Bonds'!$A$2:$A$507,0))/100))</f>
        <v>1.1123527447990278</v>
      </c>
      <c r="H380">
        <f>H$50*EXP(-H$49*(HLOOKUP(H$49,'Russian Bonds'!$B$1:$L$507,MATCH($A380,'Russian Bonds'!$A$2:$A$507,0))/100))</f>
        <v>1.0384999976506202</v>
      </c>
      <c r="I380">
        <f>I$50*EXP(-I$49*(HLOOKUP(I$49,'Russian Bonds'!$B$1:$L$507,MATCH($A380,'Russian Bonds'!$A$2:$A$507,0))/100))</f>
        <v>0.96259488300996232</v>
      </c>
      <c r="J380">
        <f>J$50*EXP(-J$49*(HLOOKUP(J$49,'Russian Bonds'!$B$1:$L$507,MATCH($A380,'Russian Bonds'!$A$2:$A$507,0))/100))</f>
        <v>0.89223775723944942</v>
      </c>
      <c r="K380">
        <f>K$50*EXP(-K$49*(HLOOKUP(K$49,'Russian Bonds'!$B$1:$L$507,MATCH($A380,'Russian Bonds'!$A$2:$A$507,0))/100))</f>
        <v>10.763223776766146</v>
      </c>
      <c r="L380">
        <f>L$50*EXP(-L$49*(HLOOKUP(L$49,'Russian Bonds'!$B$1:$L$507,MATCH($A380,'Russian Bonds'!$A$2:$A$507,0))/100))</f>
        <v>0.44004952554060184</v>
      </c>
      <c r="M380">
        <f>M$50*EXP(-M$49*(HLOOKUP(M$49,'Russian Bonds'!$B$1:$L$507,MATCH($A380,'Russian Bonds'!$A$2:$A$507,0))/100))</f>
        <v>0.40768192657026531</v>
      </c>
      <c r="N380">
        <f>N$50*EXP(-N$49*(HLOOKUP(N$49,'Russian Bonds'!$B$1:$L$507,MATCH($A380,'Russian Bonds'!$A$2:$A$507,0))/100))</f>
        <v>0.3776951084036746</v>
      </c>
      <c r="O380">
        <f>O$50*EXP(-O$49*(HLOOKUP(O$49,'Russian Bonds'!$B$1:$L$507,MATCH($A380,'Russian Bonds'!$A$2:$A$507,0))/100))</f>
        <v>0.34991395402826797</v>
      </c>
      <c r="P380">
        <f>P$50*EXP(-P$49*(HLOOKUP(P$49,'Russian Bonds'!$B$1:$L$507,MATCH($A380,'Russian Bonds'!$A$2:$A$507,0))/100))</f>
        <v>0.30991165674552884</v>
      </c>
      <c r="Q380">
        <f>Q$50*EXP(-Q$49*(HLOOKUP(Q$49,'Russian Bonds'!$B$1:$L$507,MATCH($A380,'Russian Bonds'!$A$2:$A$507,0))/100))</f>
        <v>0.28625621849284183</v>
      </c>
      <c r="R380">
        <f>R$50*EXP(-R$49*(HLOOKUP(R$49,'Russian Bonds'!$B$1:$L$507,MATCH($A380,'Russian Bonds'!$A$2:$A$507,0))/100))</f>
        <v>0.26440639079641143</v>
      </c>
      <c r="S380">
        <f>S$50*EXP(-S$49*(HLOOKUP(S$49,'Russian Bonds'!$B$1:$L$507,MATCH($A380,'Russian Bonds'!$A$2:$A$507,0))/100))</f>
        <v>0.24422435209292342</v>
      </c>
      <c r="T380">
        <f>T$50*EXP(-T$49*(HLOOKUP(T$49,'Russian Bonds'!$B$1:$L$507,MATCH($A380,'Russian Bonds'!$A$2:$A$507,0))/100))</f>
        <v>0.22558280068629022</v>
      </c>
      <c r="U380" s="25">
        <f>U$50*EXP(-U$49*(HLOOKUP(U$49,'Russian Bonds'!$B$1:$L$507,MATCH($A380,'Russian Bonds'!$A$2:$A$507,0))/100))</f>
        <v>5.0310491337662864</v>
      </c>
      <c r="W380" s="129">
        <f t="shared" si="37"/>
        <v>74.655898528951752</v>
      </c>
      <c r="X380" s="21">
        <f t="shared" ref="X380:X443" si="38">SUMPRODUCT(B380:U380,$B$33:$U$33)/W380</f>
        <v>5.7457806734160783</v>
      </c>
      <c r="Y380" s="28">
        <f t="shared" si="36"/>
        <v>3.7937610057892817E-4</v>
      </c>
    </row>
    <row r="381" spans="1:25" x14ac:dyDescent="0.2">
      <c r="A381" s="175">
        <v>41408</v>
      </c>
      <c r="B381">
        <f>B$50*EXP(-B$49*(HLOOKUP(B$49,'Russian Bonds'!$B$1:$L$507,MATCH($A381,'Russian Bonds'!$A$2:$A$507,0))/100))</f>
        <v>17.585896357105398</v>
      </c>
      <c r="C381">
        <f>C$50*EXP(-C$49*(HLOOKUP(C$49,'Russian Bonds'!$B$1:$L$507,MATCH($A381,'Russian Bonds'!$A$2:$A$507,0))/100))</f>
        <v>2.2108205520686051</v>
      </c>
      <c r="D381">
        <f>D$50*EXP(-D$49*(HLOOKUP(D$49,'Russian Bonds'!$B$1:$L$507,MATCH($A381,'Russian Bonds'!$A$2:$A$507,0))/100))</f>
        <v>16.0582108455548</v>
      </c>
      <c r="E381">
        <f>E$50*EXP(-E$49*(HLOOKUP(E$49,'Russian Bonds'!$B$1:$L$507,MATCH($A381,'Russian Bonds'!$A$2:$A$507,0))/100))</f>
        <v>1.633409938305822</v>
      </c>
      <c r="F381">
        <f>F$50*EXP(-F$49*(HLOOKUP(F$49,'Russian Bonds'!$B$1:$L$507,MATCH($A381,'Russian Bonds'!$A$2:$A$507,0))/100))</f>
        <v>14.48091789715861</v>
      </c>
      <c r="G381">
        <f>G$50*EXP(-G$49*(HLOOKUP(G$49,'Russian Bonds'!$B$1:$L$507,MATCH($A381,'Russian Bonds'!$A$2:$A$507,0))/100))</f>
        <v>1.1116855333356037</v>
      </c>
      <c r="H381">
        <f>H$50*EXP(-H$49*(HLOOKUP(H$49,'Russian Bonds'!$B$1:$L$507,MATCH($A381,'Russian Bonds'!$A$2:$A$507,0))/100))</f>
        <v>1.0363214359459652</v>
      </c>
      <c r="I381">
        <f>I$50*EXP(-I$49*(HLOOKUP(I$49,'Russian Bonds'!$B$1:$L$507,MATCH($A381,'Russian Bonds'!$A$2:$A$507,0))/100))</f>
        <v>0.96028742534751277</v>
      </c>
      <c r="J381">
        <f>J$50*EXP(-J$49*(HLOOKUP(J$49,'Russian Bonds'!$B$1:$L$507,MATCH($A381,'Russian Bonds'!$A$2:$A$507,0))/100))</f>
        <v>0.88983196457651659</v>
      </c>
      <c r="K381">
        <f>K$50*EXP(-K$49*(HLOOKUP(K$49,'Russian Bonds'!$B$1:$L$507,MATCH($A381,'Russian Bonds'!$A$2:$A$507,0))/100))</f>
        <v>10.763223776766146</v>
      </c>
      <c r="L381">
        <f>L$50*EXP(-L$49*(HLOOKUP(L$49,'Russian Bonds'!$B$1:$L$507,MATCH($A381,'Russian Bonds'!$A$2:$A$507,0))/100))</f>
        <v>0.44004952554060184</v>
      </c>
      <c r="M381">
        <f>M$50*EXP(-M$49*(HLOOKUP(M$49,'Russian Bonds'!$B$1:$L$507,MATCH($A381,'Russian Bonds'!$A$2:$A$507,0))/100))</f>
        <v>0.40768192657026531</v>
      </c>
      <c r="N381">
        <f>N$50*EXP(-N$49*(HLOOKUP(N$49,'Russian Bonds'!$B$1:$L$507,MATCH($A381,'Russian Bonds'!$A$2:$A$507,0))/100))</f>
        <v>0.3776951084036746</v>
      </c>
      <c r="O381">
        <f>O$50*EXP(-O$49*(HLOOKUP(O$49,'Russian Bonds'!$B$1:$L$507,MATCH($A381,'Russian Bonds'!$A$2:$A$507,0))/100))</f>
        <v>0.34991395402826797</v>
      </c>
      <c r="P381">
        <f>P$50*EXP(-P$49*(HLOOKUP(P$49,'Russian Bonds'!$B$1:$L$507,MATCH($A381,'Russian Bonds'!$A$2:$A$507,0))/100))</f>
        <v>0.31318287297230357</v>
      </c>
      <c r="Q381">
        <f>Q$50*EXP(-Q$49*(HLOOKUP(Q$49,'Russian Bonds'!$B$1:$L$507,MATCH($A381,'Russian Bonds'!$A$2:$A$507,0))/100))</f>
        <v>0.28948030934631513</v>
      </c>
      <c r="R381">
        <f>R$50*EXP(-R$49*(HLOOKUP(R$49,'Russian Bonds'!$B$1:$L$507,MATCH($A381,'Russian Bonds'!$A$2:$A$507,0))/100))</f>
        <v>0.26757162262397755</v>
      </c>
      <c r="S381">
        <f>S$50*EXP(-S$49*(HLOOKUP(S$49,'Russian Bonds'!$B$1:$L$507,MATCH($A381,'Russian Bonds'!$A$2:$A$507,0))/100))</f>
        <v>0.24732104713891695</v>
      </c>
      <c r="T381">
        <f>T$50*EXP(-T$49*(HLOOKUP(T$49,'Russian Bonds'!$B$1:$L$507,MATCH($A381,'Russian Bonds'!$A$2:$A$507,0))/100))</f>
        <v>0.22860309235352008</v>
      </c>
      <c r="U381" s="25">
        <f>U$50*EXP(-U$49*(HLOOKUP(U$49,'Russian Bonds'!$B$1:$L$507,MATCH($A381,'Russian Bonds'!$A$2:$A$507,0))/100))</f>
        <v>5.1326830680088147</v>
      </c>
      <c r="W381" s="129">
        <f t="shared" si="37"/>
        <v>74.784788253151632</v>
      </c>
      <c r="X381" s="21">
        <f t="shared" si="38"/>
        <v>5.7663650813315748</v>
      </c>
      <c r="Y381" s="28">
        <f t="shared" ref="Y381:Y444" si="39">LN(W381/W380)</f>
        <v>1.7249620425932714E-3</v>
      </c>
    </row>
    <row r="382" spans="1:25" x14ac:dyDescent="0.2">
      <c r="A382" s="175">
        <v>41409</v>
      </c>
      <c r="B382">
        <f>B$50*EXP(-B$49*(HLOOKUP(B$49,'Russian Bonds'!$B$1:$L$507,MATCH($A382,'Russian Bonds'!$A$2:$A$507,0))/100))</f>
        <v>17.577105606797566</v>
      </c>
      <c r="C382">
        <f>C$50*EXP(-C$49*(HLOOKUP(C$49,'Russian Bonds'!$B$1:$L$507,MATCH($A382,'Russian Bonds'!$A$2:$A$507,0))/100))</f>
        <v>2.2090526029009081</v>
      </c>
      <c r="D382">
        <f>D$50*EXP(-D$49*(HLOOKUP(D$49,'Russian Bonds'!$B$1:$L$507,MATCH($A382,'Russian Bonds'!$A$2:$A$507,0))/100))</f>
        <v>16.053394104848365</v>
      </c>
      <c r="E382">
        <f>E$50*EXP(-E$49*(HLOOKUP(E$49,'Russian Bonds'!$B$1:$L$507,MATCH($A382,'Russian Bonds'!$A$2:$A$507,0))/100))</f>
        <v>1.6327567049858733</v>
      </c>
      <c r="F382">
        <f>F$50*EXP(-F$49*(HLOOKUP(F$49,'Russian Bonds'!$B$1:$L$507,MATCH($A382,'Russian Bonds'!$A$2:$A$507,0))/100))</f>
        <v>14.524425880193656</v>
      </c>
      <c r="G382">
        <f>G$50*EXP(-G$49*(HLOOKUP(G$49,'Russian Bonds'!$B$1:$L$507,MATCH($A382,'Russian Bonds'!$A$2:$A$507,0))/100))</f>
        <v>1.1156948136301201</v>
      </c>
      <c r="H382">
        <f>H$50*EXP(-H$49*(HLOOKUP(H$49,'Russian Bonds'!$B$1:$L$507,MATCH($A382,'Russian Bonds'!$A$2:$A$507,0))/100))</f>
        <v>1.0428708700476059</v>
      </c>
      <c r="I382">
        <f>I$50*EXP(-I$49*(HLOOKUP(I$49,'Russian Bonds'!$B$1:$L$507,MATCH($A382,'Russian Bonds'!$A$2:$A$507,0))/100))</f>
        <v>0.96722644530532276</v>
      </c>
      <c r="J382">
        <f>J$50*EXP(-J$49*(HLOOKUP(J$49,'Russian Bonds'!$B$1:$L$507,MATCH($A382,'Russian Bonds'!$A$2:$A$507,0))/100))</f>
        <v>0.89706887340257624</v>
      </c>
      <c r="K382">
        <f>K$50*EXP(-K$49*(HLOOKUP(K$49,'Russian Bonds'!$B$1:$L$507,MATCH($A382,'Russian Bonds'!$A$2:$A$507,0))/100))</f>
        <v>10.849674910442761</v>
      </c>
      <c r="L382">
        <f>L$50*EXP(-L$49*(HLOOKUP(L$49,'Russian Bonds'!$B$1:$L$507,MATCH($A382,'Russian Bonds'!$A$2:$A$507,0))/100))</f>
        <v>0.4439390501733767</v>
      </c>
      <c r="M382">
        <f>M$50*EXP(-M$49*(HLOOKUP(M$49,'Russian Bonds'!$B$1:$L$507,MATCH($A382,'Russian Bonds'!$A$2:$A$507,0))/100))</f>
        <v>0.41161451930821613</v>
      </c>
      <c r="N382">
        <f>N$50*EXP(-N$49*(HLOOKUP(N$49,'Russian Bonds'!$B$1:$L$507,MATCH($A382,'Russian Bonds'!$A$2:$A$507,0))/100))</f>
        <v>0.38164363427629472</v>
      </c>
      <c r="O382">
        <f>O$50*EXP(-O$49*(HLOOKUP(O$49,'Russian Bonds'!$B$1:$L$507,MATCH($A382,'Russian Bonds'!$A$2:$A$507,0))/100))</f>
        <v>0.35385501908049644</v>
      </c>
      <c r="P382">
        <f>P$50*EXP(-P$49*(HLOOKUP(P$49,'Russian Bonds'!$B$1:$L$507,MATCH($A382,'Russian Bonds'!$A$2:$A$507,0))/100))</f>
        <v>0.31318287297230357</v>
      </c>
      <c r="Q382">
        <f>Q$50*EXP(-Q$49*(HLOOKUP(Q$49,'Russian Bonds'!$B$1:$L$507,MATCH($A382,'Russian Bonds'!$A$2:$A$507,0))/100))</f>
        <v>0.28948030934631513</v>
      </c>
      <c r="R382">
        <f>R$50*EXP(-R$49*(HLOOKUP(R$49,'Russian Bonds'!$B$1:$L$507,MATCH($A382,'Russian Bonds'!$A$2:$A$507,0))/100))</f>
        <v>0.26757162262397755</v>
      </c>
      <c r="S382">
        <f>S$50*EXP(-S$49*(HLOOKUP(S$49,'Russian Bonds'!$B$1:$L$507,MATCH($A382,'Russian Bonds'!$A$2:$A$507,0))/100))</f>
        <v>0.24732104713891695</v>
      </c>
      <c r="T382">
        <f>T$50*EXP(-T$49*(HLOOKUP(T$49,'Russian Bonds'!$B$1:$L$507,MATCH($A382,'Russian Bonds'!$A$2:$A$507,0))/100))</f>
        <v>0.22860309235352008</v>
      </c>
      <c r="U382" s="25">
        <f>U$50*EXP(-U$49*(HLOOKUP(U$49,'Russian Bonds'!$B$1:$L$507,MATCH($A382,'Russian Bonds'!$A$2:$A$507,0))/100))</f>
        <v>5.0816120181692979</v>
      </c>
      <c r="W382" s="129">
        <f t="shared" si="37"/>
        <v>74.888093997997458</v>
      </c>
      <c r="X382" s="21">
        <f t="shared" si="38"/>
        <v>5.7639958062074248</v>
      </c>
      <c r="Y382" s="28">
        <f t="shared" si="39"/>
        <v>1.3804205504253265E-3</v>
      </c>
    </row>
    <row r="383" spans="1:25" x14ac:dyDescent="0.2">
      <c r="A383" s="175">
        <v>41410</v>
      </c>
      <c r="B383">
        <f>B$50*EXP(-B$49*(HLOOKUP(B$49,'Russian Bonds'!$B$1:$L$507,MATCH($A383,'Russian Bonds'!$A$2:$A$507,0))/100))</f>
        <v>17.577105606797566</v>
      </c>
      <c r="C383">
        <f>C$50*EXP(-C$49*(HLOOKUP(C$49,'Russian Bonds'!$B$1:$L$507,MATCH($A383,'Russian Bonds'!$A$2:$A$507,0))/100))</f>
        <v>2.2081691585603953</v>
      </c>
      <c r="D383">
        <f>D$50*EXP(-D$49*(HLOOKUP(D$49,'Russian Bonds'!$B$1:$L$507,MATCH($A383,'Russian Bonds'!$A$2:$A$507,0))/100))</f>
        <v>16.038952549828565</v>
      </c>
      <c r="E383">
        <f>E$50*EXP(-E$49*(HLOOKUP(E$49,'Russian Bonds'!$B$1:$L$507,MATCH($A383,'Russian Bonds'!$A$2:$A$507,0))/100))</f>
        <v>1.6307985720546252</v>
      </c>
      <c r="F383">
        <f>F$50*EXP(-F$49*(HLOOKUP(F$49,'Russian Bonds'!$B$1:$L$507,MATCH($A383,'Russian Bonds'!$A$2:$A$507,0))/100))</f>
        <v>14.495406057928808</v>
      </c>
      <c r="G383">
        <f>G$50*EXP(-G$49*(HLOOKUP(G$49,'Russian Bonds'!$B$1:$L$507,MATCH($A383,'Russian Bonds'!$A$2:$A$507,0))/100))</f>
        <v>1.1130203567094519</v>
      </c>
      <c r="H383">
        <f>H$50*EXP(-H$49*(HLOOKUP(H$49,'Russian Bonds'!$B$1:$L$507,MATCH($A383,'Russian Bonds'!$A$2:$A$507,0))/100))</f>
        <v>1.0392272021408531</v>
      </c>
      <c r="I383">
        <f>I$50*EXP(-I$49*(HLOOKUP(I$49,'Russian Bonds'!$B$1:$L$507,MATCH($A383,'Russian Bonds'!$A$2:$A$507,0))/100))</f>
        <v>0.96336526702889058</v>
      </c>
      <c r="J383">
        <f>J$50*EXP(-J$49*(HLOOKUP(J$49,'Russian Bonds'!$B$1:$L$507,MATCH($A383,'Russian Bonds'!$A$2:$A$507,0))/100))</f>
        <v>0.89304113268568786</v>
      </c>
      <c r="K383">
        <f>K$50*EXP(-K$49*(HLOOKUP(K$49,'Russian Bonds'!$B$1:$L$507,MATCH($A383,'Russian Bonds'!$A$2:$A$507,0))/100))</f>
        <v>10.806362892586046</v>
      </c>
      <c r="L383">
        <f>L$50*EXP(-L$49*(HLOOKUP(L$49,'Russian Bonds'!$B$1:$L$507,MATCH($A383,'Russian Bonds'!$A$2:$A$507,0))/100))</f>
        <v>0.44199000938679578</v>
      </c>
      <c r="M383">
        <f>M$50*EXP(-M$49*(HLOOKUP(M$49,'Russian Bonds'!$B$1:$L$507,MATCH($A383,'Russian Bonds'!$A$2:$A$507,0))/100))</f>
        <v>0.40964350383701587</v>
      </c>
      <c r="N383">
        <f>N$50*EXP(-N$49*(HLOOKUP(N$49,'Russian Bonds'!$B$1:$L$507,MATCH($A383,'Russian Bonds'!$A$2:$A$507,0))/100))</f>
        <v>0.37966423826791673</v>
      </c>
      <c r="O383">
        <f>O$50*EXP(-O$49*(HLOOKUP(O$49,'Russian Bonds'!$B$1:$L$507,MATCH($A383,'Russian Bonds'!$A$2:$A$507,0))/100))</f>
        <v>0.35187896907772803</v>
      </c>
      <c r="P383">
        <f>P$50*EXP(-P$49*(HLOOKUP(P$49,'Russian Bonds'!$B$1:$L$507,MATCH($A383,'Russian Bonds'!$A$2:$A$507,0))/100))</f>
        <v>0.31271345081747798</v>
      </c>
      <c r="Q383">
        <f>Q$50*EXP(-Q$49*(HLOOKUP(Q$49,'Russian Bonds'!$B$1:$L$507,MATCH($A383,'Russian Bonds'!$A$2:$A$507,0))/100))</f>
        <v>0.28901751118861752</v>
      </c>
      <c r="R383">
        <f>R$50*EXP(-R$49*(HLOOKUP(R$49,'Russian Bonds'!$B$1:$L$507,MATCH($A383,'Russian Bonds'!$A$2:$A$507,0))/100))</f>
        <v>0.26711713728750808</v>
      </c>
      <c r="S383">
        <f>S$50*EXP(-S$49*(HLOOKUP(S$49,'Russian Bonds'!$B$1:$L$507,MATCH($A383,'Russian Bonds'!$A$2:$A$507,0))/100))</f>
        <v>0.24687626967387538</v>
      </c>
      <c r="T383">
        <f>T$50*EXP(-T$49*(HLOOKUP(T$49,'Russian Bonds'!$B$1:$L$507,MATCH($A383,'Russian Bonds'!$A$2:$A$507,0))/100))</f>
        <v>0.2281691588454228</v>
      </c>
      <c r="U383" s="25">
        <f>U$50*EXP(-U$49*(HLOOKUP(U$49,'Russian Bonds'!$B$1:$L$507,MATCH($A383,'Russian Bonds'!$A$2:$A$507,0))/100))</f>
        <v>5.0917854122085435</v>
      </c>
      <c r="W383" s="129">
        <f t="shared" si="37"/>
        <v>74.784304456911798</v>
      </c>
      <c r="X383" s="21">
        <f t="shared" si="38"/>
        <v>5.7629924393626002</v>
      </c>
      <c r="Y383" s="28">
        <f t="shared" si="39"/>
        <v>-1.3868897511281036E-3</v>
      </c>
    </row>
    <row r="384" spans="1:25" x14ac:dyDescent="0.2">
      <c r="A384" s="175">
        <v>41411</v>
      </c>
      <c r="B384">
        <f>B$50*EXP(-B$49*(HLOOKUP(B$49,'Russian Bonds'!$B$1:$L$507,MATCH($A384,'Russian Bonds'!$A$2:$A$507,0))/100))</f>
        <v>17.575347984119482</v>
      </c>
      <c r="C384">
        <f>C$50*EXP(-C$49*(HLOOKUP(C$49,'Russian Bonds'!$B$1:$L$507,MATCH($A384,'Russian Bonds'!$A$2:$A$507,0))/100))</f>
        <v>2.2072860675269519</v>
      </c>
      <c r="D384">
        <f>D$50*EXP(-D$49*(HLOOKUP(D$49,'Russian Bonds'!$B$1:$L$507,MATCH($A384,'Russian Bonds'!$A$2:$A$507,0))/100))</f>
        <v>16.02452398636121</v>
      </c>
      <c r="E384">
        <f>E$50*EXP(-E$49*(HLOOKUP(E$49,'Russian Bonds'!$B$1:$L$507,MATCH($A384,'Russian Bonds'!$A$2:$A$507,0))/100))</f>
        <v>1.6288427874736024</v>
      </c>
      <c r="F384">
        <f>F$50*EXP(-F$49*(HLOOKUP(F$49,'Russian Bonds'!$B$1:$L$507,MATCH($A384,'Russian Bonds'!$A$2:$A$507,0))/100))</f>
        <v>14.451985003901846</v>
      </c>
      <c r="G384">
        <f>G$50*EXP(-G$49*(HLOOKUP(G$49,'Russian Bonds'!$B$1:$L$507,MATCH($A384,'Russian Bonds'!$A$2:$A$507,0))/100))</f>
        <v>1.1090206871501469</v>
      </c>
      <c r="H384">
        <f>H$50*EXP(-H$49*(HLOOKUP(H$49,'Russian Bonds'!$B$1:$L$507,MATCH($A384,'Russian Bonds'!$A$2:$A$507,0))/100))</f>
        <v>1.0341474444205221</v>
      </c>
      <c r="I384">
        <f>I$50*EXP(-I$49*(HLOOKUP(I$49,'Russian Bonds'!$B$1:$L$507,MATCH($A384,'Russian Bonds'!$A$2:$A$507,0))/100))</f>
        <v>0.95798549894328844</v>
      </c>
      <c r="J384">
        <f>J$50*EXP(-J$49*(HLOOKUP(J$49,'Russian Bonds'!$B$1:$L$507,MATCH($A384,'Russian Bonds'!$A$2:$A$507,0))/100))</f>
        <v>0.8874326587925464</v>
      </c>
      <c r="K384">
        <f>K$50*EXP(-K$49*(HLOOKUP(K$49,'Russian Bonds'!$B$1:$L$507,MATCH($A384,'Russian Bonds'!$A$2:$A$507,0))/100))</f>
        <v>10.741718841316375</v>
      </c>
      <c r="L384">
        <f>L$50*EXP(-L$49*(HLOOKUP(L$49,'Russian Bonds'!$B$1:$L$507,MATCH($A384,'Russian Bonds'!$A$2:$A$507,0))/100))</f>
        <v>0.43908248072375239</v>
      </c>
      <c r="M384">
        <f>M$50*EXP(-M$49*(HLOOKUP(M$49,'Russian Bonds'!$B$1:$L$507,MATCH($A384,'Russian Bonds'!$A$2:$A$507,0))/100))</f>
        <v>0.40670466313170933</v>
      </c>
      <c r="N384">
        <f>N$50*EXP(-N$49*(HLOOKUP(N$49,'Russian Bonds'!$B$1:$L$507,MATCH($A384,'Russian Bonds'!$A$2:$A$507,0))/100))</f>
        <v>0.37671437662561535</v>
      </c>
      <c r="O384">
        <f>O$50*EXP(-O$49*(HLOOKUP(O$49,'Russian Bonds'!$B$1:$L$507,MATCH($A384,'Russian Bonds'!$A$2:$A$507,0))/100))</f>
        <v>0.34893556534036568</v>
      </c>
      <c r="P384">
        <f>P$50*EXP(-P$49*(HLOOKUP(P$49,'Russian Bonds'!$B$1:$L$507,MATCH($A384,'Russian Bonds'!$A$2:$A$507,0))/100))</f>
        <v>0.31084278771386981</v>
      </c>
      <c r="Q384">
        <f>Q$50*EXP(-Q$49*(HLOOKUP(Q$49,'Russian Bonds'!$B$1:$L$507,MATCH($A384,'Russian Bonds'!$A$2:$A$507,0))/100))</f>
        <v>0.28717370558844973</v>
      </c>
      <c r="R384">
        <f>R$50*EXP(-R$49*(HLOOKUP(R$49,'Russian Bonds'!$B$1:$L$507,MATCH($A384,'Russian Bonds'!$A$2:$A$507,0))/100))</f>
        <v>0.26530690252756939</v>
      </c>
      <c r="S384">
        <f>S$50*EXP(-S$49*(HLOOKUP(S$49,'Russian Bonds'!$B$1:$L$507,MATCH($A384,'Russian Bonds'!$A$2:$A$507,0))/100))</f>
        <v>0.24510514423505855</v>
      </c>
      <c r="T384">
        <f>T$50*EXP(-T$49*(HLOOKUP(T$49,'Russian Bonds'!$B$1:$L$507,MATCH($A384,'Russian Bonds'!$A$2:$A$507,0))/100))</f>
        <v>0.22644164610171036</v>
      </c>
      <c r="U384" s="25">
        <f>U$50*EXP(-U$49*(HLOOKUP(U$49,'Russian Bonds'!$B$1:$L$507,MATCH($A384,'Russian Bonds'!$A$2:$A$507,0))/100))</f>
        <v>5.0613261688430651</v>
      </c>
      <c r="W384" s="129">
        <f t="shared" si="37"/>
        <v>74.585924400837115</v>
      </c>
      <c r="X384" s="21">
        <f t="shared" si="38"/>
        <v>5.7517702973470168</v>
      </c>
      <c r="Y384" s="28">
        <f t="shared" si="39"/>
        <v>-2.6562210452655529E-3</v>
      </c>
    </row>
    <row r="385" spans="1:25" x14ac:dyDescent="0.2">
      <c r="A385" s="175">
        <v>41412</v>
      </c>
      <c r="B385">
        <f>B$50*EXP(-B$49*(HLOOKUP(B$49,'Russian Bonds'!$B$1:$L$507,MATCH($A385,'Russian Bonds'!$A$2:$A$507,0))/100))</f>
        <v>17.577105606797566</v>
      </c>
      <c r="C385">
        <f>C$50*EXP(-C$49*(HLOOKUP(C$49,'Russian Bonds'!$B$1:$L$507,MATCH($A385,'Russian Bonds'!$A$2:$A$507,0))/100))</f>
        <v>2.2077275688891222</v>
      </c>
      <c r="D385">
        <f>D$50*EXP(-D$49*(HLOOKUP(D$49,'Russian Bonds'!$B$1:$L$507,MATCH($A385,'Russian Bonds'!$A$2:$A$507,0))/100))</f>
        <v>16.019717350196775</v>
      </c>
      <c r="E385">
        <f>E$50*EXP(-E$49*(HLOOKUP(E$49,'Russian Bonds'!$B$1:$L$507,MATCH($A385,'Russian Bonds'!$A$2:$A$507,0))/100))</f>
        <v>1.6281913806486632</v>
      </c>
      <c r="F385">
        <f>F$50*EXP(-F$49*(HLOOKUP(F$49,'Russian Bonds'!$B$1:$L$507,MATCH($A385,'Russian Bonds'!$A$2:$A$507,0))/100))</f>
        <v>14.444760817596977</v>
      </c>
      <c r="G385">
        <f>G$50*EXP(-G$49*(HLOOKUP(G$49,'Russian Bonds'!$B$1:$L$507,MATCH($A385,'Russian Bonds'!$A$2:$A$507,0))/100))</f>
        <v>1.1083554743216617</v>
      </c>
      <c r="H385">
        <f>H$50*EXP(-H$49*(HLOOKUP(H$49,'Russian Bonds'!$B$1:$L$507,MATCH($A385,'Russian Bonds'!$A$2:$A$507,0))/100))</f>
        <v>1.0341474444205221</v>
      </c>
      <c r="I385">
        <f>I$50*EXP(-I$49*(HLOOKUP(I$49,'Russian Bonds'!$B$1:$L$507,MATCH($A385,'Russian Bonds'!$A$2:$A$507,0))/100))</f>
        <v>0.95798549894328844</v>
      </c>
      <c r="J385">
        <f>J$50*EXP(-J$49*(HLOOKUP(J$49,'Russian Bonds'!$B$1:$L$507,MATCH($A385,'Russian Bonds'!$A$2:$A$507,0))/100))</f>
        <v>0.8874326587925464</v>
      </c>
      <c r="K385">
        <f>K$50*EXP(-K$49*(HLOOKUP(K$49,'Russian Bonds'!$B$1:$L$507,MATCH($A385,'Russian Bonds'!$A$2:$A$507,0))/100))</f>
        <v>10.752465932807848</v>
      </c>
      <c r="L385">
        <f>L$50*EXP(-L$49*(HLOOKUP(L$49,'Russian Bonds'!$B$1:$L$507,MATCH($A385,'Russian Bonds'!$A$2:$A$507,0))/100))</f>
        <v>0.43956573719487929</v>
      </c>
      <c r="M385">
        <f>M$50*EXP(-M$49*(HLOOKUP(M$49,'Russian Bonds'!$B$1:$L$507,MATCH($A385,'Russian Bonds'!$A$2:$A$507,0))/100))</f>
        <v>0.40719300167199091</v>
      </c>
      <c r="N385">
        <f>N$50*EXP(-N$49*(HLOOKUP(N$49,'Russian Bonds'!$B$1:$L$507,MATCH($A385,'Russian Bonds'!$A$2:$A$507,0))/100))</f>
        <v>0.37720442377686203</v>
      </c>
      <c r="O385">
        <f>O$50*EXP(-O$49*(HLOOKUP(O$49,'Russian Bonds'!$B$1:$L$507,MATCH($A385,'Russian Bonds'!$A$2:$A$507,0))/100))</f>
        <v>0.34942441724833201</v>
      </c>
      <c r="P385">
        <f>P$50*EXP(-P$49*(HLOOKUP(P$49,'Russian Bonds'!$B$1:$L$507,MATCH($A385,'Russian Bonds'!$A$2:$A$507,0))/100))</f>
        <v>0.31271345081747798</v>
      </c>
      <c r="Q385">
        <f>Q$50*EXP(-Q$49*(HLOOKUP(Q$49,'Russian Bonds'!$B$1:$L$507,MATCH($A385,'Russian Bonds'!$A$2:$A$507,0))/100))</f>
        <v>0.28901751118861752</v>
      </c>
      <c r="R385">
        <f>R$50*EXP(-R$49*(HLOOKUP(R$49,'Russian Bonds'!$B$1:$L$507,MATCH($A385,'Russian Bonds'!$A$2:$A$507,0))/100))</f>
        <v>0.26711713728750808</v>
      </c>
      <c r="S385">
        <f>S$50*EXP(-S$49*(HLOOKUP(S$49,'Russian Bonds'!$B$1:$L$507,MATCH($A385,'Russian Bonds'!$A$2:$A$507,0))/100))</f>
        <v>0.24687626967387538</v>
      </c>
      <c r="T385">
        <f>T$50*EXP(-T$49*(HLOOKUP(T$49,'Russian Bonds'!$B$1:$L$507,MATCH($A385,'Russian Bonds'!$A$2:$A$507,0))/100))</f>
        <v>0.2281691588454228</v>
      </c>
      <c r="U385" s="25">
        <f>U$50*EXP(-U$49*(HLOOKUP(U$49,'Russian Bonds'!$B$1:$L$507,MATCH($A385,'Russian Bonds'!$A$2:$A$507,0))/100))</f>
        <v>5.1326830680088147</v>
      </c>
      <c r="W385" s="129">
        <f t="shared" si="37"/>
        <v>74.667853909128752</v>
      </c>
      <c r="X385" s="21">
        <f t="shared" si="38"/>
        <v>5.7676579954047087</v>
      </c>
      <c r="Y385" s="28">
        <f t="shared" si="39"/>
        <v>1.097855175907508E-3</v>
      </c>
    </row>
    <row r="386" spans="1:25" x14ac:dyDescent="0.2">
      <c r="A386" s="175">
        <v>41415</v>
      </c>
      <c r="B386">
        <f>B$50*EXP(-B$49*(HLOOKUP(B$49,'Russian Bonds'!$B$1:$L$507,MATCH($A386,'Russian Bonds'!$A$2:$A$507,0))/100))</f>
        <v>17.573590537194882</v>
      </c>
      <c r="C386">
        <f>C$50*EXP(-C$49*(HLOOKUP(C$49,'Russian Bonds'!$B$1:$L$507,MATCH($A386,'Russian Bonds'!$A$2:$A$507,0))/100))</f>
        <v>2.2077275688891222</v>
      </c>
      <c r="D386">
        <f>D$50*EXP(-D$49*(HLOOKUP(D$49,'Russian Bonds'!$B$1:$L$507,MATCH($A386,'Russian Bonds'!$A$2:$A$507,0))/100))</f>
        <v>16.038952549828565</v>
      </c>
      <c r="E386">
        <f>E$50*EXP(-E$49*(HLOOKUP(E$49,'Russian Bonds'!$B$1:$L$507,MATCH($A386,'Russian Bonds'!$A$2:$A$507,0))/100))</f>
        <v>1.6307985720546252</v>
      </c>
      <c r="F386">
        <f>F$50*EXP(-F$49*(HLOOKUP(F$49,'Russian Bonds'!$B$1:$L$507,MATCH($A386,'Russian Bonds'!$A$2:$A$507,0))/100))</f>
        <v>14.502655573185555</v>
      </c>
      <c r="G386">
        <f>G$50*EXP(-G$49*(HLOOKUP(G$49,'Russian Bonds'!$B$1:$L$507,MATCH($A386,'Russian Bonds'!$A$2:$A$507,0))/100))</f>
        <v>1.1136883693072164</v>
      </c>
      <c r="H386">
        <f>H$50*EXP(-H$49*(HLOOKUP(H$49,'Russian Bonds'!$B$1:$L$507,MATCH($A386,'Russian Bonds'!$A$2:$A$507,0))/100))</f>
        <v>1.0414118723662193</v>
      </c>
      <c r="I386">
        <f>I$50*EXP(-I$49*(HLOOKUP(I$49,'Russian Bonds'!$B$1:$L$507,MATCH($A386,'Russian Bonds'!$A$2:$A$507,0))/100))</f>
        <v>0.96568012038265505</v>
      </c>
      <c r="J386">
        <f>J$50*EXP(-J$49*(HLOOKUP(J$49,'Russian Bonds'!$B$1:$L$507,MATCH($A386,'Russian Bonds'!$A$2:$A$507,0))/100))</f>
        <v>0.8954556018104679</v>
      </c>
      <c r="K386">
        <f>K$50*EXP(-K$49*(HLOOKUP(K$49,'Russian Bonds'!$B$1:$L$507,MATCH($A386,'Russian Bonds'!$A$2:$A$507,0))/100))</f>
        <v>10.849674910442761</v>
      </c>
      <c r="L386">
        <f>L$50*EXP(-L$49*(HLOOKUP(L$49,'Russian Bonds'!$B$1:$L$507,MATCH($A386,'Russian Bonds'!$A$2:$A$507,0))/100))</f>
        <v>0.4439390501733767</v>
      </c>
      <c r="M386">
        <f>M$50*EXP(-M$49*(HLOOKUP(M$49,'Russian Bonds'!$B$1:$L$507,MATCH($A386,'Russian Bonds'!$A$2:$A$507,0))/100))</f>
        <v>0.41161451930821613</v>
      </c>
      <c r="N386">
        <f>N$50*EXP(-N$49*(HLOOKUP(N$49,'Russian Bonds'!$B$1:$L$507,MATCH($A386,'Russian Bonds'!$A$2:$A$507,0))/100))</f>
        <v>0.38164363427629472</v>
      </c>
      <c r="O386">
        <f>O$50*EXP(-O$49*(HLOOKUP(O$49,'Russian Bonds'!$B$1:$L$507,MATCH($A386,'Russian Bonds'!$A$2:$A$507,0))/100))</f>
        <v>0.35385501908049644</v>
      </c>
      <c r="P386">
        <f>P$50*EXP(-P$49*(HLOOKUP(P$49,'Russian Bonds'!$B$1:$L$507,MATCH($A386,'Russian Bonds'!$A$2:$A$507,0))/100))</f>
        <v>0.31506761879336664</v>
      </c>
      <c r="Q386">
        <f>Q$50*EXP(-Q$49*(HLOOKUP(Q$49,'Russian Bonds'!$B$1:$L$507,MATCH($A386,'Russian Bonds'!$A$2:$A$507,0))/100))</f>
        <v>0.2913389245507168</v>
      </c>
      <c r="R386">
        <f>R$50*EXP(-R$49*(HLOOKUP(R$49,'Russian Bonds'!$B$1:$L$507,MATCH($A386,'Russian Bonds'!$A$2:$A$507,0))/100))</f>
        <v>0.269397309959786</v>
      </c>
      <c r="S386">
        <f>S$50*EXP(-S$49*(HLOOKUP(S$49,'Russian Bonds'!$B$1:$L$507,MATCH($A386,'Russian Bonds'!$A$2:$A$507,0))/100))</f>
        <v>0.24910818465294027</v>
      </c>
      <c r="T386">
        <f>T$50*EXP(-T$49*(HLOOKUP(T$49,'Russian Bonds'!$B$1:$L$507,MATCH($A386,'Russian Bonds'!$A$2:$A$507,0))/100))</f>
        <v>0.23034709466975217</v>
      </c>
      <c r="U386" s="25">
        <f>U$50*EXP(-U$49*(HLOOKUP(U$49,'Russian Bonds'!$B$1:$L$507,MATCH($A386,'Russian Bonds'!$A$2:$A$507,0))/100))</f>
        <v>5.1532549165488062</v>
      </c>
      <c r="W386" s="129">
        <f t="shared" si="37"/>
        <v>74.919201947475813</v>
      </c>
      <c r="X386" s="21">
        <f t="shared" si="38"/>
        <v>5.7799141090983266</v>
      </c>
      <c r="Y386" s="28">
        <f t="shared" si="39"/>
        <v>3.3605618274255384E-3</v>
      </c>
    </row>
    <row r="387" spans="1:25" x14ac:dyDescent="0.2">
      <c r="A387" s="175">
        <v>41416</v>
      </c>
      <c r="B387">
        <f>B$50*EXP(-B$49*(HLOOKUP(B$49,'Russian Bonds'!$B$1:$L$507,MATCH($A387,'Russian Bonds'!$A$2:$A$507,0))/100))</f>
        <v>17.58237952952846</v>
      </c>
      <c r="C387">
        <f>C$50*EXP(-C$49*(HLOOKUP(C$49,'Russian Bonds'!$B$1:$L$507,MATCH($A387,'Russian Bonds'!$A$2:$A$507,0))/100))</f>
        <v>2.2099364006898421</v>
      </c>
      <c r="D387">
        <f>D$50*EXP(-D$49*(HLOOKUP(D$49,'Russian Bonds'!$B$1:$L$507,MATCH($A387,'Russian Bonds'!$A$2:$A$507,0))/100))</f>
        <v>16.053394104848365</v>
      </c>
      <c r="E387">
        <f>E$50*EXP(-E$49*(HLOOKUP(E$49,'Russian Bonds'!$B$1:$L$507,MATCH($A387,'Russian Bonds'!$A$2:$A$507,0))/100))</f>
        <v>1.6327567049858733</v>
      </c>
      <c r="F387">
        <f>F$50*EXP(-F$49*(HLOOKUP(F$49,'Russian Bonds'!$B$1:$L$507,MATCH($A387,'Russian Bonds'!$A$2:$A$507,0))/100))</f>
        <v>14.50990871410627</v>
      </c>
      <c r="G387">
        <f>G$50*EXP(-G$49*(HLOOKUP(G$49,'Russian Bonds'!$B$1:$L$507,MATCH($A387,'Russian Bonds'!$A$2:$A$507,0))/100))</f>
        <v>1.1143567828328063</v>
      </c>
      <c r="H387">
        <f>H$50*EXP(-H$49*(HLOOKUP(H$49,'Russian Bonds'!$B$1:$L$507,MATCH($A387,'Russian Bonds'!$A$2:$A$507,0))/100))</f>
        <v>1.040683139141948</v>
      </c>
      <c r="I387">
        <f>I$50*EXP(-I$49*(HLOOKUP(I$49,'Russian Bonds'!$B$1:$L$507,MATCH($A387,'Russian Bonds'!$A$2:$A$507,0))/100))</f>
        <v>0.96490788522159898</v>
      </c>
      <c r="J387">
        <f>J$50*EXP(-J$49*(HLOOKUP(J$49,'Russian Bonds'!$B$1:$L$507,MATCH($A387,'Russian Bonds'!$A$2:$A$507,0))/100))</f>
        <v>0.89465005431958378</v>
      </c>
      <c r="K387">
        <f>K$50*EXP(-K$49*(HLOOKUP(K$49,'Russian Bonds'!$B$1:$L$507,MATCH($A387,'Russian Bonds'!$A$2:$A$507,0))/100))</f>
        <v>10.860530011999391</v>
      </c>
      <c r="L387">
        <f>L$50*EXP(-L$49*(HLOOKUP(L$49,'Russian Bonds'!$B$1:$L$507,MATCH($A387,'Russian Bonds'!$A$2:$A$507,0))/100))</f>
        <v>0.44442765181020039</v>
      </c>
      <c r="M387">
        <f>M$50*EXP(-M$49*(HLOOKUP(M$49,'Russian Bonds'!$B$1:$L$507,MATCH($A387,'Russian Bonds'!$A$2:$A$507,0))/100))</f>
        <v>0.41210875321242052</v>
      </c>
      <c r="N387">
        <f>N$50*EXP(-N$49*(HLOOKUP(N$49,'Russian Bonds'!$B$1:$L$507,MATCH($A387,'Russian Bonds'!$A$2:$A$507,0))/100))</f>
        <v>0.38214009362951551</v>
      </c>
      <c r="O387">
        <f>O$50*EXP(-O$49*(HLOOKUP(O$49,'Russian Bonds'!$B$1:$L$507,MATCH($A387,'Russian Bonds'!$A$2:$A$507,0))/100))</f>
        <v>0.35435076304701418</v>
      </c>
      <c r="P387">
        <f>P$50*EXP(-P$49*(HLOOKUP(P$49,'Russian Bonds'!$B$1:$L$507,MATCH($A387,'Russian Bonds'!$A$2:$A$507,0))/100))</f>
        <v>0.31648861792805455</v>
      </c>
      <c r="Q387">
        <f>Q$50*EXP(-Q$49*(HLOOKUP(Q$49,'Russian Bonds'!$B$1:$L$507,MATCH($A387,'Russian Bonds'!$A$2:$A$507,0))/100))</f>
        <v>0.29274071298938026</v>
      </c>
      <c r="R387">
        <f>R$50*EXP(-R$49*(HLOOKUP(R$49,'Russian Bonds'!$B$1:$L$507,MATCH($A387,'Russian Bonds'!$A$2:$A$507,0))/100))</f>
        <v>0.27077474571616889</v>
      </c>
      <c r="S387">
        <f>S$50*EXP(-S$49*(HLOOKUP(S$49,'Russian Bonds'!$B$1:$L$507,MATCH($A387,'Russian Bonds'!$A$2:$A$507,0))/100))</f>
        <v>0.25045700739382887</v>
      </c>
      <c r="T387">
        <f>T$50*EXP(-T$49*(HLOOKUP(T$49,'Russian Bonds'!$B$1:$L$507,MATCH($A387,'Russian Bonds'!$A$2:$A$507,0))/100))</f>
        <v>0.23166382221784387</v>
      </c>
      <c r="U387" s="25">
        <f>U$50*EXP(-U$49*(HLOOKUP(U$49,'Russian Bonds'!$B$1:$L$507,MATCH($A387,'Russian Bonds'!$A$2:$A$507,0))/100))</f>
        <v>5.1842673904323835</v>
      </c>
      <c r="W387" s="129">
        <f t="shared" si="37"/>
        <v>75.002922886050953</v>
      </c>
      <c r="X387" s="21">
        <f t="shared" si="38"/>
        <v>5.7862094399040833</v>
      </c>
      <c r="Y387" s="28">
        <f t="shared" si="39"/>
        <v>1.1168591343101368E-3</v>
      </c>
    </row>
    <row r="388" spans="1:25" x14ac:dyDescent="0.2">
      <c r="A388" s="175">
        <v>41417</v>
      </c>
      <c r="B388">
        <f>B$50*EXP(-B$49*(HLOOKUP(B$49,'Russian Bonds'!$B$1:$L$507,MATCH($A388,'Russian Bonds'!$A$2:$A$507,0))/100))</f>
        <v>17.571833266006188</v>
      </c>
      <c r="C388">
        <f>C$50*EXP(-C$49*(HLOOKUP(C$49,'Russian Bonds'!$B$1:$L$507,MATCH($A388,'Russian Bonds'!$A$2:$A$507,0))/100))</f>
        <v>2.2086108365584347</v>
      </c>
      <c r="D388">
        <f>D$50*EXP(-D$49*(HLOOKUP(D$49,'Russian Bonds'!$B$1:$L$507,MATCH($A388,'Russian Bonds'!$A$2:$A$507,0))/100))</f>
        <v>16.048578808947411</v>
      </c>
      <c r="E388">
        <f>E$50*EXP(-E$49*(HLOOKUP(E$49,'Russian Bonds'!$B$1:$L$507,MATCH($A388,'Russian Bonds'!$A$2:$A$507,0))/100))</f>
        <v>1.6321037329070012</v>
      </c>
      <c r="F388">
        <f>F$50*EXP(-F$49*(HLOOKUP(F$49,'Russian Bonds'!$B$1:$L$507,MATCH($A388,'Russian Bonds'!$A$2:$A$507,0))/100))</f>
        <v>14.50990871410627</v>
      </c>
      <c r="G388">
        <f>G$50*EXP(-G$49*(HLOOKUP(G$49,'Russian Bonds'!$B$1:$L$507,MATCH($A388,'Russian Bonds'!$A$2:$A$507,0))/100))</f>
        <v>1.1143567828328063</v>
      </c>
      <c r="H388">
        <f>H$50*EXP(-H$49*(HLOOKUP(H$49,'Russian Bonds'!$B$1:$L$507,MATCH($A388,'Russian Bonds'!$A$2:$A$507,0))/100))</f>
        <v>1.0421411158823288</v>
      </c>
      <c r="I388">
        <f>I$50*EXP(-I$49*(HLOOKUP(I$49,'Russian Bonds'!$B$1:$L$507,MATCH($A388,'Russian Bonds'!$A$2:$A$507,0))/100))</f>
        <v>0.96645297357902082</v>
      </c>
      <c r="J388">
        <f>J$50*EXP(-J$49*(HLOOKUP(J$49,'Russian Bonds'!$B$1:$L$507,MATCH($A388,'Russian Bonds'!$A$2:$A$507,0))/100))</f>
        <v>0.89626187462043827</v>
      </c>
      <c r="K388">
        <f>K$50*EXP(-K$49*(HLOOKUP(K$49,'Russian Bonds'!$B$1:$L$507,MATCH($A388,'Russian Bonds'!$A$2:$A$507,0))/100))</f>
        <v>10.871395974086937</v>
      </c>
      <c r="L388">
        <f>L$50*EXP(-L$49*(HLOOKUP(L$49,'Russian Bonds'!$B$1:$L$507,MATCH($A388,'Russian Bonds'!$A$2:$A$507,0))/100))</f>
        <v>0.44491679120453698</v>
      </c>
      <c r="M388">
        <f>M$50*EXP(-M$49*(HLOOKUP(M$49,'Russian Bonds'!$B$1:$L$507,MATCH($A388,'Russian Bonds'!$A$2:$A$507,0))/100))</f>
        <v>0.41260358055330065</v>
      </c>
      <c r="N388">
        <f>N$50*EXP(-N$49*(HLOOKUP(N$49,'Russian Bonds'!$B$1:$L$507,MATCH($A388,'Russian Bonds'!$A$2:$A$507,0))/100))</f>
        <v>0.38263719879958541</v>
      </c>
      <c r="O388">
        <f>O$50*EXP(-O$49*(HLOOKUP(O$49,'Russian Bonds'!$B$1:$L$507,MATCH($A388,'Russian Bonds'!$A$2:$A$507,0))/100))</f>
        <v>0.35484720154114102</v>
      </c>
      <c r="P388">
        <f>P$50*EXP(-P$49*(HLOOKUP(P$49,'Russian Bonds'!$B$1:$L$507,MATCH($A388,'Russian Bonds'!$A$2:$A$507,0))/100))</f>
        <v>0.31601424087289948</v>
      </c>
      <c r="Q388">
        <f>Q$50*EXP(-Q$49*(HLOOKUP(Q$49,'Russian Bonds'!$B$1:$L$507,MATCH($A388,'Russian Bonds'!$A$2:$A$507,0))/100))</f>
        <v>0.29227270235694541</v>
      </c>
      <c r="R388">
        <f>R$50*EXP(-R$49*(HLOOKUP(R$49,'Russian Bonds'!$B$1:$L$507,MATCH($A388,'Russian Bonds'!$A$2:$A$507,0))/100))</f>
        <v>0.27031481969633381</v>
      </c>
      <c r="S388">
        <f>S$50*EXP(-S$49*(HLOOKUP(S$49,'Russian Bonds'!$B$1:$L$507,MATCH($A388,'Russian Bonds'!$A$2:$A$507,0))/100))</f>
        <v>0.25000659027753719</v>
      </c>
      <c r="T388">
        <f>T$50*EXP(-T$49*(HLOOKUP(T$49,'Russian Bonds'!$B$1:$L$507,MATCH($A388,'Russian Bonds'!$A$2:$A$507,0))/100))</f>
        <v>0.23122407884412449</v>
      </c>
      <c r="U388" s="25">
        <f>U$50*EXP(-U$49*(HLOOKUP(U$49,'Russian Bonds'!$B$1:$L$507,MATCH($A388,'Russian Bonds'!$A$2:$A$507,0))/100))</f>
        <v>5.1532549165488062</v>
      </c>
      <c r="W388" s="129">
        <f t="shared" si="37"/>
        <v>74.96973620022203</v>
      </c>
      <c r="X388" s="21">
        <f t="shared" si="38"/>
        <v>5.7818489975107044</v>
      </c>
      <c r="Y388" s="28">
        <f t="shared" si="39"/>
        <v>-4.4256982002984115E-4</v>
      </c>
    </row>
    <row r="389" spans="1:25" x14ac:dyDescent="0.2">
      <c r="A389" s="175">
        <v>41418</v>
      </c>
      <c r="B389">
        <f>B$50*EXP(-B$49*(HLOOKUP(B$49,'Russian Bonds'!$B$1:$L$507,MATCH($A389,'Russian Bonds'!$A$2:$A$507,0))/100))</f>
        <v>17.573590537194882</v>
      </c>
      <c r="C389">
        <f>C$50*EXP(-C$49*(HLOOKUP(C$49,'Russian Bonds'!$B$1:$L$507,MATCH($A389,'Russian Bonds'!$A$2:$A$507,0))/100))</f>
        <v>2.2072860675269519</v>
      </c>
      <c r="D389">
        <f>D$50*EXP(-D$49*(HLOOKUP(D$49,'Russian Bonds'!$B$1:$L$507,MATCH($A389,'Russian Bonds'!$A$2:$A$507,0))/100))</f>
        <v>16.02452398636121</v>
      </c>
      <c r="E389">
        <f>E$50*EXP(-E$49*(HLOOKUP(E$49,'Russian Bonds'!$B$1:$L$507,MATCH($A389,'Russian Bonds'!$A$2:$A$507,0))/100))</f>
        <v>1.6288427874736024</v>
      </c>
      <c r="F389">
        <f>F$50*EXP(-F$49*(HLOOKUP(F$49,'Russian Bonds'!$B$1:$L$507,MATCH($A389,'Russian Bonds'!$A$2:$A$507,0))/100))</f>
        <v>14.451985003901846</v>
      </c>
      <c r="G389">
        <f>G$50*EXP(-G$49*(HLOOKUP(G$49,'Russian Bonds'!$B$1:$L$507,MATCH($A389,'Russian Bonds'!$A$2:$A$507,0))/100))</f>
        <v>1.1090206871501469</v>
      </c>
      <c r="H389">
        <f>H$50*EXP(-H$49*(HLOOKUP(H$49,'Russian Bonds'!$B$1:$L$507,MATCH($A389,'Russian Bonds'!$A$2:$A$507,0))/100))</f>
        <v>1.0355962647803223</v>
      </c>
      <c r="I389">
        <f>I$50*EXP(-I$49*(HLOOKUP(I$49,'Russian Bonds'!$B$1:$L$507,MATCH($A389,'Russian Bonds'!$A$2:$A$507,0))/100))</f>
        <v>0.9595195026172828</v>
      </c>
      <c r="J389">
        <f>J$50*EXP(-J$49*(HLOOKUP(J$49,'Russian Bonds'!$B$1:$L$507,MATCH($A389,'Russian Bonds'!$A$2:$A$507,0))/100))</f>
        <v>0.88903147608225319</v>
      </c>
      <c r="K389">
        <f>K$50*EXP(-K$49*(HLOOKUP(K$49,'Russian Bonds'!$B$1:$L$507,MATCH($A389,'Russian Bonds'!$A$2:$A$507,0))/100))</f>
        <v>10.806362892586046</v>
      </c>
      <c r="L389">
        <f>L$50*EXP(-L$49*(HLOOKUP(L$49,'Russian Bonds'!$B$1:$L$507,MATCH($A389,'Russian Bonds'!$A$2:$A$507,0))/100))</f>
        <v>0.44199000938679578</v>
      </c>
      <c r="M389">
        <f>M$50*EXP(-M$49*(HLOOKUP(M$49,'Russian Bonds'!$B$1:$L$507,MATCH($A389,'Russian Bonds'!$A$2:$A$507,0))/100))</f>
        <v>0.40964350383701587</v>
      </c>
      <c r="N389">
        <f>N$50*EXP(-N$49*(HLOOKUP(N$49,'Russian Bonds'!$B$1:$L$507,MATCH($A389,'Russian Bonds'!$A$2:$A$507,0))/100))</f>
        <v>0.37966423826791673</v>
      </c>
      <c r="O389">
        <f>O$50*EXP(-O$49*(HLOOKUP(O$49,'Russian Bonds'!$B$1:$L$507,MATCH($A389,'Russian Bonds'!$A$2:$A$507,0))/100))</f>
        <v>0.35187896907772803</v>
      </c>
      <c r="P389">
        <f>P$50*EXP(-P$49*(HLOOKUP(P$49,'Russian Bonds'!$B$1:$L$507,MATCH($A389,'Russian Bonds'!$A$2:$A$507,0))/100))</f>
        <v>0.31554057484991976</v>
      </c>
      <c r="Q389">
        <f>Q$50*EXP(-Q$49*(HLOOKUP(Q$49,'Russian Bonds'!$B$1:$L$507,MATCH($A389,'Russian Bonds'!$A$2:$A$507,0))/100))</f>
        <v>0.29180543994278829</v>
      </c>
      <c r="R389">
        <f>R$50*EXP(-R$49*(HLOOKUP(R$49,'Russian Bonds'!$B$1:$L$507,MATCH($A389,'Russian Bonds'!$A$2:$A$507,0))/100))</f>
        <v>0.26985567488651574</v>
      </c>
      <c r="S389">
        <f>S$50*EXP(-S$49*(HLOOKUP(S$49,'Russian Bonds'!$B$1:$L$507,MATCH($A389,'Russian Bonds'!$A$2:$A$507,0))/100))</f>
        <v>0.24955698318281677</v>
      </c>
      <c r="T389">
        <f>T$50*EXP(-T$49*(HLOOKUP(T$49,'Russian Bonds'!$B$1:$L$507,MATCH($A389,'Russian Bonds'!$A$2:$A$507,0))/100))</f>
        <v>0.23078517018958081</v>
      </c>
      <c r="U389" s="25">
        <f>U$50*EXP(-U$49*(HLOOKUP(U$49,'Russian Bonds'!$B$1:$L$507,MATCH($A389,'Russian Bonds'!$A$2:$A$507,0))/100))</f>
        <v>5.1946463006638437</v>
      </c>
      <c r="W389" s="129">
        <f t="shared" si="37"/>
        <v>74.821126069959476</v>
      </c>
      <c r="X389" s="21">
        <f t="shared" si="38"/>
        <v>5.785536580896002</v>
      </c>
      <c r="Y389" s="28">
        <f t="shared" si="39"/>
        <v>-1.9842355771124628E-3</v>
      </c>
    </row>
    <row r="390" spans="1:25" x14ac:dyDescent="0.2">
      <c r="A390" s="175">
        <v>41419</v>
      </c>
      <c r="B390">
        <f>B$50*EXP(-B$49*(HLOOKUP(B$49,'Russian Bonds'!$B$1:$L$507,MATCH($A390,'Russian Bonds'!$A$2:$A$507,0))/100))</f>
        <v>17.568319250766223</v>
      </c>
      <c r="C390">
        <f>C$50*EXP(-C$49*(HLOOKUP(C$49,'Russian Bonds'!$B$1:$L$507,MATCH($A390,'Russian Bonds'!$A$2:$A$507,0))/100))</f>
        <v>2.2059620931184778</v>
      </c>
      <c r="D390">
        <f>D$50*EXP(-D$49*(HLOOKUP(D$49,'Russian Bonds'!$B$1:$L$507,MATCH($A390,'Russian Bonds'!$A$2:$A$507,0))/100))</f>
        <v>16.010108402759155</v>
      </c>
      <c r="E390">
        <f>E$50*EXP(-E$49*(HLOOKUP(E$49,'Russian Bonds'!$B$1:$L$507,MATCH($A390,'Russian Bonds'!$A$2:$A$507,0))/100))</f>
        <v>1.626889348426475</v>
      </c>
      <c r="F390">
        <f>F$50*EXP(-F$49*(HLOOKUP(F$49,'Russian Bonds'!$B$1:$L$507,MATCH($A390,'Russian Bonds'!$A$2:$A$507,0))/100))</f>
        <v>14.444760817596977</v>
      </c>
      <c r="G390">
        <f>G$50*EXP(-G$49*(HLOOKUP(G$49,'Russian Bonds'!$B$1:$L$507,MATCH($A390,'Russian Bonds'!$A$2:$A$507,0))/100))</f>
        <v>1.1083554743216617</v>
      </c>
      <c r="H390">
        <f>H$50*EXP(-H$49*(HLOOKUP(H$49,'Russian Bonds'!$B$1:$L$507,MATCH($A390,'Russian Bonds'!$A$2:$A$507,0))/100))</f>
        <v>1.0355962647803223</v>
      </c>
      <c r="I390">
        <f>I$50*EXP(-I$49*(HLOOKUP(I$49,'Russian Bonds'!$B$1:$L$507,MATCH($A390,'Russian Bonds'!$A$2:$A$507,0))/100))</f>
        <v>0.9595195026172828</v>
      </c>
      <c r="J390">
        <f>J$50*EXP(-J$49*(HLOOKUP(J$49,'Russian Bonds'!$B$1:$L$507,MATCH($A390,'Russian Bonds'!$A$2:$A$507,0))/100))</f>
        <v>0.88903147608225319</v>
      </c>
      <c r="K390">
        <f>K$50*EXP(-K$49*(HLOOKUP(K$49,'Russian Bonds'!$B$1:$L$507,MATCH($A390,'Russian Bonds'!$A$2:$A$507,0))/100))</f>
        <v>10.806362892586046</v>
      </c>
      <c r="L390">
        <f>L$50*EXP(-L$49*(HLOOKUP(L$49,'Russian Bonds'!$B$1:$L$507,MATCH($A390,'Russian Bonds'!$A$2:$A$507,0))/100))</f>
        <v>0.44199000938679578</v>
      </c>
      <c r="M390">
        <f>M$50*EXP(-M$49*(HLOOKUP(M$49,'Russian Bonds'!$B$1:$L$507,MATCH($A390,'Russian Bonds'!$A$2:$A$507,0))/100))</f>
        <v>0.40964350383701587</v>
      </c>
      <c r="N390">
        <f>N$50*EXP(-N$49*(HLOOKUP(N$49,'Russian Bonds'!$B$1:$L$507,MATCH($A390,'Russian Bonds'!$A$2:$A$507,0))/100))</f>
        <v>0.37966423826791673</v>
      </c>
      <c r="O390">
        <f>O$50*EXP(-O$49*(HLOOKUP(O$49,'Russian Bonds'!$B$1:$L$507,MATCH($A390,'Russian Bonds'!$A$2:$A$507,0))/100))</f>
        <v>0.35187896907772803</v>
      </c>
      <c r="P390">
        <f>P$50*EXP(-P$49*(HLOOKUP(P$49,'Russian Bonds'!$B$1:$L$507,MATCH($A390,'Russian Bonds'!$A$2:$A$507,0))/100))</f>
        <v>0.31506761879336664</v>
      </c>
      <c r="Q390">
        <f>Q$50*EXP(-Q$49*(HLOOKUP(Q$49,'Russian Bonds'!$B$1:$L$507,MATCH($A390,'Russian Bonds'!$A$2:$A$507,0))/100))</f>
        <v>0.2913389245507168</v>
      </c>
      <c r="R390">
        <f>R$50*EXP(-R$49*(HLOOKUP(R$49,'Russian Bonds'!$B$1:$L$507,MATCH($A390,'Russian Bonds'!$A$2:$A$507,0))/100))</f>
        <v>0.269397309959786</v>
      </c>
      <c r="S390">
        <f>S$50*EXP(-S$49*(HLOOKUP(S$49,'Russian Bonds'!$B$1:$L$507,MATCH($A390,'Russian Bonds'!$A$2:$A$507,0))/100))</f>
        <v>0.24910818465294027</v>
      </c>
      <c r="T390">
        <f>T$50*EXP(-T$49*(HLOOKUP(T$49,'Russian Bonds'!$B$1:$L$507,MATCH($A390,'Russian Bonds'!$A$2:$A$507,0))/100))</f>
        <v>0.23034709466975217</v>
      </c>
      <c r="U390" s="25">
        <f>U$50*EXP(-U$49*(HLOOKUP(U$49,'Russian Bonds'!$B$1:$L$507,MATCH($A390,'Russian Bonds'!$A$2:$A$507,0))/100))</f>
        <v>5.1635717397661809</v>
      </c>
      <c r="W390" s="129">
        <f t="shared" si="37"/>
        <v>74.756913116017088</v>
      </c>
      <c r="X390" s="21">
        <f t="shared" si="38"/>
        <v>5.780348707857744</v>
      </c>
      <c r="Y390" s="28">
        <f t="shared" si="39"/>
        <v>-8.5858804188789915E-4</v>
      </c>
    </row>
    <row r="391" spans="1:25" x14ac:dyDescent="0.2">
      <c r="A391" s="175">
        <v>41422</v>
      </c>
      <c r="B391">
        <f>B$50*EXP(-B$49*(HLOOKUP(B$49,'Russian Bonds'!$B$1:$L$507,MATCH($A391,'Russian Bonds'!$A$2:$A$507,0))/100))</f>
        <v>17.564805938259031</v>
      </c>
      <c r="C391">
        <f>C$50*EXP(-C$49*(HLOOKUP(C$49,'Russian Bonds'!$B$1:$L$507,MATCH($A391,'Russian Bonds'!$A$2:$A$507,0))/100))</f>
        <v>2.2064033296592847</v>
      </c>
      <c r="D391">
        <f>D$50*EXP(-D$49*(HLOOKUP(D$49,'Russian Bonds'!$B$1:$L$507,MATCH($A391,'Russian Bonds'!$A$2:$A$507,0))/100))</f>
        <v>16.005306090621165</v>
      </c>
      <c r="E391">
        <f>E$50*EXP(-E$49*(HLOOKUP(E$49,'Russian Bonds'!$B$1:$L$507,MATCH($A391,'Russian Bonds'!$A$2:$A$507,0))/100))</f>
        <v>1.6262387228209005</v>
      </c>
      <c r="F391">
        <f>F$50*EXP(-F$49*(HLOOKUP(F$49,'Russian Bonds'!$B$1:$L$507,MATCH($A391,'Russian Bonds'!$A$2:$A$507,0))/100))</f>
        <v>14.415900166233362</v>
      </c>
      <c r="G391">
        <f>G$50*EXP(-G$49*(HLOOKUP(G$49,'Russian Bonds'!$B$1:$L$507,MATCH($A391,'Russian Bonds'!$A$2:$A$507,0))/100))</f>
        <v>1.1056986106949362</v>
      </c>
      <c r="H391">
        <f>H$50*EXP(-H$49*(HLOOKUP(H$49,'Russian Bonds'!$B$1:$L$507,MATCH($A391,'Russian Bonds'!$A$2:$A$507,0))/100))</f>
        <v>1.0312558816531729</v>
      </c>
      <c r="I391">
        <f>I$50*EXP(-I$49*(HLOOKUP(I$49,'Russian Bonds'!$B$1:$L$507,MATCH($A391,'Russian Bonds'!$A$2:$A$507,0))/100))</f>
        <v>0.95492484500472907</v>
      </c>
      <c r="J391">
        <f>J$50*EXP(-J$49*(HLOOKUP(J$49,'Russian Bonds'!$B$1:$L$507,MATCH($A391,'Russian Bonds'!$A$2:$A$507,0))/100))</f>
        <v>0.88424364489005203</v>
      </c>
      <c r="K391">
        <f>K$50*EXP(-K$49*(HLOOKUP(K$49,'Russian Bonds'!$B$1:$L$507,MATCH($A391,'Russian Bonds'!$A$2:$A$507,0))/100))</f>
        <v>10.730982491544641</v>
      </c>
      <c r="L391">
        <f>L$50*EXP(-L$49*(HLOOKUP(L$49,'Russian Bonds'!$B$1:$L$507,MATCH($A391,'Russian Bonds'!$A$2:$A$507,0))/100))</f>
        <v>0.43859975554248076</v>
      </c>
      <c r="M391">
        <f>M$50*EXP(-M$49*(HLOOKUP(M$49,'Russian Bonds'!$B$1:$L$507,MATCH($A391,'Russian Bonds'!$A$2:$A$507,0))/100))</f>
        <v>0.40621691024621287</v>
      </c>
      <c r="N391">
        <f>N$50*EXP(-N$49*(HLOOKUP(N$49,'Russian Bonds'!$B$1:$L$507,MATCH($A391,'Russian Bonds'!$A$2:$A$507,0))/100))</f>
        <v>0.37622496612175482</v>
      </c>
      <c r="O391">
        <f>O$50*EXP(-O$49*(HLOOKUP(O$49,'Russian Bonds'!$B$1:$L$507,MATCH($A391,'Russian Bonds'!$A$2:$A$507,0))/100))</f>
        <v>0.34844739734621916</v>
      </c>
      <c r="P391">
        <f>P$50*EXP(-P$49*(HLOOKUP(P$49,'Russian Bonds'!$B$1:$L$507,MATCH($A391,'Russian Bonds'!$A$2:$A$507,0))/100))</f>
        <v>0.3122447322680485</v>
      </c>
      <c r="Q391">
        <f>Q$50*EXP(-Q$49*(HLOOKUP(Q$49,'Russian Bonds'!$B$1:$L$507,MATCH($A391,'Russian Bonds'!$A$2:$A$507,0))/100))</f>
        <v>0.28855545291590634</v>
      </c>
      <c r="R391">
        <f>R$50*EXP(-R$49*(HLOOKUP(R$49,'Russian Bonds'!$B$1:$L$507,MATCH($A391,'Russian Bonds'!$A$2:$A$507,0))/100))</f>
        <v>0.26666342391975123</v>
      </c>
      <c r="S391">
        <f>S$50*EXP(-S$49*(HLOOKUP(S$49,'Russian Bonds'!$B$1:$L$507,MATCH($A391,'Russian Bonds'!$A$2:$A$507,0))/100))</f>
        <v>0.24643229208816347</v>
      </c>
      <c r="T391">
        <f>T$50*EXP(-T$49*(HLOOKUP(T$49,'Russian Bonds'!$B$1:$L$507,MATCH($A391,'Russian Bonds'!$A$2:$A$507,0))/100))</f>
        <v>0.22773604902823669</v>
      </c>
      <c r="U391" s="25">
        <f>U$50*EXP(-U$49*(HLOOKUP(U$49,'Russian Bonds'!$B$1:$L$507,MATCH($A391,'Russian Bonds'!$A$2:$A$507,0))/100))</f>
        <v>5.1326830680088147</v>
      </c>
      <c r="W391" s="129">
        <f t="shared" si="37"/>
        <v>74.569563768866857</v>
      </c>
      <c r="X391" s="21">
        <f t="shared" si="38"/>
        <v>5.7671926254400514</v>
      </c>
      <c r="Y391" s="28">
        <f t="shared" si="39"/>
        <v>-2.509259568168777E-3</v>
      </c>
    </row>
    <row r="392" spans="1:25" x14ac:dyDescent="0.2">
      <c r="A392" s="175">
        <v>41423</v>
      </c>
      <c r="B392">
        <f>B$50*EXP(-B$49*(HLOOKUP(B$49,'Russian Bonds'!$B$1:$L$507,MATCH($A392,'Russian Bonds'!$A$2:$A$507,0))/100))</f>
        <v>17.573590537194882</v>
      </c>
      <c r="C392">
        <f>C$50*EXP(-C$49*(HLOOKUP(C$49,'Russian Bonds'!$B$1:$L$507,MATCH($A392,'Russian Bonds'!$A$2:$A$507,0))/100))</f>
        <v>2.2081691585603953</v>
      </c>
      <c r="D392">
        <f>D$50*EXP(-D$49*(HLOOKUP(D$49,'Russian Bonds'!$B$1:$L$507,MATCH($A392,'Russian Bonds'!$A$2:$A$507,0))/100))</f>
        <v>16.029332064732813</v>
      </c>
      <c r="E392">
        <f>E$50*EXP(-E$49*(HLOOKUP(E$49,'Russian Bonds'!$B$1:$L$507,MATCH($A392,'Russian Bonds'!$A$2:$A$507,0))/100))</f>
        <v>1.629494454913391</v>
      </c>
      <c r="F392">
        <f>F$50*EXP(-F$49*(HLOOKUP(F$49,'Russian Bonds'!$B$1:$L$507,MATCH($A392,'Russian Bonds'!$A$2:$A$507,0))/100))</f>
        <v>14.444760817596977</v>
      </c>
      <c r="G392">
        <f>G$50*EXP(-G$49*(HLOOKUP(G$49,'Russian Bonds'!$B$1:$L$507,MATCH($A392,'Russian Bonds'!$A$2:$A$507,0))/100))</f>
        <v>1.1083554743216617</v>
      </c>
      <c r="H392">
        <f>H$50*EXP(-H$49*(HLOOKUP(H$49,'Russian Bonds'!$B$1:$L$507,MATCH($A392,'Russian Bonds'!$A$2:$A$507,0))/100))</f>
        <v>1.0334237945164433</v>
      </c>
      <c r="I392">
        <f>I$50*EXP(-I$49*(HLOOKUP(I$49,'Russian Bonds'!$B$1:$L$507,MATCH($A392,'Russian Bonds'!$A$2:$A$507,0))/100))</f>
        <v>0.95721941701776159</v>
      </c>
      <c r="J392">
        <f>J$50*EXP(-J$49*(HLOOKUP(J$49,'Russian Bonds'!$B$1:$L$507,MATCH($A392,'Russian Bonds'!$A$2:$A$507,0))/100))</f>
        <v>0.88663432870206127</v>
      </c>
      <c r="K392">
        <f>K$50*EXP(-K$49*(HLOOKUP(K$49,'Russian Bonds'!$B$1:$L$507,MATCH($A392,'Russian Bonds'!$A$2:$A$507,0))/100))</f>
        <v>10.752465932807848</v>
      </c>
      <c r="L392">
        <f>L$50*EXP(-L$49*(HLOOKUP(L$49,'Russian Bonds'!$B$1:$L$507,MATCH($A392,'Russian Bonds'!$A$2:$A$507,0))/100))</f>
        <v>0.43956573719487929</v>
      </c>
      <c r="M392">
        <f>M$50*EXP(-M$49*(HLOOKUP(M$49,'Russian Bonds'!$B$1:$L$507,MATCH($A392,'Russian Bonds'!$A$2:$A$507,0))/100))</f>
        <v>0.40719300167199091</v>
      </c>
      <c r="N392">
        <f>N$50*EXP(-N$49*(HLOOKUP(N$49,'Russian Bonds'!$B$1:$L$507,MATCH($A392,'Russian Bonds'!$A$2:$A$507,0))/100))</f>
        <v>0.37720442377686203</v>
      </c>
      <c r="O392">
        <f>O$50*EXP(-O$49*(HLOOKUP(O$49,'Russian Bonds'!$B$1:$L$507,MATCH($A392,'Russian Bonds'!$A$2:$A$507,0))/100))</f>
        <v>0.34942441724833201</v>
      </c>
      <c r="P392">
        <f>P$50*EXP(-P$49*(HLOOKUP(P$49,'Russian Bonds'!$B$1:$L$507,MATCH($A392,'Russian Bonds'!$A$2:$A$507,0))/100))</f>
        <v>0.31271345081747798</v>
      </c>
      <c r="Q392">
        <f>Q$50*EXP(-Q$49*(HLOOKUP(Q$49,'Russian Bonds'!$B$1:$L$507,MATCH($A392,'Russian Bonds'!$A$2:$A$507,0))/100))</f>
        <v>0.28901751118861752</v>
      </c>
      <c r="R392">
        <f>R$50*EXP(-R$49*(HLOOKUP(R$49,'Russian Bonds'!$B$1:$L$507,MATCH($A392,'Russian Bonds'!$A$2:$A$507,0))/100))</f>
        <v>0.26711713728750808</v>
      </c>
      <c r="S392">
        <f>S$50*EXP(-S$49*(HLOOKUP(S$49,'Russian Bonds'!$B$1:$L$507,MATCH($A392,'Russian Bonds'!$A$2:$A$507,0))/100))</f>
        <v>0.24687626967387538</v>
      </c>
      <c r="T392">
        <f>T$50*EXP(-T$49*(HLOOKUP(T$49,'Russian Bonds'!$B$1:$L$507,MATCH($A392,'Russian Bonds'!$A$2:$A$507,0))/100))</f>
        <v>0.2281691588454228</v>
      </c>
      <c r="U392" s="25">
        <f>U$50*EXP(-U$49*(HLOOKUP(U$49,'Russian Bonds'!$B$1:$L$507,MATCH($A392,'Russian Bonds'!$A$2:$A$507,0))/100))</f>
        <v>5.1326830680088147</v>
      </c>
      <c r="W392" s="129">
        <f t="shared" si="37"/>
        <v>74.67341015607802</v>
      </c>
      <c r="X392" s="21">
        <f t="shared" si="38"/>
        <v>5.7674035386008482</v>
      </c>
      <c r="Y392" s="28">
        <f t="shared" si="39"/>
        <v>1.391642115401106E-3</v>
      </c>
    </row>
    <row r="393" spans="1:25" x14ac:dyDescent="0.2">
      <c r="A393" s="175">
        <v>41424</v>
      </c>
      <c r="B393">
        <f>B$50*EXP(-B$49*(HLOOKUP(B$49,'Russian Bonds'!$B$1:$L$507,MATCH($A393,'Russian Bonds'!$A$2:$A$507,0))/100))</f>
        <v>17.568319250766223</v>
      </c>
      <c r="C393">
        <f>C$50*EXP(-C$49*(HLOOKUP(C$49,'Russian Bonds'!$B$1:$L$507,MATCH($A393,'Russian Bonds'!$A$2:$A$507,0))/100))</f>
        <v>2.2059620931184778</v>
      </c>
      <c r="D393">
        <f>D$50*EXP(-D$49*(HLOOKUP(D$49,'Russian Bonds'!$B$1:$L$507,MATCH($A393,'Russian Bonds'!$A$2:$A$507,0))/100))</f>
        <v>16.005306090621165</v>
      </c>
      <c r="E393">
        <f>E$50*EXP(-E$49*(HLOOKUP(E$49,'Russian Bonds'!$B$1:$L$507,MATCH($A393,'Russian Bonds'!$A$2:$A$507,0))/100))</f>
        <v>1.6262387228209005</v>
      </c>
      <c r="F393">
        <f>F$50*EXP(-F$49*(HLOOKUP(F$49,'Russian Bonds'!$B$1:$L$507,MATCH($A393,'Russian Bonds'!$A$2:$A$507,0))/100))</f>
        <v>14.408694017837473</v>
      </c>
      <c r="G393">
        <f>G$50*EXP(-G$49*(HLOOKUP(G$49,'Russian Bonds'!$B$1:$L$507,MATCH($A393,'Russian Bonds'!$A$2:$A$507,0))/100))</f>
        <v>1.1050353905144699</v>
      </c>
      <c r="H393">
        <f>H$50*EXP(-H$49*(HLOOKUP(H$49,'Russian Bonds'!$B$1:$L$507,MATCH($A393,'Russian Bonds'!$A$2:$A$507,0))/100))</f>
        <v>1.02981313357816</v>
      </c>
      <c r="I393">
        <f>I$50*EXP(-I$49*(HLOOKUP(I$49,'Russian Bonds'!$B$1:$L$507,MATCH($A393,'Russian Bonds'!$A$2:$A$507,0))/100))</f>
        <v>0.95339818690488853</v>
      </c>
      <c r="J393">
        <f>J$50*EXP(-J$49*(HLOOKUP(J$49,'Russian Bonds'!$B$1:$L$507,MATCH($A393,'Russian Bonds'!$A$2:$A$507,0))/100))</f>
        <v>0.88265343794485662</v>
      </c>
      <c r="K393">
        <f>K$50*EXP(-K$49*(HLOOKUP(K$49,'Russian Bonds'!$B$1:$L$507,MATCH($A393,'Russian Bonds'!$A$2:$A$507,0))/100))</f>
        <v>10.709541974225708</v>
      </c>
      <c r="L393">
        <f>L$50*EXP(-L$49*(HLOOKUP(L$49,'Russian Bonds'!$B$1:$L$507,MATCH($A393,'Russian Bonds'!$A$2:$A$507,0))/100))</f>
        <v>0.43763589671375519</v>
      </c>
      <c r="M393">
        <f>M$50*EXP(-M$49*(HLOOKUP(M$49,'Russian Bonds'!$B$1:$L$507,MATCH($A393,'Russian Bonds'!$A$2:$A$507,0))/100))</f>
        <v>0.405243158630961</v>
      </c>
      <c r="N393">
        <f>N$50*EXP(-N$49*(HLOOKUP(N$49,'Russian Bonds'!$B$1:$L$507,MATCH($A393,'Russian Bonds'!$A$2:$A$507,0))/100))</f>
        <v>0.3752480517488514</v>
      </c>
      <c r="O393">
        <f>O$50*EXP(-O$49*(HLOOKUP(O$49,'Russian Bonds'!$B$1:$L$507,MATCH($A393,'Russian Bonds'!$A$2:$A$507,0))/100))</f>
        <v>0.34747310927348629</v>
      </c>
      <c r="P393">
        <f>P$50*EXP(-P$49*(HLOOKUP(P$49,'Russian Bonds'!$B$1:$L$507,MATCH($A393,'Russian Bonds'!$A$2:$A$507,0))/100))</f>
        <v>0.3117767162693984</v>
      </c>
      <c r="Q393">
        <f>Q$50*EXP(-Q$49*(HLOOKUP(Q$49,'Russian Bonds'!$B$1:$L$507,MATCH($A393,'Russian Bonds'!$A$2:$A$507,0))/100))</f>
        <v>0.2880941333453122</v>
      </c>
      <c r="R393">
        <f>R$50*EXP(-R$49*(HLOOKUP(R$49,'Russian Bonds'!$B$1:$L$507,MATCH($A393,'Russian Bonds'!$A$2:$A$507,0))/100))</f>
        <v>0.26621048120947505</v>
      </c>
      <c r="S393">
        <f>S$50*EXP(-S$49*(HLOOKUP(S$49,'Russian Bonds'!$B$1:$L$507,MATCH($A393,'Russian Bonds'!$A$2:$A$507,0))/100))</f>
        <v>0.24598911294329354</v>
      </c>
      <c r="T393">
        <f>T$50*EXP(-T$49*(HLOOKUP(T$49,'Russian Bonds'!$B$1:$L$507,MATCH($A393,'Russian Bonds'!$A$2:$A$507,0))/100))</f>
        <v>0.22730376133843483</v>
      </c>
      <c r="U393" s="25">
        <f>U$50*EXP(-U$49*(HLOOKUP(U$49,'Russian Bonds'!$B$1:$L$507,MATCH($A393,'Russian Bonds'!$A$2:$A$507,0))/100))</f>
        <v>5.1224279603987757</v>
      </c>
      <c r="W393" s="129">
        <f t="shared" si="37"/>
        <v>74.522364680204063</v>
      </c>
      <c r="X393" s="21">
        <f t="shared" si="38"/>
        <v>5.7630566303682436</v>
      </c>
      <c r="Y393" s="28">
        <f t="shared" si="39"/>
        <v>-2.0247963140295746E-3</v>
      </c>
    </row>
    <row r="394" spans="1:25" x14ac:dyDescent="0.2">
      <c r="A394" s="175">
        <v>41425</v>
      </c>
      <c r="B394">
        <f>B$50*EXP(-B$49*(HLOOKUP(B$49,'Russian Bonds'!$B$1:$L$507,MATCH($A394,'Russian Bonds'!$A$2:$A$507,0))/100))</f>
        <v>17.568319250766223</v>
      </c>
      <c r="C394">
        <f>C$50*EXP(-C$49*(HLOOKUP(C$49,'Russian Bonds'!$B$1:$L$507,MATCH($A394,'Russian Bonds'!$A$2:$A$507,0))/100))</f>
        <v>2.2072860675269519</v>
      </c>
      <c r="D394">
        <f>D$50*EXP(-D$49*(HLOOKUP(D$49,'Russian Bonds'!$B$1:$L$507,MATCH($A394,'Russian Bonds'!$A$2:$A$507,0))/100))</f>
        <v>16.014912155806911</v>
      </c>
      <c r="E394">
        <f>E$50*EXP(-E$49*(HLOOKUP(E$49,'Russian Bonds'!$B$1:$L$507,MATCH($A394,'Russian Bonds'!$A$2:$A$507,0))/100))</f>
        <v>1.6275402343343486</v>
      </c>
      <c r="F394">
        <f>F$50*EXP(-F$49*(HLOOKUP(F$49,'Russian Bonds'!$B$1:$L$507,MATCH($A394,'Russian Bonds'!$A$2:$A$507,0))/100))</f>
        <v>14.401491471615163</v>
      </c>
      <c r="G394">
        <f>G$50*EXP(-G$49*(HLOOKUP(G$49,'Russian Bonds'!$B$1:$L$507,MATCH($A394,'Russian Bonds'!$A$2:$A$507,0))/100))</f>
        <v>1.1043725681467562</v>
      </c>
      <c r="H394">
        <f>H$50*EXP(-H$49*(HLOOKUP(H$49,'Russian Bonds'!$B$1:$L$507,MATCH($A394,'Russian Bonds'!$A$2:$A$507,0))/100))</f>
        <v>1.0290925166300122</v>
      </c>
      <c r="I394">
        <f>I$50*EXP(-I$49*(HLOOKUP(I$49,'Russian Bonds'!$B$1:$L$507,MATCH($A394,'Russian Bonds'!$A$2:$A$507,0))/100))</f>
        <v>0.95263577336144412</v>
      </c>
      <c r="J394">
        <f>J$50*EXP(-J$49*(HLOOKUP(J$49,'Russian Bonds'!$B$1:$L$507,MATCH($A394,'Russian Bonds'!$A$2:$A$507,0))/100))</f>
        <v>0.88185940721813039</v>
      </c>
      <c r="K394">
        <f>K$50*EXP(-K$49*(HLOOKUP(K$49,'Russian Bonds'!$B$1:$L$507,MATCH($A394,'Russian Bonds'!$A$2:$A$507,0))/100))</f>
        <v>10.688144295088954</v>
      </c>
      <c r="L394">
        <f>L$50*EXP(-L$49*(HLOOKUP(L$49,'Russian Bonds'!$B$1:$L$507,MATCH($A394,'Russian Bonds'!$A$2:$A$507,0))/100))</f>
        <v>0.43667415604362414</v>
      </c>
      <c r="M394">
        <f>M$50*EXP(-M$49*(HLOOKUP(M$49,'Russian Bonds'!$B$1:$L$507,MATCH($A394,'Russian Bonds'!$A$2:$A$507,0))/100))</f>
        <v>0.40427174121742326</v>
      </c>
      <c r="N394">
        <f>N$50*EXP(-N$49*(HLOOKUP(N$49,'Russian Bonds'!$B$1:$L$507,MATCH($A394,'Russian Bonds'!$A$2:$A$507,0))/100))</f>
        <v>0.37427367405420686</v>
      </c>
      <c r="O394">
        <f>O$50*EXP(-O$49*(HLOOKUP(O$49,'Russian Bonds'!$B$1:$L$507,MATCH($A394,'Russian Bonds'!$A$2:$A$507,0))/100))</f>
        <v>0.34650154539171002</v>
      </c>
      <c r="P394">
        <f>P$50*EXP(-P$49*(HLOOKUP(P$49,'Russian Bonds'!$B$1:$L$507,MATCH($A394,'Russian Bonds'!$A$2:$A$507,0))/100))</f>
        <v>0.31130940176849142</v>
      </c>
      <c r="Q394">
        <f>Q$50*EXP(-Q$49*(HLOOKUP(Q$49,'Russian Bonds'!$B$1:$L$507,MATCH($A394,'Russian Bonds'!$A$2:$A$507,0))/100))</f>
        <v>0.28763355129585672</v>
      </c>
      <c r="R394">
        <f>R$50*EXP(-R$49*(HLOOKUP(R$49,'Russian Bonds'!$B$1:$L$507,MATCH($A394,'Russian Bonds'!$A$2:$A$507,0))/100))</f>
        <v>0.26575830784767485</v>
      </c>
      <c r="S394">
        <f>S$50*EXP(-S$49*(HLOOKUP(S$49,'Russian Bonds'!$B$1:$L$507,MATCH($A394,'Russian Bonds'!$A$2:$A$507,0))/100))</f>
        <v>0.2455467308033647</v>
      </c>
      <c r="T394">
        <f>T$50*EXP(-T$49*(HLOOKUP(T$49,'Russian Bonds'!$B$1:$L$507,MATCH($A394,'Russian Bonds'!$A$2:$A$507,0))/100))</f>
        <v>0.22687229421545832</v>
      </c>
      <c r="U394" s="25">
        <f>U$50*EXP(-U$49*(HLOOKUP(U$49,'Russian Bonds'!$B$1:$L$507,MATCH($A394,'Russian Bonds'!$A$2:$A$507,0))/100))</f>
        <v>5.1224279603987757</v>
      </c>
      <c r="W394" s="129">
        <f t="shared" si="37"/>
        <v>74.496923103531486</v>
      </c>
      <c r="X394" s="21">
        <f t="shared" si="38"/>
        <v>5.7606982159887901</v>
      </c>
      <c r="Y394" s="28">
        <f t="shared" si="39"/>
        <v>-3.4145347623306803E-4</v>
      </c>
    </row>
    <row r="395" spans="1:25" x14ac:dyDescent="0.2">
      <c r="A395" s="175">
        <v>41426</v>
      </c>
      <c r="B395">
        <f>B$50*EXP(-B$49*(HLOOKUP(B$49,'Russian Bonds'!$B$1:$L$507,MATCH($A395,'Russian Bonds'!$A$2:$A$507,0))/100))</f>
        <v>17.577105606797566</v>
      </c>
      <c r="C395">
        <f>C$50*EXP(-C$49*(HLOOKUP(C$49,'Russian Bonds'!$B$1:$L$507,MATCH($A395,'Russian Bonds'!$A$2:$A$507,0))/100))</f>
        <v>2.2103784321716549</v>
      </c>
      <c r="D395">
        <f>D$50*EXP(-D$49*(HLOOKUP(D$49,'Russian Bonds'!$B$1:$L$507,MATCH($A395,'Russian Bonds'!$A$2:$A$507,0))/100))</f>
        <v>16.0582108455548</v>
      </c>
      <c r="E395">
        <f>E$50*EXP(-E$49*(HLOOKUP(E$49,'Russian Bonds'!$B$1:$L$507,MATCH($A395,'Russian Bonds'!$A$2:$A$507,0))/100))</f>
        <v>1.633409938305822</v>
      </c>
      <c r="F395">
        <f>F$50*EXP(-F$49*(HLOOKUP(F$49,'Russian Bonds'!$B$1:$L$507,MATCH($A395,'Russian Bonds'!$A$2:$A$507,0))/100))</f>
        <v>14.488160166523651</v>
      </c>
      <c r="G395">
        <f>G$50*EXP(-G$49*(HLOOKUP(G$49,'Russian Bonds'!$B$1:$L$507,MATCH($A395,'Russian Bonds'!$A$2:$A$507,0))/100))</f>
        <v>1.1123527447990278</v>
      </c>
      <c r="H395">
        <f>H$50*EXP(-H$49*(HLOOKUP(H$49,'Russian Bonds'!$B$1:$L$507,MATCH($A395,'Russian Bonds'!$A$2:$A$507,0))/100))</f>
        <v>1.0370471149091325</v>
      </c>
      <c r="I395">
        <f>I$50*EXP(-I$49*(HLOOKUP(I$49,'Russian Bonds'!$B$1:$L$507,MATCH($A395,'Russian Bonds'!$A$2:$A$507,0))/100))</f>
        <v>0.96105596266172788</v>
      </c>
      <c r="J395">
        <f>J$50*EXP(-J$49*(HLOOKUP(J$49,'Russian Bonds'!$B$1:$L$507,MATCH($A395,'Russian Bonds'!$A$2:$A$507,0))/100))</f>
        <v>0.89063317383472007</v>
      </c>
      <c r="K395">
        <f>K$50*EXP(-K$49*(HLOOKUP(K$49,'Russian Bonds'!$B$1:$L$507,MATCH($A395,'Russian Bonds'!$A$2:$A$507,0))/100))</f>
        <v>10.795561931074294</v>
      </c>
      <c r="L395">
        <f>L$50*EXP(-L$49*(HLOOKUP(L$49,'Russian Bonds'!$B$1:$L$507,MATCH($A395,'Russian Bonds'!$A$2:$A$507,0))/100))</f>
        <v>0.4415040876824049</v>
      </c>
      <c r="M395">
        <f>M$50*EXP(-M$49*(HLOOKUP(M$49,'Russian Bonds'!$B$1:$L$507,MATCH($A395,'Russian Bonds'!$A$2:$A$507,0))/100))</f>
        <v>0.40915222645779226</v>
      </c>
      <c r="N395">
        <f>N$50*EXP(-N$49*(HLOOKUP(N$49,'Russian Bonds'!$B$1:$L$507,MATCH($A395,'Russian Bonds'!$A$2:$A$507,0))/100))</f>
        <v>0.37917099543547456</v>
      </c>
      <c r="O395">
        <f>O$50*EXP(-O$49*(HLOOKUP(O$49,'Russian Bonds'!$B$1:$L$507,MATCH($A395,'Russian Bonds'!$A$2:$A$507,0))/100))</f>
        <v>0.35138668320153926</v>
      </c>
      <c r="P395">
        <f>P$50*EXP(-P$49*(HLOOKUP(P$49,'Russian Bonds'!$B$1:$L$507,MATCH($A395,'Russian Bonds'!$A$2:$A$507,0))/100))</f>
        <v>0.31459537163908857</v>
      </c>
      <c r="Q395">
        <f>Q$50*EXP(-Q$49*(HLOOKUP(Q$49,'Russian Bonds'!$B$1:$L$507,MATCH($A395,'Russian Bonds'!$A$2:$A$507,0))/100))</f>
        <v>0.29087315498645122</v>
      </c>
      <c r="R395">
        <f>R$50*EXP(-R$49*(HLOOKUP(R$49,'Russian Bonds'!$B$1:$L$507,MATCH($A395,'Russian Bonds'!$A$2:$A$507,0))/100))</f>
        <v>0.26893972359146945</v>
      </c>
      <c r="S395">
        <f>S$50*EXP(-S$49*(HLOOKUP(S$49,'Russian Bonds'!$B$1:$L$507,MATCH($A395,'Russian Bonds'!$A$2:$A$507,0))/100))</f>
        <v>0.24866019323379984</v>
      </c>
      <c r="T395">
        <f>T$50*EXP(-T$49*(HLOOKUP(T$49,'Russian Bonds'!$B$1:$L$507,MATCH($A395,'Russian Bonds'!$A$2:$A$507,0))/100))</f>
        <v>0.2299098507031854</v>
      </c>
      <c r="U395" s="25">
        <f>U$50*EXP(-U$49*(HLOOKUP(U$49,'Russian Bonds'!$B$1:$L$507,MATCH($A395,'Russian Bonds'!$A$2:$A$507,0))/100))</f>
        <v>5.1532549165488062</v>
      </c>
      <c r="W395" s="129">
        <f t="shared" si="37"/>
        <v>74.85136312011241</v>
      </c>
      <c r="X395" s="21">
        <f t="shared" si="38"/>
        <v>5.7742342015234813</v>
      </c>
      <c r="Y395" s="28">
        <f t="shared" si="39"/>
        <v>4.7464981484786834E-3</v>
      </c>
    </row>
    <row r="396" spans="1:25" x14ac:dyDescent="0.2">
      <c r="A396" s="175">
        <v>41429</v>
      </c>
      <c r="B396">
        <f>B$50*EXP(-B$49*(HLOOKUP(B$49,'Russian Bonds'!$B$1:$L$507,MATCH($A396,'Russian Bonds'!$A$2:$A$507,0))/100))</f>
        <v>17.580621379484473</v>
      </c>
      <c r="C396">
        <f>C$50*EXP(-C$49*(HLOOKUP(C$49,'Russian Bonds'!$B$1:$L$507,MATCH($A396,'Russian Bonds'!$A$2:$A$507,0))/100))</f>
        <v>2.2108205520686051</v>
      </c>
      <c r="D396">
        <f>D$50*EXP(-D$49*(HLOOKUP(D$49,'Russian Bonds'!$B$1:$L$507,MATCH($A396,'Russian Bonds'!$A$2:$A$507,0))/100))</f>
        <v>16.0582108455548</v>
      </c>
      <c r="E396">
        <f>E$50*EXP(-E$49*(HLOOKUP(E$49,'Russian Bonds'!$B$1:$L$507,MATCH($A396,'Russian Bonds'!$A$2:$A$507,0))/100))</f>
        <v>1.633409938305822</v>
      </c>
      <c r="F396">
        <f>F$50*EXP(-F$49*(HLOOKUP(F$49,'Russian Bonds'!$B$1:$L$507,MATCH($A396,'Russian Bonds'!$A$2:$A$507,0))/100))</f>
        <v>14.473679248023119</v>
      </c>
      <c r="G396">
        <f>G$50*EXP(-G$49*(HLOOKUP(G$49,'Russian Bonds'!$B$1:$L$507,MATCH($A396,'Russian Bonds'!$A$2:$A$507,0))/100))</f>
        <v>1.1110187220789838</v>
      </c>
      <c r="H396">
        <f>H$50*EXP(-H$49*(HLOOKUP(H$49,'Russian Bonds'!$B$1:$L$507,MATCH($A396,'Russian Bonds'!$A$2:$A$507,0))/100))</f>
        <v>1.0355962647803223</v>
      </c>
      <c r="I396">
        <f>I$50*EXP(-I$49*(HLOOKUP(I$49,'Russian Bonds'!$B$1:$L$507,MATCH($A396,'Russian Bonds'!$A$2:$A$507,0))/100))</f>
        <v>0.9595195026172828</v>
      </c>
      <c r="J396">
        <f>J$50*EXP(-J$49*(HLOOKUP(J$49,'Russian Bonds'!$B$1:$L$507,MATCH($A396,'Russian Bonds'!$A$2:$A$507,0))/100))</f>
        <v>0.88903147608225319</v>
      </c>
      <c r="K396">
        <f>K$50*EXP(-K$49*(HLOOKUP(K$49,'Russian Bonds'!$B$1:$L$507,MATCH($A396,'Russian Bonds'!$A$2:$A$507,0))/100))</f>
        <v>10.773992383949121</v>
      </c>
      <c r="L396">
        <f>L$50*EXP(-L$49*(HLOOKUP(L$49,'Russian Bonds'!$B$1:$L$507,MATCH($A396,'Russian Bonds'!$A$2:$A$507,0))/100))</f>
        <v>0.44053384634630394</v>
      </c>
      <c r="M396">
        <f>M$50*EXP(-M$49*(HLOOKUP(M$49,'Russian Bonds'!$B$1:$L$507,MATCH($A396,'Russian Bonds'!$A$2:$A$507,0))/100))</f>
        <v>0.40817143853058441</v>
      </c>
      <c r="N396">
        <f>N$50*EXP(-N$49*(HLOOKUP(N$49,'Russian Bonds'!$B$1:$L$507,MATCH($A396,'Russian Bonds'!$A$2:$A$507,0))/100))</f>
        <v>0.37818643133531032</v>
      </c>
      <c r="O396">
        <f>O$50*EXP(-O$49*(HLOOKUP(O$49,'Russian Bonds'!$B$1:$L$507,MATCH($A396,'Russian Bonds'!$A$2:$A$507,0))/100))</f>
        <v>0.35040417663966583</v>
      </c>
      <c r="P396">
        <f>P$50*EXP(-P$49*(HLOOKUP(P$49,'Russian Bonds'!$B$1:$L$507,MATCH($A396,'Russian Bonds'!$A$2:$A$507,0))/100))</f>
        <v>0.31412383232452945</v>
      </c>
      <c r="Q396">
        <f>Q$50*EXP(-Q$49*(HLOOKUP(Q$49,'Russian Bonds'!$B$1:$L$507,MATCH($A396,'Russian Bonds'!$A$2:$A$507,0))/100))</f>
        <v>0.29040813005762128</v>
      </c>
      <c r="R396">
        <f>R$50*EXP(-R$49*(HLOOKUP(R$49,'Russian Bonds'!$B$1:$L$507,MATCH($A396,'Russian Bonds'!$A$2:$A$507,0))/100))</f>
        <v>0.26848291445914124</v>
      </c>
      <c r="S396">
        <f>S$50*EXP(-S$49*(HLOOKUP(S$49,'Russian Bonds'!$B$1:$L$507,MATCH($A396,'Russian Bonds'!$A$2:$A$507,0))/100))</f>
        <v>0.24821300747390307</v>
      </c>
      <c r="T396">
        <f>T$50*EXP(-T$49*(HLOOKUP(T$49,'Russian Bonds'!$B$1:$L$507,MATCH($A396,'Russian Bonds'!$A$2:$A$507,0))/100))</f>
        <v>0.22947343671142939</v>
      </c>
      <c r="U396" s="25">
        <f>U$50*EXP(-U$49*(HLOOKUP(U$49,'Russian Bonds'!$B$1:$L$507,MATCH($A396,'Russian Bonds'!$A$2:$A$507,0))/100))</f>
        <v>5.1532549165488062</v>
      </c>
      <c r="W396" s="129">
        <f t="shared" si="37"/>
        <v>74.80715244337209</v>
      </c>
      <c r="X396" s="21">
        <f t="shared" si="38"/>
        <v>5.7720833204913324</v>
      </c>
      <c r="Y396" s="28">
        <f t="shared" si="39"/>
        <v>-5.9082074761877866E-4</v>
      </c>
    </row>
    <row r="397" spans="1:25" x14ac:dyDescent="0.2">
      <c r="A397" s="175">
        <v>41430</v>
      </c>
      <c r="B397">
        <f>B$50*EXP(-B$49*(HLOOKUP(B$49,'Russian Bonds'!$B$1:$L$507,MATCH($A397,'Russian Bonds'!$A$2:$A$507,0))/100))</f>
        <v>17.587655034673521</v>
      </c>
      <c r="C397">
        <f>C$50*EXP(-C$49*(HLOOKUP(C$49,'Russian Bonds'!$B$1:$L$507,MATCH($A397,'Russian Bonds'!$A$2:$A$507,0))/100))</f>
        <v>2.2121474424271472</v>
      </c>
      <c r="D397">
        <f>D$50*EXP(-D$49*(HLOOKUP(D$49,'Russian Bonds'!$B$1:$L$507,MATCH($A397,'Russian Bonds'!$A$2:$A$507,0))/100))</f>
        <v>16.0582108455548</v>
      </c>
      <c r="E397">
        <f>E$50*EXP(-E$49*(HLOOKUP(E$49,'Russian Bonds'!$B$1:$L$507,MATCH($A397,'Russian Bonds'!$A$2:$A$507,0))/100))</f>
        <v>1.633409938305822</v>
      </c>
      <c r="F397">
        <f>F$50*EXP(-F$49*(HLOOKUP(F$49,'Russian Bonds'!$B$1:$L$507,MATCH($A397,'Russian Bonds'!$A$2:$A$507,0))/100))</f>
        <v>14.451985003901846</v>
      </c>
      <c r="G397">
        <f>G$50*EXP(-G$49*(HLOOKUP(G$49,'Russian Bonds'!$B$1:$L$507,MATCH($A397,'Russian Bonds'!$A$2:$A$507,0))/100))</f>
        <v>1.1090206871501469</v>
      </c>
      <c r="H397">
        <f>H$50*EXP(-H$49*(HLOOKUP(H$49,'Russian Bonds'!$B$1:$L$507,MATCH($A397,'Russian Bonds'!$A$2:$A$507,0))/100))</f>
        <v>1.0319780134869851</v>
      </c>
      <c r="I397">
        <f>I$50*EXP(-I$49*(HLOOKUP(I$49,'Russian Bonds'!$B$1:$L$507,MATCH($A397,'Russian Bonds'!$A$2:$A$507,0))/100))</f>
        <v>0.95568909053818651</v>
      </c>
      <c r="J397">
        <f>J$50*EXP(-J$49*(HLOOKUP(J$49,'Russian Bonds'!$B$1:$L$507,MATCH($A397,'Russian Bonds'!$A$2:$A$507,0))/100))</f>
        <v>0.88503982239658929</v>
      </c>
      <c r="K397">
        <f>K$50*EXP(-K$49*(HLOOKUP(K$49,'Russian Bonds'!$B$1:$L$507,MATCH($A397,'Russian Bonds'!$A$2:$A$507,0))/100))</f>
        <v>10.709541974225708</v>
      </c>
      <c r="L397">
        <f>L$50*EXP(-L$49*(HLOOKUP(L$49,'Russian Bonds'!$B$1:$L$507,MATCH($A397,'Russian Bonds'!$A$2:$A$507,0))/100))</f>
        <v>0.43763589671375519</v>
      </c>
      <c r="M397">
        <f>M$50*EXP(-M$49*(HLOOKUP(M$49,'Russian Bonds'!$B$1:$L$507,MATCH($A397,'Russian Bonds'!$A$2:$A$507,0))/100))</f>
        <v>0.405243158630961</v>
      </c>
      <c r="N397">
        <f>N$50*EXP(-N$49*(HLOOKUP(N$49,'Russian Bonds'!$B$1:$L$507,MATCH($A397,'Russian Bonds'!$A$2:$A$507,0))/100))</f>
        <v>0.3752480517488514</v>
      </c>
      <c r="O397">
        <f>O$50*EXP(-O$49*(HLOOKUP(O$49,'Russian Bonds'!$B$1:$L$507,MATCH($A397,'Russian Bonds'!$A$2:$A$507,0))/100))</f>
        <v>0.34747310927348629</v>
      </c>
      <c r="P397">
        <f>P$50*EXP(-P$49*(HLOOKUP(P$49,'Russian Bonds'!$B$1:$L$507,MATCH($A397,'Russian Bonds'!$A$2:$A$507,0))/100))</f>
        <v>0.30991165674552884</v>
      </c>
      <c r="Q397">
        <f>Q$50*EXP(-Q$49*(HLOOKUP(Q$49,'Russian Bonds'!$B$1:$L$507,MATCH($A397,'Russian Bonds'!$A$2:$A$507,0))/100))</f>
        <v>0.28625621849284183</v>
      </c>
      <c r="R397">
        <f>R$50*EXP(-R$49*(HLOOKUP(R$49,'Russian Bonds'!$B$1:$L$507,MATCH($A397,'Russian Bonds'!$A$2:$A$507,0))/100))</f>
        <v>0.26440639079641143</v>
      </c>
      <c r="S397">
        <f>S$50*EXP(-S$49*(HLOOKUP(S$49,'Russian Bonds'!$B$1:$L$507,MATCH($A397,'Russian Bonds'!$A$2:$A$507,0))/100))</f>
        <v>0.24422435209292342</v>
      </c>
      <c r="T397">
        <f>T$50*EXP(-T$49*(HLOOKUP(T$49,'Russian Bonds'!$B$1:$L$507,MATCH($A397,'Russian Bonds'!$A$2:$A$507,0))/100))</f>
        <v>0.22558280068629022</v>
      </c>
      <c r="U397" s="25">
        <f>U$50*EXP(-U$49*(HLOOKUP(U$49,'Russian Bonds'!$B$1:$L$507,MATCH($A397,'Russian Bonds'!$A$2:$A$507,0))/100))</f>
        <v>5.0613261688430651</v>
      </c>
      <c r="W397" s="129">
        <f t="shared" si="37"/>
        <v>74.591985656684884</v>
      </c>
      <c r="X397" s="21">
        <f t="shared" si="38"/>
        <v>5.7461466326325326</v>
      </c>
      <c r="Y397" s="28">
        <f t="shared" si="39"/>
        <v>-2.8804307466734924E-3</v>
      </c>
    </row>
    <row r="398" spans="1:25" x14ac:dyDescent="0.2">
      <c r="A398" s="175">
        <v>41431</v>
      </c>
      <c r="B398">
        <f>B$50*EXP(-B$49*(HLOOKUP(B$49,'Russian Bonds'!$B$1:$L$507,MATCH($A398,'Russian Bonds'!$A$2:$A$507,0))/100))</f>
        <v>17.601730788251988</v>
      </c>
      <c r="C398">
        <f>C$50*EXP(-C$49*(HLOOKUP(C$49,'Russian Bonds'!$B$1:$L$507,MATCH($A398,'Russian Bonds'!$A$2:$A$507,0))/100))</f>
        <v>2.2139178684570782</v>
      </c>
      <c r="D398">
        <f>D$50*EXP(-D$49*(HLOOKUP(D$49,'Russian Bonds'!$B$1:$L$507,MATCH($A398,'Russian Bonds'!$A$2:$A$507,0))/100))</f>
        <v>16.072669740842706</v>
      </c>
      <c r="E398">
        <f>E$50*EXP(-E$49*(HLOOKUP(E$49,'Russian Bonds'!$B$1:$L$507,MATCH($A398,'Russian Bonds'!$A$2:$A$507,0))/100))</f>
        <v>1.6353712067575077</v>
      </c>
      <c r="F398">
        <f>F$50*EXP(-F$49*(HLOOKUP(F$49,'Russian Bonds'!$B$1:$L$507,MATCH($A398,'Russian Bonds'!$A$2:$A$507,0))/100))</f>
        <v>14.466444217307517</v>
      </c>
      <c r="G398">
        <f>G$50*EXP(-G$49*(HLOOKUP(G$49,'Russian Bonds'!$B$1:$L$507,MATCH($A398,'Russian Bonds'!$A$2:$A$507,0))/100))</f>
        <v>1.1103523107891156</v>
      </c>
      <c r="H398">
        <f>H$50*EXP(-H$49*(HLOOKUP(H$49,'Russian Bonds'!$B$1:$L$507,MATCH($A398,'Russian Bonds'!$A$2:$A$507,0))/100))</f>
        <v>1.0334237945164433</v>
      </c>
      <c r="I398">
        <f>I$50*EXP(-I$49*(HLOOKUP(I$49,'Russian Bonds'!$B$1:$L$507,MATCH($A398,'Russian Bonds'!$A$2:$A$507,0))/100))</f>
        <v>0.95721941701776159</v>
      </c>
      <c r="J398">
        <f>J$50*EXP(-J$49*(HLOOKUP(J$49,'Russian Bonds'!$B$1:$L$507,MATCH($A398,'Russian Bonds'!$A$2:$A$507,0))/100))</f>
        <v>0.88663432870206127</v>
      </c>
      <c r="K398">
        <f>K$50*EXP(-K$49*(HLOOKUP(K$49,'Russian Bonds'!$B$1:$L$507,MATCH($A398,'Russian Bonds'!$A$2:$A$507,0))/100))</f>
        <v>10.709541974225708</v>
      </c>
      <c r="L398">
        <f>L$50*EXP(-L$49*(HLOOKUP(L$49,'Russian Bonds'!$B$1:$L$507,MATCH($A398,'Russian Bonds'!$A$2:$A$507,0))/100))</f>
        <v>0.43763589671375519</v>
      </c>
      <c r="M398">
        <f>M$50*EXP(-M$49*(HLOOKUP(M$49,'Russian Bonds'!$B$1:$L$507,MATCH($A398,'Russian Bonds'!$A$2:$A$507,0))/100))</f>
        <v>0.405243158630961</v>
      </c>
      <c r="N398">
        <f>N$50*EXP(-N$49*(HLOOKUP(N$49,'Russian Bonds'!$B$1:$L$507,MATCH($A398,'Russian Bonds'!$A$2:$A$507,0))/100))</f>
        <v>0.3752480517488514</v>
      </c>
      <c r="O398">
        <f>O$50*EXP(-O$49*(HLOOKUP(O$49,'Russian Bonds'!$B$1:$L$507,MATCH($A398,'Russian Bonds'!$A$2:$A$507,0))/100))</f>
        <v>0.34747310927348629</v>
      </c>
      <c r="P398">
        <f>P$50*EXP(-P$49*(HLOOKUP(P$49,'Russian Bonds'!$B$1:$L$507,MATCH($A398,'Russian Bonds'!$A$2:$A$507,0))/100))</f>
        <v>0.30991165674552884</v>
      </c>
      <c r="Q398">
        <f>Q$50*EXP(-Q$49*(HLOOKUP(Q$49,'Russian Bonds'!$B$1:$L$507,MATCH($A398,'Russian Bonds'!$A$2:$A$507,0))/100))</f>
        <v>0.28625621849284183</v>
      </c>
      <c r="R398">
        <f>R$50*EXP(-R$49*(HLOOKUP(R$49,'Russian Bonds'!$B$1:$L$507,MATCH($A398,'Russian Bonds'!$A$2:$A$507,0))/100))</f>
        <v>0.26440639079641143</v>
      </c>
      <c r="S398">
        <f>S$50*EXP(-S$49*(HLOOKUP(S$49,'Russian Bonds'!$B$1:$L$507,MATCH($A398,'Russian Bonds'!$A$2:$A$507,0))/100))</f>
        <v>0.24422435209292342</v>
      </c>
      <c r="T398">
        <f>T$50*EXP(-T$49*(HLOOKUP(T$49,'Russian Bonds'!$B$1:$L$507,MATCH($A398,'Russian Bonds'!$A$2:$A$507,0))/100))</f>
        <v>0.22558280068629022</v>
      </c>
      <c r="U398" s="25">
        <f>U$50*EXP(-U$49*(HLOOKUP(U$49,'Russian Bonds'!$B$1:$L$507,MATCH($A398,'Russian Bonds'!$A$2:$A$507,0))/100))</f>
        <v>5.0411213008435078</v>
      </c>
      <c r="W398" s="129">
        <f t="shared" si="37"/>
        <v>74.624408582892457</v>
      </c>
      <c r="X398" s="21">
        <f t="shared" si="38"/>
        <v>5.740725263861127</v>
      </c>
      <c r="Y398" s="28">
        <f t="shared" si="39"/>
        <v>4.3457593092329351E-4</v>
      </c>
    </row>
    <row r="399" spans="1:25" x14ac:dyDescent="0.2">
      <c r="A399" s="175">
        <v>41432</v>
      </c>
      <c r="B399">
        <f>B$50*EXP(-B$49*(HLOOKUP(B$49,'Russian Bonds'!$B$1:$L$507,MATCH($A399,'Russian Bonds'!$A$2:$A$507,0))/100))</f>
        <v>17.615817806938754</v>
      </c>
      <c r="C399">
        <f>C$50*EXP(-C$49*(HLOOKUP(C$49,'Russian Bonds'!$B$1:$L$507,MATCH($A399,'Russian Bonds'!$A$2:$A$507,0))/100))</f>
        <v>2.216132893653548</v>
      </c>
      <c r="D399">
        <f>D$50*EXP(-D$49*(HLOOKUP(D$49,'Russian Bonds'!$B$1:$L$507,MATCH($A399,'Russian Bonds'!$A$2:$A$507,0))/100))</f>
        <v>16.091968521484247</v>
      </c>
      <c r="E399">
        <f>E$50*EXP(-E$49*(HLOOKUP(E$49,'Russian Bonds'!$B$1:$L$507,MATCH($A399,'Russian Bonds'!$A$2:$A$507,0))/100))</f>
        <v>1.6379898950803247</v>
      </c>
      <c r="F399">
        <f>F$50*EXP(-F$49*(HLOOKUP(F$49,'Russian Bonds'!$B$1:$L$507,MATCH($A399,'Russian Bonds'!$A$2:$A$507,0))/100))</f>
        <v>14.48091789715861</v>
      </c>
      <c r="G399">
        <f>G$50*EXP(-G$49*(HLOOKUP(G$49,'Russian Bonds'!$B$1:$L$507,MATCH($A399,'Russian Bonds'!$A$2:$A$507,0))/100))</f>
        <v>1.1116855333356037</v>
      </c>
      <c r="H399">
        <f>H$50*EXP(-H$49*(HLOOKUP(H$49,'Russian Bonds'!$B$1:$L$507,MATCH($A399,'Russian Bonds'!$A$2:$A$507,0))/100))</f>
        <v>1.0334237945164433</v>
      </c>
      <c r="I399">
        <f>I$50*EXP(-I$49*(HLOOKUP(I$49,'Russian Bonds'!$B$1:$L$507,MATCH($A399,'Russian Bonds'!$A$2:$A$507,0))/100))</f>
        <v>0.95721941701776159</v>
      </c>
      <c r="J399">
        <f>J$50*EXP(-J$49*(HLOOKUP(J$49,'Russian Bonds'!$B$1:$L$507,MATCH($A399,'Russian Bonds'!$A$2:$A$507,0))/100))</f>
        <v>0.88663432870206127</v>
      </c>
      <c r="K399">
        <f>K$50*EXP(-K$49*(HLOOKUP(K$49,'Russian Bonds'!$B$1:$L$507,MATCH($A399,'Russian Bonds'!$A$2:$A$507,0))/100))</f>
        <v>10.709541974225708</v>
      </c>
      <c r="L399">
        <f>L$50*EXP(-L$49*(HLOOKUP(L$49,'Russian Bonds'!$B$1:$L$507,MATCH($A399,'Russian Bonds'!$A$2:$A$507,0))/100))</f>
        <v>0.43763589671375519</v>
      </c>
      <c r="M399">
        <f>M$50*EXP(-M$49*(HLOOKUP(M$49,'Russian Bonds'!$B$1:$L$507,MATCH($A399,'Russian Bonds'!$A$2:$A$507,0))/100))</f>
        <v>0.405243158630961</v>
      </c>
      <c r="N399">
        <f>N$50*EXP(-N$49*(HLOOKUP(N$49,'Russian Bonds'!$B$1:$L$507,MATCH($A399,'Russian Bonds'!$A$2:$A$507,0))/100))</f>
        <v>0.3752480517488514</v>
      </c>
      <c r="O399">
        <f>O$50*EXP(-O$49*(HLOOKUP(O$49,'Russian Bonds'!$B$1:$L$507,MATCH($A399,'Russian Bonds'!$A$2:$A$507,0))/100))</f>
        <v>0.34747310927348629</v>
      </c>
      <c r="P399">
        <f>P$50*EXP(-P$49*(HLOOKUP(P$49,'Russian Bonds'!$B$1:$L$507,MATCH($A399,'Russian Bonds'!$A$2:$A$507,0))/100))</f>
        <v>0.30991165674552884</v>
      </c>
      <c r="Q399">
        <f>Q$50*EXP(-Q$49*(HLOOKUP(Q$49,'Russian Bonds'!$B$1:$L$507,MATCH($A399,'Russian Bonds'!$A$2:$A$507,0))/100))</f>
        <v>0.28625621849284183</v>
      </c>
      <c r="R399">
        <f>R$50*EXP(-R$49*(HLOOKUP(R$49,'Russian Bonds'!$B$1:$L$507,MATCH($A399,'Russian Bonds'!$A$2:$A$507,0))/100))</f>
        <v>0.26440639079641143</v>
      </c>
      <c r="S399">
        <f>S$50*EXP(-S$49*(HLOOKUP(S$49,'Russian Bonds'!$B$1:$L$507,MATCH($A399,'Russian Bonds'!$A$2:$A$507,0))/100))</f>
        <v>0.24422435209292342</v>
      </c>
      <c r="T399">
        <f>T$50*EXP(-T$49*(HLOOKUP(T$49,'Russian Bonds'!$B$1:$L$507,MATCH($A399,'Russian Bonds'!$A$2:$A$507,0))/100))</f>
        <v>0.22558280068629022</v>
      </c>
      <c r="U399" s="25">
        <f>U$50*EXP(-U$49*(HLOOKUP(U$49,'Russian Bonds'!$B$1:$L$507,MATCH($A399,'Russian Bonds'!$A$2:$A$507,0))/100))</f>
        <v>5.0512136324126553</v>
      </c>
      <c r="W399" s="129">
        <f t="shared" si="37"/>
        <v>74.688527329706773</v>
      </c>
      <c r="X399" s="21">
        <f t="shared" si="38"/>
        <v>5.7407388458733193</v>
      </c>
      <c r="Y399" s="28">
        <f t="shared" si="39"/>
        <v>8.5885057933810091E-4</v>
      </c>
    </row>
    <row r="400" spans="1:25" x14ac:dyDescent="0.2">
      <c r="A400" s="175">
        <v>41433</v>
      </c>
      <c r="B400">
        <f>B$50*EXP(-B$49*(HLOOKUP(B$49,'Russian Bonds'!$B$1:$L$507,MATCH($A400,'Russian Bonds'!$A$2:$A$507,0))/100))</f>
        <v>17.624627918186491</v>
      </c>
      <c r="C400">
        <f>C$50*EXP(-C$49*(HLOOKUP(C$49,'Russian Bonds'!$B$1:$L$507,MATCH($A400,'Russian Bonds'!$A$2:$A$507,0))/100))</f>
        <v>2.2170195241252824</v>
      </c>
      <c r="D400">
        <f>D$50*EXP(-D$49*(HLOOKUP(D$49,'Russian Bonds'!$B$1:$L$507,MATCH($A400,'Russian Bonds'!$A$2:$A$507,0))/100))</f>
        <v>16.091968521484247</v>
      </c>
      <c r="E400">
        <f>E$50*EXP(-E$49*(HLOOKUP(E$49,'Russian Bonds'!$B$1:$L$507,MATCH($A400,'Russian Bonds'!$A$2:$A$507,0))/100))</f>
        <v>1.6379898950803247</v>
      </c>
      <c r="F400">
        <f>F$50*EXP(-F$49*(HLOOKUP(F$49,'Russian Bonds'!$B$1:$L$507,MATCH($A400,'Russian Bonds'!$A$2:$A$507,0))/100))</f>
        <v>14.48091789715861</v>
      </c>
      <c r="G400">
        <f>G$50*EXP(-G$49*(HLOOKUP(G$49,'Russian Bonds'!$B$1:$L$507,MATCH($A400,'Russian Bonds'!$A$2:$A$507,0))/100))</f>
        <v>1.1116855333356037</v>
      </c>
      <c r="H400">
        <f>H$50*EXP(-H$49*(HLOOKUP(H$49,'Russian Bonds'!$B$1:$L$507,MATCH($A400,'Russian Bonds'!$A$2:$A$507,0))/100))</f>
        <v>1.0334237945164433</v>
      </c>
      <c r="I400">
        <f>I$50*EXP(-I$49*(HLOOKUP(I$49,'Russian Bonds'!$B$1:$L$507,MATCH($A400,'Russian Bonds'!$A$2:$A$507,0))/100))</f>
        <v>0.95721941701776159</v>
      </c>
      <c r="J400">
        <f>J$50*EXP(-J$49*(HLOOKUP(J$49,'Russian Bonds'!$B$1:$L$507,MATCH($A400,'Russian Bonds'!$A$2:$A$507,0))/100))</f>
        <v>0.88663432870206127</v>
      </c>
      <c r="K400">
        <f>K$50*EXP(-K$49*(HLOOKUP(K$49,'Russian Bonds'!$B$1:$L$507,MATCH($A400,'Russian Bonds'!$A$2:$A$507,0))/100))</f>
        <v>10.720256872756293</v>
      </c>
      <c r="L400">
        <f>L$50*EXP(-L$49*(HLOOKUP(L$49,'Russian Bonds'!$B$1:$L$507,MATCH($A400,'Russian Bonds'!$A$2:$A$507,0))/100))</f>
        <v>0.43811756106696687</v>
      </c>
      <c r="M400">
        <f>M$50*EXP(-M$49*(HLOOKUP(M$49,'Russian Bonds'!$B$1:$L$507,MATCH($A400,'Russian Bonds'!$A$2:$A$507,0))/100))</f>
        <v>0.40572974231313746</v>
      </c>
      <c r="N400">
        <f>N$50*EXP(-N$49*(HLOOKUP(N$49,'Russian Bonds'!$B$1:$L$507,MATCH($A400,'Russian Bonds'!$A$2:$A$507,0))/100))</f>
        <v>0.37573619143817671</v>
      </c>
      <c r="O400">
        <f>O$50*EXP(-O$49*(HLOOKUP(O$49,'Russian Bonds'!$B$1:$L$507,MATCH($A400,'Russian Bonds'!$A$2:$A$507,0))/100))</f>
        <v>0.34795991230908302</v>
      </c>
      <c r="P400">
        <f>P$50*EXP(-P$49*(HLOOKUP(P$49,'Russian Bonds'!$B$1:$L$507,MATCH($A400,'Russian Bonds'!$A$2:$A$507,0))/100))</f>
        <v>0.3103768730556517</v>
      </c>
      <c r="Q400">
        <f>Q$50*EXP(-Q$49*(HLOOKUP(Q$49,'Russian Bonds'!$B$1:$L$507,MATCH($A400,'Russian Bonds'!$A$2:$A$507,0))/100))</f>
        <v>0.28671459504588587</v>
      </c>
      <c r="R400">
        <f>R$50*EXP(-R$49*(HLOOKUP(R$49,'Russian Bonds'!$B$1:$L$507,MATCH($A400,'Russian Bonds'!$A$2:$A$507,0))/100))</f>
        <v>0.26485626394459688</v>
      </c>
      <c r="S400">
        <f>S$50*EXP(-S$49*(HLOOKUP(S$49,'Russian Bonds'!$B$1:$L$507,MATCH($A400,'Russian Bonds'!$A$2:$A$507,0))/100))</f>
        <v>0.24466435180763399</v>
      </c>
      <c r="T400">
        <f>T$50*EXP(-T$49*(HLOOKUP(T$49,'Russian Bonds'!$B$1:$L$507,MATCH($A400,'Russian Bonds'!$A$2:$A$507,0))/100))</f>
        <v>0.22601181544255067</v>
      </c>
      <c r="U400" s="25">
        <f>U$50*EXP(-U$49*(HLOOKUP(U$49,'Russian Bonds'!$B$1:$L$507,MATCH($A400,'Russian Bonds'!$A$2:$A$507,0))/100))</f>
        <v>5.0714589505848986</v>
      </c>
      <c r="W400" s="129">
        <f>SUM(B400:U400)</f>
        <v>74.733369959371672</v>
      </c>
      <c r="X400" s="21">
        <f t="shared" si="38"/>
        <v>5.7451216089393515</v>
      </c>
      <c r="Y400" s="28">
        <f t="shared" si="39"/>
        <v>6.002149862197819E-4</v>
      </c>
    </row>
    <row r="401" spans="1:25" x14ac:dyDescent="0.2">
      <c r="A401" s="175">
        <v>41437</v>
      </c>
      <c r="B401">
        <f>B$50*EXP(-B$49*(HLOOKUP(B$49,'Russian Bonds'!$B$1:$L$507,MATCH($A401,'Russian Bonds'!$A$2:$A$507,0))/100))</f>
        <v>17.622865543514877</v>
      </c>
      <c r="C401">
        <f>C$50*EXP(-C$49*(HLOOKUP(C$49,'Russian Bonds'!$B$1:$L$507,MATCH($A401,'Russian Bonds'!$A$2:$A$507,0))/100))</f>
        <v>2.2179065093201449</v>
      </c>
      <c r="D401">
        <f>D$50*EXP(-D$49*(HLOOKUP(D$49,'Russian Bonds'!$B$1:$L$507,MATCH($A401,'Russian Bonds'!$A$2:$A$507,0))/100))</f>
        <v>16.106457812356446</v>
      </c>
      <c r="E401">
        <f>E$50*EXP(-E$49*(HLOOKUP(E$49,'Russian Bonds'!$B$1:$L$507,MATCH($A401,'Russian Bonds'!$A$2:$A$507,0))/100))</f>
        <v>1.6399566627790281</v>
      </c>
      <c r="F401">
        <f>F$50*EXP(-F$49*(HLOOKUP(F$49,'Russian Bonds'!$B$1:$L$507,MATCH($A401,'Russian Bonds'!$A$2:$A$507,0))/100))</f>
        <v>14.495406057928808</v>
      </c>
      <c r="G401">
        <f>G$50*EXP(-G$49*(HLOOKUP(G$49,'Russian Bonds'!$B$1:$L$507,MATCH($A401,'Russian Bonds'!$A$2:$A$507,0))/100))</f>
        <v>1.1130203567094519</v>
      </c>
      <c r="H401">
        <f>H$50*EXP(-H$49*(HLOOKUP(H$49,'Russian Bonds'!$B$1:$L$507,MATCH($A401,'Russian Bonds'!$A$2:$A$507,0))/100))</f>
        <v>1.0341474444205221</v>
      </c>
      <c r="I401">
        <f>I$50*EXP(-I$49*(HLOOKUP(I$49,'Russian Bonds'!$B$1:$L$507,MATCH($A401,'Russian Bonds'!$A$2:$A$507,0))/100))</f>
        <v>0.95798549894328844</v>
      </c>
      <c r="J401">
        <f>J$50*EXP(-J$49*(HLOOKUP(J$49,'Russian Bonds'!$B$1:$L$507,MATCH($A401,'Russian Bonds'!$A$2:$A$507,0))/100))</f>
        <v>0.8874326587925464</v>
      </c>
      <c r="K401">
        <f>K$50*EXP(-K$49*(HLOOKUP(K$49,'Russian Bonds'!$B$1:$L$507,MATCH($A401,'Russian Bonds'!$A$2:$A$507,0))/100))</f>
        <v>10.730982491544641</v>
      </c>
      <c r="L401">
        <f>L$50*EXP(-L$49*(HLOOKUP(L$49,'Russian Bonds'!$B$1:$L$507,MATCH($A401,'Russian Bonds'!$A$2:$A$507,0))/100))</f>
        <v>0.43859975554248076</v>
      </c>
      <c r="M401">
        <f>M$50*EXP(-M$49*(HLOOKUP(M$49,'Russian Bonds'!$B$1:$L$507,MATCH($A401,'Russian Bonds'!$A$2:$A$507,0))/100))</f>
        <v>0.40621691024621287</v>
      </c>
      <c r="N401">
        <f>N$50*EXP(-N$49*(HLOOKUP(N$49,'Russian Bonds'!$B$1:$L$507,MATCH($A401,'Russian Bonds'!$A$2:$A$507,0))/100))</f>
        <v>0.37622496612175482</v>
      </c>
      <c r="O401">
        <f>O$50*EXP(-O$49*(HLOOKUP(O$49,'Russian Bonds'!$B$1:$L$507,MATCH($A401,'Russian Bonds'!$A$2:$A$507,0))/100))</f>
        <v>0.34844739734621916</v>
      </c>
      <c r="P401">
        <f>P$50*EXP(-P$49*(HLOOKUP(P$49,'Russian Bonds'!$B$1:$L$507,MATCH($A401,'Russian Bonds'!$A$2:$A$507,0))/100))</f>
        <v>0.3117767162693984</v>
      </c>
      <c r="Q401">
        <f>Q$50*EXP(-Q$49*(HLOOKUP(Q$49,'Russian Bonds'!$B$1:$L$507,MATCH($A401,'Russian Bonds'!$A$2:$A$507,0))/100))</f>
        <v>0.2880941333453122</v>
      </c>
      <c r="R401">
        <f>R$50*EXP(-R$49*(HLOOKUP(R$49,'Russian Bonds'!$B$1:$L$507,MATCH($A401,'Russian Bonds'!$A$2:$A$507,0))/100))</f>
        <v>0.26621048120947505</v>
      </c>
      <c r="S401">
        <f>S$50*EXP(-S$49*(HLOOKUP(S$49,'Russian Bonds'!$B$1:$L$507,MATCH($A401,'Russian Bonds'!$A$2:$A$507,0))/100))</f>
        <v>0.24598911294329354</v>
      </c>
      <c r="T401">
        <f>T$50*EXP(-T$49*(HLOOKUP(T$49,'Russian Bonds'!$B$1:$L$507,MATCH($A401,'Russian Bonds'!$A$2:$A$507,0))/100))</f>
        <v>0.22730376133843483</v>
      </c>
      <c r="U401" s="25">
        <f>U$50*EXP(-U$49*(HLOOKUP(U$49,'Russian Bonds'!$B$1:$L$507,MATCH($A401,'Russian Bonds'!$A$2:$A$507,0))/100))</f>
        <v>5.1121933425074095</v>
      </c>
      <c r="W401" s="129">
        <f t="shared" ref="W401:W464" si="40">SUM(B401:U401)</f>
        <v>74.827217613179741</v>
      </c>
      <c r="X401" s="21">
        <f t="shared" si="38"/>
        <v>5.7540991837508804</v>
      </c>
      <c r="Y401" s="28">
        <f t="shared" si="39"/>
        <v>1.2549785695355011E-3</v>
      </c>
    </row>
    <row r="402" spans="1:25" x14ac:dyDescent="0.2">
      <c r="A402" s="175">
        <v>41438</v>
      </c>
      <c r="B402">
        <f>B$50*EXP(-B$49*(HLOOKUP(B$49,'Russian Bonds'!$B$1:$L$507,MATCH($A402,'Russian Bonds'!$A$2:$A$507,0))/100))</f>
        <v>17.628153196286188</v>
      </c>
      <c r="C402">
        <f>C$50*EXP(-C$49*(HLOOKUP(C$49,'Russian Bonds'!$B$1:$L$507,MATCH($A402,'Russian Bonds'!$A$2:$A$507,0))/100))</f>
        <v>2.2183501349830963</v>
      </c>
      <c r="D402">
        <f>D$50*EXP(-D$49*(HLOOKUP(D$49,'Russian Bonds'!$B$1:$L$507,MATCH($A402,'Russian Bonds'!$A$2:$A$507,0))/100))</f>
        <v>16.111290474563241</v>
      </c>
      <c r="E402">
        <f>E$50*EXP(-E$49*(HLOOKUP(E$49,'Russian Bonds'!$B$1:$L$507,MATCH($A402,'Russian Bonds'!$A$2:$A$507,0))/100))</f>
        <v>1.6406127766581673</v>
      </c>
      <c r="F402">
        <f>F$50*EXP(-F$49*(HLOOKUP(F$49,'Russian Bonds'!$B$1:$L$507,MATCH($A402,'Russian Bonds'!$A$2:$A$507,0))/100))</f>
        <v>14.495406057928808</v>
      </c>
      <c r="G402">
        <f>G$50*EXP(-G$49*(HLOOKUP(G$49,'Russian Bonds'!$B$1:$L$507,MATCH($A402,'Russian Bonds'!$A$2:$A$507,0))/100))</f>
        <v>1.1130203567094519</v>
      </c>
      <c r="H402">
        <f>H$50*EXP(-H$49*(HLOOKUP(H$49,'Russian Bonds'!$B$1:$L$507,MATCH($A402,'Russian Bonds'!$A$2:$A$507,0))/100))</f>
        <v>1.0348716010568695</v>
      </c>
      <c r="I402">
        <f>I$50*EXP(-I$49*(HLOOKUP(I$49,'Russian Bonds'!$B$1:$L$507,MATCH($A402,'Russian Bonds'!$A$2:$A$507,0))/100))</f>
        <v>0.95875219397956724</v>
      </c>
      <c r="J402">
        <f>J$50*EXP(-J$49*(HLOOKUP(J$49,'Russian Bonds'!$B$1:$L$507,MATCH($A402,'Russian Bonds'!$A$2:$A$507,0))/100))</f>
        <v>0.88823170770353399</v>
      </c>
      <c r="K402">
        <f>K$50*EXP(-K$49*(HLOOKUP(K$49,'Russian Bonds'!$B$1:$L$507,MATCH($A402,'Russian Bonds'!$A$2:$A$507,0))/100))</f>
        <v>10.741718841316375</v>
      </c>
      <c r="L402">
        <f>L$50*EXP(-L$49*(HLOOKUP(L$49,'Russian Bonds'!$B$1:$L$507,MATCH($A402,'Russian Bonds'!$A$2:$A$507,0))/100))</f>
        <v>0.43908248072375239</v>
      </c>
      <c r="M402">
        <f>M$50*EXP(-M$49*(HLOOKUP(M$49,'Russian Bonds'!$B$1:$L$507,MATCH($A402,'Russian Bonds'!$A$2:$A$507,0))/100))</f>
        <v>0.40670466313170933</v>
      </c>
      <c r="N402">
        <f>N$50*EXP(-N$49*(HLOOKUP(N$49,'Russian Bonds'!$B$1:$L$507,MATCH($A402,'Russian Bonds'!$A$2:$A$507,0))/100))</f>
        <v>0.37671437662561535</v>
      </c>
      <c r="O402">
        <f>O$50*EXP(-O$49*(HLOOKUP(O$49,'Russian Bonds'!$B$1:$L$507,MATCH($A402,'Russian Bonds'!$A$2:$A$507,0))/100))</f>
        <v>0.34893556534036568</v>
      </c>
      <c r="P402">
        <f>P$50*EXP(-P$49*(HLOOKUP(P$49,'Russian Bonds'!$B$1:$L$507,MATCH($A402,'Russian Bonds'!$A$2:$A$507,0))/100))</f>
        <v>0.31271345081747798</v>
      </c>
      <c r="Q402">
        <f>Q$50*EXP(-Q$49*(HLOOKUP(Q$49,'Russian Bonds'!$B$1:$L$507,MATCH($A402,'Russian Bonds'!$A$2:$A$507,0))/100))</f>
        <v>0.28901751118861752</v>
      </c>
      <c r="R402">
        <f>R$50*EXP(-R$49*(HLOOKUP(R$49,'Russian Bonds'!$B$1:$L$507,MATCH($A402,'Russian Bonds'!$A$2:$A$507,0))/100))</f>
        <v>0.26711713728750808</v>
      </c>
      <c r="S402">
        <f>S$50*EXP(-S$49*(HLOOKUP(S$49,'Russian Bonds'!$B$1:$L$507,MATCH($A402,'Russian Bonds'!$A$2:$A$507,0))/100))</f>
        <v>0.24687626967387538</v>
      </c>
      <c r="T402">
        <f>T$50*EXP(-T$49*(HLOOKUP(T$49,'Russian Bonds'!$B$1:$L$507,MATCH($A402,'Russian Bonds'!$A$2:$A$507,0))/100))</f>
        <v>0.2281691588454228</v>
      </c>
      <c r="U402" s="25">
        <f>U$50*EXP(-U$49*(HLOOKUP(U$49,'Russian Bonds'!$B$1:$L$507,MATCH($A402,'Russian Bonds'!$A$2:$A$507,0))/100))</f>
        <v>5.1326830680088147</v>
      </c>
      <c r="W402" s="129">
        <f t="shared" si="40"/>
        <v>74.878421022828476</v>
      </c>
      <c r="X402" s="21">
        <f t="shared" si="38"/>
        <v>5.758976813903617</v>
      </c>
      <c r="Y402" s="28">
        <f t="shared" si="39"/>
        <v>6.8405455014105318E-4</v>
      </c>
    </row>
    <row r="403" spans="1:25" x14ac:dyDescent="0.2">
      <c r="A403" s="175">
        <v>41439</v>
      </c>
      <c r="B403">
        <f>B$50*EXP(-B$49*(HLOOKUP(B$49,'Russian Bonds'!$B$1:$L$507,MATCH($A403,'Russian Bonds'!$A$2:$A$507,0))/100))</f>
        <v>17.635205868005013</v>
      </c>
      <c r="C403">
        <f>C$50*EXP(-C$49*(HLOOKUP(C$49,'Russian Bonds'!$B$1:$L$507,MATCH($A403,'Russian Bonds'!$A$2:$A$507,0))/100))</f>
        <v>2.2201255251524632</v>
      </c>
      <c r="D403">
        <f>D$50*EXP(-D$49*(HLOOKUP(D$49,'Russian Bonds'!$B$1:$L$507,MATCH($A403,'Russian Bonds'!$A$2:$A$507,0))/100))</f>
        <v>16.120960149460359</v>
      </c>
      <c r="E403">
        <f>E$50*EXP(-E$49*(HLOOKUP(E$49,'Russian Bonds'!$B$1:$L$507,MATCH($A403,'Russian Bonds'!$A$2:$A$507,0))/100))</f>
        <v>1.6419257920156094</v>
      </c>
      <c r="F403">
        <f>F$50*EXP(-F$49*(HLOOKUP(F$49,'Russian Bonds'!$B$1:$L$507,MATCH($A403,'Russian Bonds'!$A$2:$A$507,0))/100))</f>
        <v>14.495406057928808</v>
      </c>
      <c r="G403">
        <f>G$50*EXP(-G$49*(HLOOKUP(G$49,'Russian Bonds'!$B$1:$L$507,MATCH($A403,'Russian Bonds'!$A$2:$A$507,0))/100))</f>
        <v>1.1130203567094519</v>
      </c>
      <c r="H403">
        <f>H$50*EXP(-H$49*(HLOOKUP(H$49,'Russian Bonds'!$B$1:$L$507,MATCH($A403,'Russian Bonds'!$A$2:$A$507,0))/100))</f>
        <v>1.0327006509900443</v>
      </c>
      <c r="I403">
        <f>I$50*EXP(-I$49*(HLOOKUP(I$49,'Russian Bonds'!$B$1:$L$507,MATCH($A403,'Russian Bonds'!$A$2:$A$507,0))/100))</f>
        <v>0.95645394771269454</v>
      </c>
      <c r="J403">
        <f>J$50*EXP(-J$49*(HLOOKUP(J$49,'Russian Bonds'!$B$1:$L$507,MATCH($A403,'Russian Bonds'!$A$2:$A$507,0))/100))</f>
        <v>0.88583671678543074</v>
      </c>
      <c r="K403">
        <f>K$50*EXP(-K$49*(HLOOKUP(K$49,'Russian Bonds'!$B$1:$L$507,MATCH($A403,'Russian Bonds'!$A$2:$A$507,0))/100))</f>
        <v>10.688144295088954</v>
      </c>
      <c r="L403">
        <f>L$50*EXP(-L$49*(HLOOKUP(L$49,'Russian Bonds'!$B$1:$L$507,MATCH($A403,'Russian Bonds'!$A$2:$A$507,0))/100))</f>
        <v>0.43667415604362414</v>
      </c>
      <c r="M403">
        <f>M$50*EXP(-M$49*(HLOOKUP(M$49,'Russian Bonds'!$B$1:$L$507,MATCH($A403,'Russian Bonds'!$A$2:$A$507,0))/100))</f>
        <v>0.40427174121742326</v>
      </c>
      <c r="N403">
        <f>N$50*EXP(-N$49*(HLOOKUP(N$49,'Russian Bonds'!$B$1:$L$507,MATCH($A403,'Russian Bonds'!$A$2:$A$507,0))/100))</f>
        <v>0.37427367405420686</v>
      </c>
      <c r="O403">
        <f>O$50*EXP(-O$49*(HLOOKUP(O$49,'Russian Bonds'!$B$1:$L$507,MATCH($A403,'Russian Bonds'!$A$2:$A$507,0))/100))</f>
        <v>0.34650154539171002</v>
      </c>
      <c r="P403">
        <f>P$50*EXP(-P$49*(HLOOKUP(P$49,'Russian Bonds'!$B$1:$L$507,MATCH($A403,'Russian Bonds'!$A$2:$A$507,0))/100))</f>
        <v>0.3103768730556517</v>
      </c>
      <c r="Q403">
        <f>Q$50*EXP(-Q$49*(HLOOKUP(Q$49,'Russian Bonds'!$B$1:$L$507,MATCH($A403,'Russian Bonds'!$A$2:$A$507,0))/100))</f>
        <v>0.28671459504588587</v>
      </c>
      <c r="R403">
        <f>R$50*EXP(-R$49*(HLOOKUP(R$49,'Russian Bonds'!$B$1:$L$507,MATCH($A403,'Russian Bonds'!$A$2:$A$507,0))/100))</f>
        <v>0.26485626394459688</v>
      </c>
      <c r="S403">
        <f>S$50*EXP(-S$49*(HLOOKUP(S$49,'Russian Bonds'!$B$1:$L$507,MATCH($A403,'Russian Bonds'!$A$2:$A$507,0))/100))</f>
        <v>0.24466435180763399</v>
      </c>
      <c r="T403">
        <f>T$50*EXP(-T$49*(HLOOKUP(T$49,'Russian Bonds'!$B$1:$L$507,MATCH($A403,'Russian Bonds'!$A$2:$A$507,0))/100))</f>
        <v>0.22601181544255067</v>
      </c>
      <c r="U403" s="25">
        <f>U$50*EXP(-U$49*(HLOOKUP(U$49,'Russian Bonds'!$B$1:$L$507,MATCH($A403,'Russian Bonds'!$A$2:$A$507,0))/100))</f>
        <v>5.0917854122085435</v>
      </c>
      <c r="W403" s="129">
        <f t="shared" si="40"/>
        <v>74.77590978806063</v>
      </c>
      <c r="X403" s="21">
        <f t="shared" si="38"/>
        <v>5.7444502367907138</v>
      </c>
      <c r="Y403" s="28">
        <f t="shared" si="39"/>
        <v>-1.3699737287306824E-3</v>
      </c>
    </row>
    <row r="404" spans="1:25" x14ac:dyDescent="0.2">
      <c r="A404" s="175">
        <v>41440</v>
      </c>
      <c r="B404">
        <f>B$50*EXP(-B$49*(HLOOKUP(B$49,'Russian Bonds'!$B$1:$L$507,MATCH($A404,'Russian Bonds'!$A$2:$A$507,0))/100))</f>
        <v>17.621103345071916</v>
      </c>
      <c r="C404">
        <f>C$50*EXP(-C$49*(HLOOKUP(C$49,'Russian Bonds'!$B$1:$L$507,MATCH($A404,'Russian Bonds'!$A$2:$A$507,0))/100))</f>
        <v>2.216132893653548</v>
      </c>
      <c r="D404">
        <f>D$50*EXP(-D$49*(HLOOKUP(D$49,'Russian Bonds'!$B$1:$L$507,MATCH($A404,'Russian Bonds'!$A$2:$A$507,0))/100))</f>
        <v>16.077492265107427</v>
      </c>
      <c r="E404">
        <f>E$50*EXP(-E$49*(HLOOKUP(E$49,'Russian Bonds'!$B$1:$L$507,MATCH($A404,'Russian Bonds'!$A$2:$A$507,0))/100))</f>
        <v>1.6360254860873531</v>
      </c>
      <c r="F404">
        <f>F$50*EXP(-F$49*(HLOOKUP(F$49,'Russian Bonds'!$B$1:$L$507,MATCH($A404,'Russian Bonds'!$A$2:$A$507,0))/100))</f>
        <v>14.415900166233362</v>
      </c>
      <c r="G404">
        <f>G$50*EXP(-G$49*(HLOOKUP(G$49,'Russian Bonds'!$B$1:$L$507,MATCH($A404,'Russian Bonds'!$A$2:$A$507,0))/100))</f>
        <v>1.1056986106949362</v>
      </c>
      <c r="H404">
        <f>H$50*EXP(-H$49*(HLOOKUP(H$49,'Russian Bonds'!$B$1:$L$507,MATCH($A404,'Russian Bonds'!$A$2:$A$507,0))/100))</f>
        <v>1.0247793919622599</v>
      </c>
      <c r="I404">
        <f>I$50*EXP(-I$49*(HLOOKUP(I$49,'Russian Bonds'!$B$1:$L$507,MATCH($A404,'Russian Bonds'!$A$2:$A$507,0))/100))</f>
        <v>0.94807407847548608</v>
      </c>
      <c r="J404">
        <f>J$50*EXP(-J$49*(HLOOKUP(J$49,'Russian Bonds'!$B$1:$L$507,MATCH($A404,'Russian Bonds'!$A$2:$A$507,0))/100))</f>
        <v>0.87711020081700131</v>
      </c>
      <c r="K404">
        <f>K$50*EXP(-K$49*(HLOOKUP(K$49,'Russian Bonds'!$B$1:$L$507,MATCH($A404,'Russian Bonds'!$A$2:$A$507,0))/100))</f>
        <v>10.571218976092046</v>
      </c>
      <c r="L404">
        <f>L$50*EXP(-L$49*(HLOOKUP(L$49,'Russian Bonds'!$B$1:$L$507,MATCH($A404,'Russian Bonds'!$A$2:$A$507,0))/100))</f>
        <v>0.4314222369436842</v>
      </c>
      <c r="M404">
        <f>M$50*EXP(-M$49*(HLOOKUP(M$49,'Russian Bonds'!$B$1:$L$507,MATCH($A404,'Russian Bonds'!$A$2:$A$507,0))/100))</f>
        <v>0.3989704199288196</v>
      </c>
      <c r="N404">
        <f>N$50*EXP(-N$49*(HLOOKUP(N$49,'Russian Bonds'!$B$1:$L$507,MATCH($A404,'Russian Bonds'!$A$2:$A$507,0))/100))</f>
        <v>0.36895964636833711</v>
      </c>
      <c r="O404">
        <f>O$50*EXP(-O$49*(HLOOKUP(O$49,'Russian Bonds'!$B$1:$L$507,MATCH($A404,'Russian Bonds'!$A$2:$A$507,0))/100))</f>
        <v>0.34120629963628779</v>
      </c>
      <c r="P404">
        <f>P$50*EXP(-P$49*(HLOOKUP(P$49,'Russian Bonds'!$B$1:$L$507,MATCH($A404,'Russian Bonds'!$A$2:$A$507,0))/100))</f>
        <v>0.30484007006048008</v>
      </c>
      <c r="Q404">
        <f>Q$50*EXP(-Q$49*(HLOOKUP(Q$49,'Russian Bonds'!$B$1:$L$507,MATCH($A404,'Russian Bonds'!$A$2:$A$507,0))/100))</f>
        <v>0.28126218545011789</v>
      </c>
      <c r="R404">
        <f>R$50*EXP(-R$49*(HLOOKUP(R$49,'Russian Bonds'!$B$1:$L$507,MATCH($A404,'Russian Bonds'!$A$2:$A$507,0))/100))</f>
        <v>0.25950793459823512</v>
      </c>
      <c r="S404">
        <f>S$50*EXP(-S$49*(HLOOKUP(S$49,'Russian Bonds'!$B$1:$L$507,MATCH($A404,'Russian Bonds'!$A$2:$A$507,0))/100))</f>
        <v>0.23943626837595447</v>
      </c>
      <c r="T404">
        <f>T$50*EXP(-T$49*(HLOOKUP(T$49,'Russian Bonds'!$B$1:$L$507,MATCH($A404,'Russian Bonds'!$A$2:$A$507,0))/100))</f>
        <v>0.22091704711287072</v>
      </c>
      <c r="U404" s="25">
        <f>U$50*EXP(-U$49*(HLOOKUP(U$49,'Russian Bonds'!$B$1:$L$507,MATCH($A404,'Russian Bonds'!$A$2:$A$507,0))/100))</f>
        <v>4.9809893584692091</v>
      </c>
      <c r="W404" s="129">
        <f t="shared" si="40"/>
        <v>74.321046881139324</v>
      </c>
      <c r="X404" s="21">
        <f t="shared" si="38"/>
        <v>5.7134020061786392</v>
      </c>
      <c r="Y404" s="28">
        <f t="shared" si="39"/>
        <v>-6.1015909146891452E-3</v>
      </c>
    </row>
    <row r="405" spans="1:25" x14ac:dyDescent="0.2">
      <c r="A405" s="175">
        <v>41443</v>
      </c>
      <c r="B405">
        <f>B$50*EXP(-B$49*(HLOOKUP(B$49,'Russian Bonds'!$B$1:$L$507,MATCH($A405,'Russian Bonds'!$A$2:$A$507,0))/100))</f>
        <v>17.617579476801474</v>
      </c>
      <c r="C405">
        <f>C$50*EXP(-C$49*(HLOOKUP(C$49,'Russian Bonds'!$B$1:$L$507,MATCH($A405,'Russian Bonds'!$A$2:$A$507,0))/100))</f>
        <v>2.2139178684570782</v>
      </c>
      <c r="D405">
        <f>D$50*EXP(-D$49*(HLOOKUP(D$49,'Russian Bonds'!$B$1:$L$507,MATCH($A405,'Russian Bonds'!$A$2:$A$507,0))/100))</f>
        <v>16.038952549828565</v>
      </c>
      <c r="E405">
        <f>E$50*EXP(-E$49*(HLOOKUP(E$49,'Russian Bonds'!$B$1:$L$507,MATCH($A405,'Russian Bonds'!$A$2:$A$507,0))/100))</f>
        <v>1.6307985720546252</v>
      </c>
      <c r="F405">
        <f>F$50*EXP(-F$49*(HLOOKUP(F$49,'Russian Bonds'!$B$1:$L$507,MATCH($A405,'Russian Bonds'!$A$2:$A$507,0))/100))</f>
        <v>14.34400056419806</v>
      </c>
      <c r="G405">
        <f>G$50*EXP(-G$49*(HLOOKUP(G$49,'Russian Bonds'!$B$1:$L$507,MATCH($A405,'Russian Bonds'!$A$2:$A$507,0))/100))</f>
        <v>1.0990842818602453</v>
      </c>
      <c r="H405">
        <f>H$50*EXP(-H$49*(HLOOKUP(H$49,'Russian Bonds'!$B$1:$L$507,MATCH($A405,'Russian Bonds'!$A$2:$A$507,0))/100))</f>
        <v>1.0176309848327825</v>
      </c>
      <c r="I405">
        <f>I$50*EXP(-I$49*(HLOOKUP(I$49,'Russian Bonds'!$B$1:$L$507,MATCH($A405,'Russian Bonds'!$A$2:$A$507,0))/100))</f>
        <v>0.94051974347741829</v>
      </c>
      <c r="J405">
        <f>J$50*EXP(-J$49*(HLOOKUP(J$49,'Russian Bonds'!$B$1:$L$507,MATCH($A405,'Russian Bonds'!$A$2:$A$507,0))/100))</f>
        <v>0.86925162564324121</v>
      </c>
      <c r="K405">
        <f>K$50*EXP(-K$49*(HLOOKUP(K$49,'Russian Bonds'!$B$1:$L$507,MATCH($A405,'Russian Bonds'!$A$2:$A$507,0))/100))</f>
        <v>10.476504858157357</v>
      </c>
      <c r="L405">
        <f>L$50*EXP(-L$49*(HLOOKUP(L$49,'Russian Bonds'!$B$1:$L$507,MATCH($A405,'Russian Bonds'!$A$2:$A$507,0))/100))</f>
        <v>0.42717222904890367</v>
      </c>
      <c r="M405">
        <f>M$50*EXP(-M$49*(HLOOKUP(M$49,'Russian Bonds'!$B$1:$L$507,MATCH($A405,'Russian Bonds'!$A$2:$A$507,0))/100))</f>
        <v>0.39468472380951791</v>
      </c>
      <c r="N405">
        <f>N$50*EXP(-N$49*(HLOOKUP(N$49,'Russian Bonds'!$B$1:$L$507,MATCH($A405,'Russian Bonds'!$A$2:$A$507,0))/100))</f>
        <v>0.36466797374780147</v>
      </c>
      <c r="O405">
        <f>O$50*EXP(-O$49*(HLOOKUP(O$49,'Russian Bonds'!$B$1:$L$507,MATCH($A405,'Russian Bonds'!$A$2:$A$507,0))/100))</f>
        <v>0.33693407181755308</v>
      </c>
      <c r="P405">
        <f>P$50*EXP(-P$49*(HLOOKUP(P$49,'Russian Bonds'!$B$1:$L$507,MATCH($A405,'Russian Bonds'!$A$2:$A$507,0))/100))</f>
        <v>0.30210881849789062</v>
      </c>
      <c r="Q405">
        <f>Q$50*EXP(-Q$49*(HLOOKUP(Q$49,'Russian Bonds'!$B$1:$L$507,MATCH($A405,'Russian Bonds'!$A$2:$A$507,0))/100))</f>
        <v>0.27857498765685179</v>
      </c>
      <c r="R405">
        <f>R$50*EXP(-R$49*(HLOOKUP(R$49,'Russian Bonds'!$B$1:$L$507,MATCH($A405,'Russian Bonds'!$A$2:$A$507,0))/100))</f>
        <v>0.25687440748624479</v>
      </c>
      <c r="S405">
        <f>S$50*EXP(-S$49*(HLOOKUP(S$49,'Russian Bonds'!$B$1:$L$507,MATCH($A405,'Russian Bonds'!$A$2:$A$507,0))/100))</f>
        <v>0.23686427046597916</v>
      </c>
      <c r="T405">
        <f>T$50*EXP(-T$49*(HLOOKUP(T$49,'Russian Bonds'!$B$1:$L$507,MATCH($A405,'Russian Bonds'!$A$2:$A$507,0))/100))</f>
        <v>0.21841289357089741</v>
      </c>
      <c r="U405" s="25">
        <f>U$50*EXP(-U$49*(HLOOKUP(U$49,'Russian Bonds'!$B$1:$L$507,MATCH($A405,'Russian Bonds'!$A$2:$A$507,0))/100))</f>
        <v>4.9215746871697199</v>
      </c>
      <c r="W405" s="129">
        <f t="shared" si="40"/>
        <v>73.986109588582224</v>
      </c>
      <c r="X405" s="21">
        <f t="shared" si="38"/>
        <v>5.6947085138924054</v>
      </c>
      <c r="Y405" s="28">
        <f t="shared" si="39"/>
        <v>-4.5168132134390474E-3</v>
      </c>
    </row>
    <row r="406" spans="1:25" x14ac:dyDescent="0.2">
      <c r="A406" s="175">
        <v>41444</v>
      </c>
      <c r="B406">
        <f>B$50*EXP(-B$49*(HLOOKUP(B$49,'Russian Bonds'!$B$1:$L$507,MATCH($A406,'Russian Bonds'!$A$2:$A$507,0))/100))</f>
        <v>17.619341322839986</v>
      </c>
      <c r="C406">
        <f>C$50*EXP(-C$49*(HLOOKUP(C$49,'Russian Bonds'!$B$1:$L$507,MATCH($A406,'Russian Bonds'!$A$2:$A$507,0))/100))</f>
        <v>2.2130324783995121</v>
      </c>
      <c r="D406">
        <f>D$50*EXP(-D$49*(HLOOKUP(D$49,'Russian Bonds'!$B$1:$L$507,MATCH($A406,'Russian Bonds'!$A$2:$A$507,0))/100))</f>
        <v>16.02452398636121</v>
      </c>
      <c r="E406">
        <f>E$50*EXP(-E$49*(HLOOKUP(E$49,'Russian Bonds'!$B$1:$L$507,MATCH($A406,'Russian Bonds'!$A$2:$A$507,0))/100))</f>
        <v>1.6288427874736024</v>
      </c>
      <c r="F406">
        <f>F$50*EXP(-F$49*(HLOOKUP(F$49,'Russian Bonds'!$B$1:$L$507,MATCH($A406,'Russian Bonds'!$A$2:$A$507,0))/100))</f>
        <v>14.315341231955015</v>
      </c>
      <c r="G406">
        <f>G$50*EXP(-G$49*(HLOOKUP(G$49,'Russian Bonds'!$B$1:$L$507,MATCH($A406,'Russian Bonds'!$A$2:$A$507,0))/100))</f>
        <v>1.0964496424157408</v>
      </c>
      <c r="H406">
        <f>H$50*EXP(-H$49*(HLOOKUP(H$49,'Russian Bonds'!$B$1:$L$507,MATCH($A406,'Russian Bonds'!$A$2:$A$507,0))/100))</f>
        <v>1.014075502110187</v>
      </c>
      <c r="I406">
        <f>I$50*EXP(-I$49*(HLOOKUP(I$49,'Russian Bonds'!$B$1:$L$507,MATCH($A406,'Russian Bonds'!$A$2:$A$507,0))/100))</f>
        <v>0.93676517863927</v>
      </c>
      <c r="J406">
        <f>J$50*EXP(-J$49*(HLOOKUP(J$49,'Russian Bonds'!$B$1:$L$507,MATCH($A406,'Russian Bonds'!$A$2:$A$507,0))/100))</f>
        <v>0.8653487813136358</v>
      </c>
      <c r="K406">
        <f>K$50*EXP(-K$49*(HLOOKUP(K$49,'Russian Bonds'!$B$1:$L$507,MATCH($A406,'Russian Bonds'!$A$2:$A$507,0))/100))</f>
        <v>10.424253072189332</v>
      </c>
      <c r="L406">
        <f>L$50*EXP(-L$49*(HLOOKUP(L$49,'Russian Bonds'!$B$1:$L$507,MATCH($A406,'Russian Bonds'!$A$2:$A$507,0))/100))</f>
        <v>0.42482923094023828</v>
      </c>
      <c r="M406">
        <f>M$50*EXP(-M$49*(HLOOKUP(M$49,'Russian Bonds'!$B$1:$L$507,MATCH($A406,'Russian Bonds'!$A$2:$A$507,0))/100))</f>
        <v>0.39232370560432672</v>
      </c>
      <c r="N406">
        <f>N$50*EXP(-N$49*(HLOOKUP(N$49,'Russian Bonds'!$B$1:$L$507,MATCH($A406,'Russian Bonds'!$A$2:$A$507,0))/100))</f>
        <v>0.36230531886531697</v>
      </c>
      <c r="O406">
        <f>O$50*EXP(-O$49*(HLOOKUP(O$49,'Russian Bonds'!$B$1:$L$507,MATCH($A406,'Russian Bonds'!$A$2:$A$507,0))/100))</f>
        <v>0.33458376897185227</v>
      </c>
      <c r="P406">
        <f>P$50*EXP(-P$49*(HLOOKUP(P$49,'Russian Bonds'!$B$1:$L$507,MATCH($A406,'Russian Bonds'!$A$2:$A$507,0))/100))</f>
        <v>0.29940203791477793</v>
      </c>
      <c r="Q406">
        <f>Q$50*EXP(-Q$49*(HLOOKUP(Q$49,'Russian Bonds'!$B$1:$L$507,MATCH($A406,'Russian Bonds'!$A$2:$A$507,0))/100))</f>
        <v>0.27591346353162105</v>
      </c>
      <c r="R406">
        <f>R$50*EXP(-R$49*(HLOOKUP(R$49,'Russian Bonds'!$B$1:$L$507,MATCH($A406,'Russian Bonds'!$A$2:$A$507,0))/100))</f>
        <v>0.25426760581931768</v>
      </c>
      <c r="S406">
        <f>S$50*EXP(-S$49*(HLOOKUP(S$49,'Russian Bonds'!$B$1:$L$507,MATCH($A406,'Russian Bonds'!$A$2:$A$507,0))/100))</f>
        <v>0.23431990067305467</v>
      </c>
      <c r="T406">
        <f>T$50*EXP(-T$49*(HLOOKUP(T$49,'Russian Bonds'!$B$1:$L$507,MATCH($A406,'Russian Bonds'!$A$2:$A$507,0))/100))</f>
        <v>0.21593712527598277</v>
      </c>
      <c r="U406" s="25">
        <f>U$50*EXP(-U$49*(HLOOKUP(U$49,'Russian Bonds'!$B$1:$L$507,MATCH($A406,'Russian Bonds'!$A$2:$A$507,0))/100))</f>
        <v>4.862868731129705</v>
      </c>
      <c r="W406" s="129">
        <f t="shared" si="40"/>
        <v>73.794724872423686</v>
      </c>
      <c r="X406" s="21">
        <f t="shared" si="38"/>
        <v>5.677836122329933</v>
      </c>
      <c r="Y406" s="28">
        <f t="shared" si="39"/>
        <v>-2.5901169641093496E-3</v>
      </c>
    </row>
    <row r="407" spans="1:25" x14ac:dyDescent="0.2">
      <c r="A407" s="175">
        <v>41445</v>
      </c>
      <c r="B407">
        <f>B$50*EXP(-B$49*(HLOOKUP(B$49,'Russian Bonds'!$B$1:$L$507,MATCH($A407,'Russian Bonds'!$A$2:$A$507,0))/100))</f>
        <v>17.622865543514877</v>
      </c>
      <c r="C407">
        <f>C$50*EXP(-C$49*(HLOOKUP(C$49,'Russian Bonds'!$B$1:$L$507,MATCH($A407,'Russian Bonds'!$A$2:$A$507,0))/100))</f>
        <v>2.2130324783995121</v>
      </c>
      <c r="D407">
        <f>D$50*EXP(-D$49*(HLOOKUP(D$49,'Russian Bonds'!$B$1:$L$507,MATCH($A407,'Russian Bonds'!$A$2:$A$507,0))/100))</f>
        <v>16.019717350196775</v>
      </c>
      <c r="E407">
        <f>E$50*EXP(-E$49*(HLOOKUP(E$49,'Russian Bonds'!$B$1:$L$507,MATCH($A407,'Russian Bonds'!$A$2:$A$507,0))/100))</f>
        <v>1.6281913806486632</v>
      </c>
      <c r="F407">
        <f>F$50*EXP(-F$49*(HLOOKUP(F$49,'Russian Bonds'!$B$1:$L$507,MATCH($A407,'Russian Bonds'!$A$2:$A$507,0))/100))</f>
        <v>14.308185350458494</v>
      </c>
      <c r="G407">
        <f>G$50*EXP(-G$49*(HLOOKUP(G$49,'Russian Bonds'!$B$1:$L$507,MATCH($A407,'Russian Bonds'!$A$2:$A$507,0))/100))</f>
        <v>1.0957919699517606</v>
      </c>
      <c r="H407">
        <f>H$50*EXP(-H$49*(HLOOKUP(H$49,'Russian Bonds'!$B$1:$L$507,MATCH($A407,'Russian Bonds'!$A$2:$A$507,0))/100))</f>
        <v>1.014075502110187</v>
      </c>
      <c r="I407">
        <f>I$50*EXP(-I$49*(HLOOKUP(I$49,'Russian Bonds'!$B$1:$L$507,MATCH($A407,'Russian Bonds'!$A$2:$A$507,0))/100))</f>
        <v>0.93676517863927</v>
      </c>
      <c r="J407">
        <f>J$50*EXP(-J$49*(HLOOKUP(J$49,'Russian Bonds'!$B$1:$L$507,MATCH($A407,'Russian Bonds'!$A$2:$A$507,0))/100))</f>
        <v>0.8653487813136358</v>
      </c>
      <c r="K407">
        <f>K$50*EXP(-K$49*(HLOOKUP(K$49,'Russian Bonds'!$B$1:$L$507,MATCH($A407,'Russian Bonds'!$A$2:$A$507,0))/100))</f>
        <v>10.424253072189332</v>
      </c>
      <c r="L407">
        <f>L$50*EXP(-L$49*(HLOOKUP(L$49,'Russian Bonds'!$B$1:$L$507,MATCH($A407,'Russian Bonds'!$A$2:$A$507,0))/100))</f>
        <v>0.42482923094023828</v>
      </c>
      <c r="M407">
        <f>M$50*EXP(-M$49*(HLOOKUP(M$49,'Russian Bonds'!$B$1:$L$507,MATCH($A407,'Russian Bonds'!$A$2:$A$507,0))/100))</f>
        <v>0.39232370560432672</v>
      </c>
      <c r="N407">
        <f>N$50*EXP(-N$49*(HLOOKUP(N$49,'Russian Bonds'!$B$1:$L$507,MATCH($A407,'Russian Bonds'!$A$2:$A$507,0))/100))</f>
        <v>0.36230531886531697</v>
      </c>
      <c r="O407">
        <f>O$50*EXP(-O$49*(HLOOKUP(O$49,'Russian Bonds'!$B$1:$L$507,MATCH($A407,'Russian Bonds'!$A$2:$A$507,0))/100))</f>
        <v>0.33458376897185227</v>
      </c>
      <c r="P407">
        <f>P$50*EXP(-P$49*(HLOOKUP(P$49,'Russian Bonds'!$B$1:$L$507,MATCH($A407,'Russian Bonds'!$A$2:$A$507,0))/100))</f>
        <v>0.29940203791477793</v>
      </c>
      <c r="Q407">
        <f>Q$50*EXP(-Q$49*(HLOOKUP(Q$49,'Russian Bonds'!$B$1:$L$507,MATCH($A407,'Russian Bonds'!$A$2:$A$507,0))/100))</f>
        <v>0.27591346353162105</v>
      </c>
      <c r="R407">
        <f>R$50*EXP(-R$49*(HLOOKUP(R$49,'Russian Bonds'!$B$1:$L$507,MATCH($A407,'Russian Bonds'!$A$2:$A$507,0))/100))</f>
        <v>0.25426760581931768</v>
      </c>
      <c r="S407">
        <f>S$50*EXP(-S$49*(HLOOKUP(S$49,'Russian Bonds'!$B$1:$L$507,MATCH($A407,'Russian Bonds'!$A$2:$A$507,0))/100))</f>
        <v>0.23431990067305467</v>
      </c>
      <c r="T407">
        <f>T$50*EXP(-T$49*(HLOOKUP(T$49,'Russian Bonds'!$B$1:$L$507,MATCH($A407,'Russian Bonds'!$A$2:$A$507,0))/100))</f>
        <v>0.21593712527598277</v>
      </c>
      <c r="U407" s="25">
        <f>U$50*EXP(-U$49*(HLOOKUP(U$49,'Russian Bonds'!$B$1:$L$507,MATCH($A407,'Russian Bonds'!$A$2:$A$507,0))/100))</f>
        <v>4.862868731129705</v>
      </c>
      <c r="W407" s="129">
        <f t="shared" si="40"/>
        <v>73.784977496148699</v>
      </c>
      <c r="X407" s="21">
        <f t="shared" si="38"/>
        <v>5.6778648171645631</v>
      </c>
      <c r="Y407" s="28">
        <f t="shared" si="39"/>
        <v>-1.3209643511571159E-4</v>
      </c>
    </row>
    <row r="408" spans="1:25" x14ac:dyDescent="0.2">
      <c r="A408" s="175">
        <v>41446</v>
      </c>
      <c r="B408">
        <f>B$50*EXP(-B$49*(HLOOKUP(B$49,'Russian Bonds'!$B$1:$L$507,MATCH($A408,'Russian Bonds'!$A$2:$A$507,0))/100))</f>
        <v>17.628153196286188</v>
      </c>
      <c r="C408">
        <f>C$50*EXP(-C$49*(HLOOKUP(C$49,'Russian Bonds'!$B$1:$L$507,MATCH($A408,'Russian Bonds'!$A$2:$A$507,0))/100))</f>
        <v>2.2148036127415081</v>
      </c>
      <c r="D408">
        <f>D$50*EXP(-D$49*(HLOOKUP(D$49,'Russian Bonds'!$B$1:$L$507,MATCH($A408,'Russian Bonds'!$A$2:$A$507,0))/100))</f>
        <v>16.038952549828565</v>
      </c>
      <c r="E408">
        <f>E$50*EXP(-E$49*(HLOOKUP(E$49,'Russian Bonds'!$B$1:$L$507,MATCH($A408,'Russian Bonds'!$A$2:$A$507,0))/100))</f>
        <v>1.6307985720546252</v>
      </c>
      <c r="F408">
        <f>F$50*EXP(-F$49*(HLOOKUP(F$49,'Russian Bonds'!$B$1:$L$507,MATCH($A408,'Russian Bonds'!$A$2:$A$507,0))/100))</f>
        <v>14.336830356617236</v>
      </c>
      <c r="G408">
        <f>G$50*EXP(-G$49*(HLOOKUP(G$49,'Russian Bonds'!$B$1:$L$507,MATCH($A408,'Russian Bonds'!$A$2:$A$507,0))/100))</f>
        <v>1.0984250290867388</v>
      </c>
      <c r="H408">
        <f>H$50*EXP(-H$49*(HLOOKUP(H$49,'Russian Bonds'!$B$1:$L$507,MATCH($A408,'Russian Bonds'!$A$2:$A$507,0))/100))</f>
        <v>1.0169188924048265</v>
      </c>
      <c r="I408">
        <f>I$50*EXP(-I$49*(HLOOKUP(I$49,'Russian Bonds'!$B$1:$L$507,MATCH($A408,'Russian Bonds'!$A$2:$A$507,0))/100))</f>
        <v>0.93976762856871254</v>
      </c>
      <c r="J408">
        <f>J$50*EXP(-J$49*(HLOOKUP(J$49,'Russian Bonds'!$B$1:$L$507,MATCH($A408,'Russian Bonds'!$A$2:$A$507,0))/100))</f>
        <v>0.86846965112148022</v>
      </c>
      <c r="K408">
        <f>K$50*EXP(-K$49*(HLOOKUP(K$49,'Russian Bonds'!$B$1:$L$507,MATCH($A408,'Russian Bonds'!$A$2:$A$507,0))/100))</f>
        <v>10.476504858157357</v>
      </c>
      <c r="L408">
        <f>L$50*EXP(-L$49*(HLOOKUP(L$49,'Russian Bonds'!$B$1:$L$507,MATCH($A408,'Russian Bonds'!$A$2:$A$507,0))/100))</f>
        <v>0.42717222904890367</v>
      </c>
      <c r="M408">
        <f>M$50*EXP(-M$49*(HLOOKUP(M$49,'Russian Bonds'!$B$1:$L$507,MATCH($A408,'Russian Bonds'!$A$2:$A$507,0))/100))</f>
        <v>0.39468472380951791</v>
      </c>
      <c r="N408">
        <f>N$50*EXP(-N$49*(HLOOKUP(N$49,'Russian Bonds'!$B$1:$L$507,MATCH($A408,'Russian Bonds'!$A$2:$A$507,0))/100))</f>
        <v>0.36466797374780147</v>
      </c>
      <c r="O408">
        <f>O$50*EXP(-O$49*(HLOOKUP(O$49,'Russian Bonds'!$B$1:$L$507,MATCH($A408,'Russian Bonds'!$A$2:$A$507,0))/100))</f>
        <v>0.33693407181755308</v>
      </c>
      <c r="P408">
        <f>P$50*EXP(-P$49*(HLOOKUP(P$49,'Russian Bonds'!$B$1:$L$507,MATCH($A408,'Russian Bonds'!$A$2:$A$507,0))/100))</f>
        <v>0.30210881849789062</v>
      </c>
      <c r="Q408">
        <f>Q$50*EXP(-Q$49*(HLOOKUP(Q$49,'Russian Bonds'!$B$1:$L$507,MATCH($A408,'Russian Bonds'!$A$2:$A$507,0))/100))</f>
        <v>0.27857498765685179</v>
      </c>
      <c r="R408">
        <f>R$50*EXP(-R$49*(HLOOKUP(R$49,'Russian Bonds'!$B$1:$L$507,MATCH($A408,'Russian Bonds'!$A$2:$A$507,0))/100))</f>
        <v>0.25687440748624479</v>
      </c>
      <c r="S408">
        <f>S$50*EXP(-S$49*(HLOOKUP(S$49,'Russian Bonds'!$B$1:$L$507,MATCH($A408,'Russian Bonds'!$A$2:$A$507,0))/100))</f>
        <v>0.23686427046597916</v>
      </c>
      <c r="T408">
        <f>T$50*EXP(-T$49*(HLOOKUP(T$49,'Russian Bonds'!$B$1:$L$507,MATCH($A408,'Russian Bonds'!$A$2:$A$507,0))/100))</f>
        <v>0.21841289357089741</v>
      </c>
      <c r="U408" s="25">
        <f>U$50*EXP(-U$49*(HLOOKUP(U$49,'Russian Bonds'!$B$1:$L$507,MATCH($A408,'Russian Bonds'!$A$2:$A$507,0))/100))</f>
        <v>4.9511929010798799</v>
      </c>
      <c r="W408" s="129">
        <f t="shared" si="40"/>
        <v>74.017111624048766</v>
      </c>
      <c r="X408" s="21">
        <f t="shared" si="38"/>
        <v>5.6997116277846631</v>
      </c>
      <c r="Y408" s="28">
        <f t="shared" si="39"/>
        <v>3.1411507124262709E-3</v>
      </c>
    </row>
    <row r="409" spans="1:25" x14ac:dyDescent="0.2">
      <c r="A409" s="175">
        <v>41447</v>
      </c>
      <c r="B409">
        <f>B$50*EXP(-B$49*(HLOOKUP(B$49,'Russian Bonds'!$B$1:$L$507,MATCH($A409,'Russian Bonds'!$A$2:$A$507,0))/100))</f>
        <v>17.635205868005013</v>
      </c>
      <c r="C409">
        <f>C$50*EXP(-C$49*(HLOOKUP(C$49,'Russian Bonds'!$B$1:$L$507,MATCH($A409,'Russian Bonds'!$A$2:$A$507,0))/100))</f>
        <v>2.2152466177630821</v>
      </c>
      <c r="D409">
        <f>D$50*EXP(-D$49*(HLOOKUP(D$49,'Russian Bonds'!$B$1:$L$507,MATCH($A409,'Russian Bonds'!$A$2:$A$507,0))/100))</f>
        <v>16.038952549828565</v>
      </c>
      <c r="E409">
        <f>E$50*EXP(-E$49*(HLOOKUP(E$49,'Russian Bonds'!$B$1:$L$507,MATCH($A409,'Russian Bonds'!$A$2:$A$507,0))/100))</f>
        <v>1.6307985720546252</v>
      </c>
      <c r="F409">
        <f>F$50*EXP(-F$49*(HLOOKUP(F$49,'Russian Bonds'!$B$1:$L$507,MATCH($A409,'Russian Bonds'!$A$2:$A$507,0))/100))</f>
        <v>14.336830356617236</v>
      </c>
      <c r="G409">
        <f>G$50*EXP(-G$49*(HLOOKUP(G$49,'Russian Bonds'!$B$1:$L$507,MATCH($A409,'Russian Bonds'!$A$2:$A$507,0))/100))</f>
        <v>1.0984250290867388</v>
      </c>
      <c r="H409">
        <f>H$50*EXP(-H$49*(HLOOKUP(H$49,'Russian Bonds'!$B$1:$L$507,MATCH($A409,'Russian Bonds'!$A$2:$A$507,0))/100))</f>
        <v>1.0169188924048265</v>
      </c>
      <c r="I409">
        <f>I$50*EXP(-I$49*(HLOOKUP(I$49,'Russian Bonds'!$B$1:$L$507,MATCH($A409,'Russian Bonds'!$A$2:$A$507,0))/100))</f>
        <v>0.93976762856871254</v>
      </c>
      <c r="J409">
        <f>J$50*EXP(-J$49*(HLOOKUP(J$49,'Russian Bonds'!$B$1:$L$507,MATCH($A409,'Russian Bonds'!$A$2:$A$507,0))/100))</f>
        <v>0.86846965112148022</v>
      </c>
      <c r="K409">
        <f>K$50*EXP(-K$49*(HLOOKUP(K$49,'Russian Bonds'!$B$1:$L$507,MATCH($A409,'Russian Bonds'!$A$2:$A$507,0))/100))</f>
        <v>10.476504858157357</v>
      </c>
      <c r="L409">
        <f>L$50*EXP(-L$49*(HLOOKUP(L$49,'Russian Bonds'!$B$1:$L$507,MATCH($A409,'Russian Bonds'!$A$2:$A$507,0))/100))</f>
        <v>0.42717222904890367</v>
      </c>
      <c r="M409">
        <f>M$50*EXP(-M$49*(HLOOKUP(M$49,'Russian Bonds'!$B$1:$L$507,MATCH($A409,'Russian Bonds'!$A$2:$A$507,0))/100))</f>
        <v>0.39468472380951791</v>
      </c>
      <c r="N409">
        <f>N$50*EXP(-N$49*(HLOOKUP(N$49,'Russian Bonds'!$B$1:$L$507,MATCH($A409,'Russian Bonds'!$A$2:$A$507,0))/100))</f>
        <v>0.36466797374780147</v>
      </c>
      <c r="O409">
        <f>O$50*EXP(-O$49*(HLOOKUP(O$49,'Russian Bonds'!$B$1:$L$507,MATCH($A409,'Russian Bonds'!$A$2:$A$507,0))/100))</f>
        <v>0.33693407181755308</v>
      </c>
      <c r="P409">
        <f>P$50*EXP(-P$49*(HLOOKUP(P$49,'Russian Bonds'!$B$1:$L$507,MATCH($A409,'Russian Bonds'!$A$2:$A$507,0))/100))</f>
        <v>0.30347137162636256</v>
      </c>
      <c r="Q409">
        <f>Q$50*EXP(-Q$49*(HLOOKUP(Q$49,'Russian Bonds'!$B$1:$L$507,MATCH($A409,'Russian Bonds'!$A$2:$A$507,0))/100))</f>
        <v>0.27991536192232419</v>
      </c>
      <c r="R409">
        <f>R$50*EXP(-R$49*(HLOOKUP(R$49,'Russian Bonds'!$B$1:$L$507,MATCH($A409,'Russian Bonds'!$A$2:$A$507,0))/100))</f>
        <v>0.25818781330245011</v>
      </c>
      <c r="S409">
        <f>S$50*EXP(-S$49*(HLOOKUP(S$49,'Russian Bonds'!$B$1:$L$507,MATCH($A409,'Russian Bonds'!$A$2:$A$507,0))/100))</f>
        <v>0.23814679723222576</v>
      </c>
      <c r="T409">
        <f>T$50*EXP(-T$49*(HLOOKUP(T$49,'Russian Bonds'!$B$1:$L$507,MATCH($A409,'Russian Bonds'!$A$2:$A$507,0))/100))</f>
        <v>0.21966140193274822</v>
      </c>
      <c r="U409" s="25">
        <f>U$50*EXP(-U$49*(HLOOKUP(U$49,'Russian Bonds'!$B$1:$L$507,MATCH($A409,'Russian Bonds'!$A$2:$A$507,0))/100))</f>
        <v>5.0009532170016788</v>
      </c>
      <c r="W409" s="129">
        <f t="shared" si="40"/>
        <v>74.080914985049205</v>
      </c>
      <c r="X409" s="21">
        <f t="shared" si="38"/>
        <v>5.7098424903216767</v>
      </c>
      <c r="Y409" s="28">
        <f t="shared" si="39"/>
        <v>8.6163693613877451E-4</v>
      </c>
    </row>
    <row r="410" spans="1:25" x14ac:dyDescent="0.2">
      <c r="A410" s="175">
        <v>41450</v>
      </c>
      <c r="B410">
        <f>B$50*EXP(-B$49*(HLOOKUP(B$49,'Russian Bonds'!$B$1:$L$507,MATCH($A410,'Russian Bonds'!$A$2:$A$507,0))/100))</f>
        <v>17.633442435591302</v>
      </c>
      <c r="C410">
        <f>C$50*EXP(-C$49*(HLOOKUP(C$49,'Russian Bonds'!$B$1:$L$507,MATCH($A410,'Russian Bonds'!$A$2:$A$507,0))/100))</f>
        <v>2.2156897113945204</v>
      </c>
      <c r="D410">
        <f>D$50*EXP(-D$49*(HLOOKUP(D$49,'Russian Bonds'!$B$1:$L$507,MATCH($A410,'Russian Bonds'!$A$2:$A$507,0))/100))</f>
        <v>16.04376495741856</v>
      </c>
      <c r="E410">
        <f>E$50*EXP(-E$49*(HLOOKUP(E$49,'Russian Bonds'!$B$1:$L$507,MATCH($A410,'Russian Bonds'!$A$2:$A$507,0))/100))</f>
        <v>1.6314510219647296</v>
      </c>
      <c r="F410">
        <f>F$50*EXP(-F$49*(HLOOKUP(F$49,'Russian Bonds'!$B$1:$L$507,MATCH($A410,'Russian Bonds'!$A$2:$A$507,0))/100))</f>
        <v>14.372717272462484</v>
      </c>
      <c r="G410">
        <f>G$50*EXP(-G$49*(HLOOKUP(G$49,'Russian Bonds'!$B$1:$L$507,MATCH($A410,'Russian Bonds'!$A$2:$A$507,0))/100))</f>
        <v>1.1017252520332519</v>
      </c>
      <c r="H410">
        <f>H$50*EXP(-H$49*(HLOOKUP(H$49,'Russian Bonds'!$B$1:$L$507,MATCH($A410,'Russian Bonds'!$A$2:$A$507,0))/100))</f>
        <v>1.0240622974002644</v>
      </c>
      <c r="I410">
        <f>I$50*EXP(-I$49*(HLOOKUP(I$49,'Russian Bonds'!$B$1:$L$507,MATCH($A410,'Russian Bonds'!$A$2:$A$507,0))/100))</f>
        <v>0.94731592251552488</v>
      </c>
      <c r="J410">
        <f>J$50*EXP(-J$49*(HLOOKUP(J$49,'Russian Bonds'!$B$1:$L$507,MATCH($A410,'Russian Bonds'!$A$2:$A$507,0))/100))</f>
        <v>0.87632115675935263</v>
      </c>
      <c r="K410">
        <f>K$50*EXP(-K$49*(HLOOKUP(K$49,'Russian Bonds'!$B$1:$L$507,MATCH($A410,'Russian Bonds'!$A$2:$A$507,0))/100))</f>
        <v>10.624207431719006</v>
      </c>
      <c r="L410">
        <f>L$50*EXP(-L$49*(HLOOKUP(L$49,'Russian Bonds'!$B$1:$L$507,MATCH($A410,'Russian Bonds'!$A$2:$A$507,0))/100))</f>
        <v>0.43380159648765459</v>
      </c>
      <c r="M410">
        <f>M$50*EXP(-M$49*(HLOOKUP(M$49,'Russian Bonds'!$B$1:$L$507,MATCH($A410,'Russian Bonds'!$A$2:$A$507,0))/100))</f>
        <v>0.40137143830045668</v>
      </c>
      <c r="N410">
        <f>N$50*EXP(-N$49*(HLOOKUP(N$49,'Russian Bonds'!$B$1:$L$507,MATCH($A410,'Russian Bonds'!$A$2:$A$507,0))/100))</f>
        <v>0.37136569525732943</v>
      </c>
      <c r="O410">
        <f>O$50*EXP(-O$49*(HLOOKUP(O$49,'Russian Bonds'!$B$1:$L$507,MATCH($A410,'Russian Bonds'!$A$2:$A$507,0))/100))</f>
        <v>0.34360312282789246</v>
      </c>
      <c r="P410">
        <f>P$50*EXP(-P$49*(HLOOKUP(P$49,'Russian Bonds'!$B$1:$L$507,MATCH($A410,'Russian Bonds'!$A$2:$A$507,0))/100))</f>
        <v>0.31084278771386981</v>
      </c>
      <c r="Q410">
        <f>Q$50*EXP(-Q$49*(HLOOKUP(Q$49,'Russian Bonds'!$B$1:$L$507,MATCH($A410,'Russian Bonds'!$A$2:$A$507,0))/100))</f>
        <v>0.28717370558844973</v>
      </c>
      <c r="R410">
        <f>R$50*EXP(-R$49*(HLOOKUP(R$49,'Russian Bonds'!$B$1:$L$507,MATCH($A410,'Russian Bonds'!$A$2:$A$507,0))/100))</f>
        <v>0.26530690252756939</v>
      </c>
      <c r="S410">
        <f>S$50*EXP(-S$49*(HLOOKUP(S$49,'Russian Bonds'!$B$1:$L$507,MATCH($A410,'Russian Bonds'!$A$2:$A$507,0))/100))</f>
        <v>0.24510514423505855</v>
      </c>
      <c r="T410">
        <f>T$50*EXP(-T$49*(HLOOKUP(T$49,'Russian Bonds'!$B$1:$L$507,MATCH($A410,'Russian Bonds'!$A$2:$A$507,0))/100))</f>
        <v>0.22644164610171036</v>
      </c>
      <c r="U410" s="25">
        <f>U$50*EXP(-U$49*(HLOOKUP(U$49,'Russian Bonds'!$B$1:$L$507,MATCH($A410,'Russian Bonds'!$A$2:$A$507,0))/100))</f>
        <v>5.1739092172773988</v>
      </c>
      <c r="W410" s="129">
        <f t="shared" si="40"/>
        <v>74.529618715576362</v>
      </c>
      <c r="X410" s="21">
        <f t="shared" si="38"/>
        <v>5.7595674515097572</v>
      </c>
      <c r="Y410" s="28">
        <f t="shared" si="39"/>
        <v>6.038671457157716E-3</v>
      </c>
    </row>
    <row r="411" spans="1:25" x14ac:dyDescent="0.2">
      <c r="A411" s="175">
        <v>41451</v>
      </c>
      <c r="B411">
        <f>B$50*EXP(-B$49*(HLOOKUP(B$49,'Russian Bonds'!$B$1:$L$507,MATCH($A411,'Russian Bonds'!$A$2:$A$507,0))/100))</f>
        <v>17.649319677470466</v>
      </c>
      <c r="C411">
        <f>C$50*EXP(-C$49*(HLOOKUP(C$49,'Russian Bonds'!$B$1:$L$507,MATCH($A411,'Russian Bonds'!$A$2:$A$507,0))/100))</f>
        <v>2.2179065093201449</v>
      </c>
      <c r="D411">
        <f>D$50*EXP(-D$49*(HLOOKUP(D$49,'Russian Bonds'!$B$1:$L$507,MATCH($A411,'Russian Bonds'!$A$2:$A$507,0))/100))</f>
        <v>16.0582108455548</v>
      </c>
      <c r="E411">
        <f>E$50*EXP(-E$49*(HLOOKUP(E$49,'Russian Bonds'!$B$1:$L$507,MATCH($A411,'Russian Bonds'!$A$2:$A$507,0))/100))</f>
        <v>1.633409938305822</v>
      </c>
      <c r="F411">
        <f>F$50*EXP(-F$49*(HLOOKUP(F$49,'Russian Bonds'!$B$1:$L$507,MATCH($A411,'Russian Bonds'!$A$2:$A$507,0))/100))</f>
        <v>14.387097178489634</v>
      </c>
      <c r="G411">
        <f>G$50*EXP(-G$49*(HLOOKUP(G$49,'Russian Bonds'!$B$1:$L$507,MATCH($A411,'Russian Bonds'!$A$2:$A$507,0))/100))</f>
        <v>1.1030481158952654</v>
      </c>
      <c r="H411">
        <f>H$50*EXP(-H$49*(HLOOKUP(H$49,'Russian Bonds'!$B$1:$L$507,MATCH($A411,'Russian Bonds'!$A$2:$A$507,0))/100))</f>
        <v>1.0262150878636411</v>
      </c>
      <c r="I411">
        <f>I$50*EXP(-I$49*(HLOOKUP(I$49,'Russian Bonds'!$B$1:$L$507,MATCH($A411,'Russian Bonds'!$A$2:$A$507,0))/100))</f>
        <v>0.94959221118334491</v>
      </c>
      <c r="J411">
        <f>J$50*EXP(-J$49*(HLOOKUP(J$49,'Russian Bonds'!$B$1:$L$507,MATCH($A411,'Russian Bonds'!$A$2:$A$507,0))/100))</f>
        <v>0.87869042094993222</v>
      </c>
      <c r="K411">
        <f>K$50*EXP(-K$49*(HLOOKUP(K$49,'Russian Bonds'!$B$1:$L$507,MATCH($A411,'Russian Bonds'!$A$2:$A$507,0))/100))</f>
        <v>10.645477109170001</v>
      </c>
      <c r="L411">
        <f>L$50*EXP(-L$49*(HLOOKUP(L$49,'Russian Bonds'!$B$1:$L$507,MATCH($A411,'Russian Bonds'!$A$2:$A$507,0))/100))</f>
        <v>0.43475701057006771</v>
      </c>
      <c r="M411">
        <f>M$50*EXP(-M$49*(HLOOKUP(M$49,'Russian Bonds'!$B$1:$L$507,MATCH($A411,'Russian Bonds'!$A$2:$A$507,0))/100))</f>
        <v>0.40233588662743502</v>
      </c>
      <c r="N411">
        <f>N$50*EXP(-N$49*(HLOOKUP(N$49,'Russian Bonds'!$B$1:$L$507,MATCH($A411,'Russian Bonds'!$A$2:$A$507,0))/100))</f>
        <v>0.3723325023696098</v>
      </c>
      <c r="O411">
        <f>O$50*EXP(-O$49*(HLOOKUP(O$49,'Russian Bonds'!$B$1:$L$507,MATCH($A411,'Russian Bonds'!$A$2:$A$507,0))/100))</f>
        <v>0.34456655975406175</v>
      </c>
      <c r="P411">
        <f>P$50*EXP(-P$49*(HLOOKUP(P$49,'Russian Bonds'!$B$1:$L$507,MATCH($A411,'Russian Bonds'!$A$2:$A$507,0))/100))</f>
        <v>0.30898331498419052</v>
      </c>
      <c r="Q411">
        <f>Q$50*EXP(-Q$49*(HLOOKUP(Q$49,'Russian Bonds'!$B$1:$L$507,MATCH($A411,'Russian Bonds'!$A$2:$A$507,0))/100))</f>
        <v>0.28534166266341265</v>
      </c>
      <c r="R411">
        <f>R$50*EXP(-R$49*(HLOOKUP(R$49,'Russian Bonds'!$B$1:$L$507,MATCH($A411,'Russian Bonds'!$A$2:$A$507,0))/100))</f>
        <v>0.26350893560607547</v>
      </c>
      <c r="S411">
        <f>S$50*EXP(-S$49*(HLOOKUP(S$49,'Russian Bonds'!$B$1:$L$507,MATCH($A411,'Russian Bonds'!$A$2:$A$507,0))/100))</f>
        <v>0.24334672510180982</v>
      </c>
      <c r="T411">
        <f>T$50*EXP(-T$49*(HLOOKUP(T$49,'Russian Bonds'!$B$1:$L$507,MATCH($A411,'Russian Bonds'!$A$2:$A$507,0))/100))</f>
        <v>0.22472721269043178</v>
      </c>
      <c r="U411" s="25">
        <f>U$50*EXP(-U$49*(HLOOKUP(U$49,'Russian Bonds'!$B$1:$L$507,MATCH($A411,'Russian Bonds'!$A$2:$A$507,0))/100))</f>
        <v>5.1019791733962281</v>
      </c>
      <c r="W411" s="129">
        <f t="shared" si="40"/>
        <v>74.530846077966373</v>
      </c>
      <c r="X411" s="21">
        <f t="shared" si="38"/>
        <v>5.7443937940464025</v>
      </c>
      <c r="Y411" s="28">
        <f t="shared" si="39"/>
        <v>1.6467980181558843E-5</v>
      </c>
    </row>
    <row r="412" spans="1:25" x14ac:dyDescent="0.2">
      <c r="A412" s="175">
        <v>41452</v>
      </c>
      <c r="B412">
        <f>B$50*EXP(-B$49*(HLOOKUP(B$49,'Russian Bonds'!$B$1:$L$507,MATCH($A412,'Russian Bonds'!$A$2:$A$507,0))/100))</f>
        <v>17.644025675707194</v>
      </c>
      <c r="C412">
        <f>C$50*EXP(-C$49*(HLOOKUP(C$49,'Russian Bonds'!$B$1:$L$507,MATCH($A412,'Russian Bonds'!$A$2:$A$507,0))/100))</f>
        <v>2.217462972373454</v>
      </c>
      <c r="D412">
        <f>D$50*EXP(-D$49*(HLOOKUP(D$49,'Russian Bonds'!$B$1:$L$507,MATCH($A412,'Russian Bonds'!$A$2:$A$507,0))/100))</f>
        <v>16.0582108455548</v>
      </c>
      <c r="E412">
        <f>E$50*EXP(-E$49*(HLOOKUP(E$49,'Russian Bonds'!$B$1:$L$507,MATCH($A412,'Russian Bonds'!$A$2:$A$507,0))/100))</f>
        <v>1.633409938305822</v>
      </c>
      <c r="F412">
        <f>F$50*EXP(-F$49*(HLOOKUP(F$49,'Russian Bonds'!$B$1:$L$507,MATCH($A412,'Russian Bonds'!$A$2:$A$507,0))/100))</f>
        <v>14.394292525765795</v>
      </c>
      <c r="G412">
        <f>G$50*EXP(-G$49*(HLOOKUP(G$49,'Russian Bonds'!$B$1:$L$507,MATCH($A412,'Russian Bonds'!$A$2:$A$507,0))/100))</f>
        <v>1.1037101433531791</v>
      </c>
      <c r="H412">
        <f>H$50*EXP(-H$49*(HLOOKUP(H$49,'Russian Bonds'!$B$1:$L$507,MATCH($A412,'Russian Bonds'!$A$2:$A$507,0))/100))</f>
        <v>1.0262150878636411</v>
      </c>
      <c r="I412">
        <f>I$50*EXP(-I$49*(HLOOKUP(I$49,'Russian Bonds'!$B$1:$L$507,MATCH($A412,'Russian Bonds'!$A$2:$A$507,0))/100))</f>
        <v>0.94959221118334491</v>
      </c>
      <c r="J412">
        <f>J$50*EXP(-J$49*(HLOOKUP(J$49,'Russian Bonds'!$B$1:$L$507,MATCH($A412,'Russian Bonds'!$A$2:$A$507,0))/100))</f>
        <v>0.87869042094993222</v>
      </c>
      <c r="K412">
        <f>K$50*EXP(-K$49*(HLOOKUP(K$49,'Russian Bonds'!$B$1:$L$507,MATCH($A412,'Russian Bonds'!$A$2:$A$507,0))/100))</f>
        <v>10.634836953025584</v>
      </c>
      <c r="L412">
        <f>L$50*EXP(-L$49*(HLOOKUP(L$49,'Russian Bonds'!$B$1:$L$507,MATCH($A412,'Russian Bonds'!$A$2:$A$507,0))/100))</f>
        <v>0.43427904079001495</v>
      </c>
      <c r="M412">
        <f>M$50*EXP(-M$49*(HLOOKUP(M$49,'Russian Bonds'!$B$1:$L$507,MATCH($A412,'Russian Bonds'!$A$2:$A$507,0))/100))</f>
        <v>0.40185337312948244</v>
      </c>
      <c r="N412">
        <f>N$50*EXP(-N$49*(HLOOKUP(N$49,'Russian Bonds'!$B$1:$L$507,MATCH($A412,'Russian Bonds'!$A$2:$A$507,0))/100))</f>
        <v>0.37184878460120241</v>
      </c>
      <c r="O412">
        <f>O$50*EXP(-O$49*(HLOOKUP(O$49,'Russian Bonds'!$B$1:$L$507,MATCH($A412,'Russian Bonds'!$A$2:$A$507,0))/100))</f>
        <v>0.34408450408810803</v>
      </c>
      <c r="P412">
        <f>P$50*EXP(-P$49*(HLOOKUP(P$49,'Russian Bonds'!$B$1:$L$507,MATCH($A412,'Russian Bonds'!$A$2:$A$507,0))/100))</f>
        <v>0.30898331498419052</v>
      </c>
      <c r="Q412">
        <f>Q$50*EXP(-Q$49*(HLOOKUP(Q$49,'Russian Bonds'!$B$1:$L$507,MATCH($A412,'Russian Bonds'!$A$2:$A$507,0))/100))</f>
        <v>0.28534166266341265</v>
      </c>
      <c r="R412">
        <f>R$50*EXP(-R$49*(HLOOKUP(R$49,'Russian Bonds'!$B$1:$L$507,MATCH($A412,'Russian Bonds'!$A$2:$A$507,0))/100))</f>
        <v>0.26350893560607547</v>
      </c>
      <c r="S412">
        <f>S$50*EXP(-S$49*(HLOOKUP(S$49,'Russian Bonds'!$B$1:$L$507,MATCH($A412,'Russian Bonds'!$A$2:$A$507,0))/100))</f>
        <v>0.24334672510180982</v>
      </c>
      <c r="T412">
        <f>T$50*EXP(-T$49*(HLOOKUP(T$49,'Russian Bonds'!$B$1:$L$507,MATCH($A412,'Russian Bonds'!$A$2:$A$507,0))/100))</f>
        <v>0.22472721269043178</v>
      </c>
      <c r="U412" s="25">
        <f>U$50*EXP(-U$49*(HLOOKUP(U$49,'Russian Bonds'!$B$1:$L$507,MATCH($A412,'Russian Bonds'!$A$2:$A$507,0))/100))</f>
        <v>5.0917854122085435</v>
      </c>
      <c r="W412" s="129">
        <f t="shared" si="40"/>
        <v>74.510205739945988</v>
      </c>
      <c r="X412" s="21">
        <f t="shared" si="38"/>
        <v>5.7419508042820357</v>
      </c>
      <c r="Y412" s="28">
        <f t="shared" si="39"/>
        <v>-2.769752078448281E-4</v>
      </c>
    </row>
    <row r="413" spans="1:25" x14ac:dyDescent="0.2">
      <c r="A413" s="175">
        <v>41453</v>
      </c>
      <c r="B413">
        <f>B$50*EXP(-B$49*(HLOOKUP(B$49,'Russian Bonds'!$B$1:$L$507,MATCH($A413,'Russian Bonds'!$A$2:$A$507,0))/100))</f>
        <v>17.647554833746376</v>
      </c>
      <c r="C413">
        <f>C$50*EXP(-C$49*(HLOOKUP(C$49,'Russian Bonds'!$B$1:$L$507,MATCH($A413,'Russian Bonds'!$A$2:$A$507,0))/100))</f>
        <v>2.217462972373454</v>
      </c>
      <c r="D413">
        <f>D$50*EXP(-D$49*(HLOOKUP(D$49,'Russian Bonds'!$B$1:$L$507,MATCH($A413,'Russian Bonds'!$A$2:$A$507,0))/100))</f>
        <v>16.0582108455548</v>
      </c>
      <c r="E413">
        <f>E$50*EXP(-E$49*(HLOOKUP(E$49,'Russian Bonds'!$B$1:$L$507,MATCH($A413,'Russian Bonds'!$A$2:$A$507,0))/100))</f>
        <v>1.633409938305822</v>
      </c>
      <c r="F413">
        <f>F$50*EXP(-F$49*(HLOOKUP(F$49,'Russian Bonds'!$B$1:$L$507,MATCH($A413,'Russian Bonds'!$A$2:$A$507,0))/100))</f>
        <v>14.387097178489634</v>
      </c>
      <c r="G413">
        <f>G$50*EXP(-G$49*(HLOOKUP(G$49,'Russian Bonds'!$B$1:$L$507,MATCH($A413,'Russian Bonds'!$A$2:$A$507,0))/100))</f>
        <v>1.1030481158952654</v>
      </c>
      <c r="H413">
        <f>H$50*EXP(-H$49*(HLOOKUP(H$49,'Russian Bonds'!$B$1:$L$507,MATCH($A413,'Russian Bonds'!$A$2:$A$507,0))/100))</f>
        <v>1.0247793919622599</v>
      </c>
      <c r="I413">
        <f>I$50*EXP(-I$49*(HLOOKUP(I$49,'Russian Bonds'!$B$1:$L$507,MATCH($A413,'Russian Bonds'!$A$2:$A$507,0))/100))</f>
        <v>0.94807407847548608</v>
      </c>
      <c r="J413">
        <f>J$50*EXP(-J$49*(HLOOKUP(J$49,'Russian Bonds'!$B$1:$L$507,MATCH($A413,'Russian Bonds'!$A$2:$A$507,0))/100))</f>
        <v>0.87711020081700131</v>
      </c>
      <c r="K413">
        <f>K$50*EXP(-K$49*(HLOOKUP(K$49,'Russian Bonds'!$B$1:$L$507,MATCH($A413,'Russian Bonds'!$A$2:$A$507,0))/100))</f>
        <v>10.602980251111902</v>
      </c>
      <c r="L413">
        <f>L$50*EXP(-L$49*(HLOOKUP(L$49,'Russian Bonds'!$B$1:$L$507,MATCH($A413,'Russian Bonds'!$A$2:$A$507,0))/100))</f>
        <v>0.43284828200581521</v>
      </c>
      <c r="M413">
        <f>M$50*EXP(-M$49*(HLOOKUP(M$49,'Russian Bonds'!$B$1:$L$507,MATCH($A413,'Russian Bonds'!$A$2:$A$507,0))/100))</f>
        <v>0.4004093018740727</v>
      </c>
      <c r="N413">
        <f>N$50*EXP(-N$49*(HLOOKUP(N$49,'Russian Bonds'!$B$1:$L$507,MATCH($A413,'Russian Bonds'!$A$2:$A$507,0))/100))</f>
        <v>0.37040139857856313</v>
      </c>
      <c r="O413">
        <f>O$50*EXP(-O$49*(HLOOKUP(O$49,'Russian Bonds'!$B$1:$L$507,MATCH($A413,'Russian Bonds'!$A$2:$A$507,0))/100))</f>
        <v>0.34264237975196599</v>
      </c>
      <c r="P413">
        <f>P$50*EXP(-P$49*(HLOOKUP(P$49,'Russian Bonds'!$B$1:$L$507,MATCH($A413,'Russian Bonds'!$A$2:$A$507,0))/100))</f>
        <v>0.30621494151643341</v>
      </c>
      <c r="Q413">
        <f>Q$50*EXP(-Q$49*(HLOOKUP(Q$49,'Russian Bonds'!$B$1:$L$507,MATCH($A413,'Russian Bonds'!$A$2:$A$507,0))/100))</f>
        <v>0.28261548927110647</v>
      </c>
      <c r="R413">
        <f>R$50*EXP(-R$49*(HLOOKUP(R$49,'Russian Bonds'!$B$1:$L$507,MATCH($A413,'Russian Bonds'!$A$2:$A$507,0))/100))</f>
        <v>0.26083480571002937</v>
      </c>
      <c r="S413">
        <f>S$50*EXP(-S$49*(HLOOKUP(S$49,'Russian Bonds'!$B$1:$L$507,MATCH($A413,'Russian Bonds'!$A$2:$A$507,0))/100))</f>
        <v>0.24073272149823524</v>
      </c>
      <c r="T413">
        <f>T$50*EXP(-T$49*(HLOOKUP(T$49,'Russian Bonds'!$B$1:$L$507,MATCH($A413,'Russian Bonds'!$A$2:$A$507,0))/100))</f>
        <v>0.22217986990728736</v>
      </c>
      <c r="U413" s="25">
        <f>U$50*EXP(-U$49*(HLOOKUP(U$49,'Russian Bonds'!$B$1:$L$507,MATCH($A413,'Russian Bonds'!$A$2:$A$507,0))/100))</f>
        <v>5.0209970908923101</v>
      </c>
      <c r="W413" s="129">
        <f t="shared" si="40"/>
        <v>74.379604087737846</v>
      </c>
      <c r="X413" s="21">
        <f t="shared" si="38"/>
        <v>5.7237281882790647</v>
      </c>
      <c r="Y413" s="28">
        <f t="shared" si="39"/>
        <v>-1.7543401506852892E-3</v>
      </c>
    </row>
    <row r="414" spans="1:25" x14ac:dyDescent="0.2">
      <c r="A414" s="175">
        <v>41454</v>
      </c>
      <c r="B414">
        <f>B$50*EXP(-B$49*(HLOOKUP(B$49,'Russian Bonds'!$B$1:$L$507,MATCH($A414,'Russian Bonds'!$A$2:$A$507,0))/100))</f>
        <v>17.63696947677078</v>
      </c>
      <c r="C414">
        <f>C$50*EXP(-C$49*(HLOOKUP(C$49,'Russian Bonds'!$B$1:$L$507,MATCH($A414,'Russian Bonds'!$A$2:$A$507,0))/100))</f>
        <v>2.2152466177630821</v>
      </c>
      <c r="D414">
        <f>D$50*EXP(-D$49*(HLOOKUP(D$49,'Russian Bonds'!$B$1:$L$507,MATCH($A414,'Russian Bonds'!$A$2:$A$507,0))/100))</f>
        <v>16.034141585744312</v>
      </c>
      <c r="E414">
        <f>E$50*EXP(-E$49*(HLOOKUP(E$49,'Russian Bonds'!$B$1:$L$507,MATCH($A414,'Russian Bonds'!$A$2:$A$507,0))/100))</f>
        <v>1.6301463830722955</v>
      </c>
      <c r="F414">
        <f>F$50*EXP(-F$49*(HLOOKUP(F$49,'Russian Bonds'!$B$1:$L$507,MATCH($A414,'Russian Bonds'!$A$2:$A$507,0))/100))</f>
        <v>14.358351739153804</v>
      </c>
      <c r="G414">
        <f>G$50*EXP(-G$49*(HLOOKUP(G$49,'Russian Bonds'!$B$1:$L$507,MATCH($A414,'Russian Bonds'!$A$2:$A$507,0))/100))</f>
        <v>1.1004039746557919</v>
      </c>
      <c r="H414">
        <f>H$50*EXP(-H$49*(HLOOKUP(H$49,'Russian Bonds'!$B$1:$L$507,MATCH($A414,'Russian Bonds'!$A$2:$A$507,0))/100))</f>
        <v>1.023345704628815</v>
      </c>
      <c r="I414">
        <f>I$50*EXP(-I$49*(HLOOKUP(I$49,'Russian Bonds'!$B$1:$L$507,MATCH($A414,'Russian Bonds'!$A$2:$A$507,0))/100))</f>
        <v>0.9465583728377861</v>
      </c>
      <c r="J414">
        <f>J$50*EXP(-J$49*(HLOOKUP(J$49,'Russian Bonds'!$B$1:$L$507,MATCH($A414,'Russian Bonds'!$A$2:$A$507,0))/100))</f>
        <v>0.87553282252188847</v>
      </c>
      <c r="K414">
        <f>K$50*EXP(-K$49*(HLOOKUP(K$49,'Russian Bonds'!$B$1:$L$507,MATCH($A414,'Russian Bonds'!$A$2:$A$507,0))/100))</f>
        <v>10.602980251111902</v>
      </c>
      <c r="L414">
        <f>L$50*EXP(-L$49*(HLOOKUP(L$49,'Russian Bonds'!$B$1:$L$507,MATCH($A414,'Russian Bonds'!$A$2:$A$507,0))/100))</f>
        <v>0.43284828200581521</v>
      </c>
      <c r="M414">
        <f>M$50*EXP(-M$49*(HLOOKUP(M$49,'Russian Bonds'!$B$1:$L$507,MATCH($A414,'Russian Bonds'!$A$2:$A$507,0))/100))</f>
        <v>0.4004093018740727</v>
      </c>
      <c r="N414">
        <f>N$50*EXP(-N$49*(HLOOKUP(N$49,'Russian Bonds'!$B$1:$L$507,MATCH($A414,'Russian Bonds'!$A$2:$A$507,0))/100))</f>
        <v>0.37040139857856313</v>
      </c>
      <c r="O414">
        <f>O$50*EXP(-O$49*(HLOOKUP(O$49,'Russian Bonds'!$B$1:$L$507,MATCH($A414,'Russian Bonds'!$A$2:$A$507,0))/100))</f>
        <v>0.34264237975196599</v>
      </c>
      <c r="P414">
        <f>P$50*EXP(-P$49*(HLOOKUP(P$49,'Russian Bonds'!$B$1:$L$507,MATCH($A414,'Russian Bonds'!$A$2:$A$507,0))/100))</f>
        <v>0.30713496568722087</v>
      </c>
      <c r="Q414">
        <f>Q$50*EXP(-Q$49*(HLOOKUP(Q$49,'Russian Bonds'!$B$1:$L$507,MATCH($A414,'Russian Bonds'!$A$2:$A$507,0))/100))</f>
        <v>0.28352130737277204</v>
      </c>
      <c r="R414">
        <f>R$50*EXP(-R$49*(HLOOKUP(R$49,'Russian Bonds'!$B$1:$L$507,MATCH($A414,'Russian Bonds'!$A$2:$A$507,0))/100))</f>
        <v>0.26172315338471563</v>
      </c>
      <c r="S414">
        <f>S$50*EXP(-S$49*(HLOOKUP(S$49,'Russian Bonds'!$B$1:$L$507,MATCH($A414,'Russian Bonds'!$A$2:$A$507,0))/100))</f>
        <v>0.24160092111728779</v>
      </c>
      <c r="T414">
        <f>T$50*EXP(-T$49*(HLOOKUP(T$49,'Russian Bonds'!$B$1:$L$507,MATCH($A414,'Russian Bonds'!$A$2:$A$507,0))/100))</f>
        <v>0.22302575958543649</v>
      </c>
      <c r="U414" s="25">
        <f>U$50*EXP(-U$49*(HLOOKUP(U$49,'Russian Bonds'!$B$1:$L$507,MATCH($A414,'Russian Bonds'!$A$2:$A$507,0))/100))</f>
        <v>5.0512136324126553</v>
      </c>
      <c r="W414" s="129">
        <f t="shared" si="40"/>
        <v>74.338198030030966</v>
      </c>
      <c r="X414" s="21">
        <f t="shared" si="38"/>
        <v>5.7320710423489869</v>
      </c>
      <c r="Y414" s="28">
        <f t="shared" si="39"/>
        <v>-5.5684064970233844E-4</v>
      </c>
    </row>
    <row r="415" spans="1:25" x14ac:dyDescent="0.2">
      <c r="A415" s="175">
        <v>41457</v>
      </c>
      <c r="B415">
        <f>B$50*EXP(-B$49*(HLOOKUP(B$49,'Russian Bonds'!$B$1:$L$507,MATCH($A415,'Russian Bonds'!$A$2:$A$507,0))/100))</f>
        <v>17.617579476801474</v>
      </c>
      <c r="C415">
        <f>C$50*EXP(-C$49*(HLOOKUP(C$49,'Russian Bonds'!$B$1:$L$507,MATCH($A415,'Russian Bonds'!$A$2:$A$507,0))/100))</f>
        <v>2.2139178684570782</v>
      </c>
      <c r="D415">
        <f>D$50*EXP(-D$49*(HLOOKUP(D$49,'Russian Bonds'!$B$1:$L$507,MATCH($A415,'Russian Bonds'!$A$2:$A$507,0))/100))</f>
        <v>16.04376495741856</v>
      </c>
      <c r="E415">
        <f>E$50*EXP(-E$49*(HLOOKUP(E$49,'Russian Bonds'!$B$1:$L$507,MATCH($A415,'Russian Bonds'!$A$2:$A$507,0))/100))</f>
        <v>1.6314510219647296</v>
      </c>
      <c r="F415">
        <f>F$50*EXP(-F$49*(HLOOKUP(F$49,'Russian Bonds'!$B$1:$L$507,MATCH($A415,'Russian Bonds'!$A$2:$A$507,0))/100))</f>
        <v>14.387097178489634</v>
      </c>
      <c r="G415">
        <f>G$50*EXP(-G$49*(HLOOKUP(G$49,'Russian Bonds'!$B$1:$L$507,MATCH($A415,'Russian Bonds'!$A$2:$A$507,0))/100))</f>
        <v>1.1030481158952654</v>
      </c>
      <c r="H415">
        <f>H$50*EXP(-H$49*(HLOOKUP(H$49,'Russian Bonds'!$B$1:$L$507,MATCH($A415,'Russian Bonds'!$A$2:$A$507,0))/100))</f>
        <v>1.0247793919622599</v>
      </c>
      <c r="I415">
        <f>I$50*EXP(-I$49*(HLOOKUP(I$49,'Russian Bonds'!$B$1:$L$507,MATCH($A415,'Russian Bonds'!$A$2:$A$507,0))/100))</f>
        <v>0.94807407847548608</v>
      </c>
      <c r="J415">
        <f>J$50*EXP(-J$49*(HLOOKUP(J$49,'Russian Bonds'!$B$1:$L$507,MATCH($A415,'Russian Bonds'!$A$2:$A$507,0))/100))</f>
        <v>0.87711020081700131</v>
      </c>
      <c r="K415">
        <f>K$50*EXP(-K$49*(HLOOKUP(K$49,'Russian Bonds'!$B$1:$L$507,MATCH($A415,'Russian Bonds'!$A$2:$A$507,0))/100))</f>
        <v>10.613588534620742</v>
      </c>
      <c r="L415">
        <f>L$50*EXP(-L$49*(HLOOKUP(L$49,'Russian Bonds'!$B$1:$L$507,MATCH($A415,'Russian Bonds'!$A$2:$A$507,0))/100))</f>
        <v>0.43332467708527883</v>
      </c>
      <c r="M415">
        <f>M$50*EXP(-M$49*(HLOOKUP(M$49,'Russian Bonds'!$B$1:$L$507,MATCH($A415,'Russian Bonds'!$A$2:$A$507,0))/100))</f>
        <v>0.40089008144637139</v>
      </c>
      <c r="N415">
        <f>N$50*EXP(-N$49*(HLOOKUP(N$49,'Russian Bonds'!$B$1:$L$507,MATCH($A415,'Russian Bonds'!$A$2:$A$507,0))/100))</f>
        <v>0.37088323352156982</v>
      </c>
      <c r="O415">
        <f>O$50*EXP(-O$49*(HLOOKUP(O$49,'Russian Bonds'!$B$1:$L$507,MATCH($A415,'Russian Bonds'!$A$2:$A$507,0))/100))</f>
        <v>0.34312241502990748</v>
      </c>
      <c r="P415">
        <f>P$50*EXP(-P$49*(HLOOKUP(P$49,'Russian Bonds'!$B$1:$L$507,MATCH($A415,'Russian Bonds'!$A$2:$A$507,0))/100))</f>
        <v>0.30805775407477265</v>
      </c>
      <c r="Q415">
        <f>Q$50*EXP(-Q$49*(HLOOKUP(Q$49,'Russian Bonds'!$B$1:$L$507,MATCH($A415,'Russian Bonds'!$A$2:$A$507,0))/100))</f>
        <v>0.28443002873510248</v>
      </c>
      <c r="R415">
        <f>R$50*EXP(-R$49*(HLOOKUP(R$49,'Russian Bonds'!$B$1:$L$507,MATCH($A415,'Russian Bonds'!$A$2:$A$507,0))/100))</f>
        <v>0.2626145265819696</v>
      </c>
      <c r="S415">
        <f>S$50*EXP(-S$49*(HLOOKUP(S$49,'Russian Bonds'!$B$1:$L$507,MATCH($A415,'Russian Bonds'!$A$2:$A$507,0))/100))</f>
        <v>0.24247225188765964</v>
      </c>
      <c r="T415">
        <f>T$50*EXP(-T$49*(HLOOKUP(T$49,'Russian Bonds'!$B$1:$L$507,MATCH($A415,'Russian Bonds'!$A$2:$A$507,0))/100))</f>
        <v>0.22387486975942938</v>
      </c>
      <c r="U415" s="25">
        <f>U$50*EXP(-U$49*(HLOOKUP(U$49,'Russian Bonds'!$B$1:$L$507,MATCH($A415,'Russian Bonds'!$A$2:$A$507,0))/100))</f>
        <v>5.0917854122085435</v>
      </c>
      <c r="W415" s="129">
        <f t="shared" si="40"/>
        <v>74.421866075232828</v>
      </c>
      <c r="X415" s="21">
        <f t="shared" si="38"/>
        <v>5.7420850903228509</v>
      </c>
      <c r="Y415" s="28">
        <f t="shared" si="39"/>
        <v>1.1248725190791285E-3</v>
      </c>
    </row>
    <row r="416" spans="1:25" x14ac:dyDescent="0.2">
      <c r="A416" s="175">
        <v>41458</v>
      </c>
      <c r="B416">
        <f>B$50*EXP(-B$49*(HLOOKUP(B$49,'Russian Bonds'!$B$1:$L$507,MATCH($A416,'Russian Bonds'!$A$2:$A$507,0))/100))</f>
        <v>17.615817806938754</v>
      </c>
      <c r="C416">
        <f>C$50*EXP(-C$49*(HLOOKUP(C$49,'Russian Bonds'!$B$1:$L$507,MATCH($A416,'Russian Bonds'!$A$2:$A$507,0))/100))</f>
        <v>2.2139178684570782</v>
      </c>
      <c r="D416">
        <f>D$50*EXP(-D$49*(HLOOKUP(D$49,'Russian Bonds'!$B$1:$L$507,MATCH($A416,'Russian Bonds'!$A$2:$A$507,0))/100))</f>
        <v>16.04376495741856</v>
      </c>
      <c r="E416">
        <f>E$50*EXP(-E$49*(HLOOKUP(E$49,'Russian Bonds'!$B$1:$L$507,MATCH($A416,'Russian Bonds'!$A$2:$A$507,0))/100))</f>
        <v>1.6314510219647296</v>
      </c>
      <c r="F416">
        <f>F$50*EXP(-F$49*(HLOOKUP(F$49,'Russian Bonds'!$B$1:$L$507,MATCH($A416,'Russian Bonds'!$A$2:$A$507,0))/100))</f>
        <v>14.387097178489634</v>
      </c>
      <c r="G416">
        <f>G$50*EXP(-G$49*(HLOOKUP(G$49,'Russian Bonds'!$B$1:$L$507,MATCH($A416,'Russian Bonds'!$A$2:$A$507,0))/100))</f>
        <v>1.1030481158952654</v>
      </c>
      <c r="H416">
        <f>H$50*EXP(-H$49*(HLOOKUP(H$49,'Russian Bonds'!$B$1:$L$507,MATCH($A416,'Russian Bonds'!$A$2:$A$507,0))/100))</f>
        <v>1.0247793919622599</v>
      </c>
      <c r="I416">
        <f>I$50*EXP(-I$49*(HLOOKUP(I$49,'Russian Bonds'!$B$1:$L$507,MATCH($A416,'Russian Bonds'!$A$2:$A$507,0))/100))</f>
        <v>0.94807407847548608</v>
      </c>
      <c r="J416">
        <f>J$50*EXP(-J$49*(HLOOKUP(J$49,'Russian Bonds'!$B$1:$L$507,MATCH($A416,'Russian Bonds'!$A$2:$A$507,0))/100))</f>
        <v>0.87711020081700131</v>
      </c>
      <c r="K416">
        <f>K$50*EXP(-K$49*(HLOOKUP(K$49,'Russian Bonds'!$B$1:$L$507,MATCH($A416,'Russian Bonds'!$A$2:$A$507,0))/100))</f>
        <v>10.602980251111902</v>
      </c>
      <c r="L416">
        <f>L$50*EXP(-L$49*(HLOOKUP(L$49,'Russian Bonds'!$B$1:$L$507,MATCH($A416,'Russian Bonds'!$A$2:$A$507,0))/100))</f>
        <v>0.43284828200581521</v>
      </c>
      <c r="M416">
        <f>M$50*EXP(-M$49*(HLOOKUP(M$49,'Russian Bonds'!$B$1:$L$507,MATCH($A416,'Russian Bonds'!$A$2:$A$507,0))/100))</f>
        <v>0.4004093018740727</v>
      </c>
      <c r="N416">
        <f>N$50*EXP(-N$49*(HLOOKUP(N$49,'Russian Bonds'!$B$1:$L$507,MATCH($A416,'Russian Bonds'!$A$2:$A$507,0))/100))</f>
        <v>0.37040139857856313</v>
      </c>
      <c r="O416">
        <f>O$50*EXP(-O$49*(HLOOKUP(O$49,'Russian Bonds'!$B$1:$L$507,MATCH($A416,'Russian Bonds'!$A$2:$A$507,0))/100))</f>
        <v>0.34264237975196599</v>
      </c>
      <c r="P416">
        <f>P$50*EXP(-P$49*(HLOOKUP(P$49,'Russian Bonds'!$B$1:$L$507,MATCH($A416,'Russian Bonds'!$A$2:$A$507,0))/100))</f>
        <v>0.30759601383541635</v>
      </c>
      <c r="Q416">
        <f>Q$50*EXP(-Q$49*(HLOOKUP(Q$49,'Russian Bonds'!$B$1:$L$507,MATCH($A416,'Russian Bonds'!$A$2:$A$507,0))/100))</f>
        <v>0.28397530456546988</v>
      </c>
      <c r="R416">
        <f>R$50*EXP(-R$49*(HLOOKUP(R$49,'Russian Bonds'!$B$1:$L$507,MATCH($A416,'Russian Bonds'!$A$2:$A$507,0))/100))</f>
        <v>0.26216846114982506</v>
      </c>
      <c r="S416">
        <f>S$50*EXP(-S$49*(HLOOKUP(S$49,'Russian Bonds'!$B$1:$L$507,MATCH($A416,'Russian Bonds'!$A$2:$A$507,0))/100))</f>
        <v>0.24203619440373295</v>
      </c>
      <c r="T416">
        <f>T$50*EXP(-T$49*(HLOOKUP(T$49,'Russian Bonds'!$B$1:$L$507,MATCH($A416,'Russian Bonds'!$A$2:$A$507,0))/100))</f>
        <v>0.22344991134522163</v>
      </c>
      <c r="U416" s="25">
        <f>U$50*EXP(-U$49*(HLOOKUP(U$49,'Russian Bonds'!$B$1:$L$507,MATCH($A416,'Russian Bonds'!$A$2:$A$507,0))/100))</f>
        <v>5.0816120181692979</v>
      </c>
      <c r="W416" s="129">
        <f t="shared" si="40"/>
        <v>74.395180137210076</v>
      </c>
      <c r="X416" s="21">
        <f t="shared" si="38"/>
        <v>5.7391308457788837</v>
      </c>
      <c r="Y416" s="28">
        <f t="shared" si="39"/>
        <v>-3.5864088137710034E-4</v>
      </c>
    </row>
    <row r="417" spans="1:25" x14ac:dyDescent="0.2">
      <c r="A417" s="175">
        <v>41459</v>
      </c>
      <c r="B417">
        <f>B$50*EXP(-B$49*(HLOOKUP(B$49,'Russian Bonds'!$B$1:$L$507,MATCH($A417,'Russian Bonds'!$A$2:$A$507,0))/100))</f>
        <v>17.615817806938754</v>
      </c>
      <c r="C417">
        <f>C$50*EXP(-C$49*(HLOOKUP(C$49,'Russian Bonds'!$B$1:$L$507,MATCH($A417,'Russian Bonds'!$A$2:$A$507,0))/100))</f>
        <v>2.2139178684570782</v>
      </c>
      <c r="D417">
        <f>D$50*EXP(-D$49*(HLOOKUP(D$49,'Russian Bonds'!$B$1:$L$507,MATCH($A417,'Russian Bonds'!$A$2:$A$507,0))/100))</f>
        <v>16.04376495741856</v>
      </c>
      <c r="E417">
        <f>E$50*EXP(-E$49*(HLOOKUP(E$49,'Russian Bonds'!$B$1:$L$507,MATCH($A417,'Russian Bonds'!$A$2:$A$507,0))/100))</f>
        <v>1.6314510219647296</v>
      </c>
      <c r="F417">
        <f>F$50*EXP(-F$49*(HLOOKUP(F$49,'Russian Bonds'!$B$1:$L$507,MATCH($A417,'Russian Bonds'!$A$2:$A$507,0))/100))</f>
        <v>14.387097178489634</v>
      </c>
      <c r="G417">
        <f>G$50*EXP(-G$49*(HLOOKUP(G$49,'Russian Bonds'!$B$1:$L$507,MATCH($A417,'Russian Bonds'!$A$2:$A$507,0))/100))</f>
        <v>1.1030481158952654</v>
      </c>
      <c r="H417">
        <f>H$50*EXP(-H$49*(HLOOKUP(H$49,'Russian Bonds'!$B$1:$L$507,MATCH($A417,'Russian Bonds'!$A$2:$A$507,0))/100))</f>
        <v>1.0247793919622599</v>
      </c>
      <c r="I417">
        <f>I$50*EXP(-I$49*(HLOOKUP(I$49,'Russian Bonds'!$B$1:$L$507,MATCH($A417,'Russian Bonds'!$A$2:$A$507,0))/100))</f>
        <v>0.94807407847548608</v>
      </c>
      <c r="J417">
        <f>J$50*EXP(-J$49*(HLOOKUP(J$49,'Russian Bonds'!$B$1:$L$507,MATCH($A417,'Russian Bonds'!$A$2:$A$507,0))/100))</f>
        <v>0.87711020081700131</v>
      </c>
      <c r="K417">
        <f>K$50*EXP(-K$49*(HLOOKUP(K$49,'Russian Bonds'!$B$1:$L$507,MATCH($A417,'Russian Bonds'!$A$2:$A$507,0))/100))</f>
        <v>10.602980251111902</v>
      </c>
      <c r="L417">
        <f>L$50*EXP(-L$49*(HLOOKUP(L$49,'Russian Bonds'!$B$1:$L$507,MATCH($A417,'Russian Bonds'!$A$2:$A$507,0))/100))</f>
        <v>0.43284828200581521</v>
      </c>
      <c r="M417">
        <f>M$50*EXP(-M$49*(HLOOKUP(M$49,'Russian Bonds'!$B$1:$L$507,MATCH($A417,'Russian Bonds'!$A$2:$A$507,0))/100))</f>
        <v>0.4004093018740727</v>
      </c>
      <c r="N417">
        <f>N$50*EXP(-N$49*(HLOOKUP(N$49,'Russian Bonds'!$B$1:$L$507,MATCH($A417,'Russian Bonds'!$A$2:$A$507,0))/100))</f>
        <v>0.37040139857856313</v>
      </c>
      <c r="O417">
        <f>O$50*EXP(-O$49*(HLOOKUP(O$49,'Russian Bonds'!$B$1:$L$507,MATCH($A417,'Russian Bonds'!$A$2:$A$507,0))/100))</f>
        <v>0.34264237975196599</v>
      </c>
      <c r="P417">
        <f>P$50*EXP(-P$49*(HLOOKUP(P$49,'Russian Bonds'!$B$1:$L$507,MATCH($A417,'Russian Bonds'!$A$2:$A$507,0))/100))</f>
        <v>0.30805775407477265</v>
      </c>
      <c r="Q417">
        <f>Q$50*EXP(-Q$49*(HLOOKUP(Q$49,'Russian Bonds'!$B$1:$L$507,MATCH($A417,'Russian Bonds'!$A$2:$A$507,0))/100))</f>
        <v>0.28443002873510248</v>
      </c>
      <c r="R417">
        <f>R$50*EXP(-R$49*(HLOOKUP(R$49,'Russian Bonds'!$B$1:$L$507,MATCH($A417,'Russian Bonds'!$A$2:$A$507,0))/100))</f>
        <v>0.2626145265819696</v>
      </c>
      <c r="S417">
        <f>S$50*EXP(-S$49*(HLOOKUP(S$49,'Russian Bonds'!$B$1:$L$507,MATCH($A417,'Russian Bonds'!$A$2:$A$507,0))/100))</f>
        <v>0.24247225188765964</v>
      </c>
      <c r="T417">
        <f>T$50*EXP(-T$49*(HLOOKUP(T$49,'Russian Bonds'!$B$1:$L$507,MATCH($A417,'Russian Bonds'!$A$2:$A$507,0))/100))</f>
        <v>0.22387486975942938</v>
      </c>
      <c r="U417" s="25">
        <f>U$50*EXP(-U$49*(HLOOKUP(U$49,'Russian Bonds'!$B$1:$L$507,MATCH($A417,'Russian Bonds'!$A$2:$A$507,0))/100))</f>
        <v>5.0816120181692979</v>
      </c>
      <c r="W417" s="129">
        <f t="shared" si="40"/>
        <v>74.397403682949317</v>
      </c>
      <c r="X417" s="21">
        <f t="shared" si="38"/>
        <v>5.739466164298852</v>
      </c>
      <c r="Y417" s="28">
        <f t="shared" si="39"/>
        <v>2.988785707352155E-5</v>
      </c>
    </row>
    <row r="418" spans="1:25" x14ac:dyDescent="0.2">
      <c r="A418" s="175">
        <v>41460</v>
      </c>
      <c r="B418">
        <f>B$50*EXP(-B$49*(HLOOKUP(B$49,'Russian Bonds'!$B$1:$L$507,MATCH($A418,'Russian Bonds'!$A$2:$A$507,0))/100))</f>
        <v>17.607012099645562</v>
      </c>
      <c r="C418">
        <f>C$50*EXP(-C$49*(HLOOKUP(C$49,'Russian Bonds'!$B$1:$L$507,MATCH($A418,'Russian Bonds'!$A$2:$A$507,0))/100))</f>
        <v>2.2117050571786616</v>
      </c>
      <c r="D418">
        <f>D$50*EXP(-D$49*(HLOOKUP(D$49,'Russian Bonds'!$B$1:$L$507,MATCH($A418,'Russian Bonds'!$A$2:$A$507,0))/100))</f>
        <v>16.019717350196775</v>
      </c>
      <c r="E418">
        <f>E$50*EXP(-E$49*(HLOOKUP(E$49,'Russian Bonds'!$B$1:$L$507,MATCH($A418,'Russian Bonds'!$A$2:$A$507,0))/100))</f>
        <v>1.6281913806486632</v>
      </c>
      <c r="F418">
        <f>F$50*EXP(-F$49*(HLOOKUP(F$49,'Russian Bonds'!$B$1:$L$507,MATCH($A418,'Russian Bonds'!$A$2:$A$507,0))/100))</f>
        <v>14.336830356617236</v>
      </c>
      <c r="G418">
        <f>G$50*EXP(-G$49*(HLOOKUP(G$49,'Russian Bonds'!$B$1:$L$507,MATCH($A418,'Russian Bonds'!$A$2:$A$507,0))/100))</f>
        <v>1.0984250290867388</v>
      </c>
      <c r="H418">
        <f>H$50*EXP(-H$49*(HLOOKUP(H$49,'Russian Bonds'!$B$1:$L$507,MATCH($A418,'Russian Bonds'!$A$2:$A$507,0))/100))</f>
        <v>1.0176309848327825</v>
      </c>
      <c r="I418">
        <f>I$50*EXP(-I$49*(HLOOKUP(I$49,'Russian Bonds'!$B$1:$L$507,MATCH($A418,'Russian Bonds'!$A$2:$A$507,0))/100))</f>
        <v>0.94051974347741829</v>
      </c>
      <c r="J418">
        <f>J$50*EXP(-J$49*(HLOOKUP(J$49,'Russian Bonds'!$B$1:$L$507,MATCH($A418,'Russian Bonds'!$A$2:$A$507,0))/100))</f>
        <v>0.86925162564324121</v>
      </c>
      <c r="K418">
        <f>K$50*EXP(-K$49*(HLOOKUP(K$49,'Russian Bonds'!$B$1:$L$507,MATCH($A418,'Russian Bonds'!$A$2:$A$507,0))/100))</f>
        <v>10.49747883485905</v>
      </c>
      <c r="L418">
        <f>L$50*EXP(-L$49*(HLOOKUP(L$49,'Russian Bonds'!$B$1:$L$507,MATCH($A418,'Russian Bonds'!$A$2:$A$507,0))/100))</f>
        <v>0.42811304246811105</v>
      </c>
      <c r="M418">
        <f>M$50*EXP(-M$49*(HLOOKUP(M$49,'Russian Bonds'!$B$1:$L$507,MATCH($A418,'Russian Bonds'!$A$2:$A$507,0))/100))</f>
        <v>0.39563310474856483</v>
      </c>
      <c r="N418">
        <f>N$50*EXP(-N$49*(HLOOKUP(N$49,'Russian Bonds'!$B$1:$L$507,MATCH($A418,'Russian Bonds'!$A$2:$A$507,0))/100))</f>
        <v>0.36561734412622576</v>
      </c>
      <c r="O418">
        <f>O$50*EXP(-O$49*(HLOOKUP(O$49,'Russian Bonds'!$B$1:$L$507,MATCH($A418,'Russian Bonds'!$A$2:$A$507,0))/100))</f>
        <v>0.3378788092337966</v>
      </c>
      <c r="P418">
        <f>P$50*EXP(-P$49*(HLOOKUP(P$49,'Russian Bonds'!$B$1:$L$507,MATCH($A418,'Russian Bonds'!$A$2:$A$507,0))/100))</f>
        <v>0.30438315272905991</v>
      </c>
      <c r="Q418">
        <f>Q$50*EXP(-Q$49*(HLOOKUP(Q$49,'Russian Bonds'!$B$1:$L$507,MATCH($A418,'Russian Bonds'!$A$2:$A$507,0))/100))</f>
        <v>0.2808125257770635</v>
      </c>
      <c r="R418">
        <f>R$50*EXP(-R$49*(HLOOKUP(R$49,'Russian Bonds'!$B$1:$L$507,MATCH($A418,'Russian Bonds'!$A$2:$A$507,0))/100))</f>
        <v>0.25906714588598018</v>
      </c>
      <c r="S418">
        <f>S$50*EXP(-S$49*(HLOOKUP(S$49,'Russian Bonds'!$B$1:$L$507,MATCH($A418,'Russian Bonds'!$A$2:$A$507,0))/100))</f>
        <v>0.23900567074700516</v>
      </c>
      <c r="T418">
        <f>T$50*EXP(-T$49*(HLOOKUP(T$49,'Russian Bonds'!$B$1:$L$507,MATCH($A418,'Russian Bonds'!$A$2:$A$507,0))/100))</f>
        <v>0.22049770322620121</v>
      </c>
      <c r="U418" s="25">
        <f>U$50*EXP(-U$49*(HLOOKUP(U$49,'Russian Bonds'!$B$1:$L$507,MATCH($A418,'Russian Bonds'!$A$2:$A$507,0))/100))</f>
        <v>5.0209970908923101</v>
      </c>
      <c r="W418" s="129">
        <f t="shared" si="40"/>
        <v>74.07876805202045</v>
      </c>
      <c r="X418" s="21">
        <f t="shared" si="38"/>
        <v>5.7187401959951369</v>
      </c>
      <c r="Y418" s="28">
        <f t="shared" si="39"/>
        <v>-4.2920842632707722E-3</v>
      </c>
    </row>
    <row r="419" spans="1:25" x14ac:dyDescent="0.2">
      <c r="A419" s="175">
        <v>41461</v>
      </c>
      <c r="B419">
        <f>B$50*EXP(-B$49*(HLOOKUP(B$49,'Russian Bonds'!$B$1:$L$507,MATCH($A419,'Russian Bonds'!$A$2:$A$507,0))/100))</f>
        <v>17.601730788251988</v>
      </c>
      <c r="C419">
        <f>C$50*EXP(-C$49*(HLOOKUP(C$49,'Russian Bonds'!$B$1:$L$507,MATCH($A419,'Russian Bonds'!$A$2:$A$507,0))/100))</f>
        <v>2.2099364006898421</v>
      </c>
      <c r="D419">
        <f>D$50*EXP(-D$49*(HLOOKUP(D$49,'Russian Bonds'!$B$1:$L$507,MATCH($A419,'Russian Bonds'!$A$2:$A$507,0))/100))</f>
        <v>15.995705787345784</v>
      </c>
      <c r="E419">
        <f>E$50*EXP(-E$49*(HLOOKUP(E$49,'Russian Bonds'!$B$1:$L$507,MATCH($A419,'Russian Bonds'!$A$2:$A$507,0))/100))</f>
        <v>1.6249382521002904</v>
      </c>
      <c r="F419">
        <f>F$50*EXP(-F$49*(HLOOKUP(F$49,'Russian Bonds'!$B$1:$L$507,MATCH($A419,'Russian Bonds'!$A$2:$A$507,0))/100))</f>
        <v>14.293884316816607</v>
      </c>
      <c r="G419">
        <f>G$50*EXP(-G$49*(HLOOKUP(G$49,'Russian Bonds'!$B$1:$L$507,MATCH($A419,'Russian Bonds'!$A$2:$A$507,0))/100))</f>
        <v>1.0944778082425437</v>
      </c>
      <c r="H419">
        <f>H$50*EXP(-H$49*(HLOOKUP(H$49,'Russian Bonds'!$B$1:$L$507,MATCH($A419,'Russian Bonds'!$A$2:$A$507,0))/100))</f>
        <v>1.014075502110187</v>
      </c>
      <c r="I419">
        <f>I$50*EXP(-I$49*(HLOOKUP(I$49,'Russian Bonds'!$B$1:$L$507,MATCH($A419,'Russian Bonds'!$A$2:$A$507,0))/100))</f>
        <v>0.93676517863927</v>
      </c>
      <c r="J419">
        <f>J$50*EXP(-J$49*(HLOOKUP(J$49,'Russian Bonds'!$B$1:$L$507,MATCH($A419,'Russian Bonds'!$A$2:$A$507,0))/100))</f>
        <v>0.8653487813136358</v>
      </c>
      <c r="K419">
        <f>K$50*EXP(-K$49*(HLOOKUP(K$49,'Russian Bonds'!$B$1:$L$507,MATCH($A419,'Russian Bonds'!$A$2:$A$507,0))/100))</f>
        <v>10.455572787489068</v>
      </c>
      <c r="L419">
        <f>L$50*EXP(-L$49*(HLOOKUP(L$49,'Russian Bonds'!$B$1:$L$507,MATCH($A419,'Russian Bonds'!$A$2:$A$507,0))/100))</f>
        <v>0.42623348314411885</v>
      </c>
      <c r="M419">
        <f>M$50*EXP(-M$49*(HLOOKUP(M$49,'Russian Bonds'!$B$1:$L$507,MATCH($A419,'Russian Bonds'!$A$2:$A$507,0))/100))</f>
        <v>0.39373861625557138</v>
      </c>
      <c r="N419">
        <f>N$50*EXP(-N$49*(HLOOKUP(N$49,'Russian Bonds'!$B$1:$L$507,MATCH($A419,'Russian Bonds'!$A$2:$A$507,0))/100))</f>
        <v>0.36372106852626845</v>
      </c>
      <c r="O419">
        <f>O$50*EXP(-O$49*(HLOOKUP(O$49,'Russian Bonds'!$B$1:$L$507,MATCH($A419,'Russian Bonds'!$A$2:$A$507,0))/100))</f>
        <v>0.33599197596615848</v>
      </c>
      <c r="P419">
        <f>P$50*EXP(-P$49*(HLOOKUP(P$49,'Russian Bonds'!$B$1:$L$507,MATCH($A419,'Russian Bonds'!$A$2:$A$507,0))/100))</f>
        <v>0.30392692025986179</v>
      </c>
      <c r="Q419">
        <f>Q$50*EXP(-Q$49*(HLOOKUP(Q$49,'Russian Bonds'!$B$1:$L$507,MATCH($A419,'Russian Bonds'!$A$2:$A$507,0))/100))</f>
        <v>0.28036358498422848</v>
      </c>
      <c r="R419">
        <f>R$50*EXP(-R$49*(HLOOKUP(R$49,'Russian Bonds'!$B$1:$L$507,MATCH($A419,'Russian Bonds'!$A$2:$A$507,0))/100))</f>
        <v>0.25862710587795712</v>
      </c>
      <c r="S419">
        <f>S$50*EXP(-S$49*(HLOOKUP(S$49,'Russian Bonds'!$B$1:$L$507,MATCH($A419,'Russian Bonds'!$A$2:$A$507,0))/100))</f>
        <v>0.23857584749663813</v>
      </c>
      <c r="T419">
        <f>T$50*EXP(-T$49*(HLOOKUP(T$49,'Russian Bonds'!$B$1:$L$507,MATCH($A419,'Russian Bonds'!$A$2:$A$507,0))/100))</f>
        <v>0.22007915533647981</v>
      </c>
      <c r="U419" s="25">
        <f>U$50*EXP(-U$49*(HLOOKUP(U$49,'Russian Bonds'!$B$1:$L$507,MATCH($A419,'Russian Bonds'!$A$2:$A$507,0))/100))</f>
        <v>5.0209970908923101</v>
      </c>
      <c r="W419" s="129">
        <f t="shared" si="40"/>
        <v>73.934690451738803</v>
      </c>
      <c r="X419" s="21">
        <f t="shared" si="38"/>
        <v>5.7167232717620271</v>
      </c>
      <c r="Y419" s="28">
        <f t="shared" si="39"/>
        <v>-1.9468181778038479E-3</v>
      </c>
    </row>
    <row r="420" spans="1:25" x14ac:dyDescent="0.2">
      <c r="A420" s="175">
        <v>41464</v>
      </c>
      <c r="B420">
        <f>B$50*EXP(-B$49*(HLOOKUP(B$49,'Russian Bonds'!$B$1:$L$507,MATCH($A420,'Russian Bonds'!$A$2:$A$507,0))/100))</f>
        <v>17.599970703178883</v>
      </c>
      <c r="C420">
        <f>C$50*EXP(-C$49*(HLOOKUP(C$49,'Russian Bonds'!$B$1:$L$507,MATCH($A420,'Russian Bonds'!$A$2:$A$507,0))/100))</f>
        <v>2.2090526029009081</v>
      </c>
      <c r="D420">
        <f>D$50*EXP(-D$49*(HLOOKUP(D$49,'Russian Bonds'!$B$1:$L$507,MATCH($A420,'Russian Bonds'!$A$2:$A$507,0))/100))</f>
        <v>15.981316128454978</v>
      </c>
      <c r="E420">
        <f>E$50*EXP(-E$49*(HLOOKUP(E$49,'Russian Bonds'!$B$1:$L$507,MATCH($A420,'Russian Bonds'!$A$2:$A$507,0))/100))</f>
        <v>1.6229894956854698</v>
      </c>
      <c r="F420">
        <f>F$50*EXP(-F$49*(HLOOKUP(F$49,'Russian Bonds'!$B$1:$L$507,MATCH($A420,'Russian Bonds'!$A$2:$A$507,0))/100))</f>
        <v>14.258194237212654</v>
      </c>
      <c r="G420">
        <f>G$50*EXP(-G$49*(HLOOKUP(G$49,'Russian Bonds'!$B$1:$L$507,MATCH($A420,'Russian Bonds'!$A$2:$A$507,0))/100))</f>
        <v>1.0911992950464946</v>
      </c>
      <c r="H420">
        <f>H$50*EXP(-H$49*(HLOOKUP(H$49,'Russian Bonds'!$B$1:$L$507,MATCH($A420,'Russian Bonds'!$A$2:$A$507,0))/100))</f>
        <v>1.0098253166385853</v>
      </c>
      <c r="I420">
        <f>I$50*EXP(-I$49*(HLOOKUP(I$49,'Russian Bonds'!$B$1:$L$507,MATCH($A420,'Russian Bonds'!$A$2:$A$507,0))/100))</f>
        <v>0.93227948007090355</v>
      </c>
      <c r="J420">
        <f>J$50*EXP(-J$49*(HLOOKUP(J$49,'Russian Bonds'!$B$1:$L$507,MATCH($A420,'Russian Bonds'!$A$2:$A$507,0))/100))</f>
        <v>0.86068849200018593</v>
      </c>
      <c r="K420">
        <f>K$50*EXP(-K$49*(HLOOKUP(K$49,'Russian Bonds'!$B$1:$L$507,MATCH($A420,'Russian Bonds'!$A$2:$A$507,0))/100))</f>
        <v>10.393027175237613</v>
      </c>
      <c r="L420">
        <f>L$50*EXP(-L$49*(HLOOKUP(L$49,'Russian Bonds'!$B$1:$L$507,MATCH($A420,'Russian Bonds'!$A$2:$A$507,0))/100))</f>
        <v>0.42342960513088113</v>
      </c>
      <c r="M420">
        <f>M$50*EXP(-M$49*(HLOOKUP(M$49,'Russian Bonds'!$B$1:$L$507,MATCH($A420,'Russian Bonds'!$A$2:$A$507,0))/100))</f>
        <v>0.39091387947379802</v>
      </c>
      <c r="N420">
        <f>N$50*EXP(-N$49*(HLOOKUP(N$49,'Russian Bonds'!$B$1:$L$507,MATCH($A420,'Russian Bonds'!$A$2:$A$507,0))/100))</f>
        <v>0.36089507987525038</v>
      </c>
      <c r="O420">
        <f>O$50*EXP(-O$49*(HLOOKUP(O$49,'Russian Bonds'!$B$1:$L$507,MATCH($A420,'Russian Bonds'!$A$2:$A$507,0))/100))</f>
        <v>0.33318146404390681</v>
      </c>
      <c r="P420">
        <f>P$50*EXP(-P$49*(HLOOKUP(P$49,'Russian Bonds'!$B$1:$L$507,MATCH($A420,'Russian Bonds'!$A$2:$A$507,0))/100))</f>
        <v>0.30075238308331681</v>
      </c>
      <c r="Q420">
        <f>Q$50*EXP(-Q$49*(HLOOKUP(Q$49,'Russian Bonds'!$B$1:$L$507,MATCH($A420,'Russian Bonds'!$A$2:$A$507,0))/100))</f>
        <v>0.27724103177141823</v>
      </c>
      <c r="R420">
        <f>R$50*EXP(-R$49*(HLOOKUP(R$49,'Russian Bonds'!$B$1:$L$507,MATCH($A420,'Russian Bonds'!$A$2:$A$507,0))/100))</f>
        <v>0.25556768298785998</v>
      </c>
      <c r="S420">
        <f>S$50*EXP(-S$49*(HLOOKUP(S$49,'Russian Bonds'!$B$1:$L$507,MATCH($A420,'Russian Bonds'!$A$2:$A$507,0))/100))</f>
        <v>0.23558865067864321</v>
      </c>
      <c r="T420">
        <f>T$50*EXP(-T$49*(HLOOKUP(T$49,'Russian Bonds'!$B$1:$L$507,MATCH($A420,'Russian Bonds'!$A$2:$A$507,0))/100))</f>
        <v>0.21717148146317175</v>
      </c>
      <c r="U420" s="25">
        <f>U$50*EXP(-U$49*(HLOOKUP(U$49,'Russian Bonds'!$B$1:$L$507,MATCH($A420,'Russian Bonds'!$A$2:$A$507,0))/100))</f>
        <v>4.961105195872733</v>
      </c>
      <c r="W420" s="129">
        <f t="shared" si="40"/>
        <v>73.714389380807646</v>
      </c>
      <c r="X420" s="21">
        <f t="shared" si="38"/>
        <v>5.6987686310292149</v>
      </c>
      <c r="Y420" s="28">
        <f t="shared" si="39"/>
        <v>-2.984119300467681E-3</v>
      </c>
    </row>
    <row r="421" spans="1:25" x14ac:dyDescent="0.2">
      <c r="A421" s="175">
        <v>41465</v>
      </c>
      <c r="B421">
        <f>B$50*EXP(-B$49*(HLOOKUP(B$49,'Russian Bonds'!$B$1:$L$507,MATCH($A421,'Russian Bonds'!$A$2:$A$507,0))/100))</f>
        <v>17.61053385422921</v>
      </c>
      <c r="C421">
        <f>C$50*EXP(-C$49*(HLOOKUP(C$49,'Russian Bonds'!$B$1:$L$507,MATCH($A421,'Russian Bonds'!$A$2:$A$507,0))/100))</f>
        <v>2.2108205520686051</v>
      </c>
      <c r="D421">
        <f>D$50*EXP(-D$49*(HLOOKUP(D$49,'Russian Bonds'!$B$1:$L$507,MATCH($A421,'Russian Bonds'!$A$2:$A$507,0))/100))</f>
        <v>15.990907795344365</v>
      </c>
      <c r="E421">
        <f>E$50*EXP(-E$49*(HLOOKUP(E$49,'Russian Bonds'!$B$1:$L$507,MATCH($A421,'Russian Bonds'!$A$2:$A$507,0))/100))</f>
        <v>1.6242884067771794</v>
      </c>
      <c r="F421">
        <f>F$50*EXP(-F$49*(HLOOKUP(F$49,'Russian Bonds'!$B$1:$L$507,MATCH($A421,'Russian Bonds'!$A$2:$A$507,0))/100))</f>
        <v>14.286739161095989</v>
      </c>
      <c r="G421">
        <f>G$50*EXP(-G$49*(HLOOKUP(G$49,'Russian Bonds'!$B$1:$L$507,MATCH($A421,'Russian Bonds'!$A$2:$A$507,0))/100))</f>
        <v>1.0938213185242083</v>
      </c>
      <c r="H421">
        <f>H$50*EXP(-H$49*(HLOOKUP(H$49,'Russian Bonds'!$B$1:$L$507,MATCH($A421,'Russian Bonds'!$A$2:$A$507,0))/100))</f>
        <v>1.014075502110187</v>
      </c>
      <c r="I421">
        <f>I$50*EXP(-I$49*(HLOOKUP(I$49,'Russian Bonds'!$B$1:$L$507,MATCH($A421,'Russian Bonds'!$A$2:$A$507,0))/100))</f>
        <v>0.93676517863927</v>
      </c>
      <c r="J421">
        <f>J$50*EXP(-J$49*(HLOOKUP(J$49,'Russian Bonds'!$B$1:$L$507,MATCH($A421,'Russian Bonds'!$A$2:$A$507,0))/100))</f>
        <v>0.8653487813136358</v>
      </c>
      <c r="K421">
        <f>K$50*EXP(-K$49*(HLOOKUP(K$49,'Russian Bonds'!$B$1:$L$507,MATCH($A421,'Russian Bonds'!$A$2:$A$507,0))/100))</f>
        <v>10.466033589805983</v>
      </c>
      <c r="L421">
        <f>L$50*EXP(-L$49*(HLOOKUP(L$49,'Russian Bonds'!$B$1:$L$507,MATCH($A421,'Russian Bonds'!$A$2:$A$507,0))/100))</f>
        <v>0.42670259794141352</v>
      </c>
      <c r="M421">
        <f>M$50*EXP(-M$49*(HLOOKUP(M$49,'Russian Bonds'!$B$1:$L$507,MATCH($A421,'Russian Bonds'!$A$2:$A$507,0))/100))</f>
        <v>0.3942113862003126</v>
      </c>
      <c r="N421">
        <f>N$50*EXP(-N$49*(HLOOKUP(N$49,'Russian Bonds'!$B$1:$L$507,MATCH($A421,'Russian Bonds'!$A$2:$A$507,0))/100))</f>
        <v>0.36419421339288133</v>
      </c>
      <c r="O421">
        <f>O$50*EXP(-O$49*(HLOOKUP(O$49,'Russian Bonds'!$B$1:$L$507,MATCH($A421,'Russian Bonds'!$A$2:$A$507,0))/100))</f>
        <v>0.33646269415836166</v>
      </c>
      <c r="P421">
        <f>P$50*EXP(-P$49*(HLOOKUP(P$49,'Russian Bonds'!$B$1:$L$507,MATCH($A421,'Russian Bonds'!$A$2:$A$507,0))/100))</f>
        <v>0.30438315272905991</v>
      </c>
      <c r="Q421">
        <f>Q$50*EXP(-Q$49*(HLOOKUP(Q$49,'Russian Bonds'!$B$1:$L$507,MATCH($A421,'Russian Bonds'!$A$2:$A$507,0))/100))</f>
        <v>0.2808125257770635</v>
      </c>
      <c r="R421">
        <f>R$50*EXP(-R$49*(HLOOKUP(R$49,'Russian Bonds'!$B$1:$L$507,MATCH($A421,'Russian Bonds'!$A$2:$A$507,0))/100))</f>
        <v>0.25906714588598018</v>
      </c>
      <c r="S421">
        <f>S$50*EXP(-S$49*(HLOOKUP(S$49,'Russian Bonds'!$B$1:$L$507,MATCH($A421,'Russian Bonds'!$A$2:$A$507,0))/100))</f>
        <v>0.23900567074700516</v>
      </c>
      <c r="T421">
        <f>T$50*EXP(-T$49*(HLOOKUP(T$49,'Russian Bonds'!$B$1:$L$507,MATCH($A421,'Russian Bonds'!$A$2:$A$507,0))/100))</f>
        <v>0.22049770322620121</v>
      </c>
      <c r="U421" s="25">
        <f>U$50*EXP(-U$49*(HLOOKUP(U$49,'Russian Bonds'!$B$1:$L$507,MATCH($A421,'Russian Bonds'!$A$2:$A$507,0))/100))</f>
        <v>5.0310491337662864</v>
      </c>
      <c r="W421" s="129">
        <f t="shared" si="40"/>
        <v>73.955720363733192</v>
      </c>
      <c r="X421" s="21">
        <f t="shared" si="38"/>
        <v>5.719429091882807</v>
      </c>
      <c r="Y421" s="28">
        <f t="shared" si="39"/>
        <v>3.2685178902097044E-3</v>
      </c>
    </row>
    <row r="422" spans="1:25" x14ac:dyDescent="0.2">
      <c r="A422" s="175">
        <v>41466</v>
      </c>
      <c r="B422">
        <f>B$50*EXP(-B$49*(HLOOKUP(B$49,'Russian Bonds'!$B$1:$L$507,MATCH($A422,'Russian Bonds'!$A$2:$A$507,0))/100))</f>
        <v>17.607012099645562</v>
      </c>
      <c r="C422">
        <f>C$50*EXP(-C$49*(HLOOKUP(C$49,'Russian Bonds'!$B$1:$L$507,MATCH($A422,'Russian Bonds'!$A$2:$A$507,0))/100))</f>
        <v>2.2090526029009081</v>
      </c>
      <c r="D422">
        <f>D$50*EXP(-D$49*(HLOOKUP(D$49,'Russian Bonds'!$B$1:$L$507,MATCH($A422,'Russian Bonds'!$A$2:$A$507,0))/100))</f>
        <v>15.966939414431106</v>
      </c>
      <c r="E422">
        <f>E$50*EXP(-E$49*(HLOOKUP(E$49,'Russian Bonds'!$B$1:$L$507,MATCH($A422,'Russian Bonds'!$A$2:$A$507,0))/100))</f>
        <v>1.6210430763758032</v>
      </c>
      <c r="F422">
        <f>F$50*EXP(-F$49*(HLOOKUP(F$49,'Russian Bonds'!$B$1:$L$507,MATCH($A422,'Russian Bonds'!$A$2:$A$507,0))/100))</f>
        <v>14.243943169696788</v>
      </c>
      <c r="G422">
        <f>G$50*EXP(-G$49*(HLOOKUP(G$49,'Russian Bonds'!$B$1:$L$507,MATCH($A422,'Russian Bonds'!$A$2:$A$507,0))/100))</f>
        <v>1.0898906412417599</v>
      </c>
      <c r="H422">
        <f>H$50*EXP(-H$49*(HLOOKUP(H$49,'Russian Bonds'!$B$1:$L$507,MATCH($A422,'Russian Bonds'!$A$2:$A$507,0))/100))</f>
        <v>1.0105324418251733</v>
      </c>
      <c r="I422">
        <f>I$50*EXP(-I$49*(HLOOKUP(I$49,'Russian Bonds'!$B$1:$L$507,MATCH($A422,'Russian Bonds'!$A$2:$A$507,0))/100))</f>
        <v>0.93302560206396423</v>
      </c>
      <c r="J422">
        <f>J$50*EXP(-J$49*(HLOOKUP(J$49,'Russian Bonds'!$B$1:$L$507,MATCH($A422,'Russian Bonds'!$A$2:$A$507,0))/100))</f>
        <v>0.86146346032642251</v>
      </c>
      <c r="K422">
        <f>K$50*EXP(-K$49*(HLOOKUP(K$49,'Russian Bonds'!$B$1:$L$507,MATCH($A422,'Russian Bonds'!$A$2:$A$507,0))/100))</f>
        <v>10.424253072189332</v>
      </c>
      <c r="L422">
        <f>L$50*EXP(-L$49*(HLOOKUP(L$49,'Russian Bonds'!$B$1:$L$507,MATCH($A422,'Russian Bonds'!$A$2:$A$507,0))/100))</f>
        <v>0.42482923094023828</v>
      </c>
      <c r="M422">
        <f>M$50*EXP(-M$49*(HLOOKUP(M$49,'Russian Bonds'!$B$1:$L$507,MATCH($A422,'Russian Bonds'!$A$2:$A$507,0))/100))</f>
        <v>0.39232370560432672</v>
      </c>
      <c r="N422">
        <f>N$50*EXP(-N$49*(HLOOKUP(N$49,'Russian Bonds'!$B$1:$L$507,MATCH($A422,'Russian Bonds'!$A$2:$A$507,0))/100))</f>
        <v>0.36230531886531697</v>
      </c>
      <c r="O422">
        <f>O$50*EXP(-O$49*(HLOOKUP(O$49,'Russian Bonds'!$B$1:$L$507,MATCH($A422,'Russian Bonds'!$A$2:$A$507,0))/100))</f>
        <v>0.33458376897185227</v>
      </c>
      <c r="P422">
        <f>P$50*EXP(-P$49*(HLOOKUP(P$49,'Russian Bonds'!$B$1:$L$507,MATCH($A422,'Russian Bonds'!$A$2:$A$507,0))/100))</f>
        <v>0.3025623217680582</v>
      </c>
      <c r="Q422">
        <f>Q$50*EXP(-Q$49*(HLOOKUP(Q$49,'Russian Bonds'!$B$1:$L$507,MATCH($A422,'Russian Bonds'!$A$2:$A$507,0))/100))</f>
        <v>0.2790210644033369</v>
      </c>
      <c r="R422">
        <f>R$50*EXP(-R$49*(HLOOKUP(R$49,'Russian Bonds'!$B$1:$L$507,MATCH($A422,'Russian Bonds'!$A$2:$A$507,0))/100))</f>
        <v>0.25731146537291699</v>
      </c>
      <c r="S422">
        <f>S$50*EXP(-S$49*(HLOOKUP(S$49,'Russian Bonds'!$B$1:$L$507,MATCH($A422,'Russian Bonds'!$A$2:$A$507,0))/100))</f>
        <v>0.23729101010327178</v>
      </c>
      <c r="T422">
        <f>T$50*EXP(-T$49*(HLOOKUP(T$49,'Russian Bonds'!$B$1:$L$507,MATCH($A422,'Russian Bonds'!$A$2:$A$507,0))/100))</f>
        <v>0.21882827255375592</v>
      </c>
      <c r="U422" s="25">
        <f>U$50*EXP(-U$49*(HLOOKUP(U$49,'Russian Bonds'!$B$1:$L$507,MATCH($A422,'Russian Bonds'!$A$2:$A$507,0))/100))</f>
        <v>5.0009532170016788</v>
      </c>
      <c r="W422" s="129">
        <f t="shared" si="40"/>
        <v>73.777164956281567</v>
      </c>
      <c r="X422" s="21">
        <f t="shared" si="38"/>
        <v>5.7104804170928505</v>
      </c>
      <c r="Y422" s="28">
        <f t="shared" si="39"/>
        <v>-2.4172748539998358E-3</v>
      </c>
    </row>
    <row r="423" spans="1:25" x14ac:dyDescent="0.2">
      <c r="A423" s="175">
        <v>41467</v>
      </c>
      <c r="B423">
        <f>B$50*EXP(-B$49*(HLOOKUP(B$49,'Russian Bonds'!$B$1:$L$507,MATCH($A423,'Russian Bonds'!$A$2:$A$507,0))/100))</f>
        <v>17.61053385422921</v>
      </c>
      <c r="C423">
        <f>C$50*EXP(-C$49*(HLOOKUP(C$49,'Russian Bonds'!$B$1:$L$507,MATCH($A423,'Russian Bonds'!$A$2:$A$507,0))/100))</f>
        <v>2.2094944576054858</v>
      </c>
      <c r="D423">
        <f>D$50*EXP(-D$49*(HLOOKUP(D$49,'Russian Bonds'!$B$1:$L$507,MATCH($A423,'Russian Bonds'!$A$2:$A$507,0))/100))</f>
        <v>15.981316128454978</v>
      </c>
      <c r="E423">
        <f>E$50*EXP(-E$49*(HLOOKUP(E$49,'Russian Bonds'!$B$1:$L$507,MATCH($A423,'Russian Bonds'!$A$2:$A$507,0))/100))</f>
        <v>1.6229894956854698</v>
      </c>
      <c r="F423">
        <f>F$50*EXP(-F$49*(HLOOKUP(F$49,'Russian Bonds'!$B$1:$L$507,MATCH($A423,'Russian Bonds'!$A$2:$A$507,0))/100))</f>
        <v>14.286739161095989</v>
      </c>
      <c r="G423">
        <f>G$50*EXP(-G$49*(HLOOKUP(G$49,'Russian Bonds'!$B$1:$L$507,MATCH($A423,'Russian Bonds'!$A$2:$A$507,0))/100))</f>
        <v>1.0938213185242083</v>
      </c>
      <c r="H423">
        <f>H$50*EXP(-H$49*(HLOOKUP(H$49,'Russian Bonds'!$B$1:$L$507,MATCH($A423,'Russian Bonds'!$A$2:$A$507,0))/100))</f>
        <v>1.0154962020710661</v>
      </c>
      <c r="I423">
        <f>I$50*EXP(-I$49*(HLOOKUP(I$49,'Russian Bonds'!$B$1:$L$507,MATCH($A423,'Russian Bonds'!$A$2:$A$507,0))/100))</f>
        <v>0.93826520262427571</v>
      </c>
      <c r="J423">
        <f>J$50*EXP(-J$49*(HLOOKUP(J$49,'Russian Bonds'!$B$1:$L$507,MATCH($A423,'Russian Bonds'!$A$2:$A$507,0))/100))</f>
        <v>0.86690781182652366</v>
      </c>
      <c r="K423">
        <f>K$50*EXP(-K$49*(HLOOKUP(K$49,'Russian Bonds'!$B$1:$L$507,MATCH($A423,'Russian Bonds'!$A$2:$A$507,0))/100))</f>
        <v>10.486986603014465</v>
      </c>
      <c r="L423">
        <f>L$50*EXP(-L$49*(HLOOKUP(L$49,'Russian Bonds'!$B$1:$L$507,MATCH($A423,'Russian Bonds'!$A$2:$A$507,0))/100))</f>
        <v>0.42764237703484315</v>
      </c>
      <c r="M423">
        <f>M$50*EXP(-M$49*(HLOOKUP(M$49,'Russian Bonds'!$B$1:$L$507,MATCH($A423,'Russian Bonds'!$A$2:$A$507,0))/100))</f>
        <v>0.39515862976479382</v>
      </c>
      <c r="N423">
        <f>N$50*EXP(-N$49*(HLOOKUP(N$49,'Russian Bonds'!$B$1:$L$507,MATCH($A423,'Russian Bonds'!$A$2:$A$507,0))/100))</f>
        <v>0.36514235039168413</v>
      </c>
      <c r="O423">
        <f>O$50*EXP(-O$49*(HLOOKUP(O$49,'Russian Bonds'!$B$1:$L$507,MATCH($A423,'Russian Bonds'!$A$2:$A$507,0))/100))</f>
        <v>0.33740610986763314</v>
      </c>
      <c r="P423">
        <f>P$50*EXP(-P$49*(HLOOKUP(P$49,'Russian Bonds'!$B$1:$L$507,MATCH($A423,'Russian Bonds'!$A$2:$A$507,0))/100))</f>
        <v>0.30438315272905991</v>
      </c>
      <c r="Q423">
        <f>Q$50*EXP(-Q$49*(HLOOKUP(Q$49,'Russian Bonds'!$B$1:$L$507,MATCH($A423,'Russian Bonds'!$A$2:$A$507,0))/100))</f>
        <v>0.2808125257770635</v>
      </c>
      <c r="R423">
        <f>R$50*EXP(-R$49*(HLOOKUP(R$49,'Russian Bonds'!$B$1:$L$507,MATCH($A423,'Russian Bonds'!$A$2:$A$507,0))/100))</f>
        <v>0.25906714588598018</v>
      </c>
      <c r="S423">
        <f>S$50*EXP(-S$49*(HLOOKUP(S$49,'Russian Bonds'!$B$1:$L$507,MATCH($A423,'Russian Bonds'!$A$2:$A$507,0))/100))</f>
        <v>0.23900567074700516</v>
      </c>
      <c r="T423">
        <f>T$50*EXP(-T$49*(HLOOKUP(T$49,'Russian Bonds'!$B$1:$L$507,MATCH($A423,'Russian Bonds'!$A$2:$A$507,0))/100))</f>
        <v>0.22049770322620121</v>
      </c>
      <c r="U423" s="25">
        <f>U$50*EXP(-U$49*(HLOOKUP(U$49,'Russian Bonds'!$B$1:$L$507,MATCH($A423,'Russian Bonds'!$A$2:$A$507,0))/100))</f>
        <v>5.0310491337662864</v>
      </c>
      <c r="W423" s="129">
        <f t="shared" si="40"/>
        <v>73.972715034322206</v>
      </c>
      <c r="X423" s="21">
        <f t="shared" si="38"/>
        <v>5.721577477873697</v>
      </c>
      <c r="Y423" s="28">
        <f t="shared" si="39"/>
        <v>2.647043669144116E-3</v>
      </c>
    </row>
    <row r="424" spans="1:25" x14ac:dyDescent="0.2">
      <c r="A424" s="175">
        <v>41468</v>
      </c>
      <c r="B424">
        <f>B$50*EXP(-B$49*(HLOOKUP(B$49,'Russian Bonds'!$B$1:$L$507,MATCH($A424,'Russian Bonds'!$A$2:$A$507,0))/100))</f>
        <v>17.61053385422921</v>
      </c>
      <c r="C424">
        <f>C$50*EXP(-C$49*(HLOOKUP(C$49,'Russian Bonds'!$B$1:$L$507,MATCH($A424,'Russian Bonds'!$A$2:$A$507,0))/100))</f>
        <v>2.2103784321716549</v>
      </c>
      <c r="D424">
        <f>D$50*EXP(-D$49*(HLOOKUP(D$49,'Russian Bonds'!$B$1:$L$507,MATCH($A424,'Russian Bonds'!$A$2:$A$507,0))/100))</f>
        <v>15.995705787345784</v>
      </c>
      <c r="E424">
        <f>E$50*EXP(-E$49*(HLOOKUP(E$49,'Russian Bonds'!$B$1:$L$507,MATCH($A424,'Russian Bonds'!$A$2:$A$507,0))/100))</f>
        <v>1.6249382521002904</v>
      </c>
      <c r="F424">
        <f>F$50*EXP(-F$49*(HLOOKUP(F$49,'Russian Bonds'!$B$1:$L$507,MATCH($A424,'Russian Bonds'!$A$2:$A$507,0))/100))</f>
        <v>14.308185350458494</v>
      </c>
      <c r="G424">
        <f>G$50*EXP(-G$49*(HLOOKUP(G$49,'Russian Bonds'!$B$1:$L$507,MATCH($A424,'Russian Bonds'!$A$2:$A$507,0))/100))</f>
        <v>1.0957919699517606</v>
      </c>
      <c r="H424">
        <f>H$50*EXP(-H$49*(HLOOKUP(H$49,'Russian Bonds'!$B$1:$L$507,MATCH($A424,'Russian Bonds'!$A$2:$A$507,0))/100))</f>
        <v>1.0176309848327825</v>
      </c>
      <c r="I424">
        <f>I$50*EXP(-I$49*(HLOOKUP(I$49,'Russian Bonds'!$B$1:$L$507,MATCH($A424,'Russian Bonds'!$A$2:$A$507,0))/100))</f>
        <v>0.94051974347741829</v>
      </c>
      <c r="J424">
        <f>J$50*EXP(-J$49*(HLOOKUP(J$49,'Russian Bonds'!$B$1:$L$507,MATCH($A424,'Russian Bonds'!$A$2:$A$507,0))/100))</f>
        <v>0.86925162564324121</v>
      </c>
      <c r="K424">
        <f>K$50*EXP(-K$49*(HLOOKUP(K$49,'Russian Bonds'!$B$1:$L$507,MATCH($A424,'Russian Bonds'!$A$2:$A$507,0))/100))</f>
        <v>10.539552842114334</v>
      </c>
      <c r="L424">
        <f>L$50*EXP(-L$49*(HLOOKUP(L$49,'Russian Bonds'!$B$1:$L$507,MATCH($A424,'Russian Bonds'!$A$2:$A$507,0))/100))</f>
        <v>0.43000089007397713</v>
      </c>
      <c r="M424">
        <f>M$50*EXP(-M$49*(HLOOKUP(M$49,'Russian Bonds'!$B$1:$L$507,MATCH($A424,'Russian Bonds'!$A$2:$A$507,0))/100))</f>
        <v>0.39753670864579321</v>
      </c>
      <c r="N424">
        <f>N$50*EXP(-N$49*(HLOOKUP(N$49,'Russian Bonds'!$B$1:$L$507,MATCH($A424,'Russian Bonds'!$A$2:$A$507,0))/100))</f>
        <v>0.36752350604144551</v>
      </c>
      <c r="O424">
        <f>O$50*EXP(-O$49*(HLOOKUP(O$49,'Russian Bonds'!$B$1:$L$507,MATCH($A424,'Russian Bonds'!$A$2:$A$507,0))/100))</f>
        <v>0.33977623840858295</v>
      </c>
      <c r="P424">
        <f>P$50*EXP(-P$49*(HLOOKUP(P$49,'Russian Bonds'!$B$1:$L$507,MATCH($A424,'Russian Bonds'!$A$2:$A$507,0))/100))</f>
        <v>0.30713496568722087</v>
      </c>
      <c r="Q424">
        <f>Q$50*EXP(-Q$49*(HLOOKUP(Q$49,'Russian Bonds'!$B$1:$L$507,MATCH($A424,'Russian Bonds'!$A$2:$A$507,0))/100))</f>
        <v>0.28352130737277204</v>
      </c>
      <c r="R424">
        <f>R$50*EXP(-R$49*(HLOOKUP(R$49,'Russian Bonds'!$B$1:$L$507,MATCH($A424,'Russian Bonds'!$A$2:$A$507,0))/100))</f>
        <v>0.26172315338471563</v>
      </c>
      <c r="S424">
        <f>S$50*EXP(-S$49*(HLOOKUP(S$49,'Russian Bonds'!$B$1:$L$507,MATCH($A424,'Russian Bonds'!$A$2:$A$507,0))/100))</f>
        <v>0.24160092111728779</v>
      </c>
      <c r="T424">
        <f>T$50*EXP(-T$49*(HLOOKUP(T$49,'Russian Bonds'!$B$1:$L$507,MATCH($A424,'Russian Bonds'!$A$2:$A$507,0))/100))</f>
        <v>0.22302575958543649</v>
      </c>
      <c r="U424" s="25">
        <f>U$50*EXP(-U$49*(HLOOKUP(U$49,'Russian Bonds'!$B$1:$L$507,MATCH($A424,'Russian Bonds'!$A$2:$A$507,0))/100))</f>
        <v>5.1019791733962281</v>
      </c>
      <c r="W424" s="129">
        <f t="shared" si="40"/>
        <v>74.166311466038465</v>
      </c>
      <c r="X424" s="21">
        <f t="shared" si="38"/>
        <v>5.7405292354514179</v>
      </c>
      <c r="Y424" s="28">
        <f t="shared" si="39"/>
        <v>2.6137142453632242E-3</v>
      </c>
    </row>
    <row r="425" spans="1:25" x14ac:dyDescent="0.2">
      <c r="A425" s="175">
        <v>41471</v>
      </c>
      <c r="B425">
        <f>B$50*EXP(-B$49*(HLOOKUP(B$49,'Russian Bonds'!$B$1:$L$507,MATCH($A425,'Russian Bonds'!$A$2:$A$507,0))/100))</f>
        <v>17.614056313234215</v>
      </c>
      <c r="C425">
        <f>C$50*EXP(-C$49*(HLOOKUP(C$49,'Russian Bonds'!$B$1:$L$507,MATCH($A425,'Russian Bonds'!$A$2:$A$507,0))/100))</f>
        <v>2.2121474424271472</v>
      </c>
      <c r="D425">
        <f>D$50*EXP(-D$49*(HLOOKUP(D$49,'Russian Bonds'!$B$1:$L$507,MATCH($A425,'Russian Bonds'!$A$2:$A$507,0))/100))</f>
        <v>16.02452398636121</v>
      </c>
      <c r="E425">
        <f>E$50*EXP(-E$49*(HLOOKUP(E$49,'Russian Bonds'!$B$1:$L$507,MATCH($A425,'Russian Bonds'!$A$2:$A$507,0))/100))</f>
        <v>1.6288427874736024</v>
      </c>
      <c r="F425">
        <f>F$50*EXP(-F$49*(HLOOKUP(F$49,'Russian Bonds'!$B$1:$L$507,MATCH($A425,'Russian Bonds'!$A$2:$A$507,0))/100))</f>
        <v>14.358351739153804</v>
      </c>
      <c r="G425">
        <f>G$50*EXP(-G$49*(HLOOKUP(G$49,'Russian Bonds'!$B$1:$L$507,MATCH($A425,'Russian Bonds'!$A$2:$A$507,0))/100))</f>
        <v>1.1004039746557919</v>
      </c>
      <c r="H425">
        <f>H$50*EXP(-H$49*(HLOOKUP(H$49,'Russian Bonds'!$B$1:$L$507,MATCH($A425,'Russian Bonds'!$A$2:$A$507,0))/100))</f>
        <v>1.0226296132967816</v>
      </c>
      <c r="I425">
        <f>I$50*EXP(-I$49*(HLOOKUP(I$49,'Russian Bonds'!$B$1:$L$507,MATCH($A425,'Russian Bonds'!$A$2:$A$507,0))/100))</f>
        <v>0.94580142895743846</v>
      </c>
      <c r="J425">
        <f>J$50*EXP(-J$49*(HLOOKUP(J$49,'Russian Bonds'!$B$1:$L$507,MATCH($A425,'Russian Bonds'!$A$2:$A$507,0))/100))</f>
        <v>0.8747451974660585</v>
      </c>
      <c r="K425">
        <f>K$50*EXP(-K$49*(HLOOKUP(K$49,'Russian Bonds'!$B$1:$L$507,MATCH($A425,'Russian Bonds'!$A$2:$A$507,0))/100))</f>
        <v>10.581795482439937</v>
      </c>
      <c r="L425">
        <f>L$50*EXP(-L$49*(HLOOKUP(L$49,'Russian Bonds'!$B$1:$L$507,MATCH($A425,'Russian Bonds'!$A$2:$A$507,0))/100))</f>
        <v>0.4318970625105058</v>
      </c>
      <c r="M425">
        <f>M$50*EXP(-M$49*(HLOOKUP(M$49,'Russian Bonds'!$B$1:$L$507,MATCH($A425,'Russian Bonds'!$A$2:$A$507,0))/100))</f>
        <v>0.39944947180637452</v>
      </c>
      <c r="N425">
        <f>N$50*EXP(-N$49*(HLOOKUP(N$49,'Russian Bonds'!$B$1:$L$507,MATCH($A425,'Russian Bonds'!$A$2:$A$507,0))/100))</f>
        <v>0.36943960581466179</v>
      </c>
      <c r="O425">
        <f>O$50*EXP(-O$49*(HLOOKUP(O$49,'Russian Bonds'!$B$1:$L$507,MATCH($A425,'Russian Bonds'!$A$2:$A$507,0))/100))</f>
        <v>0.34168432299405194</v>
      </c>
      <c r="P425">
        <f>P$50*EXP(-P$49*(HLOOKUP(P$49,'Russian Bonds'!$B$1:$L$507,MATCH($A425,'Russian Bonds'!$A$2:$A$507,0))/100))</f>
        <v>0.30759601383541635</v>
      </c>
      <c r="Q425">
        <f>Q$50*EXP(-Q$49*(HLOOKUP(Q$49,'Russian Bonds'!$B$1:$L$507,MATCH($A425,'Russian Bonds'!$A$2:$A$507,0))/100))</f>
        <v>0.28397530456546988</v>
      </c>
      <c r="R425">
        <f>R$50*EXP(-R$49*(HLOOKUP(R$49,'Russian Bonds'!$B$1:$L$507,MATCH($A425,'Russian Bonds'!$A$2:$A$507,0))/100))</f>
        <v>0.26216846114982506</v>
      </c>
      <c r="S425">
        <f>S$50*EXP(-S$49*(HLOOKUP(S$49,'Russian Bonds'!$B$1:$L$507,MATCH($A425,'Russian Bonds'!$A$2:$A$507,0))/100))</f>
        <v>0.24203619440373295</v>
      </c>
      <c r="T425">
        <f>T$50*EXP(-T$49*(HLOOKUP(T$49,'Russian Bonds'!$B$1:$L$507,MATCH($A425,'Russian Bonds'!$A$2:$A$507,0))/100))</f>
        <v>0.22344991134522163</v>
      </c>
      <c r="U425" s="25">
        <f>U$50*EXP(-U$49*(HLOOKUP(U$49,'Russian Bonds'!$B$1:$L$507,MATCH($A425,'Russian Bonds'!$A$2:$A$507,0))/100))</f>
        <v>5.0816120181692979</v>
      </c>
      <c r="W425" s="129">
        <f t="shared" si="40"/>
        <v>74.306606332060568</v>
      </c>
      <c r="X425" s="21">
        <f t="shared" si="38"/>
        <v>5.7386063510513958</v>
      </c>
      <c r="Y425" s="28">
        <f t="shared" si="39"/>
        <v>1.8898383605287115E-3</v>
      </c>
    </row>
    <row r="426" spans="1:25" x14ac:dyDescent="0.2">
      <c r="A426" s="175">
        <v>41472</v>
      </c>
      <c r="B426">
        <f>B$50*EXP(-B$49*(HLOOKUP(B$49,'Russian Bonds'!$B$1:$L$507,MATCH($A426,'Russian Bonds'!$A$2:$A$507,0))/100))</f>
        <v>17.617579476801474</v>
      </c>
      <c r="C426">
        <f>C$50*EXP(-C$49*(HLOOKUP(C$49,'Russian Bonds'!$B$1:$L$507,MATCH($A426,'Russian Bonds'!$A$2:$A$507,0))/100))</f>
        <v>2.2130324783995121</v>
      </c>
      <c r="D426">
        <f>D$50*EXP(-D$49*(HLOOKUP(D$49,'Russian Bonds'!$B$1:$L$507,MATCH($A426,'Russian Bonds'!$A$2:$A$507,0))/100))</f>
        <v>16.029332064732813</v>
      </c>
      <c r="E426">
        <f>E$50*EXP(-E$49*(HLOOKUP(E$49,'Russian Bonds'!$B$1:$L$507,MATCH($A426,'Russian Bonds'!$A$2:$A$507,0))/100))</f>
        <v>1.629494454913391</v>
      </c>
      <c r="F426">
        <f>F$50*EXP(-F$49*(HLOOKUP(F$49,'Russian Bonds'!$B$1:$L$507,MATCH($A426,'Russian Bonds'!$A$2:$A$507,0))/100))</f>
        <v>14.358351739153804</v>
      </c>
      <c r="G426">
        <f>G$50*EXP(-G$49*(HLOOKUP(G$49,'Russian Bonds'!$B$1:$L$507,MATCH($A426,'Russian Bonds'!$A$2:$A$507,0))/100))</f>
        <v>1.1004039746557919</v>
      </c>
      <c r="H426">
        <f>H$50*EXP(-H$49*(HLOOKUP(H$49,'Russian Bonds'!$B$1:$L$507,MATCH($A426,'Russian Bonds'!$A$2:$A$507,0))/100))</f>
        <v>1.0211989335476681</v>
      </c>
      <c r="I426">
        <f>I$50*EXP(-I$49*(HLOOKUP(I$49,'Russian Bonds'!$B$1:$L$507,MATCH($A426,'Russian Bonds'!$A$2:$A$507,0))/100))</f>
        <v>0.94428935665152658</v>
      </c>
      <c r="J426">
        <f>J$50*EXP(-J$49*(HLOOKUP(J$49,'Russian Bonds'!$B$1:$L$507,MATCH($A426,'Russian Bonds'!$A$2:$A$507,0))/100))</f>
        <v>0.87317207234796979</v>
      </c>
      <c r="K426">
        <f>K$50*EXP(-K$49*(HLOOKUP(K$49,'Russian Bonds'!$B$1:$L$507,MATCH($A426,'Russian Bonds'!$A$2:$A$507,0))/100))</f>
        <v>10.560653040964015</v>
      </c>
      <c r="L426">
        <f>L$50*EXP(-L$49*(HLOOKUP(L$49,'Russian Bonds'!$B$1:$L$507,MATCH($A426,'Russian Bonds'!$A$2:$A$507,0))/100))</f>
        <v>0.430947933397822</v>
      </c>
      <c r="M426">
        <f>M$50*EXP(-M$49*(HLOOKUP(M$49,'Russian Bonds'!$B$1:$L$507,MATCH($A426,'Russian Bonds'!$A$2:$A$507,0))/100))</f>
        <v>0.39849194256873838</v>
      </c>
      <c r="N426">
        <f>N$50*EXP(-N$49*(HLOOKUP(N$49,'Russian Bonds'!$B$1:$L$507,MATCH($A426,'Russian Bonds'!$A$2:$A$507,0))/100))</f>
        <v>0.36848031046390267</v>
      </c>
      <c r="O426">
        <f>O$50*EXP(-O$49*(HLOOKUP(O$49,'Russian Bonds'!$B$1:$L$507,MATCH($A426,'Russian Bonds'!$A$2:$A$507,0))/100))</f>
        <v>0.34072894504298029</v>
      </c>
      <c r="P426">
        <f>P$50*EXP(-P$49*(HLOOKUP(P$49,'Russian Bonds'!$B$1:$L$507,MATCH($A426,'Russian Bonds'!$A$2:$A$507,0))/100))</f>
        <v>0.30667460859282769</v>
      </c>
      <c r="Q426">
        <f>Q$50*EXP(-Q$49*(HLOOKUP(Q$49,'Russian Bonds'!$B$1:$L$507,MATCH($A426,'Russian Bonds'!$A$2:$A$507,0))/100))</f>
        <v>0.28306803599477587</v>
      </c>
      <c r="R426">
        <f>R$50*EXP(-R$49*(HLOOKUP(R$49,'Russian Bonds'!$B$1:$L$507,MATCH($A426,'Russian Bonds'!$A$2:$A$507,0))/100))</f>
        <v>0.26127860199970165</v>
      </c>
      <c r="S426">
        <f>S$50*EXP(-S$49*(HLOOKUP(S$49,'Russian Bonds'!$B$1:$L$507,MATCH($A426,'Russian Bonds'!$A$2:$A$507,0))/100))</f>
        <v>0.24116643061803839</v>
      </c>
      <c r="T426">
        <f>T$50*EXP(-T$49*(HLOOKUP(T$49,'Russian Bonds'!$B$1:$L$507,MATCH($A426,'Russian Bonds'!$A$2:$A$507,0))/100))</f>
        <v>0.22260241294888566</v>
      </c>
      <c r="U426" s="25">
        <f>U$50*EXP(-U$49*(HLOOKUP(U$49,'Russian Bonds'!$B$1:$L$507,MATCH($A426,'Russian Bonds'!$A$2:$A$507,0))/100))</f>
        <v>5.0613261688430651</v>
      </c>
      <c r="W426" s="129">
        <f t="shared" si="40"/>
        <v>74.262272982638706</v>
      </c>
      <c r="X426" s="21">
        <f t="shared" si="38"/>
        <v>5.7318778311180818</v>
      </c>
      <c r="Y426" s="28">
        <f t="shared" si="39"/>
        <v>-5.9680534634486571E-4</v>
      </c>
    </row>
    <row r="427" spans="1:25" x14ac:dyDescent="0.2">
      <c r="A427" s="175">
        <v>41473</v>
      </c>
      <c r="B427">
        <f>B$50*EXP(-B$49*(HLOOKUP(B$49,'Russian Bonds'!$B$1:$L$507,MATCH($A427,'Russian Bonds'!$A$2:$A$507,0))/100))</f>
        <v>17.619341322839986</v>
      </c>
      <c r="C427">
        <f>C$50*EXP(-C$49*(HLOOKUP(C$49,'Russian Bonds'!$B$1:$L$507,MATCH($A427,'Russian Bonds'!$A$2:$A$507,0))/100))</f>
        <v>2.2134751291587924</v>
      </c>
      <c r="D427">
        <f>D$50*EXP(-D$49*(HLOOKUP(D$49,'Russian Bonds'!$B$1:$L$507,MATCH($A427,'Russian Bonds'!$A$2:$A$507,0))/100))</f>
        <v>16.029332064732813</v>
      </c>
      <c r="E427">
        <f>E$50*EXP(-E$49*(HLOOKUP(E$49,'Russian Bonds'!$B$1:$L$507,MATCH($A427,'Russian Bonds'!$A$2:$A$507,0))/100))</f>
        <v>1.629494454913391</v>
      </c>
      <c r="F427">
        <f>F$50*EXP(-F$49*(HLOOKUP(F$49,'Russian Bonds'!$B$1:$L$507,MATCH($A427,'Russian Bonds'!$A$2:$A$507,0))/100))</f>
        <v>14.358351739153804</v>
      </c>
      <c r="G427">
        <f>G$50*EXP(-G$49*(HLOOKUP(G$49,'Russian Bonds'!$B$1:$L$507,MATCH($A427,'Russian Bonds'!$A$2:$A$507,0))/100))</f>
        <v>1.1004039746557919</v>
      </c>
      <c r="H427">
        <f>H$50*EXP(-H$49*(HLOOKUP(H$49,'Russian Bonds'!$B$1:$L$507,MATCH($A427,'Russian Bonds'!$A$2:$A$507,0))/100))</f>
        <v>1.0219140230532791</v>
      </c>
      <c r="I427">
        <f>I$50*EXP(-I$49*(HLOOKUP(I$49,'Russian Bonds'!$B$1:$L$507,MATCH($A427,'Russian Bonds'!$A$2:$A$507,0))/100))</f>
        <v>0.94504509039003748</v>
      </c>
      <c r="J427">
        <f>J$50*EXP(-J$49*(HLOOKUP(J$49,'Russian Bonds'!$B$1:$L$507,MATCH($A427,'Russian Bonds'!$A$2:$A$507,0))/100))</f>
        <v>0.8739582809538865</v>
      </c>
      <c r="K427">
        <f>K$50*EXP(-K$49*(HLOOKUP(K$49,'Russian Bonds'!$B$1:$L$507,MATCH($A427,'Russian Bonds'!$A$2:$A$507,0))/100))</f>
        <v>10.550097666489901</v>
      </c>
      <c r="L427">
        <f>L$50*EXP(-L$49*(HLOOKUP(L$49,'Russian Bonds'!$B$1:$L$507,MATCH($A427,'Russian Bonds'!$A$2:$A$507,0))/100))</f>
        <v>0.43047415129901179</v>
      </c>
      <c r="M427">
        <f>M$50*EXP(-M$49*(HLOOKUP(M$49,'Russian Bonds'!$B$1:$L$507,MATCH($A427,'Russian Bonds'!$A$2:$A$507,0))/100))</f>
        <v>0.39801403903712329</v>
      </c>
      <c r="N427">
        <f>N$50*EXP(-N$49*(HLOOKUP(N$49,'Russian Bonds'!$B$1:$L$507,MATCH($A427,'Russian Bonds'!$A$2:$A$507,0))/100))</f>
        <v>0.36800159729128062</v>
      </c>
      <c r="O427">
        <f>O$50*EXP(-O$49*(HLOOKUP(O$49,'Russian Bonds'!$B$1:$L$507,MATCH($A427,'Russian Bonds'!$A$2:$A$507,0))/100))</f>
        <v>0.34025225827851407</v>
      </c>
      <c r="P427">
        <f>P$50*EXP(-P$49*(HLOOKUP(P$49,'Russian Bonds'!$B$1:$L$507,MATCH($A427,'Russian Bonds'!$A$2:$A$507,0))/100))</f>
        <v>0.30484007006048008</v>
      </c>
      <c r="Q427">
        <f>Q$50*EXP(-Q$49*(HLOOKUP(Q$49,'Russian Bonds'!$B$1:$L$507,MATCH($A427,'Russian Bonds'!$A$2:$A$507,0))/100))</f>
        <v>0.28126218545011789</v>
      </c>
      <c r="R427">
        <f>R$50*EXP(-R$49*(HLOOKUP(R$49,'Russian Bonds'!$B$1:$L$507,MATCH($A427,'Russian Bonds'!$A$2:$A$507,0))/100))</f>
        <v>0.25950793459823512</v>
      </c>
      <c r="S427">
        <f>S$50*EXP(-S$49*(HLOOKUP(S$49,'Russian Bonds'!$B$1:$L$507,MATCH($A427,'Russian Bonds'!$A$2:$A$507,0))/100))</f>
        <v>0.23943626837595447</v>
      </c>
      <c r="T427">
        <f>T$50*EXP(-T$49*(HLOOKUP(T$49,'Russian Bonds'!$B$1:$L$507,MATCH($A427,'Russian Bonds'!$A$2:$A$507,0))/100))</f>
        <v>0.22091704711287072</v>
      </c>
      <c r="U427" s="25">
        <f>U$50*EXP(-U$49*(HLOOKUP(U$49,'Russian Bonds'!$B$1:$L$507,MATCH($A427,'Russian Bonds'!$A$2:$A$507,0))/100))</f>
        <v>5.0009532170016788</v>
      </c>
      <c r="W427" s="129">
        <f t="shared" si="40"/>
        <v>74.185072514846951</v>
      </c>
      <c r="X427" s="21">
        <f t="shared" si="38"/>
        <v>5.7180845461523182</v>
      </c>
      <c r="Y427" s="28">
        <f t="shared" si="39"/>
        <v>-1.0401058300205264E-3</v>
      </c>
    </row>
    <row r="428" spans="1:25" x14ac:dyDescent="0.2">
      <c r="A428" s="175">
        <v>41474</v>
      </c>
      <c r="B428">
        <f>B$50*EXP(-B$49*(HLOOKUP(B$49,'Russian Bonds'!$B$1:$L$507,MATCH($A428,'Russian Bonds'!$A$2:$A$507,0))/100))</f>
        <v>17.621103345071916</v>
      </c>
      <c r="C428">
        <f>C$50*EXP(-C$49*(HLOOKUP(C$49,'Russian Bonds'!$B$1:$L$507,MATCH($A428,'Russian Bonds'!$A$2:$A$507,0))/100))</f>
        <v>2.2130324783995121</v>
      </c>
      <c r="D428">
        <f>D$50*EXP(-D$49*(HLOOKUP(D$49,'Russian Bonds'!$B$1:$L$507,MATCH($A428,'Russian Bonds'!$A$2:$A$507,0))/100))</f>
        <v>16.02452398636121</v>
      </c>
      <c r="E428">
        <f>E$50*EXP(-E$49*(HLOOKUP(E$49,'Russian Bonds'!$B$1:$L$507,MATCH($A428,'Russian Bonds'!$A$2:$A$507,0))/100))</f>
        <v>1.6288427874736024</v>
      </c>
      <c r="F428">
        <f>F$50*EXP(-F$49*(HLOOKUP(F$49,'Russian Bonds'!$B$1:$L$507,MATCH($A428,'Russian Bonds'!$A$2:$A$507,0))/100))</f>
        <v>14.351174357779101</v>
      </c>
      <c r="G428">
        <f>G$50*EXP(-G$49*(HLOOKUP(G$49,'Russian Bonds'!$B$1:$L$507,MATCH($A428,'Russian Bonds'!$A$2:$A$507,0))/100))</f>
        <v>1.0997439303041052</v>
      </c>
      <c r="H428">
        <f>H$50*EXP(-H$49*(HLOOKUP(H$49,'Russian Bonds'!$B$1:$L$507,MATCH($A428,'Russian Bonds'!$A$2:$A$507,0))/100))</f>
        <v>1.0204843444295553</v>
      </c>
      <c r="I428">
        <f>I$50*EXP(-I$49*(HLOOKUP(I$49,'Russian Bonds'!$B$1:$L$507,MATCH($A428,'Russian Bonds'!$A$2:$A$507,0))/100))</f>
        <v>0.94353422725823632</v>
      </c>
      <c r="J428">
        <f>J$50*EXP(-J$49*(HLOOKUP(J$49,'Russian Bonds'!$B$1:$L$507,MATCH($A428,'Russian Bonds'!$A$2:$A$507,0))/100))</f>
        <v>0.87238657101147932</v>
      </c>
      <c r="K428">
        <f>K$50*EXP(-K$49*(HLOOKUP(K$49,'Russian Bonds'!$B$1:$L$507,MATCH($A428,'Russian Bonds'!$A$2:$A$507,0))/100))</f>
        <v>10.550097666489901</v>
      </c>
      <c r="L428">
        <f>L$50*EXP(-L$49*(HLOOKUP(L$49,'Russian Bonds'!$B$1:$L$507,MATCH($A428,'Russian Bonds'!$A$2:$A$507,0))/100))</f>
        <v>0.43047415129901179</v>
      </c>
      <c r="M428">
        <f>M$50*EXP(-M$49*(HLOOKUP(M$49,'Russian Bonds'!$B$1:$L$507,MATCH($A428,'Russian Bonds'!$A$2:$A$507,0))/100))</f>
        <v>0.39801403903712329</v>
      </c>
      <c r="N428">
        <f>N$50*EXP(-N$49*(HLOOKUP(N$49,'Russian Bonds'!$B$1:$L$507,MATCH($A428,'Russian Bonds'!$A$2:$A$507,0))/100))</f>
        <v>0.36800159729128062</v>
      </c>
      <c r="O428">
        <f>O$50*EXP(-O$49*(HLOOKUP(O$49,'Russian Bonds'!$B$1:$L$507,MATCH($A428,'Russian Bonds'!$A$2:$A$507,0))/100))</f>
        <v>0.34025225827851407</v>
      </c>
      <c r="P428">
        <f>P$50*EXP(-P$49*(HLOOKUP(P$49,'Russian Bonds'!$B$1:$L$507,MATCH($A428,'Russian Bonds'!$A$2:$A$507,0))/100))</f>
        <v>0.30484007006048008</v>
      </c>
      <c r="Q428">
        <f>Q$50*EXP(-Q$49*(HLOOKUP(Q$49,'Russian Bonds'!$B$1:$L$507,MATCH($A428,'Russian Bonds'!$A$2:$A$507,0))/100))</f>
        <v>0.28126218545011789</v>
      </c>
      <c r="R428">
        <f>R$50*EXP(-R$49*(HLOOKUP(R$49,'Russian Bonds'!$B$1:$L$507,MATCH($A428,'Russian Bonds'!$A$2:$A$507,0))/100))</f>
        <v>0.25950793459823512</v>
      </c>
      <c r="S428">
        <f>S$50*EXP(-S$49*(HLOOKUP(S$49,'Russian Bonds'!$B$1:$L$507,MATCH($A428,'Russian Bonds'!$A$2:$A$507,0))/100))</f>
        <v>0.23943626837595447</v>
      </c>
      <c r="T428">
        <f>T$50*EXP(-T$49*(HLOOKUP(T$49,'Russian Bonds'!$B$1:$L$507,MATCH($A428,'Russian Bonds'!$A$2:$A$507,0))/100))</f>
        <v>0.22091704711287072</v>
      </c>
      <c r="U428" s="25">
        <f>U$50*EXP(-U$49*(HLOOKUP(U$49,'Russian Bonds'!$B$1:$L$507,MATCH($A428,'Russian Bonds'!$A$2:$A$507,0))/100))</f>
        <v>4.9909613058095061</v>
      </c>
      <c r="W428" s="129">
        <f t="shared" si="40"/>
        <v>74.158590551891706</v>
      </c>
      <c r="X428" s="21">
        <f t="shared" si="38"/>
        <v>5.71618788763013</v>
      </c>
      <c r="Y428" s="28">
        <f t="shared" si="39"/>
        <v>-3.570353150123792E-4</v>
      </c>
    </row>
    <row r="429" spans="1:25" x14ac:dyDescent="0.2">
      <c r="A429" s="175">
        <v>41475</v>
      </c>
      <c r="B429">
        <f>B$50*EXP(-B$49*(HLOOKUP(B$49,'Russian Bonds'!$B$1:$L$507,MATCH($A429,'Russian Bonds'!$A$2:$A$507,0))/100))</f>
        <v>17.615817806938754</v>
      </c>
      <c r="C429">
        <f>C$50*EXP(-C$49*(HLOOKUP(C$49,'Russian Bonds'!$B$1:$L$507,MATCH($A429,'Russian Bonds'!$A$2:$A$507,0))/100))</f>
        <v>2.2125899161615314</v>
      </c>
      <c r="D429">
        <f>D$50*EXP(-D$49*(HLOOKUP(D$49,'Russian Bonds'!$B$1:$L$507,MATCH($A429,'Russian Bonds'!$A$2:$A$507,0))/100))</f>
        <v>16.02452398636121</v>
      </c>
      <c r="E429">
        <f>E$50*EXP(-E$49*(HLOOKUP(E$49,'Russian Bonds'!$B$1:$L$507,MATCH($A429,'Russian Bonds'!$A$2:$A$507,0))/100))</f>
        <v>1.6288427874736024</v>
      </c>
      <c r="F429">
        <f>F$50*EXP(-F$49*(HLOOKUP(F$49,'Russian Bonds'!$B$1:$L$507,MATCH($A429,'Russian Bonds'!$A$2:$A$507,0))/100))</f>
        <v>14.358351739153804</v>
      </c>
      <c r="G429">
        <f>G$50*EXP(-G$49*(HLOOKUP(G$49,'Russian Bonds'!$B$1:$L$507,MATCH($A429,'Russian Bonds'!$A$2:$A$507,0))/100))</f>
        <v>1.1004039746557919</v>
      </c>
      <c r="H429">
        <f>H$50*EXP(-H$49*(HLOOKUP(H$49,'Russian Bonds'!$B$1:$L$507,MATCH($A429,'Russian Bonds'!$A$2:$A$507,0))/100))</f>
        <v>1.0226296132967816</v>
      </c>
      <c r="I429">
        <f>I$50*EXP(-I$49*(HLOOKUP(I$49,'Russian Bonds'!$B$1:$L$507,MATCH($A429,'Russian Bonds'!$A$2:$A$507,0))/100))</f>
        <v>0.94580142895743846</v>
      </c>
      <c r="J429">
        <f>J$50*EXP(-J$49*(HLOOKUP(J$49,'Russian Bonds'!$B$1:$L$507,MATCH($A429,'Russian Bonds'!$A$2:$A$507,0))/100))</f>
        <v>0.8747451974660585</v>
      </c>
      <c r="K429">
        <f>K$50*EXP(-K$49*(HLOOKUP(K$49,'Russian Bonds'!$B$1:$L$507,MATCH($A429,'Russian Bonds'!$A$2:$A$507,0))/100))</f>
        <v>10.560653040964015</v>
      </c>
      <c r="L429">
        <f>L$50*EXP(-L$49*(HLOOKUP(L$49,'Russian Bonds'!$B$1:$L$507,MATCH($A429,'Russian Bonds'!$A$2:$A$507,0))/100))</f>
        <v>0.430947933397822</v>
      </c>
      <c r="M429">
        <f>M$50*EXP(-M$49*(HLOOKUP(M$49,'Russian Bonds'!$B$1:$L$507,MATCH($A429,'Russian Bonds'!$A$2:$A$507,0))/100))</f>
        <v>0.39849194256873838</v>
      </c>
      <c r="N429">
        <f>N$50*EXP(-N$49*(HLOOKUP(N$49,'Russian Bonds'!$B$1:$L$507,MATCH($A429,'Russian Bonds'!$A$2:$A$507,0))/100))</f>
        <v>0.36848031046390267</v>
      </c>
      <c r="O429">
        <f>O$50*EXP(-O$49*(HLOOKUP(O$49,'Russian Bonds'!$B$1:$L$507,MATCH($A429,'Russian Bonds'!$A$2:$A$507,0))/100))</f>
        <v>0.34072894504298029</v>
      </c>
      <c r="P429">
        <f>P$50*EXP(-P$49*(HLOOKUP(P$49,'Russian Bonds'!$B$1:$L$507,MATCH($A429,'Russian Bonds'!$A$2:$A$507,0))/100))</f>
        <v>0.30484007006048008</v>
      </c>
      <c r="Q429">
        <f>Q$50*EXP(-Q$49*(HLOOKUP(Q$49,'Russian Bonds'!$B$1:$L$507,MATCH($A429,'Russian Bonds'!$A$2:$A$507,0))/100))</f>
        <v>0.28126218545011789</v>
      </c>
      <c r="R429">
        <f>R$50*EXP(-R$49*(HLOOKUP(R$49,'Russian Bonds'!$B$1:$L$507,MATCH($A429,'Russian Bonds'!$A$2:$A$507,0))/100))</f>
        <v>0.25950793459823512</v>
      </c>
      <c r="S429">
        <f>S$50*EXP(-S$49*(HLOOKUP(S$49,'Russian Bonds'!$B$1:$L$507,MATCH($A429,'Russian Bonds'!$A$2:$A$507,0))/100))</f>
        <v>0.23943626837595447</v>
      </c>
      <c r="T429">
        <f>T$50*EXP(-T$49*(HLOOKUP(T$49,'Russian Bonds'!$B$1:$L$507,MATCH($A429,'Russian Bonds'!$A$2:$A$507,0))/100))</f>
        <v>0.22091704711287072</v>
      </c>
      <c r="U429" s="25">
        <f>U$50*EXP(-U$49*(HLOOKUP(U$49,'Russian Bonds'!$B$1:$L$507,MATCH($A429,'Russian Bonds'!$A$2:$A$507,0))/100))</f>
        <v>5.0009532170016788</v>
      </c>
      <c r="W429" s="129">
        <f t="shared" si="40"/>
        <v>74.189925345501763</v>
      </c>
      <c r="X429" s="21">
        <f t="shared" si="38"/>
        <v>5.7193982746917573</v>
      </c>
      <c r="Y429" s="28">
        <f t="shared" si="39"/>
        <v>4.2244836608604155E-4</v>
      </c>
    </row>
    <row r="430" spans="1:25" x14ac:dyDescent="0.2">
      <c r="A430" s="175">
        <v>41478</v>
      </c>
      <c r="B430">
        <f>B$50*EXP(-B$49*(HLOOKUP(B$49,'Russian Bonds'!$B$1:$L$507,MATCH($A430,'Russian Bonds'!$A$2:$A$507,0))/100))</f>
        <v>17.622865543514877</v>
      </c>
      <c r="C430">
        <f>C$50*EXP(-C$49*(HLOOKUP(C$49,'Russian Bonds'!$B$1:$L$507,MATCH($A430,'Russian Bonds'!$A$2:$A$507,0))/100))</f>
        <v>2.2134751291587924</v>
      </c>
      <c r="D430">
        <f>D$50*EXP(-D$49*(HLOOKUP(D$49,'Russian Bonds'!$B$1:$L$507,MATCH($A430,'Russian Bonds'!$A$2:$A$507,0))/100))</f>
        <v>16.019717350196775</v>
      </c>
      <c r="E430">
        <f>E$50*EXP(-E$49*(HLOOKUP(E$49,'Russian Bonds'!$B$1:$L$507,MATCH($A430,'Russian Bonds'!$A$2:$A$507,0))/100))</f>
        <v>1.6281913806486632</v>
      </c>
      <c r="F430">
        <f>F$50*EXP(-F$49*(HLOOKUP(F$49,'Russian Bonds'!$B$1:$L$507,MATCH($A430,'Russian Bonds'!$A$2:$A$507,0))/100))</f>
        <v>14.34400056419806</v>
      </c>
      <c r="G430">
        <f>G$50*EXP(-G$49*(HLOOKUP(G$49,'Russian Bonds'!$B$1:$L$507,MATCH($A430,'Russian Bonds'!$A$2:$A$507,0))/100))</f>
        <v>1.0990842818602453</v>
      </c>
      <c r="H430">
        <f>H$50*EXP(-H$49*(HLOOKUP(H$49,'Russian Bonds'!$B$1:$L$507,MATCH($A430,'Russian Bonds'!$A$2:$A$507,0))/100))</f>
        <v>1.0211989335476681</v>
      </c>
      <c r="I430">
        <f>I$50*EXP(-I$49*(HLOOKUP(I$49,'Russian Bonds'!$B$1:$L$507,MATCH($A430,'Russian Bonds'!$A$2:$A$507,0))/100))</f>
        <v>0.94428935665152658</v>
      </c>
      <c r="J430">
        <f>J$50*EXP(-J$49*(HLOOKUP(J$49,'Russian Bonds'!$B$1:$L$507,MATCH($A430,'Russian Bonds'!$A$2:$A$507,0))/100))</f>
        <v>0.87317207234796979</v>
      </c>
      <c r="K430">
        <f>K$50*EXP(-K$49*(HLOOKUP(K$49,'Russian Bonds'!$B$1:$L$507,MATCH($A430,'Russian Bonds'!$A$2:$A$507,0))/100))</f>
        <v>10.550097666489901</v>
      </c>
      <c r="L430">
        <f>L$50*EXP(-L$49*(HLOOKUP(L$49,'Russian Bonds'!$B$1:$L$507,MATCH($A430,'Russian Bonds'!$A$2:$A$507,0))/100))</f>
        <v>0.43047415129901179</v>
      </c>
      <c r="M430">
        <f>M$50*EXP(-M$49*(HLOOKUP(M$49,'Russian Bonds'!$B$1:$L$507,MATCH($A430,'Russian Bonds'!$A$2:$A$507,0))/100))</f>
        <v>0.39801403903712329</v>
      </c>
      <c r="N430">
        <f>N$50*EXP(-N$49*(HLOOKUP(N$49,'Russian Bonds'!$B$1:$L$507,MATCH($A430,'Russian Bonds'!$A$2:$A$507,0))/100))</f>
        <v>0.36800159729128062</v>
      </c>
      <c r="O430">
        <f>O$50*EXP(-O$49*(HLOOKUP(O$49,'Russian Bonds'!$B$1:$L$507,MATCH($A430,'Russian Bonds'!$A$2:$A$507,0))/100))</f>
        <v>0.34025225827851407</v>
      </c>
      <c r="P430">
        <f>P$50*EXP(-P$49*(HLOOKUP(P$49,'Russian Bonds'!$B$1:$L$507,MATCH($A430,'Russian Bonds'!$A$2:$A$507,0))/100))</f>
        <v>0.30438315272905991</v>
      </c>
      <c r="Q430">
        <f>Q$50*EXP(-Q$49*(HLOOKUP(Q$49,'Russian Bonds'!$B$1:$L$507,MATCH($A430,'Russian Bonds'!$A$2:$A$507,0))/100))</f>
        <v>0.2808125257770635</v>
      </c>
      <c r="R430">
        <f>R$50*EXP(-R$49*(HLOOKUP(R$49,'Russian Bonds'!$B$1:$L$507,MATCH($A430,'Russian Bonds'!$A$2:$A$507,0))/100))</f>
        <v>0.25906714588598018</v>
      </c>
      <c r="S430">
        <f>S$50*EXP(-S$49*(HLOOKUP(S$49,'Russian Bonds'!$B$1:$L$507,MATCH($A430,'Russian Bonds'!$A$2:$A$507,0))/100))</f>
        <v>0.23900567074700516</v>
      </c>
      <c r="T430">
        <f>T$50*EXP(-T$49*(HLOOKUP(T$49,'Russian Bonds'!$B$1:$L$507,MATCH($A430,'Russian Bonds'!$A$2:$A$507,0))/100))</f>
        <v>0.22049770322620121</v>
      </c>
      <c r="U430" s="25">
        <f>U$50*EXP(-U$49*(HLOOKUP(U$49,'Russian Bonds'!$B$1:$L$507,MATCH($A430,'Russian Bonds'!$A$2:$A$507,0))/100))</f>
        <v>4.9710373350929871</v>
      </c>
      <c r="W430" s="129">
        <f t="shared" si="40"/>
        <v>74.127637857978698</v>
      </c>
      <c r="X430" s="21">
        <f t="shared" si="38"/>
        <v>5.7122096111568519</v>
      </c>
      <c r="Y430" s="28">
        <f t="shared" si="39"/>
        <v>-8.3992063838616595E-4</v>
      </c>
    </row>
    <row r="431" spans="1:25" x14ac:dyDescent="0.2">
      <c r="A431" s="175">
        <v>41479</v>
      </c>
      <c r="B431">
        <f>B$50*EXP(-B$49*(HLOOKUP(B$49,'Russian Bonds'!$B$1:$L$507,MATCH($A431,'Russian Bonds'!$A$2:$A$507,0))/100))</f>
        <v>17.619341322839986</v>
      </c>
      <c r="C431">
        <f>C$50*EXP(-C$49*(HLOOKUP(C$49,'Russian Bonds'!$B$1:$L$507,MATCH($A431,'Russian Bonds'!$A$2:$A$507,0))/100))</f>
        <v>2.2103784321716549</v>
      </c>
      <c r="D431">
        <f>D$50*EXP(-D$49*(HLOOKUP(D$49,'Russian Bonds'!$B$1:$L$507,MATCH($A431,'Russian Bonds'!$A$2:$A$507,0))/100))</f>
        <v>15.981316128454978</v>
      </c>
      <c r="E431">
        <f>E$50*EXP(-E$49*(HLOOKUP(E$49,'Russian Bonds'!$B$1:$L$507,MATCH($A431,'Russian Bonds'!$A$2:$A$507,0))/100))</f>
        <v>1.6229894956854698</v>
      </c>
      <c r="F431">
        <f>F$50*EXP(-F$49*(HLOOKUP(F$49,'Russian Bonds'!$B$1:$L$507,MATCH($A431,'Russian Bonds'!$A$2:$A$507,0))/100))</f>
        <v>14.265325116902622</v>
      </c>
      <c r="G431">
        <f>G$50*EXP(-G$49*(HLOOKUP(G$49,'Russian Bonds'!$B$1:$L$507,MATCH($A431,'Russian Bonds'!$A$2:$A$507,0))/100))</f>
        <v>1.0918542110786846</v>
      </c>
      <c r="H431">
        <f>H$50*EXP(-H$49*(HLOOKUP(H$49,'Russian Bonds'!$B$1:$L$507,MATCH($A431,'Russian Bonds'!$A$2:$A$507,0))/100))</f>
        <v>1.0133658976492468</v>
      </c>
      <c r="I431">
        <f>I$50*EXP(-I$49*(HLOOKUP(I$49,'Russian Bonds'!$B$1:$L$507,MATCH($A431,'Russian Bonds'!$A$2:$A$507,0))/100))</f>
        <v>0.9360160661812944</v>
      </c>
      <c r="J431">
        <f>J$50*EXP(-J$49*(HLOOKUP(J$49,'Russian Bonds'!$B$1:$L$507,MATCH($A431,'Russian Bonds'!$A$2:$A$507,0))/100))</f>
        <v>0.86457031777159365</v>
      </c>
      <c r="K431">
        <f>K$50*EXP(-K$49*(HLOOKUP(K$49,'Russian Bonds'!$B$1:$L$507,MATCH($A431,'Russian Bonds'!$A$2:$A$507,0))/100))</f>
        <v>10.466033589805983</v>
      </c>
      <c r="L431">
        <f>L$50*EXP(-L$49*(HLOOKUP(L$49,'Russian Bonds'!$B$1:$L$507,MATCH($A431,'Russian Bonds'!$A$2:$A$507,0))/100))</f>
        <v>0.42670259794141352</v>
      </c>
      <c r="M431">
        <f>M$50*EXP(-M$49*(HLOOKUP(M$49,'Russian Bonds'!$B$1:$L$507,MATCH($A431,'Russian Bonds'!$A$2:$A$507,0))/100))</f>
        <v>0.3942113862003126</v>
      </c>
      <c r="N431">
        <f>N$50*EXP(-N$49*(HLOOKUP(N$49,'Russian Bonds'!$B$1:$L$507,MATCH($A431,'Russian Bonds'!$A$2:$A$507,0))/100))</f>
        <v>0.36419421339288133</v>
      </c>
      <c r="O431">
        <f>O$50*EXP(-O$49*(HLOOKUP(O$49,'Russian Bonds'!$B$1:$L$507,MATCH($A431,'Russian Bonds'!$A$2:$A$507,0))/100))</f>
        <v>0.33646269415836166</v>
      </c>
      <c r="P431">
        <f>P$50*EXP(-P$49*(HLOOKUP(P$49,'Russian Bonds'!$B$1:$L$507,MATCH($A431,'Russian Bonds'!$A$2:$A$507,0))/100))</f>
        <v>0.30210881849789062</v>
      </c>
      <c r="Q431">
        <f>Q$50*EXP(-Q$49*(HLOOKUP(Q$49,'Russian Bonds'!$B$1:$L$507,MATCH($A431,'Russian Bonds'!$A$2:$A$507,0))/100))</f>
        <v>0.27857498765685179</v>
      </c>
      <c r="R431">
        <f>R$50*EXP(-R$49*(HLOOKUP(R$49,'Russian Bonds'!$B$1:$L$507,MATCH($A431,'Russian Bonds'!$A$2:$A$507,0))/100))</f>
        <v>0.25687440748624479</v>
      </c>
      <c r="S431">
        <f>S$50*EXP(-S$49*(HLOOKUP(S$49,'Russian Bonds'!$B$1:$L$507,MATCH($A431,'Russian Bonds'!$A$2:$A$507,0))/100))</f>
        <v>0.23686427046597916</v>
      </c>
      <c r="T431">
        <f>T$50*EXP(-T$49*(HLOOKUP(T$49,'Russian Bonds'!$B$1:$L$507,MATCH($A431,'Russian Bonds'!$A$2:$A$507,0))/100))</f>
        <v>0.21841289357089741</v>
      </c>
      <c r="U431" s="25">
        <f>U$50*EXP(-U$49*(HLOOKUP(U$49,'Russian Bonds'!$B$1:$L$507,MATCH($A431,'Russian Bonds'!$A$2:$A$507,0))/100))</f>
        <v>4.9511929010798799</v>
      </c>
      <c r="W431" s="129">
        <f t="shared" si="40"/>
        <v>73.836789748992217</v>
      </c>
      <c r="X431" s="21">
        <f t="shared" si="38"/>
        <v>5.7022947501882904</v>
      </c>
      <c r="Y431" s="28">
        <f t="shared" si="39"/>
        <v>-3.9313298241609252E-3</v>
      </c>
    </row>
    <row r="432" spans="1:25" x14ac:dyDescent="0.2">
      <c r="A432" s="175">
        <v>41480</v>
      </c>
      <c r="B432">
        <f>B$50*EXP(-B$49*(HLOOKUP(B$49,'Russian Bonds'!$B$1:$L$507,MATCH($A432,'Russian Bonds'!$A$2:$A$507,0))/100))</f>
        <v>17.619341322839986</v>
      </c>
      <c r="C432">
        <f>C$50*EXP(-C$49*(HLOOKUP(C$49,'Russian Bonds'!$B$1:$L$507,MATCH($A432,'Russian Bonds'!$A$2:$A$507,0))/100))</f>
        <v>2.2108205520686051</v>
      </c>
      <c r="D432">
        <f>D$50*EXP(-D$49*(HLOOKUP(D$49,'Russian Bonds'!$B$1:$L$507,MATCH($A432,'Russian Bonds'!$A$2:$A$507,0))/100))</f>
        <v>15.981316128454978</v>
      </c>
      <c r="E432">
        <f>E$50*EXP(-E$49*(HLOOKUP(E$49,'Russian Bonds'!$B$1:$L$507,MATCH($A432,'Russian Bonds'!$A$2:$A$507,0))/100))</f>
        <v>1.6229894956854698</v>
      </c>
      <c r="F432">
        <f>F$50*EXP(-F$49*(HLOOKUP(F$49,'Russian Bonds'!$B$1:$L$507,MATCH($A432,'Russian Bonds'!$A$2:$A$507,0))/100))</f>
        <v>14.272459562923943</v>
      </c>
      <c r="G432">
        <f>G$50*EXP(-G$49*(HLOOKUP(G$49,'Russian Bonds'!$B$1:$L$507,MATCH($A432,'Russian Bonds'!$A$2:$A$507,0))/100))</f>
        <v>1.0925095201784023</v>
      </c>
      <c r="H432">
        <f>H$50*EXP(-H$49*(HLOOKUP(H$49,'Russian Bonds'!$B$1:$L$507,MATCH($A432,'Russian Bonds'!$A$2:$A$507,0))/100))</f>
        <v>1.0133658976492468</v>
      </c>
      <c r="I432">
        <f>I$50*EXP(-I$49*(HLOOKUP(I$49,'Russian Bonds'!$B$1:$L$507,MATCH($A432,'Russian Bonds'!$A$2:$A$507,0))/100))</f>
        <v>0.9360160661812944</v>
      </c>
      <c r="J432">
        <f>J$50*EXP(-J$49*(HLOOKUP(J$49,'Russian Bonds'!$B$1:$L$507,MATCH($A432,'Russian Bonds'!$A$2:$A$507,0))/100))</f>
        <v>0.86457031777159365</v>
      </c>
      <c r="K432">
        <f>K$50*EXP(-K$49*(HLOOKUP(K$49,'Russian Bonds'!$B$1:$L$507,MATCH($A432,'Russian Bonds'!$A$2:$A$507,0))/100))</f>
        <v>10.466033589805983</v>
      </c>
      <c r="L432">
        <f>L$50*EXP(-L$49*(HLOOKUP(L$49,'Russian Bonds'!$B$1:$L$507,MATCH($A432,'Russian Bonds'!$A$2:$A$507,0))/100))</f>
        <v>0.42670259794141352</v>
      </c>
      <c r="M432">
        <f>M$50*EXP(-M$49*(HLOOKUP(M$49,'Russian Bonds'!$B$1:$L$507,MATCH($A432,'Russian Bonds'!$A$2:$A$507,0))/100))</f>
        <v>0.3942113862003126</v>
      </c>
      <c r="N432">
        <f>N$50*EXP(-N$49*(HLOOKUP(N$49,'Russian Bonds'!$B$1:$L$507,MATCH($A432,'Russian Bonds'!$A$2:$A$507,0))/100))</f>
        <v>0.36419421339288133</v>
      </c>
      <c r="O432">
        <f>O$50*EXP(-O$49*(HLOOKUP(O$49,'Russian Bonds'!$B$1:$L$507,MATCH($A432,'Russian Bonds'!$A$2:$A$507,0))/100))</f>
        <v>0.33646269415836166</v>
      </c>
      <c r="P432">
        <f>P$50*EXP(-P$49*(HLOOKUP(P$49,'Russian Bonds'!$B$1:$L$507,MATCH($A432,'Russian Bonds'!$A$2:$A$507,0))/100))</f>
        <v>0.30347137162636256</v>
      </c>
      <c r="Q432">
        <f>Q$50*EXP(-Q$49*(HLOOKUP(Q$49,'Russian Bonds'!$B$1:$L$507,MATCH($A432,'Russian Bonds'!$A$2:$A$507,0))/100))</f>
        <v>0.27991536192232419</v>
      </c>
      <c r="R432">
        <f>R$50*EXP(-R$49*(HLOOKUP(R$49,'Russian Bonds'!$B$1:$L$507,MATCH($A432,'Russian Bonds'!$A$2:$A$507,0))/100))</f>
        <v>0.25818781330245011</v>
      </c>
      <c r="S432">
        <f>S$50*EXP(-S$49*(HLOOKUP(S$49,'Russian Bonds'!$B$1:$L$507,MATCH($A432,'Russian Bonds'!$A$2:$A$507,0))/100))</f>
        <v>0.23814679723222576</v>
      </c>
      <c r="T432">
        <f>T$50*EXP(-T$49*(HLOOKUP(T$49,'Russian Bonds'!$B$1:$L$507,MATCH($A432,'Russian Bonds'!$A$2:$A$507,0))/100))</f>
        <v>0.21966140193274822</v>
      </c>
      <c r="U432" s="25">
        <f>U$50*EXP(-U$49*(HLOOKUP(U$49,'Russian Bonds'!$B$1:$L$507,MATCH($A432,'Russian Bonds'!$A$2:$A$507,0))/100))</f>
        <v>5.0009532170016788</v>
      </c>
      <c r="W432" s="129">
        <f t="shared" si="40"/>
        <v>73.901329308270263</v>
      </c>
      <c r="X432" s="21">
        <f t="shared" si="38"/>
        <v>5.7128316428922572</v>
      </c>
      <c r="Y432" s="28">
        <f t="shared" si="39"/>
        <v>8.7370224821365456E-4</v>
      </c>
    </row>
    <row r="433" spans="1:25" x14ac:dyDescent="0.2">
      <c r="A433" s="175">
        <v>41481</v>
      </c>
      <c r="B433">
        <f>B$50*EXP(-B$49*(HLOOKUP(B$49,'Russian Bonds'!$B$1:$L$507,MATCH($A433,'Russian Bonds'!$A$2:$A$507,0))/100))</f>
        <v>17.624627918186491</v>
      </c>
      <c r="C433">
        <f>C$50*EXP(-C$49*(HLOOKUP(C$49,'Russian Bonds'!$B$1:$L$507,MATCH($A433,'Russian Bonds'!$A$2:$A$507,0))/100))</f>
        <v>2.2112627603983777</v>
      </c>
      <c r="D433">
        <f>D$50*EXP(-D$49*(HLOOKUP(D$49,'Russian Bonds'!$B$1:$L$507,MATCH($A433,'Russian Bonds'!$A$2:$A$507,0))/100))</f>
        <v>15.995705787345784</v>
      </c>
      <c r="E433">
        <f>E$50*EXP(-E$49*(HLOOKUP(E$49,'Russian Bonds'!$B$1:$L$507,MATCH($A433,'Russian Bonds'!$A$2:$A$507,0))/100))</f>
        <v>1.6249382521002904</v>
      </c>
      <c r="F433">
        <f>F$50*EXP(-F$49*(HLOOKUP(F$49,'Russian Bonds'!$B$1:$L$507,MATCH($A433,'Russian Bonds'!$A$2:$A$507,0))/100))</f>
        <v>14.301033046008383</v>
      </c>
      <c r="G433">
        <f>G$50*EXP(-G$49*(HLOOKUP(G$49,'Russian Bonds'!$B$1:$L$507,MATCH($A433,'Russian Bonds'!$A$2:$A$507,0))/100))</f>
        <v>1.0951346919729017</v>
      </c>
      <c r="H433">
        <f>H$50*EXP(-H$49*(HLOOKUP(H$49,'Russian Bonds'!$B$1:$L$507,MATCH($A433,'Russian Bonds'!$A$2:$A$507,0))/100))</f>
        <v>1.0169188924048265</v>
      </c>
      <c r="I433">
        <f>I$50*EXP(-I$49*(HLOOKUP(I$49,'Russian Bonds'!$B$1:$L$507,MATCH($A433,'Russian Bonds'!$A$2:$A$507,0))/100))</f>
        <v>0.93976762856871254</v>
      </c>
      <c r="J433">
        <f>J$50*EXP(-J$49*(HLOOKUP(J$49,'Russian Bonds'!$B$1:$L$507,MATCH($A433,'Russian Bonds'!$A$2:$A$507,0))/100))</f>
        <v>0.86846965112148022</v>
      </c>
      <c r="K433">
        <f>K$50*EXP(-K$49*(HLOOKUP(K$49,'Russian Bonds'!$B$1:$L$507,MATCH($A433,'Russian Bonds'!$A$2:$A$507,0))/100))</f>
        <v>10.486986603014465</v>
      </c>
      <c r="L433">
        <f>L$50*EXP(-L$49*(HLOOKUP(L$49,'Russian Bonds'!$B$1:$L$507,MATCH($A433,'Russian Bonds'!$A$2:$A$507,0))/100))</f>
        <v>0.42764237703484315</v>
      </c>
      <c r="M433">
        <f>M$50*EXP(-M$49*(HLOOKUP(M$49,'Russian Bonds'!$B$1:$L$507,MATCH($A433,'Russian Bonds'!$A$2:$A$507,0))/100))</f>
        <v>0.39515862976479382</v>
      </c>
      <c r="N433">
        <f>N$50*EXP(-N$49*(HLOOKUP(N$49,'Russian Bonds'!$B$1:$L$507,MATCH($A433,'Russian Bonds'!$A$2:$A$507,0))/100))</f>
        <v>0.36514235039168413</v>
      </c>
      <c r="O433">
        <f>O$50*EXP(-O$49*(HLOOKUP(O$49,'Russian Bonds'!$B$1:$L$507,MATCH($A433,'Russian Bonds'!$A$2:$A$507,0))/100))</f>
        <v>0.33740610986763314</v>
      </c>
      <c r="P433">
        <f>P$50*EXP(-P$49*(HLOOKUP(P$49,'Russian Bonds'!$B$1:$L$507,MATCH($A433,'Russian Bonds'!$A$2:$A$507,0))/100))</f>
        <v>0.30347137162636256</v>
      </c>
      <c r="Q433">
        <f>Q$50*EXP(-Q$49*(HLOOKUP(Q$49,'Russian Bonds'!$B$1:$L$507,MATCH($A433,'Russian Bonds'!$A$2:$A$507,0))/100))</f>
        <v>0.27991536192232419</v>
      </c>
      <c r="R433">
        <f>R$50*EXP(-R$49*(HLOOKUP(R$49,'Russian Bonds'!$B$1:$L$507,MATCH($A433,'Russian Bonds'!$A$2:$A$507,0))/100))</f>
        <v>0.25818781330245011</v>
      </c>
      <c r="S433">
        <f>S$50*EXP(-S$49*(HLOOKUP(S$49,'Russian Bonds'!$B$1:$L$507,MATCH($A433,'Russian Bonds'!$A$2:$A$507,0))/100))</f>
        <v>0.23814679723222576</v>
      </c>
      <c r="T433">
        <f>T$50*EXP(-T$49*(HLOOKUP(T$49,'Russian Bonds'!$B$1:$L$507,MATCH($A433,'Russian Bonds'!$A$2:$A$507,0))/100))</f>
        <v>0.21966140193274822</v>
      </c>
      <c r="U433" s="25">
        <f>U$50*EXP(-U$49*(HLOOKUP(U$49,'Russian Bonds'!$B$1:$L$507,MATCH($A433,'Russian Bonds'!$A$2:$A$507,0))/100))</f>
        <v>4.9909613058095061</v>
      </c>
      <c r="W433" s="129">
        <f t="shared" si="40"/>
        <v>73.980538750006289</v>
      </c>
      <c r="X433" s="21">
        <f t="shared" si="38"/>
        <v>5.7116171440299608</v>
      </c>
      <c r="Y433" s="28">
        <f t="shared" si="39"/>
        <v>1.0712530258240596E-3</v>
      </c>
    </row>
    <row r="434" spans="1:25" x14ac:dyDescent="0.2">
      <c r="A434" s="175">
        <v>41482</v>
      </c>
      <c r="B434">
        <f>B$50*EXP(-B$49*(HLOOKUP(B$49,'Russian Bonds'!$B$1:$L$507,MATCH($A434,'Russian Bonds'!$A$2:$A$507,0))/100))</f>
        <v>17.621103345071916</v>
      </c>
      <c r="C434">
        <f>C$50*EXP(-C$49*(HLOOKUP(C$49,'Russian Bonds'!$B$1:$L$507,MATCH($A434,'Russian Bonds'!$A$2:$A$507,0))/100))</f>
        <v>2.2134751291587924</v>
      </c>
      <c r="D434">
        <f>D$50*EXP(-D$49*(HLOOKUP(D$49,'Russian Bonds'!$B$1:$L$507,MATCH($A434,'Russian Bonds'!$A$2:$A$507,0))/100))</f>
        <v>16.02452398636121</v>
      </c>
      <c r="E434">
        <f>E$50*EXP(-E$49*(HLOOKUP(E$49,'Russian Bonds'!$B$1:$L$507,MATCH($A434,'Russian Bonds'!$A$2:$A$507,0))/100))</f>
        <v>1.6288427874736024</v>
      </c>
      <c r="F434">
        <f>F$50*EXP(-F$49*(HLOOKUP(F$49,'Russian Bonds'!$B$1:$L$507,MATCH($A434,'Russian Bonds'!$A$2:$A$507,0))/100))</f>
        <v>14.351174357779101</v>
      </c>
      <c r="G434">
        <f>G$50*EXP(-G$49*(HLOOKUP(G$49,'Russian Bonds'!$B$1:$L$507,MATCH($A434,'Russian Bonds'!$A$2:$A$507,0))/100))</f>
        <v>1.0997439303041052</v>
      </c>
      <c r="H434">
        <f>H$50*EXP(-H$49*(HLOOKUP(H$49,'Russian Bonds'!$B$1:$L$507,MATCH($A434,'Russian Bonds'!$A$2:$A$507,0))/100))</f>
        <v>1.0219140230532791</v>
      </c>
      <c r="I434">
        <f>I$50*EXP(-I$49*(HLOOKUP(I$49,'Russian Bonds'!$B$1:$L$507,MATCH($A434,'Russian Bonds'!$A$2:$A$507,0))/100))</f>
        <v>0.94504509039003748</v>
      </c>
      <c r="J434">
        <f>J$50*EXP(-J$49*(HLOOKUP(J$49,'Russian Bonds'!$B$1:$L$507,MATCH($A434,'Russian Bonds'!$A$2:$A$507,0))/100))</f>
        <v>0.8739582809538865</v>
      </c>
      <c r="K434">
        <f>K$50*EXP(-K$49*(HLOOKUP(K$49,'Russian Bonds'!$B$1:$L$507,MATCH($A434,'Russian Bonds'!$A$2:$A$507,0))/100))</f>
        <v>10.571218976092046</v>
      </c>
      <c r="L434">
        <f>L$50*EXP(-L$49*(HLOOKUP(L$49,'Russian Bonds'!$B$1:$L$507,MATCH($A434,'Russian Bonds'!$A$2:$A$507,0))/100))</f>
        <v>0.4314222369436842</v>
      </c>
      <c r="M434">
        <f>M$50*EXP(-M$49*(HLOOKUP(M$49,'Russian Bonds'!$B$1:$L$507,MATCH($A434,'Russian Bonds'!$A$2:$A$507,0))/100))</f>
        <v>0.3989704199288196</v>
      </c>
      <c r="N434">
        <f>N$50*EXP(-N$49*(HLOOKUP(N$49,'Russian Bonds'!$B$1:$L$507,MATCH($A434,'Russian Bonds'!$A$2:$A$507,0))/100))</f>
        <v>0.36895964636833711</v>
      </c>
      <c r="O434">
        <f>O$50*EXP(-O$49*(HLOOKUP(O$49,'Russian Bonds'!$B$1:$L$507,MATCH($A434,'Russian Bonds'!$A$2:$A$507,0))/100))</f>
        <v>0.34120629963628779</v>
      </c>
      <c r="P434">
        <f>P$50*EXP(-P$49*(HLOOKUP(P$49,'Russian Bonds'!$B$1:$L$507,MATCH($A434,'Russian Bonds'!$A$2:$A$507,0))/100))</f>
        <v>0.30713496568722087</v>
      </c>
      <c r="Q434">
        <f>Q$50*EXP(-Q$49*(HLOOKUP(Q$49,'Russian Bonds'!$B$1:$L$507,MATCH($A434,'Russian Bonds'!$A$2:$A$507,0))/100))</f>
        <v>0.28352130737277204</v>
      </c>
      <c r="R434">
        <f>R$50*EXP(-R$49*(HLOOKUP(R$49,'Russian Bonds'!$B$1:$L$507,MATCH($A434,'Russian Bonds'!$A$2:$A$507,0))/100))</f>
        <v>0.26172315338471563</v>
      </c>
      <c r="S434">
        <f>S$50*EXP(-S$49*(HLOOKUP(S$49,'Russian Bonds'!$B$1:$L$507,MATCH($A434,'Russian Bonds'!$A$2:$A$507,0))/100))</f>
        <v>0.24160092111728779</v>
      </c>
      <c r="T434">
        <f>T$50*EXP(-T$49*(HLOOKUP(T$49,'Russian Bonds'!$B$1:$L$507,MATCH($A434,'Russian Bonds'!$A$2:$A$507,0))/100))</f>
        <v>0.22302575958543649</v>
      </c>
      <c r="U434" s="25">
        <f>U$50*EXP(-U$49*(HLOOKUP(U$49,'Russian Bonds'!$B$1:$L$507,MATCH($A434,'Russian Bonds'!$A$2:$A$507,0))/100))</f>
        <v>5.0714589505848986</v>
      </c>
      <c r="W434" s="129">
        <f t="shared" si="40"/>
        <v>74.280023567247426</v>
      </c>
      <c r="X434" s="21">
        <f t="shared" si="38"/>
        <v>5.7350237934347028</v>
      </c>
      <c r="Y434" s="28">
        <f t="shared" si="39"/>
        <v>4.0399850087770636E-3</v>
      </c>
    </row>
    <row r="435" spans="1:25" x14ac:dyDescent="0.2">
      <c r="A435" s="175">
        <v>41485</v>
      </c>
      <c r="B435">
        <f>B$50*EXP(-B$49*(HLOOKUP(B$49,'Russian Bonds'!$B$1:$L$507,MATCH($A435,'Russian Bonds'!$A$2:$A$507,0))/100))</f>
        <v>17.621103345071916</v>
      </c>
      <c r="C435">
        <f>C$50*EXP(-C$49*(HLOOKUP(C$49,'Russian Bonds'!$B$1:$L$507,MATCH($A435,'Russian Bonds'!$A$2:$A$507,0))/100))</f>
        <v>2.2125899161615314</v>
      </c>
      <c r="D435">
        <f>D$50*EXP(-D$49*(HLOOKUP(D$49,'Russian Bonds'!$B$1:$L$507,MATCH($A435,'Russian Bonds'!$A$2:$A$507,0))/100))</f>
        <v>16.014912155806911</v>
      </c>
      <c r="E435">
        <f>E$50*EXP(-E$49*(HLOOKUP(E$49,'Russian Bonds'!$B$1:$L$507,MATCH($A435,'Russian Bonds'!$A$2:$A$507,0))/100))</f>
        <v>1.6275402343343486</v>
      </c>
      <c r="F435">
        <f>F$50*EXP(-F$49*(HLOOKUP(F$49,'Russian Bonds'!$B$1:$L$507,MATCH($A435,'Russian Bonds'!$A$2:$A$507,0))/100))</f>
        <v>14.329663733244075</v>
      </c>
      <c r="G435">
        <f>G$50*EXP(-G$49*(HLOOKUP(G$49,'Russian Bonds'!$B$1:$L$507,MATCH($A435,'Russian Bonds'!$A$2:$A$507,0))/100))</f>
        <v>1.0977661717462546</v>
      </c>
      <c r="H435">
        <f>H$50*EXP(-H$49*(HLOOKUP(H$49,'Russian Bonds'!$B$1:$L$507,MATCH($A435,'Russian Bonds'!$A$2:$A$507,0))/100))</f>
        <v>1.0197702553487913</v>
      </c>
      <c r="I435">
        <f>I$50*EXP(-I$49*(HLOOKUP(I$49,'Russian Bonds'!$B$1:$L$507,MATCH($A435,'Russian Bonds'!$A$2:$A$507,0))/100))</f>
        <v>0.94277970172688363</v>
      </c>
      <c r="J435">
        <f>J$50*EXP(-J$49*(HLOOKUP(J$49,'Russian Bonds'!$B$1:$L$507,MATCH($A435,'Russian Bonds'!$A$2:$A$507,0))/100))</f>
        <v>0.87160177630815916</v>
      </c>
      <c r="K435">
        <f>K$50*EXP(-K$49*(HLOOKUP(K$49,'Russian Bonds'!$B$1:$L$507,MATCH($A435,'Russian Bonds'!$A$2:$A$507,0))/100))</f>
        <v>10.560653040964015</v>
      </c>
      <c r="L435">
        <f>L$50*EXP(-L$49*(HLOOKUP(L$49,'Russian Bonds'!$B$1:$L$507,MATCH($A435,'Russian Bonds'!$A$2:$A$507,0))/100))</f>
        <v>0.430947933397822</v>
      </c>
      <c r="M435">
        <f>M$50*EXP(-M$49*(HLOOKUP(M$49,'Russian Bonds'!$B$1:$L$507,MATCH($A435,'Russian Bonds'!$A$2:$A$507,0))/100))</f>
        <v>0.39849194256873838</v>
      </c>
      <c r="N435">
        <f>N$50*EXP(-N$49*(HLOOKUP(N$49,'Russian Bonds'!$B$1:$L$507,MATCH($A435,'Russian Bonds'!$A$2:$A$507,0))/100))</f>
        <v>0.36848031046390267</v>
      </c>
      <c r="O435">
        <f>O$50*EXP(-O$49*(HLOOKUP(O$49,'Russian Bonds'!$B$1:$L$507,MATCH($A435,'Russian Bonds'!$A$2:$A$507,0))/100))</f>
        <v>0.34072894504298029</v>
      </c>
      <c r="P435">
        <f>P$50*EXP(-P$49*(HLOOKUP(P$49,'Russian Bonds'!$B$1:$L$507,MATCH($A435,'Russian Bonds'!$A$2:$A$507,0))/100))</f>
        <v>0.30759601383541635</v>
      </c>
      <c r="Q435">
        <f>Q$50*EXP(-Q$49*(HLOOKUP(Q$49,'Russian Bonds'!$B$1:$L$507,MATCH($A435,'Russian Bonds'!$A$2:$A$507,0))/100))</f>
        <v>0.28397530456546988</v>
      </c>
      <c r="R435">
        <f>R$50*EXP(-R$49*(HLOOKUP(R$49,'Russian Bonds'!$B$1:$L$507,MATCH($A435,'Russian Bonds'!$A$2:$A$507,0))/100))</f>
        <v>0.26216846114982506</v>
      </c>
      <c r="S435">
        <f>S$50*EXP(-S$49*(HLOOKUP(S$49,'Russian Bonds'!$B$1:$L$507,MATCH($A435,'Russian Bonds'!$A$2:$A$507,0))/100))</f>
        <v>0.24203619440373295</v>
      </c>
      <c r="T435">
        <f>T$50*EXP(-T$49*(HLOOKUP(T$49,'Russian Bonds'!$B$1:$L$507,MATCH($A435,'Russian Bonds'!$A$2:$A$507,0))/100))</f>
        <v>0.22344991134522163</v>
      </c>
      <c r="U435" s="25">
        <f>U$50*EXP(-U$49*(HLOOKUP(U$49,'Russian Bonds'!$B$1:$L$507,MATCH($A435,'Russian Bonds'!$A$2:$A$507,0))/100))</f>
        <v>5.0917854122085435</v>
      </c>
      <c r="W435" s="129">
        <f t="shared" si="40"/>
        <v>74.248040759694561</v>
      </c>
      <c r="X435" s="21">
        <f t="shared" si="38"/>
        <v>5.7389092633375842</v>
      </c>
      <c r="Y435" s="28">
        <f t="shared" si="39"/>
        <v>-4.3066350042486742E-4</v>
      </c>
    </row>
    <row r="436" spans="1:25" x14ac:dyDescent="0.2">
      <c r="A436" s="175">
        <v>41486</v>
      </c>
      <c r="B436">
        <f>B$50*EXP(-B$49*(HLOOKUP(B$49,'Russian Bonds'!$B$1:$L$507,MATCH($A436,'Russian Bonds'!$A$2:$A$507,0))/100))</f>
        <v>17.621103345071916</v>
      </c>
      <c r="C436">
        <f>C$50*EXP(-C$49*(HLOOKUP(C$49,'Russian Bonds'!$B$1:$L$507,MATCH($A436,'Russian Bonds'!$A$2:$A$507,0))/100))</f>
        <v>2.2125899161615314</v>
      </c>
      <c r="D436">
        <f>D$50*EXP(-D$49*(HLOOKUP(D$49,'Russian Bonds'!$B$1:$L$507,MATCH($A436,'Russian Bonds'!$A$2:$A$507,0))/100))</f>
        <v>16.010108402759155</v>
      </c>
      <c r="E436">
        <f>E$50*EXP(-E$49*(HLOOKUP(E$49,'Russian Bonds'!$B$1:$L$507,MATCH($A436,'Russian Bonds'!$A$2:$A$507,0))/100))</f>
        <v>1.626889348426475</v>
      </c>
      <c r="F436">
        <f>F$50*EXP(-F$49*(HLOOKUP(F$49,'Russian Bonds'!$B$1:$L$507,MATCH($A436,'Russian Bonds'!$A$2:$A$507,0))/100))</f>
        <v>14.315341231955015</v>
      </c>
      <c r="G436">
        <f>G$50*EXP(-G$49*(HLOOKUP(G$49,'Russian Bonds'!$B$1:$L$507,MATCH($A436,'Russian Bonds'!$A$2:$A$507,0))/100))</f>
        <v>1.0964496424157408</v>
      </c>
      <c r="H436">
        <f>H$50*EXP(-H$49*(HLOOKUP(H$49,'Russian Bonds'!$B$1:$L$507,MATCH($A436,'Russian Bonds'!$A$2:$A$507,0))/100))</f>
        <v>1.0176309848327825</v>
      </c>
      <c r="I436">
        <f>I$50*EXP(-I$49*(HLOOKUP(I$49,'Russian Bonds'!$B$1:$L$507,MATCH($A436,'Russian Bonds'!$A$2:$A$507,0))/100))</f>
        <v>0.94051974347741829</v>
      </c>
      <c r="J436">
        <f>J$50*EXP(-J$49*(HLOOKUP(J$49,'Russian Bonds'!$B$1:$L$507,MATCH($A436,'Russian Bonds'!$A$2:$A$507,0))/100))</f>
        <v>0.86925162564324121</v>
      </c>
      <c r="K436">
        <f>K$50*EXP(-K$49*(HLOOKUP(K$49,'Russian Bonds'!$B$1:$L$507,MATCH($A436,'Russian Bonds'!$A$2:$A$507,0))/100))</f>
        <v>10.539552842114334</v>
      </c>
      <c r="L436">
        <f>L$50*EXP(-L$49*(HLOOKUP(L$49,'Russian Bonds'!$B$1:$L$507,MATCH($A436,'Russian Bonds'!$A$2:$A$507,0))/100))</f>
        <v>0.43000089007397713</v>
      </c>
      <c r="M436">
        <f>M$50*EXP(-M$49*(HLOOKUP(M$49,'Russian Bonds'!$B$1:$L$507,MATCH($A436,'Russian Bonds'!$A$2:$A$507,0))/100))</f>
        <v>0.39753670864579321</v>
      </c>
      <c r="N436">
        <f>N$50*EXP(-N$49*(HLOOKUP(N$49,'Russian Bonds'!$B$1:$L$507,MATCH($A436,'Russian Bonds'!$A$2:$A$507,0))/100))</f>
        <v>0.36752350604144551</v>
      </c>
      <c r="O436">
        <f>O$50*EXP(-O$49*(HLOOKUP(O$49,'Russian Bonds'!$B$1:$L$507,MATCH($A436,'Russian Bonds'!$A$2:$A$507,0))/100))</f>
        <v>0.33977623840858295</v>
      </c>
      <c r="P436">
        <f>P$50*EXP(-P$49*(HLOOKUP(P$49,'Russian Bonds'!$B$1:$L$507,MATCH($A436,'Russian Bonds'!$A$2:$A$507,0))/100))</f>
        <v>0.30759601383541635</v>
      </c>
      <c r="Q436">
        <f>Q$50*EXP(-Q$49*(HLOOKUP(Q$49,'Russian Bonds'!$B$1:$L$507,MATCH($A436,'Russian Bonds'!$A$2:$A$507,0))/100))</f>
        <v>0.28397530456546988</v>
      </c>
      <c r="R436">
        <f>R$50*EXP(-R$49*(HLOOKUP(R$49,'Russian Bonds'!$B$1:$L$507,MATCH($A436,'Russian Bonds'!$A$2:$A$507,0))/100))</f>
        <v>0.26216846114982506</v>
      </c>
      <c r="S436">
        <f>S$50*EXP(-S$49*(HLOOKUP(S$49,'Russian Bonds'!$B$1:$L$507,MATCH($A436,'Russian Bonds'!$A$2:$A$507,0))/100))</f>
        <v>0.24203619440373295</v>
      </c>
      <c r="T436">
        <f>T$50*EXP(-T$49*(HLOOKUP(T$49,'Russian Bonds'!$B$1:$L$507,MATCH($A436,'Russian Bonds'!$A$2:$A$507,0))/100))</f>
        <v>0.22344991134522163</v>
      </c>
      <c r="U436" s="25">
        <f>U$50*EXP(-U$49*(HLOOKUP(U$49,'Russian Bonds'!$B$1:$L$507,MATCH($A436,'Russian Bonds'!$A$2:$A$507,0))/100))</f>
        <v>5.1224279603987757</v>
      </c>
      <c r="W436" s="129">
        <f t="shared" si="40"/>
        <v>74.225928271725891</v>
      </c>
      <c r="X436" s="21">
        <f t="shared" si="38"/>
        <v>5.7433600194309387</v>
      </c>
      <c r="Y436" s="28">
        <f t="shared" si="39"/>
        <v>-2.9786350127782686E-4</v>
      </c>
    </row>
    <row r="437" spans="1:25" x14ac:dyDescent="0.2">
      <c r="A437" s="175">
        <v>41487</v>
      </c>
      <c r="B437">
        <f>B$50*EXP(-B$49*(HLOOKUP(B$49,'Russian Bonds'!$B$1:$L$507,MATCH($A437,'Russian Bonds'!$A$2:$A$507,0))/100))</f>
        <v>17.624627918186491</v>
      </c>
      <c r="C437">
        <f>C$50*EXP(-C$49*(HLOOKUP(C$49,'Russian Bonds'!$B$1:$L$507,MATCH($A437,'Russian Bonds'!$A$2:$A$507,0))/100))</f>
        <v>2.2130324783995121</v>
      </c>
      <c r="D437">
        <f>D$50*EXP(-D$49*(HLOOKUP(D$49,'Russian Bonds'!$B$1:$L$507,MATCH($A437,'Russian Bonds'!$A$2:$A$507,0))/100))</f>
        <v>16.010108402759155</v>
      </c>
      <c r="E437">
        <f>E$50*EXP(-E$49*(HLOOKUP(E$49,'Russian Bonds'!$B$1:$L$507,MATCH($A437,'Russian Bonds'!$A$2:$A$507,0))/100))</f>
        <v>1.626889348426475</v>
      </c>
      <c r="F437">
        <f>F$50*EXP(-F$49*(HLOOKUP(F$49,'Russian Bonds'!$B$1:$L$507,MATCH($A437,'Russian Bonds'!$A$2:$A$507,0))/100))</f>
        <v>14.301033046008383</v>
      </c>
      <c r="G437">
        <f>G$50*EXP(-G$49*(HLOOKUP(G$49,'Russian Bonds'!$B$1:$L$507,MATCH($A437,'Russian Bonds'!$A$2:$A$507,0))/100))</f>
        <v>1.0951346919729017</v>
      </c>
      <c r="H437">
        <f>H$50*EXP(-H$49*(HLOOKUP(H$49,'Russian Bonds'!$B$1:$L$507,MATCH($A437,'Russian Bonds'!$A$2:$A$507,0))/100))</f>
        <v>1.016207298267148</v>
      </c>
      <c r="I437">
        <f>I$50*EXP(-I$49*(HLOOKUP(I$49,'Russian Bonds'!$B$1:$L$507,MATCH($A437,'Russian Bonds'!$A$2:$A$507,0))/100))</f>
        <v>0.93901611511132133</v>
      </c>
      <c r="J437">
        <f>J$50*EXP(-J$49*(HLOOKUP(J$49,'Russian Bonds'!$B$1:$L$507,MATCH($A437,'Russian Bonds'!$A$2:$A$507,0))/100))</f>
        <v>0.86768838006018423</v>
      </c>
      <c r="K437">
        <f>K$50*EXP(-K$49*(HLOOKUP(K$49,'Russian Bonds'!$B$1:$L$507,MATCH($A437,'Russian Bonds'!$A$2:$A$507,0))/100))</f>
        <v>10.507981564183345</v>
      </c>
      <c r="L437">
        <f>L$50*EXP(-L$49*(HLOOKUP(L$49,'Russian Bonds'!$B$1:$L$507,MATCH($A437,'Russian Bonds'!$A$2:$A$507,0))/100))</f>
        <v>0.42858422591821255</v>
      </c>
      <c r="M437">
        <f>M$50*EXP(-M$49*(HLOOKUP(M$49,'Russian Bonds'!$B$1:$L$507,MATCH($A437,'Russian Bonds'!$A$2:$A$507,0))/100))</f>
        <v>0.39610814944407502</v>
      </c>
      <c r="N437">
        <f>N$50*EXP(-N$49*(HLOOKUP(N$49,'Russian Bonds'!$B$1:$L$507,MATCH($A437,'Russian Bonds'!$A$2:$A$507,0))/100))</f>
        <v>0.36609295575416612</v>
      </c>
      <c r="O437">
        <f>O$50*EXP(-O$49*(HLOOKUP(O$49,'Russian Bonds'!$B$1:$L$507,MATCH($A437,'Russian Bonds'!$A$2:$A$507,0))/100))</f>
        <v>0.33835217084253438</v>
      </c>
      <c r="P437">
        <f>P$50*EXP(-P$49*(HLOOKUP(P$49,'Russian Bonds'!$B$1:$L$507,MATCH($A437,'Russian Bonds'!$A$2:$A$507,0))/100))</f>
        <v>0.30667460859282769</v>
      </c>
      <c r="Q437">
        <f>Q$50*EXP(-Q$49*(HLOOKUP(Q$49,'Russian Bonds'!$B$1:$L$507,MATCH($A437,'Russian Bonds'!$A$2:$A$507,0))/100))</f>
        <v>0.28306803599477587</v>
      </c>
      <c r="R437">
        <f>R$50*EXP(-R$49*(HLOOKUP(R$49,'Russian Bonds'!$B$1:$L$507,MATCH($A437,'Russian Bonds'!$A$2:$A$507,0))/100))</f>
        <v>0.26127860199970165</v>
      </c>
      <c r="S437">
        <f>S$50*EXP(-S$49*(HLOOKUP(S$49,'Russian Bonds'!$B$1:$L$507,MATCH($A437,'Russian Bonds'!$A$2:$A$507,0))/100))</f>
        <v>0.24116643061803839</v>
      </c>
      <c r="T437">
        <f>T$50*EXP(-T$49*(HLOOKUP(T$49,'Russian Bonds'!$B$1:$L$507,MATCH($A437,'Russian Bonds'!$A$2:$A$507,0))/100))</f>
        <v>0.22260241294888566</v>
      </c>
      <c r="U437" s="25">
        <f>U$50*EXP(-U$49*(HLOOKUP(U$49,'Russian Bonds'!$B$1:$L$507,MATCH($A437,'Russian Bonds'!$A$2:$A$507,0))/100))</f>
        <v>5.1019791733962281</v>
      </c>
      <c r="W437" s="129">
        <f t="shared" si="40"/>
        <v>74.147626008884387</v>
      </c>
      <c r="X437" s="21">
        <f t="shared" si="38"/>
        <v>5.736177878141806</v>
      </c>
      <c r="Y437" s="28">
        <f t="shared" si="39"/>
        <v>-1.0554747507450022E-3</v>
      </c>
    </row>
    <row r="438" spans="1:25" x14ac:dyDescent="0.2">
      <c r="A438" s="175">
        <v>41488</v>
      </c>
      <c r="B438">
        <f>B$50*EXP(-B$49*(HLOOKUP(B$49,'Russian Bonds'!$B$1:$L$507,MATCH($A438,'Russian Bonds'!$A$2:$A$507,0))/100))</f>
        <v>17.628153196286188</v>
      </c>
      <c r="C438">
        <f>C$50*EXP(-C$49*(HLOOKUP(C$49,'Russian Bonds'!$B$1:$L$507,MATCH($A438,'Russian Bonds'!$A$2:$A$507,0))/100))</f>
        <v>2.2134751291587924</v>
      </c>
      <c r="D438">
        <f>D$50*EXP(-D$49*(HLOOKUP(D$49,'Russian Bonds'!$B$1:$L$507,MATCH($A438,'Russian Bonds'!$A$2:$A$507,0))/100))</f>
        <v>16.010108402759155</v>
      </c>
      <c r="E438">
        <f>E$50*EXP(-E$49*(HLOOKUP(E$49,'Russian Bonds'!$B$1:$L$507,MATCH($A438,'Russian Bonds'!$A$2:$A$507,0))/100))</f>
        <v>1.626889348426475</v>
      </c>
      <c r="F438">
        <f>F$50*EXP(-F$49*(HLOOKUP(F$49,'Russian Bonds'!$B$1:$L$507,MATCH($A438,'Russian Bonds'!$A$2:$A$507,0))/100))</f>
        <v>14.301033046008383</v>
      </c>
      <c r="G438">
        <f>G$50*EXP(-G$49*(HLOOKUP(G$49,'Russian Bonds'!$B$1:$L$507,MATCH($A438,'Russian Bonds'!$A$2:$A$507,0))/100))</f>
        <v>1.0951346919729017</v>
      </c>
      <c r="H438">
        <f>H$50*EXP(-H$49*(HLOOKUP(H$49,'Russian Bonds'!$B$1:$L$507,MATCH($A438,'Russian Bonds'!$A$2:$A$507,0))/100))</f>
        <v>1.0154962020710661</v>
      </c>
      <c r="I438">
        <f>I$50*EXP(-I$49*(HLOOKUP(I$49,'Russian Bonds'!$B$1:$L$507,MATCH($A438,'Russian Bonds'!$A$2:$A$507,0))/100))</f>
        <v>0.93826520262427571</v>
      </c>
      <c r="J438">
        <f>J$50*EXP(-J$49*(HLOOKUP(J$49,'Russian Bonds'!$B$1:$L$507,MATCH($A438,'Russian Bonds'!$A$2:$A$507,0))/100))</f>
        <v>0.86690781182652366</v>
      </c>
      <c r="K438">
        <f>K$50*EXP(-K$49*(HLOOKUP(K$49,'Russian Bonds'!$B$1:$L$507,MATCH($A438,'Russian Bonds'!$A$2:$A$507,0))/100))</f>
        <v>10.49747883485905</v>
      </c>
      <c r="L438">
        <f>L$50*EXP(-L$49*(HLOOKUP(L$49,'Russian Bonds'!$B$1:$L$507,MATCH($A438,'Russian Bonds'!$A$2:$A$507,0))/100))</f>
        <v>0.42811304246811105</v>
      </c>
      <c r="M438">
        <f>M$50*EXP(-M$49*(HLOOKUP(M$49,'Russian Bonds'!$B$1:$L$507,MATCH($A438,'Russian Bonds'!$A$2:$A$507,0))/100))</f>
        <v>0.39563310474856483</v>
      </c>
      <c r="N438">
        <f>N$50*EXP(-N$49*(HLOOKUP(N$49,'Russian Bonds'!$B$1:$L$507,MATCH($A438,'Russian Bonds'!$A$2:$A$507,0))/100))</f>
        <v>0.36561734412622576</v>
      </c>
      <c r="O438">
        <f>O$50*EXP(-O$49*(HLOOKUP(O$49,'Russian Bonds'!$B$1:$L$507,MATCH($A438,'Russian Bonds'!$A$2:$A$507,0))/100))</f>
        <v>0.3378788092337966</v>
      </c>
      <c r="P438">
        <f>P$50*EXP(-P$49*(HLOOKUP(P$49,'Russian Bonds'!$B$1:$L$507,MATCH($A438,'Russian Bonds'!$A$2:$A$507,0))/100))</f>
        <v>0.3052976732821866</v>
      </c>
      <c r="Q438">
        <f>Q$50*EXP(-Q$49*(HLOOKUP(Q$49,'Russian Bonds'!$B$1:$L$507,MATCH($A438,'Russian Bonds'!$A$2:$A$507,0))/100))</f>
        <v>0.28171256515452064</v>
      </c>
      <c r="R438">
        <f>R$50*EXP(-R$49*(HLOOKUP(R$49,'Russian Bonds'!$B$1:$L$507,MATCH($A438,'Russian Bonds'!$A$2:$A$507,0))/100))</f>
        <v>0.2599494732886018</v>
      </c>
      <c r="S438">
        <f>S$50*EXP(-S$49*(HLOOKUP(S$49,'Russian Bonds'!$B$1:$L$507,MATCH($A438,'Russian Bonds'!$A$2:$A$507,0))/100))</f>
        <v>0.23986764177862283</v>
      </c>
      <c r="T438">
        <f>T$50*EXP(-T$49*(HLOOKUP(T$49,'Russian Bonds'!$B$1:$L$507,MATCH($A438,'Russian Bonds'!$A$2:$A$507,0))/100))</f>
        <v>0.22133718851032033</v>
      </c>
      <c r="U438" s="25">
        <f>U$50*EXP(-U$49*(HLOOKUP(U$49,'Russian Bonds'!$B$1:$L$507,MATCH($A438,'Russian Bonds'!$A$2:$A$507,0))/100))</f>
        <v>5.0714589505848986</v>
      </c>
      <c r="W438" s="129">
        <f t="shared" si="40"/>
        <v>74.099807659168633</v>
      </c>
      <c r="X438" s="21">
        <f t="shared" si="38"/>
        <v>5.7282050574463845</v>
      </c>
      <c r="Y438" s="28">
        <f t="shared" si="39"/>
        <v>-6.4511540187898303E-4</v>
      </c>
    </row>
    <row r="439" spans="1:25" x14ac:dyDescent="0.2">
      <c r="A439" s="175">
        <v>41489</v>
      </c>
      <c r="B439">
        <f>B$50*EXP(-B$49*(HLOOKUP(B$49,'Russian Bonds'!$B$1:$L$507,MATCH($A439,'Russian Bonds'!$A$2:$A$507,0))/100))</f>
        <v>17.624627918186491</v>
      </c>
      <c r="C439">
        <f>C$50*EXP(-C$49*(HLOOKUP(C$49,'Russian Bonds'!$B$1:$L$507,MATCH($A439,'Russian Bonds'!$A$2:$A$507,0))/100))</f>
        <v>2.2134751291587924</v>
      </c>
      <c r="D439">
        <f>D$50*EXP(-D$49*(HLOOKUP(D$49,'Russian Bonds'!$B$1:$L$507,MATCH($A439,'Russian Bonds'!$A$2:$A$507,0))/100))</f>
        <v>16.019717350196775</v>
      </c>
      <c r="E439">
        <f>E$50*EXP(-E$49*(HLOOKUP(E$49,'Russian Bonds'!$B$1:$L$507,MATCH($A439,'Russian Bonds'!$A$2:$A$507,0))/100))</f>
        <v>1.6281913806486632</v>
      </c>
      <c r="F439">
        <f>F$50*EXP(-F$49*(HLOOKUP(F$49,'Russian Bonds'!$B$1:$L$507,MATCH($A439,'Russian Bonds'!$A$2:$A$507,0))/100))</f>
        <v>14.329663733244075</v>
      </c>
      <c r="G439">
        <f>G$50*EXP(-G$49*(HLOOKUP(G$49,'Russian Bonds'!$B$1:$L$507,MATCH($A439,'Russian Bonds'!$A$2:$A$507,0))/100))</f>
        <v>1.0977661717462546</v>
      </c>
      <c r="H439">
        <f>H$50*EXP(-H$49*(HLOOKUP(H$49,'Russian Bonds'!$B$1:$L$507,MATCH($A439,'Russian Bonds'!$A$2:$A$507,0))/100))</f>
        <v>1.0204843444295553</v>
      </c>
      <c r="I439">
        <f>I$50*EXP(-I$49*(HLOOKUP(I$49,'Russian Bonds'!$B$1:$L$507,MATCH($A439,'Russian Bonds'!$A$2:$A$507,0))/100))</f>
        <v>0.94353422725823632</v>
      </c>
      <c r="J439">
        <f>J$50*EXP(-J$49*(HLOOKUP(J$49,'Russian Bonds'!$B$1:$L$507,MATCH($A439,'Russian Bonds'!$A$2:$A$507,0))/100))</f>
        <v>0.87238657101147932</v>
      </c>
      <c r="K439">
        <f>K$50*EXP(-K$49*(HLOOKUP(K$49,'Russian Bonds'!$B$1:$L$507,MATCH($A439,'Russian Bonds'!$A$2:$A$507,0))/100))</f>
        <v>10.571218976092046</v>
      </c>
      <c r="L439">
        <f>L$50*EXP(-L$49*(HLOOKUP(L$49,'Russian Bonds'!$B$1:$L$507,MATCH($A439,'Russian Bonds'!$A$2:$A$507,0))/100))</f>
        <v>0.4314222369436842</v>
      </c>
      <c r="M439">
        <f>M$50*EXP(-M$49*(HLOOKUP(M$49,'Russian Bonds'!$B$1:$L$507,MATCH($A439,'Russian Bonds'!$A$2:$A$507,0))/100))</f>
        <v>0.3989704199288196</v>
      </c>
      <c r="N439">
        <f>N$50*EXP(-N$49*(HLOOKUP(N$49,'Russian Bonds'!$B$1:$L$507,MATCH($A439,'Russian Bonds'!$A$2:$A$507,0))/100))</f>
        <v>0.36895964636833711</v>
      </c>
      <c r="O439">
        <f>O$50*EXP(-O$49*(HLOOKUP(O$49,'Russian Bonds'!$B$1:$L$507,MATCH($A439,'Russian Bonds'!$A$2:$A$507,0))/100))</f>
        <v>0.34120629963628779</v>
      </c>
      <c r="P439">
        <f>P$50*EXP(-P$49*(HLOOKUP(P$49,'Russian Bonds'!$B$1:$L$507,MATCH($A439,'Russian Bonds'!$A$2:$A$507,0))/100))</f>
        <v>0.30898331498419052</v>
      </c>
      <c r="Q439">
        <f>Q$50*EXP(-Q$49*(HLOOKUP(Q$49,'Russian Bonds'!$B$1:$L$507,MATCH($A439,'Russian Bonds'!$A$2:$A$507,0))/100))</f>
        <v>0.28534166266341265</v>
      </c>
      <c r="R439">
        <f>R$50*EXP(-R$49*(HLOOKUP(R$49,'Russian Bonds'!$B$1:$L$507,MATCH($A439,'Russian Bonds'!$A$2:$A$507,0))/100))</f>
        <v>0.26350893560607547</v>
      </c>
      <c r="S439">
        <f>S$50*EXP(-S$49*(HLOOKUP(S$49,'Russian Bonds'!$B$1:$L$507,MATCH($A439,'Russian Bonds'!$A$2:$A$507,0))/100))</f>
        <v>0.24334672510180982</v>
      </c>
      <c r="T439">
        <f>T$50*EXP(-T$49*(HLOOKUP(T$49,'Russian Bonds'!$B$1:$L$507,MATCH($A439,'Russian Bonds'!$A$2:$A$507,0))/100))</f>
        <v>0.22472721269043178</v>
      </c>
      <c r="U439" s="25">
        <f>U$50*EXP(-U$49*(HLOOKUP(U$49,'Russian Bonds'!$B$1:$L$507,MATCH($A439,'Russian Bonds'!$A$2:$A$507,0))/100))</f>
        <v>5.1635717397661809</v>
      </c>
      <c r="W439" s="129">
        <f t="shared" si="40"/>
        <v>74.351103995661589</v>
      </c>
      <c r="X439" s="21">
        <f t="shared" si="38"/>
        <v>5.7540740614238217</v>
      </c>
      <c r="Y439" s="28">
        <f t="shared" si="39"/>
        <v>3.3855848202665705E-3</v>
      </c>
    </row>
    <row r="440" spans="1:25" x14ac:dyDescent="0.2">
      <c r="A440" s="175">
        <v>41492</v>
      </c>
      <c r="B440">
        <f>B$50*EXP(-B$49*(HLOOKUP(B$49,'Russian Bonds'!$B$1:$L$507,MATCH($A440,'Russian Bonds'!$A$2:$A$507,0))/100))</f>
        <v>17.633442435591302</v>
      </c>
      <c r="C440">
        <f>C$50*EXP(-C$49*(HLOOKUP(C$49,'Russian Bonds'!$B$1:$L$507,MATCH($A440,'Russian Bonds'!$A$2:$A$507,0))/100))</f>
        <v>2.2152466177630821</v>
      </c>
      <c r="D440">
        <f>D$50*EXP(-D$49*(HLOOKUP(D$49,'Russian Bonds'!$B$1:$L$507,MATCH($A440,'Russian Bonds'!$A$2:$A$507,0))/100))</f>
        <v>16.04376495741856</v>
      </c>
      <c r="E440">
        <f>E$50*EXP(-E$49*(HLOOKUP(E$49,'Russian Bonds'!$B$1:$L$507,MATCH($A440,'Russian Bonds'!$A$2:$A$507,0))/100))</f>
        <v>1.6314510219647296</v>
      </c>
      <c r="F440">
        <f>F$50*EXP(-F$49*(HLOOKUP(F$49,'Russian Bonds'!$B$1:$L$507,MATCH($A440,'Russian Bonds'!$A$2:$A$507,0))/100))</f>
        <v>14.379905427987843</v>
      </c>
      <c r="G440">
        <f>G$50*EXP(-G$49*(HLOOKUP(G$49,'Russian Bonds'!$B$1:$L$507,MATCH($A440,'Russian Bonds'!$A$2:$A$507,0))/100))</f>
        <v>1.1023864855346852</v>
      </c>
      <c r="H440">
        <f>H$50*EXP(-H$49*(HLOOKUP(H$49,'Russian Bonds'!$B$1:$L$507,MATCH($A440,'Russian Bonds'!$A$2:$A$507,0))/100))</f>
        <v>1.0254969886661782</v>
      </c>
      <c r="I440">
        <f>I$50*EXP(-I$49*(HLOOKUP(I$49,'Russian Bonds'!$B$1:$L$507,MATCH($A440,'Russian Bonds'!$A$2:$A$507,0))/100))</f>
        <v>0.94883284120289035</v>
      </c>
      <c r="J440">
        <f>J$50*EXP(-J$49*(HLOOKUP(J$49,'Russian Bonds'!$B$1:$L$507,MATCH($A440,'Russian Bonds'!$A$2:$A$507,0))/100))</f>
        <v>0.87789995533396092</v>
      </c>
      <c r="K440">
        <f>K$50*EXP(-K$49*(HLOOKUP(K$49,'Russian Bonds'!$B$1:$L$507,MATCH($A440,'Russian Bonds'!$A$2:$A$507,0))/100))</f>
        <v>10.645477109170001</v>
      </c>
      <c r="L440">
        <f>L$50*EXP(-L$49*(HLOOKUP(L$49,'Russian Bonds'!$B$1:$L$507,MATCH($A440,'Russian Bonds'!$A$2:$A$507,0))/100))</f>
        <v>0.43475701057006771</v>
      </c>
      <c r="M440">
        <f>M$50*EXP(-M$49*(HLOOKUP(M$49,'Russian Bonds'!$B$1:$L$507,MATCH($A440,'Russian Bonds'!$A$2:$A$507,0))/100))</f>
        <v>0.40233588662743502</v>
      </c>
      <c r="N440">
        <f>N$50*EXP(-N$49*(HLOOKUP(N$49,'Russian Bonds'!$B$1:$L$507,MATCH($A440,'Russian Bonds'!$A$2:$A$507,0))/100))</f>
        <v>0.3723325023696098</v>
      </c>
      <c r="O440">
        <f>O$50*EXP(-O$49*(HLOOKUP(O$49,'Russian Bonds'!$B$1:$L$507,MATCH($A440,'Russian Bonds'!$A$2:$A$507,0))/100))</f>
        <v>0.34456655975406175</v>
      </c>
      <c r="P440">
        <f>P$50*EXP(-P$49*(HLOOKUP(P$49,'Russian Bonds'!$B$1:$L$507,MATCH($A440,'Russian Bonds'!$A$2:$A$507,0))/100))</f>
        <v>0.3117767162693984</v>
      </c>
      <c r="Q440">
        <f>Q$50*EXP(-Q$49*(HLOOKUP(Q$49,'Russian Bonds'!$B$1:$L$507,MATCH($A440,'Russian Bonds'!$A$2:$A$507,0))/100))</f>
        <v>0.2880941333453122</v>
      </c>
      <c r="R440">
        <f>R$50*EXP(-R$49*(HLOOKUP(R$49,'Russian Bonds'!$B$1:$L$507,MATCH($A440,'Russian Bonds'!$A$2:$A$507,0))/100))</f>
        <v>0.26621048120947505</v>
      </c>
      <c r="S440">
        <f>S$50*EXP(-S$49*(HLOOKUP(S$49,'Russian Bonds'!$B$1:$L$507,MATCH($A440,'Russian Bonds'!$A$2:$A$507,0))/100))</f>
        <v>0.24598911294329354</v>
      </c>
      <c r="T440">
        <f>T$50*EXP(-T$49*(HLOOKUP(T$49,'Russian Bonds'!$B$1:$L$507,MATCH($A440,'Russian Bonds'!$A$2:$A$507,0))/100))</f>
        <v>0.22730376133843483</v>
      </c>
      <c r="U440" s="25">
        <f>U$50*EXP(-U$49*(HLOOKUP(U$49,'Russian Bonds'!$B$1:$L$507,MATCH($A440,'Russian Bonds'!$A$2:$A$507,0))/100))</f>
        <v>5.2050459894874317</v>
      </c>
      <c r="W440" s="129">
        <f t="shared" si="40"/>
        <v>74.602315994547737</v>
      </c>
      <c r="X440" s="21">
        <f t="shared" si="38"/>
        <v>5.7678334748383149</v>
      </c>
      <c r="Y440" s="28">
        <f t="shared" si="39"/>
        <v>3.3730308049265321E-3</v>
      </c>
    </row>
    <row r="441" spans="1:25" x14ac:dyDescent="0.2">
      <c r="A441" s="175">
        <v>41493</v>
      </c>
      <c r="B441">
        <f>B$50*EXP(-B$49*(HLOOKUP(B$49,'Russian Bonds'!$B$1:$L$507,MATCH($A441,'Russian Bonds'!$A$2:$A$507,0))/100))</f>
        <v>17.638733261906246</v>
      </c>
      <c r="C441">
        <f>C$50*EXP(-C$49*(HLOOKUP(C$49,'Russian Bonds'!$B$1:$L$507,MATCH($A441,'Russian Bonds'!$A$2:$A$507,0))/100))</f>
        <v>2.2165761645578916</v>
      </c>
      <c r="D441">
        <f>D$50*EXP(-D$49*(HLOOKUP(D$49,'Russian Bonds'!$B$1:$L$507,MATCH($A441,'Russian Bonds'!$A$2:$A$507,0))/100))</f>
        <v>16.053394104848365</v>
      </c>
      <c r="E441">
        <f>E$50*EXP(-E$49*(HLOOKUP(E$49,'Russian Bonds'!$B$1:$L$507,MATCH($A441,'Russian Bonds'!$A$2:$A$507,0))/100))</f>
        <v>1.6327567049858733</v>
      </c>
      <c r="F441">
        <f>F$50*EXP(-F$49*(HLOOKUP(F$49,'Russian Bonds'!$B$1:$L$507,MATCH($A441,'Russian Bonds'!$A$2:$A$507,0))/100))</f>
        <v>14.379905427987843</v>
      </c>
      <c r="G441">
        <f>G$50*EXP(-G$49*(HLOOKUP(G$49,'Russian Bonds'!$B$1:$L$507,MATCH($A441,'Russian Bonds'!$A$2:$A$507,0))/100))</f>
        <v>1.1023864855346852</v>
      </c>
      <c r="H441">
        <f>H$50*EXP(-H$49*(HLOOKUP(H$49,'Russian Bonds'!$B$1:$L$507,MATCH($A441,'Russian Bonds'!$A$2:$A$507,0))/100))</f>
        <v>1.0247793919622599</v>
      </c>
      <c r="I441">
        <f>I$50*EXP(-I$49*(HLOOKUP(I$49,'Russian Bonds'!$B$1:$L$507,MATCH($A441,'Russian Bonds'!$A$2:$A$507,0))/100))</f>
        <v>0.94807407847548608</v>
      </c>
      <c r="J441">
        <f>J$50*EXP(-J$49*(HLOOKUP(J$49,'Russian Bonds'!$B$1:$L$507,MATCH($A441,'Russian Bonds'!$A$2:$A$507,0))/100))</f>
        <v>0.87711020081700131</v>
      </c>
      <c r="K441">
        <f>K$50*EXP(-K$49*(HLOOKUP(K$49,'Russian Bonds'!$B$1:$L$507,MATCH($A441,'Russian Bonds'!$A$2:$A$507,0))/100))</f>
        <v>10.613588534620742</v>
      </c>
      <c r="L441">
        <f>L$50*EXP(-L$49*(HLOOKUP(L$49,'Russian Bonds'!$B$1:$L$507,MATCH($A441,'Russian Bonds'!$A$2:$A$507,0))/100))</f>
        <v>0.43332467708527883</v>
      </c>
      <c r="M441">
        <f>M$50*EXP(-M$49*(HLOOKUP(M$49,'Russian Bonds'!$B$1:$L$507,MATCH($A441,'Russian Bonds'!$A$2:$A$507,0))/100))</f>
        <v>0.40089008144637139</v>
      </c>
      <c r="N441">
        <f>N$50*EXP(-N$49*(HLOOKUP(N$49,'Russian Bonds'!$B$1:$L$507,MATCH($A441,'Russian Bonds'!$A$2:$A$507,0))/100))</f>
        <v>0.37088323352156982</v>
      </c>
      <c r="O441">
        <f>O$50*EXP(-O$49*(HLOOKUP(O$49,'Russian Bonds'!$B$1:$L$507,MATCH($A441,'Russian Bonds'!$A$2:$A$507,0))/100))</f>
        <v>0.34312241502990748</v>
      </c>
      <c r="P441">
        <f>P$50*EXP(-P$49*(HLOOKUP(P$49,'Russian Bonds'!$B$1:$L$507,MATCH($A441,'Russian Bonds'!$A$2:$A$507,0))/100))</f>
        <v>0.30944713773676441</v>
      </c>
      <c r="Q441">
        <f>Q$50*EXP(-Q$49*(HLOOKUP(Q$49,'Russian Bonds'!$B$1:$L$507,MATCH($A441,'Russian Bonds'!$A$2:$A$507,0))/100))</f>
        <v>0.28579857475587356</v>
      </c>
      <c r="R441">
        <f>R$50*EXP(-R$49*(HLOOKUP(R$49,'Russian Bonds'!$B$1:$L$507,MATCH($A441,'Russian Bonds'!$A$2:$A$507,0))/100))</f>
        <v>0.26395728178287942</v>
      </c>
      <c r="S441">
        <f>S$50*EXP(-S$49*(HLOOKUP(S$49,'Russian Bonds'!$B$1:$L$507,MATCH($A441,'Russian Bonds'!$A$2:$A$507,0))/100))</f>
        <v>0.24378514366532725</v>
      </c>
      <c r="T441">
        <f>T$50*EXP(-T$49*(HLOOKUP(T$49,'Russian Bonds'!$B$1:$L$507,MATCH($A441,'Russian Bonds'!$A$2:$A$507,0))/100))</f>
        <v>0.22515460028418521</v>
      </c>
      <c r="U441" s="25">
        <f>U$50*EXP(-U$49*(HLOOKUP(U$49,'Russian Bonds'!$B$1:$L$507,MATCH($A441,'Russian Bonds'!$A$2:$A$507,0))/100))</f>
        <v>5.1429587063579714</v>
      </c>
      <c r="W441" s="129">
        <f t="shared" si="40"/>
        <v>74.50662620736253</v>
      </c>
      <c r="X441" s="21">
        <f t="shared" si="38"/>
        <v>5.7510900514228149</v>
      </c>
      <c r="Y441" s="28">
        <f t="shared" si="39"/>
        <v>-1.2834884200545211E-3</v>
      </c>
    </row>
    <row r="442" spans="1:25" x14ac:dyDescent="0.2">
      <c r="A442" s="175">
        <v>41494</v>
      </c>
      <c r="B442">
        <f>B$50*EXP(-B$49*(HLOOKUP(B$49,'Russian Bonds'!$B$1:$L$507,MATCH($A442,'Russian Bonds'!$A$2:$A$507,0))/100))</f>
        <v>17.633442435591302</v>
      </c>
      <c r="C442">
        <f>C$50*EXP(-C$49*(HLOOKUP(C$49,'Russian Bonds'!$B$1:$L$507,MATCH($A442,'Russian Bonds'!$A$2:$A$507,0))/100))</f>
        <v>2.2152466177630821</v>
      </c>
      <c r="D442">
        <f>D$50*EXP(-D$49*(HLOOKUP(D$49,'Russian Bonds'!$B$1:$L$507,MATCH($A442,'Russian Bonds'!$A$2:$A$507,0))/100))</f>
        <v>16.04376495741856</v>
      </c>
      <c r="E442">
        <f>E$50*EXP(-E$49*(HLOOKUP(E$49,'Russian Bonds'!$B$1:$L$507,MATCH($A442,'Russian Bonds'!$A$2:$A$507,0))/100))</f>
        <v>1.6314510219647296</v>
      </c>
      <c r="F442">
        <f>F$50*EXP(-F$49*(HLOOKUP(F$49,'Russian Bonds'!$B$1:$L$507,MATCH($A442,'Russian Bonds'!$A$2:$A$507,0))/100))</f>
        <v>14.372717272462484</v>
      </c>
      <c r="G442">
        <f>G$50*EXP(-G$49*(HLOOKUP(G$49,'Russian Bonds'!$B$1:$L$507,MATCH($A442,'Russian Bonds'!$A$2:$A$507,0))/100))</f>
        <v>1.1017252520332519</v>
      </c>
      <c r="H442">
        <f>H$50*EXP(-H$49*(HLOOKUP(H$49,'Russian Bonds'!$B$1:$L$507,MATCH($A442,'Russian Bonds'!$A$2:$A$507,0))/100))</f>
        <v>1.0240622974002644</v>
      </c>
      <c r="I442">
        <f>I$50*EXP(-I$49*(HLOOKUP(I$49,'Russian Bonds'!$B$1:$L$507,MATCH($A442,'Russian Bonds'!$A$2:$A$507,0))/100))</f>
        <v>0.94731592251552488</v>
      </c>
      <c r="J442">
        <f>J$50*EXP(-J$49*(HLOOKUP(J$49,'Russian Bonds'!$B$1:$L$507,MATCH($A442,'Russian Bonds'!$A$2:$A$507,0))/100))</f>
        <v>0.87632115675935263</v>
      </c>
      <c r="K442">
        <f>K$50*EXP(-K$49*(HLOOKUP(K$49,'Russian Bonds'!$B$1:$L$507,MATCH($A442,'Russian Bonds'!$A$2:$A$507,0))/100))</f>
        <v>10.613588534620742</v>
      </c>
      <c r="L442">
        <f>L$50*EXP(-L$49*(HLOOKUP(L$49,'Russian Bonds'!$B$1:$L$507,MATCH($A442,'Russian Bonds'!$A$2:$A$507,0))/100))</f>
        <v>0.43332467708527883</v>
      </c>
      <c r="M442">
        <f>M$50*EXP(-M$49*(HLOOKUP(M$49,'Russian Bonds'!$B$1:$L$507,MATCH($A442,'Russian Bonds'!$A$2:$A$507,0))/100))</f>
        <v>0.40089008144637139</v>
      </c>
      <c r="N442">
        <f>N$50*EXP(-N$49*(HLOOKUP(N$49,'Russian Bonds'!$B$1:$L$507,MATCH($A442,'Russian Bonds'!$A$2:$A$507,0))/100))</f>
        <v>0.37088323352156982</v>
      </c>
      <c r="O442">
        <f>O$50*EXP(-O$49*(HLOOKUP(O$49,'Russian Bonds'!$B$1:$L$507,MATCH($A442,'Russian Bonds'!$A$2:$A$507,0))/100))</f>
        <v>0.34312241502990748</v>
      </c>
      <c r="P442">
        <f>P$50*EXP(-P$49*(HLOOKUP(P$49,'Russian Bonds'!$B$1:$L$507,MATCH($A442,'Russian Bonds'!$A$2:$A$507,0))/100))</f>
        <v>0.30898331498419052</v>
      </c>
      <c r="Q442">
        <f>Q$50*EXP(-Q$49*(HLOOKUP(Q$49,'Russian Bonds'!$B$1:$L$507,MATCH($A442,'Russian Bonds'!$A$2:$A$507,0))/100))</f>
        <v>0.28534166266341265</v>
      </c>
      <c r="R442">
        <f>R$50*EXP(-R$49*(HLOOKUP(R$49,'Russian Bonds'!$B$1:$L$507,MATCH($A442,'Russian Bonds'!$A$2:$A$507,0))/100))</f>
        <v>0.26350893560607547</v>
      </c>
      <c r="S442">
        <f>S$50*EXP(-S$49*(HLOOKUP(S$49,'Russian Bonds'!$B$1:$L$507,MATCH($A442,'Russian Bonds'!$A$2:$A$507,0))/100))</f>
        <v>0.24334672510180982</v>
      </c>
      <c r="T442">
        <f>T$50*EXP(-T$49*(HLOOKUP(T$49,'Russian Bonds'!$B$1:$L$507,MATCH($A442,'Russian Bonds'!$A$2:$A$507,0))/100))</f>
        <v>0.22472721269043178</v>
      </c>
      <c r="U442" s="25">
        <f>U$50*EXP(-U$49*(HLOOKUP(U$49,'Russian Bonds'!$B$1:$L$507,MATCH($A442,'Russian Bonds'!$A$2:$A$507,0))/100))</f>
        <v>5.1121933425074095</v>
      </c>
      <c r="W442" s="129">
        <f t="shared" si="40"/>
        <v>74.445957069165743</v>
      </c>
      <c r="X442" s="21">
        <f t="shared" si="38"/>
        <v>5.7456572527448655</v>
      </c>
      <c r="Y442" s="28">
        <f t="shared" si="39"/>
        <v>-8.146101291725352E-4</v>
      </c>
    </row>
    <row r="443" spans="1:25" x14ac:dyDescent="0.2">
      <c r="A443" s="175">
        <v>41495</v>
      </c>
      <c r="B443">
        <f>B$50*EXP(-B$49*(HLOOKUP(B$49,'Russian Bonds'!$B$1:$L$507,MATCH($A443,'Russian Bonds'!$A$2:$A$507,0))/100))</f>
        <v>17.63696947677078</v>
      </c>
      <c r="C443">
        <f>C$50*EXP(-C$49*(HLOOKUP(C$49,'Russian Bonds'!$B$1:$L$507,MATCH($A443,'Russian Bonds'!$A$2:$A$507,0))/100))</f>
        <v>2.216132893653548</v>
      </c>
      <c r="D443">
        <f>D$50*EXP(-D$49*(HLOOKUP(D$49,'Russian Bonds'!$B$1:$L$507,MATCH($A443,'Russian Bonds'!$A$2:$A$507,0))/100))</f>
        <v>16.04376495741856</v>
      </c>
      <c r="E443">
        <f>E$50*EXP(-E$49*(HLOOKUP(E$49,'Russian Bonds'!$B$1:$L$507,MATCH($A443,'Russian Bonds'!$A$2:$A$507,0))/100))</f>
        <v>1.6314510219647296</v>
      </c>
      <c r="F443">
        <f>F$50*EXP(-F$49*(HLOOKUP(F$49,'Russian Bonds'!$B$1:$L$507,MATCH($A443,'Russian Bonds'!$A$2:$A$507,0))/100))</f>
        <v>14.358351739153804</v>
      </c>
      <c r="G443">
        <f>G$50*EXP(-G$49*(HLOOKUP(G$49,'Russian Bonds'!$B$1:$L$507,MATCH($A443,'Russian Bonds'!$A$2:$A$507,0))/100))</f>
        <v>1.1004039746557919</v>
      </c>
      <c r="H443">
        <f>H$50*EXP(-H$49*(HLOOKUP(H$49,'Russian Bonds'!$B$1:$L$507,MATCH($A443,'Russian Bonds'!$A$2:$A$507,0))/100))</f>
        <v>1.0219140230532791</v>
      </c>
      <c r="I443">
        <f>I$50*EXP(-I$49*(HLOOKUP(I$49,'Russian Bonds'!$B$1:$L$507,MATCH($A443,'Russian Bonds'!$A$2:$A$507,0))/100))</f>
        <v>0.94504509039003748</v>
      </c>
      <c r="J443">
        <f>J$50*EXP(-J$49*(HLOOKUP(J$49,'Russian Bonds'!$B$1:$L$507,MATCH($A443,'Russian Bonds'!$A$2:$A$507,0))/100))</f>
        <v>0.8739582809538865</v>
      </c>
      <c r="K443">
        <f>K$50*EXP(-K$49*(HLOOKUP(K$49,'Russian Bonds'!$B$1:$L$507,MATCH($A443,'Russian Bonds'!$A$2:$A$507,0))/100))</f>
        <v>10.571218976092046</v>
      </c>
      <c r="L443">
        <f>L$50*EXP(-L$49*(HLOOKUP(L$49,'Russian Bonds'!$B$1:$L$507,MATCH($A443,'Russian Bonds'!$A$2:$A$507,0))/100))</f>
        <v>0.4314222369436842</v>
      </c>
      <c r="M443">
        <f>M$50*EXP(-M$49*(HLOOKUP(M$49,'Russian Bonds'!$B$1:$L$507,MATCH($A443,'Russian Bonds'!$A$2:$A$507,0))/100))</f>
        <v>0.3989704199288196</v>
      </c>
      <c r="N443">
        <f>N$50*EXP(-N$49*(HLOOKUP(N$49,'Russian Bonds'!$B$1:$L$507,MATCH($A443,'Russian Bonds'!$A$2:$A$507,0))/100))</f>
        <v>0.36895964636833711</v>
      </c>
      <c r="O443">
        <f>O$50*EXP(-O$49*(HLOOKUP(O$49,'Russian Bonds'!$B$1:$L$507,MATCH($A443,'Russian Bonds'!$A$2:$A$507,0))/100))</f>
        <v>0.34120629963628779</v>
      </c>
      <c r="P443">
        <f>P$50*EXP(-P$49*(HLOOKUP(P$49,'Russian Bonds'!$B$1:$L$507,MATCH($A443,'Russian Bonds'!$A$2:$A$507,0))/100))</f>
        <v>0.30713496568722087</v>
      </c>
      <c r="Q443">
        <f>Q$50*EXP(-Q$49*(HLOOKUP(Q$49,'Russian Bonds'!$B$1:$L$507,MATCH($A443,'Russian Bonds'!$A$2:$A$507,0))/100))</f>
        <v>0.28352130737277204</v>
      </c>
      <c r="R443">
        <f>R$50*EXP(-R$49*(HLOOKUP(R$49,'Russian Bonds'!$B$1:$L$507,MATCH($A443,'Russian Bonds'!$A$2:$A$507,0))/100))</f>
        <v>0.26172315338471563</v>
      </c>
      <c r="S443">
        <f>S$50*EXP(-S$49*(HLOOKUP(S$49,'Russian Bonds'!$B$1:$L$507,MATCH($A443,'Russian Bonds'!$A$2:$A$507,0))/100))</f>
        <v>0.24160092111728779</v>
      </c>
      <c r="T443">
        <f>T$50*EXP(-T$49*(HLOOKUP(T$49,'Russian Bonds'!$B$1:$L$507,MATCH($A443,'Russian Bonds'!$A$2:$A$507,0))/100))</f>
        <v>0.22302575958543649</v>
      </c>
      <c r="U443" s="25">
        <f>U$50*EXP(-U$49*(HLOOKUP(U$49,'Russian Bonds'!$B$1:$L$507,MATCH($A443,'Russian Bonds'!$A$2:$A$507,0))/100))</f>
        <v>5.0714589505848986</v>
      </c>
      <c r="W443" s="129">
        <f t="shared" si="40"/>
        <v>74.32823409471591</v>
      </c>
      <c r="X443" s="21">
        <f t="shared" si="38"/>
        <v>5.7330419915109614</v>
      </c>
      <c r="Y443" s="28">
        <f t="shared" si="39"/>
        <v>-1.5825728656159524E-3</v>
      </c>
    </row>
    <row r="444" spans="1:25" x14ac:dyDescent="0.2">
      <c r="A444" s="175">
        <v>41496</v>
      </c>
      <c r="B444">
        <f>B$50*EXP(-B$49*(HLOOKUP(B$49,'Russian Bonds'!$B$1:$L$507,MATCH($A444,'Russian Bonds'!$A$2:$A$507,0))/100))</f>
        <v>17.642261361356812</v>
      </c>
      <c r="C444">
        <f>C$50*EXP(-C$49*(HLOOKUP(C$49,'Russian Bonds'!$B$1:$L$507,MATCH($A444,'Russian Bonds'!$A$2:$A$507,0))/100))</f>
        <v>2.2170195241252824</v>
      </c>
      <c r="D444">
        <f>D$50*EXP(-D$49*(HLOOKUP(D$49,'Russian Bonds'!$B$1:$L$507,MATCH($A444,'Russian Bonds'!$A$2:$A$507,0))/100))</f>
        <v>16.053394104848365</v>
      </c>
      <c r="E444">
        <f>E$50*EXP(-E$49*(HLOOKUP(E$49,'Russian Bonds'!$B$1:$L$507,MATCH($A444,'Russian Bonds'!$A$2:$A$507,0))/100))</f>
        <v>1.6327567049858733</v>
      </c>
      <c r="F444">
        <f>F$50*EXP(-F$49*(HLOOKUP(F$49,'Russian Bonds'!$B$1:$L$507,MATCH($A444,'Russian Bonds'!$A$2:$A$507,0))/100))</f>
        <v>14.372717272462484</v>
      </c>
      <c r="G444">
        <f>G$50*EXP(-G$49*(HLOOKUP(G$49,'Russian Bonds'!$B$1:$L$507,MATCH($A444,'Russian Bonds'!$A$2:$A$507,0))/100))</f>
        <v>1.1017252520332519</v>
      </c>
      <c r="H444">
        <f>H$50*EXP(-H$49*(HLOOKUP(H$49,'Russian Bonds'!$B$1:$L$507,MATCH($A444,'Russian Bonds'!$A$2:$A$507,0))/100))</f>
        <v>1.0226296132967816</v>
      </c>
      <c r="I444">
        <f>I$50*EXP(-I$49*(HLOOKUP(I$49,'Russian Bonds'!$B$1:$L$507,MATCH($A444,'Russian Bonds'!$A$2:$A$507,0))/100))</f>
        <v>0.94580142895743846</v>
      </c>
      <c r="J444">
        <f>J$50*EXP(-J$49*(HLOOKUP(J$49,'Russian Bonds'!$B$1:$L$507,MATCH($A444,'Russian Bonds'!$A$2:$A$507,0))/100))</f>
        <v>0.8747451974660585</v>
      </c>
      <c r="K444">
        <f>K$50*EXP(-K$49*(HLOOKUP(K$49,'Russian Bonds'!$B$1:$L$507,MATCH($A444,'Russian Bonds'!$A$2:$A$507,0))/100))</f>
        <v>10.592382570584192</v>
      </c>
      <c r="L444">
        <f>L$50*EXP(-L$49*(HLOOKUP(L$49,'Russian Bonds'!$B$1:$L$507,MATCH($A444,'Russian Bonds'!$A$2:$A$507,0))/100))</f>
        <v>0.43237241067282567</v>
      </c>
      <c r="M444">
        <f>M$50*EXP(-M$49*(HLOOKUP(M$49,'Russian Bonds'!$B$1:$L$507,MATCH($A444,'Russian Bonds'!$A$2:$A$507,0))/100))</f>
        <v>0.39992909889123784</v>
      </c>
      <c r="N444">
        <f>N$50*EXP(-N$49*(HLOOKUP(N$49,'Russian Bonds'!$B$1:$L$507,MATCH($A444,'Russian Bonds'!$A$2:$A$507,0))/100))</f>
        <v>0.36992018961400824</v>
      </c>
      <c r="O444">
        <f>O$50*EXP(-O$49*(HLOOKUP(O$49,'Russian Bonds'!$B$1:$L$507,MATCH($A444,'Russian Bonds'!$A$2:$A$507,0))/100))</f>
        <v>0.34216301605319843</v>
      </c>
      <c r="P444">
        <f>P$50*EXP(-P$49*(HLOOKUP(P$49,'Russian Bonds'!$B$1:$L$507,MATCH($A444,'Russian Bonds'!$A$2:$A$507,0))/100))</f>
        <v>0.30898331498419052</v>
      </c>
      <c r="Q444">
        <f>Q$50*EXP(-Q$49*(HLOOKUP(Q$49,'Russian Bonds'!$B$1:$L$507,MATCH($A444,'Russian Bonds'!$A$2:$A$507,0))/100))</f>
        <v>0.28534166266341265</v>
      </c>
      <c r="R444">
        <f>R$50*EXP(-R$49*(HLOOKUP(R$49,'Russian Bonds'!$B$1:$L$507,MATCH($A444,'Russian Bonds'!$A$2:$A$507,0))/100))</f>
        <v>0.26350893560607547</v>
      </c>
      <c r="S444">
        <f>S$50*EXP(-S$49*(HLOOKUP(S$49,'Russian Bonds'!$B$1:$L$507,MATCH($A444,'Russian Bonds'!$A$2:$A$507,0))/100))</f>
        <v>0.24334672510180982</v>
      </c>
      <c r="T444">
        <f>T$50*EXP(-T$49*(HLOOKUP(T$49,'Russian Bonds'!$B$1:$L$507,MATCH($A444,'Russian Bonds'!$A$2:$A$507,0))/100))</f>
        <v>0.22472721269043178</v>
      </c>
      <c r="U444" s="25">
        <f>U$50*EXP(-U$49*(HLOOKUP(U$49,'Russian Bonds'!$B$1:$L$507,MATCH($A444,'Russian Bonds'!$A$2:$A$507,0))/100))</f>
        <v>5.1224279603987757</v>
      </c>
      <c r="W444" s="129">
        <f t="shared" si="40"/>
        <v>74.448153556792491</v>
      </c>
      <c r="X444" s="21">
        <f t="shared" ref="X444:X507" si="41">SUMPRODUCT(B444:U444,$B$33:$U$33)/W444</f>
        <v>5.7448808885172031</v>
      </c>
      <c r="Y444" s="28">
        <f t="shared" si="39"/>
        <v>1.6120768885442699E-3</v>
      </c>
    </row>
    <row r="445" spans="1:25" x14ac:dyDescent="0.2">
      <c r="A445" s="175">
        <v>41499</v>
      </c>
      <c r="B445">
        <f>B$50*EXP(-B$49*(HLOOKUP(B$49,'Russian Bonds'!$B$1:$L$507,MATCH($A445,'Russian Bonds'!$A$2:$A$507,0))/100))</f>
        <v>17.649319677470466</v>
      </c>
      <c r="C445">
        <f>C$50*EXP(-C$49*(HLOOKUP(C$49,'Russian Bonds'!$B$1:$L$507,MATCH($A445,'Russian Bonds'!$A$2:$A$507,0))/100))</f>
        <v>2.2183501349830963</v>
      </c>
      <c r="D445">
        <f>D$50*EXP(-D$49*(HLOOKUP(D$49,'Russian Bonds'!$B$1:$L$507,MATCH($A445,'Russian Bonds'!$A$2:$A$507,0))/100))</f>
        <v>16.063029031500221</v>
      </c>
      <c r="E445">
        <f>E$50*EXP(-E$49*(HLOOKUP(E$49,'Russian Bonds'!$B$1:$L$507,MATCH($A445,'Russian Bonds'!$A$2:$A$507,0))/100))</f>
        <v>1.6340634329713641</v>
      </c>
      <c r="F445">
        <f>F$50*EXP(-F$49*(HLOOKUP(F$49,'Russian Bonds'!$B$1:$L$507,MATCH($A445,'Russian Bonds'!$A$2:$A$507,0))/100))</f>
        <v>14.379905427987843</v>
      </c>
      <c r="G445">
        <f>G$50*EXP(-G$49*(HLOOKUP(G$49,'Russian Bonds'!$B$1:$L$507,MATCH($A445,'Russian Bonds'!$A$2:$A$507,0))/100))</f>
        <v>1.1023864855346852</v>
      </c>
      <c r="H445">
        <f>H$50*EXP(-H$49*(HLOOKUP(H$49,'Russian Bonds'!$B$1:$L$507,MATCH($A445,'Russian Bonds'!$A$2:$A$507,0))/100))</f>
        <v>1.023345704628815</v>
      </c>
      <c r="I445">
        <f>I$50*EXP(-I$49*(HLOOKUP(I$49,'Russian Bonds'!$B$1:$L$507,MATCH($A445,'Russian Bonds'!$A$2:$A$507,0))/100))</f>
        <v>0.9465583728377861</v>
      </c>
      <c r="J445">
        <f>J$50*EXP(-J$49*(HLOOKUP(J$49,'Russian Bonds'!$B$1:$L$507,MATCH($A445,'Russian Bonds'!$A$2:$A$507,0))/100))</f>
        <v>0.87553282252188847</v>
      </c>
      <c r="K445">
        <f>K$50*EXP(-K$49*(HLOOKUP(K$49,'Russian Bonds'!$B$1:$L$507,MATCH($A445,'Russian Bonds'!$A$2:$A$507,0))/100))</f>
        <v>10.592382570584192</v>
      </c>
      <c r="L445">
        <f>L$50*EXP(-L$49*(HLOOKUP(L$49,'Russian Bonds'!$B$1:$L$507,MATCH($A445,'Russian Bonds'!$A$2:$A$507,0))/100))</f>
        <v>0.43237241067282567</v>
      </c>
      <c r="M445">
        <f>M$50*EXP(-M$49*(HLOOKUP(M$49,'Russian Bonds'!$B$1:$L$507,MATCH($A445,'Russian Bonds'!$A$2:$A$507,0))/100))</f>
        <v>0.39992909889123784</v>
      </c>
      <c r="N445">
        <f>N$50*EXP(-N$49*(HLOOKUP(N$49,'Russian Bonds'!$B$1:$L$507,MATCH($A445,'Russian Bonds'!$A$2:$A$507,0))/100))</f>
        <v>0.36992018961400824</v>
      </c>
      <c r="O445">
        <f>O$50*EXP(-O$49*(HLOOKUP(O$49,'Russian Bonds'!$B$1:$L$507,MATCH($A445,'Russian Bonds'!$A$2:$A$507,0))/100))</f>
        <v>0.34216301605319843</v>
      </c>
      <c r="P445">
        <f>P$50*EXP(-P$49*(HLOOKUP(P$49,'Russian Bonds'!$B$1:$L$507,MATCH($A445,'Russian Bonds'!$A$2:$A$507,0))/100))</f>
        <v>0.30852018744420562</v>
      </c>
      <c r="Q445">
        <f>Q$50*EXP(-Q$49*(HLOOKUP(Q$49,'Russian Bonds'!$B$1:$L$507,MATCH($A445,'Russian Bonds'!$A$2:$A$507,0))/100))</f>
        <v>0.28488548104576411</v>
      </c>
      <c r="R445">
        <f>R$50*EXP(-R$49*(HLOOKUP(R$49,'Russian Bonds'!$B$1:$L$507,MATCH($A445,'Russian Bonds'!$A$2:$A$507,0))/100))</f>
        <v>0.26306135097027894</v>
      </c>
      <c r="S445">
        <f>S$50*EXP(-S$49*(HLOOKUP(S$49,'Russian Bonds'!$B$1:$L$507,MATCH($A445,'Russian Bonds'!$A$2:$A$507,0))/100))</f>
        <v>0.24290909498189467</v>
      </c>
      <c r="T445">
        <f>T$50*EXP(-T$49*(HLOOKUP(T$49,'Russian Bonds'!$B$1:$L$507,MATCH($A445,'Russian Bonds'!$A$2:$A$507,0))/100))</f>
        <v>0.22430063636216013</v>
      </c>
      <c r="U445" s="25">
        <f>U$50*EXP(-U$49*(HLOOKUP(U$49,'Russian Bonds'!$B$1:$L$507,MATCH($A445,'Russian Bonds'!$A$2:$A$507,0))/100))</f>
        <v>5.1224279603987757</v>
      </c>
      <c r="W445" s="129">
        <f t="shared" si="40"/>
        <v>74.47536308745471</v>
      </c>
      <c r="X445" s="21">
        <f t="shared" si="41"/>
        <v>5.7436424072957921</v>
      </c>
      <c r="Y445" s="28">
        <f t="shared" ref="Y445:Y508" si="42">LN(W445/W444)</f>
        <v>3.6541617574059523E-4</v>
      </c>
    </row>
    <row r="446" spans="1:25" x14ac:dyDescent="0.2">
      <c r="A446" s="175">
        <v>41500</v>
      </c>
      <c r="B446">
        <f>B$50*EXP(-B$49*(HLOOKUP(B$49,'Russian Bonds'!$B$1:$L$507,MATCH($A446,'Russian Bonds'!$A$2:$A$507,0))/100))</f>
        <v>17.654615267672519</v>
      </c>
      <c r="C446">
        <f>C$50*EXP(-C$49*(HLOOKUP(C$49,'Russian Bonds'!$B$1:$L$507,MATCH($A446,'Russian Bonds'!$A$2:$A$507,0))/100))</f>
        <v>2.2205695946629644</v>
      </c>
      <c r="D446">
        <f>D$50*EXP(-D$49*(HLOOKUP(D$49,'Russian Bonds'!$B$1:$L$507,MATCH($A446,'Russian Bonds'!$A$2:$A$507,0))/100))</f>
        <v>16.087141654993975</v>
      </c>
      <c r="E446">
        <f>E$50*EXP(-E$49*(HLOOKUP(E$49,'Russian Bonds'!$B$1:$L$507,MATCH($A446,'Russian Bonds'!$A$2:$A$507,0))/100))</f>
        <v>1.637334830144014</v>
      </c>
      <c r="F446">
        <f>F$50*EXP(-F$49*(HLOOKUP(F$49,'Russian Bonds'!$B$1:$L$507,MATCH($A446,'Russian Bonds'!$A$2:$A$507,0))/100))</f>
        <v>14.408694017837473</v>
      </c>
      <c r="G446">
        <f>G$50*EXP(-G$49*(HLOOKUP(G$49,'Russian Bonds'!$B$1:$L$507,MATCH($A446,'Russian Bonds'!$A$2:$A$507,0))/100))</f>
        <v>1.1050353905144699</v>
      </c>
      <c r="H446">
        <f>H$50*EXP(-H$49*(HLOOKUP(H$49,'Russian Bonds'!$B$1:$L$507,MATCH($A446,'Russian Bonds'!$A$2:$A$507,0))/100))</f>
        <v>1.0247793919622599</v>
      </c>
      <c r="I446">
        <f>I$50*EXP(-I$49*(HLOOKUP(I$49,'Russian Bonds'!$B$1:$L$507,MATCH($A446,'Russian Bonds'!$A$2:$A$507,0))/100))</f>
        <v>0.94807407847548608</v>
      </c>
      <c r="J446">
        <f>J$50*EXP(-J$49*(HLOOKUP(J$49,'Russian Bonds'!$B$1:$L$507,MATCH($A446,'Russian Bonds'!$A$2:$A$507,0))/100))</f>
        <v>0.87711020081700131</v>
      </c>
      <c r="K446">
        <f>K$50*EXP(-K$49*(HLOOKUP(K$49,'Russian Bonds'!$B$1:$L$507,MATCH($A446,'Russian Bonds'!$A$2:$A$507,0))/100))</f>
        <v>10.613588534620742</v>
      </c>
      <c r="L446">
        <f>L$50*EXP(-L$49*(HLOOKUP(L$49,'Russian Bonds'!$B$1:$L$507,MATCH($A446,'Russian Bonds'!$A$2:$A$507,0))/100))</f>
        <v>0.43332467708527883</v>
      </c>
      <c r="M446">
        <f>M$50*EXP(-M$49*(HLOOKUP(M$49,'Russian Bonds'!$B$1:$L$507,MATCH($A446,'Russian Bonds'!$A$2:$A$507,0))/100))</f>
        <v>0.40089008144637139</v>
      </c>
      <c r="N446">
        <f>N$50*EXP(-N$49*(HLOOKUP(N$49,'Russian Bonds'!$B$1:$L$507,MATCH($A446,'Russian Bonds'!$A$2:$A$507,0))/100))</f>
        <v>0.37088323352156982</v>
      </c>
      <c r="O446">
        <f>O$50*EXP(-O$49*(HLOOKUP(O$49,'Russian Bonds'!$B$1:$L$507,MATCH($A446,'Russian Bonds'!$A$2:$A$507,0))/100))</f>
        <v>0.34312241502990748</v>
      </c>
      <c r="P446">
        <f>P$50*EXP(-P$49*(HLOOKUP(P$49,'Russian Bonds'!$B$1:$L$507,MATCH($A446,'Russian Bonds'!$A$2:$A$507,0))/100))</f>
        <v>0.30944713773676441</v>
      </c>
      <c r="Q446">
        <f>Q$50*EXP(-Q$49*(HLOOKUP(Q$49,'Russian Bonds'!$B$1:$L$507,MATCH($A446,'Russian Bonds'!$A$2:$A$507,0))/100))</f>
        <v>0.28579857475587356</v>
      </c>
      <c r="R446">
        <f>R$50*EXP(-R$49*(HLOOKUP(R$49,'Russian Bonds'!$B$1:$L$507,MATCH($A446,'Russian Bonds'!$A$2:$A$507,0))/100))</f>
        <v>0.26395728178287942</v>
      </c>
      <c r="S446">
        <f>S$50*EXP(-S$49*(HLOOKUP(S$49,'Russian Bonds'!$B$1:$L$507,MATCH($A446,'Russian Bonds'!$A$2:$A$507,0))/100))</f>
        <v>0.24378514366532725</v>
      </c>
      <c r="T446">
        <f>T$50*EXP(-T$49*(HLOOKUP(T$49,'Russian Bonds'!$B$1:$L$507,MATCH($A446,'Russian Bonds'!$A$2:$A$507,0))/100))</f>
        <v>0.22515460028418521</v>
      </c>
      <c r="U446" s="25">
        <f>U$50*EXP(-U$49*(HLOOKUP(U$49,'Russian Bonds'!$B$1:$L$507,MATCH($A446,'Russian Bonds'!$A$2:$A$507,0))/100))</f>
        <v>5.1326830680088147</v>
      </c>
      <c r="W446" s="129">
        <f t="shared" si="40"/>
        <v>74.585989175017886</v>
      </c>
      <c r="X446" s="21">
        <f t="shared" si="41"/>
        <v>5.7462811597192669</v>
      </c>
      <c r="Y446" s="28">
        <f t="shared" si="42"/>
        <v>1.4843030228106598E-3</v>
      </c>
    </row>
    <row r="447" spans="1:25" x14ac:dyDescent="0.2">
      <c r="A447" s="175">
        <v>41501</v>
      </c>
      <c r="B447">
        <f>B$50*EXP(-B$49*(HLOOKUP(B$49,'Russian Bonds'!$B$1:$L$507,MATCH($A447,'Russian Bonds'!$A$2:$A$507,0))/100))</f>
        <v>17.658146543841902</v>
      </c>
      <c r="C447">
        <f>C$50*EXP(-C$49*(HLOOKUP(C$49,'Russian Bonds'!$B$1:$L$507,MATCH($A447,'Russian Bonds'!$A$2:$A$507,0))/100))</f>
        <v>2.2205695946629644</v>
      </c>
      <c r="D447">
        <f>D$50*EXP(-D$49*(HLOOKUP(D$49,'Russian Bonds'!$B$1:$L$507,MATCH($A447,'Russian Bonds'!$A$2:$A$507,0))/100))</f>
        <v>16.082316236346468</v>
      </c>
      <c r="E447">
        <f>E$50*EXP(-E$49*(HLOOKUP(E$49,'Russian Bonds'!$B$1:$L$507,MATCH($A447,'Russian Bonds'!$A$2:$A$507,0))/100))</f>
        <v>1.6366800271812796</v>
      </c>
      <c r="F447">
        <f>F$50*EXP(-F$49*(HLOOKUP(F$49,'Russian Bonds'!$B$1:$L$507,MATCH($A447,'Russian Bonds'!$A$2:$A$507,0))/100))</f>
        <v>14.387097178489634</v>
      </c>
      <c r="G447">
        <f>G$50*EXP(-G$49*(HLOOKUP(G$49,'Russian Bonds'!$B$1:$L$507,MATCH($A447,'Russian Bonds'!$A$2:$A$507,0))/100))</f>
        <v>1.1030481158952654</v>
      </c>
      <c r="H447">
        <f>H$50*EXP(-H$49*(HLOOKUP(H$49,'Russian Bonds'!$B$1:$L$507,MATCH($A447,'Russian Bonds'!$A$2:$A$507,0))/100))</f>
        <v>1.0226296132967816</v>
      </c>
      <c r="I447">
        <f>I$50*EXP(-I$49*(HLOOKUP(I$49,'Russian Bonds'!$B$1:$L$507,MATCH($A447,'Russian Bonds'!$A$2:$A$507,0))/100))</f>
        <v>0.94580142895743846</v>
      </c>
      <c r="J447">
        <f>J$50*EXP(-J$49*(HLOOKUP(J$49,'Russian Bonds'!$B$1:$L$507,MATCH($A447,'Russian Bonds'!$A$2:$A$507,0))/100))</f>
        <v>0.8747451974660585</v>
      </c>
      <c r="K447">
        <f>K$50*EXP(-K$49*(HLOOKUP(K$49,'Russian Bonds'!$B$1:$L$507,MATCH($A447,'Russian Bonds'!$A$2:$A$507,0))/100))</f>
        <v>10.602980251111902</v>
      </c>
      <c r="L447">
        <f>L$50*EXP(-L$49*(HLOOKUP(L$49,'Russian Bonds'!$B$1:$L$507,MATCH($A447,'Russian Bonds'!$A$2:$A$507,0))/100))</f>
        <v>0.43284828200581521</v>
      </c>
      <c r="M447">
        <f>M$50*EXP(-M$49*(HLOOKUP(M$49,'Russian Bonds'!$B$1:$L$507,MATCH($A447,'Russian Bonds'!$A$2:$A$507,0))/100))</f>
        <v>0.4004093018740727</v>
      </c>
      <c r="N447">
        <f>N$50*EXP(-N$49*(HLOOKUP(N$49,'Russian Bonds'!$B$1:$L$507,MATCH($A447,'Russian Bonds'!$A$2:$A$507,0))/100))</f>
        <v>0.37040139857856313</v>
      </c>
      <c r="O447">
        <f>O$50*EXP(-O$49*(HLOOKUP(O$49,'Russian Bonds'!$B$1:$L$507,MATCH($A447,'Russian Bonds'!$A$2:$A$507,0))/100))</f>
        <v>0.34264237975196599</v>
      </c>
      <c r="P447">
        <f>P$50*EXP(-P$49*(HLOOKUP(P$49,'Russian Bonds'!$B$1:$L$507,MATCH($A447,'Russian Bonds'!$A$2:$A$507,0))/100))</f>
        <v>0.30944713773676441</v>
      </c>
      <c r="Q447">
        <f>Q$50*EXP(-Q$49*(HLOOKUP(Q$49,'Russian Bonds'!$B$1:$L$507,MATCH($A447,'Russian Bonds'!$A$2:$A$507,0))/100))</f>
        <v>0.28579857475587356</v>
      </c>
      <c r="R447">
        <f>R$50*EXP(-R$49*(HLOOKUP(R$49,'Russian Bonds'!$B$1:$L$507,MATCH($A447,'Russian Bonds'!$A$2:$A$507,0))/100))</f>
        <v>0.26395728178287942</v>
      </c>
      <c r="S447">
        <f>S$50*EXP(-S$49*(HLOOKUP(S$49,'Russian Bonds'!$B$1:$L$507,MATCH($A447,'Russian Bonds'!$A$2:$A$507,0))/100))</f>
        <v>0.24378514366532725</v>
      </c>
      <c r="T447">
        <f>T$50*EXP(-T$49*(HLOOKUP(T$49,'Russian Bonds'!$B$1:$L$507,MATCH($A447,'Russian Bonds'!$A$2:$A$507,0))/100))</f>
        <v>0.22515460028418521</v>
      </c>
      <c r="U447" s="25">
        <f>U$50*EXP(-U$49*(HLOOKUP(U$49,'Russian Bonds'!$B$1:$L$507,MATCH($A447,'Russian Bonds'!$A$2:$A$507,0))/100))</f>
        <v>5.1224279603987757</v>
      </c>
      <c r="W447" s="129">
        <f t="shared" si="40"/>
        <v>74.530886248083917</v>
      </c>
      <c r="X447" s="21">
        <f t="shared" si="41"/>
        <v>5.743510109370459</v>
      </c>
      <c r="Y447" s="28">
        <f t="shared" si="42"/>
        <v>-7.390569214348944E-4</v>
      </c>
    </row>
    <row r="448" spans="1:25" x14ac:dyDescent="0.2">
      <c r="A448" s="175">
        <v>41502</v>
      </c>
      <c r="B448">
        <f>B$50*EXP(-B$49*(HLOOKUP(B$49,'Russian Bonds'!$B$1:$L$507,MATCH($A448,'Russian Bonds'!$A$2:$A$507,0))/100))</f>
        <v>17.654615267672519</v>
      </c>
      <c r="C448">
        <f>C$50*EXP(-C$49*(HLOOKUP(C$49,'Russian Bonds'!$B$1:$L$507,MATCH($A448,'Russian Bonds'!$A$2:$A$507,0))/100))</f>
        <v>2.2214580001700859</v>
      </c>
      <c r="D448">
        <f>D$50*EXP(-D$49*(HLOOKUP(D$49,'Russian Bonds'!$B$1:$L$507,MATCH($A448,'Russian Bonds'!$A$2:$A$507,0))/100))</f>
        <v>16.106457812356446</v>
      </c>
      <c r="E448">
        <f>E$50*EXP(-E$49*(HLOOKUP(E$49,'Russian Bonds'!$B$1:$L$507,MATCH($A448,'Russian Bonds'!$A$2:$A$507,0))/100))</f>
        <v>1.6399566627790281</v>
      </c>
      <c r="F448">
        <f>F$50*EXP(-F$49*(HLOOKUP(F$49,'Russian Bonds'!$B$1:$L$507,MATCH($A448,'Russian Bonds'!$A$2:$A$507,0))/100))</f>
        <v>14.415900166233362</v>
      </c>
      <c r="G448">
        <f>G$50*EXP(-G$49*(HLOOKUP(G$49,'Russian Bonds'!$B$1:$L$507,MATCH($A448,'Russian Bonds'!$A$2:$A$507,0))/100))</f>
        <v>1.1056986106949362</v>
      </c>
      <c r="H448">
        <f>H$50*EXP(-H$49*(HLOOKUP(H$49,'Russian Bonds'!$B$1:$L$507,MATCH($A448,'Russian Bonds'!$A$2:$A$507,0))/100))</f>
        <v>1.0240622974002644</v>
      </c>
      <c r="I448">
        <f>I$50*EXP(-I$49*(HLOOKUP(I$49,'Russian Bonds'!$B$1:$L$507,MATCH($A448,'Russian Bonds'!$A$2:$A$507,0))/100))</f>
        <v>0.94731592251552488</v>
      </c>
      <c r="J448">
        <f>J$50*EXP(-J$49*(HLOOKUP(J$49,'Russian Bonds'!$B$1:$L$507,MATCH($A448,'Russian Bonds'!$A$2:$A$507,0))/100))</f>
        <v>0.87632115675935263</v>
      </c>
      <c r="K448">
        <f>K$50*EXP(-K$49*(HLOOKUP(K$49,'Russian Bonds'!$B$1:$L$507,MATCH($A448,'Russian Bonds'!$A$2:$A$507,0))/100))</f>
        <v>10.592382570584192</v>
      </c>
      <c r="L448">
        <f>L$50*EXP(-L$49*(HLOOKUP(L$49,'Russian Bonds'!$B$1:$L$507,MATCH($A448,'Russian Bonds'!$A$2:$A$507,0))/100))</f>
        <v>0.43237241067282567</v>
      </c>
      <c r="M448">
        <f>M$50*EXP(-M$49*(HLOOKUP(M$49,'Russian Bonds'!$B$1:$L$507,MATCH($A448,'Russian Bonds'!$A$2:$A$507,0))/100))</f>
        <v>0.39992909889123784</v>
      </c>
      <c r="N448">
        <f>N$50*EXP(-N$49*(HLOOKUP(N$49,'Russian Bonds'!$B$1:$L$507,MATCH($A448,'Russian Bonds'!$A$2:$A$507,0))/100))</f>
        <v>0.36992018961400824</v>
      </c>
      <c r="O448">
        <f>O$50*EXP(-O$49*(HLOOKUP(O$49,'Russian Bonds'!$B$1:$L$507,MATCH($A448,'Russian Bonds'!$A$2:$A$507,0))/100))</f>
        <v>0.34216301605319843</v>
      </c>
      <c r="P448">
        <f>P$50*EXP(-P$49*(HLOOKUP(P$49,'Russian Bonds'!$B$1:$L$507,MATCH($A448,'Russian Bonds'!$A$2:$A$507,0))/100))</f>
        <v>0.30898331498419052</v>
      </c>
      <c r="Q448">
        <f>Q$50*EXP(-Q$49*(HLOOKUP(Q$49,'Russian Bonds'!$B$1:$L$507,MATCH($A448,'Russian Bonds'!$A$2:$A$507,0))/100))</f>
        <v>0.28534166266341265</v>
      </c>
      <c r="R448">
        <f>R$50*EXP(-R$49*(HLOOKUP(R$49,'Russian Bonds'!$B$1:$L$507,MATCH($A448,'Russian Bonds'!$A$2:$A$507,0))/100))</f>
        <v>0.26350893560607547</v>
      </c>
      <c r="S448">
        <f>S$50*EXP(-S$49*(HLOOKUP(S$49,'Russian Bonds'!$B$1:$L$507,MATCH($A448,'Russian Bonds'!$A$2:$A$507,0))/100))</f>
        <v>0.24334672510180982</v>
      </c>
      <c r="T448">
        <f>T$50*EXP(-T$49*(HLOOKUP(T$49,'Russian Bonds'!$B$1:$L$507,MATCH($A448,'Russian Bonds'!$A$2:$A$507,0))/100))</f>
        <v>0.22472721269043178</v>
      </c>
      <c r="U448" s="25">
        <f>U$50*EXP(-U$49*(HLOOKUP(U$49,'Russian Bonds'!$B$1:$L$507,MATCH($A448,'Russian Bonds'!$A$2:$A$507,0))/100))</f>
        <v>5.1326830680088147</v>
      </c>
      <c r="W448" s="129">
        <f t="shared" si="40"/>
        <v>74.587144101451699</v>
      </c>
      <c r="X448" s="21">
        <f t="shared" si="41"/>
        <v>5.7434318832088076</v>
      </c>
      <c r="Y448" s="28">
        <f t="shared" si="42"/>
        <v>7.5454129732047137E-4</v>
      </c>
    </row>
    <row r="449" spans="1:25" x14ac:dyDescent="0.2">
      <c r="A449" s="175">
        <v>41503</v>
      </c>
      <c r="B449">
        <f>B$50*EXP(-B$49*(HLOOKUP(B$49,'Russian Bonds'!$B$1:$L$507,MATCH($A449,'Russian Bonds'!$A$2:$A$507,0))/100))</f>
        <v>17.656380817475306</v>
      </c>
      <c r="C449">
        <f>C$50*EXP(-C$49*(HLOOKUP(C$49,'Russian Bonds'!$B$1:$L$507,MATCH($A449,'Russian Bonds'!$A$2:$A$507,0))/100))</f>
        <v>2.2227912749126122</v>
      </c>
      <c r="D449">
        <f>D$50*EXP(-D$49*(HLOOKUP(D$49,'Russian Bonds'!$B$1:$L$507,MATCH($A449,'Russian Bonds'!$A$2:$A$507,0))/100))</f>
        <v>16.120960149460359</v>
      </c>
      <c r="E449">
        <f>E$50*EXP(-E$49*(HLOOKUP(E$49,'Russian Bonds'!$B$1:$L$507,MATCH($A449,'Russian Bonds'!$A$2:$A$507,0))/100))</f>
        <v>1.6419257920156094</v>
      </c>
      <c r="F449">
        <f>F$50*EXP(-F$49*(HLOOKUP(F$49,'Russian Bonds'!$B$1:$L$507,MATCH($A449,'Russian Bonds'!$A$2:$A$507,0))/100))</f>
        <v>14.437540242482385</v>
      </c>
      <c r="G449">
        <f>G$50*EXP(-G$49*(HLOOKUP(G$49,'Russian Bonds'!$B$1:$L$507,MATCH($A449,'Russian Bonds'!$A$2:$A$507,0))/100))</f>
        <v>1.1076906605011592</v>
      </c>
      <c r="H449">
        <f>H$50*EXP(-H$49*(HLOOKUP(H$49,'Russian Bonds'!$B$1:$L$507,MATCH($A449,'Russian Bonds'!$A$2:$A$507,0))/100))</f>
        <v>1.0254969886661782</v>
      </c>
      <c r="I449">
        <f>I$50*EXP(-I$49*(HLOOKUP(I$49,'Russian Bonds'!$B$1:$L$507,MATCH($A449,'Russian Bonds'!$A$2:$A$507,0))/100))</f>
        <v>0.94883284120289035</v>
      </c>
      <c r="J449">
        <f>J$50*EXP(-J$49*(HLOOKUP(J$49,'Russian Bonds'!$B$1:$L$507,MATCH($A449,'Russian Bonds'!$A$2:$A$507,0))/100))</f>
        <v>0.87789995533396092</v>
      </c>
      <c r="K449">
        <f>K$50*EXP(-K$49*(HLOOKUP(K$49,'Russian Bonds'!$B$1:$L$507,MATCH($A449,'Russian Bonds'!$A$2:$A$507,0))/100))</f>
        <v>10.592382570584192</v>
      </c>
      <c r="L449">
        <f>L$50*EXP(-L$49*(HLOOKUP(L$49,'Russian Bonds'!$B$1:$L$507,MATCH($A449,'Russian Bonds'!$A$2:$A$507,0))/100))</f>
        <v>0.43237241067282567</v>
      </c>
      <c r="M449">
        <f>M$50*EXP(-M$49*(HLOOKUP(M$49,'Russian Bonds'!$B$1:$L$507,MATCH($A449,'Russian Bonds'!$A$2:$A$507,0))/100))</f>
        <v>0.39992909889123784</v>
      </c>
      <c r="N449">
        <f>N$50*EXP(-N$49*(HLOOKUP(N$49,'Russian Bonds'!$B$1:$L$507,MATCH($A449,'Russian Bonds'!$A$2:$A$507,0))/100))</f>
        <v>0.36992018961400824</v>
      </c>
      <c r="O449">
        <f>O$50*EXP(-O$49*(HLOOKUP(O$49,'Russian Bonds'!$B$1:$L$507,MATCH($A449,'Russian Bonds'!$A$2:$A$507,0))/100))</f>
        <v>0.34216301605319843</v>
      </c>
      <c r="P449">
        <f>P$50*EXP(-P$49*(HLOOKUP(P$49,'Russian Bonds'!$B$1:$L$507,MATCH($A449,'Russian Bonds'!$A$2:$A$507,0))/100))</f>
        <v>0.30805775407477265</v>
      </c>
      <c r="Q449">
        <f>Q$50*EXP(-Q$49*(HLOOKUP(Q$49,'Russian Bonds'!$B$1:$L$507,MATCH($A449,'Russian Bonds'!$A$2:$A$507,0))/100))</f>
        <v>0.28443002873510248</v>
      </c>
      <c r="R449">
        <f>R$50*EXP(-R$49*(HLOOKUP(R$49,'Russian Bonds'!$B$1:$L$507,MATCH($A449,'Russian Bonds'!$A$2:$A$507,0))/100))</f>
        <v>0.2626145265819696</v>
      </c>
      <c r="S449">
        <f>S$50*EXP(-S$49*(HLOOKUP(S$49,'Russian Bonds'!$B$1:$L$507,MATCH($A449,'Russian Bonds'!$A$2:$A$507,0))/100))</f>
        <v>0.24247225188765964</v>
      </c>
      <c r="T449">
        <f>T$50*EXP(-T$49*(HLOOKUP(T$49,'Russian Bonds'!$B$1:$L$507,MATCH($A449,'Russian Bonds'!$A$2:$A$507,0))/100))</f>
        <v>0.22387486975942938</v>
      </c>
      <c r="U449" s="25">
        <f>U$50*EXP(-U$49*(HLOOKUP(U$49,'Russian Bonds'!$B$1:$L$507,MATCH($A449,'Russian Bonds'!$A$2:$A$507,0))/100))</f>
        <v>5.1121933425074095</v>
      </c>
      <c r="W449" s="129">
        <f t="shared" si="40"/>
        <v>74.60992878141225</v>
      </c>
      <c r="X449" s="21">
        <f t="shared" si="41"/>
        <v>5.7380182521512948</v>
      </c>
      <c r="Y449" s="28">
        <f t="shared" si="42"/>
        <v>3.0543065889190104E-4</v>
      </c>
    </row>
    <row r="450" spans="1:25" x14ac:dyDescent="0.2">
      <c r="A450" s="175">
        <v>41506</v>
      </c>
      <c r="B450">
        <f>B$50*EXP(-B$49*(HLOOKUP(B$49,'Russian Bonds'!$B$1:$L$507,MATCH($A450,'Russian Bonds'!$A$2:$A$507,0))/100))</f>
        <v>17.661678526337145</v>
      </c>
      <c r="C450">
        <f>C$50*EXP(-C$49*(HLOOKUP(C$49,'Russian Bonds'!$B$1:$L$507,MATCH($A450,'Russian Bonds'!$A$2:$A$507,0))/100))</f>
        <v>2.2232358776263839</v>
      </c>
      <c r="D450">
        <f>D$50*EXP(-D$49*(HLOOKUP(D$49,'Russian Bonds'!$B$1:$L$507,MATCH($A450,'Russian Bonds'!$A$2:$A$507,0))/100))</f>
        <v>16.125797163020952</v>
      </c>
      <c r="E450">
        <f>E$50*EXP(-E$49*(HLOOKUP(E$49,'Russian Bonds'!$B$1:$L$507,MATCH($A450,'Russian Bonds'!$A$2:$A$507,0))/100))</f>
        <v>1.6425826937039945</v>
      </c>
      <c r="F450">
        <f>F$50*EXP(-F$49*(HLOOKUP(F$49,'Russian Bonds'!$B$1:$L$507,MATCH($A450,'Russian Bonds'!$A$2:$A$507,0))/100))</f>
        <v>14.430323276752931</v>
      </c>
      <c r="G450">
        <f>G$50*EXP(-G$49*(HLOOKUP(G$49,'Russian Bonds'!$B$1:$L$507,MATCH($A450,'Russian Bonds'!$A$2:$A$507,0))/100))</f>
        <v>1.1070262454493065</v>
      </c>
      <c r="H450">
        <f>H$50*EXP(-H$49*(HLOOKUP(H$49,'Russian Bonds'!$B$1:$L$507,MATCH($A450,'Russian Bonds'!$A$2:$A$507,0))/100))</f>
        <v>1.0240622974002644</v>
      </c>
      <c r="I450">
        <f>I$50*EXP(-I$49*(HLOOKUP(I$49,'Russian Bonds'!$B$1:$L$507,MATCH($A450,'Russian Bonds'!$A$2:$A$507,0))/100))</f>
        <v>0.94731592251552488</v>
      </c>
      <c r="J450">
        <f>J$50*EXP(-J$49*(HLOOKUP(J$49,'Russian Bonds'!$B$1:$L$507,MATCH($A450,'Russian Bonds'!$A$2:$A$507,0))/100))</f>
        <v>0.87632115675935263</v>
      </c>
      <c r="K450">
        <f>K$50*EXP(-K$49*(HLOOKUP(K$49,'Russian Bonds'!$B$1:$L$507,MATCH($A450,'Russian Bonds'!$A$2:$A$507,0))/100))</f>
        <v>10.581795482439937</v>
      </c>
      <c r="L450">
        <f>L$50*EXP(-L$49*(HLOOKUP(L$49,'Russian Bonds'!$B$1:$L$507,MATCH($A450,'Russian Bonds'!$A$2:$A$507,0))/100))</f>
        <v>0.4318970625105058</v>
      </c>
      <c r="M450">
        <f>M$50*EXP(-M$49*(HLOOKUP(M$49,'Russian Bonds'!$B$1:$L$507,MATCH($A450,'Russian Bonds'!$A$2:$A$507,0))/100))</f>
        <v>0.39944947180637452</v>
      </c>
      <c r="N450">
        <f>N$50*EXP(-N$49*(HLOOKUP(N$49,'Russian Bonds'!$B$1:$L$507,MATCH($A450,'Russian Bonds'!$A$2:$A$507,0))/100))</f>
        <v>0.36943960581466179</v>
      </c>
      <c r="O450">
        <f>O$50*EXP(-O$49*(HLOOKUP(O$49,'Russian Bonds'!$B$1:$L$507,MATCH($A450,'Russian Bonds'!$A$2:$A$507,0))/100))</f>
        <v>0.34168432299405194</v>
      </c>
      <c r="P450">
        <f>P$50*EXP(-P$49*(HLOOKUP(P$49,'Russian Bonds'!$B$1:$L$507,MATCH($A450,'Russian Bonds'!$A$2:$A$507,0))/100))</f>
        <v>0.30805775407477265</v>
      </c>
      <c r="Q450">
        <f>Q$50*EXP(-Q$49*(HLOOKUP(Q$49,'Russian Bonds'!$B$1:$L$507,MATCH($A450,'Russian Bonds'!$A$2:$A$507,0))/100))</f>
        <v>0.28443002873510248</v>
      </c>
      <c r="R450">
        <f>R$50*EXP(-R$49*(HLOOKUP(R$49,'Russian Bonds'!$B$1:$L$507,MATCH($A450,'Russian Bonds'!$A$2:$A$507,0))/100))</f>
        <v>0.2626145265819696</v>
      </c>
      <c r="S450">
        <f>S$50*EXP(-S$49*(HLOOKUP(S$49,'Russian Bonds'!$B$1:$L$507,MATCH($A450,'Russian Bonds'!$A$2:$A$507,0))/100))</f>
        <v>0.24247225188765964</v>
      </c>
      <c r="T450">
        <f>T$50*EXP(-T$49*(HLOOKUP(T$49,'Russian Bonds'!$B$1:$L$507,MATCH($A450,'Russian Bonds'!$A$2:$A$507,0))/100))</f>
        <v>0.22387486975942938</v>
      </c>
      <c r="U450" s="25">
        <f>U$50*EXP(-U$49*(HLOOKUP(U$49,'Russian Bonds'!$B$1:$L$507,MATCH($A450,'Russian Bonds'!$A$2:$A$507,0))/100))</f>
        <v>5.1019791733962281</v>
      </c>
      <c r="W450" s="129">
        <f>SUM(B450:U450)</f>
        <v>74.58603770956654</v>
      </c>
      <c r="X450" s="21">
        <f t="shared" si="41"/>
        <v>5.7346646266629016</v>
      </c>
      <c r="Y450" s="28">
        <f t="shared" si="42"/>
        <v>-3.2026431560882982E-4</v>
      </c>
    </row>
    <row r="451" spans="1:25" x14ac:dyDescent="0.2">
      <c r="A451" s="175">
        <v>41507</v>
      </c>
      <c r="B451">
        <f>B$50*EXP(-B$49*(HLOOKUP(B$49,'Russian Bonds'!$B$1:$L$507,MATCH($A451,'Russian Bonds'!$A$2:$A$507,0))/100))</f>
        <v>17.658146543841902</v>
      </c>
      <c r="C451">
        <f>C$50*EXP(-C$49*(HLOOKUP(C$49,'Russian Bonds'!$B$1:$L$507,MATCH($A451,'Russian Bonds'!$A$2:$A$507,0))/100))</f>
        <v>2.2236805692695913</v>
      </c>
      <c r="D451">
        <f>D$50*EXP(-D$49*(HLOOKUP(D$49,'Russian Bonds'!$B$1:$L$507,MATCH($A451,'Russian Bonds'!$A$2:$A$507,0))/100))</f>
        <v>16.130635627903303</v>
      </c>
      <c r="E451">
        <f>E$50*EXP(-E$49*(HLOOKUP(E$49,'Russian Bonds'!$B$1:$L$507,MATCH($A451,'Russian Bonds'!$A$2:$A$507,0))/100))</f>
        <v>1.6432398582056145</v>
      </c>
      <c r="F451">
        <f>F$50*EXP(-F$49*(HLOOKUP(F$49,'Russian Bonds'!$B$1:$L$507,MATCH($A451,'Russian Bonds'!$A$2:$A$507,0))/100))</f>
        <v>14.444760817596977</v>
      </c>
      <c r="G451">
        <f>G$50*EXP(-G$49*(HLOOKUP(G$49,'Russian Bonds'!$B$1:$L$507,MATCH($A451,'Russian Bonds'!$A$2:$A$507,0))/100))</f>
        <v>1.1083554743216617</v>
      </c>
      <c r="H451">
        <f>H$50*EXP(-H$49*(HLOOKUP(H$49,'Russian Bonds'!$B$1:$L$507,MATCH($A451,'Russian Bonds'!$A$2:$A$507,0))/100))</f>
        <v>1.0254969886661782</v>
      </c>
      <c r="I451">
        <f>I$50*EXP(-I$49*(HLOOKUP(I$49,'Russian Bonds'!$B$1:$L$507,MATCH($A451,'Russian Bonds'!$A$2:$A$507,0))/100))</f>
        <v>0.94883284120289035</v>
      </c>
      <c r="J451">
        <f>J$50*EXP(-J$49*(HLOOKUP(J$49,'Russian Bonds'!$B$1:$L$507,MATCH($A451,'Russian Bonds'!$A$2:$A$507,0))/100))</f>
        <v>0.87789995533396092</v>
      </c>
      <c r="K451">
        <f>K$50*EXP(-K$49*(HLOOKUP(K$49,'Russian Bonds'!$B$1:$L$507,MATCH($A451,'Russian Bonds'!$A$2:$A$507,0))/100))</f>
        <v>10.571218976092046</v>
      </c>
      <c r="L451">
        <f>L$50*EXP(-L$49*(HLOOKUP(L$49,'Russian Bonds'!$B$1:$L$507,MATCH($A451,'Russian Bonds'!$A$2:$A$507,0))/100))</f>
        <v>0.4314222369436842</v>
      </c>
      <c r="M451">
        <f>M$50*EXP(-M$49*(HLOOKUP(M$49,'Russian Bonds'!$B$1:$L$507,MATCH($A451,'Russian Bonds'!$A$2:$A$507,0))/100))</f>
        <v>0.3989704199288196</v>
      </c>
      <c r="N451">
        <f>N$50*EXP(-N$49*(HLOOKUP(N$49,'Russian Bonds'!$B$1:$L$507,MATCH($A451,'Russian Bonds'!$A$2:$A$507,0))/100))</f>
        <v>0.36895964636833711</v>
      </c>
      <c r="O451">
        <f>O$50*EXP(-O$49*(HLOOKUP(O$49,'Russian Bonds'!$B$1:$L$507,MATCH($A451,'Russian Bonds'!$A$2:$A$507,0))/100))</f>
        <v>0.34120629963628779</v>
      </c>
      <c r="P451">
        <f>P$50*EXP(-P$49*(HLOOKUP(P$49,'Russian Bonds'!$B$1:$L$507,MATCH($A451,'Russian Bonds'!$A$2:$A$507,0))/100))</f>
        <v>0.30621494151643341</v>
      </c>
      <c r="Q451">
        <f>Q$50*EXP(-Q$49*(HLOOKUP(Q$49,'Russian Bonds'!$B$1:$L$507,MATCH($A451,'Russian Bonds'!$A$2:$A$507,0))/100))</f>
        <v>0.28261548927110647</v>
      </c>
      <c r="R451">
        <f>R$50*EXP(-R$49*(HLOOKUP(R$49,'Russian Bonds'!$B$1:$L$507,MATCH($A451,'Russian Bonds'!$A$2:$A$507,0))/100))</f>
        <v>0.26083480571002937</v>
      </c>
      <c r="S451">
        <f>S$50*EXP(-S$49*(HLOOKUP(S$49,'Russian Bonds'!$B$1:$L$507,MATCH($A451,'Russian Bonds'!$A$2:$A$507,0))/100))</f>
        <v>0.24073272149823524</v>
      </c>
      <c r="T451">
        <f>T$50*EXP(-T$49*(HLOOKUP(T$49,'Russian Bonds'!$B$1:$L$507,MATCH($A451,'Russian Bonds'!$A$2:$A$507,0))/100))</f>
        <v>0.22217986990728736</v>
      </c>
      <c r="U451" s="25">
        <f>U$50*EXP(-U$49*(HLOOKUP(U$49,'Russian Bonds'!$B$1:$L$507,MATCH($A451,'Russian Bonds'!$A$2:$A$507,0))/100))</f>
        <v>5.0613261688430651</v>
      </c>
      <c r="W451" s="129">
        <f t="shared" si="40"/>
        <v>74.546730252057415</v>
      </c>
      <c r="X451" s="21">
        <f t="shared" si="41"/>
        <v>5.7247821236761505</v>
      </c>
      <c r="Y451" s="28">
        <f t="shared" si="42"/>
        <v>-5.2714717169984363E-4</v>
      </c>
    </row>
    <row r="452" spans="1:25" x14ac:dyDescent="0.2">
      <c r="A452" s="175">
        <v>41508</v>
      </c>
      <c r="B452">
        <f>B$50*EXP(-B$49*(HLOOKUP(B$49,'Russian Bonds'!$B$1:$L$507,MATCH($A452,'Russian Bonds'!$A$2:$A$507,0))/100))</f>
        <v>17.65991244678996</v>
      </c>
      <c r="C452">
        <f>C$50*EXP(-C$49*(HLOOKUP(C$49,'Russian Bonds'!$B$1:$L$507,MATCH($A452,'Russian Bonds'!$A$2:$A$507,0))/100))</f>
        <v>2.2236805692695913</v>
      </c>
      <c r="D452">
        <f>D$50*EXP(-D$49*(HLOOKUP(D$49,'Russian Bonds'!$B$1:$L$507,MATCH($A452,'Russian Bonds'!$A$2:$A$507,0))/100))</f>
        <v>16.130635627903303</v>
      </c>
      <c r="E452">
        <f>E$50*EXP(-E$49*(HLOOKUP(E$49,'Russian Bonds'!$B$1:$L$507,MATCH($A452,'Russian Bonds'!$A$2:$A$507,0))/100))</f>
        <v>1.6432398582056145</v>
      </c>
      <c r="F452">
        <f>F$50*EXP(-F$49*(HLOOKUP(F$49,'Russian Bonds'!$B$1:$L$507,MATCH($A452,'Russian Bonds'!$A$2:$A$507,0))/100))</f>
        <v>14.444760817596977</v>
      </c>
      <c r="G452">
        <f>G$50*EXP(-G$49*(HLOOKUP(G$49,'Russian Bonds'!$B$1:$L$507,MATCH($A452,'Russian Bonds'!$A$2:$A$507,0))/100))</f>
        <v>1.1083554743216617</v>
      </c>
      <c r="H452">
        <f>H$50*EXP(-H$49*(HLOOKUP(H$49,'Russian Bonds'!$B$1:$L$507,MATCH($A452,'Russian Bonds'!$A$2:$A$507,0))/100))</f>
        <v>1.0254969886661782</v>
      </c>
      <c r="I452">
        <f>I$50*EXP(-I$49*(HLOOKUP(I$49,'Russian Bonds'!$B$1:$L$507,MATCH($A452,'Russian Bonds'!$A$2:$A$507,0))/100))</f>
        <v>0.94883284120289035</v>
      </c>
      <c r="J452">
        <f>J$50*EXP(-J$49*(HLOOKUP(J$49,'Russian Bonds'!$B$1:$L$507,MATCH($A452,'Russian Bonds'!$A$2:$A$507,0))/100))</f>
        <v>0.87789995533396092</v>
      </c>
      <c r="K452">
        <f>K$50*EXP(-K$49*(HLOOKUP(K$49,'Russian Bonds'!$B$1:$L$507,MATCH($A452,'Russian Bonds'!$A$2:$A$507,0))/100))</f>
        <v>10.571218976092046</v>
      </c>
      <c r="L452">
        <f>L$50*EXP(-L$49*(HLOOKUP(L$49,'Russian Bonds'!$B$1:$L$507,MATCH($A452,'Russian Bonds'!$A$2:$A$507,0))/100))</f>
        <v>0.4314222369436842</v>
      </c>
      <c r="M452">
        <f>M$50*EXP(-M$49*(HLOOKUP(M$49,'Russian Bonds'!$B$1:$L$507,MATCH($A452,'Russian Bonds'!$A$2:$A$507,0))/100))</f>
        <v>0.3989704199288196</v>
      </c>
      <c r="N452">
        <f>N$50*EXP(-N$49*(HLOOKUP(N$49,'Russian Bonds'!$B$1:$L$507,MATCH($A452,'Russian Bonds'!$A$2:$A$507,0))/100))</f>
        <v>0.36895964636833711</v>
      </c>
      <c r="O452">
        <f>O$50*EXP(-O$49*(HLOOKUP(O$49,'Russian Bonds'!$B$1:$L$507,MATCH($A452,'Russian Bonds'!$A$2:$A$507,0))/100))</f>
        <v>0.34120629963628779</v>
      </c>
      <c r="P452">
        <f>P$50*EXP(-P$49*(HLOOKUP(P$49,'Russian Bonds'!$B$1:$L$507,MATCH($A452,'Russian Bonds'!$A$2:$A$507,0))/100))</f>
        <v>0.3052976732821866</v>
      </c>
      <c r="Q452">
        <f>Q$50*EXP(-Q$49*(HLOOKUP(Q$49,'Russian Bonds'!$B$1:$L$507,MATCH($A452,'Russian Bonds'!$A$2:$A$507,0))/100))</f>
        <v>0.28171256515452064</v>
      </c>
      <c r="R452">
        <f>R$50*EXP(-R$49*(HLOOKUP(R$49,'Russian Bonds'!$B$1:$L$507,MATCH($A452,'Russian Bonds'!$A$2:$A$507,0))/100))</f>
        <v>0.2599494732886018</v>
      </c>
      <c r="S452">
        <f>S$50*EXP(-S$49*(HLOOKUP(S$49,'Russian Bonds'!$B$1:$L$507,MATCH($A452,'Russian Bonds'!$A$2:$A$507,0))/100))</f>
        <v>0.23986764177862283</v>
      </c>
      <c r="T452">
        <f>T$50*EXP(-T$49*(HLOOKUP(T$49,'Russian Bonds'!$B$1:$L$507,MATCH($A452,'Russian Bonds'!$A$2:$A$507,0))/100))</f>
        <v>0.22133718851032033</v>
      </c>
      <c r="U452" s="25">
        <f>U$50*EXP(-U$49*(HLOOKUP(U$49,'Russian Bonds'!$B$1:$L$507,MATCH($A452,'Russian Bonds'!$A$2:$A$507,0))/100))</f>
        <v>5.0209970908923101</v>
      </c>
      <c r="W452" s="129">
        <f t="shared" si="40"/>
        <v>74.503753791165863</v>
      </c>
      <c r="X452" s="21">
        <f t="shared" si="41"/>
        <v>5.7162775371175849</v>
      </c>
      <c r="Y452" s="28">
        <f t="shared" si="42"/>
        <v>-5.7666987609473054E-4</v>
      </c>
    </row>
    <row r="453" spans="1:25" x14ac:dyDescent="0.2">
      <c r="A453" s="175">
        <v>41509</v>
      </c>
      <c r="B453">
        <f>B$50*EXP(-B$49*(HLOOKUP(B$49,'Russian Bonds'!$B$1:$L$507,MATCH($A453,'Russian Bonds'!$A$2:$A$507,0))/100))</f>
        <v>17.658146543841902</v>
      </c>
      <c r="C453">
        <f>C$50*EXP(-C$49*(HLOOKUP(C$49,'Russian Bonds'!$B$1:$L$507,MATCH($A453,'Russian Bonds'!$A$2:$A$507,0))/100))</f>
        <v>2.2236805692695913</v>
      </c>
      <c r="D453">
        <f>D$50*EXP(-D$49*(HLOOKUP(D$49,'Russian Bonds'!$B$1:$L$507,MATCH($A453,'Russian Bonds'!$A$2:$A$507,0))/100))</f>
        <v>16.135475544542871</v>
      </c>
      <c r="E453">
        <f>E$50*EXP(-E$49*(HLOOKUP(E$49,'Russian Bonds'!$B$1:$L$507,MATCH($A453,'Russian Bonds'!$A$2:$A$507,0))/100))</f>
        <v>1.6438972856256151</v>
      </c>
      <c r="F453">
        <f>F$50*EXP(-F$49*(HLOOKUP(F$49,'Russian Bonds'!$B$1:$L$507,MATCH($A453,'Russian Bonds'!$A$2:$A$507,0))/100))</f>
        <v>14.459212803203044</v>
      </c>
      <c r="G453">
        <f>G$50*EXP(-G$49*(HLOOKUP(G$49,'Russian Bonds'!$B$1:$L$507,MATCH($A453,'Russian Bonds'!$A$2:$A$507,0))/100))</f>
        <v>1.1096862992260914</v>
      </c>
      <c r="H453">
        <f>H$50*EXP(-H$49*(HLOOKUP(H$49,'Russian Bonds'!$B$1:$L$507,MATCH($A453,'Russian Bonds'!$A$2:$A$507,0))/100))</f>
        <v>1.0262150878636411</v>
      </c>
      <c r="I453">
        <f>I$50*EXP(-I$49*(HLOOKUP(I$49,'Russian Bonds'!$B$1:$L$507,MATCH($A453,'Russian Bonds'!$A$2:$A$507,0))/100))</f>
        <v>0.94959221118334491</v>
      </c>
      <c r="J453">
        <f>J$50*EXP(-J$49*(HLOOKUP(J$49,'Russian Bonds'!$B$1:$L$507,MATCH($A453,'Russian Bonds'!$A$2:$A$507,0))/100))</f>
        <v>0.87869042094993222</v>
      </c>
      <c r="K453">
        <f>K$50*EXP(-K$49*(HLOOKUP(K$49,'Russian Bonds'!$B$1:$L$507,MATCH($A453,'Russian Bonds'!$A$2:$A$507,0))/100))</f>
        <v>10.571218976092046</v>
      </c>
      <c r="L453">
        <f>L$50*EXP(-L$49*(HLOOKUP(L$49,'Russian Bonds'!$B$1:$L$507,MATCH($A453,'Russian Bonds'!$A$2:$A$507,0))/100))</f>
        <v>0.4314222369436842</v>
      </c>
      <c r="M453">
        <f>M$50*EXP(-M$49*(HLOOKUP(M$49,'Russian Bonds'!$B$1:$L$507,MATCH($A453,'Russian Bonds'!$A$2:$A$507,0))/100))</f>
        <v>0.3989704199288196</v>
      </c>
      <c r="N453">
        <f>N$50*EXP(-N$49*(HLOOKUP(N$49,'Russian Bonds'!$B$1:$L$507,MATCH($A453,'Russian Bonds'!$A$2:$A$507,0))/100))</f>
        <v>0.36895964636833711</v>
      </c>
      <c r="O453">
        <f>O$50*EXP(-O$49*(HLOOKUP(O$49,'Russian Bonds'!$B$1:$L$507,MATCH($A453,'Russian Bonds'!$A$2:$A$507,0))/100))</f>
        <v>0.34120629963628779</v>
      </c>
      <c r="P453">
        <f>P$50*EXP(-P$49*(HLOOKUP(P$49,'Russian Bonds'!$B$1:$L$507,MATCH($A453,'Russian Bonds'!$A$2:$A$507,0))/100))</f>
        <v>0.30575596342378658</v>
      </c>
      <c r="Q453">
        <f>Q$50*EXP(-Q$49*(HLOOKUP(Q$49,'Russian Bonds'!$B$1:$L$507,MATCH($A453,'Russian Bonds'!$A$2:$A$507,0))/100))</f>
        <v>0.282163666043244</v>
      </c>
      <c r="R453">
        <f>R$50*EXP(-R$49*(HLOOKUP(R$49,'Russian Bonds'!$B$1:$L$507,MATCH($A453,'Russian Bonds'!$A$2:$A$507,0))/100))</f>
        <v>0.26039176323312707</v>
      </c>
      <c r="S453">
        <f>S$50*EXP(-S$49*(HLOOKUP(S$49,'Russian Bonds'!$B$1:$L$507,MATCH($A453,'Russian Bonds'!$A$2:$A$507,0))/100))</f>
        <v>0.24029979235266027</v>
      </c>
      <c r="T453">
        <f>T$50*EXP(-T$49*(HLOOKUP(T$49,'Russian Bonds'!$B$1:$L$507,MATCH($A453,'Russian Bonds'!$A$2:$A$507,0))/100))</f>
        <v>0.2217581289352607</v>
      </c>
      <c r="U453" s="25">
        <f>U$50*EXP(-U$49*(HLOOKUP(U$49,'Russian Bonds'!$B$1:$L$507,MATCH($A453,'Russian Bonds'!$A$2:$A$507,0))/100))</f>
        <v>5.0209970908923101</v>
      </c>
      <c r="W453" s="129">
        <f t="shared" si="40"/>
        <v>74.527740749555591</v>
      </c>
      <c r="X453" s="21">
        <f t="shared" si="41"/>
        <v>5.7164669382870725</v>
      </c>
      <c r="Y453" s="28">
        <f t="shared" si="42"/>
        <v>3.2190455676196046E-4</v>
      </c>
    </row>
    <row r="454" spans="1:25" x14ac:dyDescent="0.2">
      <c r="A454" s="175">
        <v>41510</v>
      </c>
      <c r="B454">
        <f>B$50*EXP(-B$49*(HLOOKUP(B$49,'Russian Bonds'!$B$1:$L$507,MATCH($A454,'Russian Bonds'!$A$2:$A$507,0))/100))</f>
        <v>17.654615267672519</v>
      </c>
      <c r="C454">
        <f>C$50*EXP(-C$49*(HLOOKUP(C$49,'Russian Bonds'!$B$1:$L$507,MATCH($A454,'Russian Bonds'!$A$2:$A$507,0))/100))</f>
        <v>2.2236805692695913</v>
      </c>
      <c r="D454">
        <f>D$50*EXP(-D$49*(HLOOKUP(D$49,'Russian Bonds'!$B$1:$L$507,MATCH($A454,'Russian Bonds'!$A$2:$A$507,0))/100))</f>
        <v>16.130635627903303</v>
      </c>
      <c r="E454">
        <f>E$50*EXP(-E$49*(HLOOKUP(E$49,'Russian Bonds'!$B$1:$L$507,MATCH($A454,'Russian Bonds'!$A$2:$A$507,0))/100))</f>
        <v>1.6432398582056145</v>
      </c>
      <c r="F454">
        <f>F$50*EXP(-F$49*(HLOOKUP(F$49,'Russian Bonds'!$B$1:$L$507,MATCH($A454,'Russian Bonds'!$A$2:$A$507,0))/100))</f>
        <v>14.451985003901846</v>
      </c>
      <c r="G454">
        <f>G$50*EXP(-G$49*(HLOOKUP(G$49,'Russian Bonds'!$B$1:$L$507,MATCH($A454,'Russian Bonds'!$A$2:$A$507,0))/100))</f>
        <v>1.1090206871501469</v>
      </c>
      <c r="H454">
        <f>H$50*EXP(-H$49*(HLOOKUP(H$49,'Russian Bonds'!$B$1:$L$507,MATCH($A454,'Russian Bonds'!$A$2:$A$507,0))/100))</f>
        <v>1.0254969886661782</v>
      </c>
      <c r="I454">
        <f>I$50*EXP(-I$49*(HLOOKUP(I$49,'Russian Bonds'!$B$1:$L$507,MATCH($A454,'Russian Bonds'!$A$2:$A$507,0))/100))</f>
        <v>0.94883284120289035</v>
      </c>
      <c r="J454">
        <f>J$50*EXP(-J$49*(HLOOKUP(J$49,'Russian Bonds'!$B$1:$L$507,MATCH($A454,'Russian Bonds'!$A$2:$A$507,0))/100))</f>
        <v>0.87789995533396092</v>
      </c>
      <c r="K454">
        <f>K$50*EXP(-K$49*(HLOOKUP(K$49,'Russian Bonds'!$B$1:$L$507,MATCH($A454,'Russian Bonds'!$A$2:$A$507,0))/100))</f>
        <v>10.560653040964015</v>
      </c>
      <c r="L454">
        <f>L$50*EXP(-L$49*(HLOOKUP(L$49,'Russian Bonds'!$B$1:$L$507,MATCH($A454,'Russian Bonds'!$A$2:$A$507,0))/100))</f>
        <v>0.430947933397822</v>
      </c>
      <c r="M454">
        <f>M$50*EXP(-M$49*(HLOOKUP(M$49,'Russian Bonds'!$B$1:$L$507,MATCH($A454,'Russian Bonds'!$A$2:$A$507,0))/100))</f>
        <v>0.39849194256873838</v>
      </c>
      <c r="N454">
        <f>N$50*EXP(-N$49*(HLOOKUP(N$49,'Russian Bonds'!$B$1:$L$507,MATCH($A454,'Russian Bonds'!$A$2:$A$507,0))/100))</f>
        <v>0.36848031046390267</v>
      </c>
      <c r="O454">
        <f>O$50*EXP(-O$49*(HLOOKUP(O$49,'Russian Bonds'!$B$1:$L$507,MATCH($A454,'Russian Bonds'!$A$2:$A$507,0))/100))</f>
        <v>0.34072894504298029</v>
      </c>
      <c r="P454">
        <f>P$50*EXP(-P$49*(HLOOKUP(P$49,'Russian Bonds'!$B$1:$L$507,MATCH($A454,'Russian Bonds'!$A$2:$A$507,0))/100))</f>
        <v>0.30438315272905991</v>
      </c>
      <c r="Q454">
        <f>Q$50*EXP(-Q$49*(HLOOKUP(Q$49,'Russian Bonds'!$B$1:$L$507,MATCH($A454,'Russian Bonds'!$A$2:$A$507,0))/100))</f>
        <v>0.2808125257770635</v>
      </c>
      <c r="R454">
        <f>R$50*EXP(-R$49*(HLOOKUP(R$49,'Russian Bonds'!$B$1:$L$507,MATCH($A454,'Russian Bonds'!$A$2:$A$507,0))/100))</f>
        <v>0.25906714588598018</v>
      </c>
      <c r="S454">
        <f>S$50*EXP(-S$49*(HLOOKUP(S$49,'Russian Bonds'!$B$1:$L$507,MATCH($A454,'Russian Bonds'!$A$2:$A$507,0))/100))</f>
        <v>0.23900567074700516</v>
      </c>
      <c r="T454">
        <f>T$50*EXP(-T$49*(HLOOKUP(T$49,'Russian Bonds'!$B$1:$L$507,MATCH($A454,'Russian Bonds'!$A$2:$A$507,0))/100))</f>
        <v>0.22049770322620121</v>
      </c>
      <c r="U454" s="25">
        <f>U$50*EXP(-U$49*(HLOOKUP(U$49,'Russian Bonds'!$B$1:$L$507,MATCH($A454,'Russian Bonds'!$A$2:$A$507,0))/100))</f>
        <v>4.9909613058095061</v>
      </c>
      <c r="W454" s="129">
        <f t="shared" si="40"/>
        <v>74.459436475918324</v>
      </c>
      <c r="X454" s="21">
        <f t="shared" si="41"/>
        <v>5.7093383622339759</v>
      </c>
      <c r="Y454" s="28">
        <f t="shared" si="42"/>
        <v>-9.1691486065761712E-4</v>
      </c>
    </row>
    <row r="455" spans="1:25" x14ac:dyDescent="0.2">
      <c r="A455" s="175">
        <v>41513</v>
      </c>
      <c r="B455">
        <f>B$50*EXP(-B$49*(HLOOKUP(B$49,'Russian Bonds'!$B$1:$L$507,MATCH($A455,'Russian Bonds'!$A$2:$A$507,0))/100))</f>
        <v>17.661678526337145</v>
      </c>
      <c r="C455">
        <f>C$50*EXP(-C$49*(HLOOKUP(C$49,'Russian Bonds'!$B$1:$L$507,MATCH($A455,'Russian Bonds'!$A$2:$A$507,0))/100))</f>
        <v>2.2241253498600217</v>
      </c>
      <c r="D455">
        <f>D$50*EXP(-D$49*(HLOOKUP(D$49,'Russian Bonds'!$B$1:$L$507,MATCH($A455,'Russian Bonds'!$A$2:$A$507,0))/100))</f>
        <v>16.135475544542871</v>
      </c>
      <c r="E455">
        <f>E$50*EXP(-E$49*(HLOOKUP(E$49,'Russian Bonds'!$B$1:$L$507,MATCH($A455,'Russian Bonds'!$A$2:$A$507,0))/100))</f>
        <v>1.6438972856256151</v>
      </c>
      <c r="F455">
        <f>F$50*EXP(-F$49*(HLOOKUP(F$49,'Russian Bonds'!$B$1:$L$507,MATCH($A455,'Russian Bonds'!$A$2:$A$507,0))/100))</f>
        <v>14.451985003901846</v>
      </c>
      <c r="G455">
        <f>G$50*EXP(-G$49*(HLOOKUP(G$49,'Russian Bonds'!$B$1:$L$507,MATCH($A455,'Russian Bonds'!$A$2:$A$507,0))/100))</f>
        <v>1.1090206871501469</v>
      </c>
      <c r="H455">
        <f>H$50*EXP(-H$49*(HLOOKUP(H$49,'Russian Bonds'!$B$1:$L$507,MATCH($A455,'Russian Bonds'!$A$2:$A$507,0))/100))</f>
        <v>1.0254969886661782</v>
      </c>
      <c r="I455">
        <f>I$50*EXP(-I$49*(HLOOKUP(I$49,'Russian Bonds'!$B$1:$L$507,MATCH($A455,'Russian Bonds'!$A$2:$A$507,0))/100))</f>
        <v>0.94883284120289035</v>
      </c>
      <c r="J455">
        <f>J$50*EXP(-J$49*(HLOOKUP(J$49,'Russian Bonds'!$B$1:$L$507,MATCH($A455,'Russian Bonds'!$A$2:$A$507,0))/100))</f>
        <v>0.87789995533396092</v>
      </c>
      <c r="K455">
        <f>K$50*EXP(-K$49*(HLOOKUP(K$49,'Russian Bonds'!$B$1:$L$507,MATCH($A455,'Russian Bonds'!$A$2:$A$507,0))/100))</f>
        <v>10.560653040964015</v>
      </c>
      <c r="L455">
        <f>L$50*EXP(-L$49*(HLOOKUP(L$49,'Russian Bonds'!$B$1:$L$507,MATCH($A455,'Russian Bonds'!$A$2:$A$507,0))/100))</f>
        <v>0.430947933397822</v>
      </c>
      <c r="M455">
        <f>M$50*EXP(-M$49*(HLOOKUP(M$49,'Russian Bonds'!$B$1:$L$507,MATCH($A455,'Russian Bonds'!$A$2:$A$507,0))/100))</f>
        <v>0.39849194256873838</v>
      </c>
      <c r="N455">
        <f>N$50*EXP(-N$49*(HLOOKUP(N$49,'Russian Bonds'!$B$1:$L$507,MATCH($A455,'Russian Bonds'!$A$2:$A$507,0))/100))</f>
        <v>0.36848031046390267</v>
      </c>
      <c r="O455">
        <f>O$50*EXP(-O$49*(HLOOKUP(O$49,'Russian Bonds'!$B$1:$L$507,MATCH($A455,'Russian Bonds'!$A$2:$A$507,0))/100))</f>
        <v>0.34072894504298029</v>
      </c>
      <c r="P455">
        <f>P$50*EXP(-P$49*(HLOOKUP(P$49,'Russian Bonds'!$B$1:$L$507,MATCH($A455,'Russian Bonds'!$A$2:$A$507,0))/100))</f>
        <v>0.30392692025986179</v>
      </c>
      <c r="Q455">
        <f>Q$50*EXP(-Q$49*(HLOOKUP(Q$49,'Russian Bonds'!$B$1:$L$507,MATCH($A455,'Russian Bonds'!$A$2:$A$507,0))/100))</f>
        <v>0.28036358498422848</v>
      </c>
      <c r="R455">
        <f>R$50*EXP(-R$49*(HLOOKUP(R$49,'Russian Bonds'!$B$1:$L$507,MATCH($A455,'Russian Bonds'!$A$2:$A$507,0))/100))</f>
        <v>0.25862710587795712</v>
      </c>
      <c r="S455">
        <f>S$50*EXP(-S$49*(HLOOKUP(S$49,'Russian Bonds'!$B$1:$L$507,MATCH($A455,'Russian Bonds'!$A$2:$A$507,0))/100))</f>
        <v>0.23857584749663813</v>
      </c>
      <c r="T455">
        <f>T$50*EXP(-T$49*(HLOOKUP(T$49,'Russian Bonds'!$B$1:$L$507,MATCH($A455,'Russian Bonds'!$A$2:$A$507,0))/100))</f>
        <v>0.22007915533647981</v>
      </c>
      <c r="U455" s="25">
        <f>U$50*EXP(-U$49*(HLOOKUP(U$49,'Russian Bonds'!$B$1:$L$507,MATCH($A455,'Russian Bonds'!$A$2:$A$507,0))/100))</f>
        <v>4.961105195872733</v>
      </c>
      <c r="W455" s="129">
        <f t="shared" si="40"/>
        <v>74.440392164886035</v>
      </c>
      <c r="X455" s="21">
        <f t="shared" si="41"/>
        <v>5.7026150506359565</v>
      </c>
      <c r="Y455" s="28">
        <f t="shared" si="42"/>
        <v>-2.5580030964408298E-4</v>
      </c>
    </row>
    <row r="456" spans="1:25" x14ac:dyDescent="0.2">
      <c r="A456" s="175">
        <v>41514</v>
      </c>
      <c r="B456">
        <f>B$50*EXP(-B$49*(HLOOKUP(B$49,'Russian Bonds'!$B$1:$L$507,MATCH($A456,'Russian Bonds'!$A$2:$A$507,0))/100))</f>
        <v>17.661678526337145</v>
      </c>
      <c r="C456">
        <f>C$50*EXP(-C$49*(HLOOKUP(C$49,'Russian Bonds'!$B$1:$L$507,MATCH($A456,'Russian Bonds'!$A$2:$A$507,0))/100))</f>
        <v>2.2241253498600217</v>
      </c>
      <c r="D456">
        <f>D$50*EXP(-D$49*(HLOOKUP(D$49,'Russian Bonds'!$B$1:$L$507,MATCH($A456,'Russian Bonds'!$A$2:$A$507,0))/100))</f>
        <v>16.135475544542871</v>
      </c>
      <c r="E456">
        <f>E$50*EXP(-E$49*(HLOOKUP(E$49,'Russian Bonds'!$B$1:$L$507,MATCH($A456,'Russian Bonds'!$A$2:$A$507,0))/100))</f>
        <v>1.6438972856256151</v>
      </c>
      <c r="F456">
        <f>F$50*EXP(-F$49*(HLOOKUP(F$49,'Russian Bonds'!$B$1:$L$507,MATCH($A456,'Russian Bonds'!$A$2:$A$507,0))/100))</f>
        <v>14.451985003901846</v>
      </c>
      <c r="G456">
        <f>G$50*EXP(-G$49*(HLOOKUP(G$49,'Russian Bonds'!$B$1:$L$507,MATCH($A456,'Russian Bonds'!$A$2:$A$507,0))/100))</f>
        <v>1.1090206871501469</v>
      </c>
      <c r="H456">
        <f>H$50*EXP(-H$49*(HLOOKUP(H$49,'Russian Bonds'!$B$1:$L$507,MATCH($A456,'Russian Bonds'!$A$2:$A$507,0))/100))</f>
        <v>1.0262150878636411</v>
      </c>
      <c r="I456">
        <f>I$50*EXP(-I$49*(HLOOKUP(I$49,'Russian Bonds'!$B$1:$L$507,MATCH($A456,'Russian Bonds'!$A$2:$A$507,0))/100))</f>
        <v>0.94959221118334491</v>
      </c>
      <c r="J456">
        <f>J$50*EXP(-J$49*(HLOOKUP(J$49,'Russian Bonds'!$B$1:$L$507,MATCH($A456,'Russian Bonds'!$A$2:$A$507,0))/100))</f>
        <v>0.87869042094993222</v>
      </c>
      <c r="K456">
        <f>K$50*EXP(-K$49*(HLOOKUP(K$49,'Russian Bonds'!$B$1:$L$507,MATCH($A456,'Russian Bonds'!$A$2:$A$507,0))/100))</f>
        <v>10.581795482439937</v>
      </c>
      <c r="L456">
        <f>L$50*EXP(-L$49*(HLOOKUP(L$49,'Russian Bonds'!$B$1:$L$507,MATCH($A456,'Russian Bonds'!$A$2:$A$507,0))/100))</f>
        <v>0.4318970625105058</v>
      </c>
      <c r="M456">
        <f>M$50*EXP(-M$49*(HLOOKUP(M$49,'Russian Bonds'!$B$1:$L$507,MATCH($A456,'Russian Bonds'!$A$2:$A$507,0))/100))</f>
        <v>0.39944947180637452</v>
      </c>
      <c r="N456">
        <f>N$50*EXP(-N$49*(HLOOKUP(N$49,'Russian Bonds'!$B$1:$L$507,MATCH($A456,'Russian Bonds'!$A$2:$A$507,0))/100))</f>
        <v>0.36943960581466179</v>
      </c>
      <c r="O456">
        <f>O$50*EXP(-O$49*(HLOOKUP(O$49,'Russian Bonds'!$B$1:$L$507,MATCH($A456,'Russian Bonds'!$A$2:$A$507,0))/100))</f>
        <v>0.34168432299405194</v>
      </c>
      <c r="P456">
        <f>P$50*EXP(-P$49*(HLOOKUP(P$49,'Russian Bonds'!$B$1:$L$507,MATCH($A456,'Russian Bonds'!$A$2:$A$507,0))/100))</f>
        <v>0.30484007006048008</v>
      </c>
      <c r="Q456">
        <f>Q$50*EXP(-Q$49*(HLOOKUP(Q$49,'Russian Bonds'!$B$1:$L$507,MATCH($A456,'Russian Bonds'!$A$2:$A$507,0))/100))</f>
        <v>0.28126218545011789</v>
      </c>
      <c r="R456">
        <f>R$50*EXP(-R$49*(HLOOKUP(R$49,'Russian Bonds'!$B$1:$L$507,MATCH($A456,'Russian Bonds'!$A$2:$A$507,0))/100))</f>
        <v>0.25950793459823512</v>
      </c>
      <c r="S456">
        <f>S$50*EXP(-S$49*(HLOOKUP(S$49,'Russian Bonds'!$B$1:$L$507,MATCH($A456,'Russian Bonds'!$A$2:$A$507,0))/100))</f>
        <v>0.23943626837595447</v>
      </c>
      <c r="T456">
        <f>T$50*EXP(-T$49*(HLOOKUP(T$49,'Russian Bonds'!$B$1:$L$507,MATCH($A456,'Russian Bonds'!$A$2:$A$507,0))/100))</f>
        <v>0.22091704711287072</v>
      </c>
      <c r="U456" s="25">
        <f>U$50*EXP(-U$49*(HLOOKUP(U$49,'Russian Bonds'!$B$1:$L$507,MATCH($A456,'Russian Bonds'!$A$2:$A$507,0))/100))</f>
        <v>4.9710373350929871</v>
      </c>
      <c r="W456" s="129">
        <f t="shared" si="40"/>
        <v>74.481946903670746</v>
      </c>
      <c r="X456" s="21">
        <f t="shared" si="41"/>
        <v>5.7068247382502424</v>
      </c>
      <c r="Y456" s="28">
        <f t="shared" si="42"/>
        <v>5.5807261856248233E-4</v>
      </c>
    </row>
    <row r="457" spans="1:25" x14ac:dyDescent="0.2">
      <c r="A457" s="175">
        <v>41515</v>
      </c>
      <c r="B457">
        <f>B$50*EXP(-B$49*(HLOOKUP(B$49,'Russian Bonds'!$B$1:$L$507,MATCH($A457,'Russian Bonds'!$A$2:$A$507,0))/100))</f>
        <v>17.656380817475306</v>
      </c>
      <c r="C457">
        <f>C$50*EXP(-C$49*(HLOOKUP(C$49,'Russian Bonds'!$B$1:$L$507,MATCH($A457,'Russian Bonds'!$A$2:$A$507,0))/100))</f>
        <v>2.2227912749126122</v>
      </c>
      <c r="D457">
        <f>D$50*EXP(-D$49*(HLOOKUP(D$49,'Russian Bonds'!$B$1:$L$507,MATCH($A457,'Russian Bonds'!$A$2:$A$507,0))/100))</f>
        <v>16.120960149460359</v>
      </c>
      <c r="E457">
        <f>E$50*EXP(-E$49*(HLOOKUP(E$49,'Russian Bonds'!$B$1:$L$507,MATCH($A457,'Russian Bonds'!$A$2:$A$507,0))/100))</f>
        <v>1.6419257920156094</v>
      </c>
      <c r="F457">
        <f>F$50*EXP(-F$49*(HLOOKUP(F$49,'Russian Bonds'!$B$1:$L$507,MATCH($A457,'Russian Bonds'!$A$2:$A$507,0))/100))</f>
        <v>14.423109918604368</v>
      </c>
      <c r="G457">
        <f>G$50*EXP(-G$49*(HLOOKUP(G$49,'Russian Bonds'!$B$1:$L$507,MATCH($A457,'Russian Bonds'!$A$2:$A$507,0))/100))</f>
        <v>1.1063622289269142</v>
      </c>
      <c r="H457">
        <f>H$50*EXP(-H$49*(HLOOKUP(H$49,'Russian Bonds'!$B$1:$L$507,MATCH($A457,'Russian Bonds'!$A$2:$A$507,0))/100))</f>
        <v>1.0226296132967816</v>
      </c>
      <c r="I457">
        <f>I$50*EXP(-I$49*(HLOOKUP(I$49,'Russian Bonds'!$B$1:$L$507,MATCH($A457,'Russian Bonds'!$A$2:$A$507,0))/100))</f>
        <v>0.94580142895743846</v>
      </c>
      <c r="J457">
        <f>J$50*EXP(-J$49*(HLOOKUP(J$49,'Russian Bonds'!$B$1:$L$507,MATCH($A457,'Russian Bonds'!$A$2:$A$507,0))/100))</f>
        <v>0.8747451974660585</v>
      </c>
      <c r="K457">
        <f>K$50*EXP(-K$49*(HLOOKUP(K$49,'Russian Bonds'!$B$1:$L$507,MATCH($A457,'Russian Bonds'!$A$2:$A$507,0))/100))</f>
        <v>10.539552842114334</v>
      </c>
      <c r="L457">
        <f>L$50*EXP(-L$49*(HLOOKUP(L$49,'Russian Bonds'!$B$1:$L$507,MATCH($A457,'Russian Bonds'!$A$2:$A$507,0))/100))</f>
        <v>0.43000089007397713</v>
      </c>
      <c r="M457">
        <f>M$50*EXP(-M$49*(HLOOKUP(M$49,'Russian Bonds'!$B$1:$L$507,MATCH($A457,'Russian Bonds'!$A$2:$A$507,0))/100))</f>
        <v>0.39753670864579321</v>
      </c>
      <c r="N457">
        <f>N$50*EXP(-N$49*(HLOOKUP(N$49,'Russian Bonds'!$B$1:$L$507,MATCH($A457,'Russian Bonds'!$A$2:$A$507,0))/100))</f>
        <v>0.36752350604144551</v>
      </c>
      <c r="O457">
        <f>O$50*EXP(-O$49*(HLOOKUP(O$49,'Russian Bonds'!$B$1:$L$507,MATCH($A457,'Russian Bonds'!$A$2:$A$507,0))/100))</f>
        <v>0.33977623840858295</v>
      </c>
      <c r="P457">
        <f>P$50*EXP(-P$49*(HLOOKUP(P$49,'Russian Bonds'!$B$1:$L$507,MATCH($A457,'Russian Bonds'!$A$2:$A$507,0))/100))</f>
        <v>0.30484007006048008</v>
      </c>
      <c r="Q457">
        <f>Q$50*EXP(-Q$49*(HLOOKUP(Q$49,'Russian Bonds'!$B$1:$L$507,MATCH($A457,'Russian Bonds'!$A$2:$A$507,0))/100))</f>
        <v>0.28126218545011789</v>
      </c>
      <c r="R457">
        <f>R$50*EXP(-R$49*(HLOOKUP(R$49,'Russian Bonds'!$B$1:$L$507,MATCH($A457,'Russian Bonds'!$A$2:$A$507,0))/100))</f>
        <v>0.25950793459823512</v>
      </c>
      <c r="S457">
        <f>S$50*EXP(-S$49*(HLOOKUP(S$49,'Russian Bonds'!$B$1:$L$507,MATCH($A457,'Russian Bonds'!$A$2:$A$507,0))/100))</f>
        <v>0.23943626837595447</v>
      </c>
      <c r="T457">
        <f>T$50*EXP(-T$49*(HLOOKUP(T$49,'Russian Bonds'!$B$1:$L$507,MATCH($A457,'Russian Bonds'!$A$2:$A$507,0))/100))</f>
        <v>0.22091704711287072</v>
      </c>
      <c r="U457" s="25">
        <f>U$50*EXP(-U$49*(HLOOKUP(U$49,'Russian Bonds'!$B$1:$L$507,MATCH($A457,'Russian Bonds'!$A$2:$A$507,0))/100))</f>
        <v>5.0009532170016788</v>
      </c>
      <c r="W457" s="129">
        <f t="shared" si="40"/>
        <v>74.396013328998933</v>
      </c>
      <c r="X457" s="21">
        <f t="shared" si="41"/>
        <v>5.7103223687236957</v>
      </c>
      <c r="Y457" s="28">
        <f t="shared" si="42"/>
        <v>-1.1544164640755136E-3</v>
      </c>
    </row>
    <row r="458" spans="1:25" x14ac:dyDescent="0.2">
      <c r="A458" s="175">
        <v>41516</v>
      </c>
      <c r="B458">
        <f>B$50*EXP(-B$49*(HLOOKUP(B$49,'Russian Bonds'!$B$1:$L$507,MATCH($A458,'Russian Bonds'!$A$2:$A$507,0))/100))</f>
        <v>17.658146543841902</v>
      </c>
      <c r="C458">
        <f>C$50*EXP(-C$49*(HLOOKUP(C$49,'Russian Bonds'!$B$1:$L$507,MATCH($A458,'Russian Bonds'!$A$2:$A$507,0))/100))</f>
        <v>2.2236805692695913</v>
      </c>
      <c r="D458">
        <f>D$50*EXP(-D$49*(HLOOKUP(D$49,'Russian Bonds'!$B$1:$L$507,MATCH($A458,'Russian Bonds'!$A$2:$A$507,0))/100))</f>
        <v>16.140316913375248</v>
      </c>
      <c r="E458">
        <f>E$50*EXP(-E$49*(HLOOKUP(E$49,'Russian Bonds'!$B$1:$L$507,MATCH($A458,'Russian Bonds'!$A$2:$A$507,0))/100))</f>
        <v>1.6445549760691847</v>
      </c>
      <c r="F458">
        <f>F$50*EXP(-F$49*(HLOOKUP(F$49,'Russian Bonds'!$B$1:$L$507,MATCH($A458,'Russian Bonds'!$A$2:$A$507,0))/100))</f>
        <v>14.459212803203044</v>
      </c>
      <c r="G458">
        <f>G$50*EXP(-G$49*(HLOOKUP(G$49,'Russian Bonds'!$B$1:$L$507,MATCH($A458,'Russian Bonds'!$A$2:$A$507,0))/100))</f>
        <v>1.1096862992260914</v>
      </c>
      <c r="H458">
        <f>H$50*EXP(-H$49*(HLOOKUP(H$49,'Russian Bonds'!$B$1:$L$507,MATCH($A458,'Russian Bonds'!$A$2:$A$507,0))/100))</f>
        <v>1.0262150878636411</v>
      </c>
      <c r="I458">
        <f>I$50*EXP(-I$49*(HLOOKUP(I$49,'Russian Bonds'!$B$1:$L$507,MATCH($A458,'Russian Bonds'!$A$2:$A$507,0))/100))</f>
        <v>0.94959221118334491</v>
      </c>
      <c r="J458">
        <f>J$50*EXP(-J$49*(HLOOKUP(J$49,'Russian Bonds'!$B$1:$L$507,MATCH($A458,'Russian Bonds'!$A$2:$A$507,0))/100))</f>
        <v>0.87869042094993222</v>
      </c>
      <c r="K458">
        <f>K$50*EXP(-K$49*(HLOOKUP(K$49,'Russian Bonds'!$B$1:$L$507,MATCH($A458,'Russian Bonds'!$A$2:$A$507,0))/100))</f>
        <v>10.571218976092046</v>
      </c>
      <c r="L458">
        <f>L$50*EXP(-L$49*(HLOOKUP(L$49,'Russian Bonds'!$B$1:$L$507,MATCH($A458,'Russian Bonds'!$A$2:$A$507,0))/100))</f>
        <v>0.4314222369436842</v>
      </c>
      <c r="M458">
        <f>M$50*EXP(-M$49*(HLOOKUP(M$49,'Russian Bonds'!$B$1:$L$507,MATCH($A458,'Russian Bonds'!$A$2:$A$507,0))/100))</f>
        <v>0.3989704199288196</v>
      </c>
      <c r="N458">
        <f>N$50*EXP(-N$49*(HLOOKUP(N$49,'Russian Bonds'!$B$1:$L$507,MATCH($A458,'Russian Bonds'!$A$2:$A$507,0))/100))</f>
        <v>0.36895964636833711</v>
      </c>
      <c r="O458">
        <f>O$50*EXP(-O$49*(HLOOKUP(O$49,'Russian Bonds'!$B$1:$L$507,MATCH($A458,'Russian Bonds'!$A$2:$A$507,0))/100))</f>
        <v>0.34120629963628779</v>
      </c>
      <c r="P458">
        <f>P$50*EXP(-P$49*(HLOOKUP(P$49,'Russian Bonds'!$B$1:$L$507,MATCH($A458,'Russian Bonds'!$A$2:$A$507,0))/100))</f>
        <v>0.30575596342378658</v>
      </c>
      <c r="Q458">
        <f>Q$50*EXP(-Q$49*(HLOOKUP(Q$49,'Russian Bonds'!$B$1:$L$507,MATCH($A458,'Russian Bonds'!$A$2:$A$507,0))/100))</f>
        <v>0.282163666043244</v>
      </c>
      <c r="R458">
        <f>R$50*EXP(-R$49*(HLOOKUP(R$49,'Russian Bonds'!$B$1:$L$507,MATCH($A458,'Russian Bonds'!$A$2:$A$507,0))/100))</f>
        <v>0.26039176323312707</v>
      </c>
      <c r="S458">
        <f>S$50*EXP(-S$49*(HLOOKUP(S$49,'Russian Bonds'!$B$1:$L$507,MATCH($A458,'Russian Bonds'!$A$2:$A$507,0))/100))</f>
        <v>0.24029979235266027</v>
      </c>
      <c r="T458">
        <f>T$50*EXP(-T$49*(HLOOKUP(T$49,'Russian Bonds'!$B$1:$L$507,MATCH($A458,'Russian Bonds'!$A$2:$A$507,0))/100))</f>
        <v>0.2217581289352607</v>
      </c>
      <c r="U458" s="25">
        <f>U$50*EXP(-U$49*(HLOOKUP(U$49,'Russian Bonds'!$B$1:$L$507,MATCH($A458,'Russian Bonds'!$A$2:$A$507,0))/100))</f>
        <v>5.0310491337662864</v>
      </c>
      <c r="W458" s="129">
        <f t="shared" si="40"/>
        <v>74.543291851705533</v>
      </c>
      <c r="X458" s="21">
        <f t="shared" si="41"/>
        <v>5.7182014788640325</v>
      </c>
      <c r="Y458" s="28">
        <f t="shared" si="42"/>
        <v>1.9776991779576506E-3</v>
      </c>
    </row>
    <row r="459" spans="1:25" x14ac:dyDescent="0.2">
      <c r="A459" s="175">
        <v>41517</v>
      </c>
      <c r="B459">
        <f>B$50*EXP(-B$49*(HLOOKUP(B$49,'Russian Bonds'!$B$1:$L$507,MATCH($A459,'Russian Bonds'!$A$2:$A$507,0))/100))</f>
        <v>17.65991244678996</v>
      </c>
      <c r="C459">
        <f>C$50*EXP(-C$49*(HLOOKUP(C$49,'Russian Bonds'!$B$1:$L$507,MATCH($A459,'Russian Bonds'!$A$2:$A$507,0))/100))</f>
        <v>2.2245702194154666</v>
      </c>
      <c r="D459">
        <f>D$50*EXP(-D$49*(HLOOKUP(D$49,'Russian Bonds'!$B$1:$L$507,MATCH($A459,'Russian Bonds'!$A$2:$A$507,0))/100))</f>
        <v>16.154849737387124</v>
      </c>
      <c r="E459">
        <f>E$50*EXP(-E$49*(HLOOKUP(E$49,'Russian Bonds'!$B$1:$L$507,MATCH($A459,'Russian Bonds'!$A$2:$A$507,0))/100))</f>
        <v>1.6465296265938243</v>
      </c>
      <c r="F459">
        <f>F$50*EXP(-F$49*(HLOOKUP(F$49,'Russian Bonds'!$B$1:$L$507,MATCH($A459,'Russian Bonds'!$A$2:$A$507,0))/100))</f>
        <v>14.495406057928808</v>
      </c>
      <c r="G459">
        <f>G$50*EXP(-G$49*(HLOOKUP(G$49,'Russian Bonds'!$B$1:$L$507,MATCH($A459,'Russian Bonds'!$A$2:$A$507,0))/100))</f>
        <v>1.1130203567094519</v>
      </c>
      <c r="H459">
        <f>H$50*EXP(-H$49*(HLOOKUP(H$49,'Russian Bonds'!$B$1:$L$507,MATCH($A459,'Russian Bonds'!$A$2:$A$507,0))/100))</f>
        <v>1.0305342551347636</v>
      </c>
      <c r="I459">
        <f>I$50*EXP(-I$49*(HLOOKUP(I$49,'Russian Bonds'!$B$1:$L$507,MATCH($A459,'Russian Bonds'!$A$2:$A$507,0))/100))</f>
        <v>0.95416121062320514</v>
      </c>
      <c r="J459">
        <f>J$50*EXP(-J$49*(HLOOKUP(J$49,'Russian Bonds'!$B$1:$L$507,MATCH($A459,'Russian Bonds'!$A$2:$A$507,0))/100))</f>
        <v>0.88344818362091593</v>
      </c>
      <c r="K459">
        <f>K$50*EXP(-K$49*(HLOOKUP(K$49,'Russian Bonds'!$B$1:$L$507,MATCH($A459,'Russian Bonds'!$A$2:$A$507,0))/100))</f>
        <v>10.634836953025584</v>
      </c>
      <c r="L459">
        <f>L$50*EXP(-L$49*(HLOOKUP(L$49,'Russian Bonds'!$B$1:$L$507,MATCH($A459,'Russian Bonds'!$A$2:$A$507,0))/100))</f>
        <v>0.43427904079001495</v>
      </c>
      <c r="M459">
        <f>M$50*EXP(-M$49*(HLOOKUP(M$49,'Russian Bonds'!$B$1:$L$507,MATCH($A459,'Russian Bonds'!$A$2:$A$507,0))/100))</f>
        <v>0.40185337312948244</v>
      </c>
      <c r="N459">
        <f>N$50*EXP(-N$49*(HLOOKUP(N$49,'Russian Bonds'!$B$1:$L$507,MATCH($A459,'Russian Bonds'!$A$2:$A$507,0))/100))</f>
        <v>0.37184878460120241</v>
      </c>
      <c r="O459">
        <f>O$50*EXP(-O$49*(HLOOKUP(O$49,'Russian Bonds'!$B$1:$L$507,MATCH($A459,'Russian Bonds'!$A$2:$A$507,0))/100))</f>
        <v>0.34408450408810803</v>
      </c>
      <c r="P459">
        <f>P$50*EXP(-P$49*(HLOOKUP(P$49,'Russian Bonds'!$B$1:$L$507,MATCH($A459,'Russian Bonds'!$A$2:$A$507,0))/100))</f>
        <v>0.30713496568722087</v>
      </c>
      <c r="Q459">
        <f>Q$50*EXP(-Q$49*(HLOOKUP(Q$49,'Russian Bonds'!$B$1:$L$507,MATCH($A459,'Russian Bonds'!$A$2:$A$507,0))/100))</f>
        <v>0.28352130737277204</v>
      </c>
      <c r="R459">
        <f>R$50*EXP(-R$49*(HLOOKUP(R$49,'Russian Bonds'!$B$1:$L$507,MATCH($A459,'Russian Bonds'!$A$2:$A$507,0))/100))</f>
        <v>0.26172315338471563</v>
      </c>
      <c r="S459">
        <f>S$50*EXP(-S$49*(HLOOKUP(S$49,'Russian Bonds'!$B$1:$L$507,MATCH($A459,'Russian Bonds'!$A$2:$A$507,0))/100))</f>
        <v>0.24160092111728779</v>
      </c>
      <c r="T459">
        <f>T$50*EXP(-T$49*(HLOOKUP(T$49,'Russian Bonds'!$B$1:$L$507,MATCH($A459,'Russian Bonds'!$A$2:$A$507,0))/100))</f>
        <v>0.22302575958543649</v>
      </c>
      <c r="U459" s="25">
        <f>U$50*EXP(-U$49*(HLOOKUP(U$49,'Russian Bonds'!$B$1:$L$507,MATCH($A459,'Russian Bonds'!$A$2:$A$507,0))/100))</f>
        <v>5.0411213008435078</v>
      </c>
      <c r="W459" s="129">
        <f t="shared" si="40"/>
        <v>74.707462157828857</v>
      </c>
      <c r="X459" s="21">
        <f t="shared" si="41"/>
        <v>5.725174052994122</v>
      </c>
      <c r="Y459" s="28">
        <f t="shared" si="42"/>
        <v>2.1999268737199814E-3</v>
      </c>
    </row>
    <row r="460" spans="1:25" x14ac:dyDescent="0.2">
      <c r="A460" s="175">
        <v>41520</v>
      </c>
      <c r="B460">
        <f>B$50*EXP(-B$49*(HLOOKUP(B$49,'Russian Bonds'!$B$1:$L$507,MATCH($A460,'Russian Bonds'!$A$2:$A$507,0))/100))</f>
        <v>17.663444782501113</v>
      </c>
      <c r="C460">
        <f>C$50*EXP(-C$49*(HLOOKUP(C$49,'Russian Bonds'!$B$1:$L$507,MATCH($A460,'Russian Bonds'!$A$2:$A$507,0))/100))</f>
        <v>2.225460225492581</v>
      </c>
      <c r="D460">
        <f>D$50*EXP(-D$49*(HLOOKUP(D$49,'Russian Bonds'!$B$1:$L$507,MATCH($A460,'Russian Bonds'!$A$2:$A$507,0))/100))</f>
        <v>16.164545555684171</v>
      </c>
      <c r="E460">
        <f>E$50*EXP(-E$49*(HLOOKUP(E$49,'Russian Bonds'!$B$1:$L$507,MATCH($A460,'Russian Bonds'!$A$2:$A$507,0))/100))</f>
        <v>1.6478473773251119</v>
      </c>
      <c r="F460">
        <f>F$50*EXP(-F$49*(HLOOKUP(F$49,'Russian Bonds'!$B$1:$L$507,MATCH($A460,'Russian Bonds'!$A$2:$A$507,0))/100))</f>
        <v>14.50990871410627</v>
      </c>
      <c r="G460">
        <f>G$50*EXP(-G$49*(HLOOKUP(G$49,'Russian Bonds'!$B$1:$L$507,MATCH($A460,'Russian Bonds'!$A$2:$A$507,0))/100))</f>
        <v>1.1143567828328063</v>
      </c>
      <c r="H460">
        <f>H$50*EXP(-H$49*(HLOOKUP(H$49,'Russian Bonds'!$B$1:$L$507,MATCH($A460,'Russian Bonds'!$A$2:$A$507,0))/100))</f>
        <v>1.0327006509900443</v>
      </c>
      <c r="I460">
        <f>I$50*EXP(-I$49*(HLOOKUP(I$49,'Russian Bonds'!$B$1:$L$507,MATCH($A460,'Russian Bonds'!$A$2:$A$507,0))/100))</f>
        <v>0.95645394771269454</v>
      </c>
      <c r="J460">
        <f>J$50*EXP(-J$49*(HLOOKUP(J$49,'Russian Bonds'!$B$1:$L$507,MATCH($A460,'Russian Bonds'!$A$2:$A$507,0))/100))</f>
        <v>0.88583671678543074</v>
      </c>
      <c r="K460">
        <f>K$50*EXP(-K$49*(HLOOKUP(K$49,'Russian Bonds'!$B$1:$L$507,MATCH($A460,'Russian Bonds'!$A$2:$A$507,0))/100))</f>
        <v>10.688144295088954</v>
      </c>
      <c r="L460">
        <f>L$50*EXP(-L$49*(HLOOKUP(L$49,'Russian Bonds'!$B$1:$L$507,MATCH($A460,'Russian Bonds'!$A$2:$A$507,0))/100))</f>
        <v>0.43667415604362414</v>
      </c>
      <c r="M460">
        <f>M$50*EXP(-M$49*(HLOOKUP(M$49,'Russian Bonds'!$B$1:$L$507,MATCH($A460,'Russian Bonds'!$A$2:$A$507,0))/100))</f>
        <v>0.40427174121742326</v>
      </c>
      <c r="N460">
        <f>N$50*EXP(-N$49*(HLOOKUP(N$49,'Russian Bonds'!$B$1:$L$507,MATCH($A460,'Russian Bonds'!$A$2:$A$507,0))/100))</f>
        <v>0.37427367405420686</v>
      </c>
      <c r="O460">
        <f>O$50*EXP(-O$49*(HLOOKUP(O$49,'Russian Bonds'!$B$1:$L$507,MATCH($A460,'Russian Bonds'!$A$2:$A$507,0))/100))</f>
        <v>0.34650154539171002</v>
      </c>
      <c r="P460">
        <f>P$50*EXP(-P$49*(HLOOKUP(P$49,'Russian Bonds'!$B$1:$L$507,MATCH($A460,'Russian Bonds'!$A$2:$A$507,0))/100))</f>
        <v>0.30944713773676441</v>
      </c>
      <c r="Q460">
        <f>Q$50*EXP(-Q$49*(HLOOKUP(Q$49,'Russian Bonds'!$B$1:$L$507,MATCH($A460,'Russian Bonds'!$A$2:$A$507,0))/100))</f>
        <v>0.28579857475587356</v>
      </c>
      <c r="R460">
        <f>R$50*EXP(-R$49*(HLOOKUP(R$49,'Russian Bonds'!$B$1:$L$507,MATCH($A460,'Russian Bonds'!$A$2:$A$507,0))/100))</f>
        <v>0.26395728178287942</v>
      </c>
      <c r="S460">
        <f>S$50*EXP(-S$49*(HLOOKUP(S$49,'Russian Bonds'!$B$1:$L$507,MATCH($A460,'Russian Bonds'!$A$2:$A$507,0))/100))</f>
        <v>0.24378514366532725</v>
      </c>
      <c r="T460">
        <f>T$50*EXP(-T$49*(HLOOKUP(T$49,'Russian Bonds'!$B$1:$L$507,MATCH($A460,'Russian Bonds'!$A$2:$A$507,0))/100))</f>
        <v>0.22515460028418521</v>
      </c>
      <c r="U460" s="25">
        <f>U$50*EXP(-U$49*(HLOOKUP(U$49,'Russian Bonds'!$B$1:$L$507,MATCH($A460,'Russian Bonds'!$A$2:$A$507,0))/100))</f>
        <v>5.0816120181692979</v>
      </c>
      <c r="W460" s="129">
        <f t="shared" si="40"/>
        <v>74.860174921620469</v>
      </c>
      <c r="X460" s="21">
        <f t="shared" si="41"/>
        <v>5.737909510419736</v>
      </c>
      <c r="Y460" s="28">
        <f t="shared" si="42"/>
        <v>2.0420569561868307E-3</v>
      </c>
    </row>
    <row r="461" spans="1:25" x14ac:dyDescent="0.2">
      <c r="A461" s="175">
        <v>41521</v>
      </c>
      <c r="B461">
        <f>B$50*EXP(-B$49*(HLOOKUP(B$49,'Russian Bonds'!$B$1:$L$507,MATCH($A461,'Russian Bonds'!$A$2:$A$507,0))/100))</f>
        <v>17.663444782501113</v>
      </c>
      <c r="C461">
        <f>C$50*EXP(-C$49*(HLOOKUP(C$49,'Russian Bonds'!$B$1:$L$507,MATCH($A461,'Russian Bonds'!$A$2:$A$507,0))/100))</f>
        <v>2.2263505876433372</v>
      </c>
      <c r="D461">
        <f>D$50*EXP(-D$49*(HLOOKUP(D$49,'Russian Bonds'!$B$1:$L$507,MATCH($A461,'Russian Bonds'!$A$2:$A$507,0))/100))</f>
        <v>16.174247193217791</v>
      </c>
      <c r="E461">
        <f>E$50*EXP(-E$49*(HLOOKUP(E$49,'Russian Bonds'!$B$1:$L$507,MATCH($A461,'Russian Bonds'!$A$2:$A$507,0))/100))</f>
        <v>1.6491661826787771</v>
      </c>
      <c r="F461">
        <f>F$50*EXP(-F$49*(HLOOKUP(F$49,'Russian Bonds'!$B$1:$L$507,MATCH($A461,'Russian Bonds'!$A$2:$A$507,0))/100))</f>
        <v>14.531689908989618</v>
      </c>
      <c r="G461">
        <f>G$50*EXP(-G$49*(HLOOKUP(G$49,'Russian Bonds'!$B$1:$L$507,MATCH($A461,'Russian Bonds'!$A$2:$A$507,0))/100))</f>
        <v>1.1163644313835359</v>
      </c>
      <c r="H461">
        <f>H$50*EXP(-H$49*(HLOOKUP(H$49,'Russian Bonds'!$B$1:$L$507,MATCH($A461,'Russian Bonds'!$A$2:$A$507,0))/100))</f>
        <v>1.0341474444205221</v>
      </c>
      <c r="I461">
        <f>I$50*EXP(-I$49*(HLOOKUP(I$49,'Russian Bonds'!$B$1:$L$507,MATCH($A461,'Russian Bonds'!$A$2:$A$507,0))/100))</f>
        <v>0.95798549894328844</v>
      </c>
      <c r="J461">
        <f>J$50*EXP(-J$49*(HLOOKUP(J$49,'Russian Bonds'!$B$1:$L$507,MATCH($A461,'Russian Bonds'!$A$2:$A$507,0))/100))</f>
        <v>0.8874326587925464</v>
      </c>
      <c r="K461">
        <f>K$50*EXP(-K$49*(HLOOKUP(K$49,'Russian Bonds'!$B$1:$L$507,MATCH($A461,'Russian Bonds'!$A$2:$A$507,0))/100))</f>
        <v>10.688144295088954</v>
      </c>
      <c r="L461">
        <f>L$50*EXP(-L$49*(HLOOKUP(L$49,'Russian Bonds'!$B$1:$L$507,MATCH($A461,'Russian Bonds'!$A$2:$A$507,0))/100))</f>
        <v>0.43667415604362414</v>
      </c>
      <c r="M461">
        <f>M$50*EXP(-M$49*(HLOOKUP(M$49,'Russian Bonds'!$B$1:$L$507,MATCH($A461,'Russian Bonds'!$A$2:$A$507,0))/100))</f>
        <v>0.40427174121742326</v>
      </c>
      <c r="N461">
        <f>N$50*EXP(-N$49*(HLOOKUP(N$49,'Russian Bonds'!$B$1:$L$507,MATCH($A461,'Russian Bonds'!$A$2:$A$507,0))/100))</f>
        <v>0.37427367405420686</v>
      </c>
      <c r="O461">
        <f>O$50*EXP(-O$49*(HLOOKUP(O$49,'Russian Bonds'!$B$1:$L$507,MATCH($A461,'Russian Bonds'!$A$2:$A$507,0))/100))</f>
        <v>0.34650154539171002</v>
      </c>
      <c r="P461">
        <f>P$50*EXP(-P$49*(HLOOKUP(P$49,'Russian Bonds'!$B$1:$L$507,MATCH($A461,'Russian Bonds'!$A$2:$A$507,0))/100))</f>
        <v>0.3103768730556517</v>
      </c>
      <c r="Q461">
        <f>Q$50*EXP(-Q$49*(HLOOKUP(Q$49,'Russian Bonds'!$B$1:$L$507,MATCH($A461,'Russian Bonds'!$A$2:$A$507,0))/100))</f>
        <v>0.28671459504588587</v>
      </c>
      <c r="R461">
        <f>R$50*EXP(-R$49*(HLOOKUP(R$49,'Russian Bonds'!$B$1:$L$507,MATCH($A461,'Russian Bonds'!$A$2:$A$507,0))/100))</f>
        <v>0.26485626394459688</v>
      </c>
      <c r="S461">
        <f>S$50*EXP(-S$49*(HLOOKUP(S$49,'Russian Bonds'!$B$1:$L$507,MATCH($A461,'Russian Bonds'!$A$2:$A$507,0))/100))</f>
        <v>0.24466435180763399</v>
      </c>
      <c r="T461">
        <f>T$50*EXP(-T$49*(HLOOKUP(T$49,'Russian Bonds'!$B$1:$L$507,MATCH($A461,'Russian Bonds'!$A$2:$A$507,0))/100))</f>
        <v>0.22601181544255067</v>
      </c>
      <c r="U461" s="25">
        <f>U$50*EXP(-U$49*(HLOOKUP(U$49,'Russian Bonds'!$B$1:$L$507,MATCH($A461,'Russian Bonds'!$A$2:$A$507,0))/100))</f>
        <v>5.1121933425074095</v>
      </c>
      <c r="W461" s="129">
        <f t="shared" si="40"/>
        <v>74.935511342170159</v>
      </c>
      <c r="X461" s="21">
        <f t="shared" si="41"/>
        <v>5.7439040911794708</v>
      </c>
      <c r="Y461" s="28">
        <f t="shared" si="42"/>
        <v>1.005855759675214E-3</v>
      </c>
    </row>
    <row r="462" spans="1:25" x14ac:dyDescent="0.2">
      <c r="A462" s="175">
        <v>41522</v>
      </c>
      <c r="B462">
        <f>B$50*EXP(-B$49*(HLOOKUP(B$49,'Russian Bonds'!$B$1:$L$507,MATCH($A462,'Russian Bonds'!$A$2:$A$507,0))/100))</f>
        <v>17.670511573678127</v>
      </c>
      <c r="C462">
        <f>C$50*EXP(-C$49*(HLOOKUP(C$49,'Russian Bonds'!$B$1:$L$507,MATCH($A462,'Russian Bonds'!$A$2:$A$507,0))/100))</f>
        <v>2.2285780517774252</v>
      </c>
      <c r="D462">
        <f>D$50*EXP(-D$49*(HLOOKUP(D$49,'Russian Bonds'!$B$1:$L$507,MATCH($A462,'Russian Bonds'!$A$2:$A$507,0))/100))</f>
        <v>16.198526769137139</v>
      </c>
      <c r="E462">
        <f>E$50*EXP(-E$49*(HLOOKUP(E$49,'Russian Bonds'!$B$1:$L$507,MATCH($A462,'Russian Bonds'!$A$2:$A$507,0))/100))</f>
        <v>1.6524678155764885</v>
      </c>
      <c r="F462">
        <f>F$50*EXP(-F$49*(HLOOKUP(F$49,'Russian Bonds'!$B$1:$L$507,MATCH($A462,'Russian Bonds'!$A$2:$A$507,0))/100))</f>
        <v>14.582639934203733</v>
      </c>
      <c r="G462">
        <f>G$50*EXP(-G$49*(HLOOKUP(G$49,'Russian Bonds'!$B$1:$L$507,MATCH($A462,'Russian Bonds'!$A$2:$A$507,0))/100))</f>
        <v>1.1210630221289857</v>
      </c>
      <c r="H462">
        <f>H$50*EXP(-H$49*(HLOOKUP(H$49,'Russian Bonds'!$B$1:$L$507,MATCH($A462,'Russian Bonds'!$A$2:$A$507,0))/100))</f>
        <v>1.040683139141948</v>
      </c>
      <c r="I462">
        <f>I$50*EXP(-I$49*(HLOOKUP(I$49,'Russian Bonds'!$B$1:$L$507,MATCH($A462,'Russian Bonds'!$A$2:$A$507,0))/100))</f>
        <v>0.96490788522159898</v>
      </c>
      <c r="J462">
        <f>J$50*EXP(-J$49*(HLOOKUP(J$49,'Russian Bonds'!$B$1:$L$507,MATCH($A462,'Russian Bonds'!$A$2:$A$507,0))/100))</f>
        <v>0.89465005431958378</v>
      </c>
      <c r="K462">
        <f>K$50*EXP(-K$49*(HLOOKUP(K$49,'Russian Bonds'!$B$1:$L$507,MATCH($A462,'Russian Bonds'!$A$2:$A$507,0))/100))</f>
        <v>10.773992383949121</v>
      </c>
      <c r="L462">
        <f>L$50*EXP(-L$49*(HLOOKUP(L$49,'Russian Bonds'!$B$1:$L$507,MATCH($A462,'Russian Bonds'!$A$2:$A$507,0))/100))</f>
        <v>0.44053384634630394</v>
      </c>
      <c r="M462">
        <f>M$50*EXP(-M$49*(HLOOKUP(M$49,'Russian Bonds'!$B$1:$L$507,MATCH($A462,'Russian Bonds'!$A$2:$A$507,0))/100))</f>
        <v>0.40817143853058441</v>
      </c>
      <c r="N462">
        <f>N$50*EXP(-N$49*(HLOOKUP(N$49,'Russian Bonds'!$B$1:$L$507,MATCH($A462,'Russian Bonds'!$A$2:$A$507,0))/100))</f>
        <v>0.37818643133531032</v>
      </c>
      <c r="O462">
        <f>O$50*EXP(-O$49*(HLOOKUP(O$49,'Russian Bonds'!$B$1:$L$507,MATCH($A462,'Russian Bonds'!$A$2:$A$507,0))/100))</f>
        <v>0.35040417663966583</v>
      </c>
      <c r="P462">
        <f>P$50*EXP(-P$49*(HLOOKUP(P$49,'Russian Bonds'!$B$1:$L$507,MATCH($A462,'Russian Bonds'!$A$2:$A$507,0))/100))</f>
        <v>0.3122447322680485</v>
      </c>
      <c r="Q462">
        <f>Q$50*EXP(-Q$49*(HLOOKUP(Q$49,'Russian Bonds'!$B$1:$L$507,MATCH($A462,'Russian Bonds'!$A$2:$A$507,0))/100))</f>
        <v>0.28855545291590634</v>
      </c>
      <c r="R462">
        <f>R$50*EXP(-R$49*(HLOOKUP(R$49,'Russian Bonds'!$B$1:$L$507,MATCH($A462,'Russian Bonds'!$A$2:$A$507,0))/100))</f>
        <v>0.26666342391975123</v>
      </c>
      <c r="S462">
        <f>S$50*EXP(-S$49*(HLOOKUP(S$49,'Russian Bonds'!$B$1:$L$507,MATCH($A462,'Russian Bonds'!$A$2:$A$507,0))/100))</f>
        <v>0.24643229208816347</v>
      </c>
      <c r="T462">
        <f>T$50*EXP(-T$49*(HLOOKUP(T$49,'Russian Bonds'!$B$1:$L$507,MATCH($A462,'Russian Bonds'!$A$2:$A$507,0))/100))</f>
        <v>0.22773604902823669</v>
      </c>
      <c r="U462" s="25">
        <f>U$50*EXP(-U$49*(HLOOKUP(U$49,'Russian Bonds'!$B$1:$L$507,MATCH($A462,'Russian Bonds'!$A$2:$A$507,0))/100))</f>
        <v>5.1121933425074095</v>
      </c>
      <c r="W462" s="129">
        <f t="shared" si="40"/>
        <v>75.159141814713507</v>
      </c>
      <c r="X462" s="21">
        <f t="shared" si="41"/>
        <v>5.750132147987693</v>
      </c>
      <c r="Y462" s="28">
        <f t="shared" si="42"/>
        <v>2.9798614849817213E-3</v>
      </c>
    </row>
    <row r="463" spans="1:25" x14ac:dyDescent="0.2">
      <c r="A463" s="175">
        <v>41523</v>
      </c>
      <c r="B463">
        <f>B$50*EXP(-B$49*(HLOOKUP(B$49,'Russian Bonds'!$B$1:$L$507,MATCH($A463,'Russian Bonds'!$A$2:$A$507,0))/100))</f>
        <v>17.679349038647096</v>
      </c>
      <c r="C463">
        <f>C$50*EXP(-C$49*(HLOOKUP(C$49,'Russian Bonds'!$B$1:$L$507,MATCH($A463,'Russian Bonds'!$A$2:$A$507,0))/100))</f>
        <v>2.2303616275540339</v>
      </c>
      <c r="D463">
        <f>D$50*EXP(-D$49*(HLOOKUP(D$49,'Russian Bonds'!$B$1:$L$507,MATCH($A463,'Russian Bonds'!$A$2:$A$507,0))/100))</f>
        <v>16.217976668865955</v>
      </c>
      <c r="E463">
        <f>E$50*EXP(-E$49*(HLOOKUP(E$49,'Russian Bonds'!$B$1:$L$507,MATCH($A463,'Russian Bonds'!$A$2:$A$507,0))/100))</f>
        <v>1.6551138803687506</v>
      </c>
      <c r="F463">
        <f>F$50*EXP(-F$49*(HLOOKUP(F$49,'Russian Bonds'!$B$1:$L$507,MATCH($A463,'Russian Bonds'!$A$2:$A$507,0))/100))</f>
        <v>14.626453541557176</v>
      </c>
      <c r="G463">
        <f>G$50*EXP(-G$49*(HLOOKUP(G$49,'Russian Bonds'!$B$1:$L$507,MATCH($A463,'Russian Bonds'!$A$2:$A$507,0))/100))</f>
        <v>1.1251061222222709</v>
      </c>
      <c r="H463">
        <f>H$50*EXP(-H$49*(HLOOKUP(H$49,'Russian Bonds'!$B$1:$L$507,MATCH($A463,'Russian Bonds'!$A$2:$A$507,0))/100))</f>
        <v>1.0450632000154911</v>
      </c>
      <c r="I463">
        <f>I$50*EXP(-I$49*(HLOOKUP(I$49,'Russian Bonds'!$B$1:$L$507,MATCH($A463,'Russian Bonds'!$A$2:$A$507,0))/100))</f>
        <v>0.96955057661604538</v>
      </c>
      <c r="J463">
        <f>J$50*EXP(-J$49*(HLOOKUP(J$49,'Russian Bonds'!$B$1:$L$507,MATCH($A463,'Russian Bonds'!$A$2:$A$507,0))/100))</f>
        <v>0.89949423212162871</v>
      </c>
      <c r="K463">
        <f>K$50*EXP(-K$49*(HLOOKUP(K$49,'Russian Bonds'!$B$1:$L$507,MATCH($A463,'Russian Bonds'!$A$2:$A$507,0))/100))</f>
        <v>10.860530011999391</v>
      </c>
      <c r="L463">
        <f>L$50*EXP(-L$49*(HLOOKUP(L$49,'Russian Bonds'!$B$1:$L$507,MATCH($A463,'Russian Bonds'!$A$2:$A$507,0))/100))</f>
        <v>0.44442765181020039</v>
      </c>
      <c r="M463">
        <f>M$50*EXP(-M$49*(HLOOKUP(M$49,'Russian Bonds'!$B$1:$L$507,MATCH($A463,'Russian Bonds'!$A$2:$A$507,0))/100))</f>
        <v>0.41210875321242052</v>
      </c>
      <c r="N463">
        <f>N$50*EXP(-N$49*(HLOOKUP(N$49,'Russian Bonds'!$B$1:$L$507,MATCH($A463,'Russian Bonds'!$A$2:$A$507,0))/100))</f>
        <v>0.38214009362951551</v>
      </c>
      <c r="O463">
        <f>O$50*EXP(-O$49*(HLOOKUP(O$49,'Russian Bonds'!$B$1:$L$507,MATCH($A463,'Russian Bonds'!$A$2:$A$507,0))/100))</f>
        <v>0.35435076304701418</v>
      </c>
      <c r="P463">
        <f>P$50*EXP(-P$49*(HLOOKUP(P$49,'Russian Bonds'!$B$1:$L$507,MATCH($A463,'Russian Bonds'!$A$2:$A$507,0))/100))</f>
        <v>0.31601424087289948</v>
      </c>
      <c r="Q463">
        <f>Q$50*EXP(-Q$49*(HLOOKUP(Q$49,'Russian Bonds'!$B$1:$L$507,MATCH($A463,'Russian Bonds'!$A$2:$A$507,0))/100))</f>
        <v>0.29227270235694541</v>
      </c>
      <c r="R463">
        <f>R$50*EXP(-R$49*(HLOOKUP(R$49,'Russian Bonds'!$B$1:$L$507,MATCH($A463,'Russian Bonds'!$A$2:$A$507,0))/100))</f>
        <v>0.27031481969633381</v>
      </c>
      <c r="S463">
        <f>S$50*EXP(-S$49*(HLOOKUP(S$49,'Russian Bonds'!$B$1:$L$507,MATCH($A463,'Russian Bonds'!$A$2:$A$507,0))/100))</f>
        <v>0.25000659027753719</v>
      </c>
      <c r="T463">
        <f>T$50*EXP(-T$49*(HLOOKUP(T$49,'Russian Bonds'!$B$1:$L$507,MATCH($A463,'Russian Bonds'!$A$2:$A$507,0))/100))</f>
        <v>0.23122407884412449</v>
      </c>
      <c r="U463" s="25">
        <f>U$50*EXP(-U$49*(HLOOKUP(U$49,'Russian Bonds'!$B$1:$L$507,MATCH($A463,'Russian Bonds'!$A$2:$A$507,0))/100))</f>
        <v>5.1739092172773988</v>
      </c>
      <c r="W463" s="129">
        <f t="shared" si="40"/>
        <v>75.435767810992218</v>
      </c>
      <c r="X463" s="21">
        <f t="shared" si="41"/>
        <v>5.7693611462675705</v>
      </c>
      <c r="Y463" s="28">
        <f t="shared" si="42"/>
        <v>3.6737803169239044E-3</v>
      </c>
    </row>
    <row r="464" spans="1:25" x14ac:dyDescent="0.2">
      <c r="A464" s="175">
        <v>41524</v>
      </c>
      <c r="B464">
        <f>B$50*EXP(-B$49*(HLOOKUP(B$49,'Russian Bonds'!$B$1:$L$507,MATCH($A464,'Russian Bonds'!$A$2:$A$507,0))/100))</f>
        <v>17.684653639008957</v>
      </c>
      <c r="C464">
        <f>C$50*EXP(-C$49*(HLOOKUP(C$49,'Russian Bonds'!$B$1:$L$507,MATCH($A464,'Russian Bonds'!$A$2:$A$507,0))/100))</f>
        <v>2.2303616275540339</v>
      </c>
      <c r="D464">
        <f>D$50*EXP(-D$49*(HLOOKUP(D$49,'Russian Bonds'!$B$1:$L$507,MATCH($A464,'Russian Bonds'!$A$2:$A$507,0))/100))</f>
        <v>16.217976668865955</v>
      </c>
      <c r="E464">
        <f>E$50*EXP(-E$49*(HLOOKUP(E$49,'Russian Bonds'!$B$1:$L$507,MATCH($A464,'Russian Bonds'!$A$2:$A$507,0))/100))</f>
        <v>1.6551138803687506</v>
      </c>
      <c r="F464">
        <f>F$50*EXP(-F$49*(HLOOKUP(F$49,'Russian Bonds'!$B$1:$L$507,MATCH($A464,'Russian Bonds'!$A$2:$A$507,0))/100))</f>
        <v>14.626453541557176</v>
      </c>
      <c r="G464">
        <f>G$50*EXP(-G$49*(HLOOKUP(G$49,'Russian Bonds'!$B$1:$L$507,MATCH($A464,'Russian Bonds'!$A$2:$A$507,0))/100))</f>
        <v>1.1251061222222709</v>
      </c>
      <c r="H464">
        <f>H$50*EXP(-H$49*(HLOOKUP(H$49,'Russian Bonds'!$B$1:$L$507,MATCH($A464,'Russian Bonds'!$A$2:$A$507,0))/100))</f>
        <v>1.0450632000154911</v>
      </c>
      <c r="I464">
        <f>I$50*EXP(-I$49*(HLOOKUP(I$49,'Russian Bonds'!$B$1:$L$507,MATCH($A464,'Russian Bonds'!$A$2:$A$507,0))/100))</f>
        <v>0.96955057661604538</v>
      </c>
      <c r="J464">
        <f>J$50*EXP(-J$49*(HLOOKUP(J$49,'Russian Bonds'!$B$1:$L$507,MATCH($A464,'Russian Bonds'!$A$2:$A$507,0))/100))</f>
        <v>0.89949423212162871</v>
      </c>
      <c r="K464">
        <f>K$50*EXP(-K$49*(HLOOKUP(K$49,'Russian Bonds'!$B$1:$L$507,MATCH($A464,'Russian Bonds'!$A$2:$A$507,0))/100))</f>
        <v>10.838830658561946</v>
      </c>
      <c r="L464">
        <f>L$50*EXP(-L$49*(HLOOKUP(L$49,'Russian Bonds'!$B$1:$L$507,MATCH($A464,'Russian Bonds'!$A$2:$A$507,0))/100))</f>
        <v>0.44345098570285796</v>
      </c>
      <c r="M464">
        <f>M$50*EXP(-M$49*(HLOOKUP(M$49,'Russian Bonds'!$B$1:$L$507,MATCH($A464,'Russian Bonds'!$A$2:$A$507,0))/100))</f>
        <v>0.41112087812899073</v>
      </c>
      <c r="N464">
        <f>N$50*EXP(-N$49*(HLOOKUP(N$49,'Russian Bonds'!$B$1:$L$507,MATCH($A464,'Russian Bonds'!$A$2:$A$507,0))/100))</f>
        <v>0.38114781990090668</v>
      </c>
      <c r="O464">
        <f>O$50*EXP(-O$49*(HLOOKUP(O$49,'Russian Bonds'!$B$1:$L$507,MATCH($A464,'Russian Bonds'!$A$2:$A$507,0))/100))</f>
        <v>0.35335996866992936</v>
      </c>
      <c r="P464">
        <f>P$50*EXP(-P$49*(HLOOKUP(P$49,'Russian Bonds'!$B$1:$L$507,MATCH($A464,'Russian Bonds'!$A$2:$A$507,0))/100))</f>
        <v>0.31365299978872563</v>
      </c>
      <c r="Q464">
        <f>Q$50*EXP(-Q$49*(HLOOKUP(Q$49,'Russian Bonds'!$B$1:$L$507,MATCH($A464,'Russian Bonds'!$A$2:$A$507,0))/100))</f>
        <v>0.28994384857376287</v>
      </c>
      <c r="R464">
        <f>R$50*EXP(-R$49*(HLOOKUP(R$49,'Russian Bonds'!$B$1:$L$507,MATCH($A464,'Russian Bonds'!$A$2:$A$507,0))/100))</f>
        <v>0.26802688124262281</v>
      </c>
      <c r="S464">
        <f>S$50*EXP(-S$49*(HLOOKUP(S$49,'Russian Bonds'!$B$1:$L$507,MATCH($A464,'Russian Bonds'!$A$2:$A$507,0))/100))</f>
        <v>0.24776662592436763</v>
      </c>
      <c r="T464">
        <f>T$50*EXP(-T$49*(HLOOKUP(T$49,'Russian Bonds'!$B$1:$L$507,MATCH($A464,'Russian Bonds'!$A$2:$A$507,0))/100))</f>
        <v>0.22903785111902911</v>
      </c>
      <c r="U464" s="25">
        <f>U$50*EXP(-U$49*(HLOOKUP(U$49,'Russian Bonds'!$B$1:$L$507,MATCH($A464,'Russian Bonds'!$A$2:$A$507,0))/100))</f>
        <v>5.1019791733962281</v>
      </c>
      <c r="W464" s="129">
        <f t="shared" si="40"/>
        <v>75.33209117933967</v>
      </c>
      <c r="X464" s="21">
        <f t="shared" si="41"/>
        <v>5.7521713499337013</v>
      </c>
      <c r="Y464" s="28">
        <f t="shared" si="42"/>
        <v>-1.3753149867459053E-3</v>
      </c>
    </row>
    <row r="465" spans="1:25" x14ac:dyDescent="0.2">
      <c r="A465" s="175">
        <v>41527</v>
      </c>
      <c r="B465">
        <f>B$50*EXP(-B$49*(HLOOKUP(B$49,'Russian Bonds'!$B$1:$L$507,MATCH($A465,'Russian Bonds'!$A$2:$A$507,0))/100))</f>
        <v>17.684653639008957</v>
      </c>
      <c r="C465">
        <f>C$50*EXP(-C$49*(HLOOKUP(C$49,'Russian Bonds'!$B$1:$L$507,MATCH($A465,'Russian Bonds'!$A$2:$A$507,0))/100))</f>
        <v>2.2303616275540339</v>
      </c>
      <c r="D465">
        <f>D$50*EXP(-D$49*(HLOOKUP(D$49,'Russian Bonds'!$B$1:$L$507,MATCH($A465,'Russian Bonds'!$A$2:$A$507,0))/100))</f>
        <v>16.222842791748548</v>
      </c>
      <c r="E465">
        <f>E$50*EXP(-E$49*(HLOOKUP(E$49,'Russian Bonds'!$B$1:$L$507,MATCH($A465,'Russian Bonds'!$A$2:$A$507,0))/100))</f>
        <v>1.6557760583476648</v>
      </c>
      <c r="F465">
        <f>F$50*EXP(-F$49*(HLOOKUP(F$49,'Russian Bonds'!$B$1:$L$507,MATCH($A465,'Russian Bonds'!$A$2:$A$507,0))/100))</f>
        <v>14.626453541557176</v>
      </c>
      <c r="G465">
        <f>G$50*EXP(-G$49*(HLOOKUP(G$49,'Russian Bonds'!$B$1:$L$507,MATCH($A465,'Russian Bonds'!$A$2:$A$507,0))/100))</f>
        <v>1.1251061222222709</v>
      </c>
      <c r="H465">
        <f>H$50*EXP(-H$49*(HLOOKUP(H$49,'Russian Bonds'!$B$1:$L$507,MATCH($A465,'Russian Bonds'!$A$2:$A$507,0))/100))</f>
        <v>1.0450632000154911</v>
      </c>
      <c r="I465">
        <f>I$50*EXP(-I$49*(HLOOKUP(I$49,'Russian Bonds'!$B$1:$L$507,MATCH($A465,'Russian Bonds'!$A$2:$A$507,0))/100))</f>
        <v>0.96955057661604538</v>
      </c>
      <c r="J465">
        <f>J$50*EXP(-J$49*(HLOOKUP(J$49,'Russian Bonds'!$B$1:$L$507,MATCH($A465,'Russian Bonds'!$A$2:$A$507,0))/100))</f>
        <v>0.89949423212162871</v>
      </c>
      <c r="K465">
        <f>K$50*EXP(-K$49*(HLOOKUP(K$49,'Russian Bonds'!$B$1:$L$507,MATCH($A465,'Russian Bonds'!$A$2:$A$507,0))/100))</f>
        <v>10.849674910442761</v>
      </c>
      <c r="L465">
        <f>L$50*EXP(-L$49*(HLOOKUP(L$49,'Russian Bonds'!$B$1:$L$507,MATCH($A465,'Russian Bonds'!$A$2:$A$507,0))/100))</f>
        <v>0.4439390501733767</v>
      </c>
      <c r="M465">
        <f>M$50*EXP(-M$49*(HLOOKUP(M$49,'Russian Bonds'!$B$1:$L$507,MATCH($A465,'Russian Bonds'!$A$2:$A$507,0))/100))</f>
        <v>0.41161451930821613</v>
      </c>
      <c r="N465">
        <f>N$50*EXP(-N$49*(HLOOKUP(N$49,'Russian Bonds'!$B$1:$L$507,MATCH($A465,'Russian Bonds'!$A$2:$A$507,0))/100))</f>
        <v>0.38164363427629472</v>
      </c>
      <c r="O465">
        <f>O$50*EXP(-O$49*(HLOOKUP(O$49,'Russian Bonds'!$B$1:$L$507,MATCH($A465,'Russian Bonds'!$A$2:$A$507,0))/100))</f>
        <v>0.35385501908049644</v>
      </c>
      <c r="P465">
        <f>P$50*EXP(-P$49*(HLOOKUP(P$49,'Russian Bonds'!$B$1:$L$507,MATCH($A465,'Russian Bonds'!$A$2:$A$507,0))/100))</f>
        <v>0.31506761879336664</v>
      </c>
      <c r="Q465">
        <f>Q$50*EXP(-Q$49*(HLOOKUP(Q$49,'Russian Bonds'!$B$1:$L$507,MATCH($A465,'Russian Bonds'!$A$2:$A$507,0))/100))</f>
        <v>0.2913389245507168</v>
      </c>
      <c r="R465">
        <f>R$50*EXP(-R$49*(HLOOKUP(R$49,'Russian Bonds'!$B$1:$L$507,MATCH($A465,'Russian Bonds'!$A$2:$A$507,0))/100))</f>
        <v>0.269397309959786</v>
      </c>
      <c r="S465">
        <f>S$50*EXP(-S$49*(HLOOKUP(S$49,'Russian Bonds'!$B$1:$L$507,MATCH($A465,'Russian Bonds'!$A$2:$A$507,0))/100))</f>
        <v>0.24910818465294027</v>
      </c>
      <c r="T465">
        <f>T$50*EXP(-T$49*(HLOOKUP(T$49,'Russian Bonds'!$B$1:$L$507,MATCH($A465,'Russian Bonds'!$A$2:$A$507,0))/100))</f>
        <v>0.23034709466975217</v>
      </c>
      <c r="U465" s="25">
        <f>U$50*EXP(-U$49*(HLOOKUP(U$49,'Russian Bonds'!$B$1:$L$507,MATCH($A465,'Russian Bonds'!$A$2:$A$507,0))/100))</f>
        <v>5.1532549165488062</v>
      </c>
      <c r="W465" s="129">
        <f t="shared" ref="W465:W499" si="43">SUM(B465:U465)</f>
        <v>75.408542971648316</v>
      </c>
      <c r="X465" s="21">
        <f t="shared" si="41"/>
        <v>5.7634694176181505</v>
      </c>
      <c r="Y465" s="28">
        <f t="shared" si="42"/>
        <v>1.0143489085656621E-3</v>
      </c>
    </row>
    <row r="466" spans="1:25" x14ac:dyDescent="0.2">
      <c r="A466" s="175">
        <v>41528</v>
      </c>
      <c r="B466">
        <f>B$50*EXP(-B$49*(HLOOKUP(B$49,'Russian Bonds'!$B$1:$L$507,MATCH($A466,'Russian Bonds'!$A$2:$A$507,0))/100))</f>
        <v>17.688190923453412</v>
      </c>
      <c r="C466">
        <f>C$50*EXP(-C$49*(HLOOKUP(C$49,'Russian Bonds'!$B$1:$L$507,MATCH($A466,'Russian Bonds'!$A$2:$A$507,0))/100))</f>
        <v>2.2308077444897512</v>
      </c>
      <c r="D466">
        <f>D$50*EXP(-D$49*(HLOOKUP(D$49,'Russian Bonds'!$B$1:$L$507,MATCH($A466,'Russian Bonds'!$A$2:$A$507,0))/100))</f>
        <v>16.222842791748548</v>
      </c>
      <c r="E466">
        <f>E$50*EXP(-E$49*(HLOOKUP(E$49,'Russian Bonds'!$B$1:$L$507,MATCH($A466,'Russian Bonds'!$A$2:$A$507,0))/100))</f>
        <v>1.6557760583476648</v>
      </c>
      <c r="F466">
        <f>F$50*EXP(-F$49*(HLOOKUP(F$49,'Russian Bonds'!$B$1:$L$507,MATCH($A466,'Russian Bonds'!$A$2:$A$507,0))/100))</f>
        <v>14.626453541557176</v>
      </c>
      <c r="G466">
        <f>G$50*EXP(-G$49*(HLOOKUP(G$49,'Russian Bonds'!$B$1:$L$507,MATCH($A466,'Russian Bonds'!$A$2:$A$507,0))/100))</f>
        <v>1.1251061222222709</v>
      </c>
      <c r="H466">
        <f>H$50*EXP(-H$49*(HLOOKUP(H$49,'Russian Bonds'!$B$1:$L$507,MATCH($A466,'Russian Bonds'!$A$2:$A$507,0))/100))</f>
        <v>1.045795000355739</v>
      </c>
      <c r="I466">
        <f>I$50*EXP(-I$49*(HLOOKUP(I$49,'Russian Bonds'!$B$1:$L$507,MATCH($A466,'Russian Bonds'!$A$2:$A$507,0))/100))</f>
        <v>0.97032652741627412</v>
      </c>
      <c r="J466">
        <f>J$50*EXP(-J$49*(HLOOKUP(J$49,'Russian Bonds'!$B$1:$L$507,MATCH($A466,'Russian Bonds'!$A$2:$A$507,0))/100))</f>
        <v>0.90030414133501524</v>
      </c>
      <c r="K466">
        <f>K$50*EXP(-K$49*(HLOOKUP(K$49,'Russian Bonds'!$B$1:$L$507,MATCH($A466,'Russian Bonds'!$A$2:$A$507,0))/100))</f>
        <v>10.849674910442761</v>
      </c>
      <c r="L466">
        <f>L$50*EXP(-L$49*(HLOOKUP(L$49,'Russian Bonds'!$B$1:$L$507,MATCH($A466,'Russian Bonds'!$A$2:$A$507,0))/100))</f>
        <v>0.4439390501733767</v>
      </c>
      <c r="M466">
        <f>M$50*EXP(-M$49*(HLOOKUP(M$49,'Russian Bonds'!$B$1:$L$507,MATCH($A466,'Russian Bonds'!$A$2:$A$507,0))/100))</f>
        <v>0.41161451930821613</v>
      </c>
      <c r="N466">
        <f>N$50*EXP(-N$49*(HLOOKUP(N$49,'Russian Bonds'!$B$1:$L$507,MATCH($A466,'Russian Bonds'!$A$2:$A$507,0))/100))</f>
        <v>0.38164363427629472</v>
      </c>
      <c r="O466">
        <f>O$50*EXP(-O$49*(HLOOKUP(O$49,'Russian Bonds'!$B$1:$L$507,MATCH($A466,'Russian Bonds'!$A$2:$A$507,0))/100))</f>
        <v>0.35385501908049644</v>
      </c>
      <c r="P466">
        <f>P$50*EXP(-P$49*(HLOOKUP(P$49,'Russian Bonds'!$B$1:$L$507,MATCH($A466,'Russian Bonds'!$A$2:$A$507,0))/100))</f>
        <v>0.31365299978872563</v>
      </c>
      <c r="Q466">
        <f>Q$50*EXP(-Q$49*(HLOOKUP(Q$49,'Russian Bonds'!$B$1:$L$507,MATCH($A466,'Russian Bonds'!$A$2:$A$507,0))/100))</f>
        <v>0.28994384857376287</v>
      </c>
      <c r="R466">
        <f>R$50*EXP(-R$49*(HLOOKUP(R$49,'Russian Bonds'!$B$1:$L$507,MATCH($A466,'Russian Bonds'!$A$2:$A$507,0))/100))</f>
        <v>0.26802688124262281</v>
      </c>
      <c r="S466">
        <f>S$50*EXP(-S$49*(HLOOKUP(S$49,'Russian Bonds'!$B$1:$L$507,MATCH($A466,'Russian Bonds'!$A$2:$A$507,0))/100))</f>
        <v>0.24776662592436763</v>
      </c>
      <c r="T466">
        <f>T$50*EXP(-T$49*(HLOOKUP(T$49,'Russian Bonds'!$B$1:$L$507,MATCH($A466,'Russian Bonds'!$A$2:$A$507,0))/100))</f>
        <v>0.22903785111902911</v>
      </c>
      <c r="U466" s="25">
        <f>U$50*EXP(-U$49*(HLOOKUP(U$49,'Russian Bonds'!$B$1:$L$507,MATCH($A466,'Russian Bonds'!$A$2:$A$507,0))/100))</f>
        <v>5.1121933425074095</v>
      </c>
      <c r="W466" s="129">
        <f t="shared" si="43"/>
        <v>75.366951533362908</v>
      </c>
      <c r="X466" s="21">
        <f t="shared" si="41"/>
        <v>5.7545220866200593</v>
      </c>
      <c r="Y466" s="28">
        <f t="shared" si="42"/>
        <v>-5.5170025443312715E-4</v>
      </c>
    </row>
    <row r="467" spans="1:25" x14ac:dyDescent="0.2">
      <c r="A467" s="175">
        <v>41529</v>
      </c>
      <c r="B467">
        <f>B$50*EXP(-B$49*(HLOOKUP(B$49,'Russian Bonds'!$B$1:$L$507,MATCH($A467,'Russian Bonds'!$A$2:$A$507,0))/100))</f>
        <v>17.688190923453412</v>
      </c>
      <c r="C467">
        <f>C$50*EXP(-C$49*(HLOOKUP(C$49,'Russian Bonds'!$B$1:$L$507,MATCH($A467,'Russian Bonds'!$A$2:$A$507,0))/100))</f>
        <v>2.2308077444897512</v>
      </c>
      <c r="D467">
        <f>D$50*EXP(-D$49*(HLOOKUP(D$49,'Russian Bonds'!$B$1:$L$507,MATCH($A467,'Russian Bonds'!$A$2:$A$507,0))/100))</f>
        <v>16.217976668865955</v>
      </c>
      <c r="E467">
        <f>E$50*EXP(-E$49*(HLOOKUP(E$49,'Russian Bonds'!$B$1:$L$507,MATCH($A467,'Russian Bonds'!$A$2:$A$507,0))/100))</f>
        <v>1.6551138803687506</v>
      </c>
      <c r="F467">
        <f>F$50*EXP(-F$49*(HLOOKUP(F$49,'Russian Bonds'!$B$1:$L$507,MATCH($A467,'Russian Bonds'!$A$2:$A$507,0))/100))</f>
        <v>14.611834398805255</v>
      </c>
      <c r="G467">
        <f>G$50*EXP(-G$49*(HLOOKUP(G$49,'Russian Bonds'!$B$1:$L$507,MATCH($A467,'Russian Bonds'!$A$2:$A$507,0))/100))</f>
        <v>1.1237568046280788</v>
      </c>
      <c r="H467">
        <f>H$50*EXP(-H$49*(HLOOKUP(H$49,'Russian Bonds'!$B$1:$L$507,MATCH($A467,'Russian Bonds'!$A$2:$A$507,0))/100))</f>
        <v>1.0436011352196302</v>
      </c>
      <c r="I467">
        <f>I$50*EXP(-I$49*(HLOOKUP(I$49,'Russian Bonds'!$B$1:$L$507,MATCH($A467,'Russian Bonds'!$A$2:$A$507,0))/100))</f>
        <v>0.96800053605658276</v>
      </c>
      <c r="J467">
        <f>J$50*EXP(-J$49*(HLOOKUP(J$49,'Russian Bonds'!$B$1:$L$507,MATCH($A467,'Russian Bonds'!$A$2:$A$507,0))/100))</f>
        <v>0.89787659881055071</v>
      </c>
      <c r="K467">
        <f>K$50*EXP(-K$49*(HLOOKUP(K$49,'Russian Bonds'!$B$1:$L$507,MATCH($A467,'Russian Bonds'!$A$2:$A$507,0))/100))</f>
        <v>10.817174660461589</v>
      </c>
      <c r="L467">
        <f>L$50*EXP(-L$49*(HLOOKUP(L$49,'Russian Bonds'!$B$1:$L$507,MATCH($A467,'Russian Bonds'!$A$2:$A$507,0))/100))</f>
        <v>0.44247646589915207</v>
      </c>
      <c r="M467">
        <f>M$50*EXP(-M$49*(HLOOKUP(M$49,'Russian Bonds'!$B$1:$L$507,MATCH($A467,'Russian Bonds'!$A$2:$A$507,0))/100))</f>
        <v>0.41013537110295578</v>
      </c>
      <c r="N467">
        <f>N$50*EXP(-N$49*(HLOOKUP(N$49,'Russian Bonds'!$B$1:$L$507,MATCH($A467,'Russian Bonds'!$A$2:$A$507,0))/100))</f>
        <v>0.38015812273301203</v>
      </c>
      <c r="O467">
        <f>O$50*EXP(-O$49*(HLOOKUP(O$49,'Russian Bonds'!$B$1:$L$507,MATCH($A467,'Russian Bonds'!$A$2:$A$507,0))/100))</f>
        <v>0.35237194463680893</v>
      </c>
      <c r="P467">
        <f>P$50*EXP(-P$49*(HLOOKUP(P$49,'Russian Bonds'!$B$1:$L$507,MATCH($A467,'Russian Bonds'!$A$2:$A$507,0))/100))</f>
        <v>0.31271345081747798</v>
      </c>
      <c r="Q467">
        <f>Q$50*EXP(-Q$49*(HLOOKUP(Q$49,'Russian Bonds'!$B$1:$L$507,MATCH($A467,'Russian Bonds'!$A$2:$A$507,0))/100))</f>
        <v>0.28901751118861752</v>
      </c>
      <c r="R467">
        <f>R$50*EXP(-R$49*(HLOOKUP(R$49,'Russian Bonds'!$B$1:$L$507,MATCH($A467,'Russian Bonds'!$A$2:$A$507,0))/100))</f>
        <v>0.26711713728750808</v>
      </c>
      <c r="S467">
        <f>S$50*EXP(-S$49*(HLOOKUP(S$49,'Russian Bonds'!$B$1:$L$507,MATCH($A467,'Russian Bonds'!$A$2:$A$507,0))/100))</f>
        <v>0.24687626967387538</v>
      </c>
      <c r="T467">
        <f>T$50*EXP(-T$49*(HLOOKUP(T$49,'Russian Bonds'!$B$1:$L$507,MATCH($A467,'Russian Bonds'!$A$2:$A$507,0))/100))</f>
        <v>0.2281691588454228</v>
      </c>
      <c r="U467" s="25">
        <f>U$50*EXP(-U$49*(HLOOKUP(U$49,'Russian Bonds'!$B$1:$L$507,MATCH($A467,'Russian Bonds'!$A$2:$A$507,0))/100))</f>
        <v>5.0917854122085435</v>
      </c>
      <c r="W467" s="129">
        <f t="shared" si="43"/>
        <v>75.275154195552929</v>
      </c>
      <c r="X467" s="21">
        <f t="shared" si="41"/>
        <v>5.7477471073299249</v>
      </c>
      <c r="Y467" s="28">
        <f t="shared" si="42"/>
        <v>-1.2187475570440451E-3</v>
      </c>
    </row>
    <row r="468" spans="1:25" x14ac:dyDescent="0.2">
      <c r="A468" s="175">
        <v>41530</v>
      </c>
      <c r="B468">
        <f>B$50*EXP(-B$49*(HLOOKUP(B$49,'Russian Bonds'!$B$1:$L$507,MATCH($A468,'Russian Bonds'!$A$2:$A$507,0))/100))</f>
        <v>17.689959830989661</v>
      </c>
      <c r="C468">
        <f>C$50*EXP(-C$49*(HLOOKUP(C$49,'Russian Bonds'!$B$1:$L$507,MATCH($A468,'Russian Bonds'!$A$2:$A$507,0))/100))</f>
        <v>2.2308077444897512</v>
      </c>
      <c r="D468">
        <f>D$50*EXP(-D$49*(HLOOKUP(D$49,'Russian Bonds'!$B$1:$L$507,MATCH($A468,'Russian Bonds'!$A$2:$A$507,0))/100))</f>
        <v>16.222842791748548</v>
      </c>
      <c r="E468">
        <f>E$50*EXP(-E$49*(HLOOKUP(E$49,'Russian Bonds'!$B$1:$L$507,MATCH($A468,'Russian Bonds'!$A$2:$A$507,0))/100))</f>
        <v>1.6557760583476648</v>
      </c>
      <c r="F468">
        <f>F$50*EXP(-F$49*(HLOOKUP(F$49,'Russian Bonds'!$B$1:$L$507,MATCH($A468,'Russian Bonds'!$A$2:$A$507,0))/100))</f>
        <v>14.619142142788409</v>
      </c>
      <c r="G468">
        <f>G$50*EXP(-G$49*(HLOOKUP(G$49,'Russian Bonds'!$B$1:$L$507,MATCH($A468,'Russian Bonds'!$A$2:$A$507,0))/100))</f>
        <v>1.1244312610275418</v>
      </c>
      <c r="H468">
        <f>H$50*EXP(-H$49*(HLOOKUP(H$49,'Russian Bonds'!$B$1:$L$507,MATCH($A468,'Russian Bonds'!$A$2:$A$507,0))/100))</f>
        <v>1.0443319117562317</v>
      </c>
      <c r="I468">
        <f>I$50*EXP(-I$49*(HLOOKUP(I$49,'Russian Bonds'!$B$1:$L$507,MATCH($A468,'Russian Bonds'!$A$2:$A$507,0))/100))</f>
        <v>0.96877524632821865</v>
      </c>
      <c r="J468">
        <f>J$50*EXP(-J$49*(HLOOKUP(J$49,'Russian Bonds'!$B$1:$L$507,MATCH($A468,'Russian Bonds'!$A$2:$A$507,0))/100))</f>
        <v>0.89868505149861921</v>
      </c>
      <c r="K468">
        <f>K$50*EXP(-K$49*(HLOOKUP(K$49,'Russian Bonds'!$B$1:$L$507,MATCH($A468,'Russian Bonds'!$A$2:$A$507,0))/100))</f>
        <v>10.817174660461589</v>
      </c>
      <c r="L468">
        <f>L$50*EXP(-L$49*(HLOOKUP(L$49,'Russian Bonds'!$B$1:$L$507,MATCH($A468,'Russian Bonds'!$A$2:$A$507,0))/100))</f>
        <v>0.44247646589915207</v>
      </c>
      <c r="M468">
        <f>M$50*EXP(-M$49*(HLOOKUP(M$49,'Russian Bonds'!$B$1:$L$507,MATCH($A468,'Russian Bonds'!$A$2:$A$507,0))/100))</f>
        <v>0.41013537110295578</v>
      </c>
      <c r="N468">
        <f>N$50*EXP(-N$49*(HLOOKUP(N$49,'Russian Bonds'!$B$1:$L$507,MATCH($A468,'Russian Bonds'!$A$2:$A$507,0))/100))</f>
        <v>0.38015812273301203</v>
      </c>
      <c r="O468">
        <f>O$50*EXP(-O$49*(HLOOKUP(O$49,'Russian Bonds'!$B$1:$L$507,MATCH($A468,'Russian Bonds'!$A$2:$A$507,0))/100))</f>
        <v>0.35237194463680893</v>
      </c>
      <c r="P468">
        <f>P$50*EXP(-P$49*(HLOOKUP(P$49,'Russian Bonds'!$B$1:$L$507,MATCH($A468,'Russian Bonds'!$A$2:$A$507,0))/100))</f>
        <v>0.31271345081747798</v>
      </c>
      <c r="Q468">
        <f>Q$50*EXP(-Q$49*(HLOOKUP(Q$49,'Russian Bonds'!$B$1:$L$507,MATCH($A468,'Russian Bonds'!$A$2:$A$507,0))/100))</f>
        <v>0.28901751118861752</v>
      </c>
      <c r="R468">
        <f>R$50*EXP(-R$49*(HLOOKUP(R$49,'Russian Bonds'!$B$1:$L$507,MATCH($A468,'Russian Bonds'!$A$2:$A$507,0))/100))</f>
        <v>0.26711713728750808</v>
      </c>
      <c r="S468">
        <f>S$50*EXP(-S$49*(HLOOKUP(S$49,'Russian Bonds'!$B$1:$L$507,MATCH($A468,'Russian Bonds'!$A$2:$A$507,0))/100))</f>
        <v>0.24687626967387538</v>
      </c>
      <c r="T468">
        <f>T$50*EXP(-T$49*(HLOOKUP(T$49,'Russian Bonds'!$B$1:$L$507,MATCH($A468,'Russian Bonds'!$A$2:$A$507,0))/100))</f>
        <v>0.2281691588454228</v>
      </c>
      <c r="U468" s="25">
        <f>U$50*EXP(-U$49*(HLOOKUP(U$49,'Russian Bonds'!$B$1:$L$507,MATCH($A468,'Russian Bonds'!$A$2:$A$507,0))/100))</f>
        <v>5.1019791733962281</v>
      </c>
      <c r="W468" s="129">
        <f t="shared" si="43"/>
        <v>75.302941305017299</v>
      </c>
      <c r="X468" s="21">
        <f t="shared" si="41"/>
        <v>5.7493719121798099</v>
      </c>
      <c r="Y468" s="28">
        <f t="shared" si="42"/>
        <v>3.6907240309311197E-4</v>
      </c>
    </row>
    <row r="469" spans="1:25" x14ac:dyDescent="0.2">
      <c r="A469" s="175">
        <v>41531</v>
      </c>
      <c r="B469">
        <f>B$50*EXP(-B$49*(HLOOKUP(B$49,'Russian Bonds'!$B$1:$L$507,MATCH($A469,'Russian Bonds'!$A$2:$A$507,0))/100))</f>
        <v>17.689959830989661</v>
      </c>
      <c r="C469">
        <f>C$50*EXP(-C$49*(HLOOKUP(C$49,'Russian Bonds'!$B$1:$L$507,MATCH($A469,'Russian Bonds'!$A$2:$A$507,0))/100))</f>
        <v>2.2312539506577784</v>
      </c>
      <c r="D469">
        <f>D$50*EXP(-D$49*(HLOOKUP(D$49,'Russian Bonds'!$B$1:$L$507,MATCH($A469,'Russian Bonds'!$A$2:$A$507,0))/100))</f>
        <v>16.222842791748548</v>
      </c>
      <c r="E469">
        <f>E$50*EXP(-E$49*(HLOOKUP(E$49,'Russian Bonds'!$B$1:$L$507,MATCH($A469,'Russian Bonds'!$A$2:$A$507,0))/100))</f>
        <v>1.6557760583476648</v>
      </c>
      <c r="F469">
        <f>F$50*EXP(-F$49*(HLOOKUP(F$49,'Russian Bonds'!$B$1:$L$507,MATCH($A469,'Russian Bonds'!$A$2:$A$507,0))/100))</f>
        <v>14.619142142788409</v>
      </c>
      <c r="G469">
        <f>G$50*EXP(-G$49*(HLOOKUP(G$49,'Russian Bonds'!$B$1:$L$507,MATCH($A469,'Russian Bonds'!$A$2:$A$507,0))/100))</f>
        <v>1.1244312610275418</v>
      </c>
      <c r="H469">
        <f>H$50*EXP(-H$49*(HLOOKUP(H$49,'Russian Bonds'!$B$1:$L$507,MATCH($A469,'Russian Bonds'!$A$2:$A$507,0))/100))</f>
        <v>1.0436011352196302</v>
      </c>
      <c r="I469">
        <f>I$50*EXP(-I$49*(HLOOKUP(I$49,'Russian Bonds'!$B$1:$L$507,MATCH($A469,'Russian Bonds'!$A$2:$A$507,0))/100))</f>
        <v>0.96800053605658276</v>
      </c>
      <c r="J469">
        <f>J$50*EXP(-J$49*(HLOOKUP(J$49,'Russian Bonds'!$B$1:$L$507,MATCH($A469,'Russian Bonds'!$A$2:$A$507,0))/100))</f>
        <v>0.89787659881055071</v>
      </c>
      <c r="K469">
        <f>K$50*EXP(-K$49*(HLOOKUP(K$49,'Russian Bonds'!$B$1:$L$507,MATCH($A469,'Russian Bonds'!$A$2:$A$507,0))/100))</f>
        <v>10.806362892586046</v>
      </c>
      <c r="L469">
        <f>L$50*EXP(-L$49*(HLOOKUP(L$49,'Russian Bonds'!$B$1:$L$507,MATCH($A469,'Russian Bonds'!$A$2:$A$507,0))/100))</f>
        <v>0.44199000938679578</v>
      </c>
      <c r="M469">
        <f>M$50*EXP(-M$49*(HLOOKUP(M$49,'Russian Bonds'!$B$1:$L$507,MATCH($A469,'Russian Bonds'!$A$2:$A$507,0))/100))</f>
        <v>0.40964350383701587</v>
      </c>
      <c r="N469">
        <f>N$50*EXP(-N$49*(HLOOKUP(N$49,'Russian Bonds'!$B$1:$L$507,MATCH($A469,'Russian Bonds'!$A$2:$A$507,0))/100))</f>
        <v>0.37966423826791673</v>
      </c>
      <c r="O469">
        <f>O$50*EXP(-O$49*(HLOOKUP(O$49,'Russian Bonds'!$B$1:$L$507,MATCH($A469,'Russian Bonds'!$A$2:$A$507,0))/100))</f>
        <v>0.35187896907772803</v>
      </c>
      <c r="P469">
        <f>P$50*EXP(-P$49*(HLOOKUP(P$49,'Russian Bonds'!$B$1:$L$507,MATCH($A469,'Russian Bonds'!$A$2:$A$507,0))/100))</f>
        <v>0.3122447322680485</v>
      </c>
      <c r="Q469">
        <f>Q$50*EXP(-Q$49*(HLOOKUP(Q$49,'Russian Bonds'!$B$1:$L$507,MATCH($A469,'Russian Bonds'!$A$2:$A$507,0))/100))</f>
        <v>0.28855545291590634</v>
      </c>
      <c r="R469">
        <f>R$50*EXP(-R$49*(HLOOKUP(R$49,'Russian Bonds'!$B$1:$L$507,MATCH($A469,'Russian Bonds'!$A$2:$A$507,0))/100))</f>
        <v>0.26666342391975123</v>
      </c>
      <c r="S469">
        <f>S$50*EXP(-S$49*(HLOOKUP(S$49,'Russian Bonds'!$B$1:$L$507,MATCH($A469,'Russian Bonds'!$A$2:$A$507,0))/100))</f>
        <v>0.24643229208816347</v>
      </c>
      <c r="T469">
        <f>T$50*EXP(-T$49*(HLOOKUP(T$49,'Russian Bonds'!$B$1:$L$507,MATCH($A469,'Russian Bonds'!$A$2:$A$507,0))/100))</f>
        <v>0.22773604902823669</v>
      </c>
      <c r="U469" s="25">
        <f>U$50*EXP(-U$49*(HLOOKUP(U$49,'Russian Bonds'!$B$1:$L$507,MATCH($A469,'Russian Bonds'!$A$2:$A$507,0))/100))</f>
        <v>5.1019791733962281</v>
      </c>
      <c r="W469" s="129">
        <f t="shared" si="43"/>
        <v>75.286035042418206</v>
      </c>
      <c r="X469" s="21">
        <f t="shared" si="41"/>
        <v>5.7481559207573767</v>
      </c>
      <c r="Y469" s="28">
        <f t="shared" si="42"/>
        <v>-2.2453519613701916E-4</v>
      </c>
    </row>
    <row r="470" spans="1:25" x14ac:dyDescent="0.2">
      <c r="A470" s="175">
        <v>41534</v>
      </c>
      <c r="B470">
        <f>B$50*EXP(-B$49*(HLOOKUP(B$49,'Russian Bonds'!$B$1:$L$507,MATCH($A470,'Russian Bonds'!$A$2:$A$507,0))/100))</f>
        <v>17.698807022518722</v>
      </c>
      <c r="C470">
        <f>C$50*EXP(-C$49*(HLOOKUP(C$49,'Russian Bonds'!$B$1:$L$507,MATCH($A470,'Russian Bonds'!$A$2:$A$507,0))/100))</f>
        <v>2.2317002460759641</v>
      </c>
      <c r="D470">
        <f>D$50*EXP(-D$49*(HLOOKUP(D$49,'Russian Bonds'!$B$1:$L$507,MATCH($A470,'Russian Bonds'!$A$2:$A$507,0))/100))</f>
        <v>16.227710374687007</v>
      </c>
      <c r="E470">
        <f>E$50*EXP(-E$49*(HLOOKUP(E$49,'Russian Bonds'!$B$1:$L$507,MATCH($A470,'Russian Bonds'!$A$2:$A$507,0))/100))</f>
        <v>1.6564385012507519</v>
      </c>
      <c r="F470">
        <f>F$50*EXP(-F$49*(HLOOKUP(F$49,'Russian Bonds'!$B$1:$L$507,MATCH($A470,'Russian Bonds'!$A$2:$A$507,0))/100))</f>
        <v>14.626453541557176</v>
      </c>
      <c r="G470">
        <f>G$50*EXP(-G$49*(HLOOKUP(G$49,'Russian Bonds'!$B$1:$L$507,MATCH($A470,'Russian Bonds'!$A$2:$A$507,0))/100))</f>
        <v>1.1251061222222709</v>
      </c>
      <c r="H470">
        <f>H$50*EXP(-H$49*(HLOOKUP(H$49,'Russian Bonds'!$B$1:$L$507,MATCH($A470,'Russian Bonds'!$A$2:$A$507,0))/100))</f>
        <v>1.0450632000154911</v>
      </c>
      <c r="I470">
        <f>I$50*EXP(-I$49*(HLOOKUP(I$49,'Russian Bonds'!$B$1:$L$507,MATCH($A470,'Russian Bonds'!$A$2:$A$507,0))/100))</f>
        <v>0.96955057661604538</v>
      </c>
      <c r="J470">
        <f>J$50*EXP(-J$49*(HLOOKUP(J$49,'Russian Bonds'!$B$1:$L$507,MATCH($A470,'Russian Bonds'!$A$2:$A$507,0))/100))</f>
        <v>0.89949423212162871</v>
      </c>
      <c r="K470">
        <f>K$50*EXP(-K$49*(HLOOKUP(K$49,'Russian Bonds'!$B$1:$L$507,MATCH($A470,'Russian Bonds'!$A$2:$A$507,0))/100))</f>
        <v>10.827997245512694</v>
      </c>
      <c r="L470">
        <f>L$50*EXP(-L$49*(HLOOKUP(L$49,'Russian Bonds'!$B$1:$L$507,MATCH($A470,'Russian Bonds'!$A$2:$A$507,0))/100))</f>
        <v>0.44296345780808599</v>
      </c>
      <c r="M470">
        <f>M$50*EXP(-M$49*(HLOOKUP(M$49,'Russian Bonds'!$B$1:$L$507,MATCH($A470,'Russian Bonds'!$A$2:$A$507,0))/100))</f>
        <v>0.41062782896390088</v>
      </c>
      <c r="N470">
        <f>N$50*EXP(-N$49*(HLOOKUP(N$49,'Russian Bonds'!$B$1:$L$507,MATCH($A470,'Russian Bonds'!$A$2:$A$507,0))/100))</f>
        <v>0.38065264966542506</v>
      </c>
      <c r="O470">
        <f>O$50*EXP(-O$49*(HLOOKUP(O$49,'Russian Bonds'!$B$1:$L$507,MATCH($A470,'Russian Bonds'!$A$2:$A$507,0))/100))</f>
        <v>0.352865610845014</v>
      </c>
      <c r="P470">
        <f>P$50*EXP(-P$49*(HLOOKUP(P$49,'Russian Bonds'!$B$1:$L$507,MATCH($A470,'Russian Bonds'!$A$2:$A$507,0))/100))</f>
        <v>0.31318287297230357</v>
      </c>
      <c r="Q470">
        <f>Q$50*EXP(-Q$49*(HLOOKUP(Q$49,'Russian Bonds'!$B$1:$L$507,MATCH($A470,'Russian Bonds'!$A$2:$A$507,0))/100))</f>
        <v>0.28948030934631513</v>
      </c>
      <c r="R470">
        <f>R$50*EXP(-R$49*(HLOOKUP(R$49,'Russian Bonds'!$B$1:$L$507,MATCH($A470,'Russian Bonds'!$A$2:$A$507,0))/100))</f>
        <v>0.26757162262397755</v>
      </c>
      <c r="S470">
        <f>S$50*EXP(-S$49*(HLOOKUP(S$49,'Russian Bonds'!$B$1:$L$507,MATCH($A470,'Russian Bonds'!$A$2:$A$507,0))/100))</f>
        <v>0.24732104713891695</v>
      </c>
      <c r="T470">
        <f>T$50*EXP(-T$49*(HLOOKUP(T$49,'Russian Bonds'!$B$1:$L$507,MATCH($A470,'Russian Bonds'!$A$2:$A$507,0))/100))</f>
        <v>0.22860309235352008</v>
      </c>
      <c r="U470" s="25">
        <f>U$50*EXP(-U$49*(HLOOKUP(U$49,'Russian Bonds'!$B$1:$L$507,MATCH($A470,'Russian Bonds'!$A$2:$A$507,0))/100))</f>
        <v>5.1121933425074095</v>
      </c>
      <c r="W470" s="129">
        <f t="shared" si="43"/>
        <v>75.353782896802613</v>
      </c>
      <c r="X470" s="21">
        <f t="shared" si="41"/>
        <v>5.7516322743703707</v>
      </c>
      <c r="Y470" s="28">
        <f t="shared" si="42"/>
        <v>8.9946814698515848E-4</v>
      </c>
    </row>
    <row r="471" spans="1:25" x14ac:dyDescent="0.2">
      <c r="A471" s="175">
        <v>41535</v>
      </c>
      <c r="B471">
        <f>B$50*EXP(-B$49*(HLOOKUP(B$49,'Russian Bonds'!$B$1:$L$507,MATCH($A471,'Russian Bonds'!$A$2:$A$507,0))/100))</f>
        <v>17.697037230307558</v>
      </c>
      <c r="C471">
        <f>C$50*EXP(-C$49*(HLOOKUP(C$49,'Russian Bonds'!$B$1:$L$507,MATCH($A471,'Russian Bonds'!$A$2:$A$507,0))/100))</f>
        <v>2.2325931047342218</v>
      </c>
      <c r="D471">
        <f>D$50*EXP(-D$49*(HLOOKUP(D$49,'Russian Bonds'!$B$1:$L$507,MATCH($A471,'Russian Bonds'!$A$2:$A$507,0))/100))</f>
        <v>16.232579418119411</v>
      </c>
      <c r="E471">
        <f>E$50*EXP(-E$49*(HLOOKUP(E$49,'Russian Bonds'!$B$1:$L$507,MATCH($A471,'Russian Bonds'!$A$2:$A$507,0))/100))</f>
        <v>1.6571012091840029</v>
      </c>
      <c r="F471">
        <f>F$50*EXP(-F$49*(HLOOKUP(F$49,'Russian Bonds'!$B$1:$L$507,MATCH($A471,'Russian Bonds'!$A$2:$A$507,0))/100))</f>
        <v>14.611834398805255</v>
      </c>
      <c r="G471">
        <f>G$50*EXP(-G$49*(HLOOKUP(G$49,'Russian Bonds'!$B$1:$L$507,MATCH($A471,'Russian Bonds'!$A$2:$A$507,0))/100))</f>
        <v>1.1237568046280788</v>
      </c>
      <c r="H471">
        <f>H$50*EXP(-H$49*(HLOOKUP(H$49,'Russian Bonds'!$B$1:$L$507,MATCH($A471,'Russian Bonds'!$A$2:$A$507,0))/100))</f>
        <v>1.0421411158823288</v>
      </c>
      <c r="I471">
        <f>I$50*EXP(-I$49*(HLOOKUP(I$49,'Russian Bonds'!$B$1:$L$507,MATCH($A471,'Russian Bonds'!$A$2:$A$507,0))/100))</f>
        <v>0.96645297357902082</v>
      </c>
      <c r="J471">
        <f>J$50*EXP(-J$49*(HLOOKUP(J$49,'Russian Bonds'!$B$1:$L$507,MATCH($A471,'Russian Bonds'!$A$2:$A$507,0))/100))</f>
        <v>0.89626187462043827</v>
      </c>
      <c r="K471">
        <f>K$50*EXP(-K$49*(HLOOKUP(K$49,'Russian Bonds'!$B$1:$L$507,MATCH($A471,'Russian Bonds'!$A$2:$A$507,0))/100))</f>
        <v>10.773992383949121</v>
      </c>
      <c r="L471">
        <f>L$50*EXP(-L$49*(HLOOKUP(L$49,'Russian Bonds'!$B$1:$L$507,MATCH($A471,'Russian Bonds'!$A$2:$A$507,0))/100))</f>
        <v>0.44053384634630394</v>
      </c>
      <c r="M471">
        <f>M$50*EXP(-M$49*(HLOOKUP(M$49,'Russian Bonds'!$B$1:$L$507,MATCH($A471,'Russian Bonds'!$A$2:$A$507,0))/100))</f>
        <v>0.40817143853058441</v>
      </c>
      <c r="N471">
        <f>N$50*EXP(-N$49*(HLOOKUP(N$49,'Russian Bonds'!$B$1:$L$507,MATCH($A471,'Russian Bonds'!$A$2:$A$507,0))/100))</f>
        <v>0.37818643133531032</v>
      </c>
      <c r="O471">
        <f>O$50*EXP(-O$49*(HLOOKUP(O$49,'Russian Bonds'!$B$1:$L$507,MATCH($A471,'Russian Bonds'!$A$2:$A$507,0))/100))</f>
        <v>0.35040417663966583</v>
      </c>
      <c r="P471">
        <f>P$50*EXP(-P$49*(HLOOKUP(P$49,'Russian Bonds'!$B$1:$L$507,MATCH($A471,'Russian Bonds'!$A$2:$A$507,0))/100))</f>
        <v>0.31084278771386981</v>
      </c>
      <c r="Q471">
        <f>Q$50*EXP(-Q$49*(HLOOKUP(Q$49,'Russian Bonds'!$B$1:$L$507,MATCH($A471,'Russian Bonds'!$A$2:$A$507,0))/100))</f>
        <v>0.28717370558844973</v>
      </c>
      <c r="R471">
        <f>R$50*EXP(-R$49*(HLOOKUP(R$49,'Russian Bonds'!$B$1:$L$507,MATCH($A471,'Russian Bonds'!$A$2:$A$507,0))/100))</f>
        <v>0.26530690252756939</v>
      </c>
      <c r="S471">
        <f>S$50*EXP(-S$49*(HLOOKUP(S$49,'Russian Bonds'!$B$1:$L$507,MATCH($A471,'Russian Bonds'!$A$2:$A$507,0))/100))</f>
        <v>0.24510514423505855</v>
      </c>
      <c r="T471">
        <f>T$50*EXP(-T$49*(HLOOKUP(T$49,'Russian Bonds'!$B$1:$L$507,MATCH($A471,'Russian Bonds'!$A$2:$A$507,0))/100))</f>
        <v>0.22644164610171036</v>
      </c>
      <c r="U471" s="25">
        <f>U$50*EXP(-U$49*(HLOOKUP(U$49,'Russian Bonds'!$B$1:$L$507,MATCH($A471,'Russian Bonds'!$A$2:$A$507,0))/100))</f>
        <v>5.0512136324126553</v>
      </c>
      <c r="W471" s="129">
        <f t="shared" si="43"/>
        <v>75.197130225240599</v>
      </c>
      <c r="X471" s="21">
        <f t="shared" si="41"/>
        <v>5.7341972624882613</v>
      </c>
      <c r="Y471" s="28">
        <f t="shared" si="42"/>
        <v>-2.081059820223032E-3</v>
      </c>
    </row>
    <row r="472" spans="1:25" x14ac:dyDescent="0.2">
      <c r="A472" s="175">
        <v>41536</v>
      </c>
      <c r="B472">
        <f>B$50*EXP(-B$49*(HLOOKUP(B$49,'Russian Bonds'!$B$1:$L$507,MATCH($A472,'Russian Bonds'!$A$2:$A$507,0))/100))</f>
        <v>17.697037230307558</v>
      </c>
      <c r="C472">
        <f>C$50*EXP(-C$49*(HLOOKUP(C$49,'Russian Bonds'!$B$1:$L$507,MATCH($A472,'Russian Bonds'!$A$2:$A$507,0))/100))</f>
        <v>2.2325931047342218</v>
      </c>
      <c r="D472">
        <f>D$50*EXP(-D$49*(HLOOKUP(D$49,'Russian Bonds'!$B$1:$L$507,MATCH($A472,'Russian Bonds'!$A$2:$A$507,0))/100))</f>
        <v>16.237449922483972</v>
      </c>
      <c r="E472">
        <f>E$50*EXP(-E$49*(HLOOKUP(E$49,'Russian Bonds'!$B$1:$L$507,MATCH($A472,'Russian Bonds'!$A$2:$A$507,0))/100))</f>
        <v>1.6577641822534508</v>
      </c>
      <c r="F472">
        <f>F$50*EXP(-F$49*(HLOOKUP(F$49,'Russian Bonds'!$B$1:$L$507,MATCH($A472,'Russian Bonds'!$A$2:$A$507,0))/100))</f>
        <v>14.619142142788409</v>
      </c>
      <c r="G472">
        <f>G$50*EXP(-G$49*(HLOOKUP(G$49,'Russian Bonds'!$B$1:$L$507,MATCH($A472,'Russian Bonds'!$A$2:$A$507,0))/100))</f>
        <v>1.1244312610275418</v>
      </c>
      <c r="H472">
        <f>H$50*EXP(-H$49*(HLOOKUP(H$49,'Russian Bonds'!$B$1:$L$507,MATCH($A472,'Russian Bonds'!$A$2:$A$507,0))/100))</f>
        <v>1.0421411158823288</v>
      </c>
      <c r="I472">
        <f>I$50*EXP(-I$49*(HLOOKUP(I$49,'Russian Bonds'!$B$1:$L$507,MATCH($A472,'Russian Bonds'!$A$2:$A$507,0))/100))</f>
        <v>0.96645297357902082</v>
      </c>
      <c r="J472">
        <f>J$50*EXP(-J$49*(HLOOKUP(J$49,'Russian Bonds'!$B$1:$L$507,MATCH($A472,'Russian Bonds'!$A$2:$A$507,0))/100))</f>
        <v>0.89626187462043827</v>
      </c>
      <c r="K472">
        <f>K$50*EXP(-K$49*(HLOOKUP(K$49,'Russian Bonds'!$B$1:$L$507,MATCH($A472,'Russian Bonds'!$A$2:$A$507,0))/100))</f>
        <v>10.784771765125376</v>
      </c>
      <c r="L472">
        <f>L$50*EXP(-L$49*(HLOOKUP(L$49,'Russian Bonds'!$B$1:$L$507,MATCH($A472,'Russian Bonds'!$A$2:$A$507,0))/100))</f>
        <v>0.44101870019801381</v>
      </c>
      <c r="M472">
        <f>M$50*EXP(-M$49*(HLOOKUP(M$49,'Russian Bonds'!$B$1:$L$507,MATCH($A472,'Russian Bonds'!$A$2:$A$507,0))/100))</f>
        <v>0.4086615382578454</v>
      </c>
      <c r="N472">
        <f>N$50*EXP(-N$49*(HLOOKUP(N$49,'Russian Bonds'!$B$1:$L$507,MATCH($A472,'Russian Bonds'!$A$2:$A$507,0))/100))</f>
        <v>0.37867839340210496</v>
      </c>
      <c r="O472">
        <f>O$50*EXP(-O$49*(HLOOKUP(O$49,'Russian Bonds'!$B$1:$L$507,MATCH($A472,'Russian Bonds'!$A$2:$A$507,0))/100))</f>
        <v>0.350895086043362</v>
      </c>
      <c r="P472">
        <f>P$50*EXP(-P$49*(HLOOKUP(P$49,'Russian Bonds'!$B$1:$L$507,MATCH($A472,'Russian Bonds'!$A$2:$A$507,0))/100))</f>
        <v>0.31130940176849142</v>
      </c>
      <c r="Q472">
        <f>Q$50*EXP(-Q$49*(HLOOKUP(Q$49,'Russian Bonds'!$B$1:$L$507,MATCH($A472,'Russian Bonds'!$A$2:$A$507,0))/100))</f>
        <v>0.28763355129585672</v>
      </c>
      <c r="R472">
        <f>R$50*EXP(-R$49*(HLOOKUP(R$49,'Russian Bonds'!$B$1:$L$507,MATCH($A472,'Russian Bonds'!$A$2:$A$507,0))/100))</f>
        <v>0.26575830784767485</v>
      </c>
      <c r="S472">
        <f>S$50*EXP(-S$49*(HLOOKUP(S$49,'Russian Bonds'!$B$1:$L$507,MATCH($A472,'Russian Bonds'!$A$2:$A$507,0))/100))</f>
        <v>0.2455467308033647</v>
      </c>
      <c r="T472">
        <f>T$50*EXP(-T$49*(HLOOKUP(T$49,'Russian Bonds'!$B$1:$L$507,MATCH($A472,'Russian Bonds'!$A$2:$A$507,0))/100))</f>
        <v>0.22687229421545832</v>
      </c>
      <c r="U472" s="25">
        <f>U$50*EXP(-U$49*(HLOOKUP(U$49,'Russian Bonds'!$B$1:$L$507,MATCH($A472,'Russian Bonds'!$A$2:$A$507,0))/100))</f>
        <v>5.0613261688430651</v>
      </c>
      <c r="W472" s="129">
        <f t="shared" si="43"/>
        <v>75.235745745477573</v>
      </c>
      <c r="X472" s="21">
        <f t="shared" si="41"/>
        <v>5.7369766424776119</v>
      </c>
      <c r="Y472" s="28">
        <f t="shared" si="42"/>
        <v>5.1339204726305089E-4</v>
      </c>
    </row>
    <row r="473" spans="1:25" x14ac:dyDescent="0.2">
      <c r="A473" s="175">
        <v>41537</v>
      </c>
      <c r="B473">
        <f>B$50*EXP(-B$49*(HLOOKUP(B$49,'Russian Bonds'!$B$1:$L$507,MATCH($A473,'Russian Bonds'!$A$2:$A$507,0))/100))</f>
        <v>17.698807022518722</v>
      </c>
      <c r="C473">
        <f>C$50*EXP(-C$49*(HLOOKUP(C$49,'Russian Bonds'!$B$1:$L$507,MATCH($A473,'Russian Bonds'!$A$2:$A$507,0))/100))</f>
        <v>2.2339330625442062</v>
      </c>
      <c r="D473">
        <f>D$50*EXP(-D$49*(HLOOKUP(D$49,'Russian Bonds'!$B$1:$L$507,MATCH($A473,'Russian Bonds'!$A$2:$A$507,0))/100))</f>
        <v>16.25207020555472</v>
      </c>
      <c r="E473">
        <f>E$50*EXP(-E$49*(HLOOKUP(E$49,'Russian Bonds'!$B$1:$L$507,MATCH($A473,'Russian Bonds'!$A$2:$A$507,0))/100))</f>
        <v>1.6597546933399454</v>
      </c>
      <c r="F473">
        <f>F$50*EXP(-F$49*(HLOOKUP(F$49,'Russian Bonds'!$B$1:$L$507,MATCH($A473,'Russian Bonds'!$A$2:$A$507,0))/100))</f>
        <v>14.641087310763854</v>
      </c>
      <c r="G473">
        <f>G$50*EXP(-G$49*(HLOOKUP(G$49,'Russian Bonds'!$B$1:$L$507,MATCH($A473,'Russian Bonds'!$A$2:$A$507,0))/100))</f>
        <v>1.1264570599694734</v>
      </c>
      <c r="H473">
        <f>H$50*EXP(-H$49*(HLOOKUP(H$49,'Russian Bonds'!$B$1:$L$507,MATCH($A473,'Russian Bonds'!$A$2:$A$507,0))/100))</f>
        <v>1.0443319117562317</v>
      </c>
      <c r="I473">
        <f>I$50*EXP(-I$49*(HLOOKUP(I$49,'Russian Bonds'!$B$1:$L$507,MATCH($A473,'Russian Bonds'!$A$2:$A$507,0))/100))</f>
        <v>0.96877524632821865</v>
      </c>
      <c r="J473">
        <f>J$50*EXP(-J$49*(HLOOKUP(J$49,'Russian Bonds'!$B$1:$L$507,MATCH($A473,'Russian Bonds'!$A$2:$A$507,0))/100))</f>
        <v>0.89868505149861921</v>
      </c>
      <c r="K473">
        <f>K$50*EXP(-K$49*(HLOOKUP(K$49,'Russian Bonds'!$B$1:$L$507,MATCH($A473,'Russian Bonds'!$A$2:$A$507,0))/100))</f>
        <v>10.806362892586046</v>
      </c>
      <c r="L473">
        <f>L$50*EXP(-L$49*(HLOOKUP(L$49,'Russian Bonds'!$B$1:$L$507,MATCH($A473,'Russian Bonds'!$A$2:$A$507,0))/100))</f>
        <v>0.44199000938679578</v>
      </c>
      <c r="M473">
        <f>M$50*EXP(-M$49*(HLOOKUP(M$49,'Russian Bonds'!$B$1:$L$507,MATCH($A473,'Russian Bonds'!$A$2:$A$507,0))/100))</f>
        <v>0.40964350383701587</v>
      </c>
      <c r="N473">
        <f>N$50*EXP(-N$49*(HLOOKUP(N$49,'Russian Bonds'!$B$1:$L$507,MATCH($A473,'Russian Bonds'!$A$2:$A$507,0))/100))</f>
        <v>0.37966423826791673</v>
      </c>
      <c r="O473">
        <f>O$50*EXP(-O$49*(HLOOKUP(O$49,'Russian Bonds'!$B$1:$L$507,MATCH($A473,'Russian Bonds'!$A$2:$A$507,0))/100))</f>
        <v>0.35187896907772803</v>
      </c>
      <c r="P473">
        <f>P$50*EXP(-P$49*(HLOOKUP(P$49,'Russian Bonds'!$B$1:$L$507,MATCH($A473,'Russian Bonds'!$A$2:$A$507,0))/100))</f>
        <v>0.3117767162693984</v>
      </c>
      <c r="Q473">
        <f>Q$50*EXP(-Q$49*(HLOOKUP(Q$49,'Russian Bonds'!$B$1:$L$507,MATCH($A473,'Russian Bonds'!$A$2:$A$507,0))/100))</f>
        <v>0.2880941333453122</v>
      </c>
      <c r="R473">
        <f>R$50*EXP(-R$49*(HLOOKUP(R$49,'Russian Bonds'!$B$1:$L$507,MATCH($A473,'Russian Bonds'!$A$2:$A$507,0))/100))</f>
        <v>0.26621048120947505</v>
      </c>
      <c r="S473">
        <f>S$50*EXP(-S$49*(HLOOKUP(S$49,'Russian Bonds'!$B$1:$L$507,MATCH($A473,'Russian Bonds'!$A$2:$A$507,0))/100))</f>
        <v>0.24598911294329354</v>
      </c>
      <c r="T473">
        <f>T$50*EXP(-T$49*(HLOOKUP(T$49,'Russian Bonds'!$B$1:$L$507,MATCH($A473,'Russian Bonds'!$A$2:$A$507,0))/100))</f>
        <v>0.22730376133843483</v>
      </c>
      <c r="U473" s="25">
        <f>U$50*EXP(-U$49*(HLOOKUP(U$49,'Russian Bonds'!$B$1:$L$507,MATCH($A473,'Russian Bonds'!$A$2:$A$507,0))/100))</f>
        <v>5.0613261688430651</v>
      </c>
      <c r="W473" s="129">
        <f t="shared" si="43"/>
        <v>75.314141551378469</v>
      </c>
      <c r="X473" s="21">
        <f>SUMPRODUCT(B473:U473,$B$33:$U$33)/W473</f>
        <v>5.7381360132211814</v>
      </c>
      <c r="Y473" s="28">
        <f t="shared" si="42"/>
        <v>1.0414596037821504E-3</v>
      </c>
    </row>
    <row r="474" spans="1:25" x14ac:dyDescent="0.2">
      <c r="A474" s="175">
        <v>41538</v>
      </c>
      <c r="B474">
        <f>B$50*EXP(-B$49*(HLOOKUP(B$49,'Russian Bonds'!$B$1:$L$507,MATCH($A474,'Russian Bonds'!$A$2:$A$507,0))/100))</f>
        <v>17.702347137922967</v>
      </c>
      <c r="C474">
        <f>C$50*EXP(-C$49*(HLOOKUP(C$49,'Russian Bonds'!$B$1:$L$507,MATCH($A474,'Russian Bonds'!$A$2:$A$507,0))/100))</f>
        <v>2.2330396680100075</v>
      </c>
      <c r="D474">
        <f>D$50*EXP(-D$49*(HLOOKUP(D$49,'Russian Bonds'!$B$1:$L$507,MATCH($A474,'Russian Bonds'!$A$2:$A$507,0))/100))</f>
        <v>16.232579418119411</v>
      </c>
      <c r="E474">
        <f>E$50*EXP(-E$49*(HLOOKUP(E$49,'Russian Bonds'!$B$1:$L$507,MATCH($A474,'Russian Bonds'!$A$2:$A$507,0))/100))</f>
        <v>1.6571012091840029</v>
      </c>
      <c r="F474">
        <f>F$50*EXP(-F$49*(HLOOKUP(F$49,'Russian Bonds'!$B$1:$L$507,MATCH($A474,'Russian Bonds'!$A$2:$A$507,0))/100))</f>
        <v>14.604530307780777</v>
      </c>
      <c r="G474">
        <f>G$50*EXP(-G$49*(HLOOKUP(G$49,'Russian Bonds'!$B$1:$L$507,MATCH($A474,'Russian Bonds'!$A$2:$A$507,0))/100))</f>
        <v>1.1230827527810776</v>
      </c>
      <c r="H474">
        <f>H$50*EXP(-H$49*(HLOOKUP(H$49,'Russian Bonds'!$B$1:$L$507,MATCH($A474,'Russian Bonds'!$A$2:$A$507,0))/100))</f>
        <v>1.0414118723662193</v>
      </c>
      <c r="I474">
        <f>I$50*EXP(-I$49*(HLOOKUP(I$49,'Russian Bonds'!$B$1:$L$507,MATCH($A474,'Russian Bonds'!$A$2:$A$507,0))/100))</f>
        <v>0.96568012038265505</v>
      </c>
      <c r="J474">
        <f>J$50*EXP(-J$49*(HLOOKUP(J$49,'Russian Bonds'!$B$1:$L$507,MATCH($A474,'Russian Bonds'!$A$2:$A$507,0))/100))</f>
        <v>0.8954556018104679</v>
      </c>
      <c r="K474">
        <f>K$50*EXP(-K$49*(HLOOKUP(K$49,'Russian Bonds'!$B$1:$L$507,MATCH($A474,'Russian Bonds'!$A$2:$A$507,0))/100))</f>
        <v>10.773992383949121</v>
      </c>
      <c r="L474">
        <f>L$50*EXP(-L$49*(HLOOKUP(L$49,'Russian Bonds'!$B$1:$L$507,MATCH($A474,'Russian Bonds'!$A$2:$A$507,0))/100))</f>
        <v>0.44053384634630394</v>
      </c>
      <c r="M474">
        <f>M$50*EXP(-M$49*(HLOOKUP(M$49,'Russian Bonds'!$B$1:$L$507,MATCH($A474,'Russian Bonds'!$A$2:$A$507,0))/100))</f>
        <v>0.40817143853058441</v>
      </c>
      <c r="N474">
        <f>N$50*EXP(-N$49*(HLOOKUP(N$49,'Russian Bonds'!$B$1:$L$507,MATCH($A474,'Russian Bonds'!$A$2:$A$507,0))/100))</f>
        <v>0.37818643133531032</v>
      </c>
      <c r="O474">
        <f>O$50*EXP(-O$49*(HLOOKUP(O$49,'Russian Bonds'!$B$1:$L$507,MATCH($A474,'Russian Bonds'!$A$2:$A$507,0))/100))</f>
        <v>0.35040417663966583</v>
      </c>
      <c r="P474">
        <f>P$50*EXP(-P$49*(HLOOKUP(P$49,'Russian Bonds'!$B$1:$L$507,MATCH($A474,'Russian Bonds'!$A$2:$A$507,0))/100))</f>
        <v>0.31130940176849142</v>
      </c>
      <c r="Q474">
        <f>Q$50*EXP(-Q$49*(HLOOKUP(Q$49,'Russian Bonds'!$B$1:$L$507,MATCH($A474,'Russian Bonds'!$A$2:$A$507,0))/100))</f>
        <v>0.28763355129585672</v>
      </c>
      <c r="R474">
        <f>R$50*EXP(-R$49*(HLOOKUP(R$49,'Russian Bonds'!$B$1:$L$507,MATCH($A474,'Russian Bonds'!$A$2:$A$507,0))/100))</f>
        <v>0.26575830784767485</v>
      </c>
      <c r="S474">
        <f>S$50*EXP(-S$49*(HLOOKUP(S$49,'Russian Bonds'!$B$1:$L$507,MATCH($A474,'Russian Bonds'!$A$2:$A$507,0))/100))</f>
        <v>0.2455467308033647</v>
      </c>
      <c r="T474">
        <f>T$50*EXP(-T$49*(HLOOKUP(T$49,'Russian Bonds'!$B$1:$L$507,MATCH($A474,'Russian Bonds'!$A$2:$A$507,0))/100))</f>
        <v>0.22687229421545832</v>
      </c>
      <c r="U474" s="25">
        <f>U$50*EXP(-U$49*(HLOOKUP(U$49,'Russian Bonds'!$B$1:$L$507,MATCH($A474,'Russian Bonds'!$A$2:$A$507,0))/100))</f>
        <v>5.0512136324126553</v>
      </c>
      <c r="W474" s="129">
        <f t="shared" si="43"/>
        <v>75.194850283502078</v>
      </c>
      <c r="X474" s="21">
        <f t="shared" si="41"/>
        <v>5.7341750458489757</v>
      </c>
      <c r="Y474" s="28">
        <f t="shared" si="42"/>
        <v>-1.5851716419248661E-3</v>
      </c>
    </row>
    <row r="475" spans="1:25" x14ac:dyDescent="0.2">
      <c r="A475" s="175">
        <v>41541</v>
      </c>
      <c r="B475">
        <f>B$50*EXP(-B$49*(HLOOKUP(B$49,'Russian Bonds'!$B$1:$L$507,MATCH($A475,'Russian Bonds'!$A$2:$A$507,0))/100))</f>
        <v>17.711200524654164</v>
      </c>
      <c r="C475">
        <f>C$50*EXP(-C$49*(HLOOKUP(C$49,'Russian Bonds'!$B$1:$L$507,MATCH($A475,'Russian Bonds'!$A$2:$A$507,0))/100))</f>
        <v>2.2352738245701178</v>
      </c>
      <c r="D475">
        <f>D$50*EXP(-D$49*(HLOOKUP(D$49,'Russian Bonds'!$B$1:$L$507,MATCH($A475,'Russian Bonds'!$A$2:$A$507,0))/100))</f>
        <v>16.25207020555472</v>
      </c>
      <c r="E475">
        <f>E$50*EXP(-E$49*(HLOOKUP(E$49,'Russian Bonds'!$B$1:$L$507,MATCH($A475,'Russian Bonds'!$A$2:$A$507,0))/100))</f>
        <v>1.6597546933399454</v>
      </c>
      <c r="F475">
        <f>F$50*EXP(-F$49*(HLOOKUP(F$49,'Russian Bonds'!$B$1:$L$507,MATCH($A475,'Russian Bonds'!$A$2:$A$507,0))/100))</f>
        <v>14.619142142788409</v>
      </c>
      <c r="G475">
        <f>G$50*EXP(-G$49*(HLOOKUP(G$49,'Russian Bonds'!$B$1:$L$507,MATCH($A475,'Russian Bonds'!$A$2:$A$507,0))/100))</f>
        <v>1.1244312610275418</v>
      </c>
      <c r="H475">
        <f>H$50*EXP(-H$49*(HLOOKUP(H$49,'Russian Bonds'!$B$1:$L$507,MATCH($A475,'Russian Bonds'!$A$2:$A$507,0))/100))</f>
        <v>1.0414118723662193</v>
      </c>
      <c r="I475">
        <f>I$50*EXP(-I$49*(HLOOKUP(I$49,'Russian Bonds'!$B$1:$L$507,MATCH($A475,'Russian Bonds'!$A$2:$A$507,0))/100))</f>
        <v>0.96568012038265505</v>
      </c>
      <c r="J475">
        <f>J$50*EXP(-J$49*(HLOOKUP(J$49,'Russian Bonds'!$B$1:$L$507,MATCH($A475,'Russian Bonds'!$A$2:$A$507,0))/100))</f>
        <v>0.8954556018104679</v>
      </c>
      <c r="K475">
        <f>K$50*EXP(-K$49*(HLOOKUP(K$49,'Russian Bonds'!$B$1:$L$507,MATCH($A475,'Russian Bonds'!$A$2:$A$507,0))/100))</f>
        <v>10.773992383949121</v>
      </c>
      <c r="L475">
        <f>L$50*EXP(-L$49*(HLOOKUP(L$49,'Russian Bonds'!$B$1:$L$507,MATCH($A475,'Russian Bonds'!$A$2:$A$507,0))/100))</f>
        <v>0.44053384634630394</v>
      </c>
      <c r="M475">
        <f>M$50*EXP(-M$49*(HLOOKUP(M$49,'Russian Bonds'!$B$1:$L$507,MATCH($A475,'Russian Bonds'!$A$2:$A$507,0))/100))</f>
        <v>0.40817143853058441</v>
      </c>
      <c r="N475">
        <f>N$50*EXP(-N$49*(HLOOKUP(N$49,'Russian Bonds'!$B$1:$L$507,MATCH($A475,'Russian Bonds'!$A$2:$A$507,0))/100))</f>
        <v>0.37818643133531032</v>
      </c>
      <c r="O475">
        <f>O$50*EXP(-O$49*(HLOOKUP(O$49,'Russian Bonds'!$B$1:$L$507,MATCH($A475,'Russian Bonds'!$A$2:$A$507,0))/100))</f>
        <v>0.35040417663966583</v>
      </c>
      <c r="P475">
        <f>P$50*EXP(-P$49*(HLOOKUP(P$49,'Russian Bonds'!$B$1:$L$507,MATCH($A475,'Russian Bonds'!$A$2:$A$507,0))/100))</f>
        <v>0.31130940176849142</v>
      </c>
      <c r="Q475">
        <f>Q$50*EXP(-Q$49*(HLOOKUP(Q$49,'Russian Bonds'!$B$1:$L$507,MATCH($A475,'Russian Bonds'!$A$2:$A$507,0))/100))</f>
        <v>0.28763355129585672</v>
      </c>
      <c r="R475">
        <f>R$50*EXP(-R$49*(HLOOKUP(R$49,'Russian Bonds'!$B$1:$L$507,MATCH($A475,'Russian Bonds'!$A$2:$A$507,0))/100))</f>
        <v>0.26575830784767485</v>
      </c>
      <c r="S475">
        <f>S$50*EXP(-S$49*(HLOOKUP(S$49,'Russian Bonds'!$B$1:$L$507,MATCH($A475,'Russian Bonds'!$A$2:$A$507,0))/100))</f>
        <v>0.2455467308033647</v>
      </c>
      <c r="T475">
        <f>T$50*EXP(-T$49*(HLOOKUP(T$49,'Russian Bonds'!$B$1:$L$507,MATCH($A475,'Russian Bonds'!$A$2:$A$507,0))/100))</f>
        <v>0.22687229421545832</v>
      </c>
      <c r="U475" s="25">
        <f>U$50*EXP(-U$49*(HLOOKUP(U$49,'Russian Bonds'!$B$1:$L$507,MATCH($A475,'Russian Bonds'!$A$2:$A$507,0))/100))</f>
        <v>5.0613261688430651</v>
      </c>
      <c r="W475" s="129">
        <f t="shared" si="43"/>
        <v>75.254154978069153</v>
      </c>
      <c r="X475" s="21">
        <f t="shared" si="41"/>
        <v>5.7345171592143522</v>
      </c>
      <c r="Y475" s="28">
        <f t="shared" si="42"/>
        <v>7.8836942172658337E-4</v>
      </c>
    </row>
    <row r="476" spans="1:25" x14ac:dyDescent="0.2">
      <c r="A476" s="175">
        <v>41542</v>
      </c>
      <c r="B476">
        <f>B$50*EXP(-B$49*(HLOOKUP(B$49,'Russian Bonds'!$B$1:$L$507,MATCH($A476,'Russian Bonds'!$A$2:$A$507,0))/100))</f>
        <v>17.707658638749631</v>
      </c>
      <c r="C476">
        <f>C$50*EXP(-C$49*(HLOOKUP(C$49,'Russian Bonds'!$B$1:$L$507,MATCH($A476,'Russian Bonds'!$A$2:$A$507,0))/100))</f>
        <v>2.2352738245701178</v>
      </c>
      <c r="D476">
        <f>D$50*EXP(-D$49*(HLOOKUP(D$49,'Russian Bonds'!$B$1:$L$507,MATCH($A476,'Russian Bonds'!$A$2:$A$507,0))/100))</f>
        <v>16.25207020555472</v>
      </c>
      <c r="E476">
        <f>E$50*EXP(-E$49*(HLOOKUP(E$49,'Russian Bonds'!$B$1:$L$507,MATCH($A476,'Russian Bonds'!$A$2:$A$507,0))/100))</f>
        <v>1.6597546933399454</v>
      </c>
      <c r="F476">
        <f>F$50*EXP(-F$49*(HLOOKUP(F$49,'Russian Bonds'!$B$1:$L$507,MATCH($A476,'Russian Bonds'!$A$2:$A$507,0))/100))</f>
        <v>14.611834398805255</v>
      </c>
      <c r="G476">
        <f>G$50*EXP(-G$49*(HLOOKUP(G$49,'Russian Bonds'!$B$1:$L$507,MATCH($A476,'Russian Bonds'!$A$2:$A$507,0))/100))</f>
        <v>1.1237568046280788</v>
      </c>
      <c r="H476">
        <f>H$50*EXP(-H$49*(HLOOKUP(H$49,'Russian Bonds'!$B$1:$L$507,MATCH($A476,'Russian Bonds'!$A$2:$A$507,0))/100))</f>
        <v>1.040683139141948</v>
      </c>
      <c r="I476">
        <f>I$50*EXP(-I$49*(HLOOKUP(I$49,'Russian Bonds'!$B$1:$L$507,MATCH($A476,'Russian Bonds'!$A$2:$A$507,0))/100))</f>
        <v>0.96490788522159898</v>
      </c>
      <c r="J476">
        <f>J$50*EXP(-J$49*(HLOOKUP(J$49,'Russian Bonds'!$B$1:$L$507,MATCH($A476,'Russian Bonds'!$A$2:$A$507,0))/100))</f>
        <v>0.89465005431958378</v>
      </c>
      <c r="K476">
        <f>K$50*EXP(-K$49*(HLOOKUP(K$49,'Russian Bonds'!$B$1:$L$507,MATCH($A476,'Russian Bonds'!$A$2:$A$507,0))/100))</f>
        <v>10.741718841316375</v>
      </c>
      <c r="L476">
        <f>L$50*EXP(-L$49*(HLOOKUP(L$49,'Russian Bonds'!$B$1:$L$507,MATCH($A476,'Russian Bonds'!$A$2:$A$507,0))/100))</f>
        <v>0.43908248072375239</v>
      </c>
      <c r="M476">
        <f>M$50*EXP(-M$49*(HLOOKUP(M$49,'Russian Bonds'!$B$1:$L$507,MATCH($A476,'Russian Bonds'!$A$2:$A$507,0))/100))</f>
        <v>0.40670466313170933</v>
      </c>
      <c r="N476">
        <f>N$50*EXP(-N$49*(HLOOKUP(N$49,'Russian Bonds'!$B$1:$L$507,MATCH($A476,'Russian Bonds'!$A$2:$A$507,0))/100))</f>
        <v>0.37671437662561535</v>
      </c>
      <c r="O476">
        <f>O$50*EXP(-O$49*(HLOOKUP(O$49,'Russian Bonds'!$B$1:$L$507,MATCH($A476,'Russian Bonds'!$A$2:$A$507,0))/100))</f>
        <v>0.34893556534036568</v>
      </c>
      <c r="P476">
        <f>P$50*EXP(-P$49*(HLOOKUP(P$49,'Russian Bonds'!$B$1:$L$507,MATCH($A476,'Russian Bonds'!$A$2:$A$507,0))/100))</f>
        <v>0.30898331498419052</v>
      </c>
      <c r="Q476">
        <f>Q$50*EXP(-Q$49*(HLOOKUP(Q$49,'Russian Bonds'!$B$1:$L$507,MATCH($A476,'Russian Bonds'!$A$2:$A$507,0))/100))</f>
        <v>0.28534166266341265</v>
      </c>
      <c r="R476">
        <f>R$50*EXP(-R$49*(HLOOKUP(R$49,'Russian Bonds'!$B$1:$L$507,MATCH($A476,'Russian Bonds'!$A$2:$A$507,0))/100))</f>
        <v>0.26350893560607547</v>
      </c>
      <c r="S476">
        <f>S$50*EXP(-S$49*(HLOOKUP(S$49,'Russian Bonds'!$B$1:$L$507,MATCH($A476,'Russian Bonds'!$A$2:$A$507,0))/100))</f>
        <v>0.24334672510180982</v>
      </c>
      <c r="T476">
        <f>T$50*EXP(-T$49*(HLOOKUP(T$49,'Russian Bonds'!$B$1:$L$507,MATCH($A476,'Russian Bonds'!$A$2:$A$507,0))/100))</f>
        <v>0.22472721269043178</v>
      </c>
      <c r="U476" s="25">
        <f>U$50*EXP(-U$49*(HLOOKUP(U$49,'Russian Bonds'!$B$1:$L$507,MATCH($A476,'Russian Bonds'!$A$2:$A$507,0))/100))</f>
        <v>5.0109651320133901</v>
      </c>
      <c r="W476" s="129">
        <f t="shared" si="43"/>
        <v>75.140618554528004</v>
      </c>
      <c r="X476" s="21">
        <f t="shared" si="41"/>
        <v>5.7211428086380707</v>
      </c>
      <c r="Y476" s="28">
        <f t="shared" si="42"/>
        <v>-1.5098456208652309E-3</v>
      </c>
    </row>
    <row r="477" spans="1:25" x14ac:dyDescent="0.2">
      <c r="A477" s="175">
        <v>41543</v>
      </c>
      <c r="B477">
        <f>B$50*EXP(-B$49*(HLOOKUP(B$49,'Russian Bonds'!$B$1:$L$507,MATCH($A477,'Russian Bonds'!$A$2:$A$507,0))/100))</f>
        <v>17.697037230307558</v>
      </c>
      <c r="C477">
        <f>C$50*EXP(-C$49*(HLOOKUP(C$49,'Russian Bonds'!$B$1:$L$507,MATCH($A477,'Russian Bonds'!$A$2:$A$507,0))/100))</f>
        <v>2.23214663076216</v>
      </c>
      <c r="D477">
        <f>D$50*EXP(-D$49*(HLOOKUP(D$49,'Russian Bonds'!$B$1:$L$507,MATCH($A477,'Russian Bonds'!$A$2:$A$507,0))/100))</f>
        <v>16.217976668865955</v>
      </c>
      <c r="E477">
        <f>E$50*EXP(-E$49*(HLOOKUP(E$49,'Russian Bonds'!$B$1:$L$507,MATCH($A477,'Russian Bonds'!$A$2:$A$507,0))/100))</f>
        <v>1.6551138803687506</v>
      </c>
      <c r="F477">
        <f>F$50*EXP(-F$49*(HLOOKUP(F$49,'Russian Bonds'!$B$1:$L$507,MATCH($A477,'Russian Bonds'!$A$2:$A$507,0))/100))</f>
        <v>14.575350436762857</v>
      </c>
      <c r="G477">
        <f>G$50*EXP(-G$49*(HLOOKUP(G$49,'Russian Bonds'!$B$1:$L$507,MATCH($A477,'Russian Bonds'!$A$2:$A$507,0))/100))</f>
        <v>1.1203905860667001</v>
      </c>
      <c r="H477">
        <f>H$50*EXP(-H$49*(HLOOKUP(H$49,'Russian Bonds'!$B$1:$L$507,MATCH($A477,'Russian Bonds'!$A$2:$A$507,0))/100))</f>
        <v>1.0370471149091325</v>
      </c>
      <c r="I477">
        <f>I$50*EXP(-I$49*(HLOOKUP(I$49,'Russian Bonds'!$B$1:$L$507,MATCH($A477,'Russian Bonds'!$A$2:$A$507,0))/100))</f>
        <v>0.96105596266172788</v>
      </c>
      <c r="J477">
        <f>J$50*EXP(-J$49*(HLOOKUP(J$49,'Russian Bonds'!$B$1:$L$507,MATCH($A477,'Russian Bonds'!$A$2:$A$507,0))/100))</f>
        <v>0.89063317383472007</v>
      </c>
      <c r="K477">
        <f>K$50*EXP(-K$49*(HLOOKUP(K$49,'Russian Bonds'!$B$1:$L$507,MATCH($A477,'Russian Bonds'!$A$2:$A$507,0))/100))</f>
        <v>10.698837785237993</v>
      </c>
      <c r="L477">
        <f>L$50*EXP(-L$49*(HLOOKUP(L$49,'Russian Bonds'!$B$1:$L$507,MATCH($A477,'Russian Bonds'!$A$2:$A$507,0))/100))</f>
        <v>0.43715476190003211</v>
      </c>
      <c r="M477">
        <f>M$50*EXP(-M$49*(HLOOKUP(M$49,'Russian Bonds'!$B$1:$L$507,MATCH($A477,'Russian Bonds'!$A$2:$A$507,0))/100))</f>
        <v>0.40475715849900307</v>
      </c>
      <c r="N477">
        <f>N$50*EXP(-N$49*(HLOOKUP(N$49,'Russian Bonds'!$B$1:$L$507,MATCH($A477,'Russian Bonds'!$A$2:$A$507,0))/100))</f>
        <v>0.37476054622882304</v>
      </c>
      <c r="O477">
        <f>O$50*EXP(-O$49*(HLOOKUP(O$49,'Russian Bonds'!$B$1:$L$507,MATCH($A477,'Russian Bonds'!$A$2:$A$507,0))/100))</f>
        <v>0.34698698728529509</v>
      </c>
      <c r="P477">
        <f>P$50*EXP(-P$49*(HLOOKUP(P$49,'Russian Bonds'!$B$1:$L$507,MATCH($A477,'Russian Bonds'!$A$2:$A$507,0))/100))</f>
        <v>0.30898331498419052</v>
      </c>
      <c r="Q477">
        <f>Q$50*EXP(-Q$49*(HLOOKUP(Q$49,'Russian Bonds'!$B$1:$L$507,MATCH($A477,'Russian Bonds'!$A$2:$A$507,0))/100))</f>
        <v>0.28534166266341265</v>
      </c>
      <c r="R477">
        <f>R$50*EXP(-R$49*(HLOOKUP(R$49,'Russian Bonds'!$B$1:$L$507,MATCH($A477,'Russian Bonds'!$A$2:$A$507,0))/100))</f>
        <v>0.26350893560607547</v>
      </c>
      <c r="S477">
        <f>S$50*EXP(-S$49*(HLOOKUP(S$49,'Russian Bonds'!$B$1:$L$507,MATCH($A477,'Russian Bonds'!$A$2:$A$507,0))/100))</f>
        <v>0.24334672510180982</v>
      </c>
      <c r="T477">
        <f>T$50*EXP(-T$49*(HLOOKUP(T$49,'Russian Bonds'!$B$1:$L$507,MATCH($A477,'Russian Bonds'!$A$2:$A$507,0))/100))</f>
        <v>0.22472721269043178</v>
      </c>
      <c r="U477" s="25">
        <f>U$50*EXP(-U$49*(HLOOKUP(U$49,'Russian Bonds'!$B$1:$L$507,MATCH($A477,'Russian Bonds'!$A$2:$A$507,0))/100))</f>
        <v>5.0310491337662864</v>
      </c>
      <c r="W477" s="129">
        <f t="shared" si="43"/>
        <v>75.00620590850292</v>
      </c>
      <c r="X477" s="21">
        <f t="shared" si="41"/>
        <v>5.7239672724308992</v>
      </c>
      <c r="Y477" s="28">
        <f t="shared" si="42"/>
        <v>-1.790416579395303E-3</v>
      </c>
    </row>
    <row r="478" spans="1:25" x14ac:dyDescent="0.2">
      <c r="A478" s="175">
        <v>41544</v>
      </c>
      <c r="B478">
        <f>B$50*EXP(-B$49*(HLOOKUP(B$49,'Russian Bonds'!$B$1:$L$507,MATCH($A478,'Russian Bonds'!$A$2:$A$507,0))/100))</f>
        <v>17.693498176778643</v>
      </c>
      <c r="C478">
        <f>C$50*EXP(-C$49*(HLOOKUP(C$49,'Russian Bonds'!$B$1:$L$507,MATCH($A478,'Russian Bonds'!$A$2:$A$507,0))/100))</f>
        <v>2.2308077444897512</v>
      </c>
      <c r="D478">
        <f>D$50*EXP(-D$49*(HLOOKUP(D$49,'Russian Bonds'!$B$1:$L$507,MATCH($A478,'Russian Bonds'!$A$2:$A$507,0))/100))</f>
        <v>16.198526769137139</v>
      </c>
      <c r="E478">
        <f>E$50*EXP(-E$49*(HLOOKUP(E$49,'Russian Bonds'!$B$1:$L$507,MATCH($A478,'Russian Bonds'!$A$2:$A$507,0))/100))</f>
        <v>1.6524678155764885</v>
      </c>
      <c r="F478">
        <f>F$50*EXP(-F$49*(HLOOKUP(F$49,'Russian Bonds'!$B$1:$L$507,MATCH($A478,'Russian Bonds'!$A$2:$A$507,0))/100))</f>
        <v>14.531689908989618</v>
      </c>
      <c r="G478">
        <f>G$50*EXP(-G$49*(HLOOKUP(G$49,'Russian Bonds'!$B$1:$L$507,MATCH($A478,'Russian Bonds'!$A$2:$A$507,0))/100))</f>
        <v>1.1163644313835359</v>
      </c>
      <c r="H478">
        <f>H$50*EXP(-H$49*(HLOOKUP(H$49,'Russian Bonds'!$B$1:$L$507,MATCH($A478,'Russian Bonds'!$A$2:$A$507,0))/100))</f>
        <v>1.0334237945164433</v>
      </c>
      <c r="I478">
        <f>I$50*EXP(-I$49*(HLOOKUP(I$49,'Russian Bonds'!$B$1:$L$507,MATCH($A478,'Russian Bonds'!$A$2:$A$507,0))/100))</f>
        <v>0.95721941701776159</v>
      </c>
      <c r="J478">
        <f>J$50*EXP(-J$49*(HLOOKUP(J$49,'Russian Bonds'!$B$1:$L$507,MATCH($A478,'Russian Bonds'!$A$2:$A$507,0))/100))</f>
        <v>0.88663432870206127</v>
      </c>
      <c r="K478">
        <f>K$50*EXP(-K$49*(HLOOKUP(K$49,'Russian Bonds'!$B$1:$L$507,MATCH($A478,'Russian Bonds'!$A$2:$A$507,0))/100))</f>
        <v>10.656127910792415</v>
      </c>
      <c r="L478">
        <f>L$50*EXP(-L$49*(HLOOKUP(L$49,'Russian Bonds'!$B$1:$L$507,MATCH($A478,'Russian Bonds'!$A$2:$A$507,0))/100))</f>
        <v>0.43523550640615638</v>
      </c>
      <c r="M478">
        <f>M$50*EXP(-M$49*(HLOOKUP(M$49,'Russian Bonds'!$B$1:$L$507,MATCH($A478,'Russian Bonds'!$A$2:$A$507,0))/100))</f>
        <v>0.40281897948913381</v>
      </c>
      <c r="N478">
        <f>N$50*EXP(-N$49*(HLOOKUP(N$49,'Russian Bonds'!$B$1:$L$507,MATCH($A478,'Russian Bonds'!$A$2:$A$507,0))/100))</f>
        <v>0.3728168493800349</v>
      </c>
      <c r="O478">
        <f>O$50*EXP(-O$49*(HLOOKUP(O$49,'Russian Bonds'!$B$1:$L$507,MATCH($A478,'Russian Bonds'!$A$2:$A$507,0))/100))</f>
        <v>0.34504929077058299</v>
      </c>
      <c r="P478">
        <f>P$50*EXP(-P$49*(HLOOKUP(P$49,'Russian Bonds'!$B$1:$L$507,MATCH($A478,'Russian Bonds'!$A$2:$A$507,0))/100))</f>
        <v>0.30759601383541635</v>
      </c>
      <c r="Q478">
        <f>Q$50*EXP(-Q$49*(HLOOKUP(Q$49,'Russian Bonds'!$B$1:$L$507,MATCH($A478,'Russian Bonds'!$A$2:$A$507,0))/100))</f>
        <v>0.28397530456546988</v>
      </c>
      <c r="R478">
        <f>R$50*EXP(-R$49*(HLOOKUP(R$49,'Russian Bonds'!$B$1:$L$507,MATCH($A478,'Russian Bonds'!$A$2:$A$507,0))/100))</f>
        <v>0.26216846114982506</v>
      </c>
      <c r="S478">
        <f>S$50*EXP(-S$49*(HLOOKUP(S$49,'Russian Bonds'!$B$1:$L$507,MATCH($A478,'Russian Bonds'!$A$2:$A$507,0))/100))</f>
        <v>0.24203619440373295</v>
      </c>
      <c r="T478">
        <f>T$50*EXP(-T$49*(HLOOKUP(T$49,'Russian Bonds'!$B$1:$L$507,MATCH($A478,'Russian Bonds'!$A$2:$A$507,0))/100))</f>
        <v>0.22344991134522163</v>
      </c>
      <c r="U478" s="25">
        <f>U$50*EXP(-U$49*(HLOOKUP(U$49,'Russian Bonds'!$B$1:$L$507,MATCH($A478,'Russian Bonds'!$A$2:$A$507,0))/100))</f>
        <v>5.0109651320133901</v>
      </c>
      <c r="W478" s="129">
        <f t="shared" si="43"/>
        <v>74.842871940742853</v>
      </c>
      <c r="X478" s="21">
        <f t="shared" si="41"/>
        <v>5.7171049032403518</v>
      </c>
      <c r="Y478" s="28">
        <f t="shared" si="42"/>
        <v>-2.1799804815471591E-3</v>
      </c>
    </row>
    <row r="479" spans="1:25" x14ac:dyDescent="0.2">
      <c r="A479" s="175">
        <v>41545</v>
      </c>
      <c r="B479">
        <f>B$50*EXP(-B$49*(HLOOKUP(B$49,'Russian Bonds'!$B$1:$L$507,MATCH($A479,'Russian Bonds'!$A$2:$A$507,0))/100))</f>
        <v>17.693498176778643</v>
      </c>
      <c r="C479">
        <f>C$50*EXP(-C$49*(HLOOKUP(C$49,'Russian Bonds'!$B$1:$L$507,MATCH($A479,'Russian Bonds'!$A$2:$A$507,0))/100))</f>
        <v>2.2312539506577784</v>
      </c>
      <c r="D479">
        <f>D$50*EXP(-D$49*(HLOOKUP(D$49,'Russian Bonds'!$B$1:$L$507,MATCH($A479,'Russian Bonds'!$A$2:$A$507,0))/100))</f>
        <v>16.208248801516675</v>
      </c>
      <c r="E479">
        <f>E$50*EXP(-E$49*(HLOOKUP(E$49,'Russian Bonds'!$B$1:$L$507,MATCH($A479,'Russian Bonds'!$A$2:$A$507,0))/100))</f>
        <v>1.6537903187596892</v>
      </c>
      <c r="F479">
        <f>F$50*EXP(-F$49*(HLOOKUP(F$49,'Russian Bonds'!$B$1:$L$507,MATCH($A479,'Russian Bonds'!$A$2:$A$507,0))/100))</f>
        <v>14.553503800181392</v>
      </c>
      <c r="G479">
        <f>G$50*EXP(-G$49*(HLOOKUP(G$49,'Russian Bonds'!$B$1:$L$507,MATCH($A479,'Russian Bonds'!$A$2:$A$507,0))/100))</f>
        <v>1.1183756969559997</v>
      </c>
      <c r="H479">
        <f>H$50*EXP(-H$49*(HLOOKUP(H$49,'Russian Bonds'!$B$1:$L$507,MATCH($A479,'Russian Bonds'!$A$2:$A$507,0))/100))</f>
        <v>1.0363214359459652</v>
      </c>
      <c r="I479">
        <f>I$50*EXP(-I$49*(HLOOKUP(I$49,'Russian Bonds'!$B$1:$L$507,MATCH($A479,'Russian Bonds'!$A$2:$A$507,0))/100))</f>
        <v>0.96028742534751277</v>
      </c>
      <c r="J479">
        <f>J$50*EXP(-J$49*(HLOOKUP(J$49,'Russian Bonds'!$B$1:$L$507,MATCH($A479,'Russian Bonds'!$A$2:$A$507,0))/100))</f>
        <v>0.88983196457651659</v>
      </c>
      <c r="K479">
        <f>K$50*EXP(-K$49*(HLOOKUP(K$49,'Russian Bonds'!$B$1:$L$507,MATCH($A479,'Russian Bonds'!$A$2:$A$507,0))/100))</f>
        <v>10.709541974225708</v>
      </c>
      <c r="L479">
        <f>L$50*EXP(-L$49*(HLOOKUP(L$49,'Russian Bonds'!$B$1:$L$507,MATCH($A479,'Russian Bonds'!$A$2:$A$507,0))/100))</f>
        <v>0.43763589671375519</v>
      </c>
      <c r="M479">
        <f>M$50*EXP(-M$49*(HLOOKUP(M$49,'Russian Bonds'!$B$1:$L$507,MATCH($A479,'Russian Bonds'!$A$2:$A$507,0))/100))</f>
        <v>0.405243158630961</v>
      </c>
      <c r="N479">
        <f>N$50*EXP(-N$49*(HLOOKUP(N$49,'Russian Bonds'!$B$1:$L$507,MATCH($A479,'Russian Bonds'!$A$2:$A$507,0))/100))</f>
        <v>0.3752480517488514</v>
      </c>
      <c r="O479">
        <f>O$50*EXP(-O$49*(HLOOKUP(O$49,'Russian Bonds'!$B$1:$L$507,MATCH($A479,'Russian Bonds'!$A$2:$A$507,0))/100))</f>
        <v>0.34747310927348629</v>
      </c>
      <c r="P479">
        <f>P$50*EXP(-P$49*(HLOOKUP(P$49,'Russian Bonds'!$B$1:$L$507,MATCH($A479,'Russian Bonds'!$A$2:$A$507,0))/100))</f>
        <v>0.31130940176849142</v>
      </c>
      <c r="Q479">
        <f>Q$50*EXP(-Q$49*(HLOOKUP(Q$49,'Russian Bonds'!$B$1:$L$507,MATCH($A479,'Russian Bonds'!$A$2:$A$507,0))/100))</f>
        <v>0.28763355129585672</v>
      </c>
      <c r="R479">
        <f>R$50*EXP(-R$49*(HLOOKUP(R$49,'Russian Bonds'!$B$1:$L$507,MATCH($A479,'Russian Bonds'!$A$2:$A$507,0))/100))</f>
        <v>0.26575830784767485</v>
      </c>
      <c r="S479">
        <f>S$50*EXP(-S$49*(HLOOKUP(S$49,'Russian Bonds'!$B$1:$L$507,MATCH($A479,'Russian Bonds'!$A$2:$A$507,0))/100))</f>
        <v>0.2455467308033647</v>
      </c>
      <c r="T479">
        <f>T$50*EXP(-T$49*(HLOOKUP(T$49,'Russian Bonds'!$B$1:$L$507,MATCH($A479,'Russian Bonds'!$A$2:$A$507,0))/100))</f>
        <v>0.22687229421545832</v>
      </c>
      <c r="U479" s="25">
        <f>U$50*EXP(-U$49*(HLOOKUP(U$49,'Russian Bonds'!$B$1:$L$507,MATCH($A479,'Russian Bonds'!$A$2:$A$507,0))/100))</f>
        <v>5.1326830680088147</v>
      </c>
      <c r="W479" s="129">
        <f t="shared" si="43"/>
        <v>75.090057115252591</v>
      </c>
      <c r="X479" s="21">
        <f t="shared" si="41"/>
        <v>5.7465351146458632</v>
      </c>
      <c r="Y479" s="28">
        <f t="shared" si="42"/>
        <v>3.2972796572024667E-3</v>
      </c>
    </row>
    <row r="480" spans="1:25" x14ac:dyDescent="0.2">
      <c r="A480" s="175">
        <v>41548</v>
      </c>
      <c r="B480">
        <f>B$50*EXP(-B$49*(HLOOKUP(B$49,'Russian Bonds'!$B$1:$L$507,MATCH($A480,'Russian Bonds'!$A$2:$A$507,0))/100))</f>
        <v>17.697037230307558</v>
      </c>
      <c r="C480">
        <f>C$50*EXP(-C$49*(HLOOKUP(C$49,'Russian Bonds'!$B$1:$L$507,MATCH($A480,'Russian Bonds'!$A$2:$A$507,0))/100))</f>
        <v>2.2325931047342218</v>
      </c>
      <c r="D480">
        <f>D$50*EXP(-D$49*(HLOOKUP(D$49,'Russian Bonds'!$B$1:$L$507,MATCH($A480,'Russian Bonds'!$A$2:$A$507,0))/100))</f>
        <v>16.222842791748548</v>
      </c>
      <c r="E480">
        <f>E$50*EXP(-E$49*(HLOOKUP(E$49,'Russian Bonds'!$B$1:$L$507,MATCH($A480,'Russian Bonds'!$A$2:$A$507,0))/100))</f>
        <v>1.6557760583476648</v>
      </c>
      <c r="F480">
        <f>F$50*EXP(-F$49*(HLOOKUP(F$49,'Russian Bonds'!$B$1:$L$507,MATCH($A480,'Russian Bonds'!$A$2:$A$507,0))/100))</f>
        <v>14.58993307730467</v>
      </c>
      <c r="G480">
        <f>G$50*EXP(-G$49*(HLOOKUP(G$49,'Russian Bonds'!$B$1:$L$507,MATCH($A480,'Russian Bonds'!$A$2:$A$507,0))/100))</f>
        <v>1.1217358617739712</v>
      </c>
      <c r="H480">
        <f>H$50*EXP(-H$49*(HLOOKUP(H$49,'Russian Bonds'!$B$1:$L$507,MATCH($A480,'Russian Bonds'!$A$2:$A$507,0))/100))</f>
        <v>1.0392272021408531</v>
      </c>
      <c r="I480">
        <f>I$50*EXP(-I$49*(HLOOKUP(I$49,'Russian Bonds'!$B$1:$L$507,MATCH($A480,'Russian Bonds'!$A$2:$A$507,0))/100))</f>
        <v>0.96336526702889058</v>
      </c>
      <c r="J480">
        <f>J$50*EXP(-J$49*(HLOOKUP(J$49,'Russian Bonds'!$B$1:$L$507,MATCH($A480,'Russian Bonds'!$A$2:$A$507,0))/100))</f>
        <v>0.89304113268568786</v>
      </c>
      <c r="K480">
        <f>K$50*EXP(-K$49*(HLOOKUP(K$49,'Russian Bonds'!$B$1:$L$507,MATCH($A480,'Russian Bonds'!$A$2:$A$507,0))/100))</f>
        <v>10.752465932807848</v>
      </c>
      <c r="L480">
        <f>L$50*EXP(-L$49*(HLOOKUP(L$49,'Russian Bonds'!$B$1:$L$507,MATCH($A480,'Russian Bonds'!$A$2:$A$507,0))/100))</f>
        <v>0.43956573719487929</v>
      </c>
      <c r="M480">
        <f>M$50*EXP(-M$49*(HLOOKUP(M$49,'Russian Bonds'!$B$1:$L$507,MATCH($A480,'Russian Bonds'!$A$2:$A$507,0))/100))</f>
        <v>0.40719300167199091</v>
      </c>
      <c r="N480">
        <f>N$50*EXP(-N$49*(HLOOKUP(N$49,'Russian Bonds'!$B$1:$L$507,MATCH($A480,'Russian Bonds'!$A$2:$A$507,0))/100))</f>
        <v>0.37720442377686203</v>
      </c>
      <c r="O480">
        <f>O$50*EXP(-O$49*(HLOOKUP(O$49,'Russian Bonds'!$B$1:$L$507,MATCH($A480,'Russian Bonds'!$A$2:$A$507,0))/100))</f>
        <v>0.34942441724833201</v>
      </c>
      <c r="P480">
        <f>P$50*EXP(-P$49*(HLOOKUP(P$49,'Russian Bonds'!$B$1:$L$507,MATCH($A480,'Russian Bonds'!$A$2:$A$507,0))/100))</f>
        <v>0.3117767162693984</v>
      </c>
      <c r="Q480">
        <f>Q$50*EXP(-Q$49*(HLOOKUP(Q$49,'Russian Bonds'!$B$1:$L$507,MATCH($A480,'Russian Bonds'!$A$2:$A$507,0))/100))</f>
        <v>0.2880941333453122</v>
      </c>
      <c r="R480">
        <f>R$50*EXP(-R$49*(HLOOKUP(R$49,'Russian Bonds'!$B$1:$L$507,MATCH($A480,'Russian Bonds'!$A$2:$A$507,0))/100))</f>
        <v>0.26621048120947505</v>
      </c>
      <c r="S480">
        <f>S$50*EXP(-S$49*(HLOOKUP(S$49,'Russian Bonds'!$B$1:$L$507,MATCH($A480,'Russian Bonds'!$A$2:$A$507,0))/100))</f>
        <v>0.24598911294329354</v>
      </c>
      <c r="T480">
        <f>T$50*EXP(-T$49*(HLOOKUP(T$49,'Russian Bonds'!$B$1:$L$507,MATCH($A480,'Russian Bonds'!$A$2:$A$507,0))/100))</f>
        <v>0.22730376133843483</v>
      </c>
      <c r="U480" s="25">
        <f>U$50*EXP(-U$49*(HLOOKUP(U$49,'Russian Bonds'!$B$1:$L$507,MATCH($A480,'Russian Bonds'!$A$2:$A$507,0))/100))</f>
        <v>5.1224279603987757</v>
      </c>
      <c r="W480" s="129">
        <f t="shared" si="43"/>
        <v>75.20320740427664</v>
      </c>
      <c r="X480" s="21">
        <f t="shared" si="41"/>
        <v>5.7471150744929975</v>
      </c>
      <c r="Y480" s="28">
        <f t="shared" si="42"/>
        <v>1.5057269633974755E-3</v>
      </c>
    </row>
    <row r="481" spans="1:25" x14ac:dyDescent="0.2">
      <c r="A481" s="175">
        <v>41549</v>
      </c>
      <c r="B481">
        <f>B$50*EXP(-B$49*(HLOOKUP(B$49,'Russian Bonds'!$B$1:$L$507,MATCH($A481,'Russian Bonds'!$A$2:$A$507,0))/100))</f>
        <v>17.702347137922967</v>
      </c>
      <c r="C481">
        <f>C$50*EXP(-C$49*(HLOOKUP(C$49,'Russian Bonds'!$B$1:$L$507,MATCH($A481,'Russian Bonds'!$A$2:$A$507,0))/100))</f>
        <v>2.2330396680100075</v>
      </c>
      <c r="D481">
        <f>D$50*EXP(-D$49*(HLOOKUP(D$49,'Russian Bonds'!$B$1:$L$507,MATCH($A481,'Russian Bonds'!$A$2:$A$507,0))/100))</f>
        <v>16.222842791748548</v>
      </c>
      <c r="E481">
        <f>E$50*EXP(-E$49*(HLOOKUP(E$49,'Russian Bonds'!$B$1:$L$507,MATCH($A481,'Russian Bonds'!$A$2:$A$507,0))/100))</f>
        <v>1.6557760583476648</v>
      </c>
      <c r="F481">
        <f>F$50*EXP(-F$49*(HLOOKUP(F$49,'Russian Bonds'!$B$1:$L$507,MATCH($A481,'Russian Bonds'!$A$2:$A$507,0))/100))</f>
        <v>14.568064583159664</v>
      </c>
      <c r="G481">
        <f>G$50*EXP(-G$49*(HLOOKUP(G$49,'Russian Bonds'!$B$1:$L$507,MATCH($A481,'Russian Bonds'!$A$2:$A$507,0))/100))</f>
        <v>1.1197185533450378</v>
      </c>
      <c r="H481">
        <f>H$50*EXP(-H$49*(HLOOKUP(H$49,'Russian Bonds'!$B$1:$L$507,MATCH($A481,'Russian Bonds'!$A$2:$A$507,0))/100))</f>
        <v>1.0370471149091325</v>
      </c>
      <c r="I481">
        <f>I$50*EXP(-I$49*(HLOOKUP(I$49,'Russian Bonds'!$B$1:$L$507,MATCH($A481,'Russian Bonds'!$A$2:$A$507,0))/100))</f>
        <v>0.96105596266172788</v>
      </c>
      <c r="J481">
        <f>J$50*EXP(-J$49*(HLOOKUP(J$49,'Russian Bonds'!$B$1:$L$507,MATCH($A481,'Russian Bonds'!$A$2:$A$507,0))/100))</f>
        <v>0.89063317383472007</v>
      </c>
      <c r="K481">
        <f>K$50*EXP(-K$49*(HLOOKUP(K$49,'Russian Bonds'!$B$1:$L$507,MATCH($A481,'Russian Bonds'!$A$2:$A$507,0))/100))</f>
        <v>10.709541974225708</v>
      </c>
      <c r="L481">
        <f>L$50*EXP(-L$49*(HLOOKUP(L$49,'Russian Bonds'!$B$1:$L$507,MATCH($A481,'Russian Bonds'!$A$2:$A$507,0))/100))</f>
        <v>0.43763589671375519</v>
      </c>
      <c r="M481">
        <f>M$50*EXP(-M$49*(HLOOKUP(M$49,'Russian Bonds'!$B$1:$L$507,MATCH($A481,'Russian Bonds'!$A$2:$A$507,0))/100))</f>
        <v>0.405243158630961</v>
      </c>
      <c r="N481">
        <f>N$50*EXP(-N$49*(HLOOKUP(N$49,'Russian Bonds'!$B$1:$L$507,MATCH($A481,'Russian Bonds'!$A$2:$A$507,0))/100))</f>
        <v>0.3752480517488514</v>
      </c>
      <c r="O481">
        <f>O$50*EXP(-O$49*(HLOOKUP(O$49,'Russian Bonds'!$B$1:$L$507,MATCH($A481,'Russian Bonds'!$A$2:$A$507,0))/100))</f>
        <v>0.34747310927348629</v>
      </c>
      <c r="P481">
        <f>P$50*EXP(-P$49*(HLOOKUP(P$49,'Russian Bonds'!$B$1:$L$507,MATCH($A481,'Russian Bonds'!$A$2:$A$507,0))/100))</f>
        <v>0.30944713773676441</v>
      </c>
      <c r="Q481">
        <f>Q$50*EXP(-Q$49*(HLOOKUP(Q$49,'Russian Bonds'!$B$1:$L$507,MATCH($A481,'Russian Bonds'!$A$2:$A$507,0))/100))</f>
        <v>0.28579857475587356</v>
      </c>
      <c r="R481">
        <f>R$50*EXP(-R$49*(HLOOKUP(R$49,'Russian Bonds'!$B$1:$L$507,MATCH($A481,'Russian Bonds'!$A$2:$A$507,0))/100))</f>
        <v>0.26395728178287942</v>
      </c>
      <c r="S481">
        <f>S$50*EXP(-S$49*(HLOOKUP(S$49,'Russian Bonds'!$B$1:$L$507,MATCH($A481,'Russian Bonds'!$A$2:$A$507,0))/100))</f>
        <v>0.24378514366532725</v>
      </c>
      <c r="T481">
        <f>T$50*EXP(-T$49*(HLOOKUP(T$49,'Russian Bonds'!$B$1:$L$507,MATCH($A481,'Russian Bonds'!$A$2:$A$507,0))/100))</f>
        <v>0.22515460028418521</v>
      </c>
      <c r="U481" s="25">
        <f>U$50*EXP(-U$49*(HLOOKUP(U$49,'Russian Bonds'!$B$1:$L$507,MATCH($A481,'Russian Bonds'!$A$2:$A$507,0))/100))</f>
        <v>5.0512136324126553</v>
      </c>
      <c r="W481" s="129">
        <f t="shared" si="43"/>
        <v>75.045023605169916</v>
      </c>
      <c r="X481" s="21">
        <f t="shared" si="41"/>
        <v>5.728420488674872</v>
      </c>
      <c r="Y481" s="28">
        <f t="shared" si="42"/>
        <v>-2.1056335437537876E-3</v>
      </c>
    </row>
    <row r="482" spans="1:25" x14ac:dyDescent="0.2">
      <c r="A482" s="175">
        <v>41550</v>
      </c>
      <c r="B482">
        <f>B$50*EXP(-B$49*(HLOOKUP(B$49,'Russian Bonds'!$B$1:$L$507,MATCH($A482,'Russian Bonds'!$A$2:$A$507,0))/100))</f>
        <v>17.697037230307558</v>
      </c>
      <c r="C482">
        <f>C$50*EXP(-C$49*(HLOOKUP(C$49,'Russian Bonds'!$B$1:$L$507,MATCH($A482,'Russian Bonds'!$A$2:$A$507,0))/100))</f>
        <v>2.2330396680100075</v>
      </c>
      <c r="D482">
        <f>D$50*EXP(-D$49*(HLOOKUP(D$49,'Russian Bonds'!$B$1:$L$507,MATCH($A482,'Russian Bonds'!$A$2:$A$507,0))/100))</f>
        <v>16.232579418119411</v>
      </c>
      <c r="E482">
        <f>E$50*EXP(-E$49*(HLOOKUP(E$49,'Russian Bonds'!$B$1:$L$507,MATCH($A482,'Russian Bonds'!$A$2:$A$507,0))/100))</f>
        <v>1.6571012091840029</v>
      </c>
      <c r="F482">
        <f>F$50*EXP(-F$49*(HLOOKUP(F$49,'Russian Bonds'!$B$1:$L$507,MATCH($A482,'Russian Bonds'!$A$2:$A$507,0))/100))</f>
        <v>14.575350436762857</v>
      </c>
      <c r="G482">
        <f>G$50*EXP(-G$49*(HLOOKUP(G$49,'Russian Bonds'!$B$1:$L$507,MATCH($A482,'Russian Bonds'!$A$2:$A$507,0))/100))</f>
        <v>1.1203905860667001</v>
      </c>
      <c r="H482">
        <f>H$50*EXP(-H$49*(HLOOKUP(H$49,'Russian Bonds'!$B$1:$L$507,MATCH($A482,'Russian Bonds'!$A$2:$A$507,0))/100))</f>
        <v>1.0363214359459652</v>
      </c>
      <c r="I482">
        <f>I$50*EXP(-I$49*(HLOOKUP(I$49,'Russian Bonds'!$B$1:$L$507,MATCH($A482,'Russian Bonds'!$A$2:$A$507,0))/100))</f>
        <v>0.96028742534751277</v>
      </c>
      <c r="J482">
        <f>J$50*EXP(-J$49*(HLOOKUP(J$49,'Russian Bonds'!$B$1:$L$507,MATCH($A482,'Russian Bonds'!$A$2:$A$507,0))/100))</f>
        <v>0.88983196457651659</v>
      </c>
      <c r="K482">
        <f>K$50*EXP(-K$49*(HLOOKUP(K$49,'Russian Bonds'!$B$1:$L$507,MATCH($A482,'Russian Bonds'!$A$2:$A$507,0))/100))</f>
        <v>10.709541974225708</v>
      </c>
      <c r="L482">
        <f>L$50*EXP(-L$49*(HLOOKUP(L$49,'Russian Bonds'!$B$1:$L$507,MATCH($A482,'Russian Bonds'!$A$2:$A$507,0))/100))</f>
        <v>0.43763589671375519</v>
      </c>
      <c r="M482">
        <f>M$50*EXP(-M$49*(HLOOKUP(M$49,'Russian Bonds'!$B$1:$L$507,MATCH($A482,'Russian Bonds'!$A$2:$A$507,0))/100))</f>
        <v>0.405243158630961</v>
      </c>
      <c r="N482">
        <f>N$50*EXP(-N$49*(HLOOKUP(N$49,'Russian Bonds'!$B$1:$L$507,MATCH($A482,'Russian Bonds'!$A$2:$A$507,0))/100))</f>
        <v>0.3752480517488514</v>
      </c>
      <c r="O482">
        <f>O$50*EXP(-O$49*(HLOOKUP(O$49,'Russian Bonds'!$B$1:$L$507,MATCH($A482,'Russian Bonds'!$A$2:$A$507,0))/100))</f>
        <v>0.34747310927348629</v>
      </c>
      <c r="P482">
        <f>P$50*EXP(-P$49*(HLOOKUP(P$49,'Russian Bonds'!$B$1:$L$507,MATCH($A482,'Russian Bonds'!$A$2:$A$507,0))/100))</f>
        <v>0.30991165674552884</v>
      </c>
      <c r="Q482">
        <f>Q$50*EXP(-Q$49*(HLOOKUP(Q$49,'Russian Bonds'!$B$1:$L$507,MATCH($A482,'Russian Bonds'!$A$2:$A$507,0))/100))</f>
        <v>0.28625621849284183</v>
      </c>
      <c r="R482">
        <f>R$50*EXP(-R$49*(HLOOKUP(R$49,'Russian Bonds'!$B$1:$L$507,MATCH($A482,'Russian Bonds'!$A$2:$A$507,0))/100))</f>
        <v>0.26440639079641143</v>
      </c>
      <c r="S482">
        <f>S$50*EXP(-S$49*(HLOOKUP(S$49,'Russian Bonds'!$B$1:$L$507,MATCH($A482,'Russian Bonds'!$A$2:$A$507,0))/100))</f>
        <v>0.24422435209292342</v>
      </c>
      <c r="T482">
        <f>T$50*EXP(-T$49*(HLOOKUP(T$49,'Russian Bonds'!$B$1:$L$507,MATCH($A482,'Russian Bonds'!$A$2:$A$507,0))/100))</f>
        <v>0.22558280068629022</v>
      </c>
      <c r="U482" s="25">
        <f>U$50*EXP(-U$49*(HLOOKUP(U$49,'Russian Bonds'!$B$1:$L$507,MATCH($A482,'Russian Bonds'!$A$2:$A$507,0))/100))</f>
        <v>5.0816120181692979</v>
      </c>
      <c r="W482" s="129">
        <f t="shared" si="43"/>
        <v>75.089075001896603</v>
      </c>
      <c r="X482" s="21">
        <f t="shared" si="41"/>
        <v>5.7343442850947408</v>
      </c>
      <c r="Y482" s="28">
        <f t="shared" si="42"/>
        <v>5.8682735500520237E-4</v>
      </c>
    </row>
    <row r="483" spans="1:25" x14ac:dyDescent="0.2">
      <c r="A483" s="175">
        <v>41551</v>
      </c>
      <c r="B483">
        <f>B$50*EXP(-B$49*(HLOOKUP(B$49,'Russian Bonds'!$B$1:$L$507,MATCH($A483,'Russian Bonds'!$A$2:$A$507,0))/100))</f>
        <v>17.704117461151444</v>
      </c>
      <c r="C483">
        <f>C$50*EXP(-C$49*(HLOOKUP(C$49,'Russian Bonds'!$B$1:$L$507,MATCH($A483,'Russian Bonds'!$A$2:$A$507,0))/100))</f>
        <v>2.2352738245701178</v>
      </c>
      <c r="D483">
        <f>D$50*EXP(-D$49*(HLOOKUP(D$49,'Russian Bonds'!$B$1:$L$507,MATCH($A483,'Russian Bonds'!$A$2:$A$507,0))/100))</f>
        <v>16.25207020555472</v>
      </c>
      <c r="E483">
        <f>E$50*EXP(-E$49*(HLOOKUP(E$49,'Russian Bonds'!$B$1:$L$507,MATCH($A483,'Russian Bonds'!$A$2:$A$507,0))/100))</f>
        <v>1.6597546933399454</v>
      </c>
      <c r="F483">
        <f>F$50*EXP(-F$49*(HLOOKUP(F$49,'Russian Bonds'!$B$1:$L$507,MATCH($A483,'Russian Bonds'!$A$2:$A$507,0))/100))</f>
        <v>14.604530307780777</v>
      </c>
      <c r="G483">
        <f>G$50*EXP(-G$49*(HLOOKUP(G$49,'Russian Bonds'!$B$1:$L$507,MATCH($A483,'Russian Bonds'!$A$2:$A$507,0))/100))</f>
        <v>1.1230827527810776</v>
      </c>
      <c r="H483">
        <f>H$50*EXP(-H$49*(HLOOKUP(H$49,'Russian Bonds'!$B$1:$L$507,MATCH($A483,'Russian Bonds'!$A$2:$A$507,0))/100))</f>
        <v>1.0392272021408531</v>
      </c>
      <c r="I483">
        <f>I$50*EXP(-I$49*(HLOOKUP(I$49,'Russian Bonds'!$B$1:$L$507,MATCH($A483,'Russian Bonds'!$A$2:$A$507,0))/100))</f>
        <v>0.96336526702889058</v>
      </c>
      <c r="J483">
        <f>J$50*EXP(-J$49*(HLOOKUP(J$49,'Russian Bonds'!$B$1:$L$507,MATCH($A483,'Russian Bonds'!$A$2:$A$507,0))/100))</f>
        <v>0.89304113268568786</v>
      </c>
      <c r="K483">
        <f>K$50*EXP(-K$49*(HLOOKUP(K$49,'Russian Bonds'!$B$1:$L$507,MATCH($A483,'Russian Bonds'!$A$2:$A$507,0))/100))</f>
        <v>10.741718841316375</v>
      </c>
      <c r="L483">
        <f>L$50*EXP(-L$49*(HLOOKUP(L$49,'Russian Bonds'!$B$1:$L$507,MATCH($A483,'Russian Bonds'!$A$2:$A$507,0))/100))</f>
        <v>0.43908248072375239</v>
      </c>
      <c r="M483">
        <f>M$50*EXP(-M$49*(HLOOKUP(M$49,'Russian Bonds'!$B$1:$L$507,MATCH($A483,'Russian Bonds'!$A$2:$A$507,0))/100))</f>
        <v>0.40670466313170933</v>
      </c>
      <c r="N483">
        <f>N$50*EXP(-N$49*(HLOOKUP(N$49,'Russian Bonds'!$B$1:$L$507,MATCH($A483,'Russian Bonds'!$A$2:$A$507,0))/100))</f>
        <v>0.37671437662561535</v>
      </c>
      <c r="O483">
        <f>O$50*EXP(-O$49*(HLOOKUP(O$49,'Russian Bonds'!$B$1:$L$507,MATCH($A483,'Russian Bonds'!$A$2:$A$507,0))/100))</f>
        <v>0.34893556534036568</v>
      </c>
      <c r="P483">
        <f>P$50*EXP(-P$49*(HLOOKUP(P$49,'Russian Bonds'!$B$1:$L$507,MATCH($A483,'Russian Bonds'!$A$2:$A$507,0))/100))</f>
        <v>0.31084278771386981</v>
      </c>
      <c r="Q483">
        <f>Q$50*EXP(-Q$49*(HLOOKUP(Q$49,'Russian Bonds'!$B$1:$L$507,MATCH($A483,'Russian Bonds'!$A$2:$A$507,0))/100))</f>
        <v>0.28717370558844973</v>
      </c>
      <c r="R483">
        <f>R$50*EXP(-R$49*(HLOOKUP(R$49,'Russian Bonds'!$B$1:$L$507,MATCH($A483,'Russian Bonds'!$A$2:$A$507,0))/100))</f>
        <v>0.26530690252756939</v>
      </c>
      <c r="S483">
        <f>S$50*EXP(-S$49*(HLOOKUP(S$49,'Russian Bonds'!$B$1:$L$507,MATCH($A483,'Russian Bonds'!$A$2:$A$507,0))/100))</f>
        <v>0.24510514423505855</v>
      </c>
      <c r="T483">
        <f>T$50*EXP(-T$49*(HLOOKUP(T$49,'Russian Bonds'!$B$1:$L$507,MATCH($A483,'Russian Bonds'!$A$2:$A$507,0))/100))</f>
        <v>0.22644164610171036</v>
      </c>
      <c r="U483" s="25">
        <f>U$50*EXP(-U$49*(HLOOKUP(U$49,'Russian Bonds'!$B$1:$L$507,MATCH($A483,'Russian Bonds'!$A$2:$A$507,0))/100))</f>
        <v>5.0816120181692979</v>
      </c>
      <c r="W483" s="129">
        <f t="shared" si="43"/>
        <v>75.20410097850727</v>
      </c>
      <c r="X483" s="21">
        <f t="shared" si="41"/>
        <v>5.7360438970984129</v>
      </c>
      <c r="Y483" s="28">
        <f t="shared" si="42"/>
        <v>1.5306882474097915E-3</v>
      </c>
    </row>
    <row r="484" spans="1:25" x14ac:dyDescent="0.2">
      <c r="A484" s="175">
        <v>41552</v>
      </c>
      <c r="B484">
        <f>B$50*EXP(-B$49*(HLOOKUP(B$49,'Russian Bonds'!$B$1:$L$507,MATCH($A484,'Russian Bonds'!$A$2:$A$507,0))/100))</f>
        <v>17.707658638749631</v>
      </c>
      <c r="C484">
        <f>C$50*EXP(-C$49*(HLOOKUP(C$49,'Russian Bonds'!$B$1:$L$507,MATCH($A484,'Russian Bonds'!$A$2:$A$507,0))/100))</f>
        <v>2.2375102164042389</v>
      </c>
      <c r="D484">
        <f>D$50*EXP(-D$49*(HLOOKUP(D$49,'Russian Bonds'!$B$1:$L$507,MATCH($A484,'Russian Bonds'!$A$2:$A$507,0))/100))</f>
        <v>16.276466603587252</v>
      </c>
      <c r="E484">
        <f>E$50*EXP(-E$49*(HLOOKUP(E$49,'Russian Bonds'!$B$1:$L$507,MATCH($A484,'Russian Bonds'!$A$2:$A$507,0))/100))</f>
        <v>1.6630775244501252</v>
      </c>
      <c r="F484">
        <f>F$50*EXP(-F$49*(HLOOKUP(F$49,'Russian Bonds'!$B$1:$L$507,MATCH($A484,'Russian Bonds'!$A$2:$A$507,0))/100))</f>
        <v>14.633768596939401</v>
      </c>
      <c r="G484">
        <f>G$50*EXP(-G$49*(HLOOKUP(G$49,'Russian Bonds'!$B$1:$L$507,MATCH($A484,'Russian Bonds'!$A$2:$A$507,0))/100))</f>
        <v>1.1257813884552161</v>
      </c>
      <c r="H484">
        <f>H$50*EXP(-H$49*(HLOOKUP(H$49,'Russian Bonds'!$B$1:$L$507,MATCH($A484,'Russian Bonds'!$A$2:$A$507,0))/100))</f>
        <v>1.0414118723662193</v>
      </c>
      <c r="I484">
        <f>I$50*EXP(-I$49*(HLOOKUP(I$49,'Russian Bonds'!$B$1:$L$507,MATCH($A484,'Russian Bonds'!$A$2:$A$507,0))/100))</f>
        <v>0.96568012038265505</v>
      </c>
      <c r="J484">
        <f>J$50*EXP(-J$49*(HLOOKUP(J$49,'Russian Bonds'!$B$1:$L$507,MATCH($A484,'Russian Bonds'!$A$2:$A$507,0))/100))</f>
        <v>0.8954556018104679</v>
      </c>
      <c r="K484">
        <f>K$50*EXP(-K$49*(HLOOKUP(K$49,'Russian Bonds'!$B$1:$L$507,MATCH($A484,'Russian Bonds'!$A$2:$A$507,0))/100))</f>
        <v>10.763223776766146</v>
      </c>
      <c r="L484">
        <f>L$50*EXP(-L$49*(HLOOKUP(L$49,'Russian Bonds'!$B$1:$L$507,MATCH($A484,'Russian Bonds'!$A$2:$A$507,0))/100))</f>
        <v>0.44004952554060184</v>
      </c>
      <c r="M484">
        <f>M$50*EXP(-M$49*(HLOOKUP(M$49,'Russian Bonds'!$B$1:$L$507,MATCH($A484,'Russian Bonds'!$A$2:$A$507,0))/100))</f>
        <v>0.40768192657026531</v>
      </c>
      <c r="N484">
        <f>N$50*EXP(-N$49*(HLOOKUP(N$49,'Russian Bonds'!$B$1:$L$507,MATCH($A484,'Russian Bonds'!$A$2:$A$507,0))/100))</f>
        <v>0.3776951084036746</v>
      </c>
      <c r="O484">
        <f>O$50*EXP(-O$49*(HLOOKUP(O$49,'Russian Bonds'!$B$1:$L$507,MATCH($A484,'Russian Bonds'!$A$2:$A$507,0))/100))</f>
        <v>0.34991395402826797</v>
      </c>
      <c r="P484">
        <f>P$50*EXP(-P$49*(HLOOKUP(P$49,'Russian Bonds'!$B$1:$L$507,MATCH($A484,'Russian Bonds'!$A$2:$A$507,0))/100))</f>
        <v>0.31130940176849142</v>
      </c>
      <c r="Q484">
        <f>Q$50*EXP(-Q$49*(HLOOKUP(Q$49,'Russian Bonds'!$B$1:$L$507,MATCH($A484,'Russian Bonds'!$A$2:$A$507,0))/100))</f>
        <v>0.28763355129585672</v>
      </c>
      <c r="R484">
        <f>R$50*EXP(-R$49*(HLOOKUP(R$49,'Russian Bonds'!$B$1:$L$507,MATCH($A484,'Russian Bonds'!$A$2:$A$507,0))/100))</f>
        <v>0.26575830784767485</v>
      </c>
      <c r="S484">
        <f>S$50*EXP(-S$49*(HLOOKUP(S$49,'Russian Bonds'!$B$1:$L$507,MATCH($A484,'Russian Bonds'!$A$2:$A$507,0))/100))</f>
        <v>0.2455467308033647</v>
      </c>
      <c r="T484">
        <f>T$50*EXP(-T$49*(HLOOKUP(T$49,'Russian Bonds'!$B$1:$L$507,MATCH($A484,'Russian Bonds'!$A$2:$A$507,0))/100))</f>
        <v>0.22687229421545832</v>
      </c>
      <c r="U484" s="25">
        <f>U$50*EXP(-U$49*(HLOOKUP(U$49,'Russian Bonds'!$B$1:$L$507,MATCH($A484,'Russian Bonds'!$A$2:$A$507,0))/100))</f>
        <v>5.1019791733962281</v>
      </c>
      <c r="W484" s="129">
        <f t="shared" si="43"/>
        <v>75.324474313781224</v>
      </c>
      <c r="X484" s="21">
        <f t="shared" si="41"/>
        <v>5.7404424451270621</v>
      </c>
      <c r="Y484" s="28">
        <f t="shared" si="42"/>
        <v>1.5993423268473659E-3</v>
      </c>
    </row>
    <row r="485" spans="1:25" x14ac:dyDescent="0.2">
      <c r="A485" s="175">
        <v>41555</v>
      </c>
      <c r="B485">
        <f>B$50*EXP(-B$49*(HLOOKUP(B$49,'Russian Bonds'!$B$1:$L$507,MATCH($A485,'Russian Bonds'!$A$2:$A$507,0))/100))</f>
        <v>17.705887961421098</v>
      </c>
      <c r="C485">
        <f>C$50*EXP(-C$49*(HLOOKUP(C$49,'Russian Bonds'!$B$1:$L$507,MATCH($A485,'Russian Bonds'!$A$2:$A$507,0))/100))</f>
        <v>2.2375102164042389</v>
      </c>
      <c r="D485">
        <f>D$50*EXP(-D$49*(HLOOKUP(D$49,'Russian Bonds'!$B$1:$L$507,MATCH($A485,'Russian Bonds'!$A$2:$A$507,0))/100))</f>
        <v>16.276466603587252</v>
      </c>
      <c r="E485">
        <f>E$50*EXP(-E$49*(HLOOKUP(E$49,'Russian Bonds'!$B$1:$L$507,MATCH($A485,'Russian Bonds'!$A$2:$A$507,0))/100))</f>
        <v>1.6630775244501252</v>
      </c>
      <c r="F485">
        <f>F$50*EXP(-F$49*(HLOOKUP(F$49,'Russian Bonds'!$B$1:$L$507,MATCH($A485,'Russian Bonds'!$A$2:$A$507,0))/100))</f>
        <v>14.633768596939401</v>
      </c>
      <c r="G485">
        <f>G$50*EXP(-G$49*(HLOOKUP(G$49,'Russian Bonds'!$B$1:$L$507,MATCH($A485,'Russian Bonds'!$A$2:$A$507,0))/100))</f>
        <v>1.1257813884552161</v>
      </c>
      <c r="H485">
        <f>H$50*EXP(-H$49*(HLOOKUP(H$49,'Russian Bonds'!$B$1:$L$507,MATCH($A485,'Russian Bonds'!$A$2:$A$507,0))/100))</f>
        <v>1.0414118723662193</v>
      </c>
      <c r="I485">
        <f>I$50*EXP(-I$49*(HLOOKUP(I$49,'Russian Bonds'!$B$1:$L$507,MATCH($A485,'Russian Bonds'!$A$2:$A$507,0))/100))</f>
        <v>0.96568012038265505</v>
      </c>
      <c r="J485">
        <f>J$50*EXP(-J$49*(HLOOKUP(J$49,'Russian Bonds'!$B$1:$L$507,MATCH($A485,'Russian Bonds'!$A$2:$A$507,0))/100))</f>
        <v>0.8954556018104679</v>
      </c>
      <c r="K485">
        <f>K$50*EXP(-K$49*(HLOOKUP(K$49,'Russian Bonds'!$B$1:$L$507,MATCH($A485,'Russian Bonds'!$A$2:$A$507,0))/100))</f>
        <v>10.752465932807848</v>
      </c>
      <c r="L485">
        <f>L$50*EXP(-L$49*(HLOOKUP(L$49,'Russian Bonds'!$B$1:$L$507,MATCH($A485,'Russian Bonds'!$A$2:$A$507,0))/100))</f>
        <v>0.43956573719487929</v>
      </c>
      <c r="M485">
        <f>M$50*EXP(-M$49*(HLOOKUP(M$49,'Russian Bonds'!$B$1:$L$507,MATCH($A485,'Russian Bonds'!$A$2:$A$507,0))/100))</f>
        <v>0.40719300167199091</v>
      </c>
      <c r="N485">
        <f>N$50*EXP(-N$49*(HLOOKUP(N$49,'Russian Bonds'!$B$1:$L$507,MATCH($A485,'Russian Bonds'!$A$2:$A$507,0))/100))</f>
        <v>0.37720442377686203</v>
      </c>
      <c r="O485">
        <f>O$50*EXP(-O$49*(HLOOKUP(O$49,'Russian Bonds'!$B$1:$L$507,MATCH($A485,'Russian Bonds'!$A$2:$A$507,0))/100))</f>
        <v>0.34942441724833201</v>
      </c>
      <c r="P485">
        <f>P$50*EXP(-P$49*(HLOOKUP(P$49,'Russian Bonds'!$B$1:$L$507,MATCH($A485,'Russian Bonds'!$A$2:$A$507,0))/100))</f>
        <v>0.3103768730556517</v>
      </c>
      <c r="Q485">
        <f>Q$50*EXP(-Q$49*(HLOOKUP(Q$49,'Russian Bonds'!$B$1:$L$507,MATCH($A485,'Russian Bonds'!$A$2:$A$507,0))/100))</f>
        <v>0.28671459504588587</v>
      </c>
      <c r="R485">
        <f>R$50*EXP(-R$49*(HLOOKUP(R$49,'Russian Bonds'!$B$1:$L$507,MATCH($A485,'Russian Bonds'!$A$2:$A$507,0))/100))</f>
        <v>0.26485626394459688</v>
      </c>
      <c r="S485">
        <f>S$50*EXP(-S$49*(HLOOKUP(S$49,'Russian Bonds'!$B$1:$L$507,MATCH($A485,'Russian Bonds'!$A$2:$A$507,0))/100))</f>
        <v>0.24466435180763399</v>
      </c>
      <c r="T485">
        <f>T$50*EXP(-T$49*(HLOOKUP(T$49,'Russian Bonds'!$B$1:$L$507,MATCH($A485,'Russian Bonds'!$A$2:$A$507,0))/100))</f>
        <v>0.22601181544255067</v>
      </c>
      <c r="U485" s="25">
        <f>U$50*EXP(-U$49*(HLOOKUP(U$49,'Russian Bonds'!$B$1:$L$507,MATCH($A485,'Russian Bonds'!$A$2:$A$507,0))/100))</f>
        <v>5.0816120181692979</v>
      </c>
      <c r="W485" s="129">
        <f t="shared" si="43"/>
        <v>75.285129315982175</v>
      </c>
      <c r="X485" s="21">
        <f t="shared" si="41"/>
        <v>5.7352420342233277</v>
      </c>
      <c r="Y485" s="28">
        <f t="shared" si="42"/>
        <v>-5.2247662494098006E-4</v>
      </c>
    </row>
    <row r="486" spans="1:25" x14ac:dyDescent="0.2">
      <c r="A486" s="175">
        <v>41556</v>
      </c>
      <c r="B486">
        <f>B$50*EXP(-B$49*(HLOOKUP(B$49,'Russian Bonds'!$B$1:$L$507,MATCH($A486,'Russian Bonds'!$A$2:$A$507,0))/100))</f>
        <v>17.707658638749631</v>
      </c>
      <c r="C486">
        <f>C$50*EXP(-C$49*(HLOOKUP(C$49,'Russian Bonds'!$B$1:$L$507,MATCH($A486,'Russian Bonds'!$A$2:$A$507,0))/100))</f>
        <v>2.2370627591081793</v>
      </c>
      <c r="D486">
        <f>D$50*EXP(-D$49*(HLOOKUP(D$49,'Russian Bonds'!$B$1:$L$507,MATCH($A486,'Russian Bonds'!$A$2:$A$507,0))/100))</f>
        <v>16.271584395973935</v>
      </c>
      <c r="E486">
        <f>E$50*EXP(-E$49*(HLOOKUP(E$49,'Russian Bonds'!$B$1:$L$507,MATCH($A486,'Russian Bonds'!$A$2:$A$507,0))/100))</f>
        <v>1.6624124264688092</v>
      </c>
      <c r="F486">
        <f>F$50*EXP(-F$49*(HLOOKUP(F$49,'Russian Bonds'!$B$1:$L$507,MATCH($A486,'Russian Bonds'!$A$2:$A$507,0))/100))</f>
        <v>14.619142142788409</v>
      </c>
      <c r="G486">
        <f>G$50*EXP(-G$49*(HLOOKUP(G$49,'Russian Bonds'!$B$1:$L$507,MATCH($A486,'Russian Bonds'!$A$2:$A$507,0))/100))</f>
        <v>1.1244312610275418</v>
      </c>
      <c r="H486">
        <f>H$50*EXP(-H$49*(HLOOKUP(H$49,'Russian Bonds'!$B$1:$L$507,MATCH($A486,'Russian Bonds'!$A$2:$A$507,0))/100))</f>
        <v>1.0392272021408531</v>
      </c>
      <c r="I486">
        <f>I$50*EXP(-I$49*(HLOOKUP(I$49,'Russian Bonds'!$B$1:$L$507,MATCH($A486,'Russian Bonds'!$A$2:$A$507,0))/100))</f>
        <v>0.96336526702889058</v>
      </c>
      <c r="J486">
        <f>J$50*EXP(-J$49*(HLOOKUP(J$49,'Russian Bonds'!$B$1:$L$507,MATCH($A486,'Russian Bonds'!$A$2:$A$507,0))/100))</f>
        <v>0.89304113268568786</v>
      </c>
      <c r="K486">
        <f>K$50*EXP(-K$49*(HLOOKUP(K$49,'Russian Bonds'!$B$1:$L$507,MATCH($A486,'Russian Bonds'!$A$2:$A$507,0))/100))</f>
        <v>10.720256872756293</v>
      </c>
      <c r="L486">
        <f>L$50*EXP(-L$49*(HLOOKUP(L$49,'Russian Bonds'!$B$1:$L$507,MATCH($A486,'Russian Bonds'!$A$2:$A$507,0))/100))</f>
        <v>0.43811756106696687</v>
      </c>
      <c r="M486">
        <f>M$50*EXP(-M$49*(HLOOKUP(M$49,'Russian Bonds'!$B$1:$L$507,MATCH($A486,'Russian Bonds'!$A$2:$A$507,0))/100))</f>
        <v>0.40572974231313746</v>
      </c>
      <c r="N486">
        <f>N$50*EXP(-N$49*(HLOOKUP(N$49,'Russian Bonds'!$B$1:$L$507,MATCH($A486,'Russian Bonds'!$A$2:$A$507,0))/100))</f>
        <v>0.37573619143817671</v>
      </c>
      <c r="O486">
        <f>O$50*EXP(-O$49*(HLOOKUP(O$49,'Russian Bonds'!$B$1:$L$507,MATCH($A486,'Russian Bonds'!$A$2:$A$507,0))/100))</f>
        <v>0.34795991230908302</v>
      </c>
      <c r="P486">
        <f>P$50*EXP(-P$49*(HLOOKUP(P$49,'Russian Bonds'!$B$1:$L$507,MATCH($A486,'Russian Bonds'!$A$2:$A$507,0))/100))</f>
        <v>0.30944713773676441</v>
      </c>
      <c r="Q486">
        <f>Q$50*EXP(-Q$49*(HLOOKUP(Q$49,'Russian Bonds'!$B$1:$L$507,MATCH($A486,'Russian Bonds'!$A$2:$A$507,0))/100))</f>
        <v>0.28579857475587356</v>
      </c>
      <c r="R486">
        <f>R$50*EXP(-R$49*(HLOOKUP(R$49,'Russian Bonds'!$B$1:$L$507,MATCH($A486,'Russian Bonds'!$A$2:$A$507,0))/100))</f>
        <v>0.26395728178287942</v>
      </c>
      <c r="S486">
        <f>S$50*EXP(-S$49*(HLOOKUP(S$49,'Russian Bonds'!$B$1:$L$507,MATCH($A486,'Russian Bonds'!$A$2:$A$507,0))/100))</f>
        <v>0.24378514366532725</v>
      </c>
      <c r="T486">
        <f>T$50*EXP(-T$49*(HLOOKUP(T$49,'Russian Bonds'!$B$1:$L$507,MATCH($A486,'Russian Bonds'!$A$2:$A$507,0))/100))</f>
        <v>0.22515460028418521</v>
      </c>
      <c r="U486" s="25">
        <f>U$50*EXP(-U$49*(HLOOKUP(U$49,'Russian Bonds'!$B$1:$L$507,MATCH($A486,'Russian Bonds'!$A$2:$A$507,0))/100))</f>
        <v>5.0512136324126553</v>
      </c>
      <c r="W486" s="129">
        <f t="shared" si="43"/>
        <v>75.185081876493271</v>
      </c>
      <c r="X486" s="21">
        <f t="shared" si="41"/>
        <v>5.7264830481089506</v>
      </c>
      <c r="Y486" s="28">
        <f t="shared" si="42"/>
        <v>-1.3297974853542401E-3</v>
      </c>
    </row>
    <row r="487" spans="1:25" x14ac:dyDescent="0.2">
      <c r="A487" s="175">
        <v>41557</v>
      </c>
      <c r="B487">
        <f>B$50*EXP(-B$49*(HLOOKUP(B$49,'Russian Bonds'!$B$1:$L$507,MATCH($A487,'Russian Bonds'!$A$2:$A$507,0))/100))</f>
        <v>17.711200524654164</v>
      </c>
      <c r="C487">
        <f>C$50*EXP(-C$49*(HLOOKUP(C$49,'Russian Bonds'!$B$1:$L$507,MATCH($A487,'Russian Bonds'!$A$2:$A$507,0))/100))</f>
        <v>2.2397488457487631</v>
      </c>
      <c r="D487">
        <f>D$50*EXP(-D$49*(HLOOKUP(D$49,'Russian Bonds'!$B$1:$L$507,MATCH($A487,'Russian Bonds'!$A$2:$A$507,0))/100))</f>
        <v>16.300899623676507</v>
      </c>
      <c r="E487">
        <f>E$50*EXP(-E$49*(HLOOKUP(E$49,'Russian Bonds'!$B$1:$L$507,MATCH($A487,'Russian Bonds'!$A$2:$A$507,0))/100))</f>
        <v>1.6664070078726201</v>
      </c>
      <c r="F487">
        <f>F$50*EXP(-F$49*(HLOOKUP(F$49,'Russian Bonds'!$B$1:$L$507,MATCH($A487,'Russian Bonds'!$A$2:$A$507,0))/100))</f>
        <v>14.655735721059065</v>
      </c>
      <c r="G487">
        <f>G$50*EXP(-G$49*(HLOOKUP(G$49,'Russian Bonds'!$B$1:$L$507,MATCH($A487,'Russian Bonds'!$A$2:$A$507,0))/100))</f>
        <v>1.1278096198150369</v>
      </c>
      <c r="H487">
        <f>H$50*EXP(-H$49*(HLOOKUP(H$49,'Russian Bonds'!$B$1:$L$507,MATCH($A487,'Russian Bonds'!$A$2:$A$507,0))/100))</f>
        <v>1.0428708700476059</v>
      </c>
      <c r="I487">
        <f>I$50*EXP(-I$49*(HLOOKUP(I$49,'Russian Bonds'!$B$1:$L$507,MATCH($A487,'Russian Bonds'!$A$2:$A$507,0))/100))</f>
        <v>0.96722644530532276</v>
      </c>
      <c r="J487">
        <f>J$50*EXP(-J$49*(HLOOKUP(J$49,'Russian Bonds'!$B$1:$L$507,MATCH($A487,'Russian Bonds'!$A$2:$A$507,0))/100))</f>
        <v>0.89706887340257624</v>
      </c>
      <c r="K487">
        <f>K$50*EXP(-K$49*(HLOOKUP(K$49,'Russian Bonds'!$B$1:$L$507,MATCH($A487,'Russian Bonds'!$A$2:$A$507,0))/100))</f>
        <v>10.763223776766146</v>
      </c>
      <c r="L487">
        <f>L$50*EXP(-L$49*(HLOOKUP(L$49,'Russian Bonds'!$B$1:$L$507,MATCH($A487,'Russian Bonds'!$A$2:$A$507,0))/100))</f>
        <v>0.44004952554060184</v>
      </c>
      <c r="M487">
        <f>M$50*EXP(-M$49*(HLOOKUP(M$49,'Russian Bonds'!$B$1:$L$507,MATCH($A487,'Russian Bonds'!$A$2:$A$507,0))/100))</f>
        <v>0.40768192657026531</v>
      </c>
      <c r="N487">
        <f>N$50*EXP(-N$49*(HLOOKUP(N$49,'Russian Bonds'!$B$1:$L$507,MATCH($A487,'Russian Bonds'!$A$2:$A$507,0))/100))</f>
        <v>0.3776951084036746</v>
      </c>
      <c r="O487">
        <f>O$50*EXP(-O$49*(HLOOKUP(O$49,'Russian Bonds'!$B$1:$L$507,MATCH($A487,'Russian Bonds'!$A$2:$A$507,0))/100))</f>
        <v>0.34991395402826797</v>
      </c>
      <c r="P487">
        <f>P$50*EXP(-P$49*(HLOOKUP(P$49,'Russian Bonds'!$B$1:$L$507,MATCH($A487,'Russian Bonds'!$A$2:$A$507,0))/100))</f>
        <v>0.31084278771386981</v>
      </c>
      <c r="Q487">
        <f>Q$50*EXP(-Q$49*(HLOOKUP(Q$49,'Russian Bonds'!$B$1:$L$507,MATCH($A487,'Russian Bonds'!$A$2:$A$507,0))/100))</f>
        <v>0.28717370558844973</v>
      </c>
      <c r="R487">
        <f>R$50*EXP(-R$49*(HLOOKUP(R$49,'Russian Bonds'!$B$1:$L$507,MATCH($A487,'Russian Bonds'!$A$2:$A$507,0))/100))</f>
        <v>0.26530690252756939</v>
      </c>
      <c r="S487">
        <f>S$50*EXP(-S$49*(HLOOKUP(S$49,'Russian Bonds'!$B$1:$L$507,MATCH($A487,'Russian Bonds'!$A$2:$A$507,0))/100))</f>
        <v>0.24510514423505855</v>
      </c>
      <c r="T487">
        <f>T$50*EXP(-T$49*(HLOOKUP(T$49,'Russian Bonds'!$B$1:$L$507,MATCH($A487,'Russian Bonds'!$A$2:$A$507,0))/100))</f>
        <v>0.22644164610171036</v>
      </c>
      <c r="U487" s="25">
        <f>U$50*EXP(-U$49*(HLOOKUP(U$49,'Russian Bonds'!$B$1:$L$507,MATCH($A487,'Russian Bonds'!$A$2:$A$507,0))/100))</f>
        <v>5.0613261688430651</v>
      </c>
      <c r="W487" s="129">
        <f t="shared" si="43"/>
        <v>75.343728177900331</v>
      </c>
      <c r="X487" s="21">
        <f t="shared" si="41"/>
        <v>5.7310454702601525</v>
      </c>
      <c r="Y487" s="28">
        <f t="shared" si="42"/>
        <v>2.107853773495625E-3</v>
      </c>
    </row>
    <row r="488" spans="1:25" x14ac:dyDescent="0.2">
      <c r="A488" s="175">
        <v>41558</v>
      </c>
      <c r="B488">
        <f>B$50*EXP(-B$49*(HLOOKUP(B$49,'Russian Bonds'!$B$1:$L$507,MATCH($A488,'Russian Bonds'!$A$2:$A$507,0))/100))</f>
        <v>17.712971733265583</v>
      </c>
      <c r="C488">
        <f>C$50*EXP(-C$49*(HLOOKUP(C$49,'Russian Bonds'!$B$1:$L$507,MATCH($A488,'Russian Bonds'!$A$2:$A$507,0))/100))</f>
        <v>2.2406449244908631</v>
      </c>
      <c r="D488">
        <f>D$50*EXP(-D$49*(HLOOKUP(D$49,'Russian Bonds'!$B$1:$L$507,MATCH($A488,'Russian Bonds'!$A$2:$A$507,0))/100))</f>
        <v>16.315577037183171</v>
      </c>
      <c r="E488">
        <f>E$50*EXP(-E$49*(HLOOKUP(E$49,'Russian Bonds'!$B$1:$L$507,MATCH($A488,'Russian Bonds'!$A$2:$A$507,0))/100))</f>
        <v>1.6684078965751823</v>
      </c>
      <c r="F488">
        <f>F$50*EXP(-F$49*(HLOOKUP(F$49,'Russian Bonds'!$B$1:$L$507,MATCH($A488,'Russian Bonds'!$A$2:$A$507,0))/100))</f>
        <v>14.692420897725686</v>
      </c>
      <c r="G488">
        <f>G$50*EXP(-G$49*(HLOOKUP(G$49,'Russian Bonds'!$B$1:$L$507,MATCH($A488,'Russian Bonds'!$A$2:$A$507,0))/100))</f>
        <v>1.1311981288967232</v>
      </c>
      <c r="H488">
        <f>H$50*EXP(-H$49*(HLOOKUP(H$49,'Russian Bonds'!$B$1:$L$507,MATCH($A488,'Russian Bonds'!$A$2:$A$507,0))/100))</f>
        <v>1.0465273131355581</v>
      </c>
      <c r="I488">
        <f>I$50*EXP(-I$49*(HLOOKUP(I$49,'Russian Bonds'!$B$1:$L$507,MATCH($A488,'Russian Bonds'!$A$2:$A$507,0))/100))</f>
        <v>0.97110309922551385</v>
      </c>
      <c r="J488">
        <f>J$50*EXP(-J$49*(HLOOKUP(J$49,'Russian Bonds'!$B$1:$L$507,MATCH($A488,'Russian Bonds'!$A$2:$A$507,0))/100))</f>
        <v>0.90111477979480559</v>
      </c>
      <c r="K488">
        <f>K$50*EXP(-K$49*(HLOOKUP(K$49,'Russian Bonds'!$B$1:$L$507,MATCH($A488,'Russian Bonds'!$A$2:$A$507,0))/100))</f>
        <v>10.806362892586046</v>
      </c>
      <c r="L488">
        <f>L$50*EXP(-L$49*(HLOOKUP(L$49,'Russian Bonds'!$B$1:$L$507,MATCH($A488,'Russian Bonds'!$A$2:$A$507,0))/100))</f>
        <v>0.44199000938679578</v>
      </c>
      <c r="M488">
        <f>M$50*EXP(-M$49*(HLOOKUP(M$49,'Russian Bonds'!$B$1:$L$507,MATCH($A488,'Russian Bonds'!$A$2:$A$507,0))/100))</f>
        <v>0.40964350383701587</v>
      </c>
      <c r="N488">
        <f>N$50*EXP(-N$49*(HLOOKUP(N$49,'Russian Bonds'!$B$1:$L$507,MATCH($A488,'Russian Bonds'!$A$2:$A$507,0))/100))</f>
        <v>0.37966423826791673</v>
      </c>
      <c r="O488">
        <f>O$50*EXP(-O$49*(HLOOKUP(O$49,'Russian Bonds'!$B$1:$L$507,MATCH($A488,'Russian Bonds'!$A$2:$A$507,0))/100))</f>
        <v>0.35187896907772803</v>
      </c>
      <c r="P488">
        <f>P$50*EXP(-P$49*(HLOOKUP(P$49,'Russian Bonds'!$B$1:$L$507,MATCH($A488,'Russian Bonds'!$A$2:$A$507,0))/100))</f>
        <v>0.31130940176849142</v>
      </c>
      <c r="Q488">
        <f>Q$50*EXP(-Q$49*(HLOOKUP(Q$49,'Russian Bonds'!$B$1:$L$507,MATCH($A488,'Russian Bonds'!$A$2:$A$507,0))/100))</f>
        <v>0.28763355129585672</v>
      </c>
      <c r="R488">
        <f>R$50*EXP(-R$49*(HLOOKUP(R$49,'Russian Bonds'!$B$1:$L$507,MATCH($A488,'Russian Bonds'!$A$2:$A$507,0))/100))</f>
        <v>0.26575830784767485</v>
      </c>
      <c r="S488">
        <f>S$50*EXP(-S$49*(HLOOKUP(S$49,'Russian Bonds'!$B$1:$L$507,MATCH($A488,'Russian Bonds'!$A$2:$A$507,0))/100))</f>
        <v>0.2455467308033647</v>
      </c>
      <c r="T488">
        <f>T$50*EXP(-T$49*(HLOOKUP(T$49,'Russian Bonds'!$B$1:$L$507,MATCH($A488,'Russian Bonds'!$A$2:$A$507,0))/100))</f>
        <v>0.22687229421545832</v>
      </c>
      <c r="U488" s="25">
        <f>U$50*EXP(-U$49*(HLOOKUP(U$49,'Russian Bonds'!$B$1:$L$507,MATCH($A488,'Russian Bonds'!$A$2:$A$507,0))/100))</f>
        <v>5.0512136324126553</v>
      </c>
      <c r="W488" s="129">
        <f t="shared" si="43"/>
        <v>75.457839341792109</v>
      </c>
      <c r="X488" s="21">
        <f t="shared" si="41"/>
        <v>5.7318896026177937</v>
      </c>
      <c r="Y488" s="28">
        <f t="shared" si="42"/>
        <v>1.513395219271372E-3</v>
      </c>
    </row>
    <row r="489" spans="1:25" x14ac:dyDescent="0.2">
      <c r="A489" s="175">
        <v>41559</v>
      </c>
      <c r="B489">
        <f>B$50*EXP(-B$49*(HLOOKUP(B$49,'Russian Bonds'!$B$1:$L$507,MATCH($A489,'Russian Bonds'!$A$2:$A$507,0))/100))</f>
        <v>17.705887961421098</v>
      </c>
      <c r="C489">
        <f>C$50*EXP(-C$49*(HLOOKUP(C$49,'Russian Bonds'!$B$1:$L$507,MATCH($A489,'Russian Bonds'!$A$2:$A$507,0))/100))</f>
        <v>2.2397488457487631</v>
      </c>
      <c r="D489">
        <f>D$50*EXP(-D$49*(HLOOKUP(D$49,'Russian Bonds'!$B$1:$L$507,MATCH($A489,'Russian Bonds'!$A$2:$A$507,0))/100))</f>
        <v>16.320472444568718</v>
      </c>
      <c r="E489">
        <f>E$50*EXP(-E$49*(HLOOKUP(E$49,'Russian Bonds'!$B$1:$L$507,MATCH($A489,'Russian Bonds'!$A$2:$A$507,0))/100))</f>
        <v>1.6690753932242421</v>
      </c>
      <c r="F489">
        <f>F$50*EXP(-F$49*(HLOOKUP(F$49,'Russian Bonds'!$B$1:$L$507,MATCH($A489,'Russian Bonds'!$A$2:$A$507,0))/100))</f>
        <v>14.736564342478411</v>
      </c>
      <c r="G489">
        <f>G$50*EXP(-G$49*(HLOOKUP(G$49,'Russian Bonds'!$B$1:$L$507,MATCH($A489,'Russian Bonds'!$A$2:$A$507,0))/100))</f>
        <v>1.1352777811287456</v>
      </c>
      <c r="H489">
        <f>H$50*EXP(-H$49*(HLOOKUP(H$49,'Russian Bonds'!$B$1:$L$507,MATCH($A489,'Russian Bonds'!$A$2:$A$507,0))/100))</f>
        <v>1.0509319711577287</v>
      </c>
      <c r="I489">
        <f>I$50*EXP(-I$49*(HLOOKUP(I$49,'Russian Bonds'!$B$1:$L$507,MATCH($A489,'Russian Bonds'!$A$2:$A$507,0))/100))</f>
        <v>0.9757755991303716</v>
      </c>
      <c r="J489">
        <f>J$50*EXP(-J$49*(HLOOKUP(J$49,'Russian Bonds'!$B$1:$L$507,MATCH($A489,'Russian Bonds'!$A$2:$A$507,0))/100))</f>
        <v>0.90599396154000367</v>
      </c>
      <c r="K489">
        <f>K$50*EXP(-K$49*(HLOOKUP(K$49,'Russian Bonds'!$B$1:$L$507,MATCH($A489,'Russian Bonds'!$A$2:$A$507,0))/100))</f>
        <v>10.871395974086937</v>
      </c>
      <c r="L489">
        <f>L$50*EXP(-L$49*(HLOOKUP(L$49,'Russian Bonds'!$B$1:$L$507,MATCH($A489,'Russian Bonds'!$A$2:$A$507,0))/100))</f>
        <v>0.44491679120453698</v>
      </c>
      <c r="M489">
        <f>M$50*EXP(-M$49*(HLOOKUP(M$49,'Russian Bonds'!$B$1:$L$507,MATCH($A489,'Russian Bonds'!$A$2:$A$507,0))/100))</f>
        <v>0.41260358055330065</v>
      </c>
      <c r="N489">
        <f>N$50*EXP(-N$49*(HLOOKUP(N$49,'Russian Bonds'!$B$1:$L$507,MATCH($A489,'Russian Bonds'!$A$2:$A$507,0))/100))</f>
        <v>0.38263719879958541</v>
      </c>
      <c r="O489">
        <f>O$50*EXP(-O$49*(HLOOKUP(O$49,'Russian Bonds'!$B$1:$L$507,MATCH($A489,'Russian Bonds'!$A$2:$A$507,0))/100))</f>
        <v>0.35484720154114102</v>
      </c>
      <c r="P489">
        <f>P$50*EXP(-P$49*(HLOOKUP(P$49,'Russian Bonds'!$B$1:$L$507,MATCH($A489,'Russian Bonds'!$A$2:$A$507,0))/100))</f>
        <v>0.3122447322680485</v>
      </c>
      <c r="Q489">
        <f>Q$50*EXP(-Q$49*(HLOOKUP(Q$49,'Russian Bonds'!$B$1:$L$507,MATCH($A489,'Russian Bonds'!$A$2:$A$507,0))/100))</f>
        <v>0.28855545291590634</v>
      </c>
      <c r="R489">
        <f>R$50*EXP(-R$49*(HLOOKUP(R$49,'Russian Bonds'!$B$1:$L$507,MATCH($A489,'Russian Bonds'!$A$2:$A$507,0))/100))</f>
        <v>0.26666342391975123</v>
      </c>
      <c r="S489">
        <f>S$50*EXP(-S$49*(HLOOKUP(S$49,'Russian Bonds'!$B$1:$L$507,MATCH($A489,'Russian Bonds'!$A$2:$A$507,0))/100))</f>
        <v>0.24643229208816347</v>
      </c>
      <c r="T489">
        <f>T$50*EXP(-T$49*(HLOOKUP(T$49,'Russian Bonds'!$B$1:$L$507,MATCH($A489,'Russian Bonds'!$A$2:$A$507,0))/100))</f>
        <v>0.22773604902823669</v>
      </c>
      <c r="U489" s="25">
        <f>U$50*EXP(-U$49*(HLOOKUP(U$49,'Russian Bonds'!$B$1:$L$507,MATCH($A489,'Russian Bonds'!$A$2:$A$507,0))/100))</f>
        <v>5.0411213008435078</v>
      </c>
      <c r="W489" s="129">
        <f t="shared" si="43"/>
        <v>75.588882297647189</v>
      </c>
      <c r="X489" s="21">
        <f t="shared" si="41"/>
        <v>5.7356943836861376</v>
      </c>
      <c r="Y489" s="28">
        <f t="shared" si="42"/>
        <v>1.7351318494059089E-3</v>
      </c>
    </row>
    <row r="490" spans="1:25" x14ac:dyDescent="0.2">
      <c r="A490" s="175">
        <v>41562</v>
      </c>
      <c r="B490">
        <f>B$50*EXP(-B$49*(HLOOKUP(B$49,'Russian Bonds'!$B$1:$L$507,MATCH($A490,'Russian Bonds'!$A$2:$A$507,0))/100))</f>
        <v>17.721830433622749</v>
      </c>
      <c r="C490">
        <f>C$50*EXP(-C$49*(HLOOKUP(C$49,'Russian Bonds'!$B$1:$L$507,MATCH($A490,'Russian Bonds'!$A$2:$A$507,0))/100))</f>
        <v>2.2424381576280719</v>
      </c>
      <c r="D490">
        <f>D$50*EXP(-D$49*(HLOOKUP(D$49,'Russian Bonds'!$B$1:$L$507,MATCH($A490,'Russian Bonds'!$A$2:$A$507,0))/100))</f>
        <v>16.344971522950779</v>
      </c>
      <c r="E490">
        <f>E$50*EXP(-E$49*(HLOOKUP(E$49,'Russian Bonds'!$B$1:$L$507,MATCH($A490,'Russian Bonds'!$A$2:$A$507,0))/100))</f>
        <v>1.6724168843880243</v>
      </c>
      <c r="F490">
        <f>F$50*EXP(-F$49*(HLOOKUP(F$49,'Russian Bonds'!$B$1:$L$507,MATCH($A490,'Russian Bonds'!$A$2:$A$507,0))/100))</f>
        <v>14.743934467027243</v>
      </c>
      <c r="G490">
        <f>G$50*EXP(-G$49*(HLOOKUP(G$49,'Russian Bonds'!$B$1:$L$507,MATCH($A490,'Russian Bonds'!$A$2:$A$507,0))/100))</f>
        <v>1.1359591521882995</v>
      </c>
      <c r="H490">
        <f>H$50*EXP(-H$49*(HLOOKUP(H$49,'Russian Bonds'!$B$1:$L$507,MATCH($A490,'Russian Bonds'!$A$2:$A$507,0))/100))</f>
        <v>1.051667881075961</v>
      </c>
      <c r="I490">
        <f>I$50*EXP(-I$49*(HLOOKUP(I$49,'Russian Bonds'!$B$1:$L$507,MATCH($A490,'Russian Bonds'!$A$2:$A$507,0))/100))</f>
        <v>0.97655653194115044</v>
      </c>
      <c r="J490">
        <f>J$50*EXP(-J$49*(HLOOKUP(J$49,'Russian Bonds'!$B$1:$L$507,MATCH($A490,'Russian Bonds'!$A$2:$A$507,0))/100))</f>
        <v>0.90680972314304709</v>
      </c>
      <c r="K490">
        <f>K$50*EXP(-K$49*(HLOOKUP(K$49,'Russian Bonds'!$B$1:$L$507,MATCH($A490,'Russian Bonds'!$A$2:$A$507,0))/100))</f>
        <v>10.860530011999391</v>
      </c>
      <c r="L490">
        <f>L$50*EXP(-L$49*(HLOOKUP(L$49,'Russian Bonds'!$B$1:$L$507,MATCH($A490,'Russian Bonds'!$A$2:$A$507,0))/100))</f>
        <v>0.44442765181020039</v>
      </c>
      <c r="M490">
        <f>M$50*EXP(-M$49*(HLOOKUP(M$49,'Russian Bonds'!$B$1:$L$507,MATCH($A490,'Russian Bonds'!$A$2:$A$507,0))/100))</f>
        <v>0.41210875321242052</v>
      </c>
      <c r="N490">
        <f>N$50*EXP(-N$49*(HLOOKUP(N$49,'Russian Bonds'!$B$1:$L$507,MATCH($A490,'Russian Bonds'!$A$2:$A$507,0))/100))</f>
        <v>0.38214009362951551</v>
      </c>
      <c r="O490">
        <f>O$50*EXP(-O$49*(HLOOKUP(O$49,'Russian Bonds'!$B$1:$L$507,MATCH($A490,'Russian Bonds'!$A$2:$A$507,0))/100))</f>
        <v>0.35435076304701418</v>
      </c>
      <c r="P490">
        <f>P$50*EXP(-P$49*(HLOOKUP(P$49,'Russian Bonds'!$B$1:$L$507,MATCH($A490,'Russian Bonds'!$A$2:$A$507,0))/100))</f>
        <v>0.3117767162693984</v>
      </c>
      <c r="Q490">
        <f>Q$50*EXP(-Q$49*(HLOOKUP(Q$49,'Russian Bonds'!$B$1:$L$507,MATCH($A490,'Russian Bonds'!$A$2:$A$507,0))/100))</f>
        <v>0.2880941333453122</v>
      </c>
      <c r="R490">
        <f>R$50*EXP(-R$49*(HLOOKUP(R$49,'Russian Bonds'!$B$1:$L$507,MATCH($A490,'Russian Bonds'!$A$2:$A$507,0))/100))</f>
        <v>0.26621048120947505</v>
      </c>
      <c r="S490">
        <f>S$50*EXP(-S$49*(HLOOKUP(S$49,'Russian Bonds'!$B$1:$L$507,MATCH($A490,'Russian Bonds'!$A$2:$A$507,0))/100))</f>
        <v>0.24598911294329354</v>
      </c>
      <c r="T490">
        <f>T$50*EXP(-T$49*(HLOOKUP(T$49,'Russian Bonds'!$B$1:$L$507,MATCH($A490,'Russian Bonds'!$A$2:$A$507,0))/100))</f>
        <v>0.22730376133843483</v>
      </c>
      <c r="U490" s="25">
        <f>U$50*EXP(-U$49*(HLOOKUP(U$49,'Russian Bonds'!$B$1:$L$507,MATCH($A490,'Russian Bonds'!$A$2:$A$507,0))/100))</f>
        <v>5.0209970908923101</v>
      </c>
      <c r="W490" s="129">
        <f t="shared" si="43"/>
        <v>75.610513323662076</v>
      </c>
      <c r="X490" s="21">
        <f t="shared" si="41"/>
        <v>5.7286798567736348</v>
      </c>
      <c r="Y490" s="28">
        <f t="shared" si="42"/>
        <v>2.8612582839468621E-4</v>
      </c>
    </row>
    <row r="491" spans="1:25" x14ac:dyDescent="0.2">
      <c r="A491" s="175">
        <v>41563</v>
      </c>
      <c r="B491">
        <f>B$50*EXP(-B$49*(HLOOKUP(B$49,'Russian Bonds'!$B$1:$L$507,MATCH($A491,'Russian Bonds'!$A$2:$A$507,0))/100))</f>
        <v>17.725375154169715</v>
      </c>
      <c r="C491">
        <f>C$50*EXP(-C$49*(HLOOKUP(C$49,'Russian Bonds'!$B$1:$L$507,MATCH($A491,'Russian Bonds'!$A$2:$A$507,0))/100))</f>
        <v>2.2419897148423198</v>
      </c>
      <c r="D491">
        <f>D$50*EXP(-D$49*(HLOOKUP(D$49,'Russian Bonds'!$B$1:$L$507,MATCH($A491,'Russian Bonds'!$A$2:$A$507,0))/100))</f>
        <v>16.330267666308124</v>
      </c>
      <c r="E491">
        <f>E$50*EXP(-E$49*(HLOOKUP(E$49,'Russian Bonds'!$B$1:$L$507,MATCH($A491,'Russian Bonds'!$A$2:$A$507,0))/100))</f>
        <v>1.6704111877854035</v>
      </c>
      <c r="F491">
        <f>F$50*EXP(-F$49*(HLOOKUP(F$49,'Russian Bonds'!$B$1:$L$507,MATCH($A491,'Russian Bonds'!$A$2:$A$507,0))/100))</f>
        <v>14.71447606631337</v>
      </c>
      <c r="G491">
        <f>G$50*EXP(-G$49*(HLOOKUP(G$49,'Russian Bonds'!$B$1:$L$507,MATCH($A491,'Russian Bonds'!$A$2:$A$507,0))/100))</f>
        <v>1.1332361191697256</v>
      </c>
      <c r="H491">
        <f>H$50*EXP(-H$49*(HLOOKUP(H$49,'Russian Bonds'!$B$1:$L$507,MATCH($A491,'Russian Bonds'!$A$2:$A$507,0))/100))</f>
        <v>1.0479934774494943</v>
      </c>
      <c r="I491">
        <f>I$50*EXP(-I$49*(HLOOKUP(I$49,'Russian Bonds'!$B$1:$L$507,MATCH($A491,'Russian Bonds'!$A$2:$A$507,0))/100))</f>
        <v>0.97265810785944662</v>
      </c>
      <c r="J491">
        <f>J$50*EXP(-J$49*(HLOOKUP(J$49,'Russian Bonds'!$B$1:$L$507,MATCH($A491,'Russian Bonds'!$A$2:$A$507,0))/100))</f>
        <v>0.90273824708065742</v>
      </c>
      <c r="K491">
        <f>K$50*EXP(-K$49*(HLOOKUP(K$49,'Russian Bonds'!$B$1:$L$507,MATCH($A491,'Russian Bonds'!$A$2:$A$507,0))/100))</f>
        <v>10.817174660461589</v>
      </c>
      <c r="L491">
        <f>L$50*EXP(-L$49*(HLOOKUP(L$49,'Russian Bonds'!$B$1:$L$507,MATCH($A491,'Russian Bonds'!$A$2:$A$507,0))/100))</f>
        <v>0.44247646589915207</v>
      </c>
      <c r="M491">
        <f>M$50*EXP(-M$49*(HLOOKUP(M$49,'Russian Bonds'!$B$1:$L$507,MATCH($A491,'Russian Bonds'!$A$2:$A$507,0))/100))</f>
        <v>0.41013537110295578</v>
      </c>
      <c r="N491">
        <f>N$50*EXP(-N$49*(HLOOKUP(N$49,'Russian Bonds'!$B$1:$L$507,MATCH($A491,'Russian Bonds'!$A$2:$A$507,0))/100))</f>
        <v>0.38015812273301203</v>
      </c>
      <c r="O491">
        <f>O$50*EXP(-O$49*(HLOOKUP(O$49,'Russian Bonds'!$B$1:$L$507,MATCH($A491,'Russian Bonds'!$A$2:$A$507,0))/100))</f>
        <v>0.35237194463680893</v>
      </c>
      <c r="P491">
        <f>P$50*EXP(-P$49*(HLOOKUP(P$49,'Russian Bonds'!$B$1:$L$507,MATCH($A491,'Russian Bonds'!$A$2:$A$507,0))/100))</f>
        <v>0.31084278771386981</v>
      </c>
      <c r="Q491">
        <f>Q$50*EXP(-Q$49*(HLOOKUP(Q$49,'Russian Bonds'!$B$1:$L$507,MATCH($A491,'Russian Bonds'!$A$2:$A$507,0))/100))</f>
        <v>0.28717370558844973</v>
      </c>
      <c r="R491">
        <f>R$50*EXP(-R$49*(HLOOKUP(R$49,'Russian Bonds'!$B$1:$L$507,MATCH($A491,'Russian Bonds'!$A$2:$A$507,0))/100))</f>
        <v>0.26530690252756939</v>
      </c>
      <c r="S491">
        <f>S$50*EXP(-S$49*(HLOOKUP(S$49,'Russian Bonds'!$B$1:$L$507,MATCH($A491,'Russian Bonds'!$A$2:$A$507,0))/100))</f>
        <v>0.24510514423505855</v>
      </c>
      <c r="T491">
        <f>T$50*EXP(-T$49*(HLOOKUP(T$49,'Russian Bonds'!$B$1:$L$507,MATCH($A491,'Russian Bonds'!$A$2:$A$507,0))/100))</f>
        <v>0.22644164610171036</v>
      </c>
      <c r="U491" s="25">
        <f>U$50*EXP(-U$49*(HLOOKUP(U$49,'Russian Bonds'!$B$1:$L$507,MATCH($A491,'Russian Bonds'!$A$2:$A$507,0))/100))</f>
        <v>5.0109651320133901</v>
      </c>
      <c r="W491" s="129">
        <f t="shared" si="43"/>
        <v>75.487297623991807</v>
      </c>
      <c r="X491" s="21">
        <f t="shared" si="41"/>
        <v>5.7232484983758685</v>
      </c>
      <c r="Y491" s="28">
        <f t="shared" si="42"/>
        <v>-1.6309399349989043E-3</v>
      </c>
    </row>
    <row r="492" spans="1:25" x14ac:dyDescent="0.2">
      <c r="A492" s="175">
        <v>41564</v>
      </c>
      <c r="B492">
        <f>B$50*EXP(-B$49*(HLOOKUP(B$49,'Russian Bonds'!$B$1:$L$507,MATCH($A492,'Russian Bonds'!$A$2:$A$507,0))/100))</f>
        <v>17.721830433622749</v>
      </c>
      <c r="C492">
        <f>C$50*EXP(-C$49*(HLOOKUP(C$49,'Russian Bonds'!$B$1:$L$507,MATCH($A492,'Russian Bonds'!$A$2:$A$507,0))/100))</f>
        <v>2.2410930982916475</v>
      </c>
      <c r="D492">
        <f>D$50*EXP(-D$49*(HLOOKUP(D$49,'Russian Bonds'!$B$1:$L$507,MATCH($A492,'Russian Bonds'!$A$2:$A$507,0))/100))</f>
        <v>16.320472444568718</v>
      </c>
      <c r="E492">
        <f>E$50*EXP(-E$49*(HLOOKUP(E$49,'Russian Bonds'!$B$1:$L$507,MATCH($A492,'Russian Bonds'!$A$2:$A$507,0))/100))</f>
        <v>1.6690753932242421</v>
      </c>
      <c r="F492">
        <f>F$50*EXP(-F$49*(HLOOKUP(F$49,'Russian Bonds'!$B$1:$L$507,MATCH($A492,'Russian Bonds'!$A$2:$A$507,0))/100))</f>
        <v>14.692420897725686</v>
      </c>
      <c r="G492">
        <f>G$50*EXP(-G$49*(HLOOKUP(G$49,'Russian Bonds'!$B$1:$L$507,MATCH($A492,'Russian Bonds'!$A$2:$A$507,0))/100))</f>
        <v>1.1311981288967232</v>
      </c>
      <c r="H492">
        <f>H$50*EXP(-H$49*(HLOOKUP(H$49,'Russian Bonds'!$B$1:$L$507,MATCH($A492,'Russian Bonds'!$A$2:$A$507,0))/100))</f>
        <v>1.0465273131355581</v>
      </c>
      <c r="I492">
        <f>I$50*EXP(-I$49*(HLOOKUP(I$49,'Russian Bonds'!$B$1:$L$507,MATCH($A492,'Russian Bonds'!$A$2:$A$507,0))/100))</f>
        <v>0.97110309922551385</v>
      </c>
      <c r="J492">
        <f>J$50*EXP(-J$49*(HLOOKUP(J$49,'Russian Bonds'!$B$1:$L$507,MATCH($A492,'Russian Bonds'!$A$2:$A$507,0))/100))</f>
        <v>0.90111477979480559</v>
      </c>
      <c r="K492">
        <f>K$50*EXP(-K$49*(HLOOKUP(K$49,'Russian Bonds'!$B$1:$L$507,MATCH($A492,'Russian Bonds'!$A$2:$A$507,0))/100))</f>
        <v>10.817174660461589</v>
      </c>
      <c r="L492">
        <f>L$50*EXP(-L$49*(HLOOKUP(L$49,'Russian Bonds'!$B$1:$L$507,MATCH($A492,'Russian Bonds'!$A$2:$A$507,0))/100))</f>
        <v>0.44247646589915207</v>
      </c>
      <c r="M492">
        <f>M$50*EXP(-M$49*(HLOOKUP(M$49,'Russian Bonds'!$B$1:$L$507,MATCH($A492,'Russian Bonds'!$A$2:$A$507,0))/100))</f>
        <v>0.41013537110295578</v>
      </c>
      <c r="N492">
        <f>N$50*EXP(-N$49*(HLOOKUP(N$49,'Russian Bonds'!$B$1:$L$507,MATCH($A492,'Russian Bonds'!$A$2:$A$507,0))/100))</f>
        <v>0.38015812273301203</v>
      </c>
      <c r="O492">
        <f>O$50*EXP(-O$49*(HLOOKUP(O$49,'Russian Bonds'!$B$1:$L$507,MATCH($A492,'Russian Bonds'!$A$2:$A$507,0))/100))</f>
        <v>0.35237194463680893</v>
      </c>
      <c r="P492">
        <f>P$50*EXP(-P$49*(HLOOKUP(P$49,'Russian Bonds'!$B$1:$L$507,MATCH($A492,'Russian Bonds'!$A$2:$A$507,0))/100))</f>
        <v>0.3117767162693984</v>
      </c>
      <c r="Q492">
        <f>Q$50*EXP(-Q$49*(HLOOKUP(Q$49,'Russian Bonds'!$B$1:$L$507,MATCH($A492,'Russian Bonds'!$A$2:$A$507,0))/100))</f>
        <v>0.2880941333453122</v>
      </c>
      <c r="R492">
        <f>R$50*EXP(-R$49*(HLOOKUP(R$49,'Russian Bonds'!$B$1:$L$507,MATCH($A492,'Russian Bonds'!$A$2:$A$507,0))/100))</f>
        <v>0.26621048120947505</v>
      </c>
      <c r="S492">
        <f>S$50*EXP(-S$49*(HLOOKUP(S$49,'Russian Bonds'!$B$1:$L$507,MATCH($A492,'Russian Bonds'!$A$2:$A$507,0))/100))</f>
        <v>0.24598911294329354</v>
      </c>
      <c r="T492">
        <f>T$50*EXP(-T$49*(HLOOKUP(T$49,'Russian Bonds'!$B$1:$L$507,MATCH($A492,'Russian Bonds'!$A$2:$A$507,0))/100))</f>
        <v>0.22730376133843483</v>
      </c>
      <c r="U492" s="25">
        <f>U$50*EXP(-U$49*(HLOOKUP(U$49,'Russian Bonds'!$B$1:$L$507,MATCH($A492,'Russian Bonds'!$A$2:$A$507,0))/100))</f>
        <v>5.0613261688430651</v>
      </c>
      <c r="W492" s="129">
        <f t="shared" si="43"/>
        <v>75.497852527268108</v>
      </c>
      <c r="X492" s="21">
        <f t="shared" si="41"/>
        <v>5.7341536513631173</v>
      </c>
      <c r="Y492" s="28">
        <f t="shared" si="42"/>
        <v>1.3981379338192046E-4</v>
      </c>
    </row>
    <row r="493" spans="1:25" x14ac:dyDescent="0.2">
      <c r="A493" s="175">
        <v>41565</v>
      </c>
      <c r="B493">
        <f>B$50*EXP(-B$49*(HLOOKUP(B$49,'Russian Bonds'!$B$1:$L$507,MATCH($A493,'Russian Bonds'!$A$2:$A$507,0))/100))</f>
        <v>17.725375154169715</v>
      </c>
      <c r="C493">
        <f>C$50*EXP(-C$49*(HLOOKUP(C$49,'Russian Bonds'!$B$1:$L$507,MATCH($A493,'Russian Bonds'!$A$2:$A$507,0))/100))</f>
        <v>2.2419897148423198</v>
      </c>
      <c r="D493">
        <f>D$50*EXP(-D$49*(HLOOKUP(D$49,'Russian Bonds'!$B$1:$L$507,MATCH($A493,'Russian Bonds'!$A$2:$A$507,0))/100))</f>
        <v>16.335167481543554</v>
      </c>
      <c r="E493">
        <f>E$50*EXP(-E$49*(HLOOKUP(E$49,'Russian Bonds'!$B$1:$L$507,MATCH($A493,'Russian Bonds'!$A$2:$A$507,0))/100))</f>
        <v>1.6710794859112323</v>
      </c>
      <c r="F493">
        <f>F$50*EXP(-F$49*(HLOOKUP(F$49,'Russian Bonds'!$B$1:$L$507,MATCH($A493,'Russian Bonds'!$A$2:$A$507,0))/100))</f>
        <v>14.721835143962627</v>
      </c>
      <c r="G493">
        <f>G$50*EXP(-G$49*(HLOOKUP(G$49,'Russian Bonds'!$B$1:$L$507,MATCH($A493,'Russian Bonds'!$A$2:$A$507,0))/100))</f>
        <v>1.1339162648645313</v>
      </c>
      <c r="H493">
        <f>H$50*EXP(-H$49*(HLOOKUP(H$49,'Russian Bonds'!$B$1:$L$507,MATCH($A493,'Russian Bonds'!$A$2:$A$507,0))/100))</f>
        <v>1.0487273297020316</v>
      </c>
      <c r="I493">
        <f>I$50*EXP(-I$49*(HLOOKUP(I$49,'Russian Bonds'!$B$1:$L$507,MATCH($A493,'Russian Bonds'!$A$2:$A$507,0))/100))</f>
        <v>0.97343654567934546</v>
      </c>
      <c r="J493">
        <f>J$50*EXP(-J$49*(HLOOKUP(J$49,'Russian Bonds'!$B$1:$L$507,MATCH($A493,'Russian Bonds'!$A$2:$A$507,0))/100))</f>
        <v>0.90355107722172756</v>
      </c>
      <c r="K493">
        <f>K$50*EXP(-K$49*(HLOOKUP(K$49,'Russian Bonds'!$B$1:$L$507,MATCH($A493,'Russian Bonds'!$A$2:$A$507,0))/100))</f>
        <v>10.838830658561946</v>
      </c>
      <c r="L493">
        <f>L$50*EXP(-L$49*(HLOOKUP(L$49,'Russian Bonds'!$B$1:$L$507,MATCH($A493,'Russian Bonds'!$A$2:$A$507,0))/100))</f>
        <v>0.44345098570285796</v>
      </c>
      <c r="M493">
        <f>M$50*EXP(-M$49*(HLOOKUP(M$49,'Russian Bonds'!$B$1:$L$507,MATCH($A493,'Russian Bonds'!$A$2:$A$507,0))/100))</f>
        <v>0.41112087812899073</v>
      </c>
      <c r="N493">
        <f>N$50*EXP(-N$49*(HLOOKUP(N$49,'Russian Bonds'!$B$1:$L$507,MATCH($A493,'Russian Bonds'!$A$2:$A$507,0))/100))</f>
        <v>0.38114781990090668</v>
      </c>
      <c r="O493">
        <f>O$50*EXP(-O$49*(HLOOKUP(O$49,'Russian Bonds'!$B$1:$L$507,MATCH($A493,'Russian Bonds'!$A$2:$A$507,0))/100))</f>
        <v>0.35335996866992936</v>
      </c>
      <c r="P493">
        <f>P$50*EXP(-P$49*(HLOOKUP(P$49,'Russian Bonds'!$B$1:$L$507,MATCH($A493,'Russian Bonds'!$A$2:$A$507,0))/100))</f>
        <v>0.31271345081747798</v>
      </c>
      <c r="Q493">
        <f>Q$50*EXP(-Q$49*(HLOOKUP(Q$49,'Russian Bonds'!$B$1:$L$507,MATCH($A493,'Russian Bonds'!$A$2:$A$507,0))/100))</f>
        <v>0.28901751118861752</v>
      </c>
      <c r="R493">
        <f>R$50*EXP(-R$49*(HLOOKUP(R$49,'Russian Bonds'!$B$1:$L$507,MATCH($A493,'Russian Bonds'!$A$2:$A$507,0))/100))</f>
        <v>0.26711713728750808</v>
      </c>
      <c r="S493">
        <f>S$50*EXP(-S$49*(HLOOKUP(S$49,'Russian Bonds'!$B$1:$L$507,MATCH($A493,'Russian Bonds'!$A$2:$A$507,0))/100))</f>
        <v>0.24687626967387538</v>
      </c>
      <c r="T493">
        <f>T$50*EXP(-T$49*(HLOOKUP(T$49,'Russian Bonds'!$B$1:$L$507,MATCH($A493,'Russian Bonds'!$A$2:$A$507,0))/100))</f>
        <v>0.2281691588454228</v>
      </c>
      <c r="U493" s="25">
        <f>U$50*EXP(-U$49*(HLOOKUP(U$49,'Russian Bonds'!$B$1:$L$507,MATCH($A493,'Russian Bonds'!$A$2:$A$507,0))/100))</f>
        <v>5.0816120181692979</v>
      </c>
      <c r="W493" s="129">
        <f t="shared" si="43"/>
        <v>75.608494054843931</v>
      </c>
      <c r="X493" s="21">
        <f t="shared" si="41"/>
        <v>5.7393190642237109</v>
      </c>
      <c r="Y493" s="28">
        <f t="shared" si="42"/>
        <v>1.4644195938981776E-3</v>
      </c>
    </row>
    <row r="494" spans="1:25" x14ac:dyDescent="0.2">
      <c r="A494" s="175">
        <v>41566</v>
      </c>
      <c r="B494">
        <f>B$50*EXP(-B$49*(HLOOKUP(B$49,'Russian Bonds'!$B$1:$L$507,MATCH($A494,'Russian Bonds'!$A$2:$A$507,0))/100))</f>
        <v>17.728920583731686</v>
      </c>
      <c r="C494">
        <f>C$50*EXP(-C$49*(HLOOKUP(C$49,'Russian Bonds'!$B$1:$L$507,MATCH($A494,'Russian Bonds'!$A$2:$A$507,0))/100))</f>
        <v>2.2419897148423198</v>
      </c>
      <c r="D494">
        <f>D$50*EXP(-D$49*(HLOOKUP(D$49,'Russian Bonds'!$B$1:$L$507,MATCH($A494,'Russian Bonds'!$A$2:$A$507,0))/100))</f>
        <v>16.335167481543554</v>
      </c>
      <c r="E494">
        <f>E$50*EXP(-E$49*(HLOOKUP(E$49,'Russian Bonds'!$B$1:$L$507,MATCH($A494,'Russian Bonds'!$A$2:$A$507,0))/100))</f>
        <v>1.6710794859112323</v>
      </c>
      <c r="F494">
        <f>F$50*EXP(-F$49*(HLOOKUP(F$49,'Russian Bonds'!$B$1:$L$507,MATCH($A494,'Russian Bonds'!$A$2:$A$507,0))/100))</f>
        <v>14.729197902070741</v>
      </c>
      <c r="G494">
        <f>G$50*EXP(-G$49*(HLOOKUP(G$49,'Russian Bonds'!$B$1:$L$507,MATCH($A494,'Russian Bonds'!$A$2:$A$507,0))/100))</f>
        <v>1.134596818769205</v>
      </c>
      <c r="H494">
        <f>H$50*EXP(-H$49*(HLOOKUP(H$49,'Russian Bonds'!$B$1:$L$507,MATCH($A494,'Russian Bonds'!$A$2:$A$507,0))/100))</f>
        <v>1.0487273297020316</v>
      </c>
      <c r="I494">
        <f>I$50*EXP(-I$49*(HLOOKUP(I$49,'Russian Bonds'!$B$1:$L$507,MATCH($A494,'Russian Bonds'!$A$2:$A$507,0))/100))</f>
        <v>0.97343654567934546</v>
      </c>
      <c r="J494">
        <f>J$50*EXP(-J$49*(HLOOKUP(J$49,'Russian Bonds'!$B$1:$L$507,MATCH($A494,'Russian Bonds'!$A$2:$A$507,0))/100))</f>
        <v>0.90355107722172756</v>
      </c>
      <c r="K494">
        <f>K$50*EXP(-K$49*(HLOOKUP(K$49,'Russian Bonds'!$B$1:$L$507,MATCH($A494,'Russian Bonds'!$A$2:$A$507,0))/100))</f>
        <v>10.838830658561946</v>
      </c>
      <c r="L494">
        <f>L$50*EXP(-L$49*(HLOOKUP(L$49,'Russian Bonds'!$B$1:$L$507,MATCH($A494,'Russian Bonds'!$A$2:$A$507,0))/100))</f>
        <v>0.44345098570285796</v>
      </c>
      <c r="M494">
        <f>M$50*EXP(-M$49*(HLOOKUP(M$49,'Russian Bonds'!$B$1:$L$507,MATCH($A494,'Russian Bonds'!$A$2:$A$507,0))/100))</f>
        <v>0.41112087812899073</v>
      </c>
      <c r="N494">
        <f>N$50*EXP(-N$49*(HLOOKUP(N$49,'Russian Bonds'!$B$1:$L$507,MATCH($A494,'Russian Bonds'!$A$2:$A$507,0))/100))</f>
        <v>0.38114781990090668</v>
      </c>
      <c r="O494">
        <f>O$50*EXP(-O$49*(HLOOKUP(O$49,'Russian Bonds'!$B$1:$L$507,MATCH($A494,'Russian Bonds'!$A$2:$A$507,0))/100))</f>
        <v>0.35335996866992936</v>
      </c>
      <c r="P494">
        <f>P$50*EXP(-P$49*(HLOOKUP(P$49,'Russian Bonds'!$B$1:$L$507,MATCH($A494,'Russian Bonds'!$A$2:$A$507,0))/100))</f>
        <v>0.31365299978872563</v>
      </c>
      <c r="Q494">
        <f>Q$50*EXP(-Q$49*(HLOOKUP(Q$49,'Russian Bonds'!$B$1:$L$507,MATCH($A494,'Russian Bonds'!$A$2:$A$507,0))/100))</f>
        <v>0.28994384857376287</v>
      </c>
      <c r="R494">
        <f>R$50*EXP(-R$49*(HLOOKUP(R$49,'Russian Bonds'!$B$1:$L$507,MATCH($A494,'Russian Bonds'!$A$2:$A$507,0))/100))</f>
        <v>0.26802688124262281</v>
      </c>
      <c r="S494">
        <f>S$50*EXP(-S$49*(HLOOKUP(S$49,'Russian Bonds'!$B$1:$L$507,MATCH($A494,'Russian Bonds'!$A$2:$A$507,0))/100))</f>
        <v>0.24776662592436763</v>
      </c>
      <c r="T494">
        <f>T$50*EXP(-T$49*(HLOOKUP(T$49,'Russian Bonds'!$B$1:$L$507,MATCH($A494,'Russian Bonds'!$A$2:$A$507,0))/100))</f>
        <v>0.22903785111902911</v>
      </c>
      <c r="U494" s="25">
        <f>U$50*EXP(-U$49*(HLOOKUP(U$49,'Russian Bonds'!$B$1:$L$507,MATCH($A494,'Russian Bonds'!$A$2:$A$507,0))/100))</f>
        <v>5.1326830680088147</v>
      </c>
      <c r="W494" s="129">
        <f t="shared" si="43"/>
        <v>75.675688525093804</v>
      </c>
      <c r="X494" s="21">
        <f t="shared" si="41"/>
        <v>5.7493239270354959</v>
      </c>
      <c r="Y494" s="28">
        <f t="shared" si="42"/>
        <v>8.8832121802341277E-4</v>
      </c>
    </row>
    <row r="495" spans="1:25" x14ac:dyDescent="0.2">
      <c r="A495" s="175">
        <v>41569</v>
      </c>
      <c r="B495">
        <f>B$50*EXP(-B$49*(HLOOKUP(B$49,'Russian Bonds'!$B$1:$L$507,MATCH($A495,'Russian Bonds'!$A$2:$A$507,0))/100))</f>
        <v>17.727147780314962</v>
      </c>
      <c r="C495">
        <f>C$50*EXP(-C$49*(HLOOKUP(C$49,'Russian Bonds'!$B$1:$L$507,MATCH($A495,'Russian Bonds'!$A$2:$A$507,0))/100))</f>
        <v>2.2415413617361564</v>
      </c>
      <c r="D495">
        <f>D$50*EXP(-D$49*(HLOOKUP(D$49,'Russian Bonds'!$B$1:$L$507,MATCH($A495,'Russian Bonds'!$A$2:$A$507,0))/100))</f>
        <v>16.330267666308124</v>
      </c>
      <c r="E495">
        <f>E$50*EXP(-E$49*(HLOOKUP(E$49,'Russian Bonds'!$B$1:$L$507,MATCH($A495,'Russian Bonds'!$A$2:$A$507,0))/100))</f>
        <v>1.6704111877854035</v>
      </c>
      <c r="F495">
        <f>F$50*EXP(-F$49*(HLOOKUP(F$49,'Russian Bonds'!$B$1:$L$507,MATCH($A495,'Russian Bonds'!$A$2:$A$507,0))/100))</f>
        <v>14.707120667283208</v>
      </c>
      <c r="G495">
        <f>G$50*EXP(-G$49*(HLOOKUP(G$49,'Russian Bonds'!$B$1:$L$507,MATCH($A495,'Russian Bonds'!$A$2:$A$507,0))/100))</f>
        <v>1.1325563814399349</v>
      </c>
      <c r="H495">
        <f>H$50*EXP(-H$49*(HLOOKUP(H$49,'Russian Bonds'!$B$1:$L$507,MATCH($A495,'Russian Bonds'!$A$2:$A$507,0))/100))</f>
        <v>1.0472601387137817</v>
      </c>
      <c r="I495">
        <f>I$50*EXP(-I$49*(HLOOKUP(I$49,'Russian Bonds'!$B$1:$L$507,MATCH($A495,'Russian Bonds'!$A$2:$A$507,0))/100))</f>
        <v>0.97188029254076991</v>
      </c>
      <c r="J495">
        <f>J$50*EXP(-J$49*(HLOOKUP(J$49,'Russian Bonds'!$B$1:$L$507,MATCH($A495,'Russian Bonds'!$A$2:$A$507,0))/100))</f>
        <v>0.90192614815761685</v>
      </c>
      <c r="K495">
        <f>K$50*EXP(-K$49*(HLOOKUP(K$49,'Russian Bonds'!$B$1:$L$507,MATCH($A495,'Russian Bonds'!$A$2:$A$507,0))/100))</f>
        <v>10.806362892586046</v>
      </c>
      <c r="L495">
        <f>L$50*EXP(-L$49*(HLOOKUP(L$49,'Russian Bonds'!$B$1:$L$507,MATCH($A495,'Russian Bonds'!$A$2:$A$507,0))/100))</f>
        <v>0.44199000938679578</v>
      </c>
      <c r="M495">
        <f>M$50*EXP(-M$49*(HLOOKUP(M$49,'Russian Bonds'!$B$1:$L$507,MATCH($A495,'Russian Bonds'!$A$2:$A$507,0))/100))</f>
        <v>0.40964350383701587</v>
      </c>
      <c r="N495">
        <f>N$50*EXP(-N$49*(HLOOKUP(N$49,'Russian Bonds'!$B$1:$L$507,MATCH($A495,'Russian Bonds'!$A$2:$A$507,0))/100))</f>
        <v>0.37966423826791673</v>
      </c>
      <c r="O495">
        <f>O$50*EXP(-O$49*(HLOOKUP(O$49,'Russian Bonds'!$B$1:$L$507,MATCH($A495,'Russian Bonds'!$A$2:$A$507,0))/100))</f>
        <v>0.35187896907772803</v>
      </c>
      <c r="P495">
        <f>P$50*EXP(-P$49*(HLOOKUP(P$49,'Russian Bonds'!$B$1:$L$507,MATCH($A495,'Russian Bonds'!$A$2:$A$507,0))/100))</f>
        <v>0.3122447322680485</v>
      </c>
      <c r="Q495">
        <f>Q$50*EXP(-Q$49*(HLOOKUP(Q$49,'Russian Bonds'!$B$1:$L$507,MATCH($A495,'Russian Bonds'!$A$2:$A$507,0))/100))</f>
        <v>0.28855545291590634</v>
      </c>
      <c r="R495">
        <f>R$50*EXP(-R$49*(HLOOKUP(R$49,'Russian Bonds'!$B$1:$L$507,MATCH($A495,'Russian Bonds'!$A$2:$A$507,0))/100))</f>
        <v>0.26666342391975123</v>
      </c>
      <c r="S495">
        <f>S$50*EXP(-S$49*(HLOOKUP(S$49,'Russian Bonds'!$B$1:$L$507,MATCH($A495,'Russian Bonds'!$A$2:$A$507,0))/100))</f>
        <v>0.24643229208816347</v>
      </c>
      <c r="T495">
        <f>T$50*EXP(-T$49*(HLOOKUP(T$49,'Russian Bonds'!$B$1:$L$507,MATCH($A495,'Russian Bonds'!$A$2:$A$507,0))/100))</f>
        <v>0.22773604902823669</v>
      </c>
      <c r="U495" s="25">
        <f>U$50*EXP(-U$49*(HLOOKUP(U$49,'Russian Bonds'!$B$1:$L$507,MATCH($A495,'Russian Bonds'!$A$2:$A$507,0))/100))</f>
        <v>5.0917854122085435</v>
      </c>
      <c r="W495" s="129">
        <f t="shared" si="43"/>
        <v>75.553068599864091</v>
      </c>
      <c r="X495" s="21">
        <f t="shared" si="41"/>
        <v>5.738645950043729</v>
      </c>
      <c r="Y495" s="28">
        <f t="shared" si="42"/>
        <v>-1.6216486127698315E-3</v>
      </c>
    </row>
    <row r="496" spans="1:25" x14ac:dyDescent="0.2">
      <c r="A496" s="175">
        <v>41570</v>
      </c>
      <c r="B496">
        <f>B$50*EXP(-B$49*(HLOOKUP(B$49,'Russian Bonds'!$B$1:$L$507,MATCH($A496,'Russian Bonds'!$A$2:$A$507,0))/100))</f>
        <v>17.730693564437619</v>
      </c>
      <c r="C496">
        <f>C$50*EXP(-C$49*(HLOOKUP(C$49,'Russian Bonds'!$B$1:$L$507,MATCH($A496,'Russian Bonds'!$A$2:$A$507,0))/100))</f>
        <v>2.2419897148423198</v>
      </c>
      <c r="D496">
        <f>D$50*EXP(-D$49*(HLOOKUP(D$49,'Russian Bonds'!$B$1:$L$507,MATCH($A496,'Russian Bonds'!$A$2:$A$507,0))/100))</f>
        <v>16.325369320796796</v>
      </c>
      <c r="E496">
        <f>E$50*EXP(-E$49*(HLOOKUP(E$49,'Russian Bonds'!$B$1:$L$507,MATCH($A496,'Russian Bonds'!$A$2:$A$507,0))/100))</f>
        <v>1.6697431569253687</v>
      </c>
      <c r="F496">
        <f>F$50*EXP(-F$49*(HLOOKUP(F$49,'Russian Bonds'!$B$1:$L$507,MATCH($A496,'Russian Bonds'!$A$2:$A$507,0))/100))</f>
        <v>14.71447606631337</v>
      </c>
      <c r="G496">
        <f>G$50*EXP(-G$49*(HLOOKUP(G$49,'Russian Bonds'!$B$1:$L$507,MATCH($A496,'Russian Bonds'!$A$2:$A$507,0))/100))</f>
        <v>1.1332361191697256</v>
      </c>
      <c r="H496">
        <f>H$50*EXP(-H$49*(HLOOKUP(H$49,'Russian Bonds'!$B$1:$L$507,MATCH($A496,'Russian Bonds'!$A$2:$A$507,0))/100))</f>
        <v>1.0479934774494943</v>
      </c>
      <c r="I496">
        <f>I$50*EXP(-I$49*(HLOOKUP(I$49,'Russian Bonds'!$B$1:$L$507,MATCH($A496,'Russian Bonds'!$A$2:$A$507,0))/100))</f>
        <v>0.97265810785944662</v>
      </c>
      <c r="J496">
        <f>J$50*EXP(-J$49*(HLOOKUP(J$49,'Russian Bonds'!$B$1:$L$507,MATCH($A496,'Russian Bonds'!$A$2:$A$507,0))/100))</f>
        <v>0.90273824708065742</v>
      </c>
      <c r="K496">
        <f>K$50*EXP(-K$49*(HLOOKUP(K$49,'Russian Bonds'!$B$1:$L$507,MATCH($A496,'Russian Bonds'!$A$2:$A$507,0))/100))</f>
        <v>10.817174660461589</v>
      </c>
      <c r="L496">
        <f>L$50*EXP(-L$49*(HLOOKUP(L$49,'Russian Bonds'!$B$1:$L$507,MATCH($A496,'Russian Bonds'!$A$2:$A$507,0))/100))</f>
        <v>0.44247646589915207</v>
      </c>
      <c r="M496">
        <f>M$50*EXP(-M$49*(HLOOKUP(M$49,'Russian Bonds'!$B$1:$L$507,MATCH($A496,'Russian Bonds'!$A$2:$A$507,0))/100))</f>
        <v>0.41013537110295578</v>
      </c>
      <c r="N496">
        <f>N$50*EXP(-N$49*(HLOOKUP(N$49,'Russian Bonds'!$B$1:$L$507,MATCH($A496,'Russian Bonds'!$A$2:$A$507,0))/100))</f>
        <v>0.38015812273301203</v>
      </c>
      <c r="O496">
        <f>O$50*EXP(-O$49*(HLOOKUP(O$49,'Russian Bonds'!$B$1:$L$507,MATCH($A496,'Russian Bonds'!$A$2:$A$507,0))/100))</f>
        <v>0.35237194463680893</v>
      </c>
      <c r="P496">
        <f>P$50*EXP(-P$49*(HLOOKUP(P$49,'Russian Bonds'!$B$1:$L$507,MATCH($A496,'Russian Bonds'!$A$2:$A$507,0))/100))</f>
        <v>0.31271345081747798</v>
      </c>
      <c r="Q496">
        <f>Q$50*EXP(-Q$49*(HLOOKUP(Q$49,'Russian Bonds'!$B$1:$L$507,MATCH($A496,'Russian Bonds'!$A$2:$A$507,0))/100))</f>
        <v>0.28901751118861752</v>
      </c>
      <c r="R496">
        <f>R$50*EXP(-R$49*(HLOOKUP(R$49,'Russian Bonds'!$B$1:$L$507,MATCH($A496,'Russian Bonds'!$A$2:$A$507,0))/100))</f>
        <v>0.26711713728750808</v>
      </c>
      <c r="S496">
        <f>S$50*EXP(-S$49*(HLOOKUP(S$49,'Russian Bonds'!$B$1:$L$507,MATCH($A496,'Russian Bonds'!$A$2:$A$507,0))/100))</f>
        <v>0.24687626967387538</v>
      </c>
      <c r="T496">
        <f>T$50*EXP(-T$49*(HLOOKUP(T$49,'Russian Bonds'!$B$1:$L$507,MATCH($A496,'Russian Bonds'!$A$2:$A$507,0))/100))</f>
        <v>0.2281691588454228</v>
      </c>
      <c r="U496" s="25">
        <f>U$50*EXP(-U$49*(HLOOKUP(U$49,'Russian Bonds'!$B$1:$L$507,MATCH($A496,'Russian Bonds'!$A$2:$A$507,0))/100))</f>
        <v>5.1224279603987757</v>
      </c>
      <c r="W496" s="129">
        <f t="shared" si="43"/>
        <v>75.607535827919989</v>
      </c>
      <c r="X496" s="21">
        <f t="shared" si="41"/>
        <v>5.7454961818456143</v>
      </c>
      <c r="Y496" s="28">
        <f t="shared" si="42"/>
        <v>7.2065377906296423E-4</v>
      </c>
    </row>
    <row r="497" spans="1:25" x14ac:dyDescent="0.2">
      <c r="A497" s="175">
        <v>41571</v>
      </c>
      <c r="B497">
        <f>B$50*EXP(-B$49*(HLOOKUP(B$49,'Russian Bonds'!$B$1:$L$507,MATCH($A497,'Russian Bonds'!$A$2:$A$507,0))/100))</f>
        <v>17.721830433622749</v>
      </c>
      <c r="C497">
        <f>C$50*EXP(-C$49*(HLOOKUP(C$49,'Russian Bonds'!$B$1:$L$507,MATCH($A497,'Russian Bonds'!$A$2:$A$507,0))/100))</f>
        <v>2.2401968403158761</v>
      </c>
      <c r="D497">
        <f>D$50*EXP(-D$49*(HLOOKUP(D$49,'Russian Bonds'!$B$1:$L$507,MATCH($A497,'Russian Bonds'!$A$2:$A$507,0))/100))</f>
        <v>16.310683098199569</v>
      </c>
      <c r="E497">
        <f>E$50*EXP(-E$49*(HLOOKUP(E$49,'Russian Bonds'!$B$1:$L$507,MATCH($A497,'Russian Bonds'!$A$2:$A$507,0))/100))</f>
        <v>1.6677406668713892</v>
      </c>
      <c r="F497">
        <f>F$50*EXP(-F$49*(HLOOKUP(F$49,'Russian Bonds'!$B$1:$L$507,MATCH($A497,'Russian Bonds'!$A$2:$A$507,0))/100))</f>
        <v>14.69976894503329</v>
      </c>
      <c r="G497">
        <f>G$50*EXP(-G$49*(HLOOKUP(G$49,'Russian Bonds'!$B$1:$L$507,MATCH($A497,'Russian Bonds'!$A$2:$A$507,0))/100))</f>
        <v>1.1318770514304537</v>
      </c>
      <c r="H497">
        <f>H$50*EXP(-H$49*(HLOOKUP(H$49,'Russian Bonds'!$B$1:$L$507,MATCH($A497,'Russian Bonds'!$A$2:$A$507,0))/100))</f>
        <v>1.0465273131355581</v>
      </c>
      <c r="I497">
        <f>I$50*EXP(-I$49*(HLOOKUP(I$49,'Russian Bonds'!$B$1:$L$507,MATCH($A497,'Russian Bonds'!$A$2:$A$507,0))/100))</f>
        <v>0.97110309922551385</v>
      </c>
      <c r="J497">
        <f>J$50*EXP(-J$49*(HLOOKUP(J$49,'Russian Bonds'!$B$1:$L$507,MATCH($A497,'Russian Bonds'!$A$2:$A$507,0))/100))</f>
        <v>0.90111477979480559</v>
      </c>
      <c r="K497">
        <f>K$50*EXP(-K$49*(HLOOKUP(K$49,'Russian Bonds'!$B$1:$L$507,MATCH($A497,'Russian Bonds'!$A$2:$A$507,0))/100))</f>
        <v>10.795561931074294</v>
      </c>
      <c r="L497">
        <f>L$50*EXP(-L$49*(HLOOKUP(L$49,'Russian Bonds'!$B$1:$L$507,MATCH($A497,'Russian Bonds'!$A$2:$A$507,0))/100))</f>
        <v>0.4415040876824049</v>
      </c>
      <c r="M497">
        <f>M$50*EXP(-M$49*(HLOOKUP(M$49,'Russian Bonds'!$B$1:$L$507,MATCH($A497,'Russian Bonds'!$A$2:$A$507,0))/100))</f>
        <v>0.40915222645779226</v>
      </c>
      <c r="N497">
        <f>N$50*EXP(-N$49*(HLOOKUP(N$49,'Russian Bonds'!$B$1:$L$507,MATCH($A497,'Russian Bonds'!$A$2:$A$507,0))/100))</f>
        <v>0.37917099543547456</v>
      </c>
      <c r="O497">
        <f>O$50*EXP(-O$49*(HLOOKUP(O$49,'Russian Bonds'!$B$1:$L$507,MATCH($A497,'Russian Bonds'!$A$2:$A$507,0))/100))</f>
        <v>0.35138668320153926</v>
      </c>
      <c r="P497">
        <f>P$50*EXP(-P$49*(HLOOKUP(P$49,'Russian Bonds'!$B$1:$L$507,MATCH($A497,'Russian Bonds'!$A$2:$A$507,0))/100))</f>
        <v>0.3117767162693984</v>
      </c>
      <c r="Q497">
        <f>Q$50*EXP(-Q$49*(HLOOKUP(Q$49,'Russian Bonds'!$B$1:$L$507,MATCH($A497,'Russian Bonds'!$A$2:$A$507,0))/100))</f>
        <v>0.2880941333453122</v>
      </c>
      <c r="R497">
        <f>R$50*EXP(-R$49*(HLOOKUP(R$49,'Russian Bonds'!$B$1:$L$507,MATCH($A497,'Russian Bonds'!$A$2:$A$507,0))/100))</f>
        <v>0.26621048120947505</v>
      </c>
      <c r="S497">
        <f>S$50*EXP(-S$49*(HLOOKUP(S$49,'Russian Bonds'!$B$1:$L$507,MATCH($A497,'Russian Bonds'!$A$2:$A$507,0))/100))</f>
        <v>0.24598911294329354</v>
      </c>
      <c r="T497">
        <f>T$50*EXP(-T$49*(HLOOKUP(T$49,'Russian Bonds'!$B$1:$L$507,MATCH($A497,'Russian Bonds'!$A$2:$A$507,0))/100))</f>
        <v>0.22730376133843483</v>
      </c>
      <c r="U497" s="25">
        <f>U$50*EXP(-U$49*(HLOOKUP(U$49,'Russian Bonds'!$B$1:$L$507,MATCH($A497,'Russian Bonds'!$A$2:$A$507,0))/100))</f>
        <v>5.1121933425074095</v>
      </c>
      <c r="W497" s="129">
        <f t="shared" si="43"/>
        <v>75.51918569909401</v>
      </c>
      <c r="X497" s="21">
        <f t="shared" si="41"/>
        <v>5.7425499626925562</v>
      </c>
      <c r="Y497" s="28">
        <f t="shared" si="42"/>
        <v>-1.1692192882684289E-3</v>
      </c>
    </row>
    <row r="498" spans="1:25" x14ac:dyDescent="0.2">
      <c r="A498" s="175">
        <v>41572</v>
      </c>
      <c r="B498">
        <f>B$50*EXP(-B$49*(HLOOKUP(B$49,'Russian Bonds'!$B$1:$L$507,MATCH($A498,'Russian Bonds'!$A$2:$A$507,0))/100))</f>
        <v>17.723602705278218</v>
      </c>
      <c r="C498">
        <f>C$50*EXP(-C$49*(HLOOKUP(C$49,'Russian Bonds'!$B$1:$L$507,MATCH($A498,'Russian Bonds'!$A$2:$A$507,0))/100))</f>
        <v>2.2406449244908631</v>
      </c>
      <c r="D498">
        <f>D$50*EXP(-D$49*(HLOOKUP(D$49,'Russian Bonds'!$B$1:$L$507,MATCH($A498,'Russian Bonds'!$A$2:$A$507,0))/100))</f>
        <v>16.315577037183171</v>
      </c>
      <c r="E498">
        <f>E$50*EXP(-E$49*(HLOOKUP(E$49,'Russian Bonds'!$B$1:$L$507,MATCH($A498,'Russian Bonds'!$A$2:$A$507,0))/100))</f>
        <v>1.6684078965751823</v>
      </c>
      <c r="F498">
        <f>F$50*EXP(-F$49*(HLOOKUP(F$49,'Russian Bonds'!$B$1:$L$507,MATCH($A498,'Russian Bonds'!$A$2:$A$507,0))/100))</f>
        <v>14.677735820590282</v>
      </c>
      <c r="G498">
        <f>G$50*EXP(-G$49*(HLOOKUP(G$49,'Russian Bonds'!$B$1:$L$507,MATCH($A498,'Russian Bonds'!$A$2:$A$507,0))/100))</f>
        <v>1.1298415052790125</v>
      </c>
      <c r="H498">
        <f>H$50*EXP(-H$49*(HLOOKUP(H$49,'Russian Bonds'!$B$1:$L$507,MATCH($A498,'Russian Bonds'!$A$2:$A$507,0))/100))</f>
        <v>1.0450632000154911</v>
      </c>
      <c r="I498">
        <f>I$50*EXP(-I$49*(HLOOKUP(I$49,'Russian Bonds'!$B$1:$L$507,MATCH($A498,'Russian Bonds'!$A$2:$A$507,0))/100))</f>
        <v>0.96955057661604538</v>
      </c>
      <c r="J498">
        <f>J$50*EXP(-J$49*(HLOOKUP(J$49,'Russian Bonds'!$B$1:$L$507,MATCH($A498,'Russian Bonds'!$A$2:$A$507,0))/100))</f>
        <v>0.89949423212162871</v>
      </c>
      <c r="K498">
        <f>K$50*EXP(-K$49*(HLOOKUP(K$49,'Russian Bonds'!$B$1:$L$507,MATCH($A498,'Russian Bonds'!$A$2:$A$507,0))/100))</f>
        <v>10.795561931074294</v>
      </c>
      <c r="L498">
        <f>L$50*EXP(-L$49*(HLOOKUP(L$49,'Russian Bonds'!$B$1:$L$507,MATCH($A498,'Russian Bonds'!$A$2:$A$507,0))/100))</f>
        <v>0.4415040876824049</v>
      </c>
      <c r="M498">
        <f>M$50*EXP(-M$49*(HLOOKUP(M$49,'Russian Bonds'!$B$1:$L$507,MATCH($A498,'Russian Bonds'!$A$2:$A$507,0))/100))</f>
        <v>0.40915222645779226</v>
      </c>
      <c r="N498">
        <f>N$50*EXP(-N$49*(HLOOKUP(N$49,'Russian Bonds'!$B$1:$L$507,MATCH($A498,'Russian Bonds'!$A$2:$A$507,0))/100))</f>
        <v>0.37917099543547456</v>
      </c>
      <c r="O498">
        <f>O$50*EXP(-O$49*(HLOOKUP(O$49,'Russian Bonds'!$B$1:$L$507,MATCH($A498,'Russian Bonds'!$A$2:$A$507,0))/100))</f>
        <v>0.35138668320153926</v>
      </c>
      <c r="P498">
        <f>P$50*EXP(-P$49*(HLOOKUP(P$49,'Russian Bonds'!$B$1:$L$507,MATCH($A498,'Russian Bonds'!$A$2:$A$507,0))/100))</f>
        <v>0.31271345081747798</v>
      </c>
      <c r="Q498">
        <f>Q$50*EXP(-Q$49*(HLOOKUP(Q$49,'Russian Bonds'!$B$1:$L$507,MATCH($A498,'Russian Bonds'!$A$2:$A$507,0))/100))</f>
        <v>0.28901751118861752</v>
      </c>
      <c r="R498">
        <f>R$50*EXP(-R$49*(HLOOKUP(R$49,'Russian Bonds'!$B$1:$L$507,MATCH($A498,'Russian Bonds'!$A$2:$A$507,0))/100))</f>
        <v>0.26711713728750808</v>
      </c>
      <c r="S498">
        <f>S$50*EXP(-S$49*(HLOOKUP(S$49,'Russian Bonds'!$B$1:$L$507,MATCH($A498,'Russian Bonds'!$A$2:$A$507,0))/100))</f>
        <v>0.24687626967387538</v>
      </c>
      <c r="T498">
        <f>T$50*EXP(-T$49*(HLOOKUP(T$49,'Russian Bonds'!$B$1:$L$507,MATCH($A498,'Russian Bonds'!$A$2:$A$507,0))/100))</f>
        <v>0.2281691588454228</v>
      </c>
      <c r="U498" s="25">
        <f>U$50*EXP(-U$49*(HLOOKUP(U$49,'Russian Bonds'!$B$1:$L$507,MATCH($A498,'Russian Bonds'!$A$2:$A$507,0))/100))</f>
        <v>5.1224279603987757</v>
      </c>
      <c r="W498" s="129">
        <f t="shared" si="43"/>
        <v>75.513015310213078</v>
      </c>
      <c r="X498" s="21">
        <f t="shared" si="41"/>
        <v>5.7448960759981142</v>
      </c>
      <c r="Y498" s="28">
        <f t="shared" si="42"/>
        <v>-8.1709580382636983E-5</v>
      </c>
    </row>
    <row r="499" spans="1:25" x14ac:dyDescent="0.2">
      <c r="A499" s="175">
        <v>41573</v>
      </c>
      <c r="B499">
        <f>B$50*EXP(-B$49*(HLOOKUP(B$49,'Russian Bonds'!$B$1:$L$507,MATCH($A499,'Russian Bonds'!$A$2:$A$507,0))/100))</f>
        <v>17.721830433622749</v>
      </c>
      <c r="C499">
        <f>C$50*EXP(-C$49*(HLOOKUP(C$49,'Russian Bonds'!$B$1:$L$507,MATCH($A499,'Russian Bonds'!$A$2:$A$507,0))/100))</f>
        <v>2.2406449244908631</v>
      </c>
      <c r="D499">
        <f>D$50*EXP(-D$49*(HLOOKUP(D$49,'Russian Bonds'!$B$1:$L$507,MATCH($A499,'Russian Bonds'!$A$2:$A$507,0))/100))</f>
        <v>16.310683098199569</v>
      </c>
      <c r="E499">
        <f>E$50*EXP(-E$49*(HLOOKUP(E$49,'Russian Bonds'!$B$1:$L$507,MATCH($A499,'Russian Bonds'!$A$2:$A$507,0))/100))</f>
        <v>1.6677406668713892</v>
      </c>
      <c r="F499">
        <f>F$50*EXP(-F$49*(HLOOKUP(F$49,'Russian Bonds'!$B$1:$L$507,MATCH($A499,'Russian Bonds'!$A$2:$A$507,0))/100))</f>
        <v>14.670398787091216</v>
      </c>
      <c r="G499">
        <f>G$50*EXP(-G$49*(HLOOKUP(G$49,'Russian Bonds'!$B$1:$L$507,MATCH($A499,'Russian Bonds'!$A$2:$A$507,0))/100))</f>
        <v>1.1291638037066478</v>
      </c>
      <c r="H499">
        <f>H$50*EXP(-H$49*(HLOOKUP(H$49,'Russian Bonds'!$B$1:$L$507,MATCH($A499,'Russian Bonds'!$A$2:$A$507,0))/100))</f>
        <v>1.0443319117562317</v>
      </c>
      <c r="I499">
        <f>I$50*EXP(-I$49*(HLOOKUP(I$49,'Russian Bonds'!$B$1:$L$507,MATCH($A499,'Russian Bonds'!$A$2:$A$507,0))/100))</f>
        <v>0.96877524632821865</v>
      </c>
      <c r="J499">
        <f>J$50*EXP(-J$49*(HLOOKUP(J$49,'Russian Bonds'!$B$1:$L$507,MATCH($A499,'Russian Bonds'!$A$2:$A$507,0))/100))</f>
        <v>0.89868505149861921</v>
      </c>
      <c r="K499">
        <f>K$50*EXP(-K$49*(HLOOKUP(K$49,'Russian Bonds'!$B$1:$L$507,MATCH($A499,'Russian Bonds'!$A$2:$A$507,0))/100))</f>
        <v>10.773992383949121</v>
      </c>
      <c r="L499">
        <f>L$50*EXP(-L$49*(HLOOKUP(L$49,'Russian Bonds'!$B$1:$L$507,MATCH($A499,'Russian Bonds'!$A$2:$A$507,0))/100))</f>
        <v>0.44053384634630394</v>
      </c>
      <c r="M499">
        <f>M$50*EXP(-M$49*(HLOOKUP(M$49,'Russian Bonds'!$B$1:$L$507,MATCH($A499,'Russian Bonds'!$A$2:$A$507,0))/100))</f>
        <v>0.40817143853058441</v>
      </c>
      <c r="N499">
        <f>N$50*EXP(-N$49*(HLOOKUP(N$49,'Russian Bonds'!$B$1:$L$507,MATCH($A499,'Russian Bonds'!$A$2:$A$507,0))/100))</f>
        <v>0.37818643133531032</v>
      </c>
      <c r="O499">
        <f>O$50*EXP(-O$49*(HLOOKUP(O$49,'Russian Bonds'!$B$1:$L$507,MATCH($A499,'Russian Bonds'!$A$2:$A$507,0))/100))</f>
        <v>0.35040417663966583</v>
      </c>
      <c r="P499">
        <f>P$50*EXP(-P$49*(HLOOKUP(P$49,'Russian Bonds'!$B$1:$L$507,MATCH($A499,'Russian Bonds'!$A$2:$A$507,0))/100))</f>
        <v>0.3122447322680485</v>
      </c>
      <c r="Q499">
        <f>Q$50*EXP(-Q$49*(HLOOKUP(Q$49,'Russian Bonds'!$B$1:$L$507,MATCH($A499,'Russian Bonds'!$A$2:$A$507,0))/100))</f>
        <v>0.28855545291590634</v>
      </c>
      <c r="R499">
        <f>R$50*EXP(-R$49*(HLOOKUP(R$49,'Russian Bonds'!$B$1:$L$507,MATCH($A499,'Russian Bonds'!$A$2:$A$507,0))/100))</f>
        <v>0.26666342391975123</v>
      </c>
      <c r="S499">
        <f>S$50*EXP(-S$49*(HLOOKUP(S$49,'Russian Bonds'!$B$1:$L$507,MATCH($A499,'Russian Bonds'!$A$2:$A$507,0))/100))</f>
        <v>0.24643229208816347</v>
      </c>
      <c r="T499">
        <f>T$50*EXP(-T$49*(HLOOKUP(T$49,'Russian Bonds'!$B$1:$L$507,MATCH($A499,'Russian Bonds'!$A$2:$A$507,0))/100))</f>
        <v>0.22773604902823669</v>
      </c>
      <c r="U499" s="25">
        <f>U$50*EXP(-U$49*(HLOOKUP(U$49,'Russian Bonds'!$B$1:$L$507,MATCH($A499,'Russian Bonds'!$A$2:$A$507,0))/100))</f>
        <v>5.1326830680088147</v>
      </c>
      <c r="W499" s="129">
        <f t="shared" si="43"/>
        <v>75.477857218595389</v>
      </c>
      <c r="X499" s="21">
        <f t="shared" si="41"/>
        <v>5.7452346327413952</v>
      </c>
      <c r="Y499" s="28">
        <f t="shared" si="42"/>
        <v>-4.6569824604974564E-4</v>
      </c>
    </row>
    <row r="500" spans="1:25" x14ac:dyDescent="0.2">
      <c r="A500" s="175">
        <v>41576</v>
      </c>
      <c r="B500">
        <f>B$50*EXP(-B$49*(HLOOKUP(B$49,'Russian Bonds'!$B$1:$L$507,MATCH($A500,'Russian Bonds'!$A$2:$A$507,0))/100))</f>
        <v>17.716514681895291</v>
      </c>
      <c r="C500">
        <f>C$50*EXP(-C$49*(HLOOKUP(C$49,'Russian Bonds'!$B$1:$L$507,MATCH($A500,'Russian Bonds'!$A$2:$A$507,0))/100))</f>
        <v>2.2375102164042389</v>
      </c>
      <c r="D500">
        <f>D$50*EXP(-D$49*(HLOOKUP(D$49,'Russian Bonds'!$B$1:$L$507,MATCH($A500,'Russian Bonds'!$A$2:$A$507,0))/100))</f>
        <v>16.276466603587252</v>
      </c>
      <c r="E500">
        <f>E$50*EXP(-E$49*(HLOOKUP(E$49,'Russian Bonds'!$B$1:$L$507,MATCH($A500,'Russian Bonds'!$A$2:$A$507,0))/100))</f>
        <v>1.6630775244501252</v>
      </c>
      <c r="F500">
        <f>F$50*EXP(-F$49*(HLOOKUP(F$49,'Russian Bonds'!$B$1:$L$507,MATCH($A500,'Russian Bonds'!$A$2:$A$507,0))/100))</f>
        <v>14.641087310763854</v>
      </c>
      <c r="G500">
        <f>G$50*EXP(-G$49*(HLOOKUP(G$49,'Russian Bonds'!$B$1:$L$507,MATCH($A500,'Russian Bonds'!$A$2:$A$507,0))/100))</f>
        <v>1.1264570599694734</v>
      </c>
      <c r="H500">
        <f>H$50*EXP(-H$49*(HLOOKUP(H$49,'Russian Bonds'!$B$1:$L$507,MATCH($A500,'Russian Bonds'!$A$2:$A$507,0))/100))</f>
        <v>1.0421411158823288</v>
      </c>
      <c r="I500">
        <f>I$50*EXP(-I$49*(HLOOKUP(I$49,'Russian Bonds'!$B$1:$L$507,MATCH($A500,'Russian Bonds'!$A$2:$A$507,0))/100))</f>
        <v>0.96645297357902082</v>
      </c>
      <c r="J500">
        <f>J$50*EXP(-J$49*(HLOOKUP(J$49,'Russian Bonds'!$B$1:$L$507,MATCH($A500,'Russian Bonds'!$A$2:$A$507,0))/100))</f>
        <v>0.89626187462043827</v>
      </c>
      <c r="K500">
        <f>K$50*EXP(-K$49*(HLOOKUP(K$49,'Russian Bonds'!$B$1:$L$507,MATCH($A500,'Russian Bonds'!$A$2:$A$507,0))/100))</f>
        <v>10.752465932807848</v>
      </c>
      <c r="L500">
        <f>L$50*EXP(-L$49*(HLOOKUP(L$49,'Russian Bonds'!$B$1:$L$507,MATCH($A500,'Russian Bonds'!$A$2:$A$507,0))/100))</f>
        <v>0.43956573719487929</v>
      </c>
      <c r="M500">
        <f>M$50*EXP(-M$49*(HLOOKUP(M$49,'Russian Bonds'!$B$1:$L$507,MATCH($A500,'Russian Bonds'!$A$2:$A$507,0))/100))</f>
        <v>0.40719300167199091</v>
      </c>
      <c r="N500">
        <f>N$50*EXP(-N$49*(HLOOKUP(N$49,'Russian Bonds'!$B$1:$L$507,MATCH($A500,'Russian Bonds'!$A$2:$A$507,0))/100))</f>
        <v>0.37720442377686203</v>
      </c>
      <c r="O500">
        <f>O$50*EXP(-O$49*(HLOOKUP(O$49,'Russian Bonds'!$B$1:$L$507,MATCH($A500,'Russian Bonds'!$A$2:$A$507,0))/100))</f>
        <v>0.34942441724833201</v>
      </c>
      <c r="P500">
        <f>P$50*EXP(-P$49*(HLOOKUP(P$49,'Russian Bonds'!$B$1:$L$507,MATCH($A500,'Russian Bonds'!$A$2:$A$507,0))/100))</f>
        <v>0.31084278771386981</v>
      </c>
      <c r="Q500">
        <f>Q$50*EXP(-Q$49*(HLOOKUP(Q$49,'Russian Bonds'!$B$1:$L$507,MATCH($A500,'Russian Bonds'!$A$2:$A$507,0))/100))</f>
        <v>0.28717370558844973</v>
      </c>
      <c r="R500">
        <f>R$50*EXP(-R$49*(HLOOKUP(R$49,'Russian Bonds'!$B$1:$L$507,MATCH($A500,'Russian Bonds'!$A$2:$A$507,0))/100))</f>
        <v>0.26530690252756939</v>
      </c>
      <c r="S500">
        <f>S$50*EXP(-S$49*(HLOOKUP(S$49,'Russian Bonds'!$B$1:$L$507,MATCH($A500,'Russian Bonds'!$A$2:$A$507,0))/100))</f>
        <v>0.24510514423505855</v>
      </c>
      <c r="T500">
        <f>T$50*EXP(-T$49*(HLOOKUP(T$49,'Russian Bonds'!$B$1:$L$507,MATCH($A500,'Russian Bonds'!$A$2:$A$507,0))/100))</f>
        <v>0.22644164610171036</v>
      </c>
      <c r="U500" s="25">
        <f>U$50*EXP(-U$49*(HLOOKUP(U$49,'Russian Bonds'!$B$1:$L$507,MATCH($A500,'Russian Bonds'!$A$2:$A$507,0))/100))</f>
        <v>5.0917854122085435</v>
      </c>
      <c r="W500" s="129">
        <f>SUM(B500:U500)</f>
        <v>75.318478472227099</v>
      </c>
      <c r="X500" s="21">
        <f t="shared" si="41"/>
        <v>5.7368368233820783</v>
      </c>
      <c r="Y500" s="28">
        <f t="shared" si="42"/>
        <v>-2.1138286283121448E-3</v>
      </c>
    </row>
    <row r="501" spans="1:25" x14ac:dyDescent="0.2">
      <c r="A501" s="175">
        <v>41577</v>
      </c>
      <c r="B501">
        <f>B$50*EXP(-B$49*(HLOOKUP(B$49,'Russian Bonds'!$B$1:$L$507,MATCH($A501,'Russian Bonds'!$A$2:$A$507,0))/100))</f>
        <v>17.720058339185584</v>
      </c>
      <c r="C501">
        <f>C$50*EXP(-C$49*(HLOOKUP(C$49,'Russian Bonds'!$B$1:$L$507,MATCH($A501,'Russian Bonds'!$A$2:$A$507,0))/100))</f>
        <v>2.2388531253664827</v>
      </c>
      <c r="D501">
        <f>D$50*EXP(-D$49*(HLOOKUP(D$49,'Russian Bonds'!$B$1:$L$507,MATCH($A501,'Russian Bonds'!$A$2:$A$507,0))/100))</f>
        <v>16.291122017477491</v>
      </c>
      <c r="E501">
        <f>E$50*EXP(-E$49*(HLOOKUP(E$49,'Russian Bonds'!$B$1:$L$507,MATCH($A501,'Russian Bonds'!$A$2:$A$507,0))/100))</f>
        <v>1.665074415374393</v>
      </c>
      <c r="F501">
        <f>F$50*EXP(-F$49*(HLOOKUP(F$49,'Russian Bonds'!$B$1:$L$507,MATCH($A501,'Russian Bonds'!$A$2:$A$507,0))/100))</f>
        <v>14.655735721059065</v>
      </c>
      <c r="G501">
        <f>G$50*EXP(-G$49*(HLOOKUP(G$49,'Russian Bonds'!$B$1:$L$507,MATCH($A501,'Russian Bonds'!$A$2:$A$507,0))/100))</f>
        <v>1.1278096198150369</v>
      </c>
      <c r="H501">
        <f>H$50*EXP(-H$49*(HLOOKUP(H$49,'Russian Bonds'!$B$1:$L$507,MATCH($A501,'Russian Bonds'!$A$2:$A$507,0))/100))</f>
        <v>1.0428708700476059</v>
      </c>
      <c r="I501">
        <f>I$50*EXP(-I$49*(HLOOKUP(I$49,'Russian Bonds'!$B$1:$L$507,MATCH($A501,'Russian Bonds'!$A$2:$A$507,0))/100))</f>
        <v>0.96722644530532276</v>
      </c>
      <c r="J501">
        <f>J$50*EXP(-J$49*(HLOOKUP(J$49,'Russian Bonds'!$B$1:$L$507,MATCH($A501,'Russian Bonds'!$A$2:$A$507,0))/100))</f>
        <v>0.89706887340257624</v>
      </c>
      <c r="K501">
        <f>K$50*EXP(-K$49*(HLOOKUP(K$49,'Russian Bonds'!$B$1:$L$507,MATCH($A501,'Russian Bonds'!$A$2:$A$507,0))/100))</f>
        <v>10.784771765125376</v>
      </c>
      <c r="L501">
        <f>L$50*EXP(-L$49*(HLOOKUP(L$49,'Russian Bonds'!$B$1:$L$507,MATCH($A501,'Russian Bonds'!$A$2:$A$507,0))/100))</f>
        <v>0.44101870019801381</v>
      </c>
      <c r="M501">
        <f>M$50*EXP(-M$49*(HLOOKUP(M$49,'Russian Bonds'!$B$1:$L$507,MATCH($A501,'Russian Bonds'!$A$2:$A$507,0))/100))</f>
        <v>0.4086615382578454</v>
      </c>
      <c r="N501">
        <f>N$50*EXP(-N$49*(HLOOKUP(N$49,'Russian Bonds'!$B$1:$L$507,MATCH($A501,'Russian Bonds'!$A$2:$A$507,0))/100))</f>
        <v>0.37867839340210496</v>
      </c>
      <c r="O501">
        <f>O$50*EXP(-O$49*(HLOOKUP(O$49,'Russian Bonds'!$B$1:$L$507,MATCH($A501,'Russian Bonds'!$A$2:$A$507,0))/100))</f>
        <v>0.350895086043362</v>
      </c>
      <c r="P501">
        <f>P$50*EXP(-P$49*(HLOOKUP(P$49,'Russian Bonds'!$B$1:$L$507,MATCH($A501,'Russian Bonds'!$A$2:$A$507,0))/100))</f>
        <v>0.31318287297230357</v>
      </c>
      <c r="Q501">
        <f>Q$50*EXP(-Q$49*(HLOOKUP(Q$49,'Russian Bonds'!$B$1:$L$507,MATCH($A501,'Russian Bonds'!$A$2:$A$507,0))/100))</f>
        <v>0.28948030934631513</v>
      </c>
      <c r="R501">
        <f>R$50*EXP(-R$49*(HLOOKUP(R$49,'Russian Bonds'!$B$1:$L$507,MATCH($A501,'Russian Bonds'!$A$2:$A$507,0))/100))</f>
        <v>0.26757162262397755</v>
      </c>
      <c r="S501">
        <f>S$50*EXP(-S$49*(HLOOKUP(S$49,'Russian Bonds'!$B$1:$L$507,MATCH($A501,'Russian Bonds'!$A$2:$A$507,0))/100))</f>
        <v>0.24732104713891695</v>
      </c>
      <c r="T501">
        <f>T$50*EXP(-T$49*(HLOOKUP(T$49,'Russian Bonds'!$B$1:$L$507,MATCH($A501,'Russian Bonds'!$A$2:$A$507,0))/100))</f>
        <v>0.22860309235352008</v>
      </c>
      <c r="U501" s="25">
        <f>U$50*EXP(-U$49*(HLOOKUP(U$49,'Russian Bonds'!$B$1:$L$507,MATCH($A501,'Russian Bonds'!$A$2:$A$507,0))/100))</f>
        <v>5.1532549165488062</v>
      </c>
      <c r="W501" s="129">
        <f t="shared" ref="W501:W560" si="44">SUM(B501:U501)</f>
        <v>75.46925877104411</v>
      </c>
      <c r="X501" s="21">
        <f t="shared" si="41"/>
        <v>5.7515496097897501</v>
      </c>
      <c r="Y501" s="28">
        <f t="shared" si="42"/>
        <v>1.9999020056773722E-3</v>
      </c>
    </row>
    <row r="502" spans="1:25" x14ac:dyDescent="0.2">
      <c r="A502" s="175">
        <v>41578</v>
      </c>
      <c r="B502">
        <f>B$50*EXP(-B$49*(HLOOKUP(B$49,'Russian Bonds'!$B$1:$L$507,MATCH($A502,'Russian Bonds'!$A$2:$A$507,0))/100))</f>
        <v>17.709429493154751</v>
      </c>
      <c r="C502">
        <f>C$50*EXP(-C$49*(HLOOKUP(C$49,'Russian Bonds'!$B$1:$L$507,MATCH($A502,'Russian Bonds'!$A$2:$A$507,0))/100))</f>
        <v>2.2370627591081793</v>
      </c>
      <c r="D502">
        <f>D$50*EXP(-D$49*(HLOOKUP(D$49,'Russian Bonds'!$B$1:$L$507,MATCH($A502,'Russian Bonds'!$A$2:$A$507,0))/100))</f>
        <v>16.276466603587252</v>
      </c>
      <c r="E502">
        <f>E$50*EXP(-E$49*(HLOOKUP(E$49,'Russian Bonds'!$B$1:$L$507,MATCH($A502,'Russian Bonds'!$A$2:$A$507,0))/100))</f>
        <v>1.6630775244501252</v>
      </c>
      <c r="F502">
        <f>F$50*EXP(-F$49*(HLOOKUP(F$49,'Russian Bonds'!$B$1:$L$507,MATCH($A502,'Russian Bonds'!$A$2:$A$507,0))/100))</f>
        <v>14.64840968486021</v>
      </c>
      <c r="G502">
        <f>G$50*EXP(-G$49*(HLOOKUP(G$49,'Russian Bonds'!$B$1:$L$507,MATCH($A502,'Russian Bonds'!$A$2:$A$507,0))/100))</f>
        <v>1.1271331370082842</v>
      </c>
      <c r="H502">
        <f>H$50*EXP(-H$49*(HLOOKUP(H$49,'Russian Bonds'!$B$1:$L$507,MATCH($A502,'Russian Bonds'!$A$2:$A$507,0))/100))</f>
        <v>1.0436011352196302</v>
      </c>
      <c r="I502">
        <f>I$50*EXP(-I$49*(HLOOKUP(I$49,'Russian Bonds'!$B$1:$L$507,MATCH($A502,'Russian Bonds'!$A$2:$A$507,0))/100))</f>
        <v>0.96800053605658276</v>
      </c>
      <c r="J502">
        <f>J$50*EXP(-J$49*(HLOOKUP(J$49,'Russian Bonds'!$B$1:$L$507,MATCH($A502,'Russian Bonds'!$A$2:$A$507,0))/100))</f>
        <v>0.89787659881055071</v>
      </c>
      <c r="K502">
        <f>K$50*EXP(-K$49*(HLOOKUP(K$49,'Russian Bonds'!$B$1:$L$507,MATCH($A502,'Russian Bonds'!$A$2:$A$507,0))/100))</f>
        <v>10.795561931074294</v>
      </c>
      <c r="L502">
        <f>L$50*EXP(-L$49*(HLOOKUP(L$49,'Russian Bonds'!$B$1:$L$507,MATCH($A502,'Russian Bonds'!$A$2:$A$507,0))/100))</f>
        <v>0.4415040876824049</v>
      </c>
      <c r="M502">
        <f>M$50*EXP(-M$49*(HLOOKUP(M$49,'Russian Bonds'!$B$1:$L$507,MATCH($A502,'Russian Bonds'!$A$2:$A$507,0))/100))</f>
        <v>0.40915222645779226</v>
      </c>
      <c r="N502">
        <f>N$50*EXP(-N$49*(HLOOKUP(N$49,'Russian Bonds'!$B$1:$L$507,MATCH($A502,'Russian Bonds'!$A$2:$A$507,0))/100))</f>
        <v>0.37917099543547456</v>
      </c>
      <c r="O502">
        <f>O$50*EXP(-O$49*(HLOOKUP(O$49,'Russian Bonds'!$B$1:$L$507,MATCH($A502,'Russian Bonds'!$A$2:$A$507,0))/100))</f>
        <v>0.35138668320153926</v>
      </c>
      <c r="P502">
        <f>P$50*EXP(-P$49*(HLOOKUP(P$49,'Russian Bonds'!$B$1:$L$507,MATCH($A502,'Russian Bonds'!$A$2:$A$507,0))/100))</f>
        <v>0.31318287297230357</v>
      </c>
      <c r="Q502">
        <f>Q$50*EXP(-Q$49*(HLOOKUP(Q$49,'Russian Bonds'!$B$1:$L$507,MATCH($A502,'Russian Bonds'!$A$2:$A$507,0))/100))</f>
        <v>0.28948030934631513</v>
      </c>
      <c r="R502">
        <f>R$50*EXP(-R$49*(HLOOKUP(R$49,'Russian Bonds'!$B$1:$L$507,MATCH($A502,'Russian Bonds'!$A$2:$A$507,0))/100))</f>
        <v>0.26757162262397755</v>
      </c>
      <c r="S502">
        <f>S$50*EXP(-S$49*(HLOOKUP(S$49,'Russian Bonds'!$B$1:$L$507,MATCH($A502,'Russian Bonds'!$A$2:$A$507,0))/100))</f>
        <v>0.24732104713891695</v>
      </c>
      <c r="T502">
        <f>T$50*EXP(-T$49*(HLOOKUP(T$49,'Russian Bonds'!$B$1:$L$507,MATCH($A502,'Russian Bonds'!$A$2:$A$507,0))/100))</f>
        <v>0.22860309235352008</v>
      </c>
      <c r="U502" s="25">
        <f>U$50*EXP(-U$49*(HLOOKUP(U$49,'Russian Bonds'!$B$1:$L$507,MATCH($A502,'Russian Bonds'!$A$2:$A$507,0))/100))</f>
        <v>5.1429587063579714</v>
      </c>
      <c r="W502" s="129">
        <f t="shared" si="44"/>
        <v>75.436951046900077</v>
      </c>
      <c r="X502" s="21">
        <f t="shared" si="41"/>
        <v>5.7518681843085329</v>
      </c>
      <c r="Y502" s="28">
        <f t="shared" si="42"/>
        <v>-4.2818283855413546E-4</v>
      </c>
    </row>
    <row r="503" spans="1:25" x14ac:dyDescent="0.2">
      <c r="A503" s="175">
        <v>41579</v>
      </c>
      <c r="B503">
        <f>B$50*EXP(-B$49*(HLOOKUP(B$49,'Russian Bonds'!$B$1:$L$507,MATCH($A503,'Russian Bonds'!$A$2:$A$507,0))/100))</f>
        <v>17.720058339185584</v>
      </c>
      <c r="C503">
        <f>C$50*EXP(-C$49*(HLOOKUP(C$49,'Russian Bonds'!$B$1:$L$507,MATCH($A503,'Russian Bonds'!$A$2:$A$507,0))/100))</f>
        <v>2.2388531253664827</v>
      </c>
      <c r="D503">
        <f>D$50*EXP(-D$49*(HLOOKUP(D$49,'Russian Bonds'!$B$1:$L$507,MATCH($A503,'Russian Bonds'!$A$2:$A$507,0))/100))</f>
        <v>16.291122017477491</v>
      </c>
      <c r="E503">
        <f>E$50*EXP(-E$49*(HLOOKUP(E$49,'Russian Bonds'!$B$1:$L$507,MATCH($A503,'Russian Bonds'!$A$2:$A$507,0))/100))</f>
        <v>1.665074415374393</v>
      </c>
      <c r="F503">
        <f>F$50*EXP(-F$49*(HLOOKUP(F$49,'Russian Bonds'!$B$1:$L$507,MATCH($A503,'Russian Bonds'!$A$2:$A$507,0))/100))</f>
        <v>14.64840968486021</v>
      </c>
      <c r="G503">
        <f>G$50*EXP(-G$49*(HLOOKUP(G$49,'Russian Bonds'!$B$1:$L$507,MATCH($A503,'Russian Bonds'!$A$2:$A$507,0))/100))</f>
        <v>1.1271331370082842</v>
      </c>
      <c r="H503">
        <f>H$50*EXP(-H$49*(HLOOKUP(H$49,'Russian Bonds'!$B$1:$L$507,MATCH($A503,'Russian Bonds'!$A$2:$A$507,0))/100))</f>
        <v>1.0428708700476059</v>
      </c>
      <c r="I503">
        <f>I$50*EXP(-I$49*(HLOOKUP(I$49,'Russian Bonds'!$B$1:$L$507,MATCH($A503,'Russian Bonds'!$A$2:$A$507,0))/100))</f>
        <v>0.96722644530532276</v>
      </c>
      <c r="J503">
        <f>J$50*EXP(-J$49*(HLOOKUP(J$49,'Russian Bonds'!$B$1:$L$507,MATCH($A503,'Russian Bonds'!$A$2:$A$507,0))/100))</f>
        <v>0.89706887340257624</v>
      </c>
      <c r="K503">
        <f>K$50*EXP(-K$49*(HLOOKUP(K$49,'Russian Bonds'!$B$1:$L$507,MATCH($A503,'Russian Bonds'!$A$2:$A$507,0))/100))</f>
        <v>10.784771765125376</v>
      </c>
      <c r="L503">
        <f>L$50*EXP(-L$49*(HLOOKUP(L$49,'Russian Bonds'!$B$1:$L$507,MATCH($A503,'Russian Bonds'!$A$2:$A$507,0))/100))</f>
        <v>0.44101870019801381</v>
      </c>
      <c r="M503">
        <f>M$50*EXP(-M$49*(HLOOKUP(M$49,'Russian Bonds'!$B$1:$L$507,MATCH($A503,'Russian Bonds'!$A$2:$A$507,0))/100))</f>
        <v>0.4086615382578454</v>
      </c>
      <c r="N503">
        <f>N$50*EXP(-N$49*(HLOOKUP(N$49,'Russian Bonds'!$B$1:$L$507,MATCH($A503,'Russian Bonds'!$A$2:$A$507,0))/100))</f>
        <v>0.37867839340210496</v>
      </c>
      <c r="O503">
        <f>O$50*EXP(-O$49*(HLOOKUP(O$49,'Russian Bonds'!$B$1:$L$507,MATCH($A503,'Russian Bonds'!$A$2:$A$507,0))/100))</f>
        <v>0.350895086043362</v>
      </c>
      <c r="P503">
        <f>P$50*EXP(-P$49*(HLOOKUP(P$49,'Russian Bonds'!$B$1:$L$507,MATCH($A503,'Russian Bonds'!$A$2:$A$507,0))/100))</f>
        <v>0.31318287297230357</v>
      </c>
      <c r="Q503">
        <f>Q$50*EXP(-Q$49*(HLOOKUP(Q$49,'Russian Bonds'!$B$1:$L$507,MATCH($A503,'Russian Bonds'!$A$2:$A$507,0))/100))</f>
        <v>0.28948030934631513</v>
      </c>
      <c r="R503">
        <f>R$50*EXP(-R$49*(HLOOKUP(R$49,'Russian Bonds'!$B$1:$L$507,MATCH($A503,'Russian Bonds'!$A$2:$A$507,0))/100))</f>
        <v>0.26757162262397755</v>
      </c>
      <c r="S503">
        <f>S$50*EXP(-S$49*(HLOOKUP(S$49,'Russian Bonds'!$B$1:$L$507,MATCH($A503,'Russian Bonds'!$A$2:$A$507,0))/100))</f>
        <v>0.24732104713891695</v>
      </c>
      <c r="T503">
        <f>T$50*EXP(-T$49*(HLOOKUP(T$49,'Russian Bonds'!$B$1:$L$507,MATCH($A503,'Russian Bonds'!$A$2:$A$507,0))/100))</f>
        <v>0.22860309235352008</v>
      </c>
      <c r="U503" s="25">
        <f>U$50*EXP(-U$49*(HLOOKUP(U$49,'Russian Bonds'!$B$1:$L$507,MATCH($A503,'Russian Bonds'!$A$2:$A$507,0))/100))</f>
        <v>5.1429587063579714</v>
      </c>
      <c r="W503" s="129">
        <f t="shared" si="44"/>
        <v>75.450960041847665</v>
      </c>
      <c r="X503" s="21">
        <f t="shared" si="41"/>
        <v>5.7496759791188667</v>
      </c>
      <c r="Y503" s="28">
        <f t="shared" si="42"/>
        <v>1.856874402562694E-4</v>
      </c>
    </row>
    <row r="504" spans="1:25" x14ac:dyDescent="0.2">
      <c r="A504" s="175">
        <v>41580</v>
      </c>
      <c r="B504">
        <f>B$50*EXP(-B$49*(HLOOKUP(B$49,'Russian Bonds'!$B$1:$L$507,MATCH($A504,'Russian Bonds'!$A$2:$A$507,0))/100))</f>
        <v>17.718286421949006</v>
      </c>
      <c r="C504">
        <f>C$50*EXP(-C$49*(HLOOKUP(C$49,'Russian Bonds'!$B$1:$L$507,MATCH($A504,'Russian Bonds'!$A$2:$A$507,0))/100))</f>
        <v>2.2388531253664827</v>
      </c>
      <c r="D504">
        <f>D$50*EXP(-D$49*(HLOOKUP(D$49,'Russian Bonds'!$B$1:$L$507,MATCH($A504,'Russian Bonds'!$A$2:$A$507,0))/100))</f>
        <v>16.291122017477491</v>
      </c>
      <c r="E504">
        <f>E$50*EXP(-E$49*(HLOOKUP(E$49,'Russian Bonds'!$B$1:$L$507,MATCH($A504,'Russian Bonds'!$A$2:$A$507,0))/100))</f>
        <v>1.665074415374393</v>
      </c>
      <c r="F504">
        <f>F$50*EXP(-F$49*(HLOOKUP(F$49,'Russian Bonds'!$B$1:$L$507,MATCH($A504,'Russian Bonds'!$A$2:$A$507,0))/100))</f>
        <v>14.663065421191925</v>
      </c>
      <c r="G504">
        <f>G$50*EXP(-G$49*(HLOOKUP(G$49,'Russian Bonds'!$B$1:$L$507,MATCH($A504,'Russian Bonds'!$A$2:$A$507,0))/100))</f>
        <v>1.1284865086332647</v>
      </c>
      <c r="H504">
        <f>H$50*EXP(-H$49*(HLOOKUP(H$49,'Russian Bonds'!$B$1:$L$507,MATCH($A504,'Russian Bonds'!$A$2:$A$507,0))/100))</f>
        <v>1.0443319117562317</v>
      </c>
      <c r="I504">
        <f>I$50*EXP(-I$49*(HLOOKUP(I$49,'Russian Bonds'!$B$1:$L$507,MATCH($A504,'Russian Bonds'!$A$2:$A$507,0))/100))</f>
        <v>0.96877524632821865</v>
      </c>
      <c r="J504">
        <f>J$50*EXP(-J$49*(HLOOKUP(J$49,'Russian Bonds'!$B$1:$L$507,MATCH($A504,'Russian Bonds'!$A$2:$A$507,0))/100))</f>
        <v>0.89868505149861921</v>
      </c>
      <c r="K504">
        <f>K$50*EXP(-K$49*(HLOOKUP(K$49,'Russian Bonds'!$B$1:$L$507,MATCH($A504,'Russian Bonds'!$A$2:$A$507,0))/100))</f>
        <v>10.795561931074294</v>
      </c>
      <c r="L504">
        <f>L$50*EXP(-L$49*(HLOOKUP(L$49,'Russian Bonds'!$B$1:$L$507,MATCH($A504,'Russian Bonds'!$A$2:$A$507,0))/100))</f>
        <v>0.4415040876824049</v>
      </c>
      <c r="M504">
        <f>M$50*EXP(-M$49*(HLOOKUP(M$49,'Russian Bonds'!$B$1:$L$507,MATCH($A504,'Russian Bonds'!$A$2:$A$507,0))/100))</f>
        <v>0.40915222645779226</v>
      </c>
      <c r="N504">
        <f>N$50*EXP(-N$49*(HLOOKUP(N$49,'Russian Bonds'!$B$1:$L$507,MATCH($A504,'Russian Bonds'!$A$2:$A$507,0))/100))</f>
        <v>0.37917099543547456</v>
      </c>
      <c r="O504">
        <f>O$50*EXP(-O$49*(HLOOKUP(O$49,'Russian Bonds'!$B$1:$L$507,MATCH($A504,'Russian Bonds'!$A$2:$A$507,0))/100))</f>
        <v>0.35138668320153926</v>
      </c>
      <c r="P504">
        <f>P$50*EXP(-P$49*(HLOOKUP(P$49,'Russian Bonds'!$B$1:$L$507,MATCH($A504,'Russian Bonds'!$A$2:$A$507,0))/100))</f>
        <v>0.3122447322680485</v>
      </c>
      <c r="Q504">
        <f>Q$50*EXP(-Q$49*(HLOOKUP(Q$49,'Russian Bonds'!$B$1:$L$507,MATCH($A504,'Russian Bonds'!$A$2:$A$507,0))/100))</f>
        <v>0.28855545291590634</v>
      </c>
      <c r="R504">
        <f>R$50*EXP(-R$49*(HLOOKUP(R$49,'Russian Bonds'!$B$1:$L$507,MATCH($A504,'Russian Bonds'!$A$2:$A$507,0))/100))</f>
        <v>0.26666342391975123</v>
      </c>
      <c r="S504">
        <f>S$50*EXP(-S$49*(HLOOKUP(S$49,'Russian Bonds'!$B$1:$L$507,MATCH($A504,'Russian Bonds'!$A$2:$A$507,0))/100))</f>
        <v>0.24643229208816347</v>
      </c>
      <c r="T504">
        <f>T$50*EXP(-T$49*(HLOOKUP(T$49,'Russian Bonds'!$B$1:$L$507,MATCH($A504,'Russian Bonds'!$A$2:$A$507,0))/100))</f>
        <v>0.22773604902823669</v>
      </c>
      <c r="U504" s="25">
        <f>U$50*EXP(-U$49*(HLOOKUP(U$49,'Russian Bonds'!$B$1:$L$507,MATCH($A504,'Russian Bonds'!$A$2:$A$507,0))/100))</f>
        <v>5.1121933425074095</v>
      </c>
      <c r="W504" s="129">
        <f t="shared" si="44"/>
        <v>75.447281336154632</v>
      </c>
      <c r="X504" s="21">
        <f t="shared" si="41"/>
        <v>5.7440862369140282</v>
      </c>
      <c r="Y504" s="28">
        <f t="shared" si="42"/>
        <v>-4.8757436271918976E-5</v>
      </c>
    </row>
    <row r="505" spans="1:25" x14ac:dyDescent="0.2">
      <c r="A505" s="175">
        <v>41584</v>
      </c>
      <c r="B505">
        <f>B$50*EXP(-B$49*(HLOOKUP(B$49,'Russian Bonds'!$B$1:$L$507,MATCH($A505,'Russian Bonds'!$A$2:$A$507,0))/100))</f>
        <v>17.725375154169715</v>
      </c>
      <c r="C505">
        <f>C$50*EXP(-C$49*(HLOOKUP(C$49,'Russian Bonds'!$B$1:$L$507,MATCH($A505,'Russian Bonds'!$A$2:$A$507,0))/100))</f>
        <v>2.2393009407716042</v>
      </c>
      <c r="D505">
        <f>D$50*EXP(-D$49*(HLOOKUP(D$49,'Russian Bonds'!$B$1:$L$507,MATCH($A505,'Russian Bonds'!$A$2:$A$507,0))/100))</f>
        <v>16.286235413899433</v>
      </c>
      <c r="E505">
        <f>E$50*EXP(-E$49*(HLOOKUP(E$49,'Russian Bonds'!$B$1:$L$507,MATCH($A505,'Russian Bonds'!$A$2:$A$507,0))/100))</f>
        <v>1.6644085187964375</v>
      </c>
      <c r="F505">
        <f>F$50*EXP(-F$49*(HLOOKUP(F$49,'Russian Bonds'!$B$1:$L$507,MATCH($A505,'Russian Bonds'!$A$2:$A$507,0))/100))</f>
        <v>14.641087310763854</v>
      </c>
      <c r="G505">
        <f>G$50*EXP(-G$49*(HLOOKUP(G$49,'Russian Bonds'!$B$1:$L$507,MATCH($A505,'Russian Bonds'!$A$2:$A$507,0))/100))</f>
        <v>1.1264570599694734</v>
      </c>
      <c r="H505">
        <f>H$50*EXP(-H$49*(HLOOKUP(H$49,'Russian Bonds'!$B$1:$L$507,MATCH($A505,'Russian Bonds'!$A$2:$A$507,0))/100))</f>
        <v>1.0414118723662193</v>
      </c>
      <c r="I505">
        <f>I$50*EXP(-I$49*(HLOOKUP(I$49,'Russian Bonds'!$B$1:$L$507,MATCH($A505,'Russian Bonds'!$A$2:$A$507,0))/100))</f>
        <v>0.96568012038265505</v>
      </c>
      <c r="J505">
        <f>J$50*EXP(-J$49*(HLOOKUP(J$49,'Russian Bonds'!$B$1:$L$507,MATCH($A505,'Russian Bonds'!$A$2:$A$507,0))/100))</f>
        <v>0.8954556018104679</v>
      </c>
      <c r="K505">
        <f>K$50*EXP(-K$49*(HLOOKUP(K$49,'Russian Bonds'!$B$1:$L$507,MATCH($A505,'Russian Bonds'!$A$2:$A$507,0))/100))</f>
        <v>10.752465932807848</v>
      </c>
      <c r="L505">
        <f>L$50*EXP(-L$49*(HLOOKUP(L$49,'Russian Bonds'!$B$1:$L$507,MATCH($A505,'Russian Bonds'!$A$2:$A$507,0))/100))</f>
        <v>0.43956573719487929</v>
      </c>
      <c r="M505">
        <f>M$50*EXP(-M$49*(HLOOKUP(M$49,'Russian Bonds'!$B$1:$L$507,MATCH($A505,'Russian Bonds'!$A$2:$A$507,0))/100))</f>
        <v>0.40719300167199091</v>
      </c>
      <c r="N505">
        <f>N$50*EXP(-N$49*(HLOOKUP(N$49,'Russian Bonds'!$B$1:$L$507,MATCH($A505,'Russian Bonds'!$A$2:$A$507,0))/100))</f>
        <v>0.37720442377686203</v>
      </c>
      <c r="O505">
        <f>O$50*EXP(-O$49*(HLOOKUP(O$49,'Russian Bonds'!$B$1:$L$507,MATCH($A505,'Russian Bonds'!$A$2:$A$507,0))/100))</f>
        <v>0.34942441724833201</v>
      </c>
      <c r="P505">
        <f>P$50*EXP(-P$49*(HLOOKUP(P$49,'Russian Bonds'!$B$1:$L$507,MATCH($A505,'Russian Bonds'!$A$2:$A$507,0))/100))</f>
        <v>0.30991165674552884</v>
      </c>
      <c r="Q505">
        <f>Q$50*EXP(-Q$49*(HLOOKUP(Q$49,'Russian Bonds'!$B$1:$L$507,MATCH($A505,'Russian Bonds'!$A$2:$A$507,0))/100))</f>
        <v>0.28625621849284183</v>
      </c>
      <c r="R505">
        <f>R$50*EXP(-R$49*(HLOOKUP(R$49,'Russian Bonds'!$B$1:$L$507,MATCH($A505,'Russian Bonds'!$A$2:$A$507,0))/100))</f>
        <v>0.26440639079641143</v>
      </c>
      <c r="S505">
        <f>S$50*EXP(-S$49*(HLOOKUP(S$49,'Russian Bonds'!$B$1:$L$507,MATCH($A505,'Russian Bonds'!$A$2:$A$507,0))/100))</f>
        <v>0.24422435209292342</v>
      </c>
      <c r="T505">
        <f>T$50*EXP(-T$49*(HLOOKUP(T$49,'Russian Bonds'!$B$1:$L$507,MATCH($A505,'Russian Bonds'!$A$2:$A$507,0))/100))</f>
        <v>0.22558280068629022</v>
      </c>
      <c r="U505" s="25">
        <f>U$50*EXP(-U$49*(HLOOKUP(U$49,'Russian Bonds'!$B$1:$L$507,MATCH($A505,'Russian Bonds'!$A$2:$A$507,0))/100))</f>
        <v>5.0613261688430651</v>
      </c>
      <c r="W505" s="129">
        <f t="shared" si="44"/>
        <v>75.302973093286838</v>
      </c>
      <c r="X505" s="21">
        <f t="shared" si="41"/>
        <v>5.7292961852080779</v>
      </c>
      <c r="Y505" s="28">
        <f t="shared" si="42"/>
        <v>-1.9145345723420202E-3</v>
      </c>
    </row>
    <row r="506" spans="1:25" x14ac:dyDescent="0.2">
      <c r="A506" s="175">
        <v>41585</v>
      </c>
      <c r="B506">
        <f>B$50*EXP(-B$49*(HLOOKUP(B$49,'Russian Bonds'!$B$1:$L$507,MATCH($A506,'Russian Bonds'!$A$2:$A$507,0))/100))</f>
        <v>17.727147780314962</v>
      </c>
      <c r="C506">
        <f>C$50*EXP(-C$49*(HLOOKUP(C$49,'Russian Bonds'!$B$1:$L$507,MATCH($A506,'Russian Bonds'!$A$2:$A$507,0))/100))</f>
        <v>2.2393009407716042</v>
      </c>
      <c r="D506">
        <f>D$50*EXP(-D$49*(HLOOKUP(D$49,'Russian Bonds'!$B$1:$L$507,MATCH($A506,'Russian Bonds'!$A$2:$A$507,0))/100))</f>
        <v>16.286235413899433</v>
      </c>
      <c r="E506">
        <f>E$50*EXP(-E$49*(HLOOKUP(E$49,'Russian Bonds'!$B$1:$L$507,MATCH($A506,'Russian Bonds'!$A$2:$A$507,0))/100))</f>
        <v>1.6644085187964375</v>
      </c>
      <c r="F506">
        <f>F$50*EXP(-F$49*(HLOOKUP(F$49,'Russian Bonds'!$B$1:$L$507,MATCH($A506,'Russian Bonds'!$A$2:$A$507,0))/100))</f>
        <v>14.641087310763854</v>
      </c>
      <c r="G506">
        <f>G$50*EXP(-G$49*(HLOOKUP(G$49,'Russian Bonds'!$B$1:$L$507,MATCH($A506,'Russian Bonds'!$A$2:$A$507,0))/100))</f>
        <v>1.1264570599694734</v>
      </c>
      <c r="H506">
        <f>H$50*EXP(-H$49*(HLOOKUP(H$49,'Russian Bonds'!$B$1:$L$507,MATCH($A506,'Russian Bonds'!$A$2:$A$507,0))/100))</f>
        <v>1.0414118723662193</v>
      </c>
      <c r="I506">
        <f>I$50*EXP(-I$49*(HLOOKUP(I$49,'Russian Bonds'!$B$1:$L$507,MATCH($A506,'Russian Bonds'!$A$2:$A$507,0))/100))</f>
        <v>0.96568012038265505</v>
      </c>
      <c r="J506">
        <f>J$50*EXP(-J$49*(HLOOKUP(J$49,'Russian Bonds'!$B$1:$L$507,MATCH($A506,'Russian Bonds'!$A$2:$A$507,0))/100))</f>
        <v>0.8954556018104679</v>
      </c>
      <c r="K506">
        <f>K$50*EXP(-K$49*(HLOOKUP(K$49,'Russian Bonds'!$B$1:$L$507,MATCH($A506,'Russian Bonds'!$A$2:$A$507,0))/100))</f>
        <v>10.773992383949121</v>
      </c>
      <c r="L506">
        <f>L$50*EXP(-L$49*(HLOOKUP(L$49,'Russian Bonds'!$B$1:$L$507,MATCH($A506,'Russian Bonds'!$A$2:$A$507,0))/100))</f>
        <v>0.44053384634630394</v>
      </c>
      <c r="M506">
        <f>M$50*EXP(-M$49*(HLOOKUP(M$49,'Russian Bonds'!$B$1:$L$507,MATCH($A506,'Russian Bonds'!$A$2:$A$507,0))/100))</f>
        <v>0.40817143853058441</v>
      </c>
      <c r="N506">
        <f>N$50*EXP(-N$49*(HLOOKUP(N$49,'Russian Bonds'!$B$1:$L$507,MATCH($A506,'Russian Bonds'!$A$2:$A$507,0))/100))</f>
        <v>0.37818643133531032</v>
      </c>
      <c r="O506">
        <f>O$50*EXP(-O$49*(HLOOKUP(O$49,'Russian Bonds'!$B$1:$L$507,MATCH($A506,'Russian Bonds'!$A$2:$A$507,0))/100))</f>
        <v>0.35040417663966583</v>
      </c>
      <c r="P506">
        <f>P$50*EXP(-P$49*(HLOOKUP(P$49,'Russian Bonds'!$B$1:$L$507,MATCH($A506,'Russian Bonds'!$A$2:$A$507,0))/100))</f>
        <v>0.3117767162693984</v>
      </c>
      <c r="Q506">
        <f>Q$50*EXP(-Q$49*(HLOOKUP(Q$49,'Russian Bonds'!$B$1:$L$507,MATCH($A506,'Russian Bonds'!$A$2:$A$507,0))/100))</f>
        <v>0.2880941333453122</v>
      </c>
      <c r="R506">
        <f>R$50*EXP(-R$49*(HLOOKUP(R$49,'Russian Bonds'!$B$1:$L$507,MATCH($A506,'Russian Bonds'!$A$2:$A$507,0))/100))</f>
        <v>0.26621048120947505</v>
      </c>
      <c r="S506">
        <f>S$50*EXP(-S$49*(HLOOKUP(S$49,'Russian Bonds'!$B$1:$L$507,MATCH($A506,'Russian Bonds'!$A$2:$A$507,0))/100))</f>
        <v>0.24598911294329354</v>
      </c>
      <c r="T506">
        <f>T$50*EXP(-T$49*(HLOOKUP(T$49,'Russian Bonds'!$B$1:$L$507,MATCH($A506,'Russian Bonds'!$A$2:$A$507,0))/100))</f>
        <v>0.22730376133843483</v>
      </c>
      <c r="U506" s="25">
        <f>U$50*EXP(-U$49*(HLOOKUP(U$49,'Russian Bonds'!$B$1:$L$507,MATCH($A506,'Russian Bonds'!$A$2:$A$507,0))/100))</f>
        <v>5.1019791733962281</v>
      </c>
      <c r="W506" s="129">
        <f t="shared" si="44"/>
        <v>75.379826274378217</v>
      </c>
      <c r="X506" s="21">
        <f t="shared" si="41"/>
        <v>5.7397919878438888</v>
      </c>
      <c r="Y506" s="28">
        <f t="shared" si="42"/>
        <v>1.0200658346928304E-3</v>
      </c>
    </row>
    <row r="507" spans="1:25" x14ac:dyDescent="0.2">
      <c r="A507" s="175">
        <v>41586</v>
      </c>
      <c r="B507">
        <f>B$50*EXP(-B$49*(HLOOKUP(B$49,'Russian Bonds'!$B$1:$L$507,MATCH($A507,'Russian Bonds'!$A$2:$A$507,0))/100))</f>
        <v>17.714743119006723</v>
      </c>
      <c r="C507">
        <f>C$50*EXP(-C$49*(HLOOKUP(C$49,'Russian Bonds'!$B$1:$L$507,MATCH($A507,'Russian Bonds'!$A$2:$A$507,0))/100))</f>
        <v>2.2379577632007077</v>
      </c>
      <c r="D507">
        <f>D$50*EXP(-D$49*(HLOOKUP(D$49,'Russian Bonds'!$B$1:$L$507,MATCH($A507,'Russian Bonds'!$A$2:$A$507,0))/100))</f>
        <v>16.271584395973935</v>
      </c>
      <c r="E507">
        <f>E$50*EXP(-E$49*(HLOOKUP(E$49,'Russian Bonds'!$B$1:$L$507,MATCH($A507,'Russian Bonds'!$A$2:$A$507,0))/100))</f>
        <v>1.6624124264688092</v>
      </c>
      <c r="F507">
        <f>F$50*EXP(-F$49*(HLOOKUP(F$49,'Russian Bonds'!$B$1:$L$507,MATCH($A507,'Russian Bonds'!$A$2:$A$507,0))/100))</f>
        <v>14.604530307780777</v>
      </c>
      <c r="G507">
        <f>G$50*EXP(-G$49*(HLOOKUP(G$49,'Russian Bonds'!$B$1:$L$507,MATCH($A507,'Russian Bonds'!$A$2:$A$507,0))/100))</f>
        <v>1.1230827527810776</v>
      </c>
      <c r="H507">
        <f>H$50*EXP(-H$49*(HLOOKUP(H$49,'Russian Bonds'!$B$1:$L$507,MATCH($A507,'Russian Bonds'!$A$2:$A$507,0))/100))</f>
        <v>1.037773302025407</v>
      </c>
      <c r="I507">
        <f>I$50*EXP(-I$49*(HLOOKUP(I$49,'Russian Bonds'!$B$1:$L$507,MATCH($A507,'Russian Bonds'!$A$2:$A$507,0))/100))</f>
        <v>0.96182511505179169</v>
      </c>
      <c r="J507">
        <f>J$50*EXP(-J$49*(HLOOKUP(J$49,'Russian Bonds'!$B$1:$L$507,MATCH($A507,'Russian Bonds'!$A$2:$A$507,0))/100))</f>
        <v>0.89143510450584307</v>
      </c>
      <c r="K507">
        <f>K$50*EXP(-K$49*(HLOOKUP(K$49,'Russian Bonds'!$B$1:$L$507,MATCH($A507,'Russian Bonds'!$A$2:$A$507,0))/100))</f>
        <v>10.730982491544641</v>
      </c>
      <c r="L507">
        <f>L$50*EXP(-L$49*(HLOOKUP(L$49,'Russian Bonds'!$B$1:$L$507,MATCH($A507,'Russian Bonds'!$A$2:$A$507,0))/100))</f>
        <v>0.43859975554248076</v>
      </c>
      <c r="M507">
        <f>M$50*EXP(-M$49*(HLOOKUP(M$49,'Russian Bonds'!$B$1:$L$507,MATCH($A507,'Russian Bonds'!$A$2:$A$507,0))/100))</f>
        <v>0.40621691024621287</v>
      </c>
      <c r="N507">
        <f>N$50*EXP(-N$49*(HLOOKUP(N$49,'Russian Bonds'!$B$1:$L$507,MATCH($A507,'Russian Bonds'!$A$2:$A$507,0))/100))</f>
        <v>0.37622496612175482</v>
      </c>
      <c r="O507">
        <f>O$50*EXP(-O$49*(HLOOKUP(O$49,'Russian Bonds'!$B$1:$L$507,MATCH($A507,'Russian Bonds'!$A$2:$A$507,0))/100))</f>
        <v>0.34844739734621916</v>
      </c>
      <c r="P507">
        <f>P$50*EXP(-P$49*(HLOOKUP(P$49,'Russian Bonds'!$B$1:$L$507,MATCH($A507,'Russian Bonds'!$A$2:$A$507,0))/100))</f>
        <v>0.3117767162693984</v>
      </c>
      <c r="Q507">
        <f>Q$50*EXP(-Q$49*(HLOOKUP(Q$49,'Russian Bonds'!$B$1:$L$507,MATCH($A507,'Russian Bonds'!$A$2:$A$507,0))/100))</f>
        <v>0.2880941333453122</v>
      </c>
      <c r="R507">
        <f>R$50*EXP(-R$49*(HLOOKUP(R$49,'Russian Bonds'!$B$1:$L$507,MATCH($A507,'Russian Bonds'!$A$2:$A$507,0))/100))</f>
        <v>0.26621048120947505</v>
      </c>
      <c r="S507">
        <f>S$50*EXP(-S$49*(HLOOKUP(S$49,'Russian Bonds'!$B$1:$L$507,MATCH($A507,'Russian Bonds'!$A$2:$A$507,0))/100))</f>
        <v>0.24598911294329354</v>
      </c>
      <c r="T507">
        <f>T$50*EXP(-T$49*(HLOOKUP(T$49,'Russian Bonds'!$B$1:$L$507,MATCH($A507,'Russian Bonds'!$A$2:$A$507,0))/100))</f>
        <v>0.22730376133843483</v>
      </c>
      <c r="U507" s="25">
        <f>U$50*EXP(-U$49*(HLOOKUP(U$49,'Russian Bonds'!$B$1:$L$507,MATCH($A507,'Russian Bonds'!$A$2:$A$507,0))/100))</f>
        <v>5.1121933425074095</v>
      </c>
      <c r="W507" s="129">
        <f t="shared" si="44"/>
        <v>75.257383355209711</v>
      </c>
      <c r="X507" s="21">
        <f t="shared" si="41"/>
        <v>5.7400152780958908</v>
      </c>
      <c r="Y507" s="28">
        <f t="shared" si="42"/>
        <v>-1.6256666787113157E-3</v>
      </c>
    </row>
    <row r="508" spans="1:25" x14ac:dyDescent="0.2">
      <c r="A508" s="175">
        <v>41587</v>
      </c>
      <c r="B508">
        <f>B$50*EXP(-B$49*(HLOOKUP(B$49,'Russian Bonds'!$B$1:$L$507,MATCH($A508,'Russian Bonds'!$A$2:$A$507,0))/100))</f>
        <v>17.727147780314962</v>
      </c>
      <c r="C508">
        <f>C$50*EXP(-C$49*(HLOOKUP(C$49,'Russian Bonds'!$B$1:$L$507,MATCH($A508,'Russian Bonds'!$A$2:$A$507,0))/100))</f>
        <v>2.2397488457487631</v>
      </c>
      <c r="D508">
        <f>D$50*EXP(-D$49*(HLOOKUP(D$49,'Russian Bonds'!$B$1:$L$507,MATCH($A508,'Russian Bonds'!$A$2:$A$507,0))/100))</f>
        <v>16.286235413899433</v>
      </c>
      <c r="E508">
        <f>E$50*EXP(-E$49*(HLOOKUP(E$49,'Russian Bonds'!$B$1:$L$507,MATCH($A508,'Russian Bonds'!$A$2:$A$507,0))/100))</f>
        <v>1.6644085187964375</v>
      </c>
      <c r="F508">
        <f>F$50*EXP(-F$49*(HLOOKUP(F$49,'Russian Bonds'!$B$1:$L$507,MATCH($A508,'Russian Bonds'!$A$2:$A$507,0))/100))</f>
        <v>14.611834398805255</v>
      </c>
      <c r="G508">
        <f>G$50*EXP(-G$49*(HLOOKUP(G$49,'Russian Bonds'!$B$1:$L$507,MATCH($A508,'Russian Bonds'!$A$2:$A$507,0))/100))</f>
        <v>1.1237568046280788</v>
      </c>
      <c r="H508">
        <f>H$50*EXP(-H$49*(HLOOKUP(H$49,'Russian Bonds'!$B$1:$L$507,MATCH($A508,'Russian Bonds'!$A$2:$A$507,0))/100))</f>
        <v>1.037773302025407</v>
      </c>
      <c r="I508">
        <f>I$50*EXP(-I$49*(HLOOKUP(I$49,'Russian Bonds'!$B$1:$L$507,MATCH($A508,'Russian Bonds'!$A$2:$A$507,0))/100))</f>
        <v>0.96182511505179169</v>
      </c>
      <c r="J508">
        <f>J$50*EXP(-J$49*(HLOOKUP(J$49,'Russian Bonds'!$B$1:$L$507,MATCH($A508,'Russian Bonds'!$A$2:$A$507,0))/100))</f>
        <v>0.89143510450584307</v>
      </c>
      <c r="K508">
        <f>K$50*EXP(-K$49*(HLOOKUP(K$49,'Russian Bonds'!$B$1:$L$507,MATCH($A508,'Russian Bonds'!$A$2:$A$507,0))/100))</f>
        <v>10.720256872756293</v>
      </c>
      <c r="L508">
        <f>L$50*EXP(-L$49*(HLOOKUP(L$49,'Russian Bonds'!$B$1:$L$507,MATCH($A508,'Russian Bonds'!$A$2:$A$507,0))/100))</f>
        <v>0.43811756106696687</v>
      </c>
      <c r="M508">
        <f>M$50*EXP(-M$49*(HLOOKUP(M$49,'Russian Bonds'!$B$1:$L$507,MATCH($A508,'Russian Bonds'!$A$2:$A$507,0))/100))</f>
        <v>0.40572974231313746</v>
      </c>
      <c r="N508">
        <f>N$50*EXP(-N$49*(HLOOKUP(N$49,'Russian Bonds'!$B$1:$L$507,MATCH($A508,'Russian Bonds'!$A$2:$A$507,0))/100))</f>
        <v>0.37573619143817671</v>
      </c>
      <c r="O508">
        <f>O$50*EXP(-O$49*(HLOOKUP(O$49,'Russian Bonds'!$B$1:$L$507,MATCH($A508,'Russian Bonds'!$A$2:$A$507,0))/100))</f>
        <v>0.34795991230908302</v>
      </c>
      <c r="P508">
        <f>P$50*EXP(-P$49*(HLOOKUP(P$49,'Russian Bonds'!$B$1:$L$507,MATCH($A508,'Russian Bonds'!$A$2:$A$507,0))/100))</f>
        <v>0.31084278771386981</v>
      </c>
      <c r="Q508">
        <f>Q$50*EXP(-Q$49*(HLOOKUP(Q$49,'Russian Bonds'!$B$1:$L$507,MATCH($A508,'Russian Bonds'!$A$2:$A$507,0))/100))</f>
        <v>0.28717370558844973</v>
      </c>
      <c r="R508">
        <f>R$50*EXP(-R$49*(HLOOKUP(R$49,'Russian Bonds'!$B$1:$L$507,MATCH($A508,'Russian Bonds'!$A$2:$A$507,0))/100))</f>
        <v>0.26530690252756939</v>
      </c>
      <c r="S508">
        <f>S$50*EXP(-S$49*(HLOOKUP(S$49,'Russian Bonds'!$B$1:$L$507,MATCH($A508,'Russian Bonds'!$A$2:$A$507,0))/100))</f>
        <v>0.24510514423505855</v>
      </c>
      <c r="T508">
        <f>T$50*EXP(-T$49*(HLOOKUP(T$49,'Russian Bonds'!$B$1:$L$507,MATCH($A508,'Russian Bonds'!$A$2:$A$507,0))/100))</f>
        <v>0.22644164610171036</v>
      </c>
      <c r="U508" s="25">
        <f>U$50*EXP(-U$49*(HLOOKUP(U$49,'Russian Bonds'!$B$1:$L$507,MATCH($A508,'Russian Bonds'!$A$2:$A$507,0))/100))</f>
        <v>5.1121933425074095</v>
      </c>
      <c r="W508" s="129">
        <f t="shared" si="44"/>
        <v>75.279029092333687</v>
      </c>
      <c r="X508" s="21">
        <f t="shared" ref="X508:X564" si="45">SUMPRODUCT(B508:U508,$B$33:$U$33)/W508</f>
        <v>5.7370432513734748</v>
      </c>
      <c r="Y508" s="28">
        <f t="shared" si="42"/>
        <v>2.8758141530315474E-4</v>
      </c>
    </row>
    <row r="509" spans="1:25" x14ac:dyDescent="0.2">
      <c r="A509" s="175">
        <v>41590</v>
      </c>
      <c r="B509">
        <f>B$50*EXP(-B$49*(HLOOKUP(B$49,'Russian Bonds'!$B$1:$L$507,MATCH($A509,'Russian Bonds'!$A$2:$A$507,0))/100))</f>
        <v>17.721830433622749</v>
      </c>
      <c r="C509">
        <f>C$50*EXP(-C$49*(HLOOKUP(C$49,'Russian Bonds'!$B$1:$L$507,MATCH($A509,'Russian Bonds'!$A$2:$A$507,0))/100))</f>
        <v>2.2379577632007077</v>
      </c>
      <c r="D509">
        <f>D$50*EXP(-D$49*(HLOOKUP(D$49,'Russian Bonds'!$B$1:$L$507,MATCH($A509,'Russian Bonds'!$A$2:$A$507,0))/100))</f>
        <v>16.271584395973935</v>
      </c>
      <c r="E509">
        <f>E$50*EXP(-E$49*(HLOOKUP(E$49,'Russian Bonds'!$B$1:$L$507,MATCH($A509,'Russian Bonds'!$A$2:$A$507,0))/100))</f>
        <v>1.6624124264688092</v>
      </c>
      <c r="F509">
        <f>F$50*EXP(-F$49*(HLOOKUP(F$49,'Russian Bonds'!$B$1:$L$507,MATCH($A509,'Russian Bonds'!$A$2:$A$507,0))/100))</f>
        <v>14.604530307780777</v>
      </c>
      <c r="G509">
        <f>G$50*EXP(-G$49*(HLOOKUP(G$49,'Russian Bonds'!$B$1:$L$507,MATCH($A509,'Russian Bonds'!$A$2:$A$507,0))/100))</f>
        <v>1.1230827527810776</v>
      </c>
      <c r="H509">
        <f>H$50*EXP(-H$49*(HLOOKUP(H$49,'Russian Bonds'!$B$1:$L$507,MATCH($A509,'Russian Bonds'!$A$2:$A$507,0))/100))</f>
        <v>1.037773302025407</v>
      </c>
      <c r="I509">
        <f>I$50*EXP(-I$49*(HLOOKUP(I$49,'Russian Bonds'!$B$1:$L$507,MATCH($A509,'Russian Bonds'!$A$2:$A$507,0))/100))</f>
        <v>0.96182511505179169</v>
      </c>
      <c r="J509">
        <f>J$50*EXP(-J$49*(HLOOKUP(J$49,'Russian Bonds'!$B$1:$L$507,MATCH($A509,'Russian Bonds'!$A$2:$A$507,0))/100))</f>
        <v>0.89143510450584307</v>
      </c>
      <c r="K509">
        <f>K$50*EXP(-K$49*(HLOOKUP(K$49,'Russian Bonds'!$B$1:$L$507,MATCH($A509,'Russian Bonds'!$A$2:$A$507,0))/100))</f>
        <v>10.709541974225708</v>
      </c>
      <c r="L509">
        <f>L$50*EXP(-L$49*(HLOOKUP(L$49,'Russian Bonds'!$B$1:$L$507,MATCH($A509,'Russian Bonds'!$A$2:$A$507,0))/100))</f>
        <v>0.43763589671375519</v>
      </c>
      <c r="M509">
        <f>M$50*EXP(-M$49*(HLOOKUP(M$49,'Russian Bonds'!$B$1:$L$507,MATCH($A509,'Russian Bonds'!$A$2:$A$507,0))/100))</f>
        <v>0.405243158630961</v>
      </c>
      <c r="N509">
        <f>N$50*EXP(-N$49*(HLOOKUP(N$49,'Russian Bonds'!$B$1:$L$507,MATCH($A509,'Russian Bonds'!$A$2:$A$507,0))/100))</f>
        <v>0.3752480517488514</v>
      </c>
      <c r="O509">
        <f>O$50*EXP(-O$49*(HLOOKUP(O$49,'Russian Bonds'!$B$1:$L$507,MATCH($A509,'Russian Bonds'!$A$2:$A$507,0))/100))</f>
        <v>0.34747310927348629</v>
      </c>
      <c r="P509">
        <f>P$50*EXP(-P$49*(HLOOKUP(P$49,'Russian Bonds'!$B$1:$L$507,MATCH($A509,'Russian Bonds'!$A$2:$A$507,0))/100))</f>
        <v>0.31084278771386981</v>
      </c>
      <c r="Q509">
        <f>Q$50*EXP(-Q$49*(HLOOKUP(Q$49,'Russian Bonds'!$B$1:$L$507,MATCH($A509,'Russian Bonds'!$A$2:$A$507,0))/100))</f>
        <v>0.28717370558844973</v>
      </c>
      <c r="R509">
        <f>R$50*EXP(-R$49*(HLOOKUP(R$49,'Russian Bonds'!$B$1:$L$507,MATCH($A509,'Russian Bonds'!$A$2:$A$507,0))/100))</f>
        <v>0.26530690252756939</v>
      </c>
      <c r="S509">
        <f>S$50*EXP(-S$49*(HLOOKUP(S$49,'Russian Bonds'!$B$1:$L$507,MATCH($A509,'Russian Bonds'!$A$2:$A$507,0))/100))</f>
        <v>0.24510514423505855</v>
      </c>
      <c r="T509">
        <f>T$50*EXP(-T$49*(HLOOKUP(T$49,'Russian Bonds'!$B$1:$L$507,MATCH($A509,'Russian Bonds'!$A$2:$A$507,0))/100))</f>
        <v>0.22644164610171036</v>
      </c>
      <c r="U509" s="25">
        <f>U$50*EXP(-U$49*(HLOOKUP(U$49,'Russian Bonds'!$B$1:$L$507,MATCH($A509,'Russian Bonds'!$A$2:$A$507,0))/100))</f>
        <v>5.1121933425074095</v>
      </c>
      <c r="W509" s="129">
        <f t="shared" si="44"/>
        <v>75.234637320677919</v>
      </c>
      <c r="X509" s="21">
        <f t="shared" si="45"/>
        <v>5.7373333897705621</v>
      </c>
      <c r="Y509" s="28">
        <f t="shared" ref="Y509:Y561" si="46">LN(W509/W508)</f>
        <v>-5.8987032873309352E-4</v>
      </c>
    </row>
    <row r="510" spans="1:25" x14ac:dyDescent="0.2">
      <c r="A510" s="175">
        <v>41591</v>
      </c>
      <c r="B510">
        <f>B$50*EXP(-B$49*(HLOOKUP(B$49,'Russian Bonds'!$B$1:$L$507,MATCH($A510,'Russian Bonds'!$A$2:$A$507,0))/100))</f>
        <v>17.728920583731686</v>
      </c>
      <c r="C510">
        <f>C$50*EXP(-C$49*(HLOOKUP(C$49,'Russian Bonds'!$B$1:$L$507,MATCH($A510,'Russian Bonds'!$A$2:$A$507,0))/100))</f>
        <v>2.2384053995154871</v>
      </c>
      <c r="D510">
        <f>D$50*EXP(-D$49*(HLOOKUP(D$49,'Russian Bonds'!$B$1:$L$507,MATCH($A510,'Russian Bonds'!$A$2:$A$507,0))/100))</f>
        <v>16.266703652803223</v>
      </c>
      <c r="E510">
        <f>E$50*EXP(-E$49*(HLOOKUP(E$49,'Russian Bonds'!$B$1:$L$507,MATCH($A510,'Russian Bonds'!$A$2:$A$507,0))/100))</f>
        <v>1.6617475944734854</v>
      </c>
      <c r="F510">
        <f>F$50*EXP(-F$49*(HLOOKUP(F$49,'Russian Bonds'!$B$1:$L$507,MATCH($A510,'Russian Bonds'!$A$2:$A$507,0))/100))</f>
        <v>14.582639934203733</v>
      </c>
      <c r="G510">
        <f>G$50*EXP(-G$49*(HLOOKUP(G$49,'Russian Bonds'!$B$1:$L$507,MATCH($A510,'Russian Bonds'!$A$2:$A$507,0))/100))</f>
        <v>1.1210630221289857</v>
      </c>
      <c r="H510">
        <f>H$50*EXP(-H$49*(HLOOKUP(H$49,'Russian Bonds'!$B$1:$L$507,MATCH($A510,'Russian Bonds'!$A$2:$A$507,0))/100))</f>
        <v>1.0348716010568695</v>
      </c>
      <c r="I510">
        <f>I$50*EXP(-I$49*(HLOOKUP(I$49,'Russian Bonds'!$B$1:$L$507,MATCH($A510,'Russian Bonds'!$A$2:$A$507,0))/100))</f>
        <v>0.95875219397956724</v>
      </c>
      <c r="J510">
        <f>J$50*EXP(-J$49*(HLOOKUP(J$49,'Russian Bonds'!$B$1:$L$507,MATCH($A510,'Russian Bonds'!$A$2:$A$507,0))/100))</f>
        <v>0.88823170770353399</v>
      </c>
      <c r="K510">
        <f>K$50*EXP(-K$49*(HLOOKUP(K$49,'Russian Bonds'!$B$1:$L$507,MATCH($A510,'Russian Bonds'!$A$2:$A$507,0))/100))</f>
        <v>10.656127910792415</v>
      </c>
      <c r="L510">
        <f>L$50*EXP(-L$49*(HLOOKUP(L$49,'Russian Bonds'!$B$1:$L$507,MATCH($A510,'Russian Bonds'!$A$2:$A$507,0))/100))</f>
        <v>0.43523550640615638</v>
      </c>
      <c r="M510">
        <f>M$50*EXP(-M$49*(HLOOKUP(M$49,'Russian Bonds'!$B$1:$L$507,MATCH($A510,'Russian Bonds'!$A$2:$A$507,0))/100))</f>
        <v>0.40281897948913381</v>
      </c>
      <c r="N510">
        <f>N$50*EXP(-N$49*(HLOOKUP(N$49,'Russian Bonds'!$B$1:$L$507,MATCH($A510,'Russian Bonds'!$A$2:$A$507,0))/100))</f>
        <v>0.3728168493800349</v>
      </c>
      <c r="O510">
        <f>O$50*EXP(-O$49*(HLOOKUP(O$49,'Russian Bonds'!$B$1:$L$507,MATCH($A510,'Russian Bonds'!$A$2:$A$507,0))/100))</f>
        <v>0.34504929077058299</v>
      </c>
      <c r="P510">
        <f>P$50*EXP(-P$49*(HLOOKUP(P$49,'Russian Bonds'!$B$1:$L$507,MATCH($A510,'Russian Bonds'!$A$2:$A$507,0))/100))</f>
        <v>0.30805775407477265</v>
      </c>
      <c r="Q510">
        <f>Q$50*EXP(-Q$49*(HLOOKUP(Q$49,'Russian Bonds'!$B$1:$L$507,MATCH($A510,'Russian Bonds'!$A$2:$A$507,0))/100))</f>
        <v>0.28443002873510248</v>
      </c>
      <c r="R510">
        <f>R$50*EXP(-R$49*(HLOOKUP(R$49,'Russian Bonds'!$B$1:$L$507,MATCH($A510,'Russian Bonds'!$A$2:$A$507,0))/100))</f>
        <v>0.2626145265819696</v>
      </c>
      <c r="S510">
        <f>S$50*EXP(-S$49*(HLOOKUP(S$49,'Russian Bonds'!$B$1:$L$507,MATCH($A510,'Russian Bonds'!$A$2:$A$507,0))/100))</f>
        <v>0.24247225188765964</v>
      </c>
      <c r="T510">
        <f>T$50*EXP(-T$49*(HLOOKUP(T$49,'Russian Bonds'!$B$1:$L$507,MATCH($A510,'Russian Bonds'!$A$2:$A$507,0))/100))</f>
        <v>0.22387486975942938</v>
      </c>
      <c r="U510" s="25">
        <f>U$50*EXP(-U$49*(HLOOKUP(U$49,'Russian Bonds'!$B$1:$L$507,MATCH($A510,'Russian Bonds'!$A$2:$A$507,0))/100))</f>
        <v>5.0512136324126553</v>
      </c>
      <c r="W510" s="129">
        <f t="shared" si="44"/>
        <v>75.066047289886484</v>
      </c>
      <c r="X510" s="21">
        <f t="shared" si="45"/>
        <v>5.7194860543122834</v>
      </c>
      <c r="Y510" s="28">
        <f t="shared" si="46"/>
        <v>-2.2433710389769359E-3</v>
      </c>
    </row>
    <row r="511" spans="1:25" x14ac:dyDescent="0.2">
      <c r="A511" s="175">
        <v>41592</v>
      </c>
      <c r="B511">
        <f>B$50*EXP(-B$49*(HLOOKUP(B$49,'Russian Bonds'!$B$1:$L$507,MATCH($A511,'Russian Bonds'!$A$2:$A$507,0))/100))</f>
        <v>17.728920583731686</v>
      </c>
      <c r="C511">
        <f>C$50*EXP(-C$49*(HLOOKUP(C$49,'Russian Bonds'!$B$1:$L$507,MATCH($A511,'Russian Bonds'!$A$2:$A$507,0))/100))</f>
        <v>2.2379577632007077</v>
      </c>
      <c r="D511">
        <f>D$50*EXP(-D$49*(HLOOKUP(D$49,'Russian Bonds'!$B$1:$L$507,MATCH($A511,'Russian Bonds'!$A$2:$A$507,0))/100))</f>
        <v>16.261824373635854</v>
      </c>
      <c r="E511">
        <f>E$50*EXP(-E$49*(HLOOKUP(E$49,'Russian Bonds'!$B$1:$L$507,MATCH($A511,'Russian Bonds'!$A$2:$A$507,0))/100))</f>
        <v>1.6610830283577798</v>
      </c>
      <c r="F511">
        <f>F$50*EXP(-F$49*(HLOOKUP(F$49,'Russian Bonds'!$B$1:$L$507,MATCH($A511,'Russian Bonds'!$A$2:$A$507,0))/100))</f>
        <v>14.560782371572694</v>
      </c>
      <c r="G511">
        <f>G$50*EXP(-G$49*(HLOOKUP(G$49,'Russian Bonds'!$B$1:$L$507,MATCH($A511,'Russian Bonds'!$A$2:$A$507,0))/100))</f>
        <v>1.1190469237220664</v>
      </c>
      <c r="H511">
        <f>H$50*EXP(-H$49*(HLOOKUP(H$49,'Russian Bonds'!$B$1:$L$507,MATCH($A511,'Russian Bonds'!$A$2:$A$507,0))/100))</f>
        <v>1.0319780134869851</v>
      </c>
      <c r="I511">
        <f>I$50*EXP(-I$49*(HLOOKUP(I$49,'Russian Bonds'!$B$1:$L$507,MATCH($A511,'Russian Bonds'!$A$2:$A$507,0))/100))</f>
        <v>0.95568909053818651</v>
      </c>
      <c r="J511">
        <f>J$50*EXP(-J$49*(HLOOKUP(J$49,'Russian Bonds'!$B$1:$L$507,MATCH($A511,'Russian Bonds'!$A$2:$A$507,0))/100))</f>
        <v>0.88503982239658929</v>
      </c>
      <c r="K511">
        <f>K$50*EXP(-K$49*(HLOOKUP(K$49,'Russian Bonds'!$B$1:$L$507,MATCH($A511,'Russian Bonds'!$A$2:$A$507,0))/100))</f>
        <v>10.624207431719006</v>
      </c>
      <c r="L511">
        <f>L$50*EXP(-L$49*(HLOOKUP(L$49,'Russian Bonds'!$B$1:$L$507,MATCH($A511,'Russian Bonds'!$A$2:$A$507,0))/100))</f>
        <v>0.43380159648765459</v>
      </c>
      <c r="M511">
        <f>M$50*EXP(-M$49*(HLOOKUP(M$49,'Russian Bonds'!$B$1:$L$507,MATCH($A511,'Russian Bonds'!$A$2:$A$507,0))/100))</f>
        <v>0.40137143830045668</v>
      </c>
      <c r="N511">
        <f>N$50*EXP(-N$49*(HLOOKUP(N$49,'Russian Bonds'!$B$1:$L$507,MATCH($A511,'Russian Bonds'!$A$2:$A$507,0))/100))</f>
        <v>0.37136569525732943</v>
      </c>
      <c r="O511">
        <f>O$50*EXP(-O$49*(HLOOKUP(O$49,'Russian Bonds'!$B$1:$L$507,MATCH($A511,'Russian Bonds'!$A$2:$A$507,0))/100))</f>
        <v>0.34360312282789246</v>
      </c>
      <c r="P511">
        <f>P$50*EXP(-P$49*(HLOOKUP(P$49,'Russian Bonds'!$B$1:$L$507,MATCH($A511,'Russian Bonds'!$A$2:$A$507,0))/100))</f>
        <v>0.30667460859282769</v>
      </c>
      <c r="Q511">
        <f>Q$50*EXP(-Q$49*(HLOOKUP(Q$49,'Russian Bonds'!$B$1:$L$507,MATCH($A511,'Russian Bonds'!$A$2:$A$507,0))/100))</f>
        <v>0.28306803599477587</v>
      </c>
      <c r="R511">
        <f>R$50*EXP(-R$49*(HLOOKUP(R$49,'Russian Bonds'!$B$1:$L$507,MATCH($A511,'Russian Bonds'!$A$2:$A$507,0))/100))</f>
        <v>0.26127860199970165</v>
      </c>
      <c r="S511">
        <f>S$50*EXP(-S$49*(HLOOKUP(S$49,'Russian Bonds'!$B$1:$L$507,MATCH($A511,'Russian Bonds'!$A$2:$A$507,0))/100))</f>
        <v>0.24116643061803839</v>
      </c>
      <c r="T511">
        <f>T$50*EXP(-T$49*(HLOOKUP(T$49,'Russian Bonds'!$B$1:$L$507,MATCH($A511,'Russian Bonds'!$A$2:$A$507,0))/100))</f>
        <v>0.22260241294888566</v>
      </c>
      <c r="U511" s="25">
        <f>U$50*EXP(-U$49*(HLOOKUP(U$49,'Russian Bonds'!$B$1:$L$507,MATCH($A511,'Russian Bonds'!$A$2:$A$507,0))/100))</f>
        <v>5.0310491337662864</v>
      </c>
      <c r="W511" s="129">
        <f t="shared" si="44"/>
        <v>74.962510479155398</v>
      </c>
      <c r="X511" s="21">
        <f t="shared" si="45"/>
        <v>5.7124349803012962</v>
      </c>
      <c r="Y511" s="28">
        <f t="shared" si="46"/>
        <v>-1.3802282539728085E-3</v>
      </c>
    </row>
    <row r="512" spans="1:25" x14ac:dyDescent="0.2">
      <c r="A512" s="175">
        <v>41593</v>
      </c>
      <c r="B512">
        <f>B$50*EXP(-B$49*(HLOOKUP(B$49,'Russian Bonds'!$B$1:$L$507,MATCH($A512,'Russian Bonds'!$A$2:$A$507,0))/100))</f>
        <v>17.723602705278218</v>
      </c>
      <c r="C512">
        <f>C$50*EXP(-C$49*(HLOOKUP(C$49,'Russian Bonds'!$B$1:$L$507,MATCH($A512,'Russian Bonds'!$A$2:$A$507,0))/100))</f>
        <v>2.2375102164042389</v>
      </c>
      <c r="D512">
        <f>D$50*EXP(-D$49*(HLOOKUP(D$49,'Russian Bonds'!$B$1:$L$507,MATCH($A512,'Russian Bonds'!$A$2:$A$507,0))/100))</f>
        <v>16.261824373635854</v>
      </c>
      <c r="E512">
        <f>E$50*EXP(-E$49*(HLOOKUP(E$49,'Russian Bonds'!$B$1:$L$507,MATCH($A512,'Russian Bonds'!$A$2:$A$507,0))/100))</f>
        <v>1.6610830283577798</v>
      </c>
      <c r="F512">
        <f>F$50*EXP(-F$49*(HLOOKUP(F$49,'Russian Bonds'!$B$1:$L$507,MATCH($A512,'Russian Bonds'!$A$2:$A$507,0))/100))</f>
        <v>14.582639934203733</v>
      </c>
      <c r="G512">
        <f>G$50*EXP(-G$49*(HLOOKUP(G$49,'Russian Bonds'!$B$1:$L$507,MATCH($A512,'Russian Bonds'!$A$2:$A$507,0))/100))</f>
        <v>1.1210630221289857</v>
      </c>
      <c r="H512">
        <f>H$50*EXP(-H$49*(HLOOKUP(H$49,'Russian Bonds'!$B$1:$L$507,MATCH($A512,'Russian Bonds'!$A$2:$A$507,0))/100))</f>
        <v>1.0348716010568695</v>
      </c>
      <c r="I512">
        <f>I$50*EXP(-I$49*(HLOOKUP(I$49,'Russian Bonds'!$B$1:$L$507,MATCH($A512,'Russian Bonds'!$A$2:$A$507,0))/100))</f>
        <v>0.95875219397956724</v>
      </c>
      <c r="J512">
        <f>J$50*EXP(-J$49*(HLOOKUP(J$49,'Russian Bonds'!$B$1:$L$507,MATCH($A512,'Russian Bonds'!$A$2:$A$507,0))/100))</f>
        <v>0.88823170770353399</v>
      </c>
      <c r="K512">
        <f>K$50*EXP(-K$49*(HLOOKUP(K$49,'Russian Bonds'!$B$1:$L$507,MATCH($A512,'Russian Bonds'!$A$2:$A$507,0))/100))</f>
        <v>10.666789368543627</v>
      </c>
      <c r="L512">
        <f>L$50*EXP(-L$49*(HLOOKUP(L$49,'Russian Bonds'!$B$1:$L$507,MATCH($A512,'Russian Bonds'!$A$2:$A$507,0))/100))</f>
        <v>0.43571452887726075</v>
      </c>
      <c r="M512">
        <f>M$50*EXP(-M$49*(HLOOKUP(M$49,'Russian Bonds'!$B$1:$L$507,MATCH($A512,'Russian Bonds'!$A$2:$A$507,0))/100))</f>
        <v>0.40330265241023261</v>
      </c>
      <c r="N512">
        <f>N$50*EXP(-N$49*(HLOOKUP(N$49,'Russian Bonds'!$B$1:$L$507,MATCH($A512,'Russian Bonds'!$A$2:$A$507,0))/100))</f>
        <v>0.37330182645102411</v>
      </c>
      <c r="O512">
        <f>O$50*EXP(-O$49*(HLOOKUP(O$49,'Russian Bonds'!$B$1:$L$507,MATCH($A512,'Russian Bonds'!$A$2:$A$507,0))/100))</f>
        <v>0.34553269808382447</v>
      </c>
      <c r="P512">
        <f>P$50*EXP(-P$49*(HLOOKUP(P$49,'Russian Bonds'!$B$1:$L$507,MATCH($A512,'Russian Bonds'!$A$2:$A$507,0))/100))</f>
        <v>0.30852018744420562</v>
      </c>
      <c r="Q512">
        <f>Q$50*EXP(-Q$49*(HLOOKUP(Q$49,'Russian Bonds'!$B$1:$L$507,MATCH($A512,'Russian Bonds'!$A$2:$A$507,0))/100))</f>
        <v>0.28488548104576411</v>
      </c>
      <c r="R512">
        <f>R$50*EXP(-R$49*(HLOOKUP(R$49,'Russian Bonds'!$B$1:$L$507,MATCH($A512,'Russian Bonds'!$A$2:$A$507,0))/100))</f>
        <v>0.26306135097027894</v>
      </c>
      <c r="S512">
        <f>S$50*EXP(-S$49*(HLOOKUP(S$49,'Russian Bonds'!$B$1:$L$507,MATCH($A512,'Russian Bonds'!$A$2:$A$507,0))/100))</f>
        <v>0.24290909498189467</v>
      </c>
      <c r="T512">
        <f>T$50*EXP(-T$49*(HLOOKUP(T$49,'Russian Bonds'!$B$1:$L$507,MATCH($A512,'Russian Bonds'!$A$2:$A$507,0))/100))</f>
        <v>0.22430063636216013</v>
      </c>
      <c r="U512" s="25">
        <f>U$50*EXP(-U$49*(HLOOKUP(U$49,'Russian Bonds'!$B$1:$L$507,MATCH($A512,'Russian Bonds'!$A$2:$A$507,0))/100))</f>
        <v>5.0714589505848986</v>
      </c>
      <c r="W512" s="129">
        <f t="shared" si="44"/>
        <v>75.089355558503954</v>
      </c>
      <c r="X512" s="21">
        <f t="shared" si="45"/>
        <v>5.7250224381808259</v>
      </c>
      <c r="Y512" s="28">
        <f t="shared" si="46"/>
        <v>1.6906835338033506E-3</v>
      </c>
    </row>
    <row r="513" spans="1:25" x14ac:dyDescent="0.2">
      <c r="A513" s="175">
        <v>41594</v>
      </c>
      <c r="B513">
        <f>B$50*EXP(-B$49*(HLOOKUP(B$49,'Russian Bonds'!$B$1:$L$507,MATCH($A513,'Russian Bonds'!$A$2:$A$507,0))/100))</f>
        <v>17.736013570467954</v>
      </c>
      <c r="C513">
        <f>C$50*EXP(-C$49*(HLOOKUP(C$49,'Russian Bonds'!$B$1:$L$507,MATCH($A513,'Russian Bonds'!$A$2:$A$507,0))/100))</f>
        <v>2.2397488457487631</v>
      </c>
      <c r="D513">
        <f>D$50*EXP(-D$49*(HLOOKUP(D$49,'Russian Bonds'!$B$1:$L$507,MATCH($A513,'Russian Bonds'!$A$2:$A$507,0))/100))</f>
        <v>16.281350276082573</v>
      </c>
      <c r="E513">
        <f>E$50*EXP(-E$49*(HLOOKUP(E$49,'Russian Bonds'!$B$1:$L$507,MATCH($A513,'Russian Bonds'!$A$2:$A$507,0))/100))</f>
        <v>1.6637428885238486</v>
      </c>
      <c r="F513">
        <f>F$50*EXP(-F$49*(HLOOKUP(F$49,'Russian Bonds'!$B$1:$L$507,MATCH($A513,'Russian Bonds'!$A$2:$A$507,0))/100))</f>
        <v>14.58993307730467</v>
      </c>
      <c r="G513">
        <f>G$50*EXP(-G$49*(HLOOKUP(G$49,'Russian Bonds'!$B$1:$L$507,MATCH($A513,'Russian Bonds'!$A$2:$A$507,0))/100))</f>
        <v>1.1217358617739712</v>
      </c>
      <c r="H513">
        <f>H$50*EXP(-H$49*(HLOOKUP(H$49,'Russian Bonds'!$B$1:$L$507,MATCH($A513,'Russian Bonds'!$A$2:$A$507,0))/100))</f>
        <v>1.0348716010568695</v>
      </c>
      <c r="I513">
        <f>I$50*EXP(-I$49*(HLOOKUP(I$49,'Russian Bonds'!$B$1:$L$507,MATCH($A513,'Russian Bonds'!$A$2:$A$507,0))/100))</f>
        <v>0.95875219397956724</v>
      </c>
      <c r="J513">
        <f>J$50*EXP(-J$49*(HLOOKUP(J$49,'Russian Bonds'!$B$1:$L$507,MATCH($A513,'Russian Bonds'!$A$2:$A$507,0))/100))</f>
        <v>0.88823170770353399</v>
      </c>
      <c r="K513">
        <f>K$50*EXP(-K$49*(HLOOKUP(K$49,'Russian Bonds'!$B$1:$L$507,MATCH($A513,'Russian Bonds'!$A$2:$A$507,0))/100))</f>
        <v>10.688144295088954</v>
      </c>
      <c r="L513">
        <f>L$50*EXP(-L$49*(HLOOKUP(L$49,'Russian Bonds'!$B$1:$L$507,MATCH($A513,'Russian Bonds'!$A$2:$A$507,0))/100))</f>
        <v>0.43667415604362414</v>
      </c>
      <c r="M513">
        <f>M$50*EXP(-M$49*(HLOOKUP(M$49,'Russian Bonds'!$B$1:$L$507,MATCH($A513,'Russian Bonds'!$A$2:$A$507,0))/100))</f>
        <v>0.40427174121742326</v>
      </c>
      <c r="N513">
        <f>N$50*EXP(-N$49*(HLOOKUP(N$49,'Russian Bonds'!$B$1:$L$507,MATCH($A513,'Russian Bonds'!$A$2:$A$507,0))/100))</f>
        <v>0.37427367405420686</v>
      </c>
      <c r="O513">
        <f>O$50*EXP(-O$49*(HLOOKUP(O$49,'Russian Bonds'!$B$1:$L$507,MATCH($A513,'Russian Bonds'!$A$2:$A$507,0))/100))</f>
        <v>0.34650154539171002</v>
      </c>
      <c r="P513">
        <f>P$50*EXP(-P$49*(HLOOKUP(P$49,'Russian Bonds'!$B$1:$L$507,MATCH($A513,'Russian Bonds'!$A$2:$A$507,0))/100))</f>
        <v>0.3103768730556517</v>
      </c>
      <c r="Q513">
        <f>Q$50*EXP(-Q$49*(HLOOKUP(Q$49,'Russian Bonds'!$B$1:$L$507,MATCH($A513,'Russian Bonds'!$A$2:$A$507,0))/100))</f>
        <v>0.28671459504588587</v>
      </c>
      <c r="R513">
        <f>R$50*EXP(-R$49*(HLOOKUP(R$49,'Russian Bonds'!$B$1:$L$507,MATCH($A513,'Russian Bonds'!$A$2:$A$507,0))/100))</f>
        <v>0.26485626394459688</v>
      </c>
      <c r="S513">
        <f>S$50*EXP(-S$49*(HLOOKUP(S$49,'Russian Bonds'!$B$1:$L$507,MATCH($A513,'Russian Bonds'!$A$2:$A$507,0))/100))</f>
        <v>0.24466435180763399</v>
      </c>
      <c r="T513">
        <f>T$50*EXP(-T$49*(HLOOKUP(T$49,'Russian Bonds'!$B$1:$L$507,MATCH($A513,'Russian Bonds'!$A$2:$A$507,0))/100))</f>
        <v>0.22601181544255067</v>
      </c>
      <c r="U513" s="25">
        <f>U$50*EXP(-U$49*(HLOOKUP(U$49,'Russian Bonds'!$B$1:$L$507,MATCH($A513,'Russian Bonds'!$A$2:$A$507,0))/100))</f>
        <v>5.1224279603987757</v>
      </c>
      <c r="W513" s="129">
        <f t="shared" si="44"/>
        <v>75.219297294132744</v>
      </c>
      <c r="X513" s="21">
        <f t="shared" si="45"/>
        <v>5.7358672301956162</v>
      </c>
      <c r="Y513" s="28">
        <f t="shared" si="46"/>
        <v>1.7289991698248314E-3</v>
      </c>
    </row>
    <row r="514" spans="1:25" x14ac:dyDescent="0.2">
      <c r="A514" s="175">
        <v>41597</v>
      </c>
      <c r="B514">
        <f>B$50*EXP(-B$49*(HLOOKUP(B$49,'Russian Bonds'!$B$1:$L$507,MATCH($A514,'Russian Bonds'!$A$2:$A$507,0))/100))</f>
        <v>17.734240057788018</v>
      </c>
      <c r="C514">
        <f>C$50*EXP(-C$49*(HLOOKUP(C$49,'Russian Bonds'!$B$1:$L$507,MATCH($A514,'Russian Bonds'!$A$2:$A$507,0))/100))</f>
        <v>2.2406449244908631</v>
      </c>
      <c r="D514">
        <f>D$50*EXP(-D$49*(HLOOKUP(D$49,'Russian Bonds'!$B$1:$L$507,MATCH($A514,'Russian Bonds'!$A$2:$A$507,0))/100))</f>
        <v>16.296010087256541</v>
      </c>
      <c r="E514">
        <f>E$50*EXP(-E$49*(HLOOKUP(E$49,'Russian Bonds'!$B$1:$L$507,MATCH($A514,'Russian Bonds'!$A$2:$A$507,0))/100))</f>
        <v>1.6657405783642585</v>
      </c>
      <c r="F514">
        <f>F$50*EXP(-F$49*(HLOOKUP(F$49,'Russian Bonds'!$B$1:$L$507,MATCH($A514,'Russian Bonds'!$A$2:$A$507,0))/100))</f>
        <v>14.619142142788409</v>
      </c>
      <c r="G514">
        <f>G$50*EXP(-G$49*(HLOOKUP(G$49,'Russian Bonds'!$B$1:$L$507,MATCH($A514,'Russian Bonds'!$A$2:$A$507,0))/100))</f>
        <v>1.1244312610275418</v>
      </c>
      <c r="H514">
        <f>H$50*EXP(-H$49*(HLOOKUP(H$49,'Russian Bonds'!$B$1:$L$507,MATCH($A514,'Russian Bonds'!$A$2:$A$507,0))/100))</f>
        <v>1.037773302025407</v>
      </c>
      <c r="I514">
        <f>I$50*EXP(-I$49*(HLOOKUP(I$49,'Russian Bonds'!$B$1:$L$507,MATCH($A514,'Russian Bonds'!$A$2:$A$507,0))/100))</f>
        <v>0.96182511505179169</v>
      </c>
      <c r="J514">
        <f>J$50*EXP(-J$49*(HLOOKUP(J$49,'Russian Bonds'!$B$1:$L$507,MATCH($A514,'Russian Bonds'!$A$2:$A$507,0))/100))</f>
        <v>0.89143510450584307</v>
      </c>
      <c r="K514">
        <f>K$50*EXP(-K$49*(HLOOKUP(K$49,'Russian Bonds'!$B$1:$L$507,MATCH($A514,'Russian Bonds'!$A$2:$A$507,0))/100))</f>
        <v>10.698837785237993</v>
      </c>
      <c r="L514">
        <f>L$50*EXP(-L$49*(HLOOKUP(L$49,'Russian Bonds'!$B$1:$L$507,MATCH($A514,'Russian Bonds'!$A$2:$A$507,0))/100))</f>
        <v>0.43715476190003211</v>
      </c>
      <c r="M514">
        <f>M$50*EXP(-M$49*(HLOOKUP(M$49,'Russian Bonds'!$B$1:$L$507,MATCH($A514,'Russian Bonds'!$A$2:$A$507,0))/100))</f>
        <v>0.40475715849900307</v>
      </c>
      <c r="N514">
        <f>N$50*EXP(-N$49*(HLOOKUP(N$49,'Russian Bonds'!$B$1:$L$507,MATCH($A514,'Russian Bonds'!$A$2:$A$507,0))/100))</f>
        <v>0.37476054622882304</v>
      </c>
      <c r="O514">
        <f>O$50*EXP(-O$49*(HLOOKUP(O$49,'Russian Bonds'!$B$1:$L$507,MATCH($A514,'Russian Bonds'!$A$2:$A$507,0))/100))</f>
        <v>0.34698698728529509</v>
      </c>
      <c r="P514">
        <f>P$50*EXP(-P$49*(HLOOKUP(P$49,'Russian Bonds'!$B$1:$L$507,MATCH($A514,'Russian Bonds'!$A$2:$A$507,0))/100))</f>
        <v>0.3103768730556517</v>
      </c>
      <c r="Q514">
        <f>Q$50*EXP(-Q$49*(HLOOKUP(Q$49,'Russian Bonds'!$B$1:$L$507,MATCH($A514,'Russian Bonds'!$A$2:$A$507,0))/100))</f>
        <v>0.28671459504588587</v>
      </c>
      <c r="R514">
        <f>R$50*EXP(-R$49*(HLOOKUP(R$49,'Russian Bonds'!$B$1:$L$507,MATCH($A514,'Russian Bonds'!$A$2:$A$507,0))/100))</f>
        <v>0.26485626394459688</v>
      </c>
      <c r="S514">
        <f>S$50*EXP(-S$49*(HLOOKUP(S$49,'Russian Bonds'!$B$1:$L$507,MATCH($A514,'Russian Bonds'!$A$2:$A$507,0))/100))</f>
        <v>0.24466435180763399</v>
      </c>
      <c r="T514">
        <f>T$50*EXP(-T$49*(HLOOKUP(T$49,'Russian Bonds'!$B$1:$L$507,MATCH($A514,'Russian Bonds'!$A$2:$A$507,0))/100))</f>
        <v>0.22601181544255067</v>
      </c>
      <c r="U514" s="25">
        <f>U$50*EXP(-U$49*(HLOOKUP(U$49,'Russian Bonds'!$B$1:$L$507,MATCH($A514,'Russian Bonds'!$A$2:$A$507,0))/100))</f>
        <v>5.1224279603987757</v>
      </c>
      <c r="W514" s="129">
        <f t="shared" si="44"/>
        <v>75.288791672144896</v>
      </c>
      <c r="X514" s="21">
        <f t="shared" si="45"/>
        <v>5.7361394351187975</v>
      </c>
      <c r="Y514" s="28">
        <f t="shared" si="46"/>
        <v>9.2346376102576022E-4</v>
      </c>
    </row>
    <row r="515" spans="1:25" x14ac:dyDescent="0.2">
      <c r="A515" s="175">
        <v>41598</v>
      </c>
      <c r="B515">
        <f>B$50*EXP(-B$49*(HLOOKUP(B$49,'Russian Bonds'!$B$1:$L$507,MATCH($A515,'Russian Bonds'!$A$2:$A$507,0))/100))</f>
        <v>17.739561127925967</v>
      </c>
      <c r="C515">
        <f>C$50*EXP(-C$49*(HLOOKUP(C$49,'Russian Bonds'!$B$1:$L$507,MATCH($A515,'Russian Bonds'!$A$2:$A$507,0))/100))</f>
        <v>2.2415413617361564</v>
      </c>
      <c r="D515">
        <f>D$50*EXP(-D$49*(HLOOKUP(D$49,'Russian Bonds'!$B$1:$L$507,MATCH($A515,'Russian Bonds'!$A$2:$A$507,0))/100))</f>
        <v>16.300899623676507</v>
      </c>
      <c r="E515">
        <f>E$50*EXP(-E$49*(HLOOKUP(E$49,'Russian Bonds'!$B$1:$L$507,MATCH($A515,'Russian Bonds'!$A$2:$A$507,0))/100))</f>
        <v>1.6664070078726201</v>
      </c>
      <c r="F515">
        <f>F$50*EXP(-F$49*(HLOOKUP(F$49,'Russian Bonds'!$B$1:$L$507,MATCH($A515,'Russian Bonds'!$A$2:$A$507,0))/100))</f>
        <v>14.619142142788409</v>
      </c>
      <c r="G515">
        <f>G$50*EXP(-G$49*(HLOOKUP(G$49,'Russian Bonds'!$B$1:$L$507,MATCH($A515,'Russian Bonds'!$A$2:$A$507,0))/100))</f>
        <v>1.1244312610275418</v>
      </c>
      <c r="H515">
        <f>H$50*EXP(-H$49*(HLOOKUP(H$49,'Russian Bonds'!$B$1:$L$507,MATCH($A515,'Russian Bonds'!$A$2:$A$507,0))/100))</f>
        <v>1.0363214359459652</v>
      </c>
      <c r="I515">
        <f>I$50*EXP(-I$49*(HLOOKUP(I$49,'Russian Bonds'!$B$1:$L$507,MATCH($A515,'Russian Bonds'!$A$2:$A$507,0))/100))</f>
        <v>0.96028742534751277</v>
      </c>
      <c r="J515">
        <f>J$50*EXP(-J$49*(HLOOKUP(J$49,'Russian Bonds'!$B$1:$L$507,MATCH($A515,'Russian Bonds'!$A$2:$A$507,0))/100))</f>
        <v>0.88983196457651659</v>
      </c>
      <c r="K515">
        <f>K$50*EXP(-K$49*(HLOOKUP(K$49,'Russian Bonds'!$B$1:$L$507,MATCH($A515,'Russian Bonds'!$A$2:$A$507,0))/100))</f>
        <v>10.677461493085101</v>
      </c>
      <c r="L515">
        <f>L$50*EXP(-L$49*(HLOOKUP(L$49,'Russian Bonds'!$B$1:$L$507,MATCH($A515,'Russian Bonds'!$A$2:$A$507,0))/100))</f>
        <v>0.43619407856299836</v>
      </c>
      <c r="M515">
        <f>M$50*EXP(-M$49*(HLOOKUP(M$49,'Russian Bonds'!$B$1:$L$507,MATCH($A515,'Russian Bonds'!$A$2:$A$507,0))/100))</f>
        <v>0.40378690608722073</v>
      </c>
      <c r="N515">
        <f>N$50*EXP(-N$49*(HLOOKUP(N$49,'Russian Bonds'!$B$1:$L$507,MATCH($A515,'Russian Bonds'!$A$2:$A$507,0))/100))</f>
        <v>0.37378743440218898</v>
      </c>
      <c r="O515">
        <f>O$50*EXP(-O$49*(HLOOKUP(O$49,'Russian Bonds'!$B$1:$L$507,MATCH($A515,'Russian Bonds'!$A$2:$A$507,0))/100))</f>
        <v>0.3460167826412649</v>
      </c>
      <c r="P515">
        <f>P$50*EXP(-P$49*(HLOOKUP(P$49,'Russian Bonds'!$B$1:$L$507,MATCH($A515,'Russian Bonds'!$A$2:$A$507,0))/100))</f>
        <v>0.30898331498419052</v>
      </c>
      <c r="Q515">
        <f>Q$50*EXP(-Q$49*(HLOOKUP(Q$49,'Russian Bonds'!$B$1:$L$507,MATCH($A515,'Russian Bonds'!$A$2:$A$507,0))/100))</f>
        <v>0.28534166266341265</v>
      </c>
      <c r="R515">
        <f>R$50*EXP(-R$49*(HLOOKUP(R$49,'Russian Bonds'!$B$1:$L$507,MATCH($A515,'Russian Bonds'!$A$2:$A$507,0))/100))</f>
        <v>0.26350893560607547</v>
      </c>
      <c r="S515">
        <f>S$50*EXP(-S$49*(HLOOKUP(S$49,'Russian Bonds'!$B$1:$L$507,MATCH($A515,'Russian Bonds'!$A$2:$A$507,0))/100))</f>
        <v>0.24334672510180982</v>
      </c>
      <c r="T515">
        <f>T$50*EXP(-T$49*(HLOOKUP(T$49,'Russian Bonds'!$B$1:$L$507,MATCH($A515,'Russian Bonds'!$A$2:$A$507,0))/100))</f>
        <v>0.22472721269043178</v>
      </c>
      <c r="U515" s="25">
        <f>U$50*EXP(-U$49*(HLOOKUP(U$49,'Russian Bonds'!$B$1:$L$507,MATCH($A515,'Russian Bonds'!$A$2:$A$507,0))/100))</f>
        <v>5.0917854122085435</v>
      </c>
      <c r="W515" s="129">
        <f t="shared" si="44"/>
        <v>75.233363308930421</v>
      </c>
      <c r="X515" s="21">
        <f t="shared" si="45"/>
        <v>5.7270549402723603</v>
      </c>
      <c r="Y515" s="28">
        <f t="shared" si="46"/>
        <v>-7.3648116088727701E-4</v>
      </c>
    </row>
    <row r="516" spans="1:25" x14ac:dyDescent="0.2">
      <c r="A516" s="175">
        <v>41599</v>
      </c>
      <c r="B516">
        <f>B$50*EXP(-B$49*(HLOOKUP(B$49,'Russian Bonds'!$B$1:$L$507,MATCH($A516,'Russian Bonds'!$A$2:$A$507,0))/100))</f>
        <v>17.746658371731268</v>
      </c>
      <c r="C516">
        <f>C$50*EXP(-C$49*(HLOOKUP(C$49,'Russian Bonds'!$B$1:$L$507,MATCH($A516,'Russian Bonds'!$A$2:$A$507,0))/100))</f>
        <v>2.2428866901113507</v>
      </c>
      <c r="D516">
        <f>D$50*EXP(-D$49*(HLOOKUP(D$49,'Russian Bonds'!$B$1:$L$507,MATCH($A516,'Russian Bonds'!$A$2:$A$507,0))/100))</f>
        <v>16.315577037183171</v>
      </c>
      <c r="E516">
        <f>E$50*EXP(-E$49*(HLOOKUP(E$49,'Russian Bonds'!$B$1:$L$507,MATCH($A516,'Russian Bonds'!$A$2:$A$507,0))/100))</f>
        <v>1.6684078965751823</v>
      </c>
      <c r="F516">
        <f>F$50*EXP(-F$49*(HLOOKUP(F$49,'Russian Bonds'!$B$1:$L$507,MATCH($A516,'Russian Bonds'!$A$2:$A$507,0))/100))</f>
        <v>14.626453541557176</v>
      </c>
      <c r="G516">
        <f>G$50*EXP(-G$49*(HLOOKUP(G$49,'Russian Bonds'!$B$1:$L$507,MATCH($A516,'Russian Bonds'!$A$2:$A$507,0))/100))</f>
        <v>1.1251061222222709</v>
      </c>
      <c r="H516">
        <f>H$50*EXP(-H$49*(HLOOKUP(H$49,'Russian Bonds'!$B$1:$L$507,MATCH($A516,'Russian Bonds'!$A$2:$A$507,0))/100))</f>
        <v>1.0370471149091325</v>
      </c>
      <c r="I516">
        <f>I$50*EXP(-I$49*(HLOOKUP(I$49,'Russian Bonds'!$B$1:$L$507,MATCH($A516,'Russian Bonds'!$A$2:$A$507,0))/100))</f>
        <v>0.96105596266172788</v>
      </c>
      <c r="J516">
        <f>J$50*EXP(-J$49*(HLOOKUP(J$49,'Russian Bonds'!$B$1:$L$507,MATCH($A516,'Russian Bonds'!$A$2:$A$507,0))/100))</f>
        <v>0.89063317383472007</v>
      </c>
      <c r="K516">
        <f>K$50*EXP(-K$49*(HLOOKUP(K$49,'Russian Bonds'!$B$1:$L$507,MATCH($A516,'Russian Bonds'!$A$2:$A$507,0))/100))</f>
        <v>10.666789368543627</v>
      </c>
      <c r="L516">
        <f>L$50*EXP(-L$49*(HLOOKUP(L$49,'Russian Bonds'!$B$1:$L$507,MATCH($A516,'Russian Bonds'!$A$2:$A$507,0))/100))</f>
        <v>0.43571452887726075</v>
      </c>
      <c r="M516">
        <f>M$50*EXP(-M$49*(HLOOKUP(M$49,'Russian Bonds'!$B$1:$L$507,MATCH($A516,'Russian Bonds'!$A$2:$A$507,0))/100))</f>
        <v>0.40330265241023261</v>
      </c>
      <c r="N516">
        <f>N$50*EXP(-N$49*(HLOOKUP(N$49,'Russian Bonds'!$B$1:$L$507,MATCH($A516,'Russian Bonds'!$A$2:$A$507,0))/100))</f>
        <v>0.37330182645102411</v>
      </c>
      <c r="O516">
        <f>O$50*EXP(-O$49*(HLOOKUP(O$49,'Russian Bonds'!$B$1:$L$507,MATCH($A516,'Russian Bonds'!$A$2:$A$507,0))/100))</f>
        <v>0.34553269808382447</v>
      </c>
      <c r="P516">
        <f>P$50*EXP(-P$49*(HLOOKUP(P$49,'Russian Bonds'!$B$1:$L$507,MATCH($A516,'Russian Bonds'!$A$2:$A$507,0))/100))</f>
        <v>0.30852018744420562</v>
      </c>
      <c r="Q516">
        <f>Q$50*EXP(-Q$49*(HLOOKUP(Q$49,'Russian Bonds'!$B$1:$L$507,MATCH($A516,'Russian Bonds'!$A$2:$A$507,0))/100))</f>
        <v>0.28488548104576411</v>
      </c>
      <c r="R516">
        <f>R$50*EXP(-R$49*(HLOOKUP(R$49,'Russian Bonds'!$B$1:$L$507,MATCH($A516,'Russian Bonds'!$A$2:$A$507,0))/100))</f>
        <v>0.26306135097027894</v>
      </c>
      <c r="S516">
        <f>S$50*EXP(-S$49*(HLOOKUP(S$49,'Russian Bonds'!$B$1:$L$507,MATCH($A516,'Russian Bonds'!$A$2:$A$507,0))/100))</f>
        <v>0.24290909498189467</v>
      </c>
      <c r="T516">
        <f>T$50*EXP(-T$49*(HLOOKUP(T$49,'Russian Bonds'!$B$1:$L$507,MATCH($A516,'Russian Bonds'!$A$2:$A$507,0))/100))</f>
        <v>0.22430063636216013</v>
      </c>
      <c r="U516" s="25">
        <f>U$50*EXP(-U$49*(HLOOKUP(U$49,'Russian Bonds'!$B$1:$L$507,MATCH($A516,'Russian Bonds'!$A$2:$A$507,0))/100))</f>
        <v>5.0816120181692979</v>
      </c>
      <c r="W516" s="129">
        <f t="shared" si="44"/>
        <v>75.243755754125573</v>
      </c>
      <c r="X516" s="21">
        <f t="shared" si="45"/>
        <v>5.7229236782928732</v>
      </c>
      <c r="Y516" s="28">
        <f t="shared" si="46"/>
        <v>1.3812658398006987E-4</v>
      </c>
    </row>
    <row r="517" spans="1:25" x14ac:dyDescent="0.2">
      <c r="A517" s="175">
        <v>41600</v>
      </c>
      <c r="B517">
        <f>B$50*EXP(-B$49*(HLOOKUP(B$49,'Russian Bonds'!$B$1:$L$507,MATCH($A517,'Russian Bonds'!$A$2:$A$507,0))/100))</f>
        <v>17.746658371731268</v>
      </c>
      <c r="C517">
        <f>C$50*EXP(-C$49*(HLOOKUP(C$49,'Russian Bonds'!$B$1:$L$507,MATCH($A517,'Russian Bonds'!$A$2:$A$507,0))/100))</f>
        <v>2.2428866901113507</v>
      </c>
      <c r="D517">
        <f>D$50*EXP(-D$49*(HLOOKUP(D$49,'Russian Bonds'!$B$1:$L$507,MATCH($A517,'Russian Bonds'!$A$2:$A$507,0))/100))</f>
        <v>16.315577037183171</v>
      </c>
      <c r="E517">
        <f>E$50*EXP(-E$49*(HLOOKUP(E$49,'Russian Bonds'!$B$1:$L$507,MATCH($A517,'Russian Bonds'!$A$2:$A$507,0))/100))</f>
        <v>1.6684078965751823</v>
      </c>
      <c r="F517">
        <f>F$50*EXP(-F$49*(HLOOKUP(F$49,'Russian Bonds'!$B$1:$L$507,MATCH($A517,'Russian Bonds'!$A$2:$A$507,0))/100))</f>
        <v>14.655735721059065</v>
      </c>
      <c r="G517">
        <f>G$50*EXP(-G$49*(HLOOKUP(G$49,'Russian Bonds'!$B$1:$L$507,MATCH($A517,'Russian Bonds'!$A$2:$A$507,0))/100))</f>
        <v>1.1278096198150369</v>
      </c>
      <c r="H517">
        <f>H$50*EXP(-H$49*(HLOOKUP(H$49,'Russian Bonds'!$B$1:$L$507,MATCH($A517,'Russian Bonds'!$A$2:$A$507,0))/100))</f>
        <v>1.040683139141948</v>
      </c>
      <c r="I517">
        <f>I$50*EXP(-I$49*(HLOOKUP(I$49,'Russian Bonds'!$B$1:$L$507,MATCH($A517,'Russian Bonds'!$A$2:$A$507,0))/100))</f>
        <v>0.96490788522159898</v>
      </c>
      <c r="J517">
        <f>J$50*EXP(-J$49*(HLOOKUP(J$49,'Russian Bonds'!$B$1:$L$507,MATCH($A517,'Russian Bonds'!$A$2:$A$507,0))/100))</f>
        <v>0.89465005431958378</v>
      </c>
      <c r="K517">
        <f>K$50*EXP(-K$49*(HLOOKUP(K$49,'Russian Bonds'!$B$1:$L$507,MATCH($A517,'Russian Bonds'!$A$2:$A$507,0))/100))</f>
        <v>10.720256872756293</v>
      </c>
      <c r="L517">
        <f>L$50*EXP(-L$49*(HLOOKUP(L$49,'Russian Bonds'!$B$1:$L$507,MATCH($A517,'Russian Bonds'!$A$2:$A$507,0))/100))</f>
        <v>0.43811756106696687</v>
      </c>
      <c r="M517">
        <f>M$50*EXP(-M$49*(HLOOKUP(M$49,'Russian Bonds'!$B$1:$L$507,MATCH($A517,'Russian Bonds'!$A$2:$A$507,0))/100))</f>
        <v>0.40572974231313746</v>
      </c>
      <c r="N517">
        <f>N$50*EXP(-N$49*(HLOOKUP(N$49,'Russian Bonds'!$B$1:$L$507,MATCH($A517,'Russian Bonds'!$A$2:$A$507,0))/100))</f>
        <v>0.37573619143817671</v>
      </c>
      <c r="O517">
        <f>O$50*EXP(-O$49*(HLOOKUP(O$49,'Russian Bonds'!$B$1:$L$507,MATCH($A517,'Russian Bonds'!$A$2:$A$507,0))/100))</f>
        <v>0.34795991230908302</v>
      </c>
      <c r="P517">
        <f>P$50*EXP(-P$49*(HLOOKUP(P$49,'Russian Bonds'!$B$1:$L$507,MATCH($A517,'Russian Bonds'!$A$2:$A$507,0))/100))</f>
        <v>0.30991165674552884</v>
      </c>
      <c r="Q517">
        <f>Q$50*EXP(-Q$49*(HLOOKUP(Q$49,'Russian Bonds'!$B$1:$L$507,MATCH($A517,'Russian Bonds'!$A$2:$A$507,0))/100))</f>
        <v>0.28625621849284183</v>
      </c>
      <c r="R517">
        <f>R$50*EXP(-R$49*(HLOOKUP(R$49,'Russian Bonds'!$B$1:$L$507,MATCH($A517,'Russian Bonds'!$A$2:$A$507,0))/100))</f>
        <v>0.26440639079641143</v>
      </c>
      <c r="S517">
        <f>S$50*EXP(-S$49*(HLOOKUP(S$49,'Russian Bonds'!$B$1:$L$507,MATCH($A517,'Russian Bonds'!$A$2:$A$507,0))/100))</f>
        <v>0.24422435209292342</v>
      </c>
      <c r="T517">
        <f>T$50*EXP(-T$49*(HLOOKUP(T$49,'Russian Bonds'!$B$1:$L$507,MATCH($A517,'Russian Bonds'!$A$2:$A$507,0))/100))</f>
        <v>0.22558280068629022</v>
      </c>
      <c r="U517" s="25">
        <f>U$50*EXP(-U$49*(HLOOKUP(U$49,'Russian Bonds'!$B$1:$L$507,MATCH($A517,'Russian Bonds'!$A$2:$A$507,0))/100))</f>
        <v>5.1019791733962281</v>
      </c>
      <c r="W517" s="129">
        <f t="shared" si="44"/>
        <v>75.377477287252091</v>
      </c>
      <c r="X517" s="21">
        <f t="shared" si="45"/>
        <v>5.7317682674560047</v>
      </c>
      <c r="Y517" s="28">
        <f t="shared" si="46"/>
        <v>1.7756004988009539E-3</v>
      </c>
    </row>
    <row r="518" spans="1:25" x14ac:dyDescent="0.2">
      <c r="A518" s="175">
        <v>41601</v>
      </c>
      <c r="B518">
        <f>B$50*EXP(-B$49*(HLOOKUP(B$49,'Russian Bonds'!$B$1:$L$507,MATCH($A518,'Russian Bonds'!$A$2:$A$507,0))/100))</f>
        <v>17.75198316792228</v>
      </c>
      <c r="C518">
        <f>C$50*EXP(-C$49*(HLOOKUP(C$49,'Russian Bonds'!$B$1:$L$507,MATCH($A518,'Russian Bonds'!$A$2:$A$507,0))/100))</f>
        <v>2.244681717378612</v>
      </c>
      <c r="D518">
        <f>D$50*EXP(-D$49*(HLOOKUP(D$49,'Russian Bonds'!$B$1:$L$507,MATCH($A518,'Russian Bonds'!$A$2:$A$507,0))/100))</f>
        <v>16.335167481543554</v>
      </c>
      <c r="E518">
        <f>E$50*EXP(-E$49*(HLOOKUP(E$49,'Russian Bonds'!$B$1:$L$507,MATCH($A518,'Russian Bonds'!$A$2:$A$507,0))/100))</f>
        <v>1.6710794859112323</v>
      </c>
      <c r="F518">
        <f>F$50*EXP(-F$49*(HLOOKUP(F$49,'Russian Bonds'!$B$1:$L$507,MATCH($A518,'Russian Bonds'!$A$2:$A$507,0))/100))</f>
        <v>14.677735820590282</v>
      </c>
      <c r="G518">
        <f>G$50*EXP(-G$49*(HLOOKUP(G$49,'Russian Bonds'!$B$1:$L$507,MATCH($A518,'Russian Bonds'!$A$2:$A$507,0))/100))</f>
        <v>1.1298415052790125</v>
      </c>
      <c r="H518">
        <f>H$50*EXP(-H$49*(HLOOKUP(H$49,'Russian Bonds'!$B$1:$L$507,MATCH($A518,'Russian Bonds'!$A$2:$A$507,0))/100))</f>
        <v>1.0414118723662193</v>
      </c>
      <c r="I518">
        <f>I$50*EXP(-I$49*(HLOOKUP(I$49,'Russian Bonds'!$B$1:$L$507,MATCH($A518,'Russian Bonds'!$A$2:$A$507,0))/100))</f>
        <v>0.96568012038265505</v>
      </c>
      <c r="J518">
        <f>J$50*EXP(-J$49*(HLOOKUP(J$49,'Russian Bonds'!$B$1:$L$507,MATCH($A518,'Russian Bonds'!$A$2:$A$507,0))/100))</f>
        <v>0.8954556018104679</v>
      </c>
      <c r="K518">
        <f>K$50*EXP(-K$49*(HLOOKUP(K$49,'Russian Bonds'!$B$1:$L$507,MATCH($A518,'Russian Bonds'!$A$2:$A$507,0))/100))</f>
        <v>10.720256872756293</v>
      </c>
      <c r="L518">
        <f>L$50*EXP(-L$49*(HLOOKUP(L$49,'Russian Bonds'!$B$1:$L$507,MATCH($A518,'Russian Bonds'!$A$2:$A$507,0))/100))</f>
        <v>0.43811756106696687</v>
      </c>
      <c r="M518">
        <f>M$50*EXP(-M$49*(HLOOKUP(M$49,'Russian Bonds'!$B$1:$L$507,MATCH($A518,'Russian Bonds'!$A$2:$A$507,0))/100))</f>
        <v>0.40572974231313746</v>
      </c>
      <c r="N518">
        <f>N$50*EXP(-N$49*(HLOOKUP(N$49,'Russian Bonds'!$B$1:$L$507,MATCH($A518,'Russian Bonds'!$A$2:$A$507,0))/100))</f>
        <v>0.37573619143817671</v>
      </c>
      <c r="O518">
        <f>O$50*EXP(-O$49*(HLOOKUP(O$49,'Russian Bonds'!$B$1:$L$507,MATCH($A518,'Russian Bonds'!$A$2:$A$507,0))/100))</f>
        <v>0.34795991230908302</v>
      </c>
      <c r="P518">
        <f>P$50*EXP(-P$49*(HLOOKUP(P$49,'Russian Bonds'!$B$1:$L$507,MATCH($A518,'Russian Bonds'!$A$2:$A$507,0))/100))</f>
        <v>0.30898331498419052</v>
      </c>
      <c r="Q518">
        <f>Q$50*EXP(-Q$49*(HLOOKUP(Q$49,'Russian Bonds'!$B$1:$L$507,MATCH($A518,'Russian Bonds'!$A$2:$A$507,0))/100))</f>
        <v>0.28534166266341265</v>
      </c>
      <c r="R518">
        <f>R$50*EXP(-R$49*(HLOOKUP(R$49,'Russian Bonds'!$B$1:$L$507,MATCH($A518,'Russian Bonds'!$A$2:$A$507,0))/100))</f>
        <v>0.26350893560607547</v>
      </c>
      <c r="S518">
        <f>S$50*EXP(-S$49*(HLOOKUP(S$49,'Russian Bonds'!$B$1:$L$507,MATCH($A518,'Russian Bonds'!$A$2:$A$507,0))/100))</f>
        <v>0.24334672510180982</v>
      </c>
      <c r="T518">
        <f>T$50*EXP(-T$49*(HLOOKUP(T$49,'Russian Bonds'!$B$1:$L$507,MATCH($A518,'Russian Bonds'!$A$2:$A$507,0))/100))</f>
        <v>0.22472721269043178</v>
      </c>
      <c r="U518" s="25">
        <f>U$50*EXP(-U$49*(HLOOKUP(U$49,'Russian Bonds'!$B$1:$L$507,MATCH($A518,'Russian Bonds'!$A$2:$A$507,0))/100))</f>
        <v>5.0816120181692979</v>
      </c>
      <c r="W518" s="129">
        <f t="shared" si="44"/>
        <v>75.408356922283176</v>
      </c>
      <c r="X518" s="21">
        <f t="shared" si="45"/>
        <v>5.7259186115618181</v>
      </c>
      <c r="Y518" s="28">
        <f t="shared" si="46"/>
        <v>4.0958271212479253E-4</v>
      </c>
    </row>
    <row r="519" spans="1:25" x14ac:dyDescent="0.2">
      <c r="A519" s="175">
        <v>41604</v>
      </c>
      <c r="B519">
        <f>B$50*EXP(-B$49*(HLOOKUP(B$49,'Russian Bonds'!$B$1:$L$507,MATCH($A519,'Russian Bonds'!$A$2:$A$507,0))/100))</f>
        <v>17.75198316792228</v>
      </c>
      <c r="C519">
        <f>C$50*EXP(-C$49*(HLOOKUP(C$49,'Russian Bonds'!$B$1:$L$507,MATCH($A519,'Russian Bonds'!$A$2:$A$507,0))/100))</f>
        <v>2.244681717378612</v>
      </c>
      <c r="D519">
        <f>D$50*EXP(-D$49*(HLOOKUP(D$49,'Russian Bonds'!$B$1:$L$507,MATCH($A519,'Russian Bonds'!$A$2:$A$507,0))/100))</f>
        <v>16.335167481543554</v>
      </c>
      <c r="E519">
        <f>E$50*EXP(-E$49*(HLOOKUP(E$49,'Russian Bonds'!$B$1:$L$507,MATCH($A519,'Russian Bonds'!$A$2:$A$507,0))/100))</f>
        <v>1.6710794859112323</v>
      </c>
      <c r="F519">
        <f>F$50*EXP(-F$49*(HLOOKUP(F$49,'Russian Bonds'!$B$1:$L$507,MATCH($A519,'Russian Bonds'!$A$2:$A$507,0))/100))</f>
        <v>14.670398787091216</v>
      </c>
      <c r="G519">
        <f>G$50*EXP(-G$49*(HLOOKUP(G$49,'Russian Bonds'!$B$1:$L$507,MATCH($A519,'Russian Bonds'!$A$2:$A$507,0))/100))</f>
        <v>1.1291638037066478</v>
      </c>
      <c r="H519">
        <f>H$50*EXP(-H$49*(HLOOKUP(H$49,'Russian Bonds'!$B$1:$L$507,MATCH($A519,'Russian Bonds'!$A$2:$A$507,0))/100))</f>
        <v>1.0414118723662193</v>
      </c>
      <c r="I519">
        <f>I$50*EXP(-I$49*(HLOOKUP(I$49,'Russian Bonds'!$B$1:$L$507,MATCH($A519,'Russian Bonds'!$A$2:$A$507,0))/100))</f>
        <v>0.96568012038265505</v>
      </c>
      <c r="J519">
        <f>J$50*EXP(-J$49*(HLOOKUP(J$49,'Russian Bonds'!$B$1:$L$507,MATCH($A519,'Russian Bonds'!$A$2:$A$507,0))/100))</f>
        <v>0.8954556018104679</v>
      </c>
      <c r="K519">
        <f>K$50*EXP(-K$49*(HLOOKUP(K$49,'Russian Bonds'!$B$1:$L$507,MATCH($A519,'Russian Bonds'!$A$2:$A$507,0))/100))</f>
        <v>10.720256872756293</v>
      </c>
      <c r="L519">
        <f>L$50*EXP(-L$49*(HLOOKUP(L$49,'Russian Bonds'!$B$1:$L$507,MATCH($A519,'Russian Bonds'!$A$2:$A$507,0))/100))</f>
        <v>0.43811756106696687</v>
      </c>
      <c r="M519">
        <f>M$50*EXP(-M$49*(HLOOKUP(M$49,'Russian Bonds'!$B$1:$L$507,MATCH($A519,'Russian Bonds'!$A$2:$A$507,0))/100))</f>
        <v>0.40572974231313746</v>
      </c>
      <c r="N519">
        <f>N$50*EXP(-N$49*(HLOOKUP(N$49,'Russian Bonds'!$B$1:$L$507,MATCH($A519,'Russian Bonds'!$A$2:$A$507,0))/100))</f>
        <v>0.37573619143817671</v>
      </c>
      <c r="O519">
        <f>O$50*EXP(-O$49*(HLOOKUP(O$49,'Russian Bonds'!$B$1:$L$507,MATCH($A519,'Russian Bonds'!$A$2:$A$507,0))/100))</f>
        <v>0.34795991230908302</v>
      </c>
      <c r="P519">
        <f>P$50*EXP(-P$49*(HLOOKUP(P$49,'Russian Bonds'!$B$1:$L$507,MATCH($A519,'Russian Bonds'!$A$2:$A$507,0))/100))</f>
        <v>0.30898331498419052</v>
      </c>
      <c r="Q519">
        <f>Q$50*EXP(-Q$49*(HLOOKUP(Q$49,'Russian Bonds'!$B$1:$L$507,MATCH($A519,'Russian Bonds'!$A$2:$A$507,0))/100))</f>
        <v>0.28534166266341265</v>
      </c>
      <c r="R519">
        <f>R$50*EXP(-R$49*(HLOOKUP(R$49,'Russian Bonds'!$B$1:$L$507,MATCH($A519,'Russian Bonds'!$A$2:$A$507,0))/100))</f>
        <v>0.26350893560607547</v>
      </c>
      <c r="S519">
        <f>S$50*EXP(-S$49*(HLOOKUP(S$49,'Russian Bonds'!$B$1:$L$507,MATCH($A519,'Russian Bonds'!$A$2:$A$507,0))/100))</f>
        <v>0.24334672510180982</v>
      </c>
      <c r="T519">
        <f>T$50*EXP(-T$49*(HLOOKUP(T$49,'Russian Bonds'!$B$1:$L$507,MATCH($A519,'Russian Bonds'!$A$2:$A$507,0))/100))</f>
        <v>0.22472721269043178</v>
      </c>
      <c r="U519" s="25">
        <f>U$50*EXP(-U$49*(HLOOKUP(U$49,'Russian Bonds'!$B$1:$L$507,MATCH($A519,'Russian Bonds'!$A$2:$A$507,0))/100))</f>
        <v>5.0816120181692979</v>
      </c>
      <c r="W519" s="129">
        <f t="shared" si="44"/>
        <v>75.400342187211749</v>
      </c>
      <c r="X519" s="21">
        <f t="shared" si="45"/>
        <v>5.7259867855731494</v>
      </c>
      <c r="Y519" s="28">
        <f t="shared" si="46"/>
        <v>-1.0629008971360498E-4</v>
      </c>
    </row>
    <row r="520" spans="1:25" x14ac:dyDescent="0.2">
      <c r="A520" s="175">
        <v>41605</v>
      </c>
      <c r="B520">
        <f>B$50*EXP(-B$49*(HLOOKUP(B$49,'Russian Bonds'!$B$1:$L$507,MATCH($A520,'Russian Bonds'!$A$2:$A$507,0))/100))</f>
        <v>17.755533919619197</v>
      </c>
      <c r="C520">
        <f>C$50*EXP(-C$49*(HLOOKUP(C$49,'Russian Bonds'!$B$1:$L$507,MATCH($A520,'Russian Bonds'!$A$2:$A$507,0))/100))</f>
        <v>2.244681717378612</v>
      </c>
      <c r="D520">
        <f>D$50*EXP(-D$49*(HLOOKUP(D$49,'Russian Bonds'!$B$1:$L$507,MATCH($A520,'Russian Bonds'!$A$2:$A$507,0))/100))</f>
        <v>16.340068766944068</v>
      </c>
      <c r="E520">
        <f>E$50*EXP(-E$49*(HLOOKUP(E$49,'Russian Bonds'!$B$1:$L$507,MATCH($A520,'Russian Bonds'!$A$2:$A$507,0))/100))</f>
        <v>1.6717480514097824</v>
      </c>
      <c r="F520">
        <f>F$50*EXP(-F$49*(HLOOKUP(F$49,'Russian Bonds'!$B$1:$L$507,MATCH($A520,'Russian Bonds'!$A$2:$A$507,0))/100))</f>
        <v>14.692420897725686</v>
      </c>
      <c r="G520">
        <f>G$50*EXP(-G$49*(HLOOKUP(G$49,'Russian Bonds'!$B$1:$L$507,MATCH($A520,'Russian Bonds'!$A$2:$A$507,0))/100))</f>
        <v>1.1311981288967232</v>
      </c>
      <c r="H520">
        <f>H$50*EXP(-H$49*(HLOOKUP(H$49,'Russian Bonds'!$B$1:$L$507,MATCH($A520,'Russian Bonds'!$A$2:$A$507,0))/100))</f>
        <v>1.0436011352196302</v>
      </c>
      <c r="I520">
        <f>I$50*EXP(-I$49*(HLOOKUP(I$49,'Russian Bonds'!$B$1:$L$507,MATCH($A520,'Russian Bonds'!$A$2:$A$507,0))/100))</f>
        <v>0.96800053605658276</v>
      </c>
      <c r="J520">
        <f>J$50*EXP(-J$49*(HLOOKUP(J$49,'Russian Bonds'!$B$1:$L$507,MATCH($A520,'Russian Bonds'!$A$2:$A$507,0))/100))</f>
        <v>0.89787659881055071</v>
      </c>
      <c r="K520">
        <f>K$50*EXP(-K$49*(HLOOKUP(K$49,'Russian Bonds'!$B$1:$L$507,MATCH($A520,'Russian Bonds'!$A$2:$A$507,0))/100))</f>
        <v>10.741718841316375</v>
      </c>
      <c r="L520">
        <f>L$50*EXP(-L$49*(HLOOKUP(L$49,'Russian Bonds'!$B$1:$L$507,MATCH($A520,'Russian Bonds'!$A$2:$A$507,0))/100))</f>
        <v>0.43908248072375239</v>
      </c>
      <c r="M520">
        <f>M$50*EXP(-M$49*(HLOOKUP(M$49,'Russian Bonds'!$B$1:$L$507,MATCH($A520,'Russian Bonds'!$A$2:$A$507,0))/100))</f>
        <v>0.40670466313170933</v>
      </c>
      <c r="N520">
        <f>N$50*EXP(-N$49*(HLOOKUP(N$49,'Russian Bonds'!$B$1:$L$507,MATCH($A520,'Russian Bonds'!$A$2:$A$507,0))/100))</f>
        <v>0.37671437662561535</v>
      </c>
      <c r="O520">
        <f>O$50*EXP(-O$49*(HLOOKUP(O$49,'Russian Bonds'!$B$1:$L$507,MATCH($A520,'Russian Bonds'!$A$2:$A$507,0))/100))</f>
        <v>0.34893556534036568</v>
      </c>
      <c r="P520">
        <f>P$50*EXP(-P$49*(HLOOKUP(P$49,'Russian Bonds'!$B$1:$L$507,MATCH($A520,'Russian Bonds'!$A$2:$A$507,0))/100))</f>
        <v>0.30944713773676441</v>
      </c>
      <c r="Q520">
        <f>Q$50*EXP(-Q$49*(HLOOKUP(Q$49,'Russian Bonds'!$B$1:$L$507,MATCH($A520,'Russian Bonds'!$A$2:$A$507,0))/100))</f>
        <v>0.28579857475587356</v>
      </c>
      <c r="R520">
        <f>R$50*EXP(-R$49*(HLOOKUP(R$49,'Russian Bonds'!$B$1:$L$507,MATCH($A520,'Russian Bonds'!$A$2:$A$507,0))/100))</f>
        <v>0.26395728178287942</v>
      </c>
      <c r="S520">
        <f>S$50*EXP(-S$49*(HLOOKUP(S$49,'Russian Bonds'!$B$1:$L$507,MATCH($A520,'Russian Bonds'!$A$2:$A$507,0))/100))</f>
        <v>0.24378514366532725</v>
      </c>
      <c r="T520">
        <f>T$50*EXP(-T$49*(HLOOKUP(T$49,'Russian Bonds'!$B$1:$L$507,MATCH($A520,'Russian Bonds'!$A$2:$A$507,0))/100))</f>
        <v>0.22515460028418521</v>
      </c>
      <c r="U520" s="25">
        <f>U$50*EXP(-U$49*(HLOOKUP(U$49,'Russian Bonds'!$B$1:$L$507,MATCH($A520,'Russian Bonds'!$A$2:$A$507,0))/100))</f>
        <v>5.0816120181692979</v>
      </c>
      <c r="W520" s="129">
        <f t="shared" si="44"/>
        <v>75.468040435592982</v>
      </c>
      <c r="X520" s="21">
        <f t="shared" si="45"/>
        <v>5.7274773947900606</v>
      </c>
      <c r="Y520" s="28">
        <f t="shared" si="46"/>
        <v>8.9744785153888964E-4</v>
      </c>
    </row>
    <row r="521" spans="1:25" x14ac:dyDescent="0.2">
      <c r="A521" s="175">
        <v>41606</v>
      </c>
      <c r="B521">
        <f>B$50*EXP(-B$49*(HLOOKUP(B$49,'Russian Bonds'!$B$1:$L$507,MATCH($A521,'Russian Bonds'!$A$2:$A$507,0))/100))</f>
        <v>17.764413906390701</v>
      </c>
      <c r="C521">
        <f>C$50*EXP(-C$49*(HLOOKUP(C$49,'Russian Bonds'!$B$1:$L$507,MATCH($A521,'Russian Bonds'!$A$2:$A$507,0))/100))</f>
        <v>2.2464781812422485</v>
      </c>
      <c r="D521">
        <f>D$50*EXP(-D$49*(HLOOKUP(D$49,'Russian Bonds'!$B$1:$L$507,MATCH($A521,'Russian Bonds'!$A$2:$A$507,0))/100))</f>
        <v>16.349875750004944</v>
      </c>
      <c r="E521">
        <f>E$50*EXP(-E$49*(HLOOKUP(E$49,'Russian Bonds'!$B$1:$L$507,MATCH($A521,'Russian Bonds'!$A$2:$A$507,0))/100))</f>
        <v>1.6730859849529709</v>
      </c>
      <c r="F521">
        <f>F$50*EXP(-F$49*(HLOOKUP(F$49,'Russian Bonds'!$B$1:$L$507,MATCH($A521,'Russian Bonds'!$A$2:$A$507,0))/100))</f>
        <v>14.69976894503329</v>
      </c>
      <c r="G521">
        <f>G$50*EXP(-G$49*(HLOOKUP(G$49,'Russian Bonds'!$B$1:$L$507,MATCH($A521,'Russian Bonds'!$A$2:$A$507,0))/100))</f>
        <v>1.1318770514304537</v>
      </c>
      <c r="H521">
        <f>H$50*EXP(-H$49*(HLOOKUP(H$49,'Russian Bonds'!$B$1:$L$507,MATCH($A521,'Russian Bonds'!$A$2:$A$507,0))/100))</f>
        <v>1.0450632000154911</v>
      </c>
      <c r="I521">
        <f>I$50*EXP(-I$49*(HLOOKUP(I$49,'Russian Bonds'!$B$1:$L$507,MATCH($A521,'Russian Bonds'!$A$2:$A$507,0))/100))</f>
        <v>0.96955057661604538</v>
      </c>
      <c r="J521">
        <f>J$50*EXP(-J$49*(HLOOKUP(J$49,'Russian Bonds'!$B$1:$L$507,MATCH($A521,'Russian Bonds'!$A$2:$A$507,0))/100))</f>
        <v>0.89949423212162871</v>
      </c>
      <c r="K521">
        <f>K$50*EXP(-K$49*(HLOOKUP(K$49,'Russian Bonds'!$B$1:$L$507,MATCH($A521,'Russian Bonds'!$A$2:$A$507,0))/100))</f>
        <v>10.752465932807848</v>
      </c>
      <c r="L521">
        <f>L$50*EXP(-L$49*(HLOOKUP(L$49,'Russian Bonds'!$B$1:$L$507,MATCH($A521,'Russian Bonds'!$A$2:$A$507,0))/100))</f>
        <v>0.43956573719487929</v>
      </c>
      <c r="M521">
        <f>M$50*EXP(-M$49*(HLOOKUP(M$49,'Russian Bonds'!$B$1:$L$507,MATCH($A521,'Russian Bonds'!$A$2:$A$507,0))/100))</f>
        <v>0.40719300167199091</v>
      </c>
      <c r="N521">
        <f>N$50*EXP(-N$49*(HLOOKUP(N$49,'Russian Bonds'!$B$1:$L$507,MATCH($A521,'Russian Bonds'!$A$2:$A$507,0))/100))</f>
        <v>0.37720442377686203</v>
      </c>
      <c r="O521">
        <f>O$50*EXP(-O$49*(HLOOKUP(O$49,'Russian Bonds'!$B$1:$L$507,MATCH($A521,'Russian Bonds'!$A$2:$A$507,0))/100))</f>
        <v>0.34942441724833201</v>
      </c>
      <c r="P521">
        <f>P$50*EXP(-P$49*(HLOOKUP(P$49,'Russian Bonds'!$B$1:$L$507,MATCH($A521,'Russian Bonds'!$A$2:$A$507,0))/100))</f>
        <v>0.30991165674552884</v>
      </c>
      <c r="Q521">
        <f>Q$50*EXP(-Q$49*(HLOOKUP(Q$49,'Russian Bonds'!$B$1:$L$507,MATCH($A521,'Russian Bonds'!$A$2:$A$507,0))/100))</f>
        <v>0.28625621849284183</v>
      </c>
      <c r="R521">
        <f>R$50*EXP(-R$49*(HLOOKUP(R$49,'Russian Bonds'!$B$1:$L$507,MATCH($A521,'Russian Bonds'!$A$2:$A$507,0))/100))</f>
        <v>0.26440639079641143</v>
      </c>
      <c r="S521">
        <f>S$50*EXP(-S$49*(HLOOKUP(S$49,'Russian Bonds'!$B$1:$L$507,MATCH($A521,'Russian Bonds'!$A$2:$A$507,0))/100))</f>
        <v>0.24422435209292342</v>
      </c>
      <c r="T521">
        <f>T$50*EXP(-T$49*(HLOOKUP(T$49,'Russian Bonds'!$B$1:$L$507,MATCH($A521,'Russian Bonds'!$A$2:$A$507,0))/100))</f>
        <v>0.22558280068629022</v>
      </c>
      <c r="U521" s="25">
        <f>U$50*EXP(-U$49*(HLOOKUP(U$49,'Russian Bonds'!$B$1:$L$507,MATCH($A521,'Russian Bonds'!$A$2:$A$507,0))/100))</f>
        <v>5.0816120181692979</v>
      </c>
      <c r="W521" s="129">
        <f t="shared" si="44"/>
        <v>75.517454777490968</v>
      </c>
      <c r="X521" s="21">
        <f t="shared" si="45"/>
        <v>5.7276371082897448</v>
      </c>
      <c r="Y521" s="28">
        <f t="shared" si="46"/>
        <v>6.5455749365237945E-4</v>
      </c>
    </row>
    <row r="522" spans="1:25" x14ac:dyDescent="0.2">
      <c r="A522" s="175">
        <v>41607</v>
      </c>
      <c r="B522">
        <f>B$50*EXP(-B$49*(HLOOKUP(B$49,'Russian Bonds'!$B$1:$L$507,MATCH($A522,'Russian Bonds'!$A$2:$A$507,0))/100))</f>
        <v>17.762637553819172</v>
      </c>
      <c r="C522">
        <f>C$50*EXP(-C$49*(HLOOKUP(C$49,'Russian Bonds'!$B$1:$L$507,MATCH($A522,'Russian Bonds'!$A$2:$A$507,0))/100))</f>
        <v>2.2464781812422485</v>
      </c>
      <c r="D522">
        <f>D$50*EXP(-D$49*(HLOOKUP(D$49,'Russian Bonds'!$B$1:$L$507,MATCH($A522,'Russian Bonds'!$A$2:$A$507,0))/100))</f>
        <v>16.344971522950779</v>
      </c>
      <c r="E522">
        <f>E$50*EXP(-E$49*(HLOOKUP(E$49,'Russian Bonds'!$B$1:$L$507,MATCH($A522,'Russian Bonds'!$A$2:$A$507,0))/100))</f>
        <v>1.6724168843880243</v>
      </c>
      <c r="F522">
        <f>F$50*EXP(-F$49*(HLOOKUP(F$49,'Russian Bonds'!$B$1:$L$507,MATCH($A522,'Russian Bonds'!$A$2:$A$507,0))/100))</f>
        <v>14.692420897725686</v>
      </c>
      <c r="G522">
        <f>G$50*EXP(-G$49*(HLOOKUP(G$49,'Russian Bonds'!$B$1:$L$507,MATCH($A522,'Russian Bonds'!$A$2:$A$507,0))/100))</f>
        <v>1.1311981288967232</v>
      </c>
      <c r="H522">
        <f>H$50*EXP(-H$49*(HLOOKUP(H$49,'Russian Bonds'!$B$1:$L$507,MATCH($A522,'Russian Bonds'!$A$2:$A$507,0))/100))</f>
        <v>1.0436011352196302</v>
      </c>
      <c r="I522">
        <f>I$50*EXP(-I$49*(HLOOKUP(I$49,'Russian Bonds'!$B$1:$L$507,MATCH($A522,'Russian Bonds'!$A$2:$A$507,0))/100))</f>
        <v>0.96800053605658276</v>
      </c>
      <c r="J522">
        <f>J$50*EXP(-J$49*(HLOOKUP(J$49,'Russian Bonds'!$B$1:$L$507,MATCH($A522,'Russian Bonds'!$A$2:$A$507,0))/100))</f>
        <v>0.89787659881055071</v>
      </c>
      <c r="K522">
        <f>K$50*EXP(-K$49*(HLOOKUP(K$49,'Russian Bonds'!$B$1:$L$507,MATCH($A522,'Russian Bonds'!$A$2:$A$507,0))/100))</f>
        <v>10.741718841316375</v>
      </c>
      <c r="L522">
        <f>L$50*EXP(-L$49*(HLOOKUP(L$49,'Russian Bonds'!$B$1:$L$507,MATCH($A522,'Russian Bonds'!$A$2:$A$507,0))/100))</f>
        <v>0.43908248072375239</v>
      </c>
      <c r="M522">
        <f>M$50*EXP(-M$49*(HLOOKUP(M$49,'Russian Bonds'!$B$1:$L$507,MATCH($A522,'Russian Bonds'!$A$2:$A$507,0))/100))</f>
        <v>0.40670466313170933</v>
      </c>
      <c r="N522">
        <f>N$50*EXP(-N$49*(HLOOKUP(N$49,'Russian Bonds'!$B$1:$L$507,MATCH($A522,'Russian Bonds'!$A$2:$A$507,0))/100))</f>
        <v>0.37671437662561535</v>
      </c>
      <c r="O522">
        <f>O$50*EXP(-O$49*(HLOOKUP(O$49,'Russian Bonds'!$B$1:$L$507,MATCH($A522,'Russian Bonds'!$A$2:$A$507,0))/100))</f>
        <v>0.34893556534036568</v>
      </c>
      <c r="P522">
        <f>P$50*EXP(-P$49*(HLOOKUP(P$49,'Russian Bonds'!$B$1:$L$507,MATCH($A522,'Russian Bonds'!$A$2:$A$507,0))/100))</f>
        <v>0.30944713773676441</v>
      </c>
      <c r="Q522">
        <f>Q$50*EXP(-Q$49*(HLOOKUP(Q$49,'Russian Bonds'!$B$1:$L$507,MATCH($A522,'Russian Bonds'!$A$2:$A$507,0))/100))</f>
        <v>0.28579857475587356</v>
      </c>
      <c r="R522">
        <f>R$50*EXP(-R$49*(HLOOKUP(R$49,'Russian Bonds'!$B$1:$L$507,MATCH($A522,'Russian Bonds'!$A$2:$A$507,0))/100))</f>
        <v>0.26395728178287942</v>
      </c>
      <c r="S522">
        <f>S$50*EXP(-S$49*(HLOOKUP(S$49,'Russian Bonds'!$B$1:$L$507,MATCH($A522,'Russian Bonds'!$A$2:$A$507,0))/100))</f>
        <v>0.24378514366532725</v>
      </c>
      <c r="T522">
        <f>T$50*EXP(-T$49*(HLOOKUP(T$49,'Russian Bonds'!$B$1:$L$507,MATCH($A522,'Russian Bonds'!$A$2:$A$507,0))/100))</f>
        <v>0.22515460028418521</v>
      </c>
      <c r="U522" s="25">
        <f>U$50*EXP(-U$49*(HLOOKUP(U$49,'Russian Bonds'!$B$1:$L$507,MATCH($A522,'Russian Bonds'!$A$2:$A$507,0))/100))</f>
        <v>5.0714589505848986</v>
      </c>
      <c r="W522" s="129">
        <f t="shared" si="44"/>
        <v>75.47235905505714</v>
      </c>
      <c r="X522" s="21">
        <f t="shared" si="45"/>
        <v>5.7248311811605159</v>
      </c>
      <c r="Y522" s="28">
        <f t="shared" si="46"/>
        <v>-5.9733464967012188E-4</v>
      </c>
    </row>
    <row r="523" spans="1:25" x14ac:dyDescent="0.2">
      <c r="A523" s="175">
        <v>41608</v>
      </c>
      <c r="B523">
        <f>B$50*EXP(-B$49*(HLOOKUP(B$49,'Russian Bonds'!$B$1:$L$507,MATCH($A523,'Russian Bonds'!$A$2:$A$507,0))/100))</f>
        <v>17.762637553819172</v>
      </c>
      <c r="C523">
        <f>C$50*EXP(-C$49*(HLOOKUP(C$49,'Russian Bonds'!$B$1:$L$507,MATCH($A523,'Russian Bonds'!$A$2:$A$507,0))/100))</f>
        <v>2.2464781812422485</v>
      </c>
      <c r="D523">
        <f>D$50*EXP(-D$49*(HLOOKUP(D$49,'Russian Bonds'!$B$1:$L$507,MATCH($A523,'Russian Bonds'!$A$2:$A$507,0))/100))</f>
        <v>16.349875750004944</v>
      </c>
      <c r="E523">
        <f>E$50*EXP(-E$49*(HLOOKUP(E$49,'Russian Bonds'!$B$1:$L$507,MATCH($A523,'Russian Bonds'!$A$2:$A$507,0))/100))</f>
        <v>1.6730859849529709</v>
      </c>
      <c r="F523">
        <f>F$50*EXP(-F$49*(HLOOKUP(F$49,'Russian Bonds'!$B$1:$L$507,MATCH($A523,'Russian Bonds'!$A$2:$A$507,0))/100))</f>
        <v>14.692420897725686</v>
      </c>
      <c r="G523">
        <f>G$50*EXP(-G$49*(HLOOKUP(G$49,'Russian Bonds'!$B$1:$L$507,MATCH($A523,'Russian Bonds'!$A$2:$A$507,0))/100))</f>
        <v>1.1311981288967232</v>
      </c>
      <c r="H523">
        <f>H$50*EXP(-H$49*(HLOOKUP(H$49,'Russian Bonds'!$B$1:$L$507,MATCH($A523,'Russian Bonds'!$A$2:$A$507,0))/100))</f>
        <v>1.0436011352196302</v>
      </c>
      <c r="I523">
        <f>I$50*EXP(-I$49*(HLOOKUP(I$49,'Russian Bonds'!$B$1:$L$507,MATCH($A523,'Russian Bonds'!$A$2:$A$507,0))/100))</f>
        <v>0.96800053605658276</v>
      </c>
      <c r="J523">
        <f>J$50*EXP(-J$49*(HLOOKUP(J$49,'Russian Bonds'!$B$1:$L$507,MATCH($A523,'Russian Bonds'!$A$2:$A$507,0))/100))</f>
        <v>0.89787659881055071</v>
      </c>
      <c r="K523">
        <f>K$50*EXP(-K$49*(HLOOKUP(K$49,'Russian Bonds'!$B$1:$L$507,MATCH($A523,'Russian Bonds'!$A$2:$A$507,0))/100))</f>
        <v>10.752465932807848</v>
      </c>
      <c r="L523">
        <f>L$50*EXP(-L$49*(HLOOKUP(L$49,'Russian Bonds'!$B$1:$L$507,MATCH($A523,'Russian Bonds'!$A$2:$A$507,0))/100))</f>
        <v>0.43956573719487929</v>
      </c>
      <c r="M523">
        <f>M$50*EXP(-M$49*(HLOOKUP(M$49,'Russian Bonds'!$B$1:$L$507,MATCH($A523,'Russian Bonds'!$A$2:$A$507,0))/100))</f>
        <v>0.40719300167199091</v>
      </c>
      <c r="N523">
        <f>N$50*EXP(-N$49*(HLOOKUP(N$49,'Russian Bonds'!$B$1:$L$507,MATCH($A523,'Russian Bonds'!$A$2:$A$507,0))/100))</f>
        <v>0.37720442377686203</v>
      </c>
      <c r="O523">
        <f>O$50*EXP(-O$49*(HLOOKUP(O$49,'Russian Bonds'!$B$1:$L$507,MATCH($A523,'Russian Bonds'!$A$2:$A$507,0))/100))</f>
        <v>0.34942441724833201</v>
      </c>
      <c r="P523">
        <f>P$50*EXP(-P$49*(HLOOKUP(P$49,'Russian Bonds'!$B$1:$L$507,MATCH($A523,'Russian Bonds'!$A$2:$A$507,0))/100))</f>
        <v>0.3103768730556517</v>
      </c>
      <c r="Q523">
        <f>Q$50*EXP(-Q$49*(HLOOKUP(Q$49,'Russian Bonds'!$B$1:$L$507,MATCH($A523,'Russian Bonds'!$A$2:$A$507,0))/100))</f>
        <v>0.28671459504588587</v>
      </c>
      <c r="R523">
        <f>R$50*EXP(-R$49*(HLOOKUP(R$49,'Russian Bonds'!$B$1:$L$507,MATCH($A523,'Russian Bonds'!$A$2:$A$507,0))/100))</f>
        <v>0.26485626394459688</v>
      </c>
      <c r="S523">
        <f>S$50*EXP(-S$49*(HLOOKUP(S$49,'Russian Bonds'!$B$1:$L$507,MATCH($A523,'Russian Bonds'!$A$2:$A$507,0))/100))</f>
        <v>0.24466435180763399</v>
      </c>
      <c r="T523">
        <f>T$50*EXP(-T$49*(HLOOKUP(T$49,'Russian Bonds'!$B$1:$L$507,MATCH($A523,'Russian Bonds'!$A$2:$A$507,0))/100))</f>
        <v>0.22601181544255067</v>
      </c>
      <c r="U523" s="25">
        <f>U$50*EXP(-U$49*(HLOOKUP(U$49,'Russian Bonds'!$B$1:$L$507,MATCH($A523,'Russian Bonds'!$A$2:$A$507,0))/100))</f>
        <v>5.0917854122085435</v>
      </c>
      <c r="W523" s="129">
        <f t="shared" si="44"/>
        <v>75.515437590933246</v>
      </c>
      <c r="X523" s="21">
        <f t="shared" si="45"/>
        <v>5.72993159780063</v>
      </c>
      <c r="Y523" s="28">
        <f t="shared" si="46"/>
        <v>5.7062276557370329E-4</v>
      </c>
    </row>
    <row r="524" spans="1:25" x14ac:dyDescent="0.2">
      <c r="A524" s="175">
        <v>41611</v>
      </c>
      <c r="B524">
        <f>B$50*EXP(-B$49*(HLOOKUP(B$49,'Russian Bonds'!$B$1:$L$507,MATCH($A524,'Russian Bonds'!$A$2:$A$507,0))/100))</f>
        <v>17.771521093295874</v>
      </c>
      <c r="C524">
        <f>C$50*EXP(-C$49*(HLOOKUP(C$49,'Russian Bonds'!$B$1:$L$507,MATCH($A524,'Russian Bonds'!$A$2:$A$507,0))/100))</f>
        <v>2.2491755731712098</v>
      </c>
      <c r="D524">
        <f>D$50*EXP(-D$49*(HLOOKUP(D$49,'Russian Bonds'!$B$1:$L$507,MATCH($A524,'Russian Bonds'!$A$2:$A$507,0))/100))</f>
        <v>16.3793320290529</v>
      </c>
      <c r="E524">
        <f>E$50*EXP(-E$49*(HLOOKUP(E$49,'Russian Bonds'!$B$1:$L$507,MATCH($A524,'Russian Bonds'!$A$2:$A$507,0))/100))</f>
        <v>1.6771062136615988</v>
      </c>
      <c r="F524">
        <f>F$50*EXP(-F$49*(HLOOKUP(F$49,'Russian Bonds'!$B$1:$L$507,MATCH($A524,'Russian Bonds'!$A$2:$A$507,0))/100))</f>
        <v>14.721835143962627</v>
      </c>
      <c r="G524">
        <f>G$50*EXP(-G$49*(HLOOKUP(G$49,'Russian Bonds'!$B$1:$L$507,MATCH($A524,'Russian Bonds'!$A$2:$A$507,0))/100))</f>
        <v>1.1339162648645313</v>
      </c>
      <c r="H524">
        <f>H$50*EXP(-H$49*(HLOOKUP(H$49,'Russian Bonds'!$B$1:$L$507,MATCH($A524,'Russian Bonds'!$A$2:$A$507,0))/100))</f>
        <v>1.0450632000154911</v>
      </c>
      <c r="I524">
        <f>I$50*EXP(-I$49*(HLOOKUP(I$49,'Russian Bonds'!$B$1:$L$507,MATCH($A524,'Russian Bonds'!$A$2:$A$507,0))/100))</f>
        <v>0.96955057661604538</v>
      </c>
      <c r="J524">
        <f>J$50*EXP(-J$49*(HLOOKUP(J$49,'Russian Bonds'!$B$1:$L$507,MATCH($A524,'Russian Bonds'!$A$2:$A$507,0))/100))</f>
        <v>0.89949423212162871</v>
      </c>
      <c r="K524">
        <f>K$50*EXP(-K$49*(HLOOKUP(K$49,'Russian Bonds'!$B$1:$L$507,MATCH($A524,'Russian Bonds'!$A$2:$A$507,0))/100))</f>
        <v>10.752465932807848</v>
      </c>
      <c r="L524">
        <f>L$50*EXP(-L$49*(HLOOKUP(L$49,'Russian Bonds'!$B$1:$L$507,MATCH($A524,'Russian Bonds'!$A$2:$A$507,0))/100))</f>
        <v>0.43956573719487929</v>
      </c>
      <c r="M524">
        <f>M$50*EXP(-M$49*(HLOOKUP(M$49,'Russian Bonds'!$B$1:$L$507,MATCH($A524,'Russian Bonds'!$A$2:$A$507,0))/100))</f>
        <v>0.40719300167199091</v>
      </c>
      <c r="N524">
        <f>N$50*EXP(-N$49*(HLOOKUP(N$49,'Russian Bonds'!$B$1:$L$507,MATCH($A524,'Russian Bonds'!$A$2:$A$507,0))/100))</f>
        <v>0.37720442377686203</v>
      </c>
      <c r="O524">
        <f>O$50*EXP(-O$49*(HLOOKUP(O$49,'Russian Bonds'!$B$1:$L$507,MATCH($A524,'Russian Bonds'!$A$2:$A$507,0))/100))</f>
        <v>0.34942441724833201</v>
      </c>
      <c r="P524">
        <f>P$50*EXP(-P$49*(HLOOKUP(P$49,'Russian Bonds'!$B$1:$L$507,MATCH($A524,'Russian Bonds'!$A$2:$A$507,0))/100))</f>
        <v>0.30991165674552884</v>
      </c>
      <c r="Q524">
        <f>Q$50*EXP(-Q$49*(HLOOKUP(Q$49,'Russian Bonds'!$B$1:$L$507,MATCH($A524,'Russian Bonds'!$A$2:$A$507,0))/100))</f>
        <v>0.28625621849284183</v>
      </c>
      <c r="R524">
        <f>R$50*EXP(-R$49*(HLOOKUP(R$49,'Russian Bonds'!$B$1:$L$507,MATCH($A524,'Russian Bonds'!$A$2:$A$507,0))/100))</f>
        <v>0.26440639079641143</v>
      </c>
      <c r="S524">
        <f>S$50*EXP(-S$49*(HLOOKUP(S$49,'Russian Bonds'!$B$1:$L$507,MATCH($A524,'Russian Bonds'!$A$2:$A$507,0))/100))</f>
        <v>0.24422435209292342</v>
      </c>
      <c r="T524">
        <f>T$50*EXP(-T$49*(HLOOKUP(T$49,'Russian Bonds'!$B$1:$L$507,MATCH($A524,'Russian Bonds'!$A$2:$A$507,0))/100))</f>
        <v>0.22558280068629022</v>
      </c>
      <c r="U524" s="25">
        <f>U$50*EXP(-U$49*(HLOOKUP(U$49,'Russian Bonds'!$B$1:$L$507,MATCH($A524,'Russian Bonds'!$A$2:$A$507,0))/100))</f>
        <v>5.0816120181692979</v>
      </c>
      <c r="W524" s="129">
        <f t="shared" si="44"/>
        <v>75.584841276445104</v>
      </c>
      <c r="X524" s="21">
        <f t="shared" si="45"/>
        <v>5.725699584686577</v>
      </c>
      <c r="Y524" s="28">
        <f t="shared" si="46"/>
        <v>9.1864410725055743E-4</v>
      </c>
    </row>
    <row r="525" spans="1:25" x14ac:dyDescent="0.2">
      <c r="A525" s="175">
        <v>41612</v>
      </c>
      <c r="B525">
        <f>B$50*EXP(-B$49*(HLOOKUP(B$49,'Russian Bonds'!$B$1:$L$507,MATCH($A525,'Russian Bonds'!$A$2:$A$507,0))/100))</f>
        <v>17.773298334265771</v>
      </c>
      <c r="C525">
        <f>C$50*EXP(-C$49*(HLOOKUP(C$49,'Russian Bonds'!$B$1:$L$507,MATCH($A525,'Russian Bonds'!$A$2:$A$507,0))/100))</f>
        <v>2.2491755731712098</v>
      </c>
      <c r="D525">
        <f>D$50*EXP(-D$49*(HLOOKUP(D$49,'Russian Bonds'!$B$1:$L$507,MATCH($A525,'Russian Bonds'!$A$2:$A$507,0))/100))</f>
        <v>16.374418966440423</v>
      </c>
      <c r="E525">
        <f>E$50*EXP(-E$49*(HLOOKUP(E$49,'Russian Bonds'!$B$1:$L$507,MATCH($A525,'Russian Bonds'!$A$2:$A$507,0))/100))</f>
        <v>1.6764355053267441</v>
      </c>
      <c r="F525">
        <f>F$50*EXP(-F$49*(HLOOKUP(F$49,'Russian Bonds'!$B$1:$L$507,MATCH($A525,'Russian Bonds'!$A$2:$A$507,0))/100))</f>
        <v>14.71447606631337</v>
      </c>
      <c r="G525">
        <f>G$50*EXP(-G$49*(HLOOKUP(G$49,'Russian Bonds'!$B$1:$L$507,MATCH($A525,'Russian Bonds'!$A$2:$A$507,0))/100))</f>
        <v>1.1332361191697256</v>
      </c>
      <c r="H525">
        <f>H$50*EXP(-H$49*(HLOOKUP(H$49,'Russian Bonds'!$B$1:$L$507,MATCH($A525,'Russian Bonds'!$A$2:$A$507,0))/100))</f>
        <v>1.0436011352196302</v>
      </c>
      <c r="I525">
        <f>I$50*EXP(-I$49*(HLOOKUP(I$49,'Russian Bonds'!$B$1:$L$507,MATCH($A525,'Russian Bonds'!$A$2:$A$507,0))/100))</f>
        <v>0.96800053605658276</v>
      </c>
      <c r="J525">
        <f>J$50*EXP(-J$49*(HLOOKUP(J$49,'Russian Bonds'!$B$1:$L$507,MATCH($A525,'Russian Bonds'!$A$2:$A$507,0))/100))</f>
        <v>0.89787659881055071</v>
      </c>
      <c r="K525">
        <f>K$50*EXP(-K$49*(HLOOKUP(K$49,'Russian Bonds'!$B$1:$L$507,MATCH($A525,'Russian Bonds'!$A$2:$A$507,0))/100))</f>
        <v>10.730982491544641</v>
      </c>
      <c r="L525">
        <f>L$50*EXP(-L$49*(HLOOKUP(L$49,'Russian Bonds'!$B$1:$L$507,MATCH($A525,'Russian Bonds'!$A$2:$A$507,0))/100))</f>
        <v>0.43859975554248076</v>
      </c>
      <c r="M525">
        <f>M$50*EXP(-M$49*(HLOOKUP(M$49,'Russian Bonds'!$B$1:$L$507,MATCH($A525,'Russian Bonds'!$A$2:$A$507,0))/100))</f>
        <v>0.40621691024621287</v>
      </c>
      <c r="N525">
        <f>N$50*EXP(-N$49*(HLOOKUP(N$49,'Russian Bonds'!$B$1:$L$507,MATCH($A525,'Russian Bonds'!$A$2:$A$507,0))/100))</f>
        <v>0.37622496612175482</v>
      </c>
      <c r="O525">
        <f>O$50*EXP(-O$49*(HLOOKUP(O$49,'Russian Bonds'!$B$1:$L$507,MATCH($A525,'Russian Bonds'!$A$2:$A$507,0))/100))</f>
        <v>0.34844739734621916</v>
      </c>
      <c r="P525">
        <f>P$50*EXP(-P$49*(HLOOKUP(P$49,'Russian Bonds'!$B$1:$L$507,MATCH($A525,'Russian Bonds'!$A$2:$A$507,0))/100))</f>
        <v>0.30852018744420562</v>
      </c>
      <c r="Q525">
        <f>Q$50*EXP(-Q$49*(HLOOKUP(Q$49,'Russian Bonds'!$B$1:$L$507,MATCH($A525,'Russian Bonds'!$A$2:$A$507,0))/100))</f>
        <v>0.28488548104576411</v>
      </c>
      <c r="R525">
        <f>R$50*EXP(-R$49*(HLOOKUP(R$49,'Russian Bonds'!$B$1:$L$507,MATCH($A525,'Russian Bonds'!$A$2:$A$507,0))/100))</f>
        <v>0.26306135097027894</v>
      </c>
      <c r="S525">
        <f>S$50*EXP(-S$49*(HLOOKUP(S$49,'Russian Bonds'!$B$1:$L$507,MATCH($A525,'Russian Bonds'!$A$2:$A$507,0))/100))</f>
        <v>0.24290909498189467</v>
      </c>
      <c r="T525">
        <f>T$50*EXP(-T$49*(HLOOKUP(T$49,'Russian Bonds'!$B$1:$L$507,MATCH($A525,'Russian Bonds'!$A$2:$A$507,0))/100))</f>
        <v>0.22430063636216013</v>
      </c>
      <c r="U525" s="25">
        <f>U$50*EXP(-U$49*(HLOOKUP(U$49,'Russian Bonds'!$B$1:$L$507,MATCH($A525,'Russian Bonds'!$A$2:$A$507,0))/100))</f>
        <v>5.0411213008435078</v>
      </c>
      <c r="W525" s="129">
        <f t="shared" si="44"/>
        <v>75.495788407223131</v>
      </c>
      <c r="X525" s="21">
        <f t="shared" si="45"/>
        <v>5.7154880389981662</v>
      </c>
      <c r="Y525" s="28">
        <f t="shared" si="46"/>
        <v>-1.1788788506098926E-3</v>
      </c>
    </row>
    <row r="526" spans="1:25" x14ac:dyDescent="0.2">
      <c r="A526" s="175">
        <v>41613</v>
      </c>
      <c r="B526">
        <f>B$50*EXP(-B$49*(HLOOKUP(B$49,'Russian Bonds'!$B$1:$L$507,MATCH($A526,'Russian Bonds'!$A$2:$A$507,0))/100))</f>
        <v>17.773298334265771</v>
      </c>
      <c r="C526">
        <f>C$50*EXP(-C$49*(HLOOKUP(C$49,'Russian Bonds'!$B$1:$L$507,MATCH($A526,'Russian Bonds'!$A$2:$A$507,0))/100))</f>
        <v>2.2491755731712098</v>
      </c>
      <c r="D526">
        <f>D$50*EXP(-D$49*(HLOOKUP(D$49,'Russian Bonds'!$B$1:$L$507,MATCH($A526,'Russian Bonds'!$A$2:$A$507,0))/100))</f>
        <v>16.3793320290529</v>
      </c>
      <c r="E526">
        <f>E$50*EXP(-E$49*(HLOOKUP(E$49,'Russian Bonds'!$B$1:$L$507,MATCH($A526,'Russian Bonds'!$A$2:$A$507,0))/100))</f>
        <v>1.6771062136615988</v>
      </c>
      <c r="F526">
        <f>F$50*EXP(-F$49*(HLOOKUP(F$49,'Russian Bonds'!$B$1:$L$507,MATCH($A526,'Russian Bonds'!$A$2:$A$507,0))/100))</f>
        <v>14.729197902070741</v>
      </c>
      <c r="G526">
        <f>G$50*EXP(-G$49*(HLOOKUP(G$49,'Russian Bonds'!$B$1:$L$507,MATCH($A526,'Russian Bonds'!$A$2:$A$507,0))/100))</f>
        <v>1.134596818769205</v>
      </c>
      <c r="H526">
        <f>H$50*EXP(-H$49*(HLOOKUP(H$49,'Russian Bonds'!$B$1:$L$507,MATCH($A526,'Russian Bonds'!$A$2:$A$507,0))/100))</f>
        <v>1.0465273131355581</v>
      </c>
      <c r="I526">
        <f>I$50*EXP(-I$49*(HLOOKUP(I$49,'Russian Bonds'!$B$1:$L$507,MATCH($A526,'Russian Bonds'!$A$2:$A$507,0))/100))</f>
        <v>0.97110309922551385</v>
      </c>
      <c r="J526">
        <f>J$50*EXP(-J$49*(HLOOKUP(J$49,'Russian Bonds'!$B$1:$L$507,MATCH($A526,'Russian Bonds'!$A$2:$A$507,0))/100))</f>
        <v>0.90111477979480559</v>
      </c>
      <c r="K526">
        <f>K$50*EXP(-K$49*(HLOOKUP(K$49,'Russian Bonds'!$B$1:$L$507,MATCH($A526,'Russian Bonds'!$A$2:$A$507,0))/100))</f>
        <v>10.763223776766146</v>
      </c>
      <c r="L526">
        <f>L$50*EXP(-L$49*(HLOOKUP(L$49,'Russian Bonds'!$B$1:$L$507,MATCH($A526,'Russian Bonds'!$A$2:$A$507,0))/100))</f>
        <v>0.44004952554060184</v>
      </c>
      <c r="M526">
        <f>M$50*EXP(-M$49*(HLOOKUP(M$49,'Russian Bonds'!$B$1:$L$507,MATCH($A526,'Russian Bonds'!$A$2:$A$507,0))/100))</f>
        <v>0.40768192657026531</v>
      </c>
      <c r="N526">
        <f>N$50*EXP(-N$49*(HLOOKUP(N$49,'Russian Bonds'!$B$1:$L$507,MATCH($A526,'Russian Bonds'!$A$2:$A$507,0))/100))</f>
        <v>0.3776951084036746</v>
      </c>
      <c r="O526">
        <f>O$50*EXP(-O$49*(HLOOKUP(O$49,'Russian Bonds'!$B$1:$L$507,MATCH($A526,'Russian Bonds'!$A$2:$A$507,0))/100))</f>
        <v>0.34991395402826797</v>
      </c>
      <c r="P526">
        <f>P$50*EXP(-P$49*(HLOOKUP(P$49,'Russian Bonds'!$B$1:$L$507,MATCH($A526,'Russian Bonds'!$A$2:$A$507,0))/100))</f>
        <v>0.30944713773676441</v>
      </c>
      <c r="Q526">
        <f>Q$50*EXP(-Q$49*(HLOOKUP(Q$49,'Russian Bonds'!$B$1:$L$507,MATCH($A526,'Russian Bonds'!$A$2:$A$507,0))/100))</f>
        <v>0.28579857475587356</v>
      </c>
      <c r="R526">
        <f>R$50*EXP(-R$49*(HLOOKUP(R$49,'Russian Bonds'!$B$1:$L$507,MATCH($A526,'Russian Bonds'!$A$2:$A$507,0))/100))</f>
        <v>0.26395728178287942</v>
      </c>
      <c r="S526">
        <f>S$50*EXP(-S$49*(HLOOKUP(S$49,'Russian Bonds'!$B$1:$L$507,MATCH($A526,'Russian Bonds'!$A$2:$A$507,0))/100))</f>
        <v>0.24378514366532725</v>
      </c>
      <c r="T526">
        <f>T$50*EXP(-T$49*(HLOOKUP(T$49,'Russian Bonds'!$B$1:$L$507,MATCH($A526,'Russian Bonds'!$A$2:$A$507,0))/100))</f>
        <v>0.22515460028418521</v>
      </c>
      <c r="U526" s="25">
        <f>U$50*EXP(-U$49*(HLOOKUP(U$49,'Russian Bonds'!$B$1:$L$507,MATCH($A526,'Russian Bonds'!$A$2:$A$507,0))/100))</f>
        <v>5.0714589505848986</v>
      </c>
      <c r="W526" s="129">
        <f t="shared" si="44"/>
        <v>75.599618043266162</v>
      </c>
      <c r="X526" s="21">
        <f t="shared" si="45"/>
        <v>5.7241955123403816</v>
      </c>
      <c r="Y526" s="28">
        <f t="shared" si="46"/>
        <v>1.3743588216943191E-3</v>
      </c>
    </row>
    <row r="527" spans="1:25" x14ac:dyDescent="0.2">
      <c r="A527" s="175">
        <v>41614</v>
      </c>
      <c r="B527">
        <f>B$50*EXP(-B$49*(HLOOKUP(B$49,'Russian Bonds'!$B$1:$L$507,MATCH($A527,'Russian Bonds'!$A$2:$A$507,0))/100))</f>
        <v>17.776853349422293</v>
      </c>
      <c r="C527">
        <f>C$50*EXP(-C$49*(HLOOKUP(C$49,'Russian Bonds'!$B$1:$L$507,MATCH($A527,'Russian Bonds'!$A$2:$A$507,0))/100))</f>
        <v>2.2500754233585174</v>
      </c>
      <c r="D527">
        <f>D$50*EXP(-D$49*(HLOOKUP(D$49,'Russian Bonds'!$B$1:$L$507,MATCH($A527,'Russian Bonds'!$A$2:$A$507,0))/100))</f>
        <v>16.389162577139842</v>
      </c>
      <c r="E527">
        <f>E$50*EXP(-E$49*(HLOOKUP(E$49,'Russian Bonds'!$B$1:$L$507,MATCH($A527,'Russian Bonds'!$A$2:$A$507,0))/100))</f>
        <v>1.6784484354496583</v>
      </c>
      <c r="F527">
        <f>F$50*EXP(-F$49*(HLOOKUP(F$49,'Russian Bonds'!$B$1:$L$507,MATCH($A527,'Russian Bonds'!$A$2:$A$507,0))/100))</f>
        <v>14.729197902070741</v>
      </c>
      <c r="G527">
        <f>G$50*EXP(-G$49*(HLOOKUP(G$49,'Russian Bonds'!$B$1:$L$507,MATCH($A527,'Russian Bonds'!$A$2:$A$507,0))/100))</f>
        <v>1.134596818769205</v>
      </c>
      <c r="H527">
        <f>H$50*EXP(-H$49*(HLOOKUP(H$49,'Russian Bonds'!$B$1:$L$507,MATCH($A527,'Russian Bonds'!$A$2:$A$507,0))/100))</f>
        <v>1.0450632000154911</v>
      </c>
      <c r="I527">
        <f>I$50*EXP(-I$49*(HLOOKUP(I$49,'Russian Bonds'!$B$1:$L$507,MATCH($A527,'Russian Bonds'!$A$2:$A$507,0))/100))</f>
        <v>0.96955057661604538</v>
      </c>
      <c r="J527">
        <f>J$50*EXP(-J$49*(HLOOKUP(J$49,'Russian Bonds'!$B$1:$L$507,MATCH($A527,'Russian Bonds'!$A$2:$A$507,0))/100))</f>
        <v>0.89949423212162871</v>
      </c>
      <c r="K527">
        <f>K$50*EXP(-K$49*(HLOOKUP(K$49,'Russian Bonds'!$B$1:$L$507,MATCH($A527,'Russian Bonds'!$A$2:$A$507,0))/100))</f>
        <v>10.752465932807848</v>
      </c>
      <c r="L527">
        <f>L$50*EXP(-L$49*(HLOOKUP(L$49,'Russian Bonds'!$B$1:$L$507,MATCH($A527,'Russian Bonds'!$A$2:$A$507,0))/100))</f>
        <v>0.43956573719487929</v>
      </c>
      <c r="M527">
        <f>M$50*EXP(-M$49*(HLOOKUP(M$49,'Russian Bonds'!$B$1:$L$507,MATCH($A527,'Russian Bonds'!$A$2:$A$507,0))/100))</f>
        <v>0.40719300167199091</v>
      </c>
      <c r="N527">
        <f>N$50*EXP(-N$49*(HLOOKUP(N$49,'Russian Bonds'!$B$1:$L$507,MATCH($A527,'Russian Bonds'!$A$2:$A$507,0))/100))</f>
        <v>0.37720442377686203</v>
      </c>
      <c r="O527">
        <f>O$50*EXP(-O$49*(HLOOKUP(O$49,'Russian Bonds'!$B$1:$L$507,MATCH($A527,'Russian Bonds'!$A$2:$A$507,0))/100))</f>
        <v>0.34942441724833201</v>
      </c>
      <c r="P527">
        <f>P$50*EXP(-P$49*(HLOOKUP(P$49,'Russian Bonds'!$B$1:$L$507,MATCH($A527,'Russian Bonds'!$A$2:$A$507,0))/100))</f>
        <v>0.30898331498419052</v>
      </c>
      <c r="Q527">
        <f>Q$50*EXP(-Q$49*(HLOOKUP(Q$49,'Russian Bonds'!$B$1:$L$507,MATCH($A527,'Russian Bonds'!$A$2:$A$507,0))/100))</f>
        <v>0.28534166266341265</v>
      </c>
      <c r="R527">
        <f>R$50*EXP(-R$49*(HLOOKUP(R$49,'Russian Bonds'!$B$1:$L$507,MATCH($A527,'Russian Bonds'!$A$2:$A$507,0))/100))</f>
        <v>0.26350893560607547</v>
      </c>
      <c r="S527">
        <f>S$50*EXP(-S$49*(HLOOKUP(S$49,'Russian Bonds'!$B$1:$L$507,MATCH($A527,'Russian Bonds'!$A$2:$A$507,0))/100))</f>
        <v>0.24334672510180982</v>
      </c>
      <c r="T527">
        <f>T$50*EXP(-T$49*(HLOOKUP(T$49,'Russian Bonds'!$B$1:$L$507,MATCH($A527,'Russian Bonds'!$A$2:$A$507,0))/100))</f>
        <v>0.22472721269043178</v>
      </c>
      <c r="U527" s="25">
        <f>U$50*EXP(-U$49*(HLOOKUP(U$49,'Russian Bonds'!$B$1:$L$507,MATCH($A527,'Russian Bonds'!$A$2:$A$507,0))/100))</f>
        <v>5.0613261688430651</v>
      </c>
      <c r="W527" s="129">
        <f t="shared" si="44"/>
        <v>75.585530047552297</v>
      </c>
      <c r="X527" s="21">
        <f t="shared" si="45"/>
        <v>5.7203726484790893</v>
      </c>
      <c r="Y527" s="28">
        <f t="shared" si="46"/>
        <v>-1.8636745649348619E-4</v>
      </c>
    </row>
    <row r="528" spans="1:25" x14ac:dyDescent="0.2">
      <c r="A528" s="175">
        <v>41615</v>
      </c>
      <c r="B528">
        <f>B$50*EXP(-B$49*(HLOOKUP(B$49,'Russian Bonds'!$B$1:$L$507,MATCH($A528,'Russian Bonds'!$A$2:$A$507,0))/100))</f>
        <v>17.773298334265771</v>
      </c>
      <c r="C528">
        <f>C$50*EXP(-C$49*(HLOOKUP(C$49,'Russian Bonds'!$B$1:$L$507,MATCH($A528,'Russian Bonds'!$A$2:$A$507,0))/100))</f>
        <v>2.2496254532723547</v>
      </c>
      <c r="D528">
        <f>D$50*EXP(-D$49*(HLOOKUP(D$49,'Russian Bonds'!$B$1:$L$507,MATCH($A528,'Russian Bonds'!$A$2:$A$507,0))/100))</f>
        <v>16.38424656580527</v>
      </c>
      <c r="E528">
        <f>E$50*EXP(-E$49*(HLOOKUP(E$49,'Russian Bonds'!$B$1:$L$507,MATCH($A528,'Russian Bonds'!$A$2:$A$507,0))/100))</f>
        <v>1.6777771903334515</v>
      </c>
      <c r="F528">
        <f>F$50*EXP(-F$49*(HLOOKUP(F$49,'Russian Bonds'!$B$1:$L$507,MATCH($A528,'Russian Bonds'!$A$2:$A$507,0))/100))</f>
        <v>14.743934467027243</v>
      </c>
      <c r="G528">
        <f>G$50*EXP(-G$49*(HLOOKUP(G$49,'Russian Bonds'!$B$1:$L$507,MATCH($A528,'Russian Bonds'!$A$2:$A$507,0))/100))</f>
        <v>1.1359591521882995</v>
      </c>
      <c r="H528">
        <f>H$50*EXP(-H$49*(HLOOKUP(H$49,'Russian Bonds'!$B$1:$L$507,MATCH($A528,'Russian Bonds'!$A$2:$A$507,0))/100))</f>
        <v>1.0472601387137817</v>
      </c>
      <c r="I528">
        <f>I$50*EXP(-I$49*(HLOOKUP(I$49,'Russian Bonds'!$B$1:$L$507,MATCH($A528,'Russian Bonds'!$A$2:$A$507,0))/100))</f>
        <v>0.97188029254076991</v>
      </c>
      <c r="J528">
        <f>J$50*EXP(-J$49*(HLOOKUP(J$49,'Russian Bonds'!$B$1:$L$507,MATCH($A528,'Russian Bonds'!$A$2:$A$507,0))/100))</f>
        <v>0.90192614815761685</v>
      </c>
      <c r="K528">
        <f>K$50*EXP(-K$49*(HLOOKUP(K$49,'Russian Bonds'!$B$1:$L$507,MATCH($A528,'Russian Bonds'!$A$2:$A$507,0))/100))</f>
        <v>10.752465932807848</v>
      </c>
      <c r="L528">
        <f>L$50*EXP(-L$49*(HLOOKUP(L$49,'Russian Bonds'!$B$1:$L$507,MATCH($A528,'Russian Bonds'!$A$2:$A$507,0))/100))</f>
        <v>0.43956573719487929</v>
      </c>
      <c r="M528">
        <f>M$50*EXP(-M$49*(HLOOKUP(M$49,'Russian Bonds'!$B$1:$L$507,MATCH($A528,'Russian Bonds'!$A$2:$A$507,0))/100))</f>
        <v>0.40719300167199091</v>
      </c>
      <c r="N528">
        <f>N$50*EXP(-N$49*(HLOOKUP(N$49,'Russian Bonds'!$B$1:$L$507,MATCH($A528,'Russian Bonds'!$A$2:$A$507,0))/100))</f>
        <v>0.37720442377686203</v>
      </c>
      <c r="O528">
        <f>O$50*EXP(-O$49*(HLOOKUP(O$49,'Russian Bonds'!$B$1:$L$507,MATCH($A528,'Russian Bonds'!$A$2:$A$507,0))/100))</f>
        <v>0.34942441724833201</v>
      </c>
      <c r="P528">
        <f>P$50*EXP(-P$49*(HLOOKUP(P$49,'Russian Bonds'!$B$1:$L$507,MATCH($A528,'Russian Bonds'!$A$2:$A$507,0))/100))</f>
        <v>0.30852018744420562</v>
      </c>
      <c r="Q528">
        <f>Q$50*EXP(-Q$49*(HLOOKUP(Q$49,'Russian Bonds'!$B$1:$L$507,MATCH($A528,'Russian Bonds'!$A$2:$A$507,0))/100))</f>
        <v>0.28488548104576411</v>
      </c>
      <c r="R528">
        <f>R$50*EXP(-R$49*(HLOOKUP(R$49,'Russian Bonds'!$B$1:$L$507,MATCH($A528,'Russian Bonds'!$A$2:$A$507,0))/100))</f>
        <v>0.26306135097027894</v>
      </c>
      <c r="S528">
        <f>S$50*EXP(-S$49*(HLOOKUP(S$49,'Russian Bonds'!$B$1:$L$507,MATCH($A528,'Russian Bonds'!$A$2:$A$507,0))/100))</f>
        <v>0.24290909498189467</v>
      </c>
      <c r="T528">
        <f>T$50*EXP(-T$49*(HLOOKUP(T$49,'Russian Bonds'!$B$1:$L$507,MATCH($A528,'Russian Bonds'!$A$2:$A$507,0))/100))</f>
        <v>0.22430063636216013</v>
      </c>
      <c r="U528" s="25">
        <f>U$50*EXP(-U$49*(HLOOKUP(U$49,'Russian Bonds'!$B$1:$L$507,MATCH($A528,'Russian Bonds'!$A$2:$A$507,0))/100))</f>
        <v>5.0411213008435078</v>
      </c>
      <c r="W528" s="129">
        <f t="shared" si="44"/>
        <v>75.576559306652271</v>
      </c>
      <c r="X528" s="21">
        <f t="shared" si="45"/>
        <v>5.7167373145381504</v>
      </c>
      <c r="Y528" s="28">
        <f t="shared" si="46"/>
        <v>-1.1869035349914714E-4</v>
      </c>
    </row>
    <row r="529" spans="1:25" x14ac:dyDescent="0.2">
      <c r="A529" s="175">
        <v>41618</v>
      </c>
      <c r="B529">
        <f>B$50*EXP(-B$49*(HLOOKUP(B$49,'Russian Bonds'!$B$1:$L$507,MATCH($A529,'Russian Bonds'!$A$2:$A$507,0))/100))</f>
        <v>17.778631123644463</v>
      </c>
      <c r="C529">
        <f>C$50*EXP(-C$49*(HLOOKUP(C$49,'Russian Bonds'!$B$1:$L$507,MATCH($A529,'Russian Bonds'!$A$2:$A$507,0))/100))</f>
        <v>2.250525483447698</v>
      </c>
      <c r="D529">
        <f>D$50*EXP(-D$49*(HLOOKUP(D$49,'Russian Bonds'!$B$1:$L$507,MATCH($A529,'Russian Bonds'!$A$2:$A$507,0))/100))</f>
        <v>16.394080063499054</v>
      </c>
      <c r="E529">
        <f>E$50*EXP(-E$49*(HLOOKUP(E$49,'Russian Bonds'!$B$1:$L$507,MATCH($A529,'Russian Bonds'!$A$2:$A$507,0))/100))</f>
        <v>1.6791199491176183</v>
      </c>
      <c r="F529">
        <f>F$50*EXP(-F$49*(HLOOKUP(F$49,'Russian Bonds'!$B$1:$L$507,MATCH($A529,'Russian Bonds'!$A$2:$A$507,0))/100))</f>
        <v>14.751308277559771</v>
      </c>
      <c r="G529">
        <f>G$50*EXP(-G$49*(HLOOKUP(G$49,'Russian Bonds'!$B$1:$L$507,MATCH($A529,'Russian Bonds'!$A$2:$A$507,0))/100))</f>
        <v>1.1366409321931605</v>
      </c>
      <c r="H529">
        <f>H$50*EXP(-H$49*(HLOOKUP(H$49,'Russian Bonds'!$B$1:$L$507,MATCH($A529,'Russian Bonds'!$A$2:$A$507,0))/100))</f>
        <v>1.0479934774494943</v>
      </c>
      <c r="I529">
        <f>I$50*EXP(-I$49*(HLOOKUP(I$49,'Russian Bonds'!$B$1:$L$507,MATCH($A529,'Russian Bonds'!$A$2:$A$507,0))/100))</f>
        <v>0.97265810785944662</v>
      </c>
      <c r="J529">
        <f>J$50*EXP(-J$49*(HLOOKUP(J$49,'Russian Bonds'!$B$1:$L$507,MATCH($A529,'Russian Bonds'!$A$2:$A$507,0))/100))</f>
        <v>0.90273824708065742</v>
      </c>
      <c r="K529">
        <f>K$50*EXP(-K$49*(HLOOKUP(K$49,'Russian Bonds'!$B$1:$L$507,MATCH($A529,'Russian Bonds'!$A$2:$A$507,0))/100))</f>
        <v>10.763223776766146</v>
      </c>
      <c r="L529">
        <f>L$50*EXP(-L$49*(HLOOKUP(L$49,'Russian Bonds'!$B$1:$L$507,MATCH($A529,'Russian Bonds'!$A$2:$A$507,0))/100))</f>
        <v>0.44004952554060184</v>
      </c>
      <c r="M529">
        <f>M$50*EXP(-M$49*(HLOOKUP(M$49,'Russian Bonds'!$B$1:$L$507,MATCH($A529,'Russian Bonds'!$A$2:$A$507,0))/100))</f>
        <v>0.40768192657026531</v>
      </c>
      <c r="N529">
        <f>N$50*EXP(-N$49*(HLOOKUP(N$49,'Russian Bonds'!$B$1:$L$507,MATCH($A529,'Russian Bonds'!$A$2:$A$507,0))/100))</f>
        <v>0.3776951084036746</v>
      </c>
      <c r="O529">
        <f>O$50*EXP(-O$49*(HLOOKUP(O$49,'Russian Bonds'!$B$1:$L$507,MATCH($A529,'Russian Bonds'!$A$2:$A$507,0))/100))</f>
        <v>0.34991395402826797</v>
      </c>
      <c r="P529">
        <f>P$50*EXP(-P$49*(HLOOKUP(P$49,'Russian Bonds'!$B$1:$L$507,MATCH($A529,'Russian Bonds'!$A$2:$A$507,0))/100))</f>
        <v>0.30852018744420562</v>
      </c>
      <c r="Q529">
        <f>Q$50*EXP(-Q$49*(HLOOKUP(Q$49,'Russian Bonds'!$B$1:$L$507,MATCH($A529,'Russian Bonds'!$A$2:$A$507,0))/100))</f>
        <v>0.28488548104576411</v>
      </c>
      <c r="R529">
        <f>R$50*EXP(-R$49*(HLOOKUP(R$49,'Russian Bonds'!$B$1:$L$507,MATCH($A529,'Russian Bonds'!$A$2:$A$507,0))/100))</f>
        <v>0.26306135097027894</v>
      </c>
      <c r="S529">
        <f>S$50*EXP(-S$49*(HLOOKUP(S$49,'Russian Bonds'!$B$1:$L$507,MATCH($A529,'Russian Bonds'!$A$2:$A$507,0))/100))</f>
        <v>0.24290909498189467</v>
      </c>
      <c r="T529">
        <f>T$50*EXP(-T$49*(HLOOKUP(T$49,'Russian Bonds'!$B$1:$L$507,MATCH($A529,'Russian Bonds'!$A$2:$A$507,0))/100))</f>
        <v>0.22430063636216013</v>
      </c>
      <c r="U529" s="25">
        <f>U$50*EXP(-U$49*(HLOOKUP(U$49,'Russian Bonds'!$B$1:$L$507,MATCH($A529,'Russian Bonds'!$A$2:$A$507,0))/100))</f>
        <v>5.0310491337662864</v>
      </c>
      <c r="W529" s="129">
        <f t="shared" si="44"/>
        <v>75.606985837730903</v>
      </c>
      <c r="X529" s="21">
        <f t="shared" si="45"/>
        <v>5.714862417586974</v>
      </c>
      <c r="Y529" s="28">
        <f t="shared" si="46"/>
        <v>4.0251115239253136E-4</v>
      </c>
    </row>
    <row r="530" spans="1:25" x14ac:dyDescent="0.2">
      <c r="A530" s="175">
        <v>41619</v>
      </c>
      <c r="B530">
        <f>B$50*EXP(-B$49*(HLOOKUP(B$49,'Russian Bonds'!$B$1:$L$507,MATCH($A530,'Russian Bonds'!$A$2:$A$507,0))/100))</f>
        <v>17.776853349422293</v>
      </c>
      <c r="C530">
        <f>C$50*EXP(-C$49*(HLOOKUP(C$49,'Russian Bonds'!$B$1:$L$507,MATCH($A530,'Russian Bonds'!$A$2:$A$507,0))/100))</f>
        <v>2.2500754233585174</v>
      </c>
      <c r="D530">
        <f>D$50*EXP(-D$49*(HLOOKUP(D$49,'Russian Bonds'!$B$1:$L$507,MATCH($A530,'Russian Bonds'!$A$2:$A$507,0))/100))</f>
        <v>16.394080063499054</v>
      </c>
      <c r="E530">
        <f>E$50*EXP(-E$49*(HLOOKUP(E$49,'Russian Bonds'!$B$1:$L$507,MATCH($A530,'Russian Bonds'!$A$2:$A$507,0))/100))</f>
        <v>1.6791199491176183</v>
      </c>
      <c r="F530">
        <f>F$50*EXP(-F$49*(HLOOKUP(F$49,'Russian Bonds'!$B$1:$L$507,MATCH($A530,'Russian Bonds'!$A$2:$A$507,0))/100))</f>
        <v>14.743934467027243</v>
      </c>
      <c r="G530">
        <f>G$50*EXP(-G$49*(HLOOKUP(G$49,'Russian Bonds'!$B$1:$L$507,MATCH($A530,'Russian Bonds'!$A$2:$A$507,0))/100))</f>
        <v>1.1359591521882995</v>
      </c>
      <c r="H530">
        <f>H$50*EXP(-H$49*(HLOOKUP(H$49,'Russian Bonds'!$B$1:$L$507,MATCH($A530,'Russian Bonds'!$A$2:$A$507,0))/100))</f>
        <v>1.0472601387137817</v>
      </c>
      <c r="I530">
        <f>I$50*EXP(-I$49*(HLOOKUP(I$49,'Russian Bonds'!$B$1:$L$507,MATCH($A530,'Russian Bonds'!$A$2:$A$507,0))/100))</f>
        <v>0.97188029254076991</v>
      </c>
      <c r="J530">
        <f>J$50*EXP(-J$49*(HLOOKUP(J$49,'Russian Bonds'!$B$1:$L$507,MATCH($A530,'Russian Bonds'!$A$2:$A$507,0))/100))</f>
        <v>0.90192614815761685</v>
      </c>
      <c r="K530">
        <f>K$50*EXP(-K$49*(HLOOKUP(K$49,'Russian Bonds'!$B$1:$L$507,MATCH($A530,'Russian Bonds'!$A$2:$A$507,0))/100))</f>
        <v>10.763223776766146</v>
      </c>
      <c r="L530">
        <f>L$50*EXP(-L$49*(HLOOKUP(L$49,'Russian Bonds'!$B$1:$L$507,MATCH($A530,'Russian Bonds'!$A$2:$A$507,0))/100))</f>
        <v>0.44004952554060184</v>
      </c>
      <c r="M530">
        <f>M$50*EXP(-M$49*(HLOOKUP(M$49,'Russian Bonds'!$B$1:$L$507,MATCH($A530,'Russian Bonds'!$A$2:$A$507,0))/100))</f>
        <v>0.40768192657026531</v>
      </c>
      <c r="N530">
        <f>N$50*EXP(-N$49*(HLOOKUP(N$49,'Russian Bonds'!$B$1:$L$507,MATCH($A530,'Russian Bonds'!$A$2:$A$507,0))/100))</f>
        <v>0.3776951084036746</v>
      </c>
      <c r="O530">
        <f>O$50*EXP(-O$49*(HLOOKUP(O$49,'Russian Bonds'!$B$1:$L$507,MATCH($A530,'Russian Bonds'!$A$2:$A$507,0))/100))</f>
        <v>0.34991395402826797</v>
      </c>
      <c r="P530">
        <f>P$50*EXP(-P$49*(HLOOKUP(P$49,'Russian Bonds'!$B$1:$L$507,MATCH($A530,'Russian Bonds'!$A$2:$A$507,0))/100))</f>
        <v>0.30898331498419052</v>
      </c>
      <c r="Q530">
        <f>Q$50*EXP(-Q$49*(HLOOKUP(Q$49,'Russian Bonds'!$B$1:$L$507,MATCH($A530,'Russian Bonds'!$A$2:$A$507,0))/100))</f>
        <v>0.28534166266341265</v>
      </c>
      <c r="R530">
        <f>R$50*EXP(-R$49*(HLOOKUP(R$49,'Russian Bonds'!$B$1:$L$507,MATCH($A530,'Russian Bonds'!$A$2:$A$507,0))/100))</f>
        <v>0.26350893560607547</v>
      </c>
      <c r="S530">
        <f>S$50*EXP(-S$49*(HLOOKUP(S$49,'Russian Bonds'!$B$1:$L$507,MATCH($A530,'Russian Bonds'!$A$2:$A$507,0))/100))</f>
        <v>0.24334672510180982</v>
      </c>
      <c r="T530">
        <f>T$50*EXP(-T$49*(HLOOKUP(T$49,'Russian Bonds'!$B$1:$L$507,MATCH($A530,'Russian Bonds'!$A$2:$A$507,0))/100))</f>
        <v>0.22472721269043178</v>
      </c>
      <c r="U530" s="25">
        <f>U$50*EXP(-U$49*(HLOOKUP(U$49,'Russian Bonds'!$B$1:$L$507,MATCH($A530,'Russian Bonds'!$A$2:$A$507,0))/100))</f>
        <v>5.0411213008435078</v>
      </c>
      <c r="W530" s="129">
        <f t="shared" si="44"/>
        <v>75.606682427223575</v>
      </c>
      <c r="X530" s="21">
        <f t="shared" si="45"/>
        <v>5.7172261230717263</v>
      </c>
      <c r="Y530" s="28">
        <f t="shared" si="46"/>
        <v>-4.0130037291827057E-6</v>
      </c>
    </row>
    <row r="531" spans="1:25" x14ac:dyDescent="0.2">
      <c r="A531" s="175">
        <v>41620</v>
      </c>
      <c r="B531">
        <f>B$50*EXP(-B$49*(HLOOKUP(B$49,'Russian Bonds'!$B$1:$L$507,MATCH($A531,'Russian Bonds'!$A$2:$A$507,0))/100))</f>
        <v>17.780409075652948</v>
      </c>
      <c r="C531">
        <f>C$50*EXP(-C$49*(HLOOKUP(C$49,'Russian Bonds'!$B$1:$L$507,MATCH($A531,'Russian Bonds'!$A$2:$A$507,0))/100))</f>
        <v>2.2509756335578981</v>
      </c>
      <c r="D531">
        <f>D$50*EXP(-D$49*(HLOOKUP(D$49,'Russian Bonds'!$B$1:$L$507,MATCH($A531,'Russian Bonds'!$A$2:$A$507,0))/100))</f>
        <v>16.40391946306184</v>
      </c>
      <c r="E531">
        <f>E$50*EXP(-E$49*(HLOOKUP(E$49,'Russian Bonds'!$B$1:$L$507,MATCH($A531,'Russian Bonds'!$A$2:$A$507,0))/100))</f>
        <v>1.6804637825386095</v>
      </c>
      <c r="F531">
        <f>F$50*EXP(-F$49*(HLOOKUP(F$49,'Russian Bonds'!$B$1:$L$507,MATCH($A531,'Russian Bonds'!$A$2:$A$507,0))/100))</f>
        <v>14.758685775919442</v>
      </c>
      <c r="G531">
        <f>G$50*EXP(-G$49*(HLOOKUP(G$49,'Russian Bonds'!$B$1:$L$507,MATCH($A531,'Russian Bonds'!$A$2:$A$507,0))/100))</f>
        <v>1.1373231213887693</v>
      </c>
      <c r="H531">
        <f>H$50*EXP(-H$49*(HLOOKUP(H$49,'Russian Bonds'!$B$1:$L$507,MATCH($A531,'Russian Bonds'!$A$2:$A$507,0))/100))</f>
        <v>1.0472601387137817</v>
      </c>
      <c r="I531">
        <f>I$50*EXP(-I$49*(HLOOKUP(I$49,'Russian Bonds'!$B$1:$L$507,MATCH($A531,'Russian Bonds'!$A$2:$A$507,0))/100))</f>
        <v>0.97188029254076991</v>
      </c>
      <c r="J531">
        <f>J$50*EXP(-J$49*(HLOOKUP(J$49,'Russian Bonds'!$B$1:$L$507,MATCH($A531,'Russian Bonds'!$A$2:$A$507,0))/100))</f>
        <v>0.90192614815761685</v>
      </c>
      <c r="K531">
        <f>K$50*EXP(-K$49*(HLOOKUP(K$49,'Russian Bonds'!$B$1:$L$507,MATCH($A531,'Russian Bonds'!$A$2:$A$507,0))/100))</f>
        <v>10.752465932807848</v>
      </c>
      <c r="L531">
        <f>L$50*EXP(-L$49*(HLOOKUP(L$49,'Russian Bonds'!$B$1:$L$507,MATCH($A531,'Russian Bonds'!$A$2:$A$507,0))/100))</f>
        <v>0.43956573719487929</v>
      </c>
      <c r="M531">
        <f>M$50*EXP(-M$49*(HLOOKUP(M$49,'Russian Bonds'!$B$1:$L$507,MATCH($A531,'Russian Bonds'!$A$2:$A$507,0))/100))</f>
        <v>0.40719300167199091</v>
      </c>
      <c r="N531">
        <f>N$50*EXP(-N$49*(HLOOKUP(N$49,'Russian Bonds'!$B$1:$L$507,MATCH($A531,'Russian Bonds'!$A$2:$A$507,0))/100))</f>
        <v>0.37720442377686203</v>
      </c>
      <c r="O531">
        <f>O$50*EXP(-O$49*(HLOOKUP(O$49,'Russian Bonds'!$B$1:$L$507,MATCH($A531,'Russian Bonds'!$A$2:$A$507,0))/100))</f>
        <v>0.34942441724833201</v>
      </c>
      <c r="P531">
        <f>P$50*EXP(-P$49*(HLOOKUP(P$49,'Russian Bonds'!$B$1:$L$507,MATCH($A531,'Russian Bonds'!$A$2:$A$507,0))/100))</f>
        <v>0.30898331498419052</v>
      </c>
      <c r="Q531">
        <f>Q$50*EXP(-Q$49*(HLOOKUP(Q$49,'Russian Bonds'!$B$1:$L$507,MATCH($A531,'Russian Bonds'!$A$2:$A$507,0))/100))</f>
        <v>0.28534166266341265</v>
      </c>
      <c r="R531">
        <f>R$50*EXP(-R$49*(HLOOKUP(R$49,'Russian Bonds'!$B$1:$L$507,MATCH($A531,'Russian Bonds'!$A$2:$A$507,0))/100))</f>
        <v>0.26350893560607547</v>
      </c>
      <c r="S531">
        <f>S$50*EXP(-S$49*(HLOOKUP(S$49,'Russian Bonds'!$B$1:$L$507,MATCH($A531,'Russian Bonds'!$A$2:$A$507,0))/100))</f>
        <v>0.24334672510180982</v>
      </c>
      <c r="T531">
        <f>T$50*EXP(-T$49*(HLOOKUP(T$49,'Russian Bonds'!$B$1:$L$507,MATCH($A531,'Russian Bonds'!$A$2:$A$507,0))/100))</f>
        <v>0.22472721269043178</v>
      </c>
      <c r="U531" s="25">
        <f>U$50*EXP(-U$49*(HLOOKUP(U$49,'Russian Bonds'!$B$1:$L$507,MATCH($A531,'Russian Bonds'!$A$2:$A$507,0))/100))</f>
        <v>5.0512136324126553</v>
      </c>
      <c r="W531" s="129">
        <f t="shared" si="44"/>
        <v>75.63581842769014</v>
      </c>
      <c r="X531" s="21">
        <f t="shared" si="45"/>
        <v>5.7175627353059237</v>
      </c>
      <c r="Y531" s="28">
        <f t="shared" si="46"/>
        <v>3.8528853546201903E-4</v>
      </c>
    </row>
    <row r="532" spans="1:25" x14ac:dyDescent="0.2">
      <c r="A532" s="175">
        <v>41621</v>
      </c>
      <c r="B532">
        <f>B$50*EXP(-B$49*(HLOOKUP(B$49,'Russian Bonds'!$B$1:$L$507,MATCH($A532,'Russian Bonds'!$A$2:$A$507,0))/100))</f>
        <v>17.783965513099968</v>
      </c>
      <c r="C532">
        <f>C$50*EXP(-C$49*(HLOOKUP(C$49,'Russian Bonds'!$B$1:$L$507,MATCH($A532,'Russian Bonds'!$A$2:$A$507,0))/100))</f>
        <v>2.250525483447698</v>
      </c>
      <c r="D532">
        <f>D$50*EXP(-D$49*(HLOOKUP(D$49,'Russian Bonds'!$B$1:$L$507,MATCH($A532,'Russian Bonds'!$A$2:$A$507,0))/100))</f>
        <v>16.394080063499054</v>
      </c>
      <c r="E532">
        <f>E$50*EXP(-E$49*(HLOOKUP(E$49,'Russian Bonds'!$B$1:$L$507,MATCH($A532,'Russian Bonds'!$A$2:$A$507,0))/100))</f>
        <v>1.6791199491176183</v>
      </c>
      <c r="F532">
        <f>F$50*EXP(-F$49*(HLOOKUP(F$49,'Russian Bonds'!$B$1:$L$507,MATCH($A532,'Russian Bonds'!$A$2:$A$507,0))/100))</f>
        <v>14.751308277559771</v>
      </c>
      <c r="G532">
        <f>G$50*EXP(-G$49*(HLOOKUP(G$49,'Russian Bonds'!$B$1:$L$507,MATCH($A532,'Russian Bonds'!$A$2:$A$507,0))/100))</f>
        <v>1.1366409321931605</v>
      </c>
      <c r="H532">
        <f>H$50*EXP(-H$49*(HLOOKUP(H$49,'Russian Bonds'!$B$1:$L$507,MATCH($A532,'Russian Bonds'!$A$2:$A$507,0))/100))</f>
        <v>1.0472601387137817</v>
      </c>
      <c r="I532">
        <f>I$50*EXP(-I$49*(HLOOKUP(I$49,'Russian Bonds'!$B$1:$L$507,MATCH($A532,'Russian Bonds'!$A$2:$A$507,0))/100))</f>
        <v>0.97188029254076991</v>
      </c>
      <c r="J532">
        <f>J$50*EXP(-J$49*(HLOOKUP(J$49,'Russian Bonds'!$B$1:$L$507,MATCH($A532,'Russian Bonds'!$A$2:$A$507,0))/100))</f>
        <v>0.90192614815761685</v>
      </c>
      <c r="K532">
        <f>K$50*EXP(-K$49*(HLOOKUP(K$49,'Russian Bonds'!$B$1:$L$507,MATCH($A532,'Russian Bonds'!$A$2:$A$507,0))/100))</f>
        <v>10.752465932807848</v>
      </c>
      <c r="L532">
        <f>L$50*EXP(-L$49*(HLOOKUP(L$49,'Russian Bonds'!$B$1:$L$507,MATCH($A532,'Russian Bonds'!$A$2:$A$507,0))/100))</f>
        <v>0.43956573719487929</v>
      </c>
      <c r="M532">
        <f>M$50*EXP(-M$49*(HLOOKUP(M$49,'Russian Bonds'!$B$1:$L$507,MATCH($A532,'Russian Bonds'!$A$2:$A$507,0))/100))</f>
        <v>0.40719300167199091</v>
      </c>
      <c r="N532">
        <f>N$50*EXP(-N$49*(HLOOKUP(N$49,'Russian Bonds'!$B$1:$L$507,MATCH($A532,'Russian Bonds'!$A$2:$A$507,0))/100))</f>
        <v>0.37720442377686203</v>
      </c>
      <c r="O532">
        <f>O$50*EXP(-O$49*(HLOOKUP(O$49,'Russian Bonds'!$B$1:$L$507,MATCH($A532,'Russian Bonds'!$A$2:$A$507,0))/100))</f>
        <v>0.34942441724833201</v>
      </c>
      <c r="P532">
        <f>P$50*EXP(-P$49*(HLOOKUP(P$49,'Russian Bonds'!$B$1:$L$507,MATCH($A532,'Russian Bonds'!$A$2:$A$507,0))/100))</f>
        <v>0.30852018744420562</v>
      </c>
      <c r="Q532">
        <f>Q$50*EXP(-Q$49*(HLOOKUP(Q$49,'Russian Bonds'!$B$1:$L$507,MATCH($A532,'Russian Bonds'!$A$2:$A$507,0))/100))</f>
        <v>0.28488548104576411</v>
      </c>
      <c r="R532">
        <f>R$50*EXP(-R$49*(HLOOKUP(R$49,'Russian Bonds'!$B$1:$L$507,MATCH($A532,'Russian Bonds'!$A$2:$A$507,0))/100))</f>
        <v>0.26306135097027894</v>
      </c>
      <c r="S532">
        <f>S$50*EXP(-S$49*(HLOOKUP(S$49,'Russian Bonds'!$B$1:$L$507,MATCH($A532,'Russian Bonds'!$A$2:$A$507,0))/100))</f>
        <v>0.24290909498189467</v>
      </c>
      <c r="T532">
        <f>T$50*EXP(-T$49*(HLOOKUP(T$49,'Russian Bonds'!$B$1:$L$507,MATCH($A532,'Russian Bonds'!$A$2:$A$507,0))/100))</f>
        <v>0.22430063636216013</v>
      </c>
      <c r="U532" s="25">
        <f>U$50*EXP(-U$49*(HLOOKUP(U$49,'Russian Bonds'!$B$1:$L$507,MATCH($A532,'Russian Bonds'!$A$2:$A$507,0))/100))</f>
        <v>5.0411213008435078</v>
      </c>
      <c r="W532" s="129">
        <f t="shared" si="44"/>
        <v>75.607358362677147</v>
      </c>
      <c r="X532" s="21">
        <f t="shared" si="45"/>
        <v>5.7155764273621399</v>
      </c>
      <c r="Y532" s="28">
        <f t="shared" si="46"/>
        <v>-3.7634842050909037E-4</v>
      </c>
    </row>
    <row r="533" spans="1:25" x14ac:dyDescent="0.2">
      <c r="A533" s="175">
        <v>41622</v>
      </c>
      <c r="B533">
        <f>B$50*EXP(-B$49*(HLOOKUP(B$49,'Russian Bonds'!$B$1:$L$507,MATCH($A533,'Russian Bonds'!$A$2:$A$507,0))/100))</f>
        <v>17.782187205465522</v>
      </c>
      <c r="C533">
        <f>C$50*EXP(-C$49*(HLOOKUP(C$49,'Russian Bonds'!$B$1:$L$507,MATCH($A533,'Russian Bonds'!$A$2:$A$507,0))/100))</f>
        <v>2.2509756335578981</v>
      </c>
      <c r="D533">
        <f>D$50*EXP(-D$49*(HLOOKUP(D$49,'Russian Bonds'!$B$1:$L$507,MATCH($A533,'Russian Bonds'!$A$2:$A$507,0))/100))</f>
        <v>16.40391946306184</v>
      </c>
      <c r="E533">
        <f>E$50*EXP(-E$49*(HLOOKUP(E$49,'Russian Bonds'!$B$1:$L$507,MATCH($A533,'Russian Bonds'!$A$2:$A$507,0))/100))</f>
        <v>1.6804637825386095</v>
      </c>
      <c r="F533">
        <f>F$50*EXP(-F$49*(HLOOKUP(F$49,'Russian Bonds'!$B$1:$L$507,MATCH($A533,'Russian Bonds'!$A$2:$A$507,0))/100))</f>
        <v>14.758685775919442</v>
      </c>
      <c r="G533">
        <f>G$50*EXP(-G$49*(HLOOKUP(G$49,'Russian Bonds'!$B$1:$L$507,MATCH($A533,'Russian Bonds'!$A$2:$A$507,0))/100))</f>
        <v>1.1373231213887693</v>
      </c>
      <c r="H533">
        <f>H$50*EXP(-H$49*(HLOOKUP(H$49,'Russian Bonds'!$B$1:$L$507,MATCH($A533,'Russian Bonds'!$A$2:$A$507,0))/100))</f>
        <v>1.0472601387137817</v>
      </c>
      <c r="I533">
        <f>I$50*EXP(-I$49*(HLOOKUP(I$49,'Russian Bonds'!$B$1:$L$507,MATCH($A533,'Russian Bonds'!$A$2:$A$507,0))/100))</f>
        <v>0.97188029254076991</v>
      </c>
      <c r="J533">
        <f>J$50*EXP(-J$49*(HLOOKUP(J$49,'Russian Bonds'!$B$1:$L$507,MATCH($A533,'Russian Bonds'!$A$2:$A$507,0))/100))</f>
        <v>0.90192614815761685</v>
      </c>
      <c r="K533">
        <f>K$50*EXP(-K$49*(HLOOKUP(K$49,'Russian Bonds'!$B$1:$L$507,MATCH($A533,'Russian Bonds'!$A$2:$A$507,0))/100))</f>
        <v>10.752465932807848</v>
      </c>
      <c r="L533">
        <f>L$50*EXP(-L$49*(HLOOKUP(L$49,'Russian Bonds'!$B$1:$L$507,MATCH($A533,'Russian Bonds'!$A$2:$A$507,0))/100))</f>
        <v>0.43956573719487929</v>
      </c>
      <c r="M533">
        <f>M$50*EXP(-M$49*(HLOOKUP(M$49,'Russian Bonds'!$B$1:$L$507,MATCH($A533,'Russian Bonds'!$A$2:$A$507,0))/100))</f>
        <v>0.40719300167199091</v>
      </c>
      <c r="N533">
        <f>N$50*EXP(-N$49*(HLOOKUP(N$49,'Russian Bonds'!$B$1:$L$507,MATCH($A533,'Russian Bonds'!$A$2:$A$507,0))/100))</f>
        <v>0.37720442377686203</v>
      </c>
      <c r="O533">
        <f>O$50*EXP(-O$49*(HLOOKUP(O$49,'Russian Bonds'!$B$1:$L$507,MATCH($A533,'Russian Bonds'!$A$2:$A$507,0))/100))</f>
        <v>0.34942441724833201</v>
      </c>
      <c r="P533">
        <f>P$50*EXP(-P$49*(HLOOKUP(P$49,'Russian Bonds'!$B$1:$L$507,MATCH($A533,'Russian Bonds'!$A$2:$A$507,0))/100))</f>
        <v>0.30852018744420562</v>
      </c>
      <c r="Q533">
        <f>Q$50*EXP(-Q$49*(HLOOKUP(Q$49,'Russian Bonds'!$B$1:$L$507,MATCH($A533,'Russian Bonds'!$A$2:$A$507,0))/100))</f>
        <v>0.28488548104576411</v>
      </c>
      <c r="R533">
        <f>R$50*EXP(-R$49*(HLOOKUP(R$49,'Russian Bonds'!$B$1:$L$507,MATCH($A533,'Russian Bonds'!$A$2:$A$507,0))/100))</f>
        <v>0.26306135097027894</v>
      </c>
      <c r="S533">
        <f>S$50*EXP(-S$49*(HLOOKUP(S$49,'Russian Bonds'!$B$1:$L$507,MATCH($A533,'Russian Bonds'!$A$2:$A$507,0))/100))</f>
        <v>0.24290909498189467</v>
      </c>
      <c r="T533">
        <f>T$50*EXP(-T$49*(HLOOKUP(T$49,'Russian Bonds'!$B$1:$L$507,MATCH($A533,'Russian Bonds'!$A$2:$A$507,0))/100))</f>
        <v>0.22430063636216013</v>
      </c>
      <c r="U533" s="25">
        <f>U$50*EXP(-U$49*(HLOOKUP(U$49,'Russian Bonds'!$B$1:$L$507,MATCH($A533,'Russian Bonds'!$A$2:$A$507,0))/100))</f>
        <v>5.0411213008435078</v>
      </c>
      <c r="W533" s="129">
        <f t="shared" si="44"/>
        <v>75.625273125691962</v>
      </c>
      <c r="X533" s="21">
        <f t="shared" si="45"/>
        <v>5.715214153691889</v>
      </c>
      <c r="Y533" s="28">
        <f t="shared" si="46"/>
        <v>2.3691663528294194E-4</v>
      </c>
    </row>
    <row r="534" spans="1:25" x14ac:dyDescent="0.2">
      <c r="A534" s="175">
        <v>41625</v>
      </c>
      <c r="B534">
        <f>B$50*EXP(-B$49*(HLOOKUP(B$49,'Russian Bonds'!$B$1:$L$507,MATCH($A534,'Russian Bonds'!$A$2:$A$507,0))/100))</f>
        <v>17.810661478338055</v>
      </c>
      <c r="C534">
        <f>C$50*EXP(-C$49*(HLOOKUP(C$49,'Russian Bonds'!$B$1:$L$507,MATCH($A534,'Russian Bonds'!$A$2:$A$507,0))/100))</f>
        <v>2.2563844630776231</v>
      </c>
      <c r="D534">
        <f>D$50*EXP(-D$49*(HLOOKUP(D$49,'Russian Bonds'!$B$1:$L$507,MATCH($A534,'Russian Bonds'!$A$2:$A$507,0))/100))</f>
        <v>16.448269891747952</v>
      </c>
      <c r="E534">
        <f>E$50*EXP(-E$49*(HLOOKUP(E$49,'Russian Bonds'!$B$1:$L$507,MATCH($A534,'Russian Bonds'!$A$2:$A$507,0))/100))</f>
        <v>1.6865243546401147</v>
      </c>
      <c r="F534">
        <f>F$50*EXP(-F$49*(HLOOKUP(F$49,'Russian Bonds'!$B$1:$L$507,MATCH($A534,'Russian Bonds'!$A$2:$A$507,0))/100))</f>
        <v>14.81043167864099</v>
      </c>
      <c r="G534">
        <f>G$50*EXP(-G$49*(HLOOKUP(G$49,'Russian Bonds'!$B$1:$L$507,MATCH($A534,'Russian Bonds'!$A$2:$A$507,0))/100))</f>
        <v>1.142109923746957</v>
      </c>
      <c r="H534">
        <f>H$50*EXP(-H$49*(HLOOKUP(H$49,'Russian Bonds'!$B$1:$L$507,MATCH($A534,'Russian Bonds'!$A$2:$A$507,0))/100))</f>
        <v>1.0509319711577287</v>
      </c>
      <c r="I534">
        <f>I$50*EXP(-I$49*(HLOOKUP(I$49,'Russian Bonds'!$B$1:$L$507,MATCH($A534,'Russian Bonds'!$A$2:$A$507,0))/100))</f>
        <v>0.9757755991303716</v>
      </c>
      <c r="J534">
        <f>J$50*EXP(-J$49*(HLOOKUP(J$49,'Russian Bonds'!$B$1:$L$507,MATCH($A534,'Russian Bonds'!$A$2:$A$507,0))/100))</f>
        <v>0.90599396154000367</v>
      </c>
      <c r="K534">
        <f>K$50*EXP(-K$49*(HLOOKUP(K$49,'Russian Bonds'!$B$1:$L$507,MATCH($A534,'Russian Bonds'!$A$2:$A$507,0))/100))</f>
        <v>10.773992383949121</v>
      </c>
      <c r="L534">
        <f>L$50*EXP(-L$49*(HLOOKUP(L$49,'Russian Bonds'!$B$1:$L$507,MATCH($A534,'Russian Bonds'!$A$2:$A$507,0))/100))</f>
        <v>0.44053384634630394</v>
      </c>
      <c r="M534">
        <f>M$50*EXP(-M$49*(HLOOKUP(M$49,'Russian Bonds'!$B$1:$L$507,MATCH($A534,'Russian Bonds'!$A$2:$A$507,0))/100))</f>
        <v>0.40817143853058441</v>
      </c>
      <c r="N534">
        <f>N$50*EXP(-N$49*(HLOOKUP(N$49,'Russian Bonds'!$B$1:$L$507,MATCH($A534,'Russian Bonds'!$A$2:$A$507,0))/100))</f>
        <v>0.37818643133531032</v>
      </c>
      <c r="O534">
        <f>O$50*EXP(-O$49*(HLOOKUP(O$49,'Russian Bonds'!$B$1:$L$507,MATCH($A534,'Russian Bonds'!$A$2:$A$507,0))/100))</f>
        <v>0.35040417663966583</v>
      </c>
      <c r="P534">
        <f>P$50*EXP(-P$49*(HLOOKUP(P$49,'Russian Bonds'!$B$1:$L$507,MATCH($A534,'Russian Bonds'!$A$2:$A$507,0))/100))</f>
        <v>0.30852018744420562</v>
      </c>
      <c r="Q534">
        <f>Q$50*EXP(-Q$49*(HLOOKUP(Q$49,'Russian Bonds'!$B$1:$L$507,MATCH($A534,'Russian Bonds'!$A$2:$A$507,0))/100))</f>
        <v>0.28488548104576411</v>
      </c>
      <c r="R534">
        <f>R$50*EXP(-R$49*(HLOOKUP(R$49,'Russian Bonds'!$B$1:$L$507,MATCH($A534,'Russian Bonds'!$A$2:$A$507,0))/100))</f>
        <v>0.26306135097027894</v>
      </c>
      <c r="S534">
        <f>S$50*EXP(-S$49*(HLOOKUP(S$49,'Russian Bonds'!$B$1:$L$507,MATCH($A534,'Russian Bonds'!$A$2:$A$507,0))/100))</f>
        <v>0.24290909498189467</v>
      </c>
      <c r="T534">
        <f>T$50*EXP(-T$49*(HLOOKUP(T$49,'Russian Bonds'!$B$1:$L$507,MATCH($A534,'Russian Bonds'!$A$2:$A$507,0))/100))</f>
        <v>0.22430063636216013</v>
      </c>
      <c r="U534" s="25">
        <f>U$50*EXP(-U$49*(HLOOKUP(U$49,'Russian Bonds'!$B$1:$L$507,MATCH($A534,'Russian Bonds'!$A$2:$A$507,0))/100))</f>
        <v>5.0310491337662864</v>
      </c>
      <c r="W534" s="129">
        <f t="shared" si="44"/>
        <v>75.793097483391364</v>
      </c>
      <c r="X534" s="21">
        <f t="shared" si="45"/>
        <v>5.7110060347724447</v>
      </c>
      <c r="Y534" s="28">
        <f t="shared" si="46"/>
        <v>2.2166983536399142E-3</v>
      </c>
    </row>
    <row r="535" spans="1:25" x14ac:dyDescent="0.2">
      <c r="A535" s="175">
        <v>41626</v>
      </c>
      <c r="B535">
        <f>B$50*EXP(-B$49*(HLOOKUP(B$49,'Russian Bonds'!$B$1:$L$507,MATCH($A535,'Russian Bonds'!$A$2:$A$507,0))/100))</f>
        <v>17.808880501240559</v>
      </c>
      <c r="C535">
        <f>C$50*EXP(-C$49*(HLOOKUP(C$49,'Russian Bonds'!$B$1:$L$507,MATCH($A535,'Russian Bonds'!$A$2:$A$507,0))/100))</f>
        <v>2.2577386999859148</v>
      </c>
      <c r="D535">
        <f>D$50*EXP(-D$49*(HLOOKUP(D$49,'Russian Bonds'!$B$1:$L$507,MATCH($A535,'Russian Bonds'!$A$2:$A$507,0))/100))</f>
        <v>16.468019663110894</v>
      </c>
      <c r="E535">
        <f>E$50*EXP(-E$49*(HLOOKUP(E$49,'Russian Bonds'!$B$1:$L$507,MATCH($A535,'Russian Bonds'!$A$2:$A$507,0))/100))</f>
        <v>1.6892249535105075</v>
      </c>
      <c r="F535">
        <f>F$50*EXP(-F$49*(HLOOKUP(F$49,'Russian Bonds'!$B$1:$L$507,MATCH($A535,'Russian Bonds'!$A$2:$A$507,0))/100))</f>
        <v>14.840082182618749</v>
      </c>
      <c r="G535">
        <f>G$50*EXP(-G$49*(HLOOKUP(G$49,'Russian Bonds'!$B$1:$L$507,MATCH($A535,'Russian Bonds'!$A$2:$A$507,0))/100))</f>
        <v>1.1448542794735308</v>
      </c>
      <c r="H535">
        <f>H$50*EXP(-H$49*(HLOOKUP(H$49,'Russian Bonds'!$B$1:$L$507,MATCH($A535,'Russian Bonds'!$A$2:$A$507,0))/100))</f>
        <v>1.0524043063114759</v>
      </c>
      <c r="I535">
        <f>I$50*EXP(-I$49*(HLOOKUP(I$49,'Russian Bonds'!$B$1:$L$507,MATCH($A535,'Russian Bonds'!$A$2:$A$507,0))/100))</f>
        <v>0.97733808974814296</v>
      </c>
      <c r="J535">
        <f>J$50*EXP(-J$49*(HLOOKUP(J$49,'Russian Bonds'!$B$1:$L$507,MATCH($A535,'Russian Bonds'!$A$2:$A$507,0))/100))</f>
        <v>0.90762621926201592</v>
      </c>
      <c r="K535">
        <f>K$50*EXP(-K$49*(HLOOKUP(K$49,'Russian Bonds'!$B$1:$L$507,MATCH($A535,'Russian Bonds'!$A$2:$A$507,0))/100))</f>
        <v>10.763223776766146</v>
      </c>
      <c r="L535">
        <f>L$50*EXP(-L$49*(HLOOKUP(L$49,'Russian Bonds'!$B$1:$L$507,MATCH($A535,'Russian Bonds'!$A$2:$A$507,0))/100))</f>
        <v>0.44004952554060184</v>
      </c>
      <c r="M535">
        <f>M$50*EXP(-M$49*(HLOOKUP(M$49,'Russian Bonds'!$B$1:$L$507,MATCH($A535,'Russian Bonds'!$A$2:$A$507,0))/100))</f>
        <v>0.40768192657026531</v>
      </c>
      <c r="N535">
        <f>N$50*EXP(-N$49*(HLOOKUP(N$49,'Russian Bonds'!$B$1:$L$507,MATCH($A535,'Russian Bonds'!$A$2:$A$507,0))/100))</f>
        <v>0.3776951084036746</v>
      </c>
      <c r="O535">
        <f>O$50*EXP(-O$49*(HLOOKUP(O$49,'Russian Bonds'!$B$1:$L$507,MATCH($A535,'Russian Bonds'!$A$2:$A$507,0))/100))</f>
        <v>0.34991395402826797</v>
      </c>
      <c r="P535">
        <f>P$50*EXP(-P$49*(HLOOKUP(P$49,'Russian Bonds'!$B$1:$L$507,MATCH($A535,'Russian Bonds'!$A$2:$A$507,0))/100))</f>
        <v>0.30713496568722087</v>
      </c>
      <c r="Q535">
        <f>Q$50*EXP(-Q$49*(HLOOKUP(Q$49,'Russian Bonds'!$B$1:$L$507,MATCH($A535,'Russian Bonds'!$A$2:$A$507,0))/100))</f>
        <v>0.28352130737277204</v>
      </c>
      <c r="R535">
        <f>R$50*EXP(-R$49*(HLOOKUP(R$49,'Russian Bonds'!$B$1:$L$507,MATCH($A535,'Russian Bonds'!$A$2:$A$507,0))/100))</f>
        <v>0.26172315338471563</v>
      </c>
      <c r="S535">
        <f>S$50*EXP(-S$49*(HLOOKUP(S$49,'Russian Bonds'!$B$1:$L$507,MATCH($A535,'Russian Bonds'!$A$2:$A$507,0))/100))</f>
        <v>0.24160092111728779</v>
      </c>
      <c r="T535">
        <f>T$50*EXP(-T$49*(HLOOKUP(T$49,'Russian Bonds'!$B$1:$L$507,MATCH($A535,'Russian Bonds'!$A$2:$A$507,0))/100))</f>
        <v>0.22302575958543649</v>
      </c>
      <c r="U535" s="25">
        <f>U$50*EXP(-U$49*(HLOOKUP(U$49,'Russian Bonds'!$B$1:$L$507,MATCH($A535,'Russian Bonds'!$A$2:$A$507,0))/100))</f>
        <v>4.9909613058095061</v>
      </c>
      <c r="W535" s="129">
        <f t="shared" si="44"/>
        <v>75.792700599527677</v>
      </c>
      <c r="X535" s="21">
        <f t="shared" si="45"/>
        <v>5.700826191500961</v>
      </c>
      <c r="Y535" s="28">
        <f t="shared" si="46"/>
        <v>-5.2364254265099715E-6</v>
      </c>
    </row>
    <row r="536" spans="1:25" x14ac:dyDescent="0.2">
      <c r="A536" s="175">
        <v>41627</v>
      </c>
      <c r="B536">
        <f>B$50*EXP(-B$49*(HLOOKUP(B$49,'Russian Bonds'!$B$1:$L$507,MATCH($A536,'Russian Bonds'!$A$2:$A$507,0))/100))</f>
        <v>17.812442633542162</v>
      </c>
      <c r="C536">
        <f>C$50*EXP(-C$49*(HLOOKUP(C$49,'Russian Bonds'!$B$1:$L$507,MATCH($A536,'Russian Bonds'!$A$2:$A$507,0))/100))</f>
        <v>2.2577386999859148</v>
      </c>
      <c r="D536">
        <f>D$50*EXP(-D$49*(HLOOKUP(D$49,'Russian Bonds'!$B$1:$L$507,MATCH($A536,'Russian Bonds'!$A$2:$A$507,0))/100))</f>
        <v>16.468019663110894</v>
      </c>
      <c r="E536">
        <f>E$50*EXP(-E$49*(HLOOKUP(E$49,'Russian Bonds'!$B$1:$L$507,MATCH($A536,'Russian Bonds'!$A$2:$A$507,0))/100))</f>
        <v>1.6892249535105075</v>
      </c>
      <c r="F536">
        <f>F$50*EXP(-F$49*(HLOOKUP(F$49,'Russian Bonds'!$B$1:$L$507,MATCH($A536,'Russian Bonds'!$A$2:$A$507,0))/100))</f>
        <v>14.847504079029539</v>
      </c>
      <c r="G536">
        <f>G$50*EXP(-G$49*(HLOOKUP(G$49,'Russian Bonds'!$B$1:$L$507,MATCH($A536,'Russian Bonds'!$A$2:$A$507,0))/100))</f>
        <v>1.1455413981562064</v>
      </c>
      <c r="H536">
        <f>H$50*EXP(-H$49*(HLOOKUP(H$49,'Russian Bonds'!$B$1:$L$507,MATCH($A536,'Russian Bonds'!$A$2:$A$507,0))/100))</f>
        <v>1.0546166775314645</v>
      </c>
      <c r="I536">
        <f>I$50*EXP(-I$49*(HLOOKUP(I$49,'Russian Bonds'!$B$1:$L$507,MATCH($A536,'Russian Bonds'!$A$2:$A$507,0))/100))</f>
        <v>0.97968651815037566</v>
      </c>
      <c r="J536">
        <f>J$50*EXP(-J$49*(HLOOKUP(J$49,'Russian Bonds'!$B$1:$L$507,MATCH($A536,'Russian Bonds'!$A$2:$A$507,0))/100))</f>
        <v>0.91008012133107141</v>
      </c>
      <c r="K536">
        <f>K$50*EXP(-K$49*(HLOOKUP(K$49,'Russian Bonds'!$B$1:$L$507,MATCH($A536,'Russian Bonds'!$A$2:$A$507,0))/100))</f>
        <v>10.773992383949121</v>
      </c>
      <c r="L536">
        <f>L$50*EXP(-L$49*(HLOOKUP(L$49,'Russian Bonds'!$B$1:$L$507,MATCH($A536,'Russian Bonds'!$A$2:$A$507,0))/100))</f>
        <v>0.44053384634630394</v>
      </c>
      <c r="M536">
        <f>M$50*EXP(-M$49*(HLOOKUP(M$49,'Russian Bonds'!$B$1:$L$507,MATCH($A536,'Russian Bonds'!$A$2:$A$507,0))/100))</f>
        <v>0.40817143853058441</v>
      </c>
      <c r="N536">
        <f>N$50*EXP(-N$49*(HLOOKUP(N$49,'Russian Bonds'!$B$1:$L$507,MATCH($A536,'Russian Bonds'!$A$2:$A$507,0))/100))</f>
        <v>0.37818643133531032</v>
      </c>
      <c r="O536">
        <f>O$50*EXP(-O$49*(HLOOKUP(O$49,'Russian Bonds'!$B$1:$L$507,MATCH($A536,'Russian Bonds'!$A$2:$A$507,0))/100))</f>
        <v>0.35040417663966583</v>
      </c>
      <c r="P536">
        <f>P$50*EXP(-P$49*(HLOOKUP(P$49,'Russian Bonds'!$B$1:$L$507,MATCH($A536,'Russian Bonds'!$A$2:$A$507,0))/100))</f>
        <v>0.30575596342378658</v>
      </c>
      <c r="Q536">
        <f>Q$50*EXP(-Q$49*(HLOOKUP(Q$49,'Russian Bonds'!$B$1:$L$507,MATCH($A536,'Russian Bonds'!$A$2:$A$507,0))/100))</f>
        <v>0.282163666043244</v>
      </c>
      <c r="R536">
        <f>R$50*EXP(-R$49*(HLOOKUP(R$49,'Russian Bonds'!$B$1:$L$507,MATCH($A536,'Russian Bonds'!$A$2:$A$507,0))/100))</f>
        <v>0.26039176323312707</v>
      </c>
      <c r="S536">
        <f>S$50*EXP(-S$49*(HLOOKUP(S$49,'Russian Bonds'!$B$1:$L$507,MATCH($A536,'Russian Bonds'!$A$2:$A$507,0))/100))</f>
        <v>0.24029979235266027</v>
      </c>
      <c r="T536">
        <f>T$50*EXP(-T$49*(HLOOKUP(T$49,'Russian Bonds'!$B$1:$L$507,MATCH($A536,'Russian Bonds'!$A$2:$A$507,0))/100))</f>
        <v>0.2217581289352607</v>
      </c>
      <c r="U536" s="25">
        <f>U$50*EXP(-U$49*(HLOOKUP(U$49,'Russian Bonds'!$B$1:$L$507,MATCH($A536,'Russian Bonds'!$A$2:$A$507,0))/100))</f>
        <v>4.9314276862588144</v>
      </c>
      <c r="W536" s="129">
        <f t="shared" si="44"/>
        <v>75.757940021396024</v>
      </c>
      <c r="X536" s="21">
        <f t="shared" si="45"/>
        <v>5.6893189742413224</v>
      </c>
      <c r="Y536" s="28">
        <f t="shared" si="46"/>
        <v>-4.5873219141540593E-4</v>
      </c>
    </row>
    <row r="537" spans="1:25" x14ac:dyDescent="0.2">
      <c r="A537" s="175">
        <v>41628</v>
      </c>
      <c r="B537">
        <f>B$50*EXP(-B$49*(HLOOKUP(B$49,'Russian Bonds'!$B$1:$L$507,MATCH($A537,'Russian Bonds'!$A$2:$A$507,0))/100))</f>
        <v>17.816005478341474</v>
      </c>
      <c r="C537">
        <f>C$50*EXP(-C$49*(HLOOKUP(C$49,'Russian Bonds'!$B$1:$L$507,MATCH($A537,'Russian Bonds'!$A$2:$A$507,0))/100))</f>
        <v>2.2586419761090899</v>
      </c>
      <c r="D537">
        <f>D$50*EXP(-D$49*(HLOOKUP(D$49,'Russian Bonds'!$B$1:$L$507,MATCH($A537,'Russian Bonds'!$A$2:$A$507,0))/100))</f>
        <v>16.482847552356972</v>
      </c>
      <c r="E537">
        <f>E$50*EXP(-E$49*(HLOOKUP(E$49,'Russian Bonds'!$B$1:$L$507,MATCH($A537,'Russian Bonds'!$A$2:$A$507,0))/100))</f>
        <v>1.6912532401833296</v>
      </c>
      <c r="F537">
        <f>F$50*EXP(-F$49*(HLOOKUP(F$49,'Russian Bonds'!$B$1:$L$507,MATCH($A537,'Russian Bonds'!$A$2:$A$507,0))/100))</f>
        <v>14.884669276366914</v>
      </c>
      <c r="G537">
        <f>G$50*EXP(-G$49*(HLOOKUP(G$49,'Russian Bonds'!$B$1:$L$507,MATCH($A537,'Russian Bonds'!$A$2:$A$507,0))/100))</f>
        <v>1.1489831824457715</v>
      </c>
      <c r="H537">
        <f>H$50*EXP(-H$49*(HLOOKUP(H$49,'Russian Bonds'!$B$1:$L$507,MATCH($A537,'Russian Bonds'!$A$2:$A$507,0))/100))</f>
        <v>1.0583143029726882</v>
      </c>
      <c r="I537">
        <f>I$50*EXP(-I$49*(HLOOKUP(I$49,'Russian Bonds'!$B$1:$L$507,MATCH($A537,'Russian Bonds'!$A$2:$A$507,0))/100))</f>
        <v>0.98361311217557035</v>
      </c>
      <c r="J537">
        <f>J$50*EXP(-J$49*(HLOOKUP(J$49,'Russian Bonds'!$B$1:$L$507,MATCH($A537,'Russian Bonds'!$A$2:$A$507,0))/100))</f>
        <v>0.91418471027569503</v>
      </c>
      <c r="K537">
        <f>K$50*EXP(-K$49*(HLOOKUP(K$49,'Russian Bonds'!$B$1:$L$507,MATCH($A537,'Russian Bonds'!$A$2:$A$507,0))/100))</f>
        <v>10.817174660461589</v>
      </c>
      <c r="L537">
        <f>L$50*EXP(-L$49*(HLOOKUP(L$49,'Russian Bonds'!$B$1:$L$507,MATCH($A537,'Russian Bonds'!$A$2:$A$507,0))/100))</f>
        <v>0.44247646589915207</v>
      </c>
      <c r="M537">
        <f>M$50*EXP(-M$49*(HLOOKUP(M$49,'Russian Bonds'!$B$1:$L$507,MATCH($A537,'Russian Bonds'!$A$2:$A$507,0))/100))</f>
        <v>0.41013537110295578</v>
      </c>
      <c r="N537">
        <f>N$50*EXP(-N$49*(HLOOKUP(N$49,'Russian Bonds'!$B$1:$L$507,MATCH($A537,'Russian Bonds'!$A$2:$A$507,0))/100))</f>
        <v>0.38015812273301203</v>
      </c>
      <c r="O537">
        <f>O$50*EXP(-O$49*(HLOOKUP(O$49,'Russian Bonds'!$B$1:$L$507,MATCH($A537,'Russian Bonds'!$A$2:$A$507,0))/100))</f>
        <v>0.35237194463680893</v>
      </c>
      <c r="P537">
        <f>P$50*EXP(-P$49*(HLOOKUP(P$49,'Russian Bonds'!$B$1:$L$507,MATCH($A537,'Russian Bonds'!$A$2:$A$507,0))/100))</f>
        <v>0.30667460859282769</v>
      </c>
      <c r="Q537">
        <f>Q$50*EXP(-Q$49*(HLOOKUP(Q$49,'Russian Bonds'!$B$1:$L$507,MATCH($A537,'Russian Bonds'!$A$2:$A$507,0))/100))</f>
        <v>0.28306803599477587</v>
      </c>
      <c r="R537">
        <f>R$50*EXP(-R$49*(HLOOKUP(R$49,'Russian Bonds'!$B$1:$L$507,MATCH($A537,'Russian Bonds'!$A$2:$A$507,0))/100))</f>
        <v>0.26127860199970165</v>
      </c>
      <c r="S537">
        <f>S$50*EXP(-S$49*(HLOOKUP(S$49,'Russian Bonds'!$B$1:$L$507,MATCH($A537,'Russian Bonds'!$A$2:$A$507,0))/100))</f>
        <v>0.24116643061803839</v>
      </c>
      <c r="T537">
        <f>T$50*EXP(-T$49*(HLOOKUP(T$49,'Russian Bonds'!$B$1:$L$507,MATCH($A537,'Russian Bonds'!$A$2:$A$507,0))/100))</f>
        <v>0.22260241294888566</v>
      </c>
      <c r="U537" s="25">
        <f>U$50*EXP(-U$49*(HLOOKUP(U$49,'Russian Bonds'!$B$1:$L$507,MATCH($A537,'Russian Bonds'!$A$2:$A$507,0))/100))</f>
        <v>4.9413004110652308</v>
      </c>
      <c r="W537" s="129">
        <f t="shared" si="44"/>
        <v>75.896919897280483</v>
      </c>
      <c r="X537" s="21">
        <f t="shared" si="45"/>
        <v>5.6941984902802574</v>
      </c>
      <c r="Y537" s="28">
        <f t="shared" si="46"/>
        <v>1.8328448539726902E-3</v>
      </c>
    </row>
    <row r="538" spans="1:25" x14ac:dyDescent="0.2">
      <c r="A538" s="175">
        <v>41629</v>
      </c>
      <c r="B538">
        <f>B$50*EXP(-B$49*(HLOOKUP(B$49,'Russian Bonds'!$B$1:$L$507,MATCH($A538,'Russian Bonds'!$A$2:$A$507,0))/100))</f>
        <v>17.82669828915094</v>
      </c>
      <c r="C538">
        <f>C$50*EXP(-C$49*(HLOOKUP(C$49,'Russian Bonds'!$B$1:$L$507,MATCH($A538,'Russian Bonds'!$A$2:$A$507,0))/100))</f>
        <v>2.2613539733533279</v>
      </c>
      <c r="D538">
        <f>D$50*EXP(-D$49*(HLOOKUP(D$49,'Russian Bonds'!$B$1:$L$507,MATCH($A538,'Russian Bonds'!$A$2:$A$507,0))/100))</f>
        <v>16.507590376164085</v>
      </c>
      <c r="E538">
        <f>E$50*EXP(-E$49*(HLOOKUP(E$49,'Russian Bonds'!$B$1:$L$507,MATCH($A538,'Russian Bonds'!$A$2:$A$507,0))/100))</f>
        <v>1.6946391314263087</v>
      </c>
      <c r="F538">
        <f>F$50*EXP(-F$49*(HLOOKUP(F$49,'Russian Bonds'!$B$1:$L$507,MATCH($A538,'Russian Bonds'!$A$2:$A$507,0))/100))</f>
        <v>14.892113471898893</v>
      </c>
      <c r="G538">
        <f>G$50*EXP(-G$49*(HLOOKUP(G$49,'Russian Bonds'!$B$1:$L$507,MATCH($A538,'Russian Bonds'!$A$2:$A$507,0))/100))</f>
        <v>1.1496727792135815</v>
      </c>
      <c r="H538">
        <f>H$50*EXP(-H$49*(HLOOKUP(H$49,'Russian Bonds'!$B$1:$L$507,MATCH($A538,'Russian Bonds'!$A$2:$A$507,0))/100))</f>
        <v>1.0575737421871221</v>
      </c>
      <c r="I538">
        <f>I$50*EXP(-I$49*(HLOOKUP(I$49,'Russian Bonds'!$B$1:$L$507,MATCH($A538,'Russian Bonds'!$A$2:$A$507,0))/100))</f>
        <v>0.98282653635810757</v>
      </c>
      <c r="J538">
        <f>J$50*EXP(-J$49*(HLOOKUP(J$49,'Russian Bonds'!$B$1:$L$507,MATCH($A538,'Russian Bonds'!$A$2:$A$507,0))/100))</f>
        <v>0.91336231417020619</v>
      </c>
      <c r="K538">
        <f>K$50*EXP(-K$49*(HLOOKUP(K$49,'Russian Bonds'!$B$1:$L$507,MATCH($A538,'Russian Bonds'!$A$2:$A$507,0))/100))</f>
        <v>10.806362892586046</v>
      </c>
      <c r="L538">
        <f>L$50*EXP(-L$49*(HLOOKUP(L$49,'Russian Bonds'!$B$1:$L$507,MATCH($A538,'Russian Bonds'!$A$2:$A$507,0))/100))</f>
        <v>0.44199000938679578</v>
      </c>
      <c r="M538">
        <f>M$50*EXP(-M$49*(HLOOKUP(M$49,'Russian Bonds'!$B$1:$L$507,MATCH($A538,'Russian Bonds'!$A$2:$A$507,0))/100))</f>
        <v>0.40964350383701587</v>
      </c>
      <c r="N538">
        <f>N$50*EXP(-N$49*(HLOOKUP(N$49,'Russian Bonds'!$B$1:$L$507,MATCH($A538,'Russian Bonds'!$A$2:$A$507,0))/100))</f>
        <v>0.37966423826791673</v>
      </c>
      <c r="O538">
        <f>O$50*EXP(-O$49*(HLOOKUP(O$49,'Russian Bonds'!$B$1:$L$507,MATCH($A538,'Russian Bonds'!$A$2:$A$507,0))/100))</f>
        <v>0.35187896907772803</v>
      </c>
      <c r="P538">
        <f>P$50*EXP(-P$49*(HLOOKUP(P$49,'Russian Bonds'!$B$1:$L$507,MATCH($A538,'Russian Bonds'!$A$2:$A$507,0))/100))</f>
        <v>0.30667460859282769</v>
      </c>
      <c r="Q538">
        <f>Q$50*EXP(-Q$49*(HLOOKUP(Q$49,'Russian Bonds'!$B$1:$L$507,MATCH($A538,'Russian Bonds'!$A$2:$A$507,0))/100))</f>
        <v>0.28306803599477587</v>
      </c>
      <c r="R538">
        <f>R$50*EXP(-R$49*(HLOOKUP(R$49,'Russian Bonds'!$B$1:$L$507,MATCH($A538,'Russian Bonds'!$A$2:$A$507,0))/100))</f>
        <v>0.26127860199970165</v>
      </c>
      <c r="S538">
        <f>S$50*EXP(-S$49*(HLOOKUP(S$49,'Russian Bonds'!$B$1:$L$507,MATCH($A538,'Russian Bonds'!$A$2:$A$507,0))/100))</f>
        <v>0.24116643061803839</v>
      </c>
      <c r="T538">
        <f>T$50*EXP(-T$49*(HLOOKUP(T$49,'Russian Bonds'!$B$1:$L$507,MATCH($A538,'Russian Bonds'!$A$2:$A$507,0))/100))</f>
        <v>0.22260241294888566</v>
      </c>
      <c r="U538" s="25">
        <f>U$50*EXP(-U$49*(HLOOKUP(U$49,'Russian Bonds'!$B$1:$L$507,MATCH($A538,'Russian Bonds'!$A$2:$A$507,0))/100))</f>
        <v>4.9413004110652308</v>
      </c>
      <c r="W538" s="129">
        <f t="shared" si="44"/>
        <v>75.931460728297552</v>
      </c>
      <c r="X538" s="21">
        <f t="shared" si="45"/>
        <v>5.6915249435531257</v>
      </c>
      <c r="Y538" s="28">
        <f t="shared" si="46"/>
        <v>4.549983536759154E-4</v>
      </c>
    </row>
    <row r="539" spans="1:25" x14ac:dyDescent="0.2">
      <c r="A539" s="175">
        <v>41632</v>
      </c>
      <c r="B539">
        <f>B$50*EXP(-B$49*(HLOOKUP(B$49,'Russian Bonds'!$B$1:$L$507,MATCH($A539,'Russian Bonds'!$A$2:$A$507,0))/100))</f>
        <v>17.835613867004234</v>
      </c>
      <c r="C539">
        <f>C$50*EXP(-C$49*(HLOOKUP(C$49,'Russian Bonds'!$B$1:$L$507,MATCH($A539,'Russian Bonds'!$A$2:$A$507,0))/100))</f>
        <v>2.2631637803582896</v>
      </c>
      <c r="D539">
        <f>D$50*EXP(-D$49*(HLOOKUP(D$49,'Russian Bonds'!$B$1:$L$507,MATCH($A539,'Russian Bonds'!$A$2:$A$507,0))/100))</f>
        <v>16.517497902350414</v>
      </c>
      <c r="E539">
        <f>E$50*EXP(-E$49*(HLOOKUP(E$49,'Russian Bonds'!$B$1:$L$507,MATCH($A539,'Russian Bonds'!$A$2:$A$507,0))/100))</f>
        <v>1.69599538516061</v>
      </c>
      <c r="F539">
        <f>F$50*EXP(-F$49*(HLOOKUP(F$49,'Russian Bonds'!$B$1:$L$507,MATCH($A539,'Russian Bonds'!$A$2:$A$507,0))/100))</f>
        <v>14.899561390459317</v>
      </c>
      <c r="G539">
        <f>G$50*EXP(-G$49*(HLOOKUP(G$49,'Russian Bonds'!$B$1:$L$507,MATCH($A539,'Russian Bonds'!$A$2:$A$507,0))/100))</f>
        <v>1.1503627898636042</v>
      </c>
      <c r="H539">
        <f>H$50*EXP(-H$49*(HLOOKUP(H$49,'Russian Bonds'!$B$1:$L$507,MATCH($A539,'Russian Bonds'!$A$2:$A$507,0))/100))</f>
        <v>1.0568336996127103</v>
      </c>
      <c r="I539">
        <f>I$50*EXP(-I$49*(HLOOKUP(I$49,'Russian Bonds'!$B$1:$L$507,MATCH($A539,'Russian Bonds'!$A$2:$A$507,0))/100))</f>
        <v>0.98204058954966167</v>
      </c>
      <c r="J539">
        <f>J$50*EXP(-J$49*(HLOOKUP(J$49,'Russian Bonds'!$B$1:$L$507,MATCH($A539,'Russian Bonds'!$A$2:$A$507,0))/100))</f>
        <v>0.91254065788824179</v>
      </c>
      <c r="K539">
        <f>K$50*EXP(-K$49*(HLOOKUP(K$49,'Russian Bonds'!$B$1:$L$507,MATCH($A539,'Russian Bonds'!$A$2:$A$507,0))/100))</f>
        <v>10.773992383949121</v>
      </c>
      <c r="L539">
        <f>L$50*EXP(-L$49*(HLOOKUP(L$49,'Russian Bonds'!$B$1:$L$507,MATCH($A539,'Russian Bonds'!$A$2:$A$507,0))/100))</f>
        <v>0.44053384634630394</v>
      </c>
      <c r="M539">
        <f>M$50*EXP(-M$49*(HLOOKUP(M$49,'Russian Bonds'!$B$1:$L$507,MATCH($A539,'Russian Bonds'!$A$2:$A$507,0))/100))</f>
        <v>0.40817143853058441</v>
      </c>
      <c r="N539">
        <f>N$50*EXP(-N$49*(HLOOKUP(N$49,'Russian Bonds'!$B$1:$L$507,MATCH($A539,'Russian Bonds'!$A$2:$A$507,0))/100))</f>
        <v>0.37818643133531032</v>
      </c>
      <c r="O539">
        <f>O$50*EXP(-O$49*(HLOOKUP(O$49,'Russian Bonds'!$B$1:$L$507,MATCH($A539,'Russian Bonds'!$A$2:$A$507,0))/100))</f>
        <v>0.35040417663966583</v>
      </c>
      <c r="P539">
        <f>P$50*EXP(-P$49*(HLOOKUP(P$49,'Russian Bonds'!$B$1:$L$507,MATCH($A539,'Russian Bonds'!$A$2:$A$507,0))/100))</f>
        <v>0.30392692025986179</v>
      </c>
      <c r="Q539">
        <f>Q$50*EXP(-Q$49*(HLOOKUP(Q$49,'Russian Bonds'!$B$1:$L$507,MATCH($A539,'Russian Bonds'!$A$2:$A$507,0))/100))</f>
        <v>0.28036358498422848</v>
      </c>
      <c r="R539">
        <f>R$50*EXP(-R$49*(HLOOKUP(R$49,'Russian Bonds'!$B$1:$L$507,MATCH($A539,'Russian Bonds'!$A$2:$A$507,0))/100))</f>
        <v>0.25862710587795712</v>
      </c>
      <c r="S539">
        <f>S$50*EXP(-S$49*(HLOOKUP(S$49,'Russian Bonds'!$B$1:$L$507,MATCH($A539,'Russian Bonds'!$A$2:$A$507,0))/100))</f>
        <v>0.23857584749663813</v>
      </c>
      <c r="T539">
        <f>T$50*EXP(-T$49*(HLOOKUP(T$49,'Russian Bonds'!$B$1:$L$507,MATCH($A539,'Russian Bonds'!$A$2:$A$507,0))/100))</f>
        <v>0.22007915533647981</v>
      </c>
      <c r="U539" s="25">
        <f>U$50*EXP(-U$49*(HLOOKUP(U$49,'Russian Bonds'!$B$1:$L$507,MATCH($A539,'Russian Bonds'!$A$2:$A$507,0))/100))</f>
        <v>4.8531527129243237</v>
      </c>
      <c r="W539" s="129">
        <f t="shared" si="44"/>
        <v>75.819623665927551</v>
      </c>
      <c r="X539" s="21">
        <f t="shared" si="45"/>
        <v>5.6693985941678475</v>
      </c>
      <c r="Y539" s="28">
        <f t="shared" si="46"/>
        <v>-1.4739543122739103E-3</v>
      </c>
    </row>
    <row r="540" spans="1:25" x14ac:dyDescent="0.2">
      <c r="A540" s="175">
        <v>41633</v>
      </c>
      <c r="B540">
        <f>B$50*EXP(-B$49*(HLOOKUP(B$49,'Russian Bonds'!$B$1:$L$507,MATCH($A540,'Russian Bonds'!$A$2:$A$507,0))/100))</f>
        <v>17.848103167456319</v>
      </c>
      <c r="C540">
        <f>C$50*EXP(-C$49*(HLOOKUP(C$49,'Russian Bonds'!$B$1:$L$507,MATCH($A540,'Russian Bonds'!$A$2:$A$507,0))/100))</f>
        <v>2.2636164583806546</v>
      </c>
      <c r="D540">
        <f>D$50*EXP(-D$49*(HLOOKUP(D$49,'Russian Bonds'!$B$1:$L$507,MATCH($A540,'Russian Bonds'!$A$2:$A$507,0))/100))</f>
        <v>16.507590376164085</v>
      </c>
      <c r="E540">
        <f>E$50*EXP(-E$49*(HLOOKUP(E$49,'Russian Bonds'!$B$1:$L$507,MATCH($A540,'Russian Bonds'!$A$2:$A$507,0))/100))</f>
        <v>1.6946391314263087</v>
      </c>
      <c r="F540">
        <f>F$50*EXP(-F$49*(HLOOKUP(F$49,'Russian Bonds'!$B$1:$L$507,MATCH($A540,'Russian Bonds'!$A$2:$A$507,0))/100))</f>
        <v>14.884669276366914</v>
      </c>
      <c r="G540">
        <f>G$50*EXP(-G$49*(HLOOKUP(G$49,'Russian Bonds'!$B$1:$L$507,MATCH($A540,'Russian Bonds'!$A$2:$A$507,0))/100))</f>
        <v>1.1489831824457715</v>
      </c>
      <c r="H540">
        <f>H$50*EXP(-H$49*(HLOOKUP(H$49,'Russian Bonds'!$B$1:$L$507,MATCH($A540,'Russian Bonds'!$A$2:$A$507,0))/100))</f>
        <v>1.0568336996127103</v>
      </c>
      <c r="I540">
        <f>I$50*EXP(-I$49*(HLOOKUP(I$49,'Russian Bonds'!$B$1:$L$507,MATCH($A540,'Russian Bonds'!$A$2:$A$507,0))/100))</f>
        <v>0.98204058954966167</v>
      </c>
      <c r="J540">
        <f>J$50*EXP(-J$49*(HLOOKUP(J$49,'Russian Bonds'!$B$1:$L$507,MATCH($A540,'Russian Bonds'!$A$2:$A$507,0))/100))</f>
        <v>0.91254065788824179</v>
      </c>
      <c r="K540">
        <f>K$50*EXP(-K$49*(HLOOKUP(K$49,'Russian Bonds'!$B$1:$L$507,MATCH($A540,'Russian Bonds'!$A$2:$A$507,0))/100))</f>
        <v>10.784771765125376</v>
      </c>
      <c r="L540">
        <f>L$50*EXP(-L$49*(HLOOKUP(L$49,'Russian Bonds'!$B$1:$L$507,MATCH($A540,'Russian Bonds'!$A$2:$A$507,0))/100))</f>
        <v>0.44101870019801381</v>
      </c>
      <c r="M540">
        <f>M$50*EXP(-M$49*(HLOOKUP(M$49,'Russian Bonds'!$B$1:$L$507,MATCH($A540,'Russian Bonds'!$A$2:$A$507,0))/100))</f>
        <v>0.4086615382578454</v>
      </c>
      <c r="N540">
        <f>N$50*EXP(-N$49*(HLOOKUP(N$49,'Russian Bonds'!$B$1:$L$507,MATCH($A540,'Russian Bonds'!$A$2:$A$507,0))/100))</f>
        <v>0.37867839340210496</v>
      </c>
      <c r="O540">
        <f>O$50*EXP(-O$49*(HLOOKUP(O$49,'Russian Bonds'!$B$1:$L$507,MATCH($A540,'Russian Bonds'!$A$2:$A$507,0))/100))</f>
        <v>0.350895086043362</v>
      </c>
      <c r="P540">
        <f>P$50*EXP(-P$49*(HLOOKUP(P$49,'Russian Bonds'!$B$1:$L$507,MATCH($A540,'Russian Bonds'!$A$2:$A$507,0))/100))</f>
        <v>0.30438315272905991</v>
      </c>
      <c r="Q540">
        <f>Q$50*EXP(-Q$49*(HLOOKUP(Q$49,'Russian Bonds'!$B$1:$L$507,MATCH($A540,'Russian Bonds'!$A$2:$A$507,0))/100))</f>
        <v>0.2808125257770635</v>
      </c>
      <c r="R540">
        <f>R$50*EXP(-R$49*(HLOOKUP(R$49,'Russian Bonds'!$B$1:$L$507,MATCH($A540,'Russian Bonds'!$A$2:$A$507,0))/100))</f>
        <v>0.25906714588598018</v>
      </c>
      <c r="S540">
        <f>S$50*EXP(-S$49*(HLOOKUP(S$49,'Russian Bonds'!$B$1:$L$507,MATCH($A540,'Russian Bonds'!$A$2:$A$507,0))/100))</f>
        <v>0.23900567074700516</v>
      </c>
      <c r="T540">
        <f>T$50*EXP(-T$49*(HLOOKUP(T$49,'Russian Bonds'!$B$1:$L$507,MATCH($A540,'Russian Bonds'!$A$2:$A$507,0))/100))</f>
        <v>0.22049770322620121</v>
      </c>
      <c r="U540" s="25">
        <f>U$50*EXP(-U$49*(HLOOKUP(U$49,'Russian Bonds'!$B$1:$L$507,MATCH($A540,'Russian Bonds'!$A$2:$A$507,0))/100))</f>
        <v>4.8531527129243237</v>
      </c>
      <c r="W540" s="129">
        <f t="shared" si="44"/>
        <v>75.819960933607007</v>
      </c>
      <c r="X540" s="21">
        <f t="shared" si="45"/>
        <v>5.6702304309295251</v>
      </c>
      <c r="Y540" s="28">
        <f t="shared" si="46"/>
        <v>4.4482801815633746E-6</v>
      </c>
    </row>
    <row r="541" spans="1:25" x14ac:dyDescent="0.2">
      <c r="A541" s="175">
        <v>41634</v>
      </c>
      <c r="B541">
        <f>B$50*EXP(-B$49*(HLOOKUP(B$49,'Russian Bonds'!$B$1:$L$507,MATCH($A541,'Russian Bonds'!$A$2:$A$507,0))/100))</f>
        <v>17.844533903761093</v>
      </c>
      <c r="C541">
        <f>C$50*EXP(-C$49*(HLOOKUP(C$49,'Russian Bonds'!$B$1:$L$507,MATCH($A541,'Russian Bonds'!$A$2:$A$507,0))/100))</f>
        <v>2.2640692269476781</v>
      </c>
      <c r="D541">
        <f>D$50*EXP(-D$49*(HLOOKUP(D$49,'Russian Bonds'!$B$1:$L$507,MATCH($A541,'Russian Bonds'!$A$2:$A$507,0))/100))</f>
        <v>16.51254339619279</v>
      </c>
      <c r="E541">
        <f>E$50*EXP(-E$49*(HLOOKUP(E$49,'Russian Bonds'!$B$1:$L$507,MATCH($A541,'Russian Bonds'!$A$2:$A$507,0))/100))</f>
        <v>1.6953171226680877</v>
      </c>
      <c r="F541">
        <f>F$50*EXP(-F$49*(HLOOKUP(F$49,'Russian Bonds'!$B$1:$L$507,MATCH($A541,'Russian Bonds'!$A$2:$A$507,0))/100))</f>
        <v>14.892113471898893</v>
      </c>
      <c r="G541">
        <f>G$50*EXP(-G$49*(HLOOKUP(G$49,'Russian Bonds'!$B$1:$L$507,MATCH($A541,'Russian Bonds'!$A$2:$A$507,0))/100))</f>
        <v>1.1496727792135815</v>
      </c>
      <c r="H541">
        <f>H$50*EXP(-H$49*(HLOOKUP(H$49,'Russian Bonds'!$B$1:$L$507,MATCH($A541,'Russian Bonds'!$A$2:$A$507,0))/100))</f>
        <v>1.0568336996127103</v>
      </c>
      <c r="I541">
        <f>I$50*EXP(-I$49*(HLOOKUP(I$49,'Russian Bonds'!$B$1:$L$507,MATCH($A541,'Russian Bonds'!$A$2:$A$507,0))/100))</f>
        <v>0.98204058954966167</v>
      </c>
      <c r="J541">
        <f>J$50*EXP(-J$49*(HLOOKUP(J$49,'Russian Bonds'!$B$1:$L$507,MATCH($A541,'Russian Bonds'!$A$2:$A$507,0))/100))</f>
        <v>0.91254065788824179</v>
      </c>
      <c r="K541">
        <f>K$50*EXP(-K$49*(HLOOKUP(K$49,'Russian Bonds'!$B$1:$L$507,MATCH($A541,'Russian Bonds'!$A$2:$A$507,0))/100))</f>
        <v>10.773992383949121</v>
      </c>
      <c r="L541">
        <f>L$50*EXP(-L$49*(HLOOKUP(L$49,'Russian Bonds'!$B$1:$L$507,MATCH($A541,'Russian Bonds'!$A$2:$A$507,0))/100))</f>
        <v>0.44053384634630394</v>
      </c>
      <c r="M541">
        <f>M$50*EXP(-M$49*(HLOOKUP(M$49,'Russian Bonds'!$B$1:$L$507,MATCH($A541,'Russian Bonds'!$A$2:$A$507,0))/100))</f>
        <v>0.40817143853058441</v>
      </c>
      <c r="N541">
        <f>N$50*EXP(-N$49*(HLOOKUP(N$49,'Russian Bonds'!$B$1:$L$507,MATCH($A541,'Russian Bonds'!$A$2:$A$507,0))/100))</f>
        <v>0.37818643133531032</v>
      </c>
      <c r="O541">
        <f>O$50*EXP(-O$49*(HLOOKUP(O$49,'Russian Bonds'!$B$1:$L$507,MATCH($A541,'Russian Bonds'!$A$2:$A$507,0))/100))</f>
        <v>0.35040417663966583</v>
      </c>
      <c r="P541">
        <f>P$50*EXP(-P$49*(HLOOKUP(P$49,'Russian Bonds'!$B$1:$L$507,MATCH($A541,'Russian Bonds'!$A$2:$A$507,0))/100))</f>
        <v>0.30347137162636256</v>
      </c>
      <c r="Q541">
        <f>Q$50*EXP(-Q$49*(HLOOKUP(Q$49,'Russian Bonds'!$B$1:$L$507,MATCH($A541,'Russian Bonds'!$A$2:$A$507,0))/100))</f>
        <v>0.27991536192232419</v>
      </c>
      <c r="R541">
        <f>R$50*EXP(-R$49*(HLOOKUP(R$49,'Russian Bonds'!$B$1:$L$507,MATCH($A541,'Russian Bonds'!$A$2:$A$507,0))/100))</f>
        <v>0.25818781330245011</v>
      </c>
      <c r="S541">
        <f>S$50*EXP(-S$49*(HLOOKUP(S$49,'Russian Bonds'!$B$1:$L$507,MATCH($A541,'Russian Bonds'!$A$2:$A$507,0))/100))</f>
        <v>0.23814679723222576</v>
      </c>
      <c r="T541">
        <f>T$50*EXP(-T$49*(HLOOKUP(T$49,'Russian Bonds'!$B$1:$L$507,MATCH($A541,'Russian Bonds'!$A$2:$A$507,0))/100))</f>
        <v>0.21966140193274822</v>
      </c>
      <c r="U541" s="25">
        <f>U$50*EXP(-U$49*(HLOOKUP(U$49,'Russian Bonds'!$B$1:$L$507,MATCH($A541,'Russian Bonds'!$A$2:$A$507,0))/100))</f>
        <v>4.8337788755790925</v>
      </c>
      <c r="W541" s="129">
        <f t="shared" si="44"/>
        <v>75.79411474612894</v>
      </c>
      <c r="X541" s="21">
        <f t="shared" si="45"/>
        <v>5.6650682474004839</v>
      </c>
      <c r="Y541" s="28">
        <f t="shared" si="46"/>
        <v>-3.4094707384602774E-4</v>
      </c>
    </row>
    <row r="542" spans="1:25" x14ac:dyDescent="0.2">
      <c r="A542" s="175">
        <v>41635</v>
      </c>
      <c r="B542">
        <f>B$50*EXP(-B$49*(HLOOKUP(B$49,'Russian Bonds'!$B$1:$L$507,MATCH($A542,'Russian Bonds'!$A$2:$A$507,0))/100))</f>
        <v>17.85881524265799</v>
      </c>
      <c r="C542">
        <f>C$50*EXP(-C$49*(HLOOKUP(C$49,'Russian Bonds'!$B$1:$L$507,MATCH($A542,'Russian Bonds'!$A$2:$A$507,0))/100))</f>
        <v>2.2645220860774709</v>
      </c>
      <c r="D542">
        <f>D$50*EXP(-D$49*(HLOOKUP(D$49,'Russian Bonds'!$B$1:$L$507,MATCH($A542,'Russian Bonds'!$A$2:$A$507,0))/100))</f>
        <v>16.522453895082858</v>
      </c>
      <c r="E542">
        <f>E$50*EXP(-E$49*(HLOOKUP(E$49,'Russian Bonds'!$B$1:$L$507,MATCH($A542,'Russian Bonds'!$A$2:$A$507,0))/100))</f>
        <v>1.6966739190123976</v>
      </c>
      <c r="F542">
        <f>F$50*EXP(-F$49*(HLOOKUP(F$49,'Russian Bonds'!$B$1:$L$507,MATCH($A542,'Russian Bonds'!$A$2:$A$507,0))/100))</f>
        <v>14.884669276366914</v>
      </c>
      <c r="G542">
        <f>G$50*EXP(-G$49*(HLOOKUP(G$49,'Russian Bonds'!$B$1:$L$507,MATCH($A542,'Russian Bonds'!$A$2:$A$507,0))/100))</f>
        <v>1.1489831824457715</v>
      </c>
      <c r="H542">
        <f>H$50*EXP(-H$49*(HLOOKUP(H$49,'Russian Bonds'!$B$1:$L$507,MATCH($A542,'Russian Bonds'!$A$2:$A$507,0))/100))</f>
        <v>1.0546166775314645</v>
      </c>
      <c r="I542">
        <f>I$50*EXP(-I$49*(HLOOKUP(I$49,'Russian Bonds'!$B$1:$L$507,MATCH($A542,'Russian Bonds'!$A$2:$A$507,0))/100))</f>
        <v>0.97968651815037566</v>
      </c>
      <c r="J542">
        <f>J$50*EXP(-J$49*(HLOOKUP(J$49,'Russian Bonds'!$B$1:$L$507,MATCH($A542,'Russian Bonds'!$A$2:$A$507,0))/100))</f>
        <v>0.91008012133107141</v>
      </c>
      <c r="K542">
        <f>K$50*EXP(-K$49*(HLOOKUP(K$49,'Russian Bonds'!$B$1:$L$507,MATCH($A542,'Russian Bonds'!$A$2:$A$507,0))/100))</f>
        <v>10.752465932807848</v>
      </c>
      <c r="L542">
        <f>L$50*EXP(-L$49*(HLOOKUP(L$49,'Russian Bonds'!$B$1:$L$507,MATCH($A542,'Russian Bonds'!$A$2:$A$507,0))/100))</f>
        <v>0.43956573719487929</v>
      </c>
      <c r="M542">
        <f>M$50*EXP(-M$49*(HLOOKUP(M$49,'Russian Bonds'!$B$1:$L$507,MATCH($A542,'Russian Bonds'!$A$2:$A$507,0))/100))</f>
        <v>0.40719300167199091</v>
      </c>
      <c r="N542">
        <f>N$50*EXP(-N$49*(HLOOKUP(N$49,'Russian Bonds'!$B$1:$L$507,MATCH($A542,'Russian Bonds'!$A$2:$A$507,0))/100))</f>
        <v>0.37720442377686203</v>
      </c>
      <c r="O542">
        <f>O$50*EXP(-O$49*(HLOOKUP(O$49,'Russian Bonds'!$B$1:$L$507,MATCH($A542,'Russian Bonds'!$A$2:$A$507,0))/100))</f>
        <v>0.34942441724833201</v>
      </c>
      <c r="P542">
        <f>P$50*EXP(-P$49*(HLOOKUP(P$49,'Russian Bonds'!$B$1:$L$507,MATCH($A542,'Russian Bonds'!$A$2:$A$507,0))/100))</f>
        <v>0.3025623217680582</v>
      </c>
      <c r="Q542">
        <f>Q$50*EXP(-Q$49*(HLOOKUP(Q$49,'Russian Bonds'!$B$1:$L$507,MATCH($A542,'Russian Bonds'!$A$2:$A$507,0))/100))</f>
        <v>0.2790210644033369</v>
      </c>
      <c r="R542">
        <f>R$50*EXP(-R$49*(HLOOKUP(R$49,'Russian Bonds'!$B$1:$L$507,MATCH($A542,'Russian Bonds'!$A$2:$A$507,0))/100))</f>
        <v>0.25731146537291699</v>
      </c>
      <c r="S542">
        <f>S$50*EXP(-S$49*(HLOOKUP(S$49,'Russian Bonds'!$B$1:$L$507,MATCH($A542,'Russian Bonds'!$A$2:$A$507,0))/100))</f>
        <v>0.23729101010327178</v>
      </c>
      <c r="T542">
        <f>T$50*EXP(-T$49*(HLOOKUP(T$49,'Russian Bonds'!$B$1:$L$507,MATCH($A542,'Russian Bonds'!$A$2:$A$507,0))/100))</f>
        <v>0.21882827255375592</v>
      </c>
      <c r="U542" s="25">
        <f>U$50*EXP(-U$49*(HLOOKUP(U$49,'Russian Bonds'!$B$1:$L$507,MATCH($A542,'Russian Bonds'!$A$2:$A$507,0))/100))</f>
        <v>4.8048630365900511</v>
      </c>
      <c r="W542" s="129">
        <f t="shared" si="44"/>
        <v>75.746231602147617</v>
      </c>
      <c r="X542" s="21">
        <f t="shared" si="45"/>
        <v>5.6559222002105978</v>
      </c>
      <c r="Y542" s="28">
        <f t="shared" si="46"/>
        <v>-6.3195243680974329E-4</v>
      </c>
    </row>
    <row r="543" spans="1:25" x14ac:dyDescent="0.2">
      <c r="A543" s="175">
        <v>41636</v>
      </c>
      <c r="B543">
        <f>B$50*EXP(-B$49*(HLOOKUP(B$49,'Russian Bonds'!$B$1:$L$507,MATCH($A543,'Russian Bonds'!$A$2:$A$507,0))/100))</f>
        <v>17.889201049188145</v>
      </c>
      <c r="C543">
        <f>C$50*EXP(-C$49*(HLOOKUP(C$49,'Russian Bonds'!$B$1:$L$507,MATCH($A543,'Russian Bonds'!$A$2:$A$507,0))/100))</f>
        <v>2.2676946372656279</v>
      </c>
      <c r="D543">
        <f>D$50*EXP(-D$49*(HLOOKUP(D$49,'Russian Bonds'!$B$1:$L$507,MATCH($A543,'Russian Bonds'!$A$2:$A$507,0))/100))</f>
        <v>16.542292740683656</v>
      </c>
      <c r="E543">
        <f>E$50*EXP(-E$49*(HLOOKUP(E$49,'Russian Bonds'!$B$1:$L$507,MATCH($A543,'Russian Bonds'!$A$2:$A$507,0))/100))</f>
        <v>1.6993907701841597</v>
      </c>
      <c r="F543">
        <f>F$50*EXP(-F$49*(HLOOKUP(F$49,'Russian Bonds'!$B$1:$L$507,MATCH($A543,'Russian Bonds'!$A$2:$A$507,0))/100))</f>
        <v>14.907013033910168</v>
      </c>
      <c r="G543">
        <f>G$50*EXP(-G$49*(HLOOKUP(G$49,'Russian Bonds'!$B$1:$L$507,MATCH($A543,'Russian Bonds'!$A$2:$A$507,0))/100))</f>
        <v>1.1510532146442438</v>
      </c>
      <c r="H543">
        <f>H$50*EXP(-H$49*(HLOOKUP(H$49,'Russian Bonds'!$B$1:$L$507,MATCH($A543,'Russian Bonds'!$A$2:$A$507,0))/100))</f>
        <v>1.0560941748868329</v>
      </c>
      <c r="I543">
        <f>I$50*EXP(-I$49*(HLOOKUP(I$49,'Russian Bonds'!$B$1:$L$507,MATCH($A543,'Russian Bonds'!$A$2:$A$507,0))/100))</f>
        <v>0.98125527124722656</v>
      </c>
      <c r="J543">
        <f>J$50*EXP(-J$49*(HLOOKUP(J$49,'Russian Bonds'!$B$1:$L$507,MATCH($A543,'Russian Bonds'!$A$2:$A$507,0))/100))</f>
        <v>0.91171974076425988</v>
      </c>
      <c r="K543">
        <f>K$50*EXP(-K$49*(HLOOKUP(K$49,'Russian Bonds'!$B$1:$L$507,MATCH($A543,'Russian Bonds'!$A$2:$A$507,0))/100))</f>
        <v>10.741718841316375</v>
      </c>
      <c r="L543">
        <f>L$50*EXP(-L$49*(HLOOKUP(L$49,'Russian Bonds'!$B$1:$L$507,MATCH($A543,'Russian Bonds'!$A$2:$A$507,0))/100))</f>
        <v>0.43908248072375239</v>
      </c>
      <c r="M543">
        <f>M$50*EXP(-M$49*(HLOOKUP(M$49,'Russian Bonds'!$B$1:$L$507,MATCH($A543,'Russian Bonds'!$A$2:$A$507,0))/100))</f>
        <v>0.40670466313170933</v>
      </c>
      <c r="N543">
        <f>N$50*EXP(-N$49*(HLOOKUP(N$49,'Russian Bonds'!$B$1:$L$507,MATCH($A543,'Russian Bonds'!$A$2:$A$507,0))/100))</f>
        <v>0.37671437662561535</v>
      </c>
      <c r="O543">
        <f>O$50*EXP(-O$49*(HLOOKUP(O$49,'Russian Bonds'!$B$1:$L$507,MATCH($A543,'Russian Bonds'!$A$2:$A$507,0))/100))</f>
        <v>0.34893556534036568</v>
      </c>
      <c r="P543">
        <f>P$50*EXP(-P$49*(HLOOKUP(P$49,'Russian Bonds'!$B$1:$L$507,MATCH($A543,'Russian Bonds'!$A$2:$A$507,0))/100))</f>
        <v>0.29805775564773784</v>
      </c>
      <c r="Q543">
        <f>Q$50*EXP(-Q$49*(HLOOKUP(Q$49,'Russian Bonds'!$B$1:$L$507,MATCH($A543,'Russian Bonds'!$A$2:$A$507,0))/100))</f>
        <v>0.2745922523502291</v>
      </c>
      <c r="R543">
        <f>R$50*EXP(-R$49*(HLOOKUP(R$49,'Russian Bonds'!$B$1:$L$507,MATCH($A543,'Russian Bonds'!$A$2:$A$507,0))/100))</f>
        <v>0.2529741421655376</v>
      </c>
      <c r="S543">
        <f>S$50*EXP(-S$49*(HLOOKUP(S$49,'Russian Bonds'!$B$1:$L$507,MATCH($A543,'Russian Bonds'!$A$2:$A$507,0))/100))</f>
        <v>0.23305798345237341</v>
      </c>
      <c r="T543">
        <f>T$50*EXP(-T$49*(HLOOKUP(T$49,'Russian Bonds'!$B$1:$L$507,MATCH($A543,'Russian Bonds'!$A$2:$A$507,0))/100))</f>
        <v>0.21470978490498924</v>
      </c>
      <c r="U543" s="25">
        <f>U$50*EXP(-U$49*(HLOOKUP(U$49,'Russian Bonds'!$B$1:$L$507,MATCH($A543,'Russian Bonds'!$A$2:$A$507,0))/100))</f>
        <v>4.6442436948539836</v>
      </c>
      <c r="W543" s="129">
        <f t="shared" si="44"/>
        <v>75.636506173286975</v>
      </c>
      <c r="X543" s="21">
        <f t="shared" si="45"/>
        <v>5.6186206822206755</v>
      </c>
      <c r="Y543" s="28">
        <f t="shared" si="46"/>
        <v>-1.4496428019256514E-3</v>
      </c>
    </row>
    <row r="544" spans="1:25" x14ac:dyDescent="0.2">
      <c r="A544" s="175">
        <v>41641</v>
      </c>
      <c r="B544">
        <f>B$50*EXP(-B$49*(HLOOKUP(B$49,'Russian Bonds'!$B$1:$L$507,MATCH($A544,'Russian Bonds'!$A$2:$A$507,0))/100))</f>
        <v>17.87310801119725</v>
      </c>
      <c r="C544">
        <f>C$50*EXP(-C$49*(HLOOKUP(C$49,'Russian Bonds'!$B$1:$L$507,MATCH($A544,'Russian Bonds'!$A$2:$A$507,0))/100))</f>
        <v>2.2663344285866787</v>
      </c>
      <c r="D544">
        <f>D$50*EXP(-D$49*(HLOOKUP(D$49,'Russian Bonds'!$B$1:$L$507,MATCH($A544,'Russian Bonds'!$A$2:$A$507,0))/100))</f>
        <v>16.522453895082858</v>
      </c>
      <c r="E544">
        <f>E$50*EXP(-E$49*(HLOOKUP(E$49,'Russian Bonds'!$B$1:$L$507,MATCH($A544,'Russian Bonds'!$A$2:$A$507,0))/100))</f>
        <v>1.6966739190123976</v>
      </c>
      <c r="F544">
        <f>F$50*EXP(-F$49*(HLOOKUP(F$49,'Russian Bonds'!$B$1:$L$507,MATCH($A544,'Russian Bonds'!$A$2:$A$507,0))/100))</f>
        <v>14.87722880200233</v>
      </c>
      <c r="G544">
        <f>G$50*EXP(-G$49*(HLOOKUP(G$49,'Russian Bonds'!$B$1:$L$507,MATCH($A544,'Russian Bonds'!$A$2:$A$507,0))/100))</f>
        <v>1.1482939993119197</v>
      </c>
      <c r="H544">
        <f>H$50*EXP(-H$49*(HLOOKUP(H$49,'Russian Bonds'!$B$1:$L$507,MATCH($A544,'Russian Bonds'!$A$2:$A$507,0))/100))</f>
        <v>1.0553551676471222</v>
      </c>
      <c r="I544">
        <f>I$50*EXP(-I$49*(HLOOKUP(I$49,'Russian Bonds'!$B$1:$L$507,MATCH($A544,'Russian Bonds'!$A$2:$A$507,0))/100))</f>
        <v>0.98047058094819861</v>
      </c>
      <c r="J544">
        <f>J$50*EXP(-J$49*(HLOOKUP(J$49,'Russian Bonds'!$B$1:$L$507,MATCH($A544,'Russian Bonds'!$A$2:$A$507,0))/100))</f>
        <v>0.91089956213331802</v>
      </c>
      <c r="K544">
        <f>K$50*EXP(-K$49*(HLOOKUP(K$49,'Russian Bonds'!$B$1:$L$507,MATCH($A544,'Russian Bonds'!$A$2:$A$507,0))/100))</f>
        <v>10.763223776766146</v>
      </c>
      <c r="L544">
        <f>L$50*EXP(-L$49*(HLOOKUP(L$49,'Russian Bonds'!$B$1:$L$507,MATCH($A544,'Russian Bonds'!$A$2:$A$507,0))/100))</f>
        <v>0.44004952554060184</v>
      </c>
      <c r="M544">
        <f>M$50*EXP(-M$49*(HLOOKUP(M$49,'Russian Bonds'!$B$1:$L$507,MATCH($A544,'Russian Bonds'!$A$2:$A$507,0))/100))</f>
        <v>0.40768192657026531</v>
      </c>
      <c r="N544">
        <f>N$50*EXP(-N$49*(HLOOKUP(N$49,'Russian Bonds'!$B$1:$L$507,MATCH($A544,'Russian Bonds'!$A$2:$A$507,0))/100))</f>
        <v>0.3776951084036746</v>
      </c>
      <c r="O544">
        <f>O$50*EXP(-O$49*(HLOOKUP(O$49,'Russian Bonds'!$B$1:$L$507,MATCH($A544,'Russian Bonds'!$A$2:$A$507,0))/100))</f>
        <v>0.34991395402826797</v>
      </c>
      <c r="P544">
        <f>P$50*EXP(-P$49*(HLOOKUP(P$49,'Russian Bonds'!$B$1:$L$507,MATCH($A544,'Russian Bonds'!$A$2:$A$507,0))/100))</f>
        <v>0.30301650580357742</v>
      </c>
      <c r="Q544">
        <f>Q$50*EXP(-Q$49*(HLOOKUP(Q$49,'Russian Bonds'!$B$1:$L$507,MATCH($A544,'Russian Bonds'!$A$2:$A$507,0))/100))</f>
        <v>0.27946785544389929</v>
      </c>
      <c r="R544">
        <f>R$50*EXP(-R$49*(HLOOKUP(R$49,'Russian Bonds'!$B$1:$L$507,MATCH($A544,'Russian Bonds'!$A$2:$A$507,0))/100))</f>
        <v>0.25774926688990318</v>
      </c>
      <c r="S544">
        <f>S$50*EXP(-S$49*(HLOOKUP(S$49,'Russian Bonds'!$B$1:$L$507,MATCH($A544,'Russian Bonds'!$A$2:$A$507,0))/100))</f>
        <v>0.23771851856364473</v>
      </c>
      <c r="T544">
        <f>T$50*EXP(-T$49*(HLOOKUP(T$49,'Russian Bonds'!$B$1:$L$507,MATCH($A544,'Russian Bonds'!$A$2:$A$507,0))/100))</f>
        <v>0.21924444150691613</v>
      </c>
      <c r="U544" s="25">
        <f>U$50*EXP(-U$49*(HLOOKUP(U$49,'Russian Bonds'!$B$1:$L$507,MATCH($A544,'Russian Bonds'!$A$2:$A$507,0))/100))</f>
        <v>4.8144823787989939</v>
      </c>
      <c r="W544" s="129">
        <f t="shared" si="44"/>
        <v>75.78106162423795</v>
      </c>
      <c r="X544" s="21">
        <f t="shared" si="45"/>
        <v>5.6580308254993392</v>
      </c>
      <c r="Y544" s="28">
        <f t="shared" si="46"/>
        <v>1.9093622618609845E-3</v>
      </c>
    </row>
    <row r="545" spans="1:25" x14ac:dyDescent="0.2">
      <c r="A545" s="175">
        <v>41642</v>
      </c>
      <c r="B545">
        <f>B$50*EXP(-B$49*(HLOOKUP(B$49,'Russian Bonds'!$B$1:$L$507,MATCH($A545,'Russian Bonds'!$A$2:$A$507,0))/100))</f>
        <v>17.896358160934739</v>
      </c>
      <c r="C545">
        <f>C$50*EXP(-C$49*(HLOOKUP(C$49,'Russian Bonds'!$B$1:$L$507,MATCH($A545,'Russian Bonds'!$A$2:$A$507,0))/100))</f>
        <v>2.2686018965602961</v>
      </c>
      <c r="D545">
        <f>D$50*EXP(-D$49*(HLOOKUP(D$49,'Russian Bonds'!$B$1:$L$507,MATCH($A545,'Russian Bonds'!$A$2:$A$507,0))/100))</f>
        <v>16.547256172983481</v>
      </c>
      <c r="E545">
        <f>E$50*EXP(-E$49*(HLOOKUP(E$49,'Russian Bonds'!$B$1:$L$507,MATCH($A545,'Russian Bonds'!$A$2:$A$507,0))/100))</f>
        <v>1.7000706624616237</v>
      </c>
      <c r="F545">
        <f>F$50*EXP(-F$49*(HLOOKUP(F$49,'Russian Bonds'!$B$1:$L$507,MATCH($A545,'Russian Bonds'!$A$2:$A$507,0))/100))</f>
        <v>14.899561390459317</v>
      </c>
      <c r="G545">
        <f>G$50*EXP(-G$49*(HLOOKUP(G$49,'Russian Bonds'!$B$1:$L$507,MATCH($A545,'Russian Bonds'!$A$2:$A$507,0))/100))</f>
        <v>1.1503627898636042</v>
      </c>
      <c r="H545">
        <f>H$50*EXP(-H$49*(HLOOKUP(H$49,'Russian Bonds'!$B$1:$L$507,MATCH($A545,'Russian Bonds'!$A$2:$A$507,0))/100))</f>
        <v>1.0560941748868329</v>
      </c>
      <c r="I545">
        <f>I$50*EXP(-I$49*(HLOOKUP(I$49,'Russian Bonds'!$B$1:$L$507,MATCH($A545,'Russian Bonds'!$A$2:$A$507,0))/100))</f>
        <v>0.98125527124722656</v>
      </c>
      <c r="J545">
        <f>J$50*EXP(-J$49*(HLOOKUP(J$49,'Russian Bonds'!$B$1:$L$507,MATCH($A545,'Russian Bonds'!$A$2:$A$507,0))/100))</f>
        <v>0.91171974076425988</v>
      </c>
      <c r="K545">
        <f>K$50*EXP(-K$49*(HLOOKUP(K$49,'Russian Bonds'!$B$1:$L$507,MATCH($A545,'Russian Bonds'!$A$2:$A$507,0))/100))</f>
        <v>10.773992383949121</v>
      </c>
      <c r="L545">
        <f>L$50*EXP(-L$49*(HLOOKUP(L$49,'Russian Bonds'!$B$1:$L$507,MATCH($A545,'Russian Bonds'!$A$2:$A$507,0))/100))</f>
        <v>0.44053384634630394</v>
      </c>
      <c r="M545">
        <f>M$50*EXP(-M$49*(HLOOKUP(M$49,'Russian Bonds'!$B$1:$L$507,MATCH($A545,'Russian Bonds'!$A$2:$A$507,0))/100))</f>
        <v>0.40817143853058441</v>
      </c>
      <c r="N545">
        <f>N$50*EXP(-N$49*(HLOOKUP(N$49,'Russian Bonds'!$B$1:$L$507,MATCH($A545,'Russian Bonds'!$A$2:$A$507,0))/100))</f>
        <v>0.37818643133531032</v>
      </c>
      <c r="O545">
        <f>O$50*EXP(-O$49*(HLOOKUP(O$49,'Russian Bonds'!$B$1:$L$507,MATCH($A545,'Russian Bonds'!$A$2:$A$507,0))/100))</f>
        <v>0.35040417663966583</v>
      </c>
      <c r="P545">
        <f>P$50*EXP(-P$49*(HLOOKUP(P$49,'Russian Bonds'!$B$1:$L$507,MATCH($A545,'Russian Bonds'!$A$2:$A$507,0))/100))</f>
        <v>0.30438315272905991</v>
      </c>
      <c r="Q545">
        <f>Q$50*EXP(-Q$49*(HLOOKUP(Q$49,'Russian Bonds'!$B$1:$L$507,MATCH($A545,'Russian Bonds'!$A$2:$A$507,0))/100))</f>
        <v>0.2808125257770635</v>
      </c>
      <c r="R545">
        <f>R$50*EXP(-R$49*(HLOOKUP(R$49,'Russian Bonds'!$B$1:$L$507,MATCH($A545,'Russian Bonds'!$A$2:$A$507,0))/100))</f>
        <v>0.25906714588598018</v>
      </c>
      <c r="S545">
        <f>S$50*EXP(-S$49*(HLOOKUP(S$49,'Russian Bonds'!$B$1:$L$507,MATCH($A545,'Russian Bonds'!$A$2:$A$507,0))/100))</f>
        <v>0.23900567074700516</v>
      </c>
      <c r="T545">
        <f>T$50*EXP(-T$49*(HLOOKUP(T$49,'Russian Bonds'!$B$1:$L$507,MATCH($A545,'Russian Bonds'!$A$2:$A$507,0))/100))</f>
        <v>0.22049770322620121</v>
      </c>
      <c r="U545" s="25">
        <f>U$50*EXP(-U$49*(HLOOKUP(U$49,'Russian Bonds'!$B$1:$L$507,MATCH($A545,'Russian Bonds'!$A$2:$A$507,0))/100))</f>
        <v>4.8531527129243237</v>
      </c>
      <c r="W545" s="129">
        <f t="shared" si="44"/>
        <v>75.919487448252013</v>
      </c>
      <c r="X545" s="21">
        <f t="shared" si="45"/>
        <v>5.6645168150952632</v>
      </c>
      <c r="Y545" s="28">
        <f t="shared" si="46"/>
        <v>1.8249882848847534E-3</v>
      </c>
    </row>
    <row r="546" spans="1:25" x14ac:dyDescent="0.2">
      <c r="A546" s="175">
        <v>41643</v>
      </c>
      <c r="B546">
        <f>B$50*EXP(-B$49*(HLOOKUP(B$49,'Russian Bonds'!$B$1:$L$507,MATCH($A546,'Russian Bonds'!$A$2:$A$507,0))/100))</f>
        <v>17.921430608978515</v>
      </c>
      <c r="C546">
        <f>C$50*EXP(-C$49*(HLOOKUP(C$49,'Russian Bonds'!$B$1:$L$507,MATCH($A546,'Russian Bonds'!$A$2:$A$507,0))/100))</f>
        <v>2.2704175042237775</v>
      </c>
      <c r="D546">
        <f>D$50*EXP(-D$49*(HLOOKUP(D$49,'Russian Bonds'!$B$1:$L$507,MATCH($A546,'Russian Bonds'!$A$2:$A$507,0))/100))</f>
        <v>16.567124799182544</v>
      </c>
      <c r="E546">
        <f>E$50*EXP(-E$49*(HLOOKUP(E$49,'Russian Bonds'!$B$1:$L$507,MATCH($A546,'Russian Bonds'!$A$2:$A$507,0))/100))</f>
        <v>1.7027929527730561</v>
      </c>
      <c r="F546">
        <f>F$50*EXP(-F$49*(HLOOKUP(F$49,'Russian Bonds'!$B$1:$L$507,MATCH($A546,'Russian Bonds'!$A$2:$A$507,0))/100))</f>
        <v>14.944327189755295</v>
      </c>
      <c r="G546">
        <f>G$50*EXP(-G$49*(HLOOKUP(G$49,'Russian Bonds'!$B$1:$L$507,MATCH($A546,'Russian Bonds'!$A$2:$A$507,0))/100))</f>
        <v>1.1545115592112691</v>
      </c>
      <c r="H546">
        <f>H$50*EXP(-H$49*(HLOOKUP(H$49,'Russian Bonds'!$B$1:$L$507,MATCH($A546,'Russian Bonds'!$A$2:$A$507,0))/100))</f>
        <v>1.060539098226335</v>
      </c>
      <c r="I546">
        <f>I$50*EXP(-I$49*(HLOOKUP(I$49,'Russian Bonds'!$B$1:$L$507,MATCH($A546,'Russian Bonds'!$A$2:$A$507,0))/100))</f>
        <v>0.98597661871815978</v>
      </c>
      <c r="J546">
        <f>J$50*EXP(-J$49*(HLOOKUP(J$49,'Russian Bonds'!$B$1:$L$507,MATCH($A546,'Russian Bonds'!$A$2:$A$507,0))/100))</f>
        <v>0.91665634419771669</v>
      </c>
      <c r="K546">
        <f>K$50*EXP(-K$49*(HLOOKUP(K$49,'Russian Bonds'!$B$1:$L$507,MATCH($A546,'Russian Bonds'!$A$2:$A$507,0))/100))</f>
        <v>10.827997245512694</v>
      </c>
      <c r="L546">
        <f>L$50*EXP(-L$49*(HLOOKUP(L$49,'Russian Bonds'!$B$1:$L$507,MATCH($A546,'Russian Bonds'!$A$2:$A$507,0))/100))</f>
        <v>0.44296345780808599</v>
      </c>
      <c r="M546">
        <f>M$50*EXP(-M$49*(HLOOKUP(M$49,'Russian Bonds'!$B$1:$L$507,MATCH($A546,'Russian Bonds'!$A$2:$A$507,0))/100))</f>
        <v>0.41062782896390088</v>
      </c>
      <c r="N546">
        <f>N$50*EXP(-N$49*(HLOOKUP(N$49,'Russian Bonds'!$B$1:$L$507,MATCH($A546,'Russian Bonds'!$A$2:$A$507,0))/100))</f>
        <v>0.38065264966542506</v>
      </c>
      <c r="O546">
        <f>O$50*EXP(-O$49*(HLOOKUP(O$49,'Russian Bonds'!$B$1:$L$507,MATCH($A546,'Russian Bonds'!$A$2:$A$507,0))/100))</f>
        <v>0.352865610845014</v>
      </c>
      <c r="P546">
        <f>P$50*EXP(-P$49*(HLOOKUP(P$49,'Russian Bonds'!$B$1:$L$507,MATCH($A546,'Russian Bonds'!$A$2:$A$507,0))/100))</f>
        <v>0.30484007006048008</v>
      </c>
      <c r="Q546">
        <f>Q$50*EXP(-Q$49*(HLOOKUP(Q$49,'Russian Bonds'!$B$1:$L$507,MATCH($A546,'Russian Bonds'!$A$2:$A$507,0))/100))</f>
        <v>0.28126218545011789</v>
      </c>
      <c r="R546">
        <f>R$50*EXP(-R$49*(HLOOKUP(R$49,'Russian Bonds'!$B$1:$L$507,MATCH($A546,'Russian Bonds'!$A$2:$A$507,0))/100))</f>
        <v>0.25950793459823512</v>
      </c>
      <c r="S546">
        <f>S$50*EXP(-S$49*(HLOOKUP(S$49,'Russian Bonds'!$B$1:$L$507,MATCH($A546,'Russian Bonds'!$A$2:$A$507,0))/100))</f>
        <v>0.23943626837595447</v>
      </c>
      <c r="T546">
        <f>T$50*EXP(-T$49*(HLOOKUP(T$49,'Russian Bonds'!$B$1:$L$507,MATCH($A546,'Russian Bonds'!$A$2:$A$507,0))/100))</f>
        <v>0.22091704711287072</v>
      </c>
      <c r="U546" s="25">
        <f>U$50*EXP(-U$49*(HLOOKUP(U$49,'Russian Bonds'!$B$1:$L$507,MATCH($A546,'Russian Bonds'!$A$2:$A$507,0))/100))</f>
        <v>4.862868731129705</v>
      </c>
      <c r="W546" s="129">
        <f t="shared" si="44"/>
        <v>76.107715704789157</v>
      </c>
      <c r="X546" s="21">
        <f t="shared" si="45"/>
        <v>5.6683188630889489</v>
      </c>
      <c r="Y546" s="28">
        <f t="shared" si="46"/>
        <v>2.4762456825446213E-3</v>
      </c>
    </row>
    <row r="547" spans="1:25" x14ac:dyDescent="0.2">
      <c r="A547" s="175">
        <v>41647</v>
      </c>
      <c r="B547">
        <f>B$50*EXP(-B$49*(HLOOKUP(B$49,'Russian Bonds'!$B$1:$L$507,MATCH($A547,'Russian Bonds'!$A$2:$A$507,0))/100))</f>
        <v>17.890990058742048</v>
      </c>
      <c r="C547">
        <f>C$50*EXP(-C$49*(HLOOKUP(C$49,'Russian Bonds'!$B$1:$L$507,MATCH($A547,'Russian Bonds'!$A$2:$A$507,0))/100))</f>
        <v>2.2713258528830877</v>
      </c>
      <c r="D547">
        <f>D$50*EXP(-D$49*(HLOOKUP(D$49,'Russian Bonds'!$B$1:$L$507,MATCH($A547,'Russian Bonds'!$A$2:$A$507,0))/100))</f>
        <v>16.572095682217473</v>
      </c>
      <c r="E547">
        <f>E$50*EXP(-E$49*(HLOOKUP(E$49,'Russian Bonds'!$B$1:$L$507,MATCH($A547,'Russian Bonds'!$A$2:$A$507,0))/100))</f>
        <v>1.7034742061957666</v>
      </c>
      <c r="F547">
        <f>F$50*EXP(-F$49*(HLOOKUP(F$49,'Russian Bonds'!$B$1:$L$507,MATCH($A547,'Russian Bonds'!$A$2:$A$507,0))/100))</f>
        <v>14.929390332239036</v>
      </c>
      <c r="G547">
        <f>G$50*EXP(-G$49*(HLOOKUP(G$49,'Russian Bonds'!$B$1:$L$507,MATCH($A547,'Russian Bonds'!$A$2:$A$507,0))/100))</f>
        <v>1.1531269762561385</v>
      </c>
      <c r="H547">
        <f>H$50*EXP(-H$49*(HLOOKUP(H$49,'Russian Bonds'!$B$1:$L$507,MATCH($A547,'Russian Bonds'!$A$2:$A$507,0))/100))</f>
        <v>1.0590553823322841</v>
      </c>
      <c r="I547">
        <f>I$50*EXP(-I$49*(HLOOKUP(I$49,'Russian Bonds'!$B$1:$L$507,MATCH($A547,'Russian Bonds'!$A$2:$A$507,0))/100))</f>
        <v>0.98440031750545842</v>
      </c>
      <c r="J547">
        <f>J$50*EXP(-J$49*(HLOOKUP(J$49,'Russian Bonds'!$B$1:$L$507,MATCH($A547,'Russian Bonds'!$A$2:$A$507,0))/100))</f>
        <v>0.91500784687084946</v>
      </c>
      <c r="K547">
        <f>K$50*EXP(-K$49*(HLOOKUP(K$49,'Russian Bonds'!$B$1:$L$507,MATCH($A547,'Russian Bonds'!$A$2:$A$507,0))/100))</f>
        <v>10.806362892586046</v>
      </c>
      <c r="L547">
        <f>L$50*EXP(-L$49*(HLOOKUP(L$49,'Russian Bonds'!$B$1:$L$507,MATCH($A547,'Russian Bonds'!$A$2:$A$507,0))/100))</f>
        <v>0.44199000938679578</v>
      </c>
      <c r="M547">
        <f>M$50*EXP(-M$49*(HLOOKUP(M$49,'Russian Bonds'!$B$1:$L$507,MATCH($A547,'Russian Bonds'!$A$2:$A$507,0))/100))</f>
        <v>0.40964350383701587</v>
      </c>
      <c r="N547">
        <f>N$50*EXP(-N$49*(HLOOKUP(N$49,'Russian Bonds'!$B$1:$L$507,MATCH($A547,'Russian Bonds'!$A$2:$A$507,0))/100))</f>
        <v>0.37966423826791673</v>
      </c>
      <c r="O547">
        <f>O$50*EXP(-O$49*(HLOOKUP(O$49,'Russian Bonds'!$B$1:$L$507,MATCH($A547,'Russian Bonds'!$A$2:$A$507,0))/100))</f>
        <v>0.35187896907772803</v>
      </c>
      <c r="P547">
        <f>P$50*EXP(-P$49*(HLOOKUP(P$49,'Russian Bonds'!$B$1:$L$507,MATCH($A547,'Russian Bonds'!$A$2:$A$507,0))/100))</f>
        <v>0.3052976732821866</v>
      </c>
      <c r="Q547">
        <f>Q$50*EXP(-Q$49*(HLOOKUP(Q$49,'Russian Bonds'!$B$1:$L$507,MATCH($A547,'Russian Bonds'!$A$2:$A$507,0))/100))</f>
        <v>0.28171256515452064</v>
      </c>
      <c r="R547">
        <f>R$50*EXP(-R$49*(HLOOKUP(R$49,'Russian Bonds'!$B$1:$L$507,MATCH($A547,'Russian Bonds'!$A$2:$A$507,0))/100))</f>
        <v>0.2599494732886018</v>
      </c>
      <c r="S547">
        <f>S$50*EXP(-S$49*(HLOOKUP(S$49,'Russian Bonds'!$B$1:$L$507,MATCH($A547,'Russian Bonds'!$A$2:$A$507,0))/100))</f>
        <v>0.23986764177862283</v>
      </c>
      <c r="T547">
        <f>T$50*EXP(-T$49*(HLOOKUP(T$49,'Russian Bonds'!$B$1:$L$507,MATCH($A547,'Russian Bonds'!$A$2:$A$507,0))/100))</f>
        <v>0.22133718851032033</v>
      </c>
      <c r="U547" s="25">
        <f>U$50*EXP(-U$49*(HLOOKUP(U$49,'Russian Bonds'!$B$1:$L$507,MATCH($A547,'Russian Bonds'!$A$2:$A$507,0))/100))</f>
        <v>4.8921336504798276</v>
      </c>
      <c r="W547" s="129">
        <f t="shared" si="44"/>
        <v>76.068704460891723</v>
      </c>
      <c r="X547" s="21">
        <f t="shared" si="45"/>
        <v>5.674187422048715</v>
      </c>
      <c r="Y547" s="28">
        <f t="shared" si="46"/>
        <v>-5.1271076963880363E-4</v>
      </c>
    </row>
    <row r="548" spans="1:25" x14ac:dyDescent="0.2">
      <c r="A548" s="175">
        <v>41648</v>
      </c>
      <c r="B548">
        <f>B$50*EXP(-B$49*(HLOOKUP(B$49,'Russian Bonds'!$B$1:$L$507,MATCH($A548,'Russian Bonds'!$A$2:$A$507,0))/100))</f>
        <v>17.894568614597453</v>
      </c>
      <c r="C548">
        <f>C$50*EXP(-C$49*(HLOOKUP(C$49,'Russian Bonds'!$B$1:$L$507,MATCH($A548,'Russian Bonds'!$A$2:$A$507,0))/100))</f>
        <v>2.273598314777546</v>
      </c>
      <c r="D548">
        <f>D$50*EXP(-D$49*(HLOOKUP(D$49,'Russian Bonds'!$B$1:$L$507,MATCH($A548,'Russian Bonds'!$A$2:$A$507,0))/100))</f>
        <v>16.611916477695392</v>
      </c>
      <c r="E548">
        <f>E$50*EXP(-E$49*(HLOOKUP(E$49,'Russian Bonds'!$B$1:$L$507,MATCH($A548,'Russian Bonds'!$A$2:$A$507,0))/100))</f>
        <v>1.7089340547542167</v>
      </c>
      <c r="F548">
        <f>F$50*EXP(-F$49*(HLOOKUP(F$49,'Russian Bonds'!$B$1:$L$507,MATCH($A548,'Russian Bonds'!$A$2:$A$507,0))/100))</f>
        <v>14.989227488096853</v>
      </c>
      <c r="G548">
        <f>G$50*EXP(-G$49*(HLOOKUP(G$49,'Russian Bonds'!$B$1:$L$507,MATCH($A548,'Russian Bonds'!$A$2:$A$507,0))/100))</f>
        <v>1.1586752910449007</v>
      </c>
      <c r="H548">
        <f>H$50*EXP(-H$49*(HLOOKUP(H$49,'Russian Bonds'!$B$1:$L$507,MATCH($A548,'Russian Bonds'!$A$2:$A$507,0))/100))</f>
        <v>1.0627685704591239</v>
      </c>
      <c r="I548">
        <f>I$50*EXP(-I$49*(HLOOKUP(I$49,'Russian Bonds'!$B$1:$L$507,MATCH($A548,'Russian Bonds'!$A$2:$A$507,0))/100))</f>
        <v>0.98834580448879905</v>
      </c>
      <c r="J548">
        <f>J$50*EXP(-J$49*(HLOOKUP(J$49,'Russian Bonds'!$B$1:$L$507,MATCH($A548,'Russian Bonds'!$A$2:$A$507,0))/100))</f>
        <v>0.91913466054854731</v>
      </c>
      <c r="K548">
        <f>K$50*EXP(-K$49*(HLOOKUP(K$49,'Russian Bonds'!$B$1:$L$507,MATCH($A548,'Russian Bonds'!$A$2:$A$507,0))/100))</f>
        <v>10.860530011999391</v>
      </c>
      <c r="L548">
        <f>L$50*EXP(-L$49*(HLOOKUP(L$49,'Russian Bonds'!$B$1:$L$507,MATCH($A548,'Russian Bonds'!$A$2:$A$507,0))/100))</f>
        <v>0.44442765181020039</v>
      </c>
      <c r="M548">
        <f>M$50*EXP(-M$49*(HLOOKUP(M$49,'Russian Bonds'!$B$1:$L$507,MATCH($A548,'Russian Bonds'!$A$2:$A$507,0))/100))</f>
        <v>0.41210875321242052</v>
      </c>
      <c r="N548">
        <f>N$50*EXP(-N$49*(HLOOKUP(N$49,'Russian Bonds'!$B$1:$L$507,MATCH($A548,'Russian Bonds'!$A$2:$A$507,0))/100))</f>
        <v>0.38214009362951551</v>
      </c>
      <c r="O548">
        <f>O$50*EXP(-O$49*(HLOOKUP(O$49,'Russian Bonds'!$B$1:$L$507,MATCH($A548,'Russian Bonds'!$A$2:$A$507,0))/100))</f>
        <v>0.35435076304701418</v>
      </c>
      <c r="P548">
        <f>P$50*EXP(-P$49*(HLOOKUP(P$49,'Russian Bonds'!$B$1:$L$507,MATCH($A548,'Russian Bonds'!$A$2:$A$507,0))/100))</f>
        <v>0.30805775407477265</v>
      </c>
      <c r="Q548">
        <f>Q$50*EXP(-Q$49*(HLOOKUP(Q$49,'Russian Bonds'!$B$1:$L$507,MATCH($A548,'Russian Bonds'!$A$2:$A$507,0))/100))</f>
        <v>0.28443002873510248</v>
      </c>
      <c r="R548">
        <f>R$50*EXP(-R$49*(HLOOKUP(R$49,'Russian Bonds'!$B$1:$L$507,MATCH($A548,'Russian Bonds'!$A$2:$A$507,0))/100))</f>
        <v>0.2626145265819696</v>
      </c>
      <c r="S548">
        <f>S$50*EXP(-S$49*(HLOOKUP(S$49,'Russian Bonds'!$B$1:$L$507,MATCH($A548,'Russian Bonds'!$A$2:$A$507,0))/100))</f>
        <v>0.24247225188765964</v>
      </c>
      <c r="T548">
        <f>T$50*EXP(-T$49*(HLOOKUP(T$49,'Russian Bonds'!$B$1:$L$507,MATCH($A548,'Russian Bonds'!$A$2:$A$507,0))/100))</f>
        <v>0.22387486975942938</v>
      </c>
      <c r="U548" s="25">
        <f>U$50*EXP(-U$49*(HLOOKUP(U$49,'Russian Bonds'!$B$1:$L$507,MATCH($A548,'Russian Bonds'!$A$2:$A$507,0))/100))</f>
        <v>4.9710373350929871</v>
      </c>
      <c r="W548" s="129">
        <f t="shared" si="44"/>
        <v>76.353213316293292</v>
      </c>
      <c r="X548" s="21">
        <f t="shared" si="45"/>
        <v>5.6929222005205968</v>
      </c>
      <c r="Y548" s="28">
        <f t="shared" si="46"/>
        <v>3.7331794531271561E-3</v>
      </c>
    </row>
    <row r="549" spans="1:25" x14ac:dyDescent="0.2">
      <c r="A549" s="175">
        <v>41649</v>
      </c>
      <c r="B549">
        <f>B$50*EXP(-B$49*(HLOOKUP(B$49,'Russian Bonds'!$B$1:$L$507,MATCH($A549,'Russian Bonds'!$A$2:$A$507,0))/100))</f>
        <v>17.880258684441035</v>
      </c>
      <c r="C549">
        <f>C$50*EXP(-C$49*(HLOOKUP(C$49,'Russian Bonds'!$B$1:$L$507,MATCH($A549,'Russian Bonds'!$A$2:$A$507,0))/100))</f>
        <v>2.2704175042237775</v>
      </c>
      <c r="D549">
        <f>D$50*EXP(-D$49*(HLOOKUP(D$49,'Russian Bonds'!$B$1:$L$507,MATCH($A549,'Russian Bonds'!$A$2:$A$507,0))/100))</f>
        <v>16.591994133719222</v>
      </c>
      <c r="E549">
        <f>E$50*EXP(-E$49*(HLOOKUP(E$49,'Russian Bonds'!$B$1:$L$507,MATCH($A549,'Russian Bonds'!$A$2:$A$507,0))/100))</f>
        <v>1.7062019465360343</v>
      </c>
      <c r="F549">
        <f>F$50*EXP(-F$49*(HLOOKUP(F$49,'Russian Bonds'!$B$1:$L$507,MATCH($A549,'Russian Bonds'!$A$2:$A$507,0))/100))</f>
        <v>14.981734747694006</v>
      </c>
      <c r="G549">
        <f>G$50*EXP(-G$49*(HLOOKUP(G$49,'Russian Bonds'!$B$1:$L$507,MATCH($A549,'Russian Bonds'!$A$2:$A$507,0))/100))</f>
        <v>1.1579802943901201</v>
      </c>
      <c r="H549">
        <f>H$50*EXP(-H$49*(HLOOKUP(H$49,'Russian Bonds'!$B$1:$L$507,MATCH($A549,'Russian Bonds'!$A$2:$A$507,0))/100))</f>
        <v>1.0627685704591239</v>
      </c>
      <c r="I549">
        <f>I$50*EXP(-I$49*(HLOOKUP(I$49,'Russian Bonds'!$B$1:$L$507,MATCH($A549,'Russian Bonds'!$A$2:$A$507,0))/100))</f>
        <v>0.98834580448879905</v>
      </c>
      <c r="J549">
        <f>J$50*EXP(-J$49*(HLOOKUP(J$49,'Russian Bonds'!$B$1:$L$507,MATCH($A549,'Russian Bonds'!$A$2:$A$507,0))/100))</f>
        <v>0.91913466054854731</v>
      </c>
      <c r="K549">
        <f>K$50*EXP(-K$49*(HLOOKUP(K$49,'Russian Bonds'!$B$1:$L$507,MATCH($A549,'Russian Bonds'!$A$2:$A$507,0))/100))</f>
        <v>10.849674910442761</v>
      </c>
      <c r="L549">
        <f>L$50*EXP(-L$49*(HLOOKUP(L$49,'Russian Bonds'!$B$1:$L$507,MATCH($A549,'Russian Bonds'!$A$2:$A$507,0))/100))</f>
        <v>0.4439390501733767</v>
      </c>
      <c r="M549">
        <f>M$50*EXP(-M$49*(HLOOKUP(M$49,'Russian Bonds'!$B$1:$L$507,MATCH($A549,'Russian Bonds'!$A$2:$A$507,0))/100))</f>
        <v>0.41161451930821613</v>
      </c>
      <c r="N549">
        <f>N$50*EXP(-N$49*(HLOOKUP(N$49,'Russian Bonds'!$B$1:$L$507,MATCH($A549,'Russian Bonds'!$A$2:$A$507,0))/100))</f>
        <v>0.38164363427629472</v>
      </c>
      <c r="O549">
        <f>O$50*EXP(-O$49*(HLOOKUP(O$49,'Russian Bonds'!$B$1:$L$507,MATCH($A549,'Russian Bonds'!$A$2:$A$507,0))/100))</f>
        <v>0.35385501908049644</v>
      </c>
      <c r="P549">
        <f>P$50*EXP(-P$49*(HLOOKUP(P$49,'Russian Bonds'!$B$1:$L$507,MATCH($A549,'Russian Bonds'!$A$2:$A$507,0))/100))</f>
        <v>0.30621494151643341</v>
      </c>
      <c r="Q549">
        <f>Q$50*EXP(-Q$49*(HLOOKUP(Q$49,'Russian Bonds'!$B$1:$L$507,MATCH($A549,'Russian Bonds'!$A$2:$A$507,0))/100))</f>
        <v>0.28261548927110647</v>
      </c>
      <c r="R549">
        <f>R$50*EXP(-R$49*(HLOOKUP(R$49,'Russian Bonds'!$B$1:$L$507,MATCH($A549,'Russian Bonds'!$A$2:$A$507,0))/100))</f>
        <v>0.26083480571002937</v>
      </c>
      <c r="S549">
        <f>S$50*EXP(-S$49*(HLOOKUP(S$49,'Russian Bonds'!$B$1:$L$507,MATCH($A549,'Russian Bonds'!$A$2:$A$507,0))/100))</f>
        <v>0.24073272149823524</v>
      </c>
      <c r="T549">
        <f>T$50*EXP(-T$49*(HLOOKUP(T$49,'Russian Bonds'!$B$1:$L$507,MATCH($A549,'Russian Bonds'!$A$2:$A$507,0))/100))</f>
        <v>0.22217986990728736</v>
      </c>
      <c r="U549" s="25">
        <f>U$50*EXP(-U$49*(HLOOKUP(U$49,'Russian Bonds'!$B$1:$L$507,MATCH($A549,'Russian Bonds'!$A$2:$A$507,0))/100))</f>
        <v>4.9215746871697199</v>
      </c>
      <c r="W549" s="129">
        <f t="shared" si="44"/>
        <v>76.233715994854634</v>
      </c>
      <c r="X549" s="21">
        <f t="shared" si="45"/>
        <v>5.6834032870155964</v>
      </c>
      <c r="Y549" s="28">
        <f t="shared" si="46"/>
        <v>-1.5662854794688207E-3</v>
      </c>
    </row>
    <row r="550" spans="1:25" x14ac:dyDescent="0.2">
      <c r="A550" s="175">
        <v>41650</v>
      </c>
      <c r="B550">
        <f>B$50*EXP(-B$49*(HLOOKUP(B$49,'Russian Bonds'!$B$1:$L$507,MATCH($A550,'Russian Bonds'!$A$2:$A$507,0))/100))</f>
        <v>17.865960197650786</v>
      </c>
      <c r="C550">
        <f>C$50*EXP(-C$49*(HLOOKUP(C$49,'Russian Bonds'!$B$1:$L$507,MATCH($A550,'Russian Bonds'!$A$2:$A$507,0))/100))</f>
        <v>2.2676946372656279</v>
      </c>
      <c r="D550">
        <f>D$50*EXP(-D$49*(HLOOKUP(D$49,'Russian Bonds'!$B$1:$L$507,MATCH($A550,'Russian Bonds'!$A$2:$A$507,0))/100))</f>
        <v>16.572095682217473</v>
      </c>
      <c r="E550">
        <f>E$50*EXP(-E$49*(HLOOKUP(E$49,'Russian Bonds'!$B$1:$L$507,MATCH($A550,'Russian Bonds'!$A$2:$A$507,0))/100))</f>
        <v>1.7034742061957666</v>
      </c>
      <c r="F550">
        <f>F$50*EXP(-F$49*(HLOOKUP(F$49,'Russian Bonds'!$B$1:$L$507,MATCH($A550,'Russian Bonds'!$A$2:$A$507,0))/100))</f>
        <v>14.959278991599987</v>
      </c>
      <c r="G550">
        <f>G$50*EXP(-G$49*(HLOOKUP(G$49,'Russian Bonds'!$B$1:$L$507,MATCH($A550,'Russian Bonds'!$A$2:$A$507,0))/100))</f>
        <v>1.1558978046632444</v>
      </c>
      <c r="H550">
        <f>H$50*EXP(-H$49*(HLOOKUP(H$49,'Russian Bonds'!$B$1:$L$507,MATCH($A550,'Russian Bonds'!$A$2:$A$507,0))/100))</f>
        <v>1.0612817354878106</v>
      </c>
      <c r="I550">
        <f>I$50*EXP(-I$49*(HLOOKUP(I$49,'Russian Bonds'!$B$1:$L$507,MATCH($A550,'Russian Bonds'!$A$2:$A$507,0))/100))</f>
        <v>0.98676571560980586</v>
      </c>
      <c r="J550">
        <f>J$50*EXP(-J$49*(HLOOKUP(J$49,'Russian Bonds'!$B$1:$L$507,MATCH($A550,'Russian Bonds'!$A$2:$A$507,0))/100))</f>
        <v>0.91748170626471293</v>
      </c>
      <c r="K550">
        <f>K$50*EXP(-K$49*(HLOOKUP(K$49,'Russian Bonds'!$B$1:$L$507,MATCH($A550,'Russian Bonds'!$A$2:$A$507,0))/100))</f>
        <v>10.849674910442761</v>
      </c>
      <c r="L550">
        <f>L$50*EXP(-L$49*(HLOOKUP(L$49,'Russian Bonds'!$B$1:$L$507,MATCH($A550,'Russian Bonds'!$A$2:$A$507,0))/100))</f>
        <v>0.4439390501733767</v>
      </c>
      <c r="M550">
        <f>M$50*EXP(-M$49*(HLOOKUP(M$49,'Russian Bonds'!$B$1:$L$507,MATCH($A550,'Russian Bonds'!$A$2:$A$507,0))/100))</f>
        <v>0.41161451930821613</v>
      </c>
      <c r="N550">
        <f>N$50*EXP(-N$49*(HLOOKUP(N$49,'Russian Bonds'!$B$1:$L$507,MATCH($A550,'Russian Bonds'!$A$2:$A$507,0))/100))</f>
        <v>0.38164363427629472</v>
      </c>
      <c r="O550">
        <f>O$50*EXP(-O$49*(HLOOKUP(O$49,'Russian Bonds'!$B$1:$L$507,MATCH($A550,'Russian Bonds'!$A$2:$A$507,0))/100))</f>
        <v>0.35385501908049644</v>
      </c>
      <c r="P550">
        <f>P$50*EXP(-P$49*(HLOOKUP(P$49,'Russian Bonds'!$B$1:$L$507,MATCH($A550,'Russian Bonds'!$A$2:$A$507,0))/100))</f>
        <v>0.30805775407477265</v>
      </c>
      <c r="Q550">
        <f>Q$50*EXP(-Q$49*(HLOOKUP(Q$49,'Russian Bonds'!$B$1:$L$507,MATCH($A550,'Russian Bonds'!$A$2:$A$507,0))/100))</f>
        <v>0.28443002873510248</v>
      </c>
      <c r="R550">
        <f>R$50*EXP(-R$49*(HLOOKUP(R$49,'Russian Bonds'!$B$1:$L$507,MATCH($A550,'Russian Bonds'!$A$2:$A$507,0))/100))</f>
        <v>0.2626145265819696</v>
      </c>
      <c r="S550">
        <f>S$50*EXP(-S$49*(HLOOKUP(S$49,'Russian Bonds'!$B$1:$L$507,MATCH($A550,'Russian Bonds'!$A$2:$A$507,0))/100))</f>
        <v>0.24247225188765964</v>
      </c>
      <c r="T550">
        <f>T$50*EXP(-T$49*(HLOOKUP(T$49,'Russian Bonds'!$B$1:$L$507,MATCH($A550,'Russian Bonds'!$A$2:$A$507,0))/100))</f>
        <v>0.22387486975942938</v>
      </c>
      <c r="U550" s="25">
        <f>U$50*EXP(-U$49*(HLOOKUP(U$49,'Russian Bonds'!$B$1:$L$507,MATCH($A550,'Russian Bonds'!$A$2:$A$507,0))/100))</f>
        <v>4.9809893584692091</v>
      </c>
      <c r="W550" s="129">
        <f t="shared" si="44"/>
        <v>76.233096599744499</v>
      </c>
      <c r="X550" s="21">
        <f t="shared" si="45"/>
        <v>5.6976911877543781</v>
      </c>
      <c r="Y550" s="28">
        <f t="shared" si="46"/>
        <v>-8.124982736820781E-6</v>
      </c>
    </row>
    <row r="551" spans="1:25" x14ac:dyDescent="0.2">
      <c r="A551" s="175">
        <v>41653</v>
      </c>
      <c r="B551">
        <f>B$50*EXP(-B$49*(HLOOKUP(B$49,'Russian Bonds'!$B$1:$L$507,MATCH($A551,'Russian Bonds'!$A$2:$A$507,0))/100))</f>
        <v>17.864173690957845</v>
      </c>
      <c r="C551">
        <f>C$50*EXP(-C$49*(HLOOKUP(C$49,'Russian Bonds'!$B$1:$L$507,MATCH($A551,'Russian Bonds'!$A$2:$A$507,0))/100))</f>
        <v>2.2704175042237775</v>
      </c>
      <c r="D551">
        <f>D$50*EXP(-D$49*(HLOOKUP(D$49,'Russian Bonds'!$B$1:$L$507,MATCH($A551,'Russian Bonds'!$A$2:$A$507,0))/100))</f>
        <v>16.601952317355799</v>
      </c>
      <c r="E551">
        <f>E$50*EXP(-E$49*(HLOOKUP(E$49,'Russian Bonds'!$B$1:$L$507,MATCH($A551,'Russian Bonds'!$A$2:$A$507,0))/100))</f>
        <v>1.7075674542235111</v>
      </c>
      <c r="F551">
        <f>F$50*EXP(-F$49*(HLOOKUP(F$49,'Russian Bonds'!$B$1:$L$507,MATCH($A551,'Russian Bonds'!$A$2:$A$507,0))/100))</f>
        <v>15.011728200644527</v>
      </c>
      <c r="G551">
        <f>G$50*EXP(-G$49*(HLOOKUP(G$49,'Russian Bonds'!$B$1:$L$507,MATCH($A551,'Russian Bonds'!$A$2:$A$507,0))/100))</f>
        <v>1.1607627847494923</v>
      </c>
      <c r="H551">
        <f>H$50*EXP(-H$49*(HLOOKUP(H$49,'Russian Bonds'!$B$1:$L$507,MATCH($A551,'Russian Bonds'!$A$2:$A$507,0))/100))</f>
        <v>1.0664947775142417</v>
      </c>
      <c r="I551">
        <f>I$50*EXP(-I$49*(HLOOKUP(I$49,'Russian Bonds'!$B$1:$L$507,MATCH($A551,'Russian Bonds'!$A$2:$A$507,0))/100))</f>
        <v>0.99230710502609631</v>
      </c>
      <c r="J551">
        <f>J$50*EXP(-J$49*(HLOOKUP(J$49,'Russian Bonds'!$B$1:$L$507,MATCH($A551,'Russian Bonds'!$A$2:$A$507,0))/100))</f>
        <v>0.92328008673452977</v>
      </c>
      <c r="K551">
        <f>K$50*EXP(-K$49*(HLOOKUP(K$49,'Russian Bonds'!$B$1:$L$507,MATCH($A551,'Russian Bonds'!$A$2:$A$507,0))/100))</f>
        <v>10.893160523329506</v>
      </c>
      <c r="L551">
        <f>L$50*EXP(-L$49*(HLOOKUP(L$49,'Russian Bonds'!$B$1:$L$507,MATCH($A551,'Russian Bonds'!$A$2:$A$507,0))/100))</f>
        <v>0.44589668563383511</v>
      </c>
      <c r="M551">
        <f>M$50*EXP(-M$49*(HLOOKUP(M$49,'Russian Bonds'!$B$1:$L$507,MATCH($A551,'Russian Bonds'!$A$2:$A$507,0))/100))</f>
        <v>0.41359501839614987</v>
      </c>
      <c r="N551">
        <f>N$50*EXP(-N$49*(HLOOKUP(N$49,'Russian Bonds'!$B$1:$L$507,MATCH($A551,'Russian Bonds'!$A$2:$A$507,0))/100))</f>
        <v>0.38363334995179721</v>
      </c>
      <c r="O551">
        <f>O$50*EXP(-O$49*(HLOOKUP(O$49,'Russian Bonds'!$B$1:$L$507,MATCH($A551,'Russian Bonds'!$A$2:$A$507,0))/100))</f>
        <v>0.35584216600566315</v>
      </c>
      <c r="P551">
        <f>P$50*EXP(-P$49*(HLOOKUP(P$49,'Russian Bonds'!$B$1:$L$507,MATCH($A551,'Russian Bonds'!$A$2:$A$507,0))/100))</f>
        <v>0.30852018744420562</v>
      </c>
      <c r="Q551">
        <f>Q$50*EXP(-Q$49*(HLOOKUP(Q$49,'Russian Bonds'!$B$1:$L$507,MATCH($A551,'Russian Bonds'!$A$2:$A$507,0))/100))</f>
        <v>0.28488548104576411</v>
      </c>
      <c r="R551">
        <f>R$50*EXP(-R$49*(HLOOKUP(R$49,'Russian Bonds'!$B$1:$L$507,MATCH($A551,'Russian Bonds'!$A$2:$A$507,0))/100))</f>
        <v>0.26306135097027894</v>
      </c>
      <c r="S551">
        <f>S$50*EXP(-S$49*(HLOOKUP(S$49,'Russian Bonds'!$B$1:$L$507,MATCH($A551,'Russian Bonds'!$A$2:$A$507,0))/100))</f>
        <v>0.24290909498189467</v>
      </c>
      <c r="T551">
        <f>T$50*EXP(-T$49*(HLOOKUP(T$49,'Russian Bonds'!$B$1:$L$507,MATCH($A551,'Russian Bonds'!$A$2:$A$507,0))/100))</f>
        <v>0.22430063636216013</v>
      </c>
      <c r="U551" s="25">
        <f>U$50*EXP(-U$49*(HLOOKUP(U$49,'Russian Bonds'!$B$1:$L$507,MATCH($A551,'Russian Bonds'!$A$2:$A$507,0))/100))</f>
        <v>4.9809893584692091</v>
      </c>
      <c r="W551" s="129">
        <f t="shared" si="44"/>
        <v>76.395477774020264</v>
      </c>
      <c r="X551" s="21">
        <f t="shared" si="45"/>
        <v>5.700053409521245</v>
      </c>
      <c r="Y551" s="28">
        <f t="shared" si="46"/>
        <v>2.1277960068394439E-3</v>
      </c>
    </row>
    <row r="552" spans="1:25" x14ac:dyDescent="0.2">
      <c r="A552" s="175">
        <v>41654</v>
      </c>
      <c r="B552">
        <f>B$50*EXP(-B$49*(HLOOKUP(B$49,'Russian Bonds'!$B$1:$L$507,MATCH($A552,'Russian Bonds'!$A$2:$A$507,0))/100))</f>
        <v>17.857029450424825</v>
      </c>
      <c r="C552">
        <f>C$50*EXP(-C$49*(HLOOKUP(C$49,'Russian Bonds'!$B$1:$L$507,MATCH($A552,'Russian Bonds'!$A$2:$A$507,0))/100))</f>
        <v>2.2704175042237775</v>
      </c>
      <c r="D552">
        <f>D$50*EXP(-D$49*(HLOOKUP(D$49,'Russian Bonds'!$B$1:$L$507,MATCH($A552,'Russian Bonds'!$A$2:$A$507,0))/100))</f>
        <v>16.611916477695392</v>
      </c>
      <c r="E552">
        <f>E$50*EXP(-E$49*(HLOOKUP(E$49,'Russian Bonds'!$B$1:$L$507,MATCH($A552,'Russian Bonds'!$A$2:$A$507,0))/100))</f>
        <v>1.7089340547542167</v>
      </c>
      <c r="F552">
        <f>F$50*EXP(-F$49*(HLOOKUP(F$49,'Russian Bonds'!$B$1:$L$507,MATCH($A552,'Russian Bonds'!$A$2:$A$507,0))/100))</f>
        <v>15.019235941523656</v>
      </c>
      <c r="G552">
        <f>G$50*EXP(-G$49*(HLOOKUP(G$49,'Russian Bonds'!$B$1:$L$507,MATCH($A552,'Russian Bonds'!$A$2:$A$507,0))/100))</f>
        <v>1.1614594513994372</v>
      </c>
      <c r="H552">
        <f>H$50*EXP(-H$49*(HLOOKUP(H$49,'Russian Bonds'!$B$1:$L$507,MATCH($A552,'Russian Bonds'!$A$2:$A$507,0))/100))</f>
        <v>1.0672415852107007</v>
      </c>
      <c r="I552">
        <f>I$50*EXP(-I$49*(HLOOKUP(I$49,'Russian Bonds'!$B$1:$L$507,MATCH($A552,'Russian Bonds'!$A$2:$A$507,0))/100))</f>
        <v>0.99310126833308454</v>
      </c>
      <c r="J552">
        <f>J$50*EXP(-J$49*(HLOOKUP(J$49,'Russian Bonds'!$B$1:$L$507,MATCH($A552,'Russian Bonds'!$A$2:$A$507,0))/100))</f>
        <v>0.92411141285322973</v>
      </c>
      <c r="K552">
        <f>K$50*EXP(-K$49*(HLOOKUP(K$49,'Russian Bonds'!$B$1:$L$507,MATCH($A552,'Russian Bonds'!$A$2:$A$507,0))/100))</f>
        <v>10.925889073177855</v>
      </c>
      <c r="L552">
        <f>L$50*EXP(-L$49*(HLOOKUP(L$49,'Russian Bonds'!$B$1:$L$507,MATCH($A552,'Russian Bonds'!$A$2:$A$507,0))/100))</f>
        <v>0.44737057527678298</v>
      </c>
      <c r="M552">
        <f>M$50*EXP(-M$49*(HLOOKUP(M$49,'Russian Bonds'!$B$1:$L$507,MATCH($A552,'Russian Bonds'!$A$2:$A$507,0))/100))</f>
        <v>0.41508664377710663</v>
      </c>
      <c r="N552">
        <f>N$50*EXP(-N$49*(HLOOKUP(N$49,'Russian Bonds'!$B$1:$L$507,MATCH($A552,'Russian Bonds'!$A$2:$A$507,0))/100))</f>
        <v>0.38513244134472746</v>
      </c>
      <c r="O552">
        <f>O$50*EXP(-O$49*(HLOOKUP(O$49,'Russian Bonds'!$B$1:$L$507,MATCH($A552,'Russian Bonds'!$A$2:$A$507,0))/100))</f>
        <v>0.35733984602934754</v>
      </c>
      <c r="P552">
        <f>P$50*EXP(-P$49*(HLOOKUP(P$49,'Russian Bonds'!$B$1:$L$507,MATCH($A552,'Russian Bonds'!$A$2:$A$507,0))/100))</f>
        <v>0.31271345081747798</v>
      </c>
      <c r="Q552">
        <f>Q$50*EXP(-Q$49*(HLOOKUP(Q$49,'Russian Bonds'!$B$1:$L$507,MATCH($A552,'Russian Bonds'!$A$2:$A$507,0))/100))</f>
        <v>0.28901751118861752</v>
      </c>
      <c r="R552">
        <f>R$50*EXP(-R$49*(HLOOKUP(R$49,'Russian Bonds'!$B$1:$L$507,MATCH($A552,'Russian Bonds'!$A$2:$A$507,0))/100))</f>
        <v>0.26711713728750808</v>
      </c>
      <c r="S552">
        <f>S$50*EXP(-S$49*(HLOOKUP(S$49,'Russian Bonds'!$B$1:$L$507,MATCH($A552,'Russian Bonds'!$A$2:$A$507,0))/100))</f>
        <v>0.24687626967387538</v>
      </c>
      <c r="T552">
        <f>T$50*EXP(-T$49*(HLOOKUP(T$49,'Russian Bonds'!$B$1:$L$507,MATCH($A552,'Russian Bonds'!$A$2:$A$507,0))/100))</f>
        <v>0.2281691588454228</v>
      </c>
      <c r="U552" s="25">
        <f>U$50*EXP(-U$49*(HLOOKUP(U$49,'Russian Bonds'!$B$1:$L$507,MATCH($A552,'Russian Bonds'!$A$2:$A$507,0))/100))</f>
        <v>5.1224279603987757</v>
      </c>
      <c r="W552" s="129">
        <f t="shared" si="44"/>
        <v>76.610587214235807</v>
      </c>
      <c r="X552" s="21">
        <f t="shared" si="45"/>
        <v>5.7318552458058702</v>
      </c>
      <c r="Y552" s="28">
        <f t="shared" si="46"/>
        <v>2.8117784998269854E-3</v>
      </c>
    </row>
    <row r="553" spans="1:25" x14ac:dyDescent="0.2">
      <c r="A553" s="175">
        <v>41655</v>
      </c>
      <c r="B553">
        <f>B$50*EXP(-B$49*(HLOOKUP(B$49,'Russian Bonds'!$B$1:$L$507,MATCH($A553,'Russian Bonds'!$A$2:$A$507,0))/100))</f>
        <v>17.85881524265799</v>
      </c>
      <c r="C553">
        <f>C$50*EXP(-C$49*(HLOOKUP(C$49,'Russian Bonds'!$B$1:$L$507,MATCH($A553,'Russian Bonds'!$A$2:$A$507,0))/100))</f>
        <v>2.2686018965602961</v>
      </c>
      <c r="D553">
        <f>D$50*EXP(-D$49*(HLOOKUP(D$49,'Russian Bonds'!$B$1:$L$507,MATCH($A553,'Russian Bonds'!$A$2:$A$507,0))/100))</f>
        <v>16.587017282044187</v>
      </c>
      <c r="E553">
        <f>E$50*EXP(-E$49*(HLOOKUP(E$49,'Russian Bonds'!$B$1:$L$507,MATCH($A553,'Russian Bonds'!$A$2:$A$507,0))/100))</f>
        <v>1.7055196022353778</v>
      </c>
      <c r="F553">
        <f>F$50*EXP(-F$49*(HLOOKUP(F$49,'Russian Bonds'!$B$1:$L$507,MATCH($A553,'Russian Bonds'!$A$2:$A$507,0))/100))</f>
        <v>14.989227488096853</v>
      </c>
      <c r="G553">
        <f>G$50*EXP(-G$49*(HLOOKUP(G$49,'Russian Bonds'!$B$1:$L$507,MATCH($A553,'Russian Bonds'!$A$2:$A$507,0))/100))</f>
        <v>1.1586752910449007</v>
      </c>
      <c r="H553">
        <f>H$50*EXP(-H$49*(HLOOKUP(H$49,'Russian Bonds'!$B$1:$L$507,MATCH($A553,'Russian Bonds'!$A$2:$A$507,0))/100))</f>
        <v>1.0650027295030307</v>
      </c>
      <c r="I553">
        <f>I$50*EXP(-I$49*(HLOOKUP(I$49,'Russian Bonds'!$B$1:$L$507,MATCH($A553,'Russian Bonds'!$A$2:$A$507,0))/100))</f>
        <v>0.99072068313400474</v>
      </c>
      <c r="J553">
        <f>J$50*EXP(-J$49*(HLOOKUP(J$49,'Russian Bonds'!$B$1:$L$507,MATCH($A553,'Russian Bonds'!$A$2:$A$507,0))/100))</f>
        <v>0.92161967739512363</v>
      </c>
      <c r="K553">
        <f>K$50*EXP(-K$49*(HLOOKUP(K$49,'Russian Bonds'!$B$1:$L$507,MATCH($A553,'Russian Bonds'!$A$2:$A$507,0))/100))</f>
        <v>10.904059132249076</v>
      </c>
      <c r="L553">
        <f>L$50*EXP(-L$49*(HLOOKUP(L$49,'Russian Bonds'!$B$1:$L$507,MATCH($A553,'Russian Bonds'!$A$2:$A$507,0))/100))</f>
        <v>0.44638744185446905</v>
      </c>
      <c r="M553">
        <f>M$50*EXP(-M$49*(HLOOKUP(M$49,'Russian Bonds'!$B$1:$L$507,MATCH($A553,'Russian Bonds'!$A$2:$A$507,0))/100))</f>
        <v>0.41409163032578961</v>
      </c>
      <c r="N553">
        <f>N$50*EXP(-N$49*(HLOOKUP(N$49,'Russian Bonds'!$B$1:$L$507,MATCH($A553,'Russian Bonds'!$A$2:$A$507,0))/100))</f>
        <v>0.38413239761743462</v>
      </c>
      <c r="O553">
        <f>O$50*EXP(-O$49*(HLOOKUP(O$49,'Russian Bonds'!$B$1:$L$507,MATCH($A553,'Russian Bonds'!$A$2:$A$507,0))/100))</f>
        <v>0.35634069392618911</v>
      </c>
      <c r="P553">
        <f>P$50*EXP(-P$49*(HLOOKUP(P$49,'Russian Bonds'!$B$1:$L$507,MATCH($A553,'Russian Bonds'!$A$2:$A$507,0))/100))</f>
        <v>0.3117767162693984</v>
      </c>
      <c r="Q553">
        <f>Q$50*EXP(-Q$49*(HLOOKUP(Q$49,'Russian Bonds'!$B$1:$L$507,MATCH($A553,'Russian Bonds'!$A$2:$A$507,0))/100))</f>
        <v>0.2880941333453122</v>
      </c>
      <c r="R553">
        <f>R$50*EXP(-R$49*(HLOOKUP(R$49,'Russian Bonds'!$B$1:$L$507,MATCH($A553,'Russian Bonds'!$A$2:$A$507,0))/100))</f>
        <v>0.26621048120947505</v>
      </c>
      <c r="S553">
        <f>S$50*EXP(-S$49*(HLOOKUP(S$49,'Russian Bonds'!$B$1:$L$507,MATCH($A553,'Russian Bonds'!$A$2:$A$507,0))/100))</f>
        <v>0.24598911294329354</v>
      </c>
      <c r="T553">
        <f>T$50*EXP(-T$49*(HLOOKUP(T$49,'Russian Bonds'!$B$1:$L$507,MATCH($A553,'Russian Bonds'!$A$2:$A$507,0))/100))</f>
        <v>0.22730376133843483</v>
      </c>
      <c r="U553" s="25">
        <f>U$50*EXP(-U$49*(HLOOKUP(U$49,'Russian Bonds'!$B$1:$L$507,MATCH($A553,'Russian Bonds'!$A$2:$A$507,0))/100))</f>
        <v>5.1019791733962281</v>
      </c>
      <c r="W553" s="129">
        <f t="shared" si="44"/>
        <v>76.491564567146838</v>
      </c>
      <c r="X553" s="21">
        <f t="shared" si="45"/>
        <v>5.7268149799246411</v>
      </c>
      <c r="Y553" s="28">
        <f t="shared" si="46"/>
        <v>-1.5548138243868298E-3</v>
      </c>
    </row>
    <row r="554" spans="1:25" x14ac:dyDescent="0.2">
      <c r="A554" s="175">
        <v>41656</v>
      </c>
      <c r="B554">
        <f>B$50*EXP(-B$49*(HLOOKUP(B$49,'Russian Bonds'!$B$1:$L$507,MATCH($A554,'Russian Bonds'!$A$2:$A$507,0))/100))</f>
        <v>17.849888067016554</v>
      </c>
      <c r="C554">
        <f>C$50*EXP(-C$49*(HLOOKUP(C$49,'Russian Bonds'!$B$1:$L$507,MATCH($A554,'Russian Bonds'!$A$2:$A$507,0))/100))</f>
        <v>2.2681482215499975</v>
      </c>
      <c r="D554">
        <f>D$50*EXP(-D$49*(HLOOKUP(D$49,'Russian Bonds'!$B$1:$L$507,MATCH($A554,'Russian Bonds'!$A$2:$A$507,0))/100))</f>
        <v>16.587017282044187</v>
      </c>
      <c r="E554">
        <f>E$50*EXP(-E$49*(HLOOKUP(E$49,'Russian Bonds'!$B$1:$L$507,MATCH($A554,'Russian Bonds'!$A$2:$A$507,0))/100))</f>
        <v>1.7055196022353778</v>
      </c>
      <c r="F554">
        <f>F$50*EXP(-F$49*(HLOOKUP(F$49,'Russian Bonds'!$B$1:$L$507,MATCH($A554,'Russian Bonds'!$A$2:$A$507,0))/100))</f>
        <v>14.989227488096853</v>
      </c>
      <c r="G554">
        <f>G$50*EXP(-G$49*(HLOOKUP(G$49,'Russian Bonds'!$B$1:$L$507,MATCH($A554,'Russian Bonds'!$A$2:$A$507,0))/100))</f>
        <v>1.1586752910449007</v>
      </c>
      <c r="H554">
        <f>H$50*EXP(-H$49*(HLOOKUP(H$49,'Russian Bonds'!$B$1:$L$507,MATCH($A554,'Russian Bonds'!$A$2:$A$507,0))/100))</f>
        <v>1.0642574884571754</v>
      </c>
      <c r="I554">
        <f>I$50*EXP(-I$49*(HLOOKUP(I$49,'Russian Bonds'!$B$1:$L$507,MATCH($A554,'Russian Bonds'!$A$2:$A$507,0))/100))</f>
        <v>0.98992842353359167</v>
      </c>
      <c r="J554">
        <f>J$50*EXP(-J$49*(HLOOKUP(J$49,'Russian Bonds'!$B$1:$L$507,MATCH($A554,'Russian Bonds'!$A$2:$A$507,0))/100))</f>
        <v>0.92079059282948572</v>
      </c>
      <c r="K554">
        <f>K$50*EXP(-K$49*(HLOOKUP(K$49,'Russian Bonds'!$B$1:$L$507,MATCH($A554,'Russian Bonds'!$A$2:$A$507,0))/100))</f>
        <v>10.904059132249076</v>
      </c>
      <c r="L554">
        <f>L$50*EXP(-L$49*(HLOOKUP(L$49,'Russian Bonds'!$B$1:$L$507,MATCH($A554,'Russian Bonds'!$A$2:$A$507,0))/100))</f>
        <v>0.44638744185446905</v>
      </c>
      <c r="M554">
        <f>M$50*EXP(-M$49*(HLOOKUP(M$49,'Russian Bonds'!$B$1:$L$507,MATCH($A554,'Russian Bonds'!$A$2:$A$507,0))/100))</f>
        <v>0.41409163032578961</v>
      </c>
      <c r="N554">
        <f>N$50*EXP(-N$49*(HLOOKUP(N$49,'Russian Bonds'!$B$1:$L$507,MATCH($A554,'Russian Bonds'!$A$2:$A$507,0))/100))</f>
        <v>0.38413239761743462</v>
      </c>
      <c r="O554">
        <f>O$50*EXP(-O$49*(HLOOKUP(O$49,'Russian Bonds'!$B$1:$L$507,MATCH($A554,'Russian Bonds'!$A$2:$A$507,0))/100))</f>
        <v>0.35634069392618911</v>
      </c>
      <c r="P554">
        <f>P$50*EXP(-P$49*(HLOOKUP(P$49,'Russian Bonds'!$B$1:$L$507,MATCH($A554,'Russian Bonds'!$A$2:$A$507,0))/100))</f>
        <v>0.31130940176849142</v>
      </c>
      <c r="Q554">
        <f>Q$50*EXP(-Q$49*(HLOOKUP(Q$49,'Russian Bonds'!$B$1:$L$507,MATCH($A554,'Russian Bonds'!$A$2:$A$507,0))/100))</f>
        <v>0.28763355129585672</v>
      </c>
      <c r="R554">
        <f>R$50*EXP(-R$49*(HLOOKUP(R$49,'Russian Bonds'!$B$1:$L$507,MATCH($A554,'Russian Bonds'!$A$2:$A$507,0))/100))</f>
        <v>0.26575830784767485</v>
      </c>
      <c r="S554">
        <f>S$50*EXP(-S$49*(HLOOKUP(S$49,'Russian Bonds'!$B$1:$L$507,MATCH($A554,'Russian Bonds'!$A$2:$A$507,0))/100))</f>
        <v>0.2455467308033647</v>
      </c>
      <c r="T554">
        <f>T$50*EXP(-T$49*(HLOOKUP(T$49,'Russian Bonds'!$B$1:$L$507,MATCH($A554,'Russian Bonds'!$A$2:$A$507,0))/100))</f>
        <v>0.22687229421545832</v>
      </c>
      <c r="U554" s="25">
        <f>U$50*EXP(-U$49*(HLOOKUP(U$49,'Russian Bonds'!$B$1:$L$507,MATCH($A554,'Russian Bonds'!$A$2:$A$507,0))/100))</f>
        <v>5.0917854122085435</v>
      </c>
      <c r="W554" s="129">
        <f t="shared" si="44"/>
        <v>76.467369450920458</v>
      </c>
      <c r="X554" s="21">
        <f t="shared" si="45"/>
        <v>5.7250836263702318</v>
      </c>
      <c r="Y554" s="28">
        <f t="shared" si="46"/>
        <v>-3.1636094463521338E-4</v>
      </c>
    </row>
    <row r="555" spans="1:25" x14ac:dyDescent="0.2">
      <c r="A555" s="175">
        <v>41657</v>
      </c>
      <c r="B555">
        <f>B$50*EXP(-B$49*(HLOOKUP(B$49,'Russian Bonds'!$B$1:$L$507,MATCH($A555,'Russian Bonds'!$A$2:$A$507,0))/100))</f>
        <v>17.862387362906638</v>
      </c>
      <c r="C555">
        <f>C$50*EXP(-C$49*(HLOOKUP(C$49,'Russian Bonds'!$B$1:$L$507,MATCH($A555,'Russian Bonds'!$A$2:$A$507,0))/100))</f>
        <v>2.2704175042237775</v>
      </c>
      <c r="D555">
        <f>D$50*EXP(-D$49*(HLOOKUP(D$49,'Russian Bonds'!$B$1:$L$507,MATCH($A555,'Russian Bonds'!$A$2:$A$507,0))/100))</f>
        <v>16.596972478673742</v>
      </c>
      <c r="E555">
        <f>E$50*EXP(-E$49*(HLOOKUP(E$49,'Russian Bonds'!$B$1:$L$507,MATCH($A555,'Russian Bonds'!$A$2:$A$507,0))/100))</f>
        <v>1.7068845638290058</v>
      </c>
      <c r="F555">
        <f>F$50*EXP(-F$49*(HLOOKUP(F$49,'Russian Bonds'!$B$1:$L$507,MATCH($A555,'Russian Bonds'!$A$2:$A$507,0))/100))</f>
        <v>14.996723975806654</v>
      </c>
      <c r="G555">
        <f>G$50*EXP(-G$49*(HLOOKUP(G$49,'Russian Bonds'!$B$1:$L$507,MATCH($A555,'Russian Bonds'!$A$2:$A$507,0))/100))</f>
        <v>1.1593707048227988</v>
      </c>
      <c r="H555">
        <f>H$50*EXP(-H$49*(HLOOKUP(H$49,'Russian Bonds'!$B$1:$L$507,MATCH($A555,'Russian Bonds'!$A$2:$A$507,0))/100))</f>
        <v>1.0650027295030307</v>
      </c>
      <c r="I555">
        <f>I$50*EXP(-I$49*(HLOOKUP(I$49,'Russian Bonds'!$B$1:$L$507,MATCH($A555,'Russian Bonds'!$A$2:$A$507,0))/100))</f>
        <v>0.99072068313400474</v>
      </c>
      <c r="J555">
        <f>J$50*EXP(-J$49*(HLOOKUP(J$49,'Russian Bonds'!$B$1:$L$507,MATCH($A555,'Russian Bonds'!$A$2:$A$507,0))/100))</f>
        <v>0.92161967739512363</v>
      </c>
      <c r="K555">
        <f>K$50*EXP(-K$49*(HLOOKUP(K$49,'Russian Bonds'!$B$1:$L$507,MATCH($A555,'Russian Bonds'!$A$2:$A$507,0))/100))</f>
        <v>10.904059132249076</v>
      </c>
      <c r="L555">
        <f>L$50*EXP(-L$49*(HLOOKUP(L$49,'Russian Bonds'!$B$1:$L$507,MATCH($A555,'Russian Bonds'!$A$2:$A$507,0))/100))</f>
        <v>0.44638744185446905</v>
      </c>
      <c r="M555">
        <f>M$50*EXP(-M$49*(HLOOKUP(M$49,'Russian Bonds'!$B$1:$L$507,MATCH($A555,'Russian Bonds'!$A$2:$A$507,0))/100))</f>
        <v>0.41409163032578961</v>
      </c>
      <c r="N555">
        <f>N$50*EXP(-N$49*(HLOOKUP(N$49,'Russian Bonds'!$B$1:$L$507,MATCH($A555,'Russian Bonds'!$A$2:$A$507,0))/100))</f>
        <v>0.38413239761743462</v>
      </c>
      <c r="O555">
        <f>O$50*EXP(-O$49*(HLOOKUP(O$49,'Russian Bonds'!$B$1:$L$507,MATCH($A555,'Russian Bonds'!$A$2:$A$507,0))/100))</f>
        <v>0.35634069392618911</v>
      </c>
      <c r="P555">
        <f>P$50*EXP(-P$49*(HLOOKUP(P$49,'Russian Bonds'!$B$1:$L$507,MATCH($A555,'Russian Bonds'!$A$2:$A$507,0))/100))</f>
        <v>0.31130940176849142</v>
      </c>
      <c r="Q555">
        <f>Q$50*EXP(-Q$49*(HLOOKUP(Q$49,'Russian Bonds'!$B$1:$L$507,MATCH($A555,'Russian Bonds'!$A$2:$A$507,0))/100))</f>
        <v>0.28763355129585672</v>
      </c>
      <c r="R555">
        <f>R$50*EXP(-R$49*(HLOOKUP(R$49,'Russian Bonds'!$B$1:$L$507,MATCH($A555,'Russian Bonds'!$A$2:$A$507,0))/100))</f>
        <v>0.26575830784767485</v>
      </c>
      <c r="S555">
        <f>S$50*EXP(-S$49*(HLOOKUP(S$49,'Russian Bonds'!$B$1:$L$507,MATCH($A555,'Russian Bonds'!$A$2:$A$507,0))/100))</f>
        <v>0.2455467308033647</v>
      </c>
      <c r="T555">
        <f>T$50*EXP(-T$49*(HLOOKUP(T$49,'Russian Bonds'!$B$1:$L$507,MATCH($A555,'Russian Bonds'!$A$2:$A$507,0))/100))</f>
        <v>0.22687229421545832</v>
      </c>
      <c r="U555" s="25">
        <f>U$50*EXP(-U$49*(HLOOKUP(U$49,'Russian Bonds'!$B$1:$L$507,MATCH($A555,'Russian Bonds'!$A$2:$A$507,0))/100))</f>
        <v>5.0816120181692979</v>
      </c>
      <c r="W555" s="129">
        <f t="shared" si="44"/>
        <v>76.493843280367869</v>
      </c>
      <c r="X555" s="21">
        <f t="shared" si="45"/>
        <v>5.7219199988941964</v>
      </c>
      <c r="Y555" s="28">
        <f t="shared" si="46"/>
        <v>3.461508867384215E-4</v>
      </c>
    </row>
    <row r="556" spans="1:25" x14ac:dyDescent="0.2">
      <c r="A556" s="175">
        <v>41660</v>
      </c>
      <c r="B556">
        <f>B$50*EXP(-B$49*(HLOOKUP(B$49,'Russian Bonds'!$B$1:$L$507,MATCH($A556,'Russian Bonds'!$A$2:$A$507,0))/100))</f>
        <v>17.855243836761954</v>
      </c>
      <c r="C556">
        <f>C$50*EXP(-C$49*(HLOOKUP(C$49,'Russian Bonds'!$B$1:$L$507,MATCH($A556,'Russian Bonds'!$A$2:$A$507,0))/100))</f>
        <v>2.2681482215499975</v>
      </c>
      <c r="D556">
        <f>D$50*EXP(-D$49*(HLOOKUP(D$49,'Russian Bonds'!$B$1:$L$507,MATCH($A556,'Russian Bonds'!$A$2:$A$507,0))/100))</f>
        <v>16.582041923200713</v>
      </c>
      <c r="E556">
        <f>E$50*EXP(-E$49*(HLOOKUP(E$49,'Russian Bonds'!$B$1:$L$507,MATCH($A556,'Russian Bonds'!$A$2:$A$507,0))/100))</f>
        <v>1.7048375308178616</v>
      </c>
      <c r="F556">
        <f>F$50*EXP(-F$49*(HLOOKUP(F$49,'Russian Bonds'!$B$1:$L$507,MATCH($A556,'Russian Bonds'!$A$2:$A$507,0))/100))</f>
        <v>14.996723975806654</v>
      </c>
      <c r="G556">
        <f>G$50*EXP(-G$49*(HLOOKUP(G$49,'Russian Bonds'!$B$1:$L$507,MATCH($A556,'Russian Bonds'!$A$2:$A$507,0))/100))</f>
        <v>1.1593707048227988</v>
      </c>
      <c r="H556">
        <f>H$50*EXP(-H$49*(HLOOKUP(H$49,'Russian Bonds'!$B$1:$L$507,MATCH($A556,'Russian Bonds'!$A$2:$A$507,0))/100))</f>
        <v>1.0672415852107007</v>
      </c>
      <c r="I556">
        <f>I$50*EXP(-I$49*(HLOOKUP(I$49,'Russian Bonds'!$B$1:$L$507,MATCH($A556,'Russian Bonds'!$A$2:$A$507,0))/100))</f>
        <v>0.99310126833308454</v>
      </c>
      <c r="J556">
        <f>J$50*EXP(-J$49*(HLOOKUP(J$49,'Russian Bonds'!$B$1:$L$507,MATCH($A556,'Russian Bonds'!$A$2:$A$507,0))/100))</f>
        <v>0.92411141285322973</v>
      </c>
      <c r="K556">
        <f>K$50*EXP(-K$49*(HLOOKUP(K$49,'Russian Bonds'!$B$1:$L$507,MATCH($A556,'Russian Bonds'!$A$2:$A$507,0))/100))</f>
        <v>10.947762717677497</v>
      </c>
      <c r="L556">
        <f>L$50*EXP(-L$49*(HLOOKUP(L$49,'Russian Bonds'!$B$1:$L$507,MATCH($A556,'Russian Bonds'!$A$2:$A$507,0))/100))</f>
        <v>0.44835587397355459</v>
      </c>
      <c r="M556">
        <f>M$50*EXP(-M$49*(HLOOKUP(M$49,'Russian Bonds'!$B$1:$L$507,MATCH($A556,'Russian Bonds'!$A$2:$A$507,0))/100))</f>
        <v>0.41608404812863942</v>
      </c>
      <c r="N556">
        <f>N$50*EXP(-N$49*(HLOOKUP(N$49,'Russian Bonds'!$B$1:$L$507,MATCH($A556,'Russian Bonds'!$A$2:$A$507,0))/100))</f>
        <v>0.38613508856879047</v>
      </c>
      <c r="O556">
        <f>O$50*EXP(-O$49*(HLOOKUP(O$49,'Russian Bonds'!$B$1:$L$507,MATCH($A556,'Russian Bonds'!$A$2:$A$507,0))/100))</f>
        <v>0.35834179967872931</v>
      </c>
      <c r="P556">
        <f>P$50*EXP(-P$49*(HLOOKUP(P$49,'Russian Bonds'!$B$1:$L$507,MATCH($A556,'Russian Bonds'!$A$2:$A$507,0))/100))</f>
        <v>0.31365299978872563</v>
      </c>
      <c r="Q556">
        <f>Q$50*EXP(-Q$49*(HLOOKUP(Q$49,'Russian Bonds'!$B$1:$L$507,MATCH($A556,'Russian Bonds'!$A$2:$A$507,0))/100))</f>
        <v>0.28994384857376287</v>
      </c>
      <c r="R556">
        <f>R$50*EXP(-R$49*(HLOOKUP(R$49,'Russian Bonds'!$B$1:$L$507,MATCH($A556,'Russian Bonds'!$A$2:$A$507,0))/100))</f>
        <v>0.26802688124262281</v>
      </c>
      <c r="S556">
        <f>S$50*EXP(-S$49*(HLOOKUP(S$49,'Russian Bonds'!$B$1:$L$507,MATCH($A556,'Russian Bonds'!$A$2:$A$507,0))/100))</f>
        <v>0.24776662592436763</v>
      </c>
      <c r="T556">
        <f>T$50*EXP(-T$49*(HLOOKUP(T$49,'Russian Bonds'!$B$1:$L$507,MATCH($A556,'Russian Bonds'!$A$2:$A$507,0))/100))</f>
        <v>0.22903785111902911</v>
      </c>
      <c r="U556" s="25">
        <f>U$50*EXP(-U$49*(HLOOKUP(U$49,'Russian Bonds'!$B$1:$L$507,MATCH($A556,'Russian Bonds'!$A$2:$A$507,0))/100))</f>
        <v>5.1326830680088147</v>
      </c>
      <c r="W556" s="129">
        <f t="shared" si="44"/>
        <v>76.588611262041525</v>
      </c>
      <c r="X556" s="21">
        <f t="shared" si="45"/>
        <v>5.7375892063661293</v>
      </c>
      <c r="Y556" s="28">
        <f t="shared" si="46"/>
        <v>1.2381300530264299E-3</v>
      </c>
    </row>
    <row r="557" spans="1:25" x14ac:dyDescent="0.2">
      <c r="A557" s="175">
        <v>41661</v>
      </c>
      <c r="B557">
        <f>B$50*EXP(-B$49*(HLOOKUP(B$49,'Russian Bonds'!$B$1:$L$507,MATCH($A557,'Russian Bonds'!$A$2:$A$507,0))/100))</f>
        <v>17.855243836761954</v>
      </c>
      <c r="C557">
        <f>C$50*EXP(-C$49*(HLOOKUP(C$49,'Russian Bonds'!$B$1:$L$507,MATCH($A557,'Russian Bonds'!$A$2:$A$507,0))/100))</f>
        <v>2.2686018965602961</v>
      </c>
      <c r="D557">
        <f>D$50*EXP(-D$49*(HLOOKUP(D$49,'Russian Bonds'!$B$1:$L$507,MATCH($A557,'Russian Bonds'!$A$2:$A$507,0))/100))</f>
        <v>16.587017282044187</v>
      </c>
      <c r="E557">
        <f>E$50*EXP(-E$49*(HLOOKUP(E$49,'Russian Bonds'!$B$1:$L$507,MATCH($A557,'Russian Bonds'!$A$2:$A$507,0))/100))</f>
        <v>1.7055196022353778</v>
      </c>
      <c r="F557">
        <f>F$50*EXP(-F$49*(HLOOKUP(F$49,'Russian Bonds'!$B$1:$L$507,MATCH($A557,'Russian Bonds'!$A$2:$A$507,0))/100))</f>
        <v>14.996723975806654</v>
      </c>
      <c r="G557">
        <f>G$50*EXP(-G$49*(HLOOKUP(G$49,'Russian Bonds'!$B$1:$L$507,MATCH($A557,'Russian Bonds'!$A$2:$A$507,0))/100))</f>
        <v>1.1593707048227988</v>
      </c>
      <c r="H557">
        <f>H$50*EXP(-H$49*(HLOOKUP(H$49,'Russian Bonds'!$B$1:$L$507,MATCH($A557,'Russian Bonds'!$A$2:$A$507,0))/100))</f>
        <v>1.0657484924002447</v>
      </c>
      <c r="I557">
        <f>I$50*EXP(-I$49*(HLOOKUP(I$49,'Russian Bonds'!$B$1:$L$507,MATCH($A557,'Russian Bonds'!$A$2:$A$507,0))/100))</f>
        <v>0.99151357679568897</v>
      </c>
      <c r="J557">
        <f>J$50*EXP(-J$49*(HLOOKUP(J$49,'Russian Bonds'!$B$1:$L$507,MATCH($A557,'Russian Bonds'!$A$2:$A$507,0))/100))</f>
        <v>0.92244950847275053</v>
      </c>
      <c r="K557">
        <f>K$50*EXP(-K$49*(HLOOKUP(K$49,'Russian Bonds'!$B$1:$L$507,MATCH($A557,'Russian Bonds'!$A$2:$A$507,0))/100))</f>
        <v>10.904059132249076</v>
      </c>
      <c r="L557">
        <f>L$50*EXP(-L$49*(HLOOKUP(L$49,'Russian Bonds'!$B$1:$L$507,MATCH($A557,'Russian Bonds'!$A$2:$A$507,0))/100))</f>
        <v>0.44638744185446905</v>
      </c>
      <c r="M557">
        <f>M$50*EXP(-M$49*(HLOOKUP(M$49,'Russian Bonds'!$B$1:$L$507,MATCH($A557,'Russian Bonds'!$A$2:$A$507,0))/100))</f>
        <v>0.41409163032578961</v>
      </c>
      <c r="N557">
        <f>N$50*EXP(-N$49*(HLOOKUP(N$49,'Russian Bonds'!$B$1:$L$507,MATCH($A557,'Russian Bonds'!$A$2:$A$507,0))/100))</f>
        <v>0.38413239761743462</v>
      </c>
      <c r="O557">
        <f>O$50*EXP(-O$49*(HLOOKUP(O$49,'Russian Bonds'!$B$1:$L$507,MATCH($A557,'Russian Bonds'!$A$2:$A$507,0))/100))</f>
        <v>0.35634069392618911</v>
      </c>
      <c r="P557">
        <f>P$50*EXP(-P$49*(HLOOKUP(P$49,'Russian Bonds'!$B$1:$L$507,MATCH($A557,'Russian Bonds'!$A$2:$A$507,0))/100))</f>
        <v>0.31084278771386981</v>
      </c>
      <c r="Q557">
        <f>Q$50*EXP(-Q$49*(HLOOKUP(Q$49,'Russian Bonds'!$B$1:$L$507,MATCH($A557,'Russian Bonds'!$A$2:$A$507,0))/100))</f>
        <v>0.28717370558844973</v>
      </c>
      <c r="R557">
        <f>R$50*EXP(-R$49*(HLOOKUP(R$49,'Russian Bonds'!$B$1:$L$507,MATCH($A557,'Russian Bonds'!$A$2:$A$507,0))/100))</f>
        <v>0.26530690252756939</v>
      </c>
      <c r="S557">
        <f>S$50*EXP(-S$49*(HLOOKUP(S$49,'Russian Bonds'!$B$1:$L$507,MATCH($A557,'Russian Bonds'!$A$2:$A$507,0))/100))</f>
        <v>0.24510514423505855</v>
      </c>
      <c r="T557">
        <f>T$50*EXP(-T$49*(HLOOKUP(T$49,'Russian Bonds'!$B$1:$L$507,MATCH($A557,'Russian Bonds'!$A$2:$A$507,0))/100))</f>
        <v>0.22644164610171036</v>
      </c>
      <c r="U557" s="25">
        <f>U$50*EXP(-U$49*(HLOOKUP(U$49,'Russian Bonds'!$B$1:$L$507,MATCH($A557,'Russian Bonds'!$A$2:$A$507,0))/100))</f>
        <v>5.0714589505848986</v>
      </c>
      <c r="W557" s="129">
        <f t="shared" si="44"/>
        <v>76.463529308624445</v>
      </c>
      <c r="X557" s="21">
        <f t="shared" si="45"/>
        <v>5.7206797089832619</v>
      </c>
      <c r="Y557" s="28">
        <f t="shared" si="46"/>
        <v>-1.6345015600312777E-3</v>
      </c>
    </row>
    <row r="558" spans="1:25" x14ac:dyDescent="0.2">
      <c r="A558" s="175">
        <v>41662</v>
      </c>
      <c r="B558">
        <f>B$50*EXP(-B$49*(HLOOKUP(B$49,'Russian Bonds'!$B$1:$L$507,MATCH($A558,'Russian Bonds'!$A$2:$A$507,0))/100))</f>
        <v>17.857029450424825</v>
      </c>
      <c r="C558">
        <f>C$50*EXP(-C$49*(HLOOKUP(C$49,'Russian Bonds'!$B$1:$L$507,MATCH($A558,'Russian Bonds'!$A$2:$A$507,0))/100))</f>
        <v>2.2686018965602961</v>
      </c>
      <c r="D558">
        <f>D$50*EXP(-D$49*(HLOOKUP(D$49,'Russian Bonds'!$B$1:$L$507,MATCH($A558,'Russian Bonds'!$A$2:$A$507,0))/100))</f>
        <v>16.587017282044187</v>
      </c>
      <c r="E558">
        <f>E$50*EXP(-E$49*(HLOOKUP(E$49,'Russian Bonds'!$B$1:$L$507,MATCH($A558,'Russian Bonds'!$A$2:$A$507,0))/100))</f>
        <v>1.7055196022353778</v>
      </c>
      <c r="F558">
        <f>F$50*EXP(-F$49*(HLOOKUP(F$49,'Russian Bonds'!$B$1:$L$507,MATCH($A558,'Russian Bonds'!$A$2:$A$507,0))/100))</f>
        <v>14.996723975806654</v>
      </c>
      <c r="G558">
        <f>G$50*EXP(-G$49*(HLOOKUP(G$49,'Russian Bonds'!$B$1:$L$507,MATCH($A558,'Russian Bonds'!$A$2:$A$507,0))/100))</f>
        <v>1.1593707048227988</v>
      </c>
      <c r="H558">
        <f>H$50*EXP(-H$49*(HLOOKUP(H$49,'Russian Bonds'!$B$1:$L$507,MATCH($A558,'Russian Bonds'!$A$2:$A$507,0))/100))</f>
        <v>1.0672415852107007</v>
      </c>
      <c r="I558">
        <f>I$50*EXP(-I$49*(HLOOKUP(I$49,'Russian Bonds'!$B$1:$L$507,MATCH($A558,'Russian Bonds'!$A$2:$A$507,0))/100))</f>
        <v>0.99310126833308454</v>
      </c>
      <c r="J558">
        <f>J$50*EXP(-J$49*(HLOOKUP(J$49,'Russian Bonds'!$B$1:$L$507,MATCH($A558,'Russian Bonds'!$A$2:$A$507,0))/100))</f>
        <v>0.92411141285322973</v>
      </c>
      <c r="K558">
        <f>K$50*EXP(-K$49*(HLOOKUP(K$49,'Russian Bonds'!$B$1:$L$507,MATCH($A558,'Russian Bonds'!$A$2:$A$507,0))/100))</f>
        <v>10.947762717677497</v>
      </c>
      <c r="L558">
        <f>L$50*EXP(-L$49*(HLOOKUP(L$49,'Russian Bonds'!$B$1:$L$507,MATCH($A558,'Russian Bonds'!$A$2:$A$507,0))/100))</f>
        <v>0.44835587397355459</v>
      </c>
      <c r="M558">
        <f>M$50*EXP(-M$49*(HLOOKUP(M$49,'Russian Bonds'!$B$1:$L$507,MATCH($A558,'Russian Bonds'!$A$2:$A$507,0))/100))</f>
        <v>0.41608404812863942</v>
      </c>
      <c r="N558">
        <f>N$50*EXP(-N$49*(HLOOKUP(N$49,'Russian Bonds'!$B$1:$L$507,MATCH($A558,'Russian Bonds'!$A$2:$A$507,0))/100))</f>
        <v>0.38613508856879047</v>
      </c>
      <c r="O558">
        <f>O$50*EXP(-O$49*(HLOOKUP(O$49,'Russian Bonds'!$B$1:$L$507,MATCH($A558,'Russian Bonds'!$A$2:$A$507,0))/100))</f>
        <v>0.35834179967872931</v>
      </c>
      <c r="P558">
        <f>P$50*EXP(-P$49*(HLOOKUP(P$49,'Russian Bonds'!$B$1:$L$507,MATCH($A558,'Russian Bonds'!$A$2:$A$507,0))/100))</f>
        <v>0.31318287297230357</v>
      </c>
      <c r="Q558">
        <f>Q$50*EXP(-Q$49*(HLOOKUP(Q$49,'Russian Bonds'!$B$1:$L$507,MATCH($A558,'Russian Bonds'!$A$2:$A$507,0))/100))</f>
        <v>0.28948030934631513</v>
      </c>
      <c r="R558">
        <f>R$50*EXP(-R$49*(HLOOKUP(R$49,'Russian Bonds'!$B$1:$L$507,MATCH($A558,'Russian Bonds'!$A$2:$A$507,0))/100))</f>
        <v>0.26757162262397755</v>
      </c>
      <c r="S558">
        <f>S$50*EXP(-S$49*(HLOOKUP(S$49,'Russian Bonds'!$B$1:$L$507,MATCH($A558,'Russian Bonds'!$A$2:$A$507,0))/100))</f>
        <v>0.24732104713891695</v>
      </c>
      <c r="T558">
        <f>T$50*EXP(-T$49*(HLOOKUP(T$49,'Russian Bonds'!$B$1:$L$507,MATCH($A558,'Russian Bonds'!$A$2:$A$507,0))/100))</f>
        <v>0.22860309235352008</v>
      </c>
      <c r="U558" s="25">
        <f>U$50*EXP(-U$49*(HLOOKUP(U$49,'Russian Bonds'!$B$1:$L$507,MATCH($A558,'Russian Bonds'!$A$2:$A$507,0))/100))</f>
        <v>5.1224279603987757</v>
      </c>
      <c r="W558" s="129">
        <f t="shared" si="44"/>
        <v>76.583983611152163</v>
      </c>
      <c r="X558" s="21">
        <f t="shared" si="45"/>
        <v>5.7350208883140512</v>
      </c>
      <c r="Y558" s="28">
        <f t="shared" si="46"/>
        <v>1.5740775540973796E-3</v>
      </c>
    </row>
    <row r="559" spans="1:25" x14ac:dyDescent="0.2">
      <c r="A559" s="175">
        <v>41663</v>
      </c>
      <c r="B559">
        <f>B$50*EXP(-B$49*(HLOOKUP(B$49,'Russian Bonds'!$B$1:$L$507,MATCH($A559,'Russian Bonds'!$A$2:$A$507,0))/100))</f>
        <v>17.855243836761954</v>
      </c>
      <c r="C559">
        <f>C$50*EXP(-C$49*(HLOOKUP(C$49,'Russian Bonds'!$B$1:$L$507,MATCH($A559,'Russian Bonds'!$A$2:$A$507,0))/100))</f>
        <v>2.2686018965602961</v>
      </c>
      <c r="D559">
        <f>D$50*EXP(-D$49*(HLOOKUP(D$49,'Russian Bonds'!$B$1:$L$507,MATCH($A559,'Russian Bonds'!$A$2:$A$507,0))/100))</f>
        <v>16.591994133719222</v>
      </c>
      <c r="E559">
        <f>E$50*EXP(-E$49*(HLOOKUP(E$49,'Russian Bonds'!$B$1:$L$507,MATCH($A559,'Russian Bonds'!$A$2:$A$507,0))/100))</f>
        <v>1.7062019465360343</v>
      </c>
      <c r="F559">
        <f>F$50*EXP(-F$49*(HLOOKUP(F$49,'Russian Bonds'!$B$1:$L$507,MATCH($A559,'Russian Bonds'!$A$2:$A$507,0))/100))</f>
        <v>15.011728200644527</v>
      </c>
      <c r="G559">
        <f>G$50*EXP(-G$49*(HLOOKUP(G$49,'Russian Bonds'!$B$1:$L$507,MATCH($A559,'Russian Bonds'!$A$2:$A$507,0))/100))</f>
        <v>1.1607627847494923</v>
      </c>
      <c r="H559">
        <f>H$50*EXP(-H$49*(HLOOKUP(H$49,'Russian Bonds'!$B$1:$L$507,MATCH($A559,'Russian Bonds'!$A$2:$A$507,0))/100))</f>
        <v>1.0687367698150052</v>
      </c>
      <c r="I559">
        <f>I$50*EXP(-I$49*(HLOOKUP(I$49,'Russian Bonds'!$B$1:$L$507,MATCH($A559,'Russian Bonds'!$A$2:$A$507,0))/100))</f>
        <v>0.99469150221026925</v>
      </c>
      <c r="J559">
        <f>J$50*EXP(-J$49*(HLOOKUP(J$49,'Russian Bonds'!$B$1:$L$507,MATCH($A559,'Russian Bonds'!$A$2:$A$507,0))/100))</f>
        <v>0.9257763113554951</v>
      </c>
      <c r="K559">
        <f>K$50*EXP(-K$49*(HLOOKUP(K$49,'Russian Bonds'!$B$1:$L$507,MATCH($A559,'Russian Bonds'!$A$2:$A$507,0))/100))</f>
        <v>10.969680153242606</v>
      </c>
      <c r="L559">
        <f>L$50*EXP(-L$49*(HLOOKUP(L$49,'Russian Bonds'!$B$1:$L$507,MATCH($A559,'Russian Bonds'!$A$2:$A$507,0))/100))</f>
        <v>0.44934334271363147</v>
      </c>
      <c r="M559">
        <f>M$50*EXP(-M$49*(HLOOKUP(M$49,'Russian Bonds'!$B$1:$L$507,MATCH($A559,'Russian Bonds'!$A$2:$A$507,0))/100))</f>
        <v>0.41708384912544</v>
      </c>
      <c r="N559">
        <f>N$50*EXP(-N$49*(HLOOKUP(N$49,'Russian Bonds'!$B$1:$L$507,MATCH($A559,'Russian Bonds'!$A$2:$A$507,0))/100))</f>
        <v>0.38714034606752273</v>
      </c>
      <c r="O559">
        <f>O$50*EXP(-O$49*(HLOOKUP(O$49,'Russian Bonds'!$B$1:$L$507,MATCH($A559,'Russian Bonds'!$A$2:$A$507,0))/100))</f>
        <v>0.35934656272965593</v>
      </c>
      <c r="P559">
        <f>P$50*EXP(-P$49*(HLOOKUP(P$49,'Russian Bonds'!$B$1:$L$507,MATCH($A559,'Russian Bonds'!$A$2:$A$507,0))/100))</f>
        <v>0.31506761879336664</v>
      </c>
      <c r="Q559">
        <f>Q$50*EXP(-Q$49*(HLOOKUP(Q$49,'Russian Bonds'!$B$1:$L$507,MATCH($A559,'Russian Bonds'!$A$2:$A$507,0))/100))</f>
        <v>0.2913389245507168</v>
      </c>
      <c r="R559">
        <f>R$50*EXP(-R$49*(HLOOKUP(R$49,'Russian Bonds'!$B$1:$L$507,MATCH($A559,'Russian Bonds'!$A$2:$A$507,0))/100))</f>
        <v>0.269397309959786</v>
      </c>
      <c r="S559">
        <f>S$50*EXP(-S$49*(HLOOKUP(S$49,'Russian Bonds'!$B$1:$L$507,MATCH($A559,'Russian Bonds'!$A$2:$A$507,0))/100))</f>
        <v>0.24910818465294027</v>
      </c>
      <c r="T559">
        <f>T$50*EXP(-T$49*(HLOOKUP(T$49,'Russian Bonds'!$B$1:$L$507,MATCH($A559,'Russian Bonds'!$A$2:$A$507,0))/100))</f>
        <v>0.23034709466975217</v>
      </c>
      <c r="U559" s="25">
        <f>U$50*EXP(-U$49*(HLOOKUP(U$49,'Russian Bonds'!$B$1:$L$507,MATCH($A559,'Russian Bonds'!$A$2:$A$507,0))/100))</f>
        <v>5.1739092172773988</v>
      </c>
      <c r="W559" s="129">
        <f t="shared" si="44"/>
        <v>76.69549998613509</v>
      </c>
      <c r="X559" s="21">
        <f t="shared" si="45"/>
        <v>5.7474207808555509</v>
      </c>
      <c r="Y559" s="28">
        <f t="shared" si="46"/>
        <v>1.4550726821529569E-3</v>
      </c>
    </row>
    <row r="560" spans="1:25" x14ac:dyDescent="0.2">
      <c r="A560" s="175">
        <v>41664</v>
      </c>
      <c r="B560">
        <f>B$50*EXP(-B$49*(HLOOKUP(B$49,'Russian Bonds'!$B$1:$L$507,MATCH($A560,'Russian Bonds'!$A$2:$A$507,0))/100))</f>
        <v>17.857029450424825</v>
      </c>
      <c r="C560">
        <f>C$50*EXP(-C$49*(HLOOKUP(C$49,'Russian Bonds'!$B$1:$L$507,MATCH($A560,'Russian Bonds'!$A$2:$A$507,0))/100))</f>
        <v>2.2690556623146714</v>
      </c>
      <c r="D560">
        <f>D$50*EXP(-D$49*(HLOOKUP(D$49,'Russian Bonds'!$B$1:$L$507,MATCH($A560,'Russian Bonds'!$A$2:$A$507,0))/100))</f>
        <v>16.591994133719222</v>
      </c>
      <c r="E560">
        <f>E$50*EXP(-E$49*(HLOOKUP(E$49,'Russian Bonds'!$B$1:$L$507,MATCH($A560,'Russian Bonds'!$A$2:$A$507,0))/100))</f>
        <v>1.7062019465360343</v>
      </c>
      <c r="F560">
        <f>F$50*EXP(-F$49*(HLOOKUP(F$49,'Russian Bonds'!$B$1:$L$507,MATCH($A560,'Russian Bonds'!$A$2:$A$507,0))/100))</f>
        <v>14.996723975806654</v>
      </c>
      <c r="G560">
        <f>G$50*EXP(-G$49*(HLOOKUP(G$49,'Russian Bonds'!$B$1:$L$507,MATCH($A560,'Russian Bonds'!$A$2:$A$507,0))/100))</f>
        <v>1.1593707048227988</v>
      </c>
      <c r="H560">
        <f>H$50*EXP(-H$49*(HLOOKUP(H$49,'Russian Bonds'!$B$1:$L$507,MATCH($A560,'Russian Bonds'!$A$2:$A$507,0))/100))</f>
        <v>1.0657484924002447</v>
      </c>
      <c r="I560">
        <f>I$50*EXP(-I$49*(HLOOKUP(I$49,'Russian Bonds'!$B$1:$L$507,MATCH($A560,'Russian Bonds'!$A$2:$A$507,0))/100))</f>
        <v>0.99151357679568897</v>
      </c>
      <c r="J560">
        <f>J$50*EXP(-J$49*(HLOOKUP(J$49,'Russian Bonds'!$B$1:$L$507,MATCH($A560,'Russian Bonds'!$A$2:$A$507,0))/100))</f>
        <v>0.92244950847275053</v>
      </c>
      <c r="K560">
        <f>K$50*EXP(-K$49*(HLOOKUP(K$49,'Russian Bonds'!$B$1:$L$507,MATCH($A560,'Russian Bonds'!$A$2:$A$507,0))/100))</f>
        <v>10.936820427017008</v>
      </c>
      <c r="L560">
        <f>L$50*EXP(-L$49*(HLOOKUP(L$49,'Russian Bonds'!$B$1:$L$507,MATCH($A560,'Russian Bonds'!$A$2:$A$507,0))/100))</f>
        <v>0.44786295366805451</v>
      </c>
      <c r="M560">
        <f>M$50*EXP(-M$49*(HLOOKUP(M$49,'Russian Bonds'!$B$1:$L$507,MATCH($A560,'Russian Bonds'!$A$2:$A$507,0))/100))</f>
        <v>0.41558504673160346</v>
      </c>
      <c r="N560">
        <f>N$50*EXP(-N$49*(HLOOKUP(N$49,'Russian Bonds'!$B$1:$L$507,MATCH($A560,'Russian Bonds'!$A$2:$A$507,0))/100))</f>
        <v>0.38563343909645703</v>
      </c>
      <c r="O560">
        <f>O$50*EXP(-O$49*(HLOOKUP(O$49,'Russian Bonds'!$B$1:$L$507,MATCH($A560,'Russian Bonds'!$A$2:$A$507,0))/100))</f>
        <v>0.35784047217031845</v>
      </c>
      <c r="P560">
        <f>P$50*EXP(-P$49*(HLOOKUP(P$49,'Russian Bonds'!$B$1:$L$507,MATCH($A560,'Russian Bonds'!$A$2:$A$507,0))/100))</f>
        <v>0.31365299978872563</v>
      </c>
      <c r="Q560">
        <f>Q$50*EXP(-Q$49*(HLOOKUP(Q$49,'Russian Bonds'!$B$1:$L$507,MATCH($A560,'Russian Bonds'!$A$2:$A$507,0))/100))</f>
        <v>0.28994384857376287</v>
      </c>
      <c r="R560">
        <f>R$50*EXP(-R$49*(HLOOKUP(R$49,'Russian Bonds'!$B$1:$L$507,MATCH($A560,'Russian Bonds'!$A$2:$A$507,0))/100))</f>
        <v>0.26802688124262281</v>
      </c>
      <c r="S560">
        <f>S$50*EXP(-S$49*(HLOOKUP(S$49,'Russian Bonds'!$B$1:$L$507,MATCH($A560,'Russian Bonds'!$A$2:$A$507,0))/100))</f>
        <v>0.24776662592436763</v>
      </c>
      <c r="T560">
        <f>T$50*EXP(-T$49*(HLOOKUP(T$49,'Russian Bonds'!$B$1:$L$507,MATCH($A560,'Russian Bonds'!$A$2:$A$507,0))/100))</f>
        <v>0.22903785111902911</v>
      </c>
      <c r="U560" s="25">
        <f>U$50*EXP(-U$49*(HLOOKUP(U$49,'Russian Bonds'!$B$1:$L$507,MATCH($A560,'Russian Bonds'!$A$2:$A$507,0))/100))</f>
        <v>5.1326830680088147</v>
      </c>
      <c r="W560" s="129">
        <f t="shared" si="44"/>
        <v>76.584941064633654</v>
      </c>
      <c r="X560" s="21">
        <f t="shared" si="45"/>
        <v>5.7361201117873843</v>
      </c>
      <c r="Y560" s="28">
        <f t="shared" si="46"/>
        <v>-1.4425707535337012E-3</v>
      </c>
    </row>
    <row r="561" spans="1:25" x14ac:dyDescent="0.2">
      <c r="A561" s="175">
        <v>41667</v>
      </c>
      <c r="B561">
        <f>B$50*EXP(-B$49*(HLOOKUP(B$49,'Russian Bonds'!$B$1:$L$507,MATCH($A561,'Russian Bonds'!$A$2:$A$507,0))/100))</f>
        <v>17.851673145075672</v>
      </c>
      <c r="C561">
        <f>C$50*EXP(-C$49*(HLOOKUP(C$49,'Russian Bonds'!$B$1:$L$507,MATCH($A561,'Russian Bonds'!$A$2:$A$507,0))/100))</f>
        <v>2.2663344285866787</v>
      </c>
      <c r="D561">
        <f>D$50*EXP(-D$49*(HLOOKUP(D$49,'Russian Bonds'!$B$1:$L$507,MATCH($A561,'Russian Bonds'!$A$2:$A$507,0))/100))</f>
        <v>16.562155407188861</v>
      </c>
      <c r="E561">
        <f>E$50*EXP(-E$49*(HLOOKUP(E$49,'Russian Bonds'!$B$1:$L$507,MATCH($A561,'Russian Bonds'!$A$2:$A$507,0))/100))</f>
        <v>1.7021119717972217</v>
      </c>
      <c r="F561">
        <f>F$50*EXP(-F$49*(HLOOKUP(F$49,'Russian Bonds'!$B$1:$L$507,MATCH($A561,'Russian Bonds'!$A$2:$A$507,0))/100))</f>
        <v>14.966760501317355</v>
      </c>
      <c r="G561">
        <f>G$50*EXP(-G$49*(HLOOKUP(G$49,'Russian Bonds'!$B$1:$L$507,MATCH($A561,'Russian Bonds'!$A$2:$A$507,0))/100))</f>
        <v>1.1565915514492657</v>
      </c>
      <c r="H561">
        <f>H$50*EXP(-H$49*(HLOOKUP(H$49,'Russian Bonds'!$B$1:$L$507,MATCH($A561,'Russian Bonds'!$A$2:$A$507,0))/100))</f>
        <v>1.0657484924002447</v>
      </c>
      <c r="I561">
        <f>I$50*EXP(-I$49*(HLOOKUP(I$49,'Russian Bonds'!$B$1:$L$507,MATCH($A561,'Russian Bonds'!$A$2:$A$507,0))/100))</f>
        <v>0.99151357679568897</v>
      </c>
      <c r="J561">
        <f>J$50*EXP(-J$49*(HLOOKUP(J$49,'Russian Bonds'!$B$1:$L$507,MATCH($A561,'Russian Bonds'!$A$2:$A$507,0))/100))</f>
        <v>0.92244950847275053</v>
      </c>
      <c r="K561">
        <f>K$50*EXP(-K$49*(HLOOKUP(K$49,'Russian Bonds'!$B$1:$L$507,MATCH($A561,'Russian Bonds'!$A$2:$A$507,0))/100))</f>
        <v>10.947762717677497</v>
      </c>
      <c r="L561">
        <f>L$50*EXP(-L$49*(HLOOKUP(L$49,'Russian Bonds'!$B$1:$L$507,MATCH($A561,'Russian Bonds'!$A$2:$A$507,0))/100))</f>
        <v>0.44835587397355459</v>
      </c>
      <c r="M561">
        <f>M$50*EXP(-M$49*(HLOOKUP(M$49,'Russian Bonds'!$B$1:$L$507,MATCH($A561,'Russian Bonds'!$A$2:$A$507,0))/100))</f>
        <v>0.41608404812863942</v>
      </c>
      <c r="N561">
        <f>N$50*EXP(-N$49*(HLOOKUP(N$49,'Russian Bonds'!$B$1:$L$507,MATCH($A561,'Russian Bonds'!$A$2:$A$507,0))/100))</f>
        <v>0.38613508856879047</v>
      </c>
      <c r="O561">
        <f>O$50*EXP(-O$49*(HLOOKUP(O$49,'Russian Bonds'!$B$1:$L$507,MATCH($A561,'Russian Bonds'!$A$2:$A$507,0))/100))</f>
        <v>0.35834179967872931</v>
      </c>
      <c r="P561">
        <f>P$50*EXP(-P$49*(HLOOKUP(P$49,'Russian Bonds'!$B$1:$L$507,MATCH($A561,'Russian Bonds'!$A$2:$A$507,0))/100))</f>
        <v>0.31412383232452945</v>
      </c>
      <c r="Q561">
        <f>Q$50*EXP(-Q$49*(HLOOKUP(Q$49,'Russian Bonds'!$B$1:$L$507,MATCH($A561,'Russian Bonds'!$A$2:$A$507,0))/100))</f>
        <v>0.29040813005762128</v>
      </c>
      <c r="R561">
        <f>R$50*EXP(-R$49*(HLOOKUP(R$49,'Russian Bonds'!$B$1:$L$507,MATCH($A561,'Russian Bonds'!$A$2:$A$507,0))/100))</f>
        <v>0.26848291445914124</v>
      </c>
      <c r="S561">
        <f>S$50*EXP(-S$49*(HLOOKUP(S$49,'Russian Bonds'!$B$1:$L$507,MATCH($A561,'Russian Bonds'!$A$2:$A$507,0))/100))</f>
        <v>0.24821300747390307</v>
      </c>
      <c r="T561">
        <f>T$50*EXP(-T$49*(HLOOKUP(T$49,'Russian Bonds'!$B$1:$L$507,MATCH($A561,'Russian Bonds'!$A$2:$A$507,0))/100))</f>
        <v>0.22947343671142939</v>
      </c>
      <c r="U561" s="25">
        <f>U$50*EXP(-U$49*(HLOOKUP(U$49,'Russian Bonds'!$B$1:$L$507,MATCH($A561,'Russian Bonds'!$A$2:$A$507,0))/100))</f>
        <v>5.1635717397661809</v>
      </c>
      <c r="W561" s="130">
        <f>SUM(B561:U561)</f>
        <v>76.556291171903766</v>
      </c>
      <c r="X561" s="16">
        <f t="shared" si="45"/>
        <v>5.7448963094362835</v>
      </c>
      <c r="Y561" s="35">
        <f t="shared" si="46"/>
        <v>-3.7416302122838732E-4</v>
      </c>
    </row>
    <row r="562" spans="1:25" x14ac:dyDescent="0.2">
      <c r="A562" s="175">
        <v>41668</v>
      </c>
      <c r="B562">
        <f>B$50*EXP(-B$49*(HLOOKUP(B$49,'Russian Bonds'!$B$1:$L$507,MATCH($A562,'Russian Bonds'!$A$2:$A$507,0))/100))</f>
        <v>17.840965353847228</v>
      </c>
      <c r="C562">
        <f>C$50*EXP(-C$49*(HLOOKUP(C$49,'Russian Bonds'!$B$1:$L$507,MATCH($A562,'Russian Bonds'!$A$2:$A$507,0))/100))</f>
        <v>2.2649750357881477</v>
      </c>
      <c r="D562">
        <f>D$50*EXP(-D$49*(HLOOKUP(D$49,'Russian Bonds'!$B$1:$L$507,MATCH($A562,'Russian Bonds'!$A$2:$A$507,0))/100))</f>
        <v>16.562155407188861</v>
      </c>
      <c r="E562">
        <f>E$50*EXP(-E$49*(HLOOKUP(E$49,'Russian Bonds'!$B$1:$L$507,MATCH($A562,'Russian Bonds'!$A$2:$A$507,0))/100))</f>
        <v>1.7021119717972217</v>
      </c>
      <c r="F562">
        <f>F$50*EXP(-F$49*(HLOOKUP(F$49,'Russian Bonds'!$B$1:$L$507,MATCH($A562,'Russian Bonds'!$A$2:$A$507,0))/100))</f>
        <v>14.97424575272492</v>
      </c>
      <c r="G562">
        <f>G$50*EXP(-G$49*(HLOOKUP(G$49,'Russian Bonds'!$B$1:$L$507,MATCH($A562,'Russian Bonds'!$A$2:$A$507,0))/100))</f>
        <v>1.1572857146082582</v>
      </c>
      <c r="H562">
        <f>H$50*EXP(-H$49*(HLOOKUP(H$49,'Russian Bonds'!$B$1:$L$507,MATCH($A562,'Russian Bonds'!$A$2:$A$507,0))/100))</f>
        <v>1.0642574884571754</v>
      </c>
      <c r="I562">
        <f>I$50*EXP(-I$49*(HLOOKUP(I$49,'Russian Bonds'!$B$1:$L$507,MATCH($A562,'Russian Bonds'!$A$2:$A$507,0))/100))</f>
        <v>0.98992842353359167</v>
      </c>
      <c r="J562">
        <f>J$50*EXP(-J$49*(HLOOKUP(J$49,'Russian Bonds'!$B$1:$L$507,MATCH($A562,'Russian Bonds'!$A$2:$A$507,0))/100))</f>
        <v>0.92079059282948572</v>
      </c>
      <c r="K562">
        <f>K$50*EXP(-K$49*(HLOOKUP(K$49,'Russian Bonds'!$B$1:$L$507,MATCH($A562,'Russian Bonds'!$A$2:$A$507,0))/100))</f>
        <v>10.936820427017008</v>
      </c>
      <c r="L562">
        <f>L$50*EXP(-L$49*(HLOOKUP(L$49,'Russian Bonds'!$B$1:$L$507,MATCH($A562,'Russian Bonds'!$A$2:$A$507,0))/100))</f>
        <v>0.44786295366805451</v>
      </c>
      <c r="M562">
        <f>M$50*EXP(-M$49*(HLOOKUP(M$49,'Russian Bonds'!$B$1:$L$507,MATCH($A562,'Russian Bonds'!$A$2:$A$507,0))/100))</f>
        <v>0.41558504673160346</v>
      </c>
      <c r="N562">
        <f>N$50*EXP(-N$49*(HLOOKUP(N$49,'Russian Bonds'!$B$1:$L$507,MATCH($A562,'Russian Bonds'!$A$2:$A$507,0))/100))</f>
        <v>0.38563343909645703</v>
      </c>
      <c r="O562">
        <f>O$50*EXP(-O$49*(HLOOKUP(O$49,'Russian Bonds'!$B$1:$L$507,MATCH($A562,'Russian Bonds'!$A$2:$A$507,0))/100))</f>
        <v>0.35784047217031845</v>
      </c>
      <c r="P562">
        <f>P$50*EXP(-P$49*(HLOOKUP(P$49,'Russian Bonds'!$B$1:$L$507,MATCH($A562,'Russian Bonds'!$A$2:$A$507,0))/100))</f>
        <v>0.31459537163908857</v>
      </c>
      <c r="Q562">
        <f>Q$50*EXP(-Q$49*(HLOOKUP(Q$49,'Russian Bonds'!$B$1:$L$507,MATCH($A562,'Russian Bonds'!$A$2:$A$507,0))/100))</f>
        <v>0.29087315498645122</v>
      </c>
      <c r="R562">
        <f>R$50*EXP(-R$49*(HLOOKUP(R$49,'Russian Bonds'!$B$1:$L$507,MATCH($A562,'Russian Bonds'!$A$2:$A$507,0))/100))</f>
        <v>0.26893972359146945</v>
      </c>
      <c r="S562">
        <f>S$50*EXP(-S$49*(HLOOKUP(S$49,'Russian Bonds'!$B$1:$L$507,MATCH($A562,'Russian Bonds'!$A$2:$A$507,0))/100))</f>
        <v>0.24866019323379984</v>
      </c>
      <c r="T562">
        <f>T$50*EXP(-T$49*(HLOOKUP(T$49,'Russian Bonds'!$B$1:$L$507,MATCH($A562,'Russian Bonds'!$A$2:$A$507,0))/100))</f>
        <v>0.2299098507031854</v>
      </c>
      <c r="U562" s="25">
        <f>U$50*EXP(-U$49*(HLOOKUP(U$49,'Russian Bonds'!$B$1:$L$507,MATCH($A562,'Russian Bonds'!$A$2:$A$507,0))/100))</f>
        <v>5.1739092172773988</v>
      </c>
      <c r="W562" s="202">
        <f t="shared" ref="W562:W564" si="47">SUM(B562:U562)</f>
        <v>76.547345590889719</v>
      </c>
      <c r="X562" s="205">
        <f t="shared" si="45"/>
        <v>5.7468885996645325</v>
      </c>
    </row>
    <row r="563" spans="1:25" x14ac:dyDescent="0.2">
      <c r="A563" s="175">
        <v>41669</v>
      </c>
      <c r="B563">
        <f>B$50*EXP(-B$49*(HLOOKUP(B$49,'Russian Bonds'!$B$1:$L$507,MATCH($A563,'Russian Bonds'!$A$2:$A$507,0))/100))</f>
        <v>17.851673145075672</v>
      </c>
      <c r="C563">
        <f>C$50*EXP(-C$49*(HLOOKUP(C$49,'Russian Bonds'!$B$1:$L$507,MATCH($A563,'Russian Bonds'!$A$2:$A$507,0))/100))</f>
        <v>2.2686018965602961</v>
      </c>
      <c r="D563">
        <f>D$50*EXP(-D$49*(HLOOKUP(D$49,'Russian Bonds'!$B$1:$L$507,MATCH($A563,'Russian Bonds'!$A$2:$A$507,0))/100))</f>
        <v>16.596972478673742</v>
      </c>
      <c r="E563">
        <f>E$50*EXP(-E$49*(HLOOKUP(E$49,'Russian Bonds'!$B$1:$L$507,MATCH($A563,'Russian Bonds'!$A$2:$A$507,0))/100))</f>
        <v>1.7068845638290058</v>
      </c>
      <c r="F563">
        <f>F$50*EXP(-F$49*(HLOOKUP(F$49,'Russian Bonds'!$B$1:$L$507,MATCH($A563,'Russian Bonds'!$A$2:$A$507,0))/100))</f>
        <v>15.019235941523656</v>
      </c>
      <c r="G563">
        <f>G$50*EXP(-G$49*(HLOOKUP(G$49,'Russian Bonds'!$B$1:$L$507,MATCH($A563,'Russian Bonds'!$A$2:$A$507,0))/100))</f>
        <v>1.1614594513994372</v>
      </c>
      <c r="H563">
        <f>H$50*EXP(-H$49*(HLOOKUP(H$49,'Russian Bonds'!$B$1:$L$507,MATCH($A563,'Russian Bonds'!$A$2:$A$507,0))/100))</f>
        <v>1.0694851474554912</v>
      </c>
      <c r="I563">
        <f>I$50*EXP(-I$49*(HLOOKUP(I$49,'Russian Bonds'!$B$1:$L$507,MATCH($A563,'Russian Bonds'!$A$2:$A$507,0))/100))</f>
        <v>0.99548757379821562</v>
      </c>
      <c r="J563">
        <f>J$50*EXP(-J$49*(HLOOKUP(J$49,'Russian Bonds'!$B$1:$L$507,MATCH($A563,'Russian Bonds'!$A$2:$A$507,0))/100))</f>
        <v>0.9266098850876282</v>
      </c>
      <c r="K563">
        <f>K$50*EXP(-K$49*(HLOOKUP(K$49,'Russian Bonds'!$B$1:$L$507,MATCH($A563,'Russian Bonds'!$A$2:$A$507,0))/100))</f>
        <v>11.002638606663629</v>
      </c>
      <c r="L563">
        <f>L$50*EXP(-L$49*(HLOOKUP(L$49,'Russian Bonds'!$B$1:$L$507,MATCH($A563,'Russian Bonds'!$A$2:$A$507,0))/100))</f>
        <v>0.45082862511265126</v>
      </c>
      <c r="M563">
        <f>M$50*EXP(-M$49*(HLOOKUP(M$49,'Russian Bonds'!$B$1:$L$507,MATCH($A563,'Russian Bonds'!$A$2:$A$507,0))/100))</f>
        <v>0.4185880569317989</v>
      </c>
      <c r="N563">
        <f>N$50*EXP(-N$49*(HLOOKUP(N$49,'Russian Bonds'!$B$1:$L$507,MATCH($A563,'Russian Bonds'!$A$2:$A$507,0))/100))</f>
        <v>0.38865314145071567</v>
      </c>
      <c r="O563">
        <f>O$50*EXP(-O$49*(HLOOKUP(O$49,'Russian Bonds'!$B$1:$L$507,MATCH($A563,'Russian Bonds'!$A$2:$A$507,0))/100))</f>
        <v>0.36085899217167811</v>
      </c>
      <c r="P563">
        <f>P$50*EXP(-P$49*(HLOOKUP(P$49,'Russian Bonds'!$B$1:$L$507,MATCH($A563,'Russian Bonds'!$A$2:$A$507,0))/100))</f>
        <v>0.31743950940588689</v>
      </c>
      <c r="Q563">
        <f>Q$50*EXP(-Q$49*(HLOOKUP(Q$49,'Russian Bonds'!$B$1:$L$507,MATCH($A563,'Russian Bonds'!$A$2:$A$507,0))/100))</f>
        <v>0.29367898370343121</v>
      </c>
      <c r="R563">
        <f>R$50*EXP(-R$49*(HLOOKUP(R$49,'Russian Bonds'!$B$1:$L$507,MATCH($A563,'Russian Bonds'!$A$2:$A$507,0))/100))</f>
        <v>0.27169694670489791</v>
      </c>
      <c r="S563">
        <f>S$50*EXP(-S$49*(HLOOKUP(S$49,'Russian Bonds'!$B$1:$L$507,MATCH($A563,'Russian Bonds'!$A$2:$A$507,0))/100))</f>
        <v>0.2513602775311623</v>
      </c>
      <c r="T563">
        <f>T$50*EXP(-T$49*(HLOOKUP(T$49,'Russian Bonds'!$B$1:$L$507,MATCH($A563,'Russian Bonds'!$A$2:$A$507,0))/100))</f>
        <v>0.2325458194757252</v>
      </c>
      <c r="U563" s="25">
        <f>U$50*EXP(-U$49*(HLOOKUP(U$49,'Russian Bonds'!$B$1:$L$507,MATCH($A563,'Russian Bonds'!$A$2:$A$507,0))/100))</f>
        <v>5.2363701439152344</v>
      </c>
      <c r="W563" s="202">
        <f t="shared" si="47"/>
        <v>76.821069186469941</v>
      </c>
      <c r="X563" s="205">
        <f t="shared" si="45"/>
        <v>5.7630633964859808</v>
      </c>
    </row>
    <row r="564" spans="1:25" x14ac:dyDescent="0.2">
      <c r="A564" s="176">
        <v>41670</v>
      </c>
      <c r="B564" s="130">
        <f>B$50*EXP(-B$49*(HLOOKUP(B$49,'Russian Bonds'!$B$1:$L$507,MATCH($A564,'Russian Bonds'!$A$2:$A$507,0))/100))</f>
        <v>17.849888067016554</v>
      </c>
      <c r="C564" s="16">
        <f>C$50*EXP(-C$49*(HLOOKUP(C$49,'Russian Bonds'!$B$1:$L$507,MATCH($A564,'Russian Bonds'!$A$2:$A$507,0))/100))</f>
        <v>2.2690556623146714</v>
      </c>
      <c r="D564" s="16">
        <f>D$50*EXP(-D$49*(HLOOKUP(D$49,'Russian Bonds'!$B$1:$L$507,MATCH($A564,'Russian Bonds'!$A$2:$A$507,0))/100))</f>
        <v>16.606933650213573</v>
      </c>
      <c r="E564" s="16">
        <f>E$50*EXP(-E$49*(HLOOKUP(E$49,'Russian Bonds'!$B$1:$L$507,MATCH($A564,'Russian Bonds'!$A$2:$A$507,0))/100))</f>
        <v>1.7082506178288126</v>
      </c>
      <c r="F564" s="16">
        <f>F$50*EXP(-F$49*(HLOOKUP(F$49,'Russian Bonds'!$B$1:$L$507,MATCH($A564,'Russian Bonds'!$A$2:$A$507,0))/100))</f>
        <v>15.056831005626835</v>
      </c>
      <c r="G564" s="16">
        <f>G$50*EXP(-G$49*(HLOOKUP(G$49,'Russian Bonds'!$B$1:$L$507,MATCH($A564,'Russian Bonds'!$A$2:$A$507,0))/100))</f>
        <v>1.1649490615516567</v>
      </c>
      <c r="H564" s="16">
        <f>H$50*EXP(-H$49*(HLOOKUP(H$49,'Russian Bonds'!$B$1:$L$507,MATCH($A564,'Russian Bonds'!$A$2:$A$507,0))/100))</f>
        <v>1.0739864311536853</v>
      </c>
      <c r="I564" s="16">
        <f>I$50*EXP(-I$49*(HLOOKUP(I$49,'Russian Bonds'!$B$1:$L$507,MATCH($A564,'Russian Bonds'!$A$2:$A$507,0))/100))</f>
        <v>1.000277400540164</v>
      </c>
      <c r="J564" s="16">
        <f>J$50*EXP(-J$49*(HLOOKUP(J$49,'Russian Bonds'!$B$1:$L$507,MATCH($A564,'Russian Bonds'!$A$2:$A$507,0))/100))</f>
        <v>0.93162711279004062</v>
      </c>
      <c r="K564" s="16">
        <f>K$50*EXP(-K$49*(HLOOKUP(K$49,'Russian Bonds'!$B$1:$L$507,MATCH($A564,'Russian Bonds'!$A$2:$A$507,0))/100))</f>
        <v>11.09101274072497</v>
      </c>
      <c r="L564" s="16">
        <f>L$50*EXP(-L$49*(HLOOKUP(L$49,'Russian Bonds'!$B$1:$L$507,MATCH($A564,'Russian Bonds'!$A$2:$A$507,0))/100))</f>
        <v>0.45481342441536965</v>
      </c>
      <c r="M564" s="16">
        <f>M$50*EXP(-M$49*(HLOOKUP(M$49,'Russian Bonds'!$B$1:$L$507,MATCH($A564,'Russian Bonds'!$A$2:$A$507,0))/100))</f>
        <v>0.42262585268774899</v>
      </c>
      <c r="N564" s="16">
        <f>N$50*EXP(-N$49*(HLOOKUP(N$49,'Russian Bonds'!$B$1:$L$507,MATCH($A564,'Russian Bonds'!$A$2:$A$507,0))/100))</f>
        <v>0.39271622553718755</v>
      </c>
      <c r="O564" s="16">
        <f>O$50*EXP(-O$49*(HLOOKUP(O$49,'Russian Bonds'!$B$1:$L$507,MATCH($A564,'Russian Bonds'!$A$2:$A$507,0))/100))</f>
        <v>0.36492333069392902</v>
      </c>
      <c r="P564" s="16">
        <f>P$50*EXP(-P$49*(HLOOKUP(P$49,'Russian Bonds'!$B$1:$L$507,MATCH($A564,'Russian Bonds'!$A$2:$A$507,0))/100))</f>
        <v>0.3212717308609408</v>
      </c>
      <c r="Q564" s="16">
        <f>Q$50*EXP(-Q$49*(HLOOKUP(Q$49,'Russian Bonds'!$B$1:$L$507,MATCH($A564,'Russian Bonds'!$A$2:$A$507,0))/100))</f>
        <v>0.29746223585474185</v>
      </c>
      <c r="R564" s="16">
        <f>R$50*EXP(-R$49*(HLOOKUP(R$49,'Russian Bonds'!$B$1:$L$507,MATCH($A564,'Russian Bonds'!$A$2:$A$507,0))/100))</f>
        <v>0.27541726600900779</v>
      </c>
      <c r="S564" s="16">
        <f>S$50*EXP(-S$49*(HLOOKUP(S$49,'Russian Bonds'!$B$1:$L$507,MATCH($A564,'Russian Bonds'!$A$2:$A$507,0))/100))</f>
        <v>0.25500605210578142</v>
      </c>
      <c r="T564" s="16">
        <f>T$50*EXP(-T$49*(HLOOKUP(T$49,'Russian Bonds'!$B$1:$L$507,MATCH($A564,'Russian Bonds'!$A$2:$A$507,0))/100))</f>
        <v>0.23610751625299226</v>
      </c>
      <c r="U564" s="131">
        <f>U$50*EXP(-U$49*(HLOOKUP(U$49,'Russian Bonds'!$B$1:$L$507,MATCH($A564,'Russian Bonds'!$A$2:$A$507,0))/100))</f>
        <v>5.3314782112073873</v>
      </c>
      <c r="W564" s="202">
        <f t="shared" si="47"/>
        <v>77.104633595386019</v>
      </c>
      <c r="X564" s="205">
        <f t="shared" si="45"/>
        <v>5.78934758824452</v>
      </c>
    </row>
  </sheetData>
  <mergeCells count="5">
    <mergeCell ref="A7:B7"/>
    <mergeCell ref="D7:I7"/>
    <mergeCell ref="A20:D20"/>
    <mergeCell ref="F20:P20"/>
    <mergeCell ref="A31:U3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B9B8-7EEA-2441-993D-F194D6D11DC9}">
  <sheetPr>
    <tabColor rgb="FFFF0000"/>
  </sheetPr>
  <dimension ref="A1:M509"/>
  <sheetViews>
    <sheetView tabSelected="1" topLeftCell="A245" workbookViewId="0">
      <selection activeCell="P248" sqref="P248"/>
    </sheetView>
  </sheetViews>
  <sheetFormatPr baseColWidth="10" defaultRowHeight="15" x14ac:dyDescent="0.2"/>
  <cols>
    <col min="4" max="4" width="14.33203125" customWidth="1"/>
  </cols>
  <sheetData>
    <row r="1" spans="1:2" x14ac:dyDescent="0.2">
      <c r="A1" s="161" t="s">
        <v>0</v>
      </c>
      <c r="B1" s="163" t="s">
        <v>324</v>
      </c>
    </row>
    <row r="2" spans="1:2" x14ac:dyDescent="0.2">
      <c r="A2" s="200">
        <v>40939</v>
      </c>
    </row>
    <row r="3" spans="1:2" x14ac:dyDescent="0.2">
      <c r="A3" s="201">
        <v>40940</v>
      </c>
      <c r="B3" s="18">
        <f>LN(List1R!W59/List1R!W60)</f>
        <v>0.11587679017389933</v>
      </c>
    </row>
    <row r="4" spans="1:2" x14ac:dyDescent="0.2">
      <c r="A4" s="201">
        <v>40941</v>
      </c>
      <c r="B4" s="18">
        <f>LN(List1R!W60/List1R!W61)</f>
        <v>4.3874647639683658E-3</v>
      </c>
    </row>
    <row r="5" spans="1:2" x14ac:dyDescent="0.2">
      <c r="A5" s="201">
        <v>40942</v>
      </c>
      <c r="B5" s="18">
        <f>LN(List1R!W61/List1R!W62)</f>
        <v>-2.9882474708104426E-3</v>
      </c>
    </row>
    <row r="6" spans="1:2" x14ac:dyDescent="0.2">
      <c r="A6" s="201">
        <v>40943</v>
      </c>
      <c r="B6" s="18">
        <f>LN(List1R!W62/List1R!W63)</f>
        <v>-8.371329635696834E-3</v>
      </c>
    </row>
    <row r="7" spans="1:2" x14ac:dyDescent="0.2">
      <c r="A7" s="201">
        <v>40946</v>
      </c>
      <c r="B7" s="18">
        <f>LN(List1R!W63/List1R!W64)</f>
        <v>1.1267280269809386E-3</v>
      </c>
    </row>
    <row r="8" spans="1:2" x14ac:dyDescent="0.2">
      <c r="A8" s="201">
        <v>40947</v>
      </c>
      <c r="B8" s="18">
        <f>LN(List1R!W64/List1R!W65)</f>
        <v>4.3697534979440797E-3</v>
      </c>
    </row>
    <row r="9" spans="1:2" x14ac:dyDescent="0.2">
      <c r="A9" s="201">
        <v>40948</v>
      </c>
      <c r="B9" s="18">
        <f>LN(List1R!W65/List1R!W66)</f>
        <v>3.6506907649473432E-3</v>
      </c>
    </row>
    <row r="10" spans="1:2" x14ac:dyDescent="0.2">
      <c r="A10" s="201">
        <v>40949</v>
      </c>
      <c r="B10" s="18">
        <f>LN(List1R!W66/List1R!W67)</f>
        <v>-6.5717416024098233E-3</v>
      </c>
    </row>
    <row r="11" spans="1:2" x14ac:dyDescent="0.2">
      <c r="A11" s="201">
        <v>40950</v>
      </c>
      <c r="B11" s="18">
        <f>LN(List1R!W67/List1R!W68)</f>
        <v>4.5886375439033941E-3</v>
      </c>
    </row>
    <row r="12" spans="1:2" x14ac:dyDescent="0.2">
      <c r="A12" s="201">
        <v>40953</v>
      </c>
      <c r="B12" s="18">
        <f>LN(List1R!W68/List1R!W69)</f>
        <v>-2.2321090140270893E-3</v>
      </c>
    </row>
    <row r="13" spans="1:2" x14ac:dyDescent="0.2">
      <c r="A13" s="201">
        <v>40954</v>
      </c>
      <c r="B13" s="18">
        <f>LN(List1R!W69/List1R!W70)</f>
        <v>-4.8760489403841083E-3</v>
      </c>
    </row>
    <row r="14" spans="1:2" x14ac:dyDescent="0.2">
      <c r="A14" s="201">
        <v>40955</v>
      </c>
      <c r="B14" s="18">
        <f>LN(List1R!W70/List1R!W71)</f>
        <v>1.7614942461500883E-3</v>
      </c>
    </row>
    <row r="15" spans="1:2" x14ac:dyDescent="0.2">
      <c r="A15" s="201">
        <v>40956</v>
      </c>
      <c r="B15" s="18">
        <f>LN(List1R!W71/List1R!W72)</f>
        <v>-3.7717164853344537E-3</v>
      </c>
    </row>
    <row r="16" spans="1:2" x14ac:dyDescent="0.2">
      <c r="A16" s="201">
        <v>40957</v>
      </c>
      <c r="B16" s="18">
        <f>LN(List1R!W72/List1R!W73)</f>
        <v>-8.5160316672013639E-3</v>
      </c>
    </row>
    <row r="17" spans="1:2" x14ac:dyDescent="0.2">
      <c r="A17" s="201">
        <v>40958</v>
      </c>
      <c r="B17" s="18">
        <f>LN(List1R!W73/List1R!W74)</f>
        <v>1.0023807104142511E-3</v>
      </c>
    </row>
    <row r="18" spans="1:2" x14ac:dyDescent="0.2">
      <c r="A18" s="201">
        <v>40960</v>
      </c>
      <c r="B18" s="18">
        <f>LN(List1R!W74/List1R!W75)</f>
        <v>-2.1710797176673867E-3</v>
      </c>
    </row>
    <row r="19" spans="1:2" x14ac:dyDescent="0.2">
      <c r="A19" s="201">
        <v>40962</v>
      </c>
      <c r="B19" s="18">
        <f>LN(List1R!W75/List1R!W76)</f>
        <v>-2.7292179828988555E-3</v>
      </c>
    </row>
    <row r="20" spans="1:2" x14ac:dyDescent="0.2">
      <c r="A20" s="201">
        <v>40963</v>
      </c>
      <c r="B20" s="18">
        <f>LN(List1R!W76/List1R!W77)</f>
        <v>4.8074548418814343E-5</v>
      </c>
    </row>
    <row r="21" spans="1:2" x14ac:dyDescent="0.2">
      <c r="A21" s="201">
        <v>40964</v>
      </c>
      <c r="B21" s="18">
        <f>LN(List1R!W77/List1R!W78)</f>
        <v>-9.9822210961137518E-3</v>
      </c>
    </row>
    <row r="22" spans="1:2" x14ac:dyDescent="0.2">
      <c r="A22" s="201">
        <v>40967</v>
      </c>
      <c r="B22" s="18">
        <f>LN(List1R!W78/List1R!W79)</f>
        <v>-4.8825230926618944E-3</v>
      </c>
    </row>
    <row r="23" spans="1:2" x14ac:dyDescent="0.2">
      <c r="A23" s="201">
        <v>40968</v>
      </c>
      <c r="B23" s="18">
        <f>LN(List1R!W79/List1R!W80)</f>
        <v>2.5833590197150752E-4</v>
      </c>
    </row>
    <row r="24" spans="1:2" x14ac:dyDescent="0.2">
      <c r="A24" s="201">
        <v>40969</v>
      </c>
      <c r="B24" s="18">
        <f>LN(List1R!W80/List1R!W81)</f>
        <v>-1.3861852554524217E-2</v>
      </c>
    </row>
    <row r="25" spans="1:2" x14ac:dyDescent="0.2">
      <c r="A25" s="201">
        <v>40970</v>
      </c>
      <c r="B25" s="18">
        <f>LN(List1R!W81/List1R!W82)</f>
        <v>-6.7282586320714321E-5</v>
      </c>
    </row>
    <row r="26" spans="1:2" x14ac:dyDescent="0.2">
      <c r="A26" s="201">
        <v>40971</v>
      </c>
      <c r="B26" s="18">
        <f>LN(List1R!W82/List1R!W83)</f>
        <v>-3.0335127256108188E-3</v>
      </c>
    </row>
    <row r="27" spans="1:2" x14ac:dyDescent="0.2">
      <c r="A27" s="201">
        <v>40974</v>
      </c>
      <c r="B27" s="18">
        <f>LN(List1R!W83/List1R!W84)</f>
        <v>-4.437369878528199E-3</v>
      </c>
    </row>
    <row r="28" spans="1:2" x14ac:dyDescent="0.2">
      <c r="A28" s="201">
        <v>40976</v>
      </c>
      <c r="B28" s="18">
        <f>LN(List1R!W84/List1R!W85)</f>
        <v>-1.1938125430265953E-3</v>
      </c>
    </row>
    <row r="29" spans="1:2" x14ac:dyDescent="0.2">
      <c r="A29" s="201">
        <v>40977</v>
      </c>
      <c r="B29" s="18">
        <f>LN(List1R!W85/List1R!W86)</f>
        <v>1.1163732141531968E-3</v>
      </c>
    </row>
    <row r="30" spans="1:2" x14ac:dyDescent="0.2">
      <c r="A30" s="201">
        <v>40978</v>
      </c>
      <c r="B30" s="18">
        <f>LN(List1R!W86/List1R!W87)</f>
        <v>2.9576069751943942E-3</v>
      </c>
    </row>
    <row r="31" spans="1:2" x14ac:dyDescent="0.2">
      <c r="A31" s="201">
        <v>40981</v>
      </c>
      <c r="B31" s="18">
        <f>LN(List1R!W87/List1R!W88)</f>
        <v>2.1270506221039462E-3</v>
      </c>
    </row>
    <row r="32" spans="1:2" x14ac:dyDescent="0.2">
      <c r="A32" s="201">
        <v>40982</v>
      </c>
      <c r="B32" s="18">
        <f>LN(List1R!W88/List1R!W89)</f>
        <v>5.1902023491318828E-3</v>
      </c>
    </row>
    <row r="33" spans="1:2" x14ac:dyDescent="0.2">
      <c r="A33" s="201">
        <v>40983</v>
      </c>
      <c r="B33" s="18">
        <f>LN(List1R!W89/List1R!W90)</f>
        <v>5.1196510178150231E-3</v>
      </c>
    </row>
    <row r="34" spans="1:2" x14ac:dyDescent="0.2">
      <c r="A34" s="201">
        <v>40984</v>
      </c>
      <c r="B34" s="18">
        <f>LN(List1R!W90/List1R!W91)</f>
        <v>-3.9935586818785384E-3</v>
      </c>
    </row>
    <row r="35" spans="1:2" x14ac:dyDescent="0.2">
      <c r="A35" s="201">
        <v>40985</v>
      </c>
      <c r="B35" s="18">
        <f>LN(List1R!W91/List1R!W92)</f>
        <v>-1.5758326466720381E-2</v>
      </c>
    </row>
    <row r="36" spans="1:2" x14ac:dyDescent="0.2">
      <c r="A36" s="201">
        <v>40988</v>
      </c>
      <c r="B36" s="18">
        <f>LN(List1R!W92/List1R!W93)</f>
        <v>-6.2592288786996646E-3</v>
      </c>
    </row>
    <row r="37" spans="1:2" x14ac:dyDescent="0.2">
      <c r="A37" s="201">
        <v>40989</v>
      </c>
      <c r="B37" s="18">
        <f>LN(List1R!W93/List1R!W94)</f>
        <v>2.0543330341368737E-3</v>
      </c>
    </row>
    <row r="38" spans="1:2" x14ac:dyDescent="0.2">
      <c r="A38" s="201">
        <v>40990</v>
      </c>
      <c r="B38" s="18">
        <f>LN(List1R!W94/List1R!W95)</f>
        <v>-3.6111056230467182E-5</v>
      </c>
    </row>
    <row r="39" spans="1:2" x14ac:dyDescent="0.2">
      <c r="A39" s="201">
        <v>40991</v>
      </c>
      <c r="B39" s="18">
        <f>LN(List1R!W95/List1R!W96)</f>
        <v>8.9219493496172364E-3</v>
      </c>
    </row>
    <row r="40" spans="1:2" x14ac:dyDescent="0.2">
      <c r="A40" s="201">
        <v>40992</v>
      </c>
      <c r="B40" s="18">
        <f>LN(List1R!W96/List1R!W97)</f>
        <v>3.1594255767154384E-3</v>
      </c>
    </row>
    <row r="41" spans="1:2" x14ac:dyDescent="0.2">
      <c r="A41" s="201">
        <v>40995</v>
      </c>
      <c r="B41" s="18">
        <f>LN(List1R!W97/List1R!W98)</f>
        <v>-3.666055796812027E-3</v>
      </c>
    </row>
    <row r="42" spans="1:2" x14ac:dyDescent="0.2">
      <c r="A42" s="201">
        <v>40996</v>
      </c>
      <c r="B42" s="18">
        <f>LN(List1R!W98/List1R!W99)</f>
        <v>6.5583502367277014E-4</v>
      </c>
    </row>
    <row r="43" spans="1:2" x14ac:dyDescent="0.2">
      <c r="A43" s="201">
        <v>40997</v>
      </c>
      <c r="B43" s="18">
        <f>LN(List1R!W99/List1R!W100)</f>
        <v>2.1893709171538957E-3</v>
      </c>
    </row>
    <row r="44" spans="1:2" x14ac:dyDescent="0.2">
      <c r="A44" s="201">
        <v>40998</v>
      </c>
      <c r="B44" s="18">
        <f>LN(List1R!W100/List1R!W101)</f>
        <v>-6.4865164571525635E-3</v>
      </c>
    </row>
    <row r="45" spans="1:2" x14ac:dyDescent="0.2">
      <c r="A45" s="201">
        <v>40999</v>
      </c>
      <c r="B45" s="18">
        <f>LN(List1R!W101/List1R!W102)</f>
        <v>-1.1542027576334562E-3</v>
      </c>
    </row>
    <row r="46" spans="1:2" x14ac:dyDescent="0.2">
      <c r="A46" s="201">
        <v>41002</v>
      </c>
      <c r="B46" s="18">
        <f>LN(List1R!W102/List1R!W103)</f>
        <v>2.4959759145364653E-3</v>
      </c>
    </row>
    <row r="47" spans="1:2" x14ac:dyDescent="0.2">
      <c r="A47" s="201">
        <v>41003</v>
      </c>
      <c r="B47" s="18">
        <f>LN(List1R!W103/List1R!W104)</f>
        <v>7.5131380978185288E-4</v>
      </c>
    </row>
    <row r="48" spans="1:2" x14ac:dyDescent="0.2">
      <c r="A48" s="201">
        <v>41004</v>
      </c>
      <c r="B48" s="18">
        <f>LN(List1R!W104/List1R!W105)</f>
        <v>3.8914613005835421E-3</v>
      </c>
    </row>
    <row r="49" spans="1:2" x14ac:dyDescent="0.2">
      <c r="A49" s="201">
        <v>41005</v>
      </c>
      <c r="B49" s="18">
        <f>LN(List1R!W105/List1R!W106)</f>
        <v>-1.5936082967885471E-3</v>
      </c>
    </row>
    <row r="50" spans="1:2" x14ac:dyDescent="0.2">
      <c r="A50" s="201">
        <v>41006</v>
      </c>
      <c r="B50" s="18">
        <f>LN(List1R!W106/List1R!W107)</f>
        <v>6.4009425274750972E-3</v>
      </c>
    </row>
    <row r="51" spans="1:2" x14ac:dyDescent="0.2">
      <c r="A51" s="201">
        <v>41009</v>
      </c>
      <c r="B51" s="18">
        <f>LN(List1R!W107/List1R!W108)</f>
        <v>-4.0886203949852817E-3</v>
      </c>
    </row>
    <row r="52" spans="1:2" x14ac:dyDescent="0.2">
      <c r="A52" s="201">
        <v>41010</v>
      </c>
      <c r="B52" s="18">
        <f>LN(List1R!W108/List1R!W109)</f>
        <v>-2.4182556102452222E-3</v>
      </c>
    </row>
    <row r="53" spans="1:2" x14ac:dyDescent="0.2">
      <c r="A53" s="201">
        <v>41011</v>
      </c>
      <c r="B53" s="18">
        <f>LN(List1R!W109/List1R!W110)</f>
        <v>-7.8051926585242409E-4</v>
      </c>
    </row>
    <row r="54" spans="1:2" x14ac:dyDescent="0.2">
      <c r="A54" s="201">
        <v>41012</v>
      </c>
      <c r="B54" s="18">
        <f>LN(List1R!W110/List1R!W111)</f>
        <v>2.456943264951255E-3</v>
      </c>
    </row>
    <row r="55" spans="1:2" x14ac:dyDescent="0.2">
      <c r="A55" s="201">
        <v>41013</v>
      </c>
      <c r="B55" s="18">
        <f>LN(List1R!W111/List1R!W112)</f>
        <v>4.6872534568046854E-4</v>
      </c>
    </row>
    <row r="56" spans="1:2" x14ac:dyDescent="0.2">
      <c r="A56" s="201">
        <v>41016</v>
      </c>
      <c r="B56" s="18">
        <f>LN(List1R!W112/List1R!W113)</f>
        <v>1.7737941125867731E-5</v>
      </c>
    </row>
    <row r="57" spans="1:2" x14ac:dyDescent="0.2">
      <c r="A57" s="201">
        <v>41017</v>
      </c>
      <c r="B57" s="18">
        <f>LN(List1R!W113/List1R!W114)</f>
        <v>4.947109687248977E-4</v>
      </c>
    </row>
    <row r="58" spans="1:2" x14ac:dyDescent="0.2">
      <c r="A58" s="201">
        <v>41018</v>
      </c>
      <c r="B58" s="18">
        <f>LN(List1R!W114/List1R!W115)</f>
        <v>-2.8639625086656342E-3</v>
      </c>
    </row>
    <row r="59" spans="1:2" x14ac:dyDescent="0.2">
      <c r="A59" s="201">
        <v>41019</v>
      </c>
      <c r="B59" s="18">
        <f>LN(List1R!W115/List1R!W116)</f>
        <v>-3.8034106380433618E-3</v>
      </c>
    </row>
    <row r="60" spans="1:2" x14ac:dyDescent="0.2">
      <c r="A60" s="201">
        <v>41020</v>
      </c>
      <c r="B60" s="18">
        <f>LN(List1R!W116/List1R!W117)</f>
        <v>2.6158073570578221E-3</v>
      </c>
    </row>
    <row r="61" spans="1:2" x14ac:dyDescent="0.2">
      <c r="A61" s="201">
        <v>41023</v>
      </c>
      <c r="B61" s="18">
        <f>LN(List1R!W117/List1R!W118)</f>
        <v>1.8086724612880697E-3</v>
      </c>
    </row>
    <row r="62" spans="1:2" x14ac:dyDescent="0.2">
      <c r="A62" s="201">
        <v>41024</v>
      </c>
      <c r="B62" s="18">
        <f>LN(List1R!W118/List1R!W119)</f>
        <v>1.896066165331937E-3</v>
      </c>
    </row>
    <row r="63" spans="1:2" x14ac:dyDescent="0.2">
      <c r="A63" s="201">
        <v>41025</v>
      </c>
      <c r="B63" s="18">
        <f>LN(List1R!W119/List1R!W120)</f>
        <v>3.0689309529351242E-4</v>
      </c>
    </row>
    <row r="64" spans="1:2" x14ac:dyDescent="0.2">
      <c r="A64" s="201">
        <v>41026</v>
      </c>
      <c r="B64" s="18">
        <f>LN(List1R!W120/List1R!W121)</f>
        <v>-1.7791292910945015E-3</v>
      </c>
    </row>
    <row r="65" spans="1:2" x14ac:dyDescent="0.2">
      <c r="A65" s="201">
        <v>41027</v>
      </c>
      <c r="B65" s="18">
        <f>LN(List1R!W121/List1R!W122)</f>
        <v>-8.0522997609523642E-3</v>
      </c>
    </row>
    <row r="66" spans="1:2" x14ac:dyDescent="0.2">
      <c r="A66" s="201">
        <v>41032</v>
      </c>
      <c r="B66" s="18">
        <f>LN(List1R!W122/List1R!W123)</f>
        <v>-8.7232970856733691E-3</v>
      </c>
    </row>
    <row r="67" spans="1:2" x14ac:dyDescent="0.2">
      <c r="A67" s="201">
        <v>41033</v>
      </c>
      <c r="B67" s="18">
        <f>LN(List1R!W123/List1R!W124)</f>
        <v>6.0203405085461079E-3</v>
      </c>
    </row>
    <row r="68" spans="1:2" x14ac:dyDescent="0.2">
      <c r="A68" s="201">
        <v>41034</v>
      </c>
      <c r="B68" s="18">
        <f>LN(List1R!W124/List1R!W125)</f>
        <v>-1.5503225157755308E-3</v>
      </c>
    </row>
    <row r="69" spans="1:2" x14ac:dyDescent="0.2">
      <c r="A69" s="201">
        <v>41038</v>
      </c>
      <c r="B69" s="18">
        <f>LN(List1R!W125/List1R!W126)</f>
        <v>-1.3789452407487091E-3</v>
      </c>
    </row>
    <row r="70" spans="1:2" x14ac:dyDescent="0.2">
      <c r="A70" s="201">
        <v>41039</v>
      </c>
      <c r="B70" s="18">
        <f>LN(List1R!W126/List1R!W127)</f>
        <v>9.9944206440047011E-4</v>
      </c>
    </row>
    <row r="71" spans="1:2" x14ac:dyDescent="0.2">
      <c r="A71" s="201">
        <v>41040</v>
      </c>
      <c r="B71" s="18">
        <f>LN(List1R!W127/List1R!W128)</f>
        <v>-6.0556161286599419E-3</v>
      </c>
    </row>
    <row r="72" spans="1:2" x14ac:dyDescent="0.2">
      <c r="A72" s="201">
        <v>41041</v>
      </c>
      <c r="B72" s="18">
        <f>LN(List1R!W128/List1R!W129)</f>
        <v>-1.254387870598276E-3</v>
      </c>
    </row>
    <row r="73" spans="1:2" x14ac:dyDescent="0.2">
      <c r="A73" s="201">
        <v>41044</v>
      </c>
      <c r="B73" s="18">
        <f>LN(List1R!W129/List1R!W130)</f>
        <v>-8.0440002392096865E-4</v>
      </c>
    </row>
    <row r="74" spans="1:2" x14ac:dyDescent="0.2">
      <c r="A74" s="201">
        <v>41045</v>
      </c>
      <c r="B74" s="18">
        <f>LN(List1R!W130/List1R!W131)</f>
        <v>-4.533440241921865E-4</v>
      </c>
    </row>
    <row r="75" spans="1:2" x14ac:dyDescent="0.2">
      <c r="A75" s="201">
        <v>41046</v>
      </c>
      <c r="B75" s="18">
        <f>LN(List1R!W131/List1R!W132)</f>
        <v>9.0264395839324417E-4</v>
      </c>
    </row>
    <row r="76" spans="1:2" x14ac:dyDescent="0.2">
      <c r="A76" s="201">
        <v>41047</v>
      </c>
      <c r="B76" s="18">
        <f>LN(List1R!W132/List1R!W133)</f>
        <v>2.0525868199286349E-3</v>
      </c>
    </row>
    <row r="77" spans="1:2" x14ac:dyDescent="0.2">
      <c r="A77" s="201">
        <v>41048</v>
      </c>
      <c r="B77" s="18">
        <f>LN(List1R!W133/List1R!W134)</f>
        <v>4.4690068275709573E-3</v>
      </c>
    </row>
    <row r="78" spans="1:2" x14ac:dyDescent="0.2">
      <c r="A78" s="201">
        <v>41051</v>
      </c>
      <c r="B78" s="18">
        <f>LN(List1R!W134/List1R!W135)</f>
        <v>-2.88022820920498E-3</v>
      </c>
    </row>
    <row r="79" spans="1:2" x14ac:dyDescent="0.2">
      <c r="A79" s="201">
        <v>41052</v>
      </c>
      <c r="B79" s="18">
        <f>LN(List1R!W135/List1R!W136)</f>
        <v>1.5689657534016189E-3</v>
      </c>
    </row>
    <row r="80" spans="1:2" x14ac:dyDescent="0.2">
      <c r="A80" s="201">
        <v>41053</v>
      </c>
      <c r="B80" s="18">
        <f>LN(List1R!W136/List1R!W137)</f>
        <v>-9.8878531401259701E-4</v>
      </c>
    </row>
    <row r="81" spans="1:2" x14ac:dyDescent="0.2">
      <c r="A81" s="201">
        <v>41054</v>
      </c>
      <c r="B81" s="18">
        <f>LN(List1R!W137/List1R!W138)</f>
        <v>-2.4203413887553221E-3</v>
      </c>
    </row>
    <row r="82" spans="1:2" x14ac:dyDescent="0.2">
      <c r="A82" s="201">
        <v>41055</v>
      </c>
      <c r="B82" s="18">
        <f>LN(List1R!W138/List1R!W139)</f>
        <v>9.6961566086445751E-4</v>
      </c>
    </row>
    <row r="83" spans="1:2" x14ac:dyDescent="0.2">
      <c r="A83" s="201">
        <v>41058</v>
      </c>
      <c r="B83" s="18">
        <f>LN(List1R!W139/List1R!W140)</f>
        <v>1.4718433303328221E-3</v>
      </c>
    </row>
    <row r="84" spans="1:2" x14ac:dyDescent="0.2">
      <c r="A84" s="201">
        <v>41059</v>
      </c>
      <c r="B84" s="18">
        <f>LN(List1R!W140/List1R!W141)</f>
        <v>1.3051299545708899E-3</v>
      </c>
    </row>
    <row r="85" spans="1:2" x14ac:dyDescent="0.2">
      <c r="A85" s="201">
        <v>41060</v>
      </c>
      <c r="B85" s="18">
        <f>LN(List1R!W141/List1R!W142)</f>
        <v>-8.6552953184233555E-4</v>
      </c>
    </row>
    <row r="86" spans="1:2" x14ac:dyDescent="0.2">
      <c r="A86" s="201">
        <v>41061</v>
      </c>
      <c r="B86" s="18">
        <f>LN(List1R!W142/List1R!W143)</f>
        <v>6.5574812761514485E-3</v>
      </c>
    </row>
    <row r="87" spans="1:2" x14ac:dyDescent="0.2">
      <c r="A87" s="201">
        <v>41062</v>
      </c>
      <c r="B87" s="18">
        <f>LN(List1R!W143/List1R!W144)</f>
        <v>5.7502742593917844E-4</v>
      </c>
    </row>
    <row r="88" spans="1:2" x14ac:dyDescent="0.2">
      <c r="A88" s="201">
        <v>41065</v>
      </c>
      <c r="B88" s="18">
        <f>LN(List1R!W144/List1R!W145)</f>
        <v>-5.44844208549138E-3</v>
      </c>
    </row>
    <row r="89" spans="1:2" x14ac:dyDescent="0.2">
      <c r="A89" s="201">
        <v>41066</v>
      </c>
      <c r="B89" s="18">
        <f>LN(List1R!W145/List1R!W146)</f>
        <v>-8.0109233186961785E-3</v>
      </c>
    </row>
    <row r="90" spans="1:2" x14ac:dyDescent="0.2">
      <c r="A90" s="201">
        <v>41067</v>
      </c>
      <c r="B90" s="18">
        <f>LN(List1R!W146/List1R!W147)</f>
        <v>-3.7063310178524359E-3</v>
      </c>
    </row>
    <row r="91" spans="1:2" x14ac:dyDescent="0.2">
      <c r="A91" s="201">
        <v>41068</v>
      </c>
      <c r="B91" s="18">
        <f>LN(List1R!W147/List1R!W148)</f>
        <v>-1.3829634446657663E-3</v>
      </c>
    </row>
    <row r="92" spans="1:2" x14ac:dyDescent="0.2">
      <c r="A92" s="201">
        <v>41069</v>
      </c>
      <c r="B92" s="18">
        <f>LN(List1R!W148/List1R!W149)</f>
        <v>1.9502020122300042E-3</v>
      </c>
    </row>
    <row r="93" spans="1:2" x14ac:dyDescent="0.2">
      <c r="A93" s="201">
        <v>41073</v>
      </c>
      <c r="B93" s="18">
        <f>LN(List1R!W149/List1R!W150)</f>
        <v>-4.4451947154221169E-3</v>
      </c>
    </row>
    <row r="94" spans="1:2" x14ac:dyDescent="0.2">
      <c r="A94" s="201">
        <v>41074</v>
      </c>
      <c r="B94" s="18">
        <f>LN(List1R!W150/List1R!W151)</f>
        <v>5.3403475268111889E-3</v>
      </c>
    </row>
    <row r="95" spans="1:2" x14ac:dyDescent="0.2">
      <c r="A95" s="201">
        <v>41075</v>
      </c>
      <c r="B95" s="18">
        <f>LN(List1R!W151/List1R!W152)</f>
        <v>6.3700456274984113E-4</v>
      </c>
    </row>
    <row r="96" spans="1:2" x14ac:dyDescent="0.2">
      <c r="A96" s="201">
        <v>41076</v>
      </c>
      <c r="B96" s="18">
        <f>LN(List1R!W152/List1R!W153)</f>
        <v>3.3729037785047112E-3</v>
      </c>
    </row>
    <row r="97" spans="1:2" x14ac:dyDescent="0.2">
      <c r="A97" s="201">
        <v>41079</v>
      </c>
      <c r="B97" s="18">
        <f>LN(List1R!W153/List1R!W154)</f>
        <v>-3.3716670675146593E-3</v>
      </c>
    </row>
    <row r="98" spans="1:2" x14ac:dyDescent="0.2">
      <c r="A98" s="201">
        <v>41080</v>
      </c>
      <c r="B98" s="18">
        <f>LN(List1R!W154/List1R!W155)</f>
        <v>-5.3293867264596669E-3</v>
      </c>
    </row>
    <row r="99" spans="1:2" x14ac:dyDescent="0.2">
      <c r="A99" s="201">
        <v>41081</v>
      </c>
      <c r="B99" s="18">
        <f>LN(List1R!W155/List1R!W156)</f>
        <v>2.6341884213437283E-4</v>
      </c>
    </row>
    <row r="100" spans="1:2" x14ac:dyDescent="0.2">
      <c r="A100" s="201">
        <v>41082</v>
      </c>
      <c r="B100" s="18">
        <f>LN(List1R!W156/List1R!W157)</f>
        <v>-1.3747303422077918E-3</v>
      </c>
    </row>
    <row r="101" spans="1:2" x14ac:dyDescent="0.2">
      <c r="A101" s="201">
        <v>41083</v>
      </c>
      <c r="B101" s="18">
        <f>LN(List1R!W157/List1R!W158)</f>
        <v>-9.5364711746099705E-4</v>
      </c>
    </row>
    <row r="102" spans="1:2" x14ac:dyDescent="0.2">
      <c r="A102" s="201">
        <v>41086</v>
      </c>
      <c r="B102" s="18">
        <f>LN(List1R!W158/List1R!W159)</f>
        <v>4.2886880228241936E-3</v>
      </c>
    </row>
    <row r="103" spans="1:2" x14ac:dyDescent="0.2">
      <c r="A103" s="201">
        <v>41087</v>
      </c>
      <c r="B103" s="18">
        <f>LN(List1R!W159/List1R!W160)</f>
        <v>-4.5779499550799184E-3</v>
      </c>
    </row>
    <row r="104" spans="1:2" x14ac:dyDescent="0.2">
      <c r="A104" s="201">
        <v>41088</v>
      </c>
      <c r="B104" s="18">
        <f>LN(List1R!W160/List1R!W161)</f>
        <v>-4.8294085853800616E-3</v>
      </c>
    </row>
    <row r="105" spans="1:2" x14ac:dyDescent="0.2">
      <c r="A105" s="201">
        <v>41089</v>
      </c>
      <c r="B105" s="18">
        <f>LN(List1R!W161/List1R!W162)</f>
        <v>-3.6697316840298094E-4</v>
      </c>
    </row>
    <row r="106" spans="1:2" x14ac:dyDescent="0.2">
      <c r="A106" s="201">
        <v>41090</v>
      </c>
      <c r="B106" s="18">
        <f>LN(List1R!W162/List1R!W163)</f>
        <v>-5.9620157992972067E-3</v>
      </c>
    </row>
    <row r="107" spans="1:2" x14ac:dyDescent="0.2">
      <c r="A107" s="201">
        <v>41093</v>
      </c>
      <c r="B107" s="18">
        <f>LN(List1R!W163/List1R!W164)</f>
        <v>-1.3010091390602088E-3</v>
      </c>
    </row>
    <row r="108" spans="1:2" x14ac:dyDescent="0.2">
      <c r="A108" s="201">
        <v>41094</v>
      </c>
      <c r="B108" s="18">
        <f>LN(List1R!W164/List1R!W165)</f>
        <v>1.0483847887540114E-3</v>
      </c>
    </row>
    <row r="109" spans="1:2" x14ac:dyDescent="0.2">
      <c r="A109" s="201">
        <v>41095</v>
      </c>
      <c r="B109" s="18">
        <f>LN(List1R!W165/List1R!W166)</f>
        <v>6.5275270905225322E-3</v>
      </c>
    </row>
    <row r="110" spans="1:2" x14ac:dyDescent="0.2">
      <c r="A110" s="201">
        <v>41096</v>
      </c>
      <c r="B110" s="18">
        <f>LN(List1R!W166/List1R!W167)</f>
        <v>5.3823428882927534E-4</v>
      </c>
    </row>
    <row r="111" spans="1:2" x14ac:dyDescent="0.2">
      <c r="A111" s="201">
        <v>41097</v>
      </c>
      <c r="B111" s="18">
        <f>LN(List1R!W167/List1R!W168)</f>
        <v>-9.2279909045630518E-4</v>
      </c>
    </row>
    <row r="112" spans="1:2" x14ac:dyDescent="0.2">
      <c r="A112" s="201">
        <v>41100</v>
      </c>
      <c r="B112" s="18">
        <f>LN(List1R!W168/List1R!W169)</f>
        <v>2.3424233363030429E-3</v>
      </c>
    </row>
    <row r="113" spans="1:2" x14ac:dyDescent="0.2">
      <c r="A113" s="201">
        <v>41101</v>
      </c>
      <c r="B113" s="18">
        <f>LN(List1R!W169/List1R!W170)</f>
        <v>-2.3716252896933605E-3</v>
      </c>
    </row>
    <row r="114" spans="1:2" x14ac:dyDescent="0.2">
      <c r="A114" s="201">
        <v>41102</v>
      </c>
      <c r="B114" s="18">
        <f>LN(List1R!W170/List1R!W171)</f>
        <v>-1.1359342013447862E-3</v>
      </c>
    </row>
    <row r="115" spans="1:2" x14ac:dyDescent="0.2">
      <c r="A115" s="201">
        <v>41103</v>
      </c>
      <c r="B115" s="18">
        <f>LN(List1R!W171/List1R!W172)</f>
        <v>3.5028031461796969E-3</v>
      </c>
    </row>
    <row r="116" spans="1:2" x14ac:dyDescent="0.2">
      <c r="A116" s="201">
        <v>41104</v>
      </c>
      <c r="B116" s="18">
        <f>LN(List1R!W172/List1R!W173)</f>
        <v>-3.2204609394498508E-4</v>
      </c>
    </row>
    <row r="117" spans="1:2" x14ac:dyDescent="0.2">
      <c r="A117" s="201">
        <v>41107</v>
      </c>
      <c r="B117" s="18">
        <f>LN(List1R!W173/List1R!W174)</f>
        <v>1.7874498712157111E-3</v>
      </c>
    </row>
    <row r="118" spans="1:2" x14ac:dyDescent="0.2">
      <c r="A118" s="201">
        <v>41108</v>
      </c>
      <c r="B118" s="18">
        <f>LN(List1R!W174/List1R!W175)</f>
        <v>3.2848805800643759E-3</v>
      </c>
    </row>
    <row r="119" spans="1:2" x14ac:dyDescent="0.2">
      <c r="A119" s="201">
        <v>41109</v>
      </c>
      <c r="B119" s="18">
        <f>LN(List1R!W175/List1R!W176)</f>
        <v>-5.3921053294097638E-5</v>
      </c>
    </row>
    <row r="120" spans="1:2" x14ac:dyDescent="0.2">
      <c r="A120" s="201">
        <v>41110</v>
      </c>
      <c r="B120" s="18">
        <f>LN(List1R!W176/List1R!W177)</f>
        <v>9.3915194064104644E-4</v>
      </c>
    </row>
    <row r="121" spans="1:2" x14ac:dyDescent="0.2">
      <c r="A121" s="201">
        <v>41111</v>
      </c>
      <c r="B121" s="18">
        <f>LN(List1R!W177/List1R!W178)</f>
        <v>1.8414532630949064E-3</v>
      </c>
    </row>
    <row r="122" spans="1:2" x14ac:dyDescent="0.2">
      <c r="A122" s="201">
        <v>41114</v>
      </c>
      <c r="B122" s="18">
        <f>LN(List1R!W178/List1R!W179)</f>
        <v>2.6398632082988266E-3</v>
      </c>
    </row>
    <row r="123" spans="1:2" x14ac:dyDescent="0.2">
      <c r="A123" s="201">
        <v>41115</v>
      </c>
      <c r="B123" s="18">
        <f>LN(List1R!W179/List1R!W180)</f>
        <v>-3.7889111162615061E-4</v>
      </c>
    </row>
    <row r="124" spans="1:2" x14ac:dyDescent="0.2">
      <c r="A124" s="201">
        <v>41116</v>
      </c>
      <c r="B124" s="18">
        <f>LN(List1R!W180/List1R!W181)</f>
        <v>2.5318526019256198E-3</v>
      </c>
    </row>
    <row r="125" spans="1:2" x14ac:dyDescent="0.2">
      <c r="A125" s="201">
        <v>41117</v>
      </c>
      <c r="B125" s="18">
        <f>LN(List1R!W181/List1R!W182)</f>
        <v>-3.1651310495380892E-3</v>
      </c>
    </row>
    <row r="126" spans="1:2" x14ac:dyDescent="0.2">
      <c r="A126" s="201">
        <v>41118</v>
      </c>
      <c r="B126" s="18">
        <f>LN(List1R!W182/List1R!W183)</f>
        <v>-2.5829912186384938E-3</v>
      </c>
    </row>
    <row r="127" spans="1:2" x14ac:dyDescent="0.2">
      <c r="A127" s="201">
        <v>41121</v>
      </c>
      <c r="B127" s="18">
        <f>LN(List1R!W183/List1R!W184)</f>
        <v>-4.7627440353798199E-3</v>
      </c>
    </row>
    <row r="128" spans="1:2" x14ac:dyDescent="0.2">
      <c r="A128" s="201">
        <v>41122</v>
      </c>
      <c r="B128" s="18">
        <f>LN(List1R!W184/List1R!W185)</f>
        <v>-1.6373125992205988E-3</v>
      </c>
    </row>
    <row r="129" spans="1:2" x14ac:dyDescent="0.2">
      <c r="A129" s="201">
        <v>41123</v>
      </c>
      <c r="B129" s="18">
        <f>LN(List1R!W185/List1R!W186)</f>
        <v>1.5277818577326139E-3</v>
      </c>
    </row>
    <row r="130" spans="1:2" x14ac:dyDescent="0.2">
      <c r="A130" s="201">
        <v>41124</v>
      </c>
      <c r="B130" s="18">
        <f>LN(List1R!W186/List1R!W187)</f>
        <v>1.3910872489669584E-3</v>
      </c>
    </row>
    <row r="131" spans="1:2" x14ac:dyDescent="0.2">
      <c r="A131" s="201">
        <v>41125</v>
      </c>
      <c r="B131" s="18">
        <f>LN(List1R!W187/List1R!W188)</f>
        <v>-1.9429637575925764E-3</v>
      </c>
    </row>
    <row r="132" spans="1:2" x14ac:dyDescent="0.2">
      <c r="A132" s="201">
        <v>41128</v>
      </c>
      <c r="B132" s="18">
        <f>LN(List1R!W188/List1R!W189)</f>
        <v>-3.873657253345352E-3</v>
      </c>
    </row>
    <row r="133" spans="1:2" x14ac:dyDescent="0.2">
      <c r="A133" s="201">
        <v>41129</v>
      </c>
      <c r="B133" s="18">
        <f>LN(List1R!W189/List1R!W190)</f>
        <v>-3.7778222914122473E-3</v>
      </c>
    </row>
    <row r="134" spans="1:2" x14ac:dyDescent="0.2">
      <c r="A134" s="201">
        <v>41130</v>
      </c>
      <c r="B134" s="18">
        <f>LN(List1R!W190/List1R!W191)</f>
        <v>-2.3426059765739062E-3</v>
      </c>
    </row>
    <row r="135" spans="1:2" x14ac:dyDescent="0.2">
      <c r="A135" s="201">
        <v>41131</v>
      </c>
      <c r="B135" s="18">
        <f>LN(List1R!W191/List1R!W192)</f>
        <v>3.2148344340538394E-6</v>
      </c>
    </row>
    <row r="136" spans="1:2" x14ac:dyDescent="0.2">
      <c r="A136" s="201">
        <v>41132</v>
      </c>
      <c r="B136" s="18">
        <f>LN(List1R!W192/List1R!W193)</f>
        <v>5.4694181026858422E-5</v>
      </c>
    </row>
    <row r="137" spans="1:2" x14ac:dyDescent="0.2">
      <c r="A137" s="201">
        <v>41135</v>
      </c>
      <c r="B137" s="18">
        <f>LN(List1R!W193/List1R!W194)</f>
        <v>4.6923566608631966E-3</v>
      </c>
    </row>
    <row r="138" spans="1:2" x14ac:dyDescent="0.2">
      <c r="A138" s="201">
        <v>41136</v>
      </c>
      <c r="B138" s="18">
        <f>LN(List1R!W194/List1R!W195)</f>
        <v>-2.2630645609031052E-3</v>
      </c>
    </row>
    <row r="139" spans="1:2" x14ac:dyDescent="0.2">
      <c r="A139" s="201">
        <v>41137</v>
      </c>
      <c r="B139" s="18">
        <f>LN(List1R!W195/List1R!W196)</f>
        <v>-2.9091506699211421E-4</v>
      </c>
    </row>
    <row r="140" spans="1:2" x14ac:dyDescent="0.2">
      <c r="A140" s="201">
        <v>41138</v>
      </c>
      <c r="B140" s="18">
        <f>LN(List1R!W196/List1R!W197)</f>
        <v>1.5535498774854862E-3</v>
      </c>
    </row>
    <row r="141" spans="1:2" x14ac:dyDescent="0.2">
      <c r="A141" s="201">
        <v>41139</v>
      </c>
      <c r="B141" s="18">
        <f>LN(List1R!W197/List1R!W198)</f>
        <v>-1.6271206572282338E-3</v>
      </c>
    </row>
    <row r="142" spans="1:2" x14ac:dyDescent="0.2">
      <c r="A142" s="201">
        <v>41142</v>
      </c>
      <c r="B142" s="18">
        <f>LN(List1R!W198/List1R!W199)</f>
        <v>4.0150686649262989E-5</v>
      </c>
    </row>
    <row r="143" spans="1:2" x14ac:dyDescent="0.2">
      <c r="A143" s="201">
        <v>41143</v>
      </c>
      <c r="B143" s="18">
        <f>LN(List1R!W199/List1R!W200)</f>
        <v>1.1445593246311176E-3</v>
      </c>
    </row>
    <row r="144" spans="1:2" x14ac:dyDescent="0.2">
      <c r="A144" s="201">
        <v>41144</v>
      </c>
      <c r="B144" s="18">
        <f>LN(List1R!W200/List1R!W201)</f>
        <v>-2.4676382669745985E-3</v>
      </c>
    </row>
    <row r="145" spans="1:2" x14ac:dyDescent="0.2">
      <c r="A145" s="201">
        <v>41145</v>
      </c>
      <c r="B145" s="18">
        <f>LN(List1R!W201/List1R!W202)</f>
        <v>2.0125425710984615E-3</v>
      </c>
    </row>
    <row r="146" spans="1:2" x14ac:dyDescent="0.2">
      <c r="A146" s="201">
        <v>41146</v>
      </c>
      <c r="B146" s="18">
        <f>LN(List1R!W202/List1R!W203)</f>
        <v>-2.5320208210245381E-3</v>
      </c>
    </row>
    <row r="147" spans="1:2" x14ac:dyDescent="0.2">
      <c r="A147" s="201">
        <v>41149</v>
      </c>
      <c r="B147" s="18">
        <f>LN(List1R!W203/List1R!W204)</f>
        <v>-1.4657492983802976E-3</v>
      </c>
    </row>
    <row r="148" spans="1:2" x14ac:dyDescent="0.2">
      <c r="A148" s="201">
        <v>41150</v>
      </c>
      <c r="B148" s="18">
        <f>LN(List1R!W204/List1R!W205)</f>
        <v>1.6189072111471231E-4</v>
      </c>
    </row>
    <row r="149" spans="1:2" x14ac:dyDescent="0.2">
      <c r="A149" s="201">
        <v>41151</v>
      </c>
      <c r="B149" s="18">
        <f>LN(List1R!W205/List1R!W206)</f>
        <v>-8.8762631481844299E-4</v>
      </c>
    </row>
    <row r="150" spans="1:2" x14ac:dyDescent="0.2">
      <c r="A150" s="201">
        <v>41152</v>
      </c>
      <c r="B150" s="18">
        <f>LN(List1R!W206/List1R!W207)</f>
        <v>-3.0350988902859977E-3</v>
      </c>
    </row>
    <row r="151" spans="1:2" x14ac:dyDescent="0.2">
      <c r="A151" s="201">
        <v>41153</v>
      </c>
      <c r="B151" s="18">
        <f>LN(List1R!W207/List1R!W208)</f>
        <v>-1.1240283269766141E-5</v>
      </c>
    </row>
    <row r="152" spans="1:2" x14ac:dyDescent="0.2">
      <c r="A152" s="201">
        <v>41156</v>
      </c>
      <c r="B152" s="18">
        <f>LN(List1R!W208/List1R!W209)</f>
        <v>-1.6794090652931513E-3</v>
      </c>
    </row>
    <row r="153" spans="1:2" x14ac:dyDescent="0.2">
      <c r="A153" s="201">
        <v>41157</v>
      </c>
      <c r="B153" s="18">
        <f>LN(List1R!W209/List1R!W210)</f>
        <v>-1.4810417115866537E-3</v>
      </c>
    </row>
    <row r="154" spans="1:2" x14ac:dyDescent="0.2">
      <c r="A154" s="201">
        <v>41158</v>
      </c>
      <c r="B154" s="18">
        <f>LN(List1R!W210/List1R!W211)</f>
        <v>-2.901634959221949E-3</v>
      </c>
    </row>
    <row r="155" spans="1:2" x14ac:dyDescent="0.2">
      <c r="A155" s="201">
        <v>41159</v>
      </c>
      <c r="B155" s="18">
        <f>LN(List1R!W211/List1R!W212)</f>
        <v>-1.9614791241670056E-3</v>
      </c>
    </row>
    <row r="156" spans="1:2" x14ac:dyDescent="0.2">
      <c r="A156" s="201">
        <v>41160</v>
      </c>
      <c r="B156" s="18">
        <f>LN(List1R!W212/List1R!W213)</f>
        <v>-3.362987315199701E-3</v>
      </c>
    </row>
    <row r="157" spans="1:2" x14ac:dyDescent="0.2">
      <c r="A157" s="201">
        <v>41163</v>
      </c>
      <c r="B157" s="18">
        <f>LN(List1R!W213/List1R!W214)</f>
        <v>7.6466402675647877E-3</v>
      </c>
    </row>
    <row r="158" spans="1:2" x14ac:dyDescent="0.2">
      <c r="A158" s="201">
        <v>41164</v>
      </c>
      <c r="B158" s="18">
        <f>LN(List1R!W214/List1R!W215)</f>
        <v>-9.1304244843484251E-4</v>
      </c>
    </row>
    <row r="159" spans="1:2" x14ac:dyDescent="0.2">
      <c r="A159" s="201">
        <v>41165</v>
      </c>
      <c r="B159" s="18">
        <f>LN(List1R!W215/List1R!W216)</f>
        <v>2.8342176286569451E-4</v>
      </c>
    </row>
    <row r="160" spans="1:2" x14ac:dyDescent="0.2">
      <c r="A160" s="201">
        <v>41166</v>
      </c>
      <c r="B160" s="18">
        <f>LN(List1R!W216/List1R!W217)</f>
        <v>1.3217202530323881E-4</v>
      </c>
    </row>
    <row r="161" spans="1:2" x14ac:dyDescent="0.2">
      <c r="A161" s="201">
        <v>41167</v>
      </c>
      <c r="B161" s="18">
        <f>LN(List1R!W217/List1R!W218)</f>
        <v>-9.2193035058766372E-5</v>
      </c>
    </row>
    <row r="162" spans="1:2" x14ac:dyDescent="0.2">
      <c r="A162" s="201">
        <v>41170</v>
      </c>
      <c r="B162" s="18">
        <f>LN(List1R!W218/List1R!W219)</f>
        <v>6.7376277616868173E-3</v>
      </c>
    </row>
    <row r="163" spans="1:2" x14ac:dyDescent="0.2">
      <c r="A163" s="201">
        <v>41171</v>
      </c>
      <c r="B163" s="18">
        <f>LN(List1R!W219/List1R!W220)</f>
        <v>6.2178511636072024E-4</v>
      </c>
    </row>
    <row r="164" spans="1:2" x14ac:dyDescent="0.2">
      <c r="A164" s="201">
        <v>41172</v>
      </c>
      <c r="B164" s="18">
        <f>LN(List1R!W220/List1R!W221)</f>
        <v>1.4324552563131309E-3</v>
      </c>
    </row>
    <row r="165" spans="1:2" x14ac:dyDescent="0.2">
      <c r="A165" s="201">
        <v>41173</v>
      </c>
      <c r="B165" s="18">
        <f>LN(List1R!W221/List1R!W222)</f>
        <v>-4.8287612531086798E-3</v>
      </c>
    </row>
    <row r="166" spans="1:2" x14ac:dyDescent="0.2">
      <c r="A166" s="201">
        <v>41174</v>
      </c>
      <c r="B166" s="18">
        <f>LN(List1R!W222/List1R!W223)</f>
        <v>-2.9540634347485898E-3</v>
      </c>
    </row>
    <row r="167" spans="1:2" x14ac:dyDescent="0.2">
      <c r="A167" s="201">
        <v>41177</v>
      </c>
      <c r="B167" s="18">
        <f>LN(List1R!W223/List1R!W224)</f>
        <v>9.3621553938812987E-4</v>
      </c>
    </row>
    <row r="168" spans="1:2" x14ac:dyDescent="0.2">
      <c r="A168" s="201">
        <v>41178</v>
      </c>
      <c r="B168" s="18">
        <f>LN(List1R!W224/List1R!W225)</f>
        <v>4.9136874565676458E-4</v>
      </c>
    </row>
    <row r="169" spans="1:2" x14ac:dyDescent="0.2">
      <c r="A169" s="201">
        <v>41179</v>
      </c>
      <c r="B169" s="18">
        <f>LN(List1R!W225/List1R!W226)</f>
        <v>1.5933050538396501E-3</v>
      </c>
    </row>
    <row r="170" spans="1:2" x14ac:dyDescent="0.2">
      <c r="A170" s="201">
        <v>41180</v>
      </c>
      <c r="B170" s="18">
        <f>LN(List1R!W226/List1R!W227)</f>
        <v>-2.0464554101911688E-3</v>
      </c>
    </row>
    <row r="171" spans="1:2" x14ac:dyDescent="0.2">
      <c r="A171" s="201">
        <v>41181</v>
      </c>
      <c r="B171" s="18">
        <f>LN(List1R!W227/List1R!W228)</f>
        <v>-3.6461473872300689E-3</v>
      </c>
    </row>
    <row r="172" spans="1:2" x14ac:dyDescent="0.2">
      <c r="A172" s="201">
        <v>41184</v>
      </c>
      <c r="B172" s="18">
        <f>LN(List1R!W228/List1R!W229)</f>
        <v>4.1015071405566314E-4</v>
      </c>
    </row>
    <row r="173" spans="1:2" x14ac:dyDescent="0.2">
      <c r="A173" s="201">
        <v>41185</v>
      </c>
      <c r="B173" s="18">
        <f>LN(List1R!W229/List1R!W230)</f>
        <v>-4.1354498291098002E-3</v>
      </c>
    </row>
    <row r="174" spans="1:2" x14ac:dyDescent="0.2">
      <c r="A174" s="201">
        <v>41186</v>
      </c>
      <c r="B174" s="18">
        <f>LN(List1R!W230/List1R!W231)</f>
        <v>1.0328499650390924E-3</v>
      </c>
    </row>
    <row r="175" spans="1:2" x14ac:dyDescent="0.2">
      <c r="A175" s="201">
        <v>41187</v>
      </c>
      <c r="B175" s="18">
        <f>LN(List1R!W231/List1R!W232)</f>
        <v>4.200346856220118E-3</v>
      </c>
    </row>
    <row r="176" spans="1:2" x14ac:dyDescent="0.2">
      <c r="A176" s="201">
        <v>41188</v>
      </c>
      <c r="B176" s="18">
        <f>LN(List1R!W232/List1R!W233)</f>
        <v>2.2460029720047002E-3</v>
      </c>
    </row>
    <row r="177" spans="1:2" x14ac:dyDescent="0.2">
      <c r="A177" s="201">
        <v>41191</v>
      </c>
      <c r="B177" s="18">
        <f>LN(List1R!W233/List1R!W234)</f>
        <v>1.058595033182897E-3</v>
      </c>
    </row>
    <row r="178" spans="1:2" x14ac:dyDescent="0.2">
      <c r="A178" s="201">
        <v>41192</v>
      </c>
      <c r="B178" s="18">
        <f>LN(List1R!W234/List1R!W235)</f>
        <v>2.3558301086961638E-3</v>
      </c>
    </row>
    <row r="179" spans="1:2" x14ac:dyDescent="0.2">
      <c r="A179" s="201">
        <v>41193</v>
      </c>
      <c r="B179" s="18">
        <f>LN(List1R!W235/List1R!W236)</f>
        <v>2.5159672804778033E-3</v>
      </c>
    </row>
    <row r="180" spans="1:2" x14ac:dyDescent="0.2">
      <c r="A180" s="201">
        <v>41194</v>
      </c>
      <c r="B180" s="18">
        <f>LN(List1R!W236/List1R!W237)</f>
        <v>2.9172047254936349E-3</v>
      </c>
    </row>
    <row r="181" spans="1:2" x14ac:dyDescent="0.2">
      <c r="A181" s="201">
        <v>41195</v>
      </c>
      <c r="B181" s="18">
        <f>LN(List1R!W237/List1R!W238)</f>
        <v>2.2142451626045158E-4</v>
      </c>
    </row>
    <row r="182" spans="1:2" x14ac:dyDescent="0.2">
      <c r="A182" s="201">
        <v>41198</v>
      </c>
      <c r="B182" s="18">
        <f>LN(List1R!W238/List1R!W239)</f>
        <v>-9.2155011649721274E-4</v>
      </c>
    </row>
    <row r="183" spans="1:2" x14ac:dyDescent="0.2">
      <c r="A183" s="201">
        <v>41199</v>
      </c>
      <c r="B183" s="18">
        <f>LN(List1R!W239/List1R!W240)</f>
        <v>9.9617368256208136E-3</v>
      </c>
    </row>
    <row r="184" spans="1:2" x14ac:dyDescent="0.2">
      <c r="A184" s="201">
        <v>41200</v>
      </c>
      <c r="B184" s="18">
        <f>LN(List1R!W240/List1R!W241)</f>
        <v>-3.4561542539356929E-4</v>
      </c>
    </row>
    <row r="185" spans="1:2" x14ac:dyDescent="0.2">
      <c r="A185" s="201">
        <v>41201</v>
      </c>
      <c r="B185" s="18">
        <f>LN(List1R!W241/List1R!W242)</f>
        <v>-6.0701709542571513E-3</v>
      </c>
    </row>
    <row r="186" spans="1:2" x14ac:dyDescent="0.2">
      <c r="A186" s="201">
        <v>41202</v>
      </c>
      <c r="B186" s="18">
        <f>LN(List1R!W242/List1R!W243)</f>
        <v>-2.0645834354451905E-4</v>
      </c>
    </row>
    <row r="187" spans="1:2" x14ac:dyDescent="0.2">
      <c r="A187" s="201">
        <v>41205</v>
      </c>
      <c r="B187" s="18">
        <f>LN(List1R!W243/List1R!W244)</f>
        <v>-3.1959444042145295E-3</v>
      </c>
    </row>
    <row r="188" spans="1:2" x14ac:dyDescent="0.2">
      <c r="A188" s="201">
        <v>41206</v>
      </c>
      <c r="B188" s="18">
        <f>LN(List1R!W244/List1R!W245)</f>
        <v>6.2853224780103621E-4</v>
      </c>
    </row>
    <row r="189" spans="1:2" x14ac:dyDescent="0.2">
      <c r="A189" s="201">
        <v>41207</v>
      </c>
      <c r="B189" s="18">
        <f>LN(List1R!W245/List1R!W246)</f>
        <v>1.5948637772007542E-3</v>
      </c>
    </row>
    <row r="190" spans="1:2" x14ac:dyDescent="0.2">
      <c r="A190" s="201">
        <v>41208</v>
      </c>
      <c r="B190" s="18">
        <f>LN(List1R!W246/List1R!W247)</f>
        <v>2.2706910593878441E-3</v>
      </c>
    </row>
    <row r="191" spans="1:2" x14ac:dyDescent="0.2">
      <c r="A191" s="201">
        <v>41209</v>
      </c>
      <c r="B191" s="18">
        <f>LN(List1R!W247/List1R!W248)</f>
        <v>3.3638166232200623E-3</v>
      </c>
    </row>
    <row r="192" spans="1:2" x14ac:dyDescent="0.2">
      <c r="A192" s="201">
        <v>41212</v>
      </c>
      <c r="B192" s="18">
        <f>LN(List1R!W248/List1R!W249)</f>
        <v>2.1161820992785011E-3</v>
      </c>
    </row>
    <row r="193" spans="1:2" x14ac:dyDescent="0.2">
      <c r="A193" s="201">
        <v>41213</v>
      </c>
      <c r="B193" s="18">
        <f>LN(List1R!W249/List1R!W250)</f>
        <v>2.7040224210459034E-3</v>
      </c>
    </row>
    <row r="194" spans="1:2" x14ac:dyDescent="0.2">
      <c r="A194" s="201">
        <v>41214</v>
      </c>
      <c r="B194" s="18">
        <f>LN(List1R!W250/List1R!W251)</f>
        <v>-1.3934131238197848E-3</v>
      </c>
    </row>
    <row r="195" spans="1:2" x14ac:dyDescent="0.2">
      <c r="A195" s="201">
        <v>41215</v>
      </c>
      <c r="B195" s="18">
        <f>LN(List1R!W251/List1R!W252)</f>
        <v>3.3567615013889336E-3</v>
      </c>
    </row>
    <row r="196" spans="1:2" x14ac:dyDescent="0.2">
      <c r="A196" s="201">
        <v>41219</v>
      </c>
      <c r="B196" s="18">
        <f>LN(List1R!W252/List1R!W253)</f>
        <v>-2.6028671528793108E-3</v>
      </c>
    </row>
    <row r="197" spans="1:2" x14ac:dyDescent="0.2">
      <c r="A197" s="201">
        <v>41220</v>
      </c>
      <c r="B197" s="18">
        <f>LN(List1R!W253/List1R!W254)</f>
        <v>-6.1440875379902733E-3</v>
      </c>
    </row>
    <row r="198" spans="1:2" x14ac:dyDescent="0.2">
      <c r="A198" s="201">
        <v>41221</v>
      </c>
      <c r="B198" s="18">
        <f>LN(List1R!W254/List1R!W255)</f>
        <v>-9.6314063516803386E-4</v>
      </c>
    </row>
    <row r="199" spans="1:2" x14ac:dyDescent="0.2">
      <c r="A199" s="201">
        <v>41222</v>
      </c>
      <c r="B199" s="18">
        <f>LN(List1R!W255/List1R!W256)</f>
        <v>1.8287779031462574E-3</v>
      </c>
    </row>
    <row r="200" spans="1:2" x14ac:dyDescent="0.2">
      <c r="A200" s="201">
        <v>41223</v>
      </c>
      <c r="B200" s="18">
        <f>LN(List1R!W256/List1R!W257)</f>
        <v>8.0105420732583081E-3</v>
      </c>
    </row>
    <row r="201" spans="1:2" x14ac:dyDescent="0.2">
      <c r="A201" s="201">
        <v>41226</v>
      </c>
      <c r="B201" s="18">
        <f>LN(List1R!W257/List1R!W258)</f>
        <v>1.1074293700604152E-2</v>
      </c>
    </row>
    <row r="202" spans="1:2" x14ac:dyDescent="0.2">
      <c r="A202" s="201">
        <v>41227</v>
      </c>
      <c r="B202" s="18">
        <f>LN(List1R!W258/List1R!W259)</f>
        <v>-1.3816568688985555E-3</v>
      </c>
    </row>
    <row r="203" spans="1:2" x14ac:dyDescent="0.2">
      <c r="A203" s="201">
        <v>41228</v>
      </c>
      <c r="B203" s="18">
        <f>LN(List1R!W259/List1R!W260)</f>
        <v>-5.9512631569468739E-3</v>
      </c>
    </row>
    <row r="204" spans="1:2" x14ac:dyDescent="0.2">
      <c r="A204" s="201">
        <v>41229</v>
      </c>
      <c r="B204" s="18">
        <f>LN(List1R!W260/List1R!W261)</f>
        <v>3.6557273809909759E-3</v>
      </c>
    </row>
    <row r="205" spans="1:2" x14ac:dyDescent="0.2">
      <c r="A205" s="201">
        <v>41230</v>
      </c>
      <c r="B205" s="18">
        <f>LN(List1R!W261/List1R!W262)</f>
        <v>-4.1725993619793223E-3</v>
      </c>
    </row>
    <row r="206" spans="1:2" x14ac:dyDescent="0.2">
      <c r="A206" s="201">
        <v>41233</v>
      </c>
      <c r="B206" s="18">
        <f>LN(List1R!W262/List1R!W263)</f>
        <v>-1.2292440028220612E-4</v>
      </c>
    </row>
    <row r="207" spans="1:2" x14ac:dyDescent="0.2">
      <c r="A207" s="201">
        <v>41234</v>
      </c>
      <c r="B207" s="18">
        <f>LN(List1R!W263/List1R!W264)</f>
        <v>-2.075340771438595E-3</v>
      </c>
    </row>
    <row r="208" spans="1:2" x14ac:dyDescent="0.2">
      <c r="A208" s="201">
        <v>41235</v>
      </c>
      <c r="B208" s="18">
        <f>LN(List1R!W264/List1R!W265)</f>
        <v>5.1796124269079264E-4</v>
      </c>
    </row>
    <row r="209" spans="1:2" x14ac:dyDescent="0.2">
      <c r="A209" s="201">
        <v>41236</v>
      </c>
      <c r="B209" s="18">
        <f>LN(List1R!W265/List1R!W266)</f>
        <v>4.2198151025525932E-3</v>
      </c>
    </row>
    <row r="210" spans="1:2" x14ac:dyDescent="0.2">
      <c r="A210" s="201">
        <v>41237</v>
      </c>
      <c r="B210" s="18">
        <f>LN(List1R!W266/List1R!W267)</f>
        <v>-1.9858867461421801E-4</v>
      </c>
    </row>
    <row r="211" spans="1:2" x14ac:dyDescent="0.2">
      <c r="A211" s="201">
        <v>41240</v>
      </c>
      <c r="B211" s="18">
        <f>LN(List1R!W267/List1R!W268)</f>
        <v>3.5230263700568175E-3</v>
      </c>
    </row>
    <row r="212" spans="1:2" x14ac:dyDescent="0.2">
      <c r="A212" s="201">
        <v>41241</v>
      </c>
      <c r="B212" s="18">
        <f>LN(List1R!W268/List1R!W269)</f>
        <v>-1.0446548229661491E-3</v>
      </c>
    </row>
    <row r="213" spans="1:2" x14ac:dyDescent="0.2">
      <c r="A213" s="201">
        <v>41242</v>
      </c>
      <c r="B213" s="18">
        <f>LN(List1R!W269/List1R!W270)</f>
        <v>2.5008730033596678E-3</v>
      </c>
    </row>
    <row r="214" spans="1:2" x14ac:dyDescent="0.2">
      <c r="A214" s="201">
        <v>41243</v>
      </c>
      <c r="B214" s="18">
        <f>LN(List1R!W270/List1R!W271)</f>
        <v>-2.3852055976436148E-3</v>
      </c>
    </row>
    <row r="215" spans="1:2" x14ac:dyDescent="0.2">
      <c r="A215" s="201">
        <v>41244</v>
      </c>
      <c r="B215" s="18">
        <f>LN(List1R!W271/List1R!W272)</f>
        <v>-3.9806419095374445E-3</v>
      </c>
    </row>
    <row r="216" spans="1:2" x14ac:dyDescent="0.2">
      <c r="A216" s="201">
        <v>41247</v>
      </c>
      <c r="B216" s="18">
        <f>LN(List1R!W272/List1R!W273)</f>
        <v>7.1649164305165271E-4</v>
      </c>
    </row>
    <row r="217" spans="1:2" x14ac:dyDescent="0.2">
      <c r="A217" s="201">
        <v>41248</v>
      </c>
      <c r="B217" s="18">
        <f>LN(List1R!W273/List1R!W274)</f>
        <v>-2.1601798388648282E-3</v>
      </c>
    </row>
    <row r="218" spans="1:2" x14ac:dyDescent="0.2">
      <c r="A218" s="201">
        <v>41249</v>
      </c>
      <c r="B218" s="18">
        <f>LN(List1R!W274/List1R!W275)</f>
        <v>-3.0384443820341855E-3</v>
      </c>
    </row>
    <row r="219" spans="1:2" x14ac:dyDescent="0.2">
      <c r="A219" s="201">
        <v>41250</v>
      </c>
      <c r="B219" s="18">
        <f>LN(List1R!W275/List1R!W276)</f>
        <v>-3.198847631668254E-3</v>
      </c>
    </row>
    <row r="220" spans="1:2" x14ac:dyDescent="0.2">
      <c r="A220" s="201">
        <v>41251</v>
      </c>
      <c r="B220" s="18">
        <f>LN(List1R!W276/List1R!W277)</f>
        <v>-3.5417980067467092E-3</v>
      </c>
    </row>
    <row r="221" spans="1:2" x14ac:dyDescent="0.2">
      <c r="A221" s="201">
        <v>41254</v>
      </c>
      <c r="B221" s="18">
        <f>LN(List1R!W277/List1R!W278)</f>
        <v>-3.5780714681971203E-3</v>
      </c>
    </row>
    <row r="222" spans="1:2" x14ac:dyDescent="0.2">
      <c r="A222" s="201">
        <v>41255</v>
      </c>
      <c r="B222" s="18">
        <f>LN(List1R!W278/List1R!W279)</f>
        <v>-3.9493101970280763E-3</v>
      </c>
    </row>
    <row r="223" spans="1:2" x14ac:dyDescent="0.2">
      <c r="A223" s="201">
        <v>41256</v>
      </c>
      <c r="B223" s="18">
        <f>LN(List1R!W279/List1R!W280)</f>
        <v>1.2854555408943354E-3</v>
      </c>
    </row>
    <row r="224" spans="1:2" x14ac:dyDescent="0.2">
      <c r="A224" s="201">
        <v>41257</v>
      </c>
      <c r="B224" s="18">
        <f>LN(List1R!W280/List1R!W281)</f>
        <v>-1.6593658344689665E-3</v>
      </c>
    </row>
    <row r="225" spans="1:2" x14ac:dyDescent="0.2">
      <c r="A225" s="201">
        <v>41258</v>
      </c>
      <c r="B225" s="18">
        <f>LN(List1R!W281/List1R!W282)</f>
        <v>6.2572643714175064E-3</v>
      </c>
    </row>
    <row r="226" spans="1:2" x14ac:dyDescent="0.2">
      <c r="A226" s="201">
        <v>41261</v>
      </c>
      <c r="B226" s="18">
        <f>LN(List1R!W282/List1R!W283)</f>
        <v>-1.8110439906899015E-3</v>
      </c>
    </row>
    <row r="227" spans="1:2" x14ac:dyDescent="0.2">
      <c r="A227" s="201">
        <v>41262</v>
      </c>
      <c r="B227" s="18">
        <f>LN(List1R!W283/List1R!W284)</f>
        <v>-5.3252889803887308E-4</v>
      </c>
    </row>
    <row r="228" spans="1:2" x14ac:dyDescent="0.2">
      <c r="A228" s="201">
        <v>41263</v>
      </c>
      <c r="B228" s="18">
        <f>LN(List1R!W284/List1R!W285)</f>
        <v>1.3473126560940426E-3</v>
      </c>
    </row>
    <row r="229" spans="1:2" x14ac:dyDescent="0.2">
      <c r="A229" s="201">
        <v>41264</v>
      </c>
      <c r="B229" s="18">
        <f>LN(List1R!W285/List1R!W286)</f>
        <v>-6.4446535678400348E-4</v>
      </c>
    </row>
    <row r="230" spans="1:2" x14ac:dyDescent="0.2">
      <c r="A230" s="201">
        <v>41265</v>
      </c>
      <c r="B230" s="18">
        <f>LN(List1R!W286/List1R!W287)</f>
        <v>-1.37719783749626E-3</v>
      </c>
    </row>
    <row r="231" spans="1:2" x14ac:dyDescent="0.2">
      <c r="A231" s="201">
        <v>41268</v>
      </c>
      <c r="B231" s="18">
        <f>LN(List1R!W287/List1R!W288)</f>
        <v>-2.0831760985111532E-4</v>
      </c>
    </row>
    <row r="232" spans="1:2" x14ac:dyDescent="0.2">
      <c r="A232" s="201">
        <v>41269</v>
      </c>
      <c r="B232" s="18">
        <f>LN(List1R!W288/List1R!W289)</f>
        <v>4.6563952748782897E-4</v>
      </c>
    </row>
    <row r="233" spans="1:2" x14ac:dyDescent="0.2">
      <c r="A233" s="201">
        <v>41270</v>
      </c>
      <c r="B233" s="18">
        <f>LN(List1R!W289/List1R!W290)</f>
        <v>7.6121145337028329E-4</v>
      </c>
    </row>
    <row r="234" spans="1:2" x14ac:dyDescent="0.2">
      <c r="A234" s="201">
        <v>41271</v>
      </c>
      <c r="B234" s="18">
        <f>LN(List1R!W290/List1R!W291)</f>
        <v>-3.9468770213848389E-3</v>
      </c>
    </row>
    <row r="235" spans="1:2" x14ac:dyDescent="0.2">
      <c r="A235" s="201">
        <v>41272</v>
      </c>
      <c r="B235" s="18">
        <f>LN(List1R!W291/List1R!W292)</f>
        <v>-4.0818334985436534E-3</v>
      </c>
    </row>
    <row r="236" spans="1:2" x14ac:dyDescent="0.2">
      <c r="A236" s="201">
        <v>41276</v>
      </c>
      <c r="B236" s="18">
        <f>LN(List1R!W292/List1R!W293)</f>
        <v>3.4464199769592553E-3</v>
      </c>
    </row>
    <row r="237" spans="1:2" x14ac:dyDescent="0.2">
      <c r="A237" s="201">
        <v>41277</v>
      </c>
      <c r="B237" s="18">
        <f>LN(List1R!W293/List1R!W294)</f>
        <v>-1.0104238677619874E-3</v>
      </c>
    </row>
    <row r="238" spans="1:2" x14ac:dyDescent="0.2">
      <c r="A238" s="201">
        <v>41278</v>
      </c>
      <c r="B238" s="18">
        <f>LN(List1R!W294/List1R!W295)</f>
        <v>-1.0279947857202194E-4</v>
      </c>
    </row>
    <row r="239" spans="1:2" x14ac:dyDescent="0.2">
      <c r="A239" s="201">
        <v>41279</v>
      </c>
      <c r="B239" s="18">
        <f>LN(List1R!W295/List1R!W296)</f>
        <v>-2.3978642426958226E-3</v>
      </c>
    </row>
    <row r="240" spans="1:2" x14ac:dyDescent="0.2">
      <c r="A240" s="201">
        <v>41282</v>
      </c>
      <c r="B240" s="18">
        <f>LN(List1R!W296/List1R!W297)</f>
        <v>-8.1242519855000248E-4</v>
      </c>
    </row>
    <row r="241" spans="1:13" x14ac:dyDescent="0.2">
      <c r="A241" s="201">
        <v>41283</v>
      </c>
      <c r="B241" s="18">
        <f>LN(List1R!W297/List1R!W298)</f>
        <v>-5.3733185402023284E-3</v>
      </c>
    </row>
    <row r="242" spans="1:13" x14ac:dyDescent="0.2">
      <c r="A242" s="201">
        <v>41284</v>
      </c>
      <c r="B242" s="18">
        <f>LN(List1R!W298/List1R!W299)</f>
        <v>-4.5526666605894541E-3</v>
      </c>
    </row>
    <row r="243" spans="1:13" x14ac:dyDescent="0.2">
      <c r="A243" s="201">
        <v>41285</v>
      </c>
      <c r="B243" s="18">
        <f>LN(List1R!W299/List1R!W300)</f>
        <v>2.8188712154542223E-3</v>
      </c>
      <c r="J243" s="21"/>
      <c r="K243" s="21"/>
      <c r="L243" s="21"/>
      <c r="M243" s="21"/>
    </row>
    <row r="244" spans="1:13" x14ac:dyDescent="0.2">
      <c r="A244" s="201">
        <v>41286</v>
      </c>
      <c r="B244" s="18">
        <f>LN(List1R!W300/List1R!W301)</f>
        <v>-6.1276490985306235E-3</v>
      </c>
      <c r="D244" s="206" t="s">
        <v>331</v>
      </c>
      <c r="E244" s="207"/>
      <c r="F244" s="207"/>
      <c r="G244" s="207"/>
      <c r="H244" s="208"/>
      <c r="J244" s="228"/>
      <c r="K244" s="228"/>
      <c r="L244" s="222"/>
      <c r="M244" s="21"/>
    </row>
    <row r="245" spans="1:13" ht="96" customHeight="1" x14ac:dyDescent="0.2">
      <c r="A245" s="201">
        <v>41289</v>
      </c>
      <c r="B245" s="18">
        <f>LN(List1R!W301/List1R!W302)</f>
        <v>4.3181227429538285E-4</v>
      </c>
      <c r="D245" s="209" t="s">
        <v>329</v>
      </c>
      <c r="E245" s="210" t="s">
        <v>330</v>
      </c>
      <c r="F245" s="211" t="s">
        <v>332</v>
      </c>
      <c r="G245" s="212" t="s">
        <v>333</v>
      </c>
      <c r="H245" s="213" t="s">
        <v>334</v>
      </c>
      <c r="J245" s="222" t="s">
        <v>335</v>
      </c>
      <c r="K245" s="222"/>
      <c r="L245" s="222"/>
      <c r="M245" s="21"/>
    </row>
    <row r="246" spans="1:13" ht="16" x14ac:dyDescent="0.2">
      <c r="A246" s="201">
        <v>41290</v>
      </c>
      <c r="B246" s="18">
        <f>LN(List1R!W302/List1R!W303)</f>
        <v>2.3679484933554072E-3</v>
      </c>
      <c r="D246" s="214"/>
      <c r="E246" s="215"/>
      <c r="F246" s="216">
        <v>2.5000000000000001E-2</v>
      </c>
      <c r="G246" s="216">
        <f>_xlfn.BINOM.DIST(0,251,1%,TRUE)</f>
        <v>8.0247931000559644E-2</v>
      </c>
      <c r="H246" s="217">
        <v>1</v>
      </c>
      <c r="J246" s="222"/>
      <c r="K246" s="222"/>
      <c r="L246" s="222"/>
      <c r="M246" s="21"/>
    </row>
    <row r="247" spans="1:13" ht="16" x14ac:dyDescent="0.2">
      <c r="A247" s="201">
        <v>41291</v>
      </c>
      <c r="B247" s="18">
        <f>LN(List1R!W303/List1R!W304)</f>
        <v>-2.1722991595977781E-3</v>
      </c>
      <c r="D247" s="218">
        <f>E509</f>
        <v>0</v>
      </c>
      <c r="E247" s="219">
        <f>_xlfn.BINOM.DIST(D247,257,1%,TRUE)</f>
        <v>7.5551834067528009E-2</v>
      </c>
      <c r="F247" s="220">
        <v>0.97499999999999998</v>
      </c>
      <c r="G247" s="220">
        <f>_xlfn.BINOM.DIST(6,251,1%,TRUE)</f>
        <v>0.98602373478264993</v>
      </c>
      <c r="H247" s="221">
        <v>5</v>
      </c>
      <c r="J247" s="222"/>
      <c r="K247" s="222"/>
      <c r="L247" s="222"/>
      <c r="M247" s="21"/>
    </row>
    <row r="248" spans="1:13" x14ac:dyDescent="0.2">
      <c r="A248" s="201">
        <v>41292</v>
      </c>
      <c r="B248" s="18">
        <f>LN(List1R!W304/List1R!W305)</f>
        <v>8.5650584529403532E-4</v>
      </c>
      <c r="J248" s="222"/>
      <c r="K248" s="222"/>
      <c r="L248" s="222"/>
      <c r="M248" s="21"/>
    </row>
    <row r="249" spans="1:13" x14ac:dyDescent="0.2">
      <c r="A249" s="201">
        <v>41293</v>
      </c>
      <c r="B249" s="18">
        <f>LN(List1R!W305/List1R!W306)</f>
        <v>-6.6394448814537728E-4</v>
      </c>
      <c r="J249" s="21"/>
      <c r="K249" s="21"/>
      <c r="L249" s="21"/>
      <c r="M249" s="21"/>
    </row>
    <row r="250" spans="1:13" x14ac:dyDescent="0.2">
      <c r="A250" s="201">
        <v>41296</v>
      </c>
      <c r="B250" s="18">
        <f>LN(List1R!W306/List1R!W307)</f>
        <v>3.6892243885595943E-3</v>
      </c>
    </row>
    <row r="251" spans="1:13" x14ac:dyDescent="0.2">
      <c r="A251" s="201">
        <v>41297</v>
      </c>
      <c r="B251" s="18">
        <f>LN(List1R!W307/List1R!W308)</f>
        <v>1.6202637093617029E-3</v>
      </c>
    </row>
    <row r="252" spans="1:13" x14ac:dyDescent="0.2">
      <c r="A252" s="201">
        <v>41298</v>
      </c>
      <c r="B252" s="18">
        <f>LN(List1R!W308/List1R!W309)</f>
        <v>2.4474442354535104E-3</v>
      </c>
      <c r="D252" s="185" t="s">
        <v>326</v>
      </c>
      <c r="E252" s="185"/>
      <c r="F252" s="185"/>
      <c r="G252" s="185"/>
    </row>
    <row r="253" spans="1:13" x14ac:dyDescent="0.2">
      <c r="A253" s="201">
        <v>41299</v>
      </c>
      <c r="B253" s="18">
        <f>LN(List1R!W309/List1R!W310)</f>
        <v>5.2685871747273844E-3</v>
      </c>
      <c r="D253" s="185"/>
      <c r="E253" s="185"/>
      <c r="F253" s="185"/>
      <c r="G253" s="185"/>
    </row>
    <row r="254" spans="1:13" x14ac:dyDescent="0.2">
      <c r="A254" s="201">
        <v>41300</v>
      </c>
      <c r="B254" s="18">
        <f>LN(List1R!W310/List1R!W311)</f>
        <v>7.702261586388727E-4</v>
      </c>
    </row>
    <row r="255" spans="1:13" x14ac:dyDescent="0.2">
      <c r="A255" s="201">
        <v>41303</v>
      </c>
      <c r="B255" s="18">
        <f>LN(List1R!W311/List1R!W312)</f>
        <v>-6.7880415705415184E-3</v>
      </c>
    </row>
    <row r="256" spans="1:13" x14ac:dyDescent="0.2">
      <c r="A256" s="201">
        <v>41304</v>
      </c>
      <c r="B256" s="18">
        <f>LN(List1R!W312/List1R!W313)</f>
        <v>3.7938842849590169E-3</v>
      </c>
      <c r="D256" s="203" t="s">
        <v>325</v>
      </c>
      <c r="E256" s="203" t="s">
        <v>327</v>
      </c>
    </row>
    <row r="257" spans="1:5" x14ac:dyDescent="0.2">
      <c r="A257" s="175">
        <v>41305</v>
      </c>
      <c r="B257" s="18">
        <f>LN(List1R!W313/List1R!W314)</f>
        <v>-2.3293592953327301E-3</v>
      </c>
      <c r="D257" s="26">
        <f>'List2R (VaR)'!Z2</f>
        <v>-1.2241354599579252E-2</v>
      </c>
      <c r="E257">
        <f>IF(B257&lt;D257,1,0)</f>
        <v>0</v>
      </c>
    </row>
    <row r="258" spans="1:5" x14ac:dyDescent="0.2">
      <c r="A258" s="175">
        <v>41306</v>
      </c>
      <c r="B258" s="18">
        <f>LN(List1R!W314/List1R!W315)</f>
        <v>-2.6108965452463549E-4</v>
      </c>
      <c r="D258" s="26">
        <f>'List2R (VaR)'!Z3</f>
        <v>-1.2226246840427345E-2</v>
      </c>
      <c r="E258">
        <f t="shared" ref="E258:E321" si="0">IF(B258&lt;D258,1,0)</f>
        <v>0</v>
      </c>
    </row>
    <row r="259" spans="1:5" x14ac:dyDescent="0.2">
      <c r="A259" s="175">
        <v>41307</v>
      </c>
      <c r="B259" s="18">
        <f>LN(List1R!W315/List1R!W316)</f>
        <v>-4.8067786331594886E-3</v>
      </c>
      <c r="D259" s="26">
        <f>'List2R (VaR)'!Z4</f>
        <v>-1.2300386318594892E-2</v>
      </c>
      <c r="E259">
        <f t="shared" si="0"/>
        <v>0</v>
      </c>
    </row>
    <row r="260" spans="1:5" x14ac:dyDescent="0.2">
      <c r="A260" s="175">
        <v>41310</v>
      </c>
      <c r="B260" s="18">
        <f>LN(List1R!W316/List1R!W317)</f>
        <v>1.9927333694191281E-3</v>
      </c>
      <c r="D260" s="26">
        <f>'List2R (VaR)'!Z5</f>
        <v>-1.2305550148291331E-2</v>
      </c>
      <c r="E260">
        <f t="shared" si="0"/>
        <v>0</v>
      </c>
    </row>
    <row r="261" spans="1:5" x14ac:dyDescent="0.2">
      <c r="A261" s="175">
        <v>41311</v>
      </c>
      <c r="B261" s="18">
        <f>LN(List1R!W317/List1R!W318)</f>
        <v>-1.7558123468093699E-3</v>
      </c>
      <c r="D261" s="26">
        <f>'List2R (VaR)'!Z6</f>
        <v>-1.2312770507843913E-2</v>
      </c>
      <c r="E261">
        <f t="shared" si="0"/>
        <v>0</v>
      </c>
    </row>
    <row r="262" spans="1:5" x14ac:dyDescent="0.2">
      <c r="A262" s="175">
        <v>41312</v>
      </c>
      <c r="B262" s="18">
        <f>LN(List1R!W318/List1R!W319)</f>
        <v>3.7932099780466325E-3</v>
      </c>
      <c r="D262" s="26">
        <f>'List2R (VaR)'!Z7</f>
        <v>-1.2285621898518877E-2</v>
      </c>
      <c r="E262">
        <f t="shared" si="0"/>
        <v>0</v>
      </c>
    </row>
    <row r="263" spans="1:5" x14ac:dyDescent="0.2">
      <c r="A263" s="175">
        <v>41313</v>
      </c>
      <c r="B263" s="18">
        <f>LN(List1R!W319/List1R!W320)</f>
        <v>-1.1994327308534837E-3</v>
      </c>
      <c r="D263" s="26">
        <f>'List2R (VaR)'!Z8</f>
        <v>-1.2322244348278001E-2</v>
      </c>
      <c r="E263">
        <f t="shared" si="0"/>
        <v>0</v>
      </c>
    </row>
    <row r="264" spans="1:5" x14ac:dyDescent="0.2">
      <c r="A264" s="175">
        <v>41314</v>
      </c>
      <c r="B264" s="18">
        <f>LN(List1R!W320/List1R!W321)</f>
        <v>-1.935769870342298E-3</v>
      </c>
      <c r="D264" s="26">
        <f>'List2R (VaR)'!Z9</f>
        <v>-1.2305088885414461E-2</v>
      </c>
      <c r="E264">
        <f t="shared" si="0"/>
        <v>0</v>
      </c>
    </row>
    <row r="265" spans="1:5" x14ac:dyDescent="0.2">
      <c r="A265" s="175">
        <v>41317</v>
      </c>
      <c r="B265" s="18">
        <f>LN(List1R!W321/List1R!W322)</f>
        <v>-7.2870300374288321E-4</v>
      </c>
      <c r="D265" s="26">
        <f>'List2R (VaR)'!Z10</f>
        <v>-1.2310040481719296E-2</v>
      </c>
      <c r="E265">
        <f t="shared" si="0"/>
        <v>0</v>
      </c>
    </row>
    <row r="266" spans="1:5" x14ac:dyDescent="0.2">
      <c r="A266" s="175">
        <v>41318</v>
      </c>
      <c r="B266" s="18">
        <f>LN(List1R!W322/List1R!W323)</f>
        <v>-2.1366376424456737E-3</v>
      </c>
      <c r="D266" s="26">
        <f>'List2R (VaR)'!Z11</f>
        <v>-1.2359583708572318E-2</v>
      </c>
      <c r="E266">
        <f t="shared" si="0"/>
        <v>0</v>
      </c>
    </row>
    <row r="267" spans="1:5" x14ac:dyDescent="0.2">
      <c r="A267" s="175">
        <v>41319</v>
      </c>
      <c r="B267" s="18">
        <f>LN(List1R!W323/List1R!W324)</f>
        <v>1.838712140352508E-3</v>
      </c>
      <c r="D267" s="26">
        <f>'List2R (VaR)'!Z12</f>
        <v>-1.2292950138130128E-2</v>
      </c>
      <c r="E267">
        <f t="shared" si="0"/>
        <v>0</v>
      </c>
    </row>
    <row r="268" spans="1:5" x14ac:dyDescent="0.2">
      <c r="A268" s="175">
        <v>41320</v>
      </c>
      <c r="B268" s="18">
        <f>LN(List1R!W324/List1R!W325)</f>
        <v>2.4545633800793685E-3</v>
      </c>
      <c r="D268" s="26">
        <f>'List2R (VaR)'!Z13</f>
        <v>-1.2245392751913865E-2</v>
      </c>
      <c r="E268">
        <f t="shared" si="0"/>
        <v>0</v>
      </c>
    </row>
    <row r="269" spans="1:5" x14ac:dyDescent="0.2">
      <c r="A269" s="175">
        <v>41321</v>
      </c>
      <c r="B269" s="18">
        <f>LN(List1R!W325/List1R!W326)</f>
        <v>3.7120797880411012E-3</v>
      </c>
      <c r="D269" s="26">
        <f>'List2R (VaR)'!Z14</f>
        <v>-1.2261881666395717E-2</v>
      </c>
      <c r="E269">
        <f t="shared" si="0"/>
        <v>0</v>
      </c>
    </row>
    <row r="270" spans="1:5" x14ac:dyDescent="0.2">
      <c r="A270" s="175">
        <v>41324</v>
      </c>
      <c r="B270" s="18">
        <f>LN(List1R!W326/List1R!W327)</f>
        <v>1.1958478785961601E-3</v>
      </c>
      <c r="D270" s="26">
        <f>'List2R (VaR)'!Z15</f>
        <v>-1.2287663660374037E-2</v>
      </c>
      <c r="E270">
        <f t="shared" si="0"/>
        <v>0</v>
      </c>
    </row>
    <row r="271" spans="1:5" x14ac:dyDescent="0.2">
      <c r="A271" s="175">
        <v>41325</v>
      </c>
      <c r="B271" s="18">
        <f>LN(List1R!W327/List1R!W328)</f>
        <v>-1.6942214341663128E-3</v>
      </c>
      <c r="D271" s="26">
        <f>'List2R (VaR)'!Z16</f>
        <v>-1.2324889942279281E-2</v>
      </c>
      <c r="E271">
        <f t="shared" si="0"/>
        <v>0</v>
      </c>
    </row>
    <row r="272" spans="1:5" x14ac:dyDescent="0.2">
      <c r="A272" s="175">
        <v>41326</v>
      </c>
      <c r="B272" s="18">
        <f>LN(List1R!W328/List1R!W329)</f>
        <v>7.6907676808667699E-4</v>
      </c>
      <c r="D272" s="26">
        <f>'List2R (VaR)'!Z17</f>
        <v>-1.1795159804184864E-2</v>
      </c>
      <c r="E272">
        <f t="shared" si="0"/>
        <v>0</v>
      </c>
    </row>
    <row r="273" spans="1:5" x14ac:dyDescent="0.2">
      <c r="A273" s="175">
        <v>41328</v>
      </c>
      <c r="B273" s="18">
        <f>LN(List1R!W329/List1R!W330)</f>
        <v>9.7966991512352325E-4</v>
      </c>
      <c r="D273" s="26">
        <f>'List2R (VaR)'!Z18</f>
        <v>-1.1724139411560293E-2</v>
      </c>
      <c r="E273">
        <f t="shared" si="0"/>
        <v>0</v>
      </c>
    </row>
    <row r="274" spans="1:5" x14ac:dyDescent="0.2">
      <c r="A274" s="175">
        <v>41331</v>
      </c>
      <c r="B274" s="18">
        <f>LN(List1R!W330/List1R!W331)</f>
        <v>1.4031281953019845E-3</v>
      </c>
      <c r="D274" s="26">
        <f>'List2R (VaR)'!Z19</f>
        <v>-1.1696798926270813E-2</v>
      </c>
      <c r="E274">
        <f t="shared" si="0"/>
        <v>0</v>
      </c>
    </row>
    <row r="275" spans="1:5" x14ac:dyDescent="0.2">
      <c r="A275" s="175">
        <v>41332</v>
      </c>
      <c r="B275" s="18">
        <f>LN(List1R!W331/List1R!W332)</f>
        <v>-2.6271719554369645E-3</v>
      </c>
      <c r="D275" s="26">
        <f>'List2R (VaR)'!Z20</f>
        <v>-1.1725844148150207E-2</v>
      </c>
      <c r="E275">
        <f t="shared" si="0"/>
        <v>0</v>
      </c>
    </row>
    <row r="276" spans="1:5" x14ac:dyDescent="0.2">
      <c r="A276" s="175">
        <v>41333</v>
      </c>
      <c r="B276" s="18">
        <f>LN(List1R!W332/List1R!W333)</f>
        <v>3.7290280665240854E-3</v>
      </c>
      <c r="D276" s="26">
        <f>'List2R (VaR)'!Z21</f>
        <v>-1.1615099517433433E-2</v>
      </c>
      <c r="E276">
        <f t="shared" si="0"/>
        <v>0</v>
      </c>
    </row>
    <row r="277" spans="1:5" x14ac:dyDescent="0.2">
      <c r="A277" s="175">
        <v>41334</v>
      </c>
      <c r="B277" s="18">
        <f>LN(List1R!W333/List1R!W334)</f>
        <v>-1.5048667016397484E-3</v>
      </c>
      <c r="D277" s="26">
        <f>'List2R (VaR)'!Z22</f>
        <v>-1.1702056404131942E-2</v>
      </c>
      <c r="E277">
        <f t="shared" si="0"/>
        <v>0</v>
      </c>
    </row>
    <row r="278" spans="1:5" x14ac:dyDescent="0.2">
      <c r="A278" s="175">
        <v>41335</v>
      </c>
      <c r="B278" s="18">
        <f>LN(List1R!W334/List1R!W335)</f>
        <v>7.2369513095536298E-4</v>
      </c>
      <c r="D278" s="26">
        <f>'List2R (VaR)'!Z23</f>
        <v>-1.169040234442343E-2</v>
      </c>
      <c r="E278">
        <f t="shared" si="0"/>
        <v>0</v>
      </c>
    </row>
    <row r="279" spans="1:5" x14ac:dyDescent="0.2">
      <c r="A279" s="175">
        <v>41338</v>
      </c>
      <c r="B279" s="18">
        <f>LN(List1R!W335/List1R!W336)</f>
        <v>-9.7919749887393176E-4</v>
      </c>
      <c r="D279" s="26">
        <f>'List2R (VaR)'!Z24</f>
        <v>-1.1650509664144498E-2</v>
      </c>
      <c r="E279">
        <f t="shared" si="0"/>
        <v>0</v>
      </c>
    </row>
    <row r="280" spans="1:5" x14ac:dyDescent="0.2">
      <c r="A280" s="175">
        <v>41339</v>
      </c>
      <c r="B280" s="18">
        <f>LN(List1R!W336/List1R!W337)</f>
        <v>-2.2007924445317539E-3</v>
      </c>
      <c r="D280" s="26">
        <f>'List2R (VaR)'!Z25</f>
        <v>-1.1701618761343527E-2</v>
      </c>
      <c r="E280">
        <f t="shared" si="0"/>
        <v>0</v>
      </c>
    </row>
    <row r="281" spans="1:5" x14ac:dyDescent="0.2">
      <c r="A281" s="175">
        <v>41341</v>
      </c>
      <c r="B281" s="18">
        <f>LN(List1R!W337/List1R!W338)</f>
        <v>-2.4761056203129799E-3</v>
      </c>
      <c r="D281" s="26">
        <f>'List2R (VaR)'!Z26</f>
        <v>-1.1683137190663813E-2</v>
      </c>
      <c r="E281">
        <f t="shared" si="0"/>
        <v>0</v>
      </c>
    </row>
    <row r="282" spans="1:5" x14ac:dyDescent="0.2">
      <c r="A282" s="175">
        <v>41342</v>
      </c>
      <c r="B282" s="18">
        <f>LN(List1R!W338/List1R!W339)</f>
        <v>1.3280884900271266E-3</v>
      </c>
      <c r="D282" s="26">
        <f>'List2R (VaR)'!Z27</f>
        <v>-1.1639953454414678E-2</v>
      </c>
      <c r="E282">
        <f t="shared" si="0"/>
        <v>0</v>
      </c>
    </row>
    <row r="283" spans="1:5" x14ac:dyDescent="0.2">
      <c r="A283" s="175">
        <v>41345</v>
      </c>
      <c r="B283" s="18">
        <f>LN(List1R!W339/List1R!W340)</f>
        <v>-2.6827396573400305E-3</v>
      </c>
      <c r="D283" s="26">
        <f>'List2R (VaR)'!Z28</f>
        <v>-1.1701174321337144E-2</v>
      </c>
      <c r="E283">
        <f t="shared" si="0"/>
        <v>0</v>
      </c>
    </row>
    <row r="284" spans="1:5" x14ac:dyDescent="0.2">
      <c r="A284" s="175">
        <v>41346</v>
      </c>
      <c r="B284" s="18">
        <f>LN(List1R!W340/List1R!W341)</f>
        <v>-1.733233524093905E-3</v>
      </c>
      <c r="D284" s="26">
        <f>'List2R (VaR)'!Z29</f>
        <v>-1.1705093968636221E-2</v>
      </c>
      <c r="E284">
        <f t="shared" si="0"/>
        <v>0</v>
      </c>
    </row>
    <row r="285" spans="1:5" x14ac:dyDescent="0.2">
      <c r="A285" s="175">
        <v>41347</v>
      </c>
      <c r="B285" s="18">
        <f>LN(List1R!W341/List1R!W342)</f>
        <v>5.8828850011418462E-4</v>
      </c>
      <c r="D285" s="26">
        <f>'List2R (VaR)'!Z30</f>
        <v>-1.1665789361270183E-2</v>
      </c>
      <c r="E285">
        <f t="shared" si="0"/>
        <v>0</v>
      </c>
    </row>
    <row r="286" spans="1:5" x14ac:dyDescent="0.2">
      <c r="A286" s="175">
        <v>41348</v>
      </c>
      <c r="B286" s="18">
        <f>LN(List1R!W342/List1R!W343)</f>
        <v>-1.8720535277752021E-3</v>
      </c>
      <c r="D286" s="26">
        <f>'List2R (VaR)'!Z31</f>
        <v>-1.1634389669435349E-2</v>
      </c>
      <c r="E286">
        <f t="shared" si="0"/>
        <v>0</v>
      </c>
    </row>
    <row r="287" spans="1:5" x14ac:dyDescent="0.2">
      <c r="A287" s="175">
        <v>41349</v>
      </c>
      <c r="B287" s="18">
        <f>LN(List1R!W343/List1R!W344)</f>
        <v>-4.4420943242205494E-3</v>
      </c>
      <c r="D287" s="26">
        <f>'List2R (VaR)'!Z32</f>
        <v>-1.1628584176163739E-2</v>
      </c>
      <c r="E287">
        <f t="shared" si="0"/>
        <v>0</v>
      </c>
    </row>
    <row r="288" spans="1:5" x14ac:dyDescent="0.2">
      <c r="A288" s="175">
        <v>41352</v>
      </c>
      <c r="B288" s="18">
        <f>LN(List1R!W344/List1R!W345)</f>
        <v>-1.059256722686979E-3</v>
      </c>
      <c r="D288" s="26">
        <f>'List2R (VaR)'!Z33</f>
        <v>-1.1695797237463232E-2</v>
      </c>
      <c r="E288">
        <f t="shared" si="0"/>
        <v>0</v>
      </c>
    </row>
    <row r="289" spans="1:5" x14ac:dyDescent="0.2">
      <c r="A289" s="175">
        <v>41353</v>
      </c>
      <c r="B289" s="18">
        <f>LN(List1R!W345/List1R!W346)</f>
        <v>-1.3032273196294966E-3</v>
      </c>
      <c r="D289" s="26">
        <f>'List2R (VaR)'!Z34</f>
        <v>-1.1728078760523335E-2</v>
      </c>
      <c r="E289">
        <f t="shared" si="0"/>
        <v>0</v>
      </c>
    </row>
    <row r="290" spans="1:5" x14ac:dyDescent="0.2">
      <c r="A290" s="175">
        <v>41354</v>
      </c>
      <c r="B290" s="18">
        <f>LN(List1R!W346/List1R!W347)</f>
        <v>9.9557431597626506E-4</v>
      </c>
      <c r="D290" s="26">
        <f>'List2R (VaR)'!Z35</f>
        <v>-1.1721835669557494E-2</v>
      </c>
      <c r="E290">
        <f t="shared" si="0"/>
        <v>0</v>
      </c>
    </row>
    <row r="291" spans="1:5" x14ac:dyDescent="0.2">
      <c r="A291" s="175">
        <v>41355</v>
      </c>
      <c r="B291" s="18">
        <f>LN(List1R!W347/List1R!W348)</f>
        <v>2.1682244940218497E-3</v>
      </c>
      <c r="D291" s="26">
        <f>'List2R (VaR)'!Z36</f>
        <v>-1.1616062805306318E-2</v>
      </c>
      <c r="E291">
        <f t="shared" si="0"/>
        <v>0</v>
      </c>
    </row>
    <row r="292" spans="1:5" x14ac:dyDescent="0.2">
      <c r="A292" s="175">
        <v>41356</v>
      </c>
      <c r="B292" s="18">
        <f>LN(List1R!W348/List1R!W349)</f>
        <v>-1.8494626427805082E-4</v>
      </c>
      <c r="D292" s="26">
        <f>'List2R (VaR)'!Z37</f>
        <v>-1.1575453323707532E-2</v>
      </c>
      <c r="E292">
        <f t="shared" si="0"/>
        <v>0</v>
      </c>
    </row>
    <row r="293" spans="1:5" x14ac:dyDescent="0.2">
      <c r="A293" s="175">
        <v>41359</v>
      </c>
      <c r="B293" s="18">
        <f>LN(List1R!W349/List1R!W350)</f>
        <v>-1.7644809743377148E-3</v>
      </c>
      <c r="D293" s="26">
        <f>'List2R (VaR)'!Z38</f>
        <v>-1.1598415631022197E-2</v>
      </c>
      <c r="E293">
        <f t="shared" si="0"/>
        <v>0</v>
      </c>
    </row>
    <row r="294" spans="1:5" x14ac:dyDescent="0.2">
      <c r="A294" s="175">
        <v>41360</v>
      </c>
      <c r="B294" s="18">
        <f>LN(List1R!W350/List1R!W351)</f>
        <v>-2.3040267503188173E-3</v>
      </c>
      <c r="D294" s="26">
        <f>'List2R (VaR)'!Z39</f>
        <v>-1.1640912121125821E-2</v>
      </c>
      <c r="E294">
        <f t="shared" si="0"/>
        <v>0</v>
      </c>
    </row>
    <row r="295" spans="1:5" x14ac:dyDescent="0.2">
      <c r="A295" s="175">
        <v>41361</v>
      </c>
      <c r="B295" s="18">
        <f>LN(List1R!W351/List1R!W352)</f>
        <v>1.0161231066771791E-3</v>
      </c>
      <c r="D295" s="26">
        <f>'List2R (VaR)'!Z40</f>
        <v>-1.1597003630891223E-2</v>
      </c>
      <c r="E295">
        <f t="shared" si="0"/>
        <v>0</v>
      </c>
    </row>
    <row r="296" spans="1:5" x14ac:dyDescent="0.2">
      <c r="A296" s="175">
        <v>41362</v>
      </c>
      <c r="B296" s="18">
        <f>LN(List1R!W352/List1R!W353)</f>
        <v>-2.3255385930853308E-4</v>
      </c>
      <c r="D296" s="26">
        <f>'List2R (VaR)'!Z41</f>
        <v>-1.1574562838621887E-2</v>
      </c>
      <c r="E296">
        <f t="shared" si="0"/>
        <v>0</v>
      </c>
    </row>
    <row r="297" spans="1:5" x14ac:dyDescent="0.2">
      <c r="A297" s="175">
        <v>41363</v>
      </c>
      <c r="B297" s="18">
        <f>LN(List1R!W353/List1R!W354)</f>
        <v>-2.5100690698420568E-3</v>
      </c>
      <c r="D297" s="26">
        <f>'List2R (VaR)'!Z42</f>
        <v>-1.1494473565155854E-2</v>
      </c>
      <c r="E297">
        <f t="shared" si="0"/>
        <v>0</v>
      </c>
    </row>
    <row r="298" spans="1:5" x14ac:dyDescent="0.2">
      <c r="A298" s="175">
        <v>41366</v>
      </c>
      <c r="B298" s="18">
        <f>LN(List1R!W354/List1R!W355)</f>
        <v>2.6972284374746796E-3</v>
      </c>
      <c r="D298" s="26">
        <f>'List2R (VaR)'!Z43</f>
        <v>-1.1431387645967128E-2</v>
      </c>
      <c r="E298">
        <f t="shared" si="0"/>
        <v>0</v>
      </c>
    </row>
    <row r="299" spans="1:5" x14ac:dyDescent="0.2">
      <c r="A299" s="175">
        <v>41367</v>
      </c>
      <c r="B299" s="18">
        <f>LN(List1R!W355/List1R!W356)</f>
        <v>1.1014901308050967E-3</v>
      </c>
      <c r="D299" s="26">
        <f>'List2R (VaR)'!Z44</f>
        <v>-1.1386956639057467E-2</v>
      </c>
      <c r="E299">
        <f t="shared" si="0"/>
        <v>0</v>
      </c>
    </row>
    <row r="300" spans="1:5" x14ac:dyDescent="0.2">
      <c r="A300" s="175">
        <v>41368</v>
      </c>
      <c r="B300" s="18">
        <f>LN(List1R!W356/List1R!W357)</f>
        <v>-8.5341039035112445E-4</v>
      </c>
      <c r="D300" s="26">
        <f>'List2R (VaR)'!Z45</f>
        <v>-1.1387855398480997E-2</v>
      </c>
      <c r="E300">
        <f t="shared" si="0"/>
        <v>0</v>
      </c>
    </row>
    <row r="301" spans="1:5" x14ac:dyDescent="0.2">
      <c r="A301" s="175">
        <v>41369</v>
      </c>
      <c r="B301" s="18">
        <f>LN(List1R!W357/List1R!W358)</f>
        <v>-1.6901190443656222E-3</v>
      </c>
      <c r="D301" s="26">
        <f>'List2R (VaR)'!Z46</f>
        <v>-1.1364572247636949E-2</v>
      </c>
      <c r="E301">
        <f t="shared" si="0"/>
        <v>0</v>
      </c>
    </row>
    <row r="302" spans="1:5" x14ac:dyDescent="0.2">
      <c r="A302" s="175">
        <v>41370</v>
      </c>
      <c r="B302" s="18">
        <f>LN(List1R!W358/List1R!W359)</f>
        <v>-2.2147993305049437E-3</v>
      </c>
      <c r="D302" s="26">
        <f>'List2R (VaR)'!Z47</f>
        <v>-1.1378442318561466E-2</v>
      </c>
      <c r="E302">
        <f t="shared" si="0"/>
        <v>0</v>
      </c>
    </row>
    <row r="303" spans="1:5" x14ac:dyDescent="0.2">
      <c r="A303" s="175">
        <v>41373</v>
      </c>
      <c r="B303" s="18">
        <f>LN(List1R!W359/List1R!W360)</f>
        <v>3.9479603968049122E-3</v>
      </c>
      <c r="D303" s="26">
        <f>'List2R (VaR)'!Z48</f>
        <v>-1.1315895451302509E-2</v>
      </c>
      <c r="E303">
        <f t="shared" si="0"/>
        <v>0</v>
      </c>
    </row>
    <row r="304" spans="1:5" x14ac:dyDescent="0.2">
      <c r="A304" s="175">
        <v>41374</v>
      </c>
      <c r="B304" s="18">
        <f>LN(List1R!W360/List1R!W361)</f>
        <v>2.6899297272207287E-3</v>
      </c>
      <c r="D304" s="26">
        <f>'List2R (VaR)'!Z49</f>
        <v>-1.1296365651186795E-2</v>
      </c>
      <c r="E304">
        <f t="shared" si="0"/>
        <v>0</v>
      </c>
    </row>
    <row r="305" spans="1:5" x14ac:dyDescent="0.2">
      <c r="A305" s="175">
        <v>41375</v>
      </c>
      <c r="B305" s="18">
        <f>LN(List1R!W361/List1R!W362)</f>
        <v>1.9622548508828469E-3</v>
      </c>
      <c r="D305" s="26">
        <f>'List2R (VaR)'!Z50</f>
        <v>-1.1268253616787174E-2</v>
      </c>
      <c r="E305">
        <f t="shared" si="0"/>
        <v>0</v>
      </c>
    </row>
    <row r="306" spans="1:5" x14ac:dyDescent="0.2">
      <c r="A306" s="175">
        <v>41376</v>
      </c>
      <c r="B306" s="18">
        <f>LN(List1R!W362/List1R!W363)</f>
        <v>8.4361618678613945E-4</v>
      </c>
      <c r="D306" s="26">
        <f>'List2R (VaR)'!Z51</f>
        <v>-1.1270275475725049E-2</v>
      </c>
      <c r="E306">
        <f t="shared" si="0"/>
        <v>0</v>
      </c>
    </row>
    <row r="307" spans="1:5" x14ac:dyDescent="0.2">
      <c r="A307" s="175">
        <v>41377</v>
      </c>
      <c r="B307" s="18">
        <f>LN(List1R!W363/List1R!W364)</f>
        <v>-3.8099856390757668E-3</v>
      </c>
      <c r="D307" s="26">
        <f>'List2R (VaR)'!Z52</f>
        <v>-1.1297171665268084E-2</v>
      </c>
      <c r="E307">
        <f t="shared" si="0"/>
        <v>0</v>
      </c>
    </row>
    <row r="308" spans="1:5" x14ac:dyDescent="0.2">
      <c r="A308" s="175">
        <v>41380</v>
      </c>
      <c r="B308" s="18">
        <f>LN(List1R!W364/List1R!W365)</f>
        <v>-5.7520695448659597E-4</v>
      </c>
      <c r="D308" s="26">
        <f>'List2R (VaR)'!Z53</f>
        <v>-1.1327758812367557E-2</v>
      </c>
      <c r="E308">
        <f t="shared" si="0"/>
        <v>0</v>
      </c>
    </row>
    <row r="309" spans="1:5" x14ac:dyDescent="0.2">
      <c r="A309" s="175">
        <v>41381</v>
      </c>
      <c r="B309" s="18">
        <f>LN(List1R!W365/List1R!W366)</f>
        <v>-8.8123044301137107E-4</v>
      </c>
      <c r="D309" s="26">
        <f>'List2R (VaR)'!Z54</f>
        <v>-1.1341148636666623E-2</v>
      </c>
      <c r="E309">
        <f t="shared" si="0"/>
        <v>0</v>
      </c>
    </row>
    <row r="310" spans="1:5" x14ac:dyDescent="0.2">
      <c r="A310" s="175">
        <v>41382</v>
      </c>
      <c r="B310" s="18">
        <f>LN(List1R!W366/List1R!W367)</f>
        <v>6.4697380539450241E-4</v>
      </c>
      <c r="D310" s="26">
        <f>'List2R (VaR)'!Z55</f>
        <v>-1.1305455989588488E-2</v>
      </c>
      <c r="E310">
        <f t="shared" si="0"/>
        <v>0</v>
      </c>
    </row>
    <row r="311" spans="1:5" x14ac:dyDescent="0.2">
      <c r="A311" s="175">
        <v>41383</v>
      </c>
      <c r="B311" s="18">
        <f>LN(List1R!W367/List1R!W368)</f>
        <v>-1.0315846507116004E-3</v>
      </c>
      <c r="D311" s="26">
        <f>'List2R (VaR)'!Z56</f>
        <v>-1.1329058344554579E-2</v>
      </c>
      <c r="E311">
        <f t="shared" si="0"/>
        <v>0</v>
      </c>
    </row>
    <row r="312" spans="1:5" x14ac:dyDescent="0.2">
      <c r="A312" s="175">
        <v>41387</v>
      </c>
      <c r="B312" s="18">
        <f>LN(List1R!W368/List1R!W369)</f>
        <v>-5.9457223246134339E-3</v>
      </c>
      <c r="D312" s="26">
        <f>'List2R (VaR)'!Z57</f>
        <v>-1.1409714106434059E-2</v>
      </c>
      <c r="E312">
        <f t="shared" si="0"/>
        <v>0</v>
      </c>
    </row>
    <row r="313" spans="1:5" x14ac:dyDescent="0.2">
      <c r="A313" s="175">
        <v>41388</v>
      </c>
      <c r="B313" s="18">
        <f>LN(List1R!W369/List1R!W370)</f>
        <v>-3.6751449913347833E-3</v>
      </c>
      <c r="D313" s="26">
        <f>'List2R (VaR)'!Z58</f>
        <v>-1.1419939113308053E-2</v>
      </c>
      <c r="E313">
        <f t="shared" si="0"/>
        <v>0</v>
      </c>
    </row>
    <row r="314" spans="1:5" x14ac:dyDescent="0.2">
      <c r="A314" s="175">
        <v>41389</v>
      </c>
      <c r="B314" s="18">
        <f>LN(List1R!W370/List1R!W371)</f>
        <v>2.3000860925740524E-3</v>
      </c>
      <c r="D314" s="26">
        <f>'List2R (VaR)'!Z59</f>
        <v>-1.163624328113627E-2</v>
      </c>
      <c r="E314">
        <f t="shared" si="0"/>
        <v>0</v>
      </c>
    </row>
    <row r="315" spans="1:5" x14ac:dyDescent="0.2">
      <c r="A315" s="175">
        <v>41390</v>
      </c>
      <c r="B315" s="18">
        <f>LN(List1R!W371/List1R!W372)</f>
        <v>4.7328332975811921E-4</v>
      </c>
      <c r="D315" s="26">
        <f>'List2R (VaR)'!Z60</f>
        <v>-1.1670752459426545E-2</v>
      </c>
      <c r="E315">
        <f t="shared" si="0"/>
        <v>0</v>
      </c>
    </row>
    <row r="316" spans="1:5" x14ac:dyDescent="0.2">
      <c r="A316" s="175">
        <v>41391</v>
      </c>
      <c r="B316" s="18">
        <f>LN(List1R!W372/List1R!W373)</f>
        <v>-9.9535597135636702E-5</v>
      </c>
      <c r="D316" s="26">
        <f>'List2R (VaR)'!Z61</f>
        <v>-1.1695488309360808E-2</v>
      </c>
      <c r="E316">
        <f t="shared" si="0"/>
        <v>0</v>
      </c>
    </row>
    <row r="317" spans="1:5" x14ac:dyDescent="0.2">
      <c r="A317" s="175">
        <v>41395</v>
      </c>
      <c r="B317" s="18">
        <f>LN(List1R!W373/List1R!W374)</f>
        <v>-5.2554180721677366E-3</v>
      </c>
      <c r="D317" s="26">
        <f>'List2R (VaR)'!Z62</f>
        <v>-1.1716373501416941E-2</v>
      </c>
      <c r="E317">
        <f t="shared" si="0"/>
        <v>0</v>
      </c>
    </row>
    <row r="318" spans="1:5" x14ac:dyDescent="0.2">
      <c r="A318" s="175">
        <v>41396</v>
      </c>
      <c r="B318" s="18">
        <f>LN(List1R!W374/List1R!W375)</f>
        <v>-1.6723685473600544E-3</v>
      </c>
      <c r="D318" s="26">
        <f>'List2R (VaR)'!Z63</f>
        <v>-1.1737479970563092E-2</v>
      </c>
      <c r="E318">
        <f t="shared" si="0"/>
        <v>0</v>
      </c>
    </row>
    <row r="319" spans="1:5" x14ac:dyDescent="0.2">
      <c r="A319" s="175">
        <v>41397</v>
      </c>
      <c r="B319" s="18">
        <f>LN(List1R!W375/List1R!W376)</f>
        <v>1.4646615144201852E-3</v>
      </c>
      <c r="D319" s="26">
        <f>'List2R (VaR)'!Z64</f>
        <v>-1.1723718556327639E-2</v>
      </c>
      <c r="E319">
        <f t="shared" si="0"/>
        <v>0</v>
      </c>
    </row>
    <row r="320" spans="1:5" x14ac:dyDescent="0.2">
      <c r="A320" s="175">
        <v>41398</v>
      </c>
      <c r="B320" s="18">
        <f>LN(List1R!W376/List1R!W377)</f>
        <v>4.8921694084846385E-3</v>
      </c>
      <c r="D320" s="26">
        <f>'List2R (VaR)'!Z65</f>
        <v>-1.16199953073793E-2</v>
      </c>
      <c r="E320">
        <f t="shared" si="0"/>
        <v>0</v>
      </c>
    </row>
    <row r="321" spans="1:5" x14ac:dyDescent="0.2">
      <c r="A321" s="175">
        <v>41403</v>
      </c>
      <c r="B321" s="18">
        <f>LN(List1R!W377/List1R!W378)</f>
        <v>2.0091023991886552E-3</v>
      </c>
      <c r="D321" s="26">
        <f>'List2R (VaR)'!Z66</f>
        <v>-1.1645096809207818E-2</v>
      </c>
      <c r="E321">
        <f t="shared" si="0"/>
        <v>0</v>
      </c>
    </row>
    <row r="322" spans="1:5" x14ac:dyDescent="0.2">
      <c r="A322" s="175">
        <v>41404</v>
      </c>
      <c r="B322" s="18">
        <f>LN(List1R!W378/List1R!W379)</f>
        <v>-5.7487291983010416E-3</v>
      </c>
      <c r="D322" s="26">
        <f>'List2R (VaR)'!Z67</f>
        <v>-1.1707350834401376E-2</v>
      </c>
      <c r="E322">
        <f t="shared" ref="E322:E385" si="1">IF(B322&lt;D322,1,0)</f>
        <v>0</v>
      </c>
    </row>
    <row r="323" spans="1:5" x14ac:dyDescent="0.2">
      <c r="A323" s="175">
        <v>41405</v>
      </c>
      <c r="B323" s="18">
        <f>LN(List1R!W379/List1R!W380)</f>
        <v>-3.7937610057896433E-4</v>
      </c>
      <c r="D323" s="26">
        <f>'List2R (VaR)'!Z68</f>
        <v>-1.1709444099617695E-2</v>
      </c>
      <c r="E323">
        <f t="shared" si="1"/>
        <v>0</v>
      </c>
    </row>
    <row r="324" spans="1:5" x14ac:dyDescent="0.2">
      <c r="A324" s="175">
        <v>41408</v>
      </c>
      <c r="B324" s="18">
        <f>LN(List1R!W380/List1R!W381)</f>
        <v>-1.7249620425932278E-3</v>
      </c>
      <c r="D324" s="26">
        <f>'List2R (VaR)'!Z69</f>
        <v>-1.17672227235257E-2</v>
      </c>
      <c r="E324">
        <f t="shared" si="1"/>
        <v>0</v>
      </c>
    </row>
    <row r="325" spans="1:5" x14ac:dyDescent="0.2">
      <c r="A325" s="175">
        <v>41409</v>
      </c>
      <c r="B325" s="18">
        <f>LN(List1R!W381/List1R!W382)</f>
        <v>-1.3804205504253481E-3</v>
      </c>
      <c r="D325" s="26">
        <f>'List2R (VaR)'!Z70</f>
        <v>-1.1777649461325613E-2</v>
      </c>
      <c r="E325">
        <f t="shared" si="1"/>
        <v>0</v>
      </c>
    </row>
    <row r="326" spans="1:5" x14ac:dyDescent="0.2">
      <c r="A326" s="175">
        <v>41410</v>
      </c>
      <c r="B326" s="18">
        <f>LN(List1R!W382/List1R!W383)</f>
        <v>1.3868897511280492E-3</v>
      </c>
      <c r="D326" s="26">
        <f>'List2R (VaR)'!Z71</f>
        <v>-1.1771889303164466E-2</v>
      </c>
      <c r="E326">
        <f t="shared" si="1"/>
        <v>0</v>
      </c>
    </row>
    <row r="327" spans="1:5" x14ac:dyDescent="0.2">
      <c r="A327" s="175">
        <v>41411</v>
      </c>
      <c r="B327" s="18">
        <f>LN(List1R!W383/List1R!W384)</f>
        <v>2.6562210452655086E-3</v>
      </c>
      <c r="D327" s="26">
        <f>'List2R (VaR)'!Z72</f>
        <v>-1.1746045557180127E-2</v>
      </c>
      <c r="E327">
        <f t="shared" si="1"/>
        <v>0</v>
      </c>
    </row>
    <row r="328" spans="1:5" x14ac:dyDescent="0.2">
      <c r="A328" s="175">
        <v>41412</v>
      </c>
      <c r="B328" s="18">
        <f>LN(List1R!W384/List1R!W385)</f>
        <v>-1.0978551759075821E-3</v>
      </c>
      <c r="D328" s="26">
        <f>'List2R (VaR)'!Z73</f>
        <v>-1.1777007423223011E-2</v>
      </c>
      <c r="E328">
        <f t="shared" si="1"/>
        <v>0</v>
      </c>
    </row>
    <row r="329" spans="1:5" x14ac:dyDescent="0.2">
      <c r="A329" s="175">
        <v>41415</v>
      </c>
      <c r="B329" s="18">
        <f>LN(List1R!W385/List1R!W386)</f>
        <v>-3.3605618274254933E-3</v>
      </c>
      <c r="D329" s="26">
        <f>'List2R (VaR)'!Z74</f>
        <v>-1.1804721696713762E-2</v>
      </c>
      <c r="E329">
        <f t="shared" si="1"/>
        <v>0</v>
      </c>
    </row>
    <row r="330" spans="1:5" x14ac:dyDescent="0.2">
      <c r="A330" s="175">
        <v>41416</v>
      </c>
      <c r="B330" s="18">
        <f>LN(List1R!W386/List1R!W387)</f>
        <v>-1.1168591343100754E-3</v>
      </c>
      <c r="D330" s="26">
        <f>'List2R (VaR)'!Z75</f>
        <v>-1.1809349162303185E-2</v>
      </c>
      <c r="E330">
        <f t="shared" si="1"/>
        <v>0</v>
      </c>
    </row>
    <row r="331" spans="1:5" x14ac:dyDescent="0.2">
      <c r="A331" s="175">
        <v>41417</v>
      </c>
      <c r="B331" s="18">
        <f>LN(List1R!W387/List1R!W388)</f>
        <v>4.4256982002993401E-4</v>
      </c>
      <c r="D331" s="26">
        <f>'List2R (VaR)'!Z76</f>
        <v>-1.1814919335299337E-2</v>
      </c>
      <c r="E331">
        <f t="shared" si="1"/>
        <v>0</v>
      </c>
    </row>
    <row r="332" spans="1:5" x14ac:dyDescent="0.2">
      <c r="A332" s="175">
        <v>41418</v>
      </c>
      <c r="B332" s="18">
        <f>LN(List1R!W388/List1R!W389)</f>
        <v>1.9842355771125257E-3</v>
      </c>
      <c r="D332" s="26">
        <f>'List2R (VaR)'!Z77</f>
        <v>-1.1827438468792997E-2</v>
      </c>
      <c r="E332">
        <f t="shared" si="1"/>
        <v>0</v>
      </c>
    </row>
    <row r="333" spans="1:5" x14ac:dyDescent="0.2">
      <c r="A333" s="175">
        <v>41419</v>
      </c>
      <c r="B333" s="18">
        <f>LN(List1R!W389/List1R!W390)</f>
        <v>8.5858804188798448E-4</v>
      </c>
      <c r="D333" s="26">
        <f>'List2R (VaR)'!Z78</f>
        <v>-1.1816249007945145E-2</v>
      </c>
      <c r="E333">
        <f t="shared" si="1"/>
        <v>0</v>
      </c>
    </row>
    <row r="334" spans="1:5" x14ac:dyDescent="0.2">
      <c r="A334" s="175">
        <v>41422</v>
      </c>
      <c r="B334" s="18">
        <f>LN(List1R!W390/List1R!W391)</f>
        <v>2.5092595681687228E-3</v>
      </c>
      <c r="D334" s="26">
        <f>'List2R (VaR)'!Z79</f>
        <v>-1.1791616851465465E-2</v>
      </c>
      <c r="E334">
        <f t="shared" si="1"/>
        <v>0</v>
      </c>
    </row>
    <row r="335" spans="1:5" x14ac:dyDescent="0.2">
      <c r="A335" s="175">
        <v>41423</v>
      </c>
      <c r="B335" s="18">
        <f>LN(List1R!W391/List1R!W392)</f>
        <v>-1.391642115401013E-3</v>
      </c>
      <c r="D335" s="26">
        <f>'List2R (VaR)'!Z80</f>
        <v>-1.1786924099731149E-2</v>
      </c>
      <c r="E335">
        <f t="shared" si="1"/>
        <v>0</v>
      </c>
    </row>
    <row r="336" spans="1:5" x14ac:dyDescent="0.2">
      <c r="A336" s="175">
        <v>41424</v>
      </c>
      <c r="B336" s="18">
        <f>LN(List1R!W392/List1R!W393)</f>
        <v>2.0247963140296267E-3</v>
      </c>
      <c r="D336" s="26">
        <f>'List2R (VaR)'!Z81</f>
        <v>-1.1761562237569544E-2</v>
      </c>
      <c r="E336">
        <f t="shared" si="1"/>
        <v>0</v>
      </c>
    </row>
    <row r="337" spans="1:5" x14ac:dyDescent="0.2">
      <c r="A337" s="175">
        <v>41425</v>
      </c>
      <c r="B337" s="18">
        <f>LN(List1R!W393/List1R!W394)</f>
        <v>3.4145347623310929E-4</v>
      </c>
      <c r="D337" s="26">
        <f>'List2R (VaR)'!Z82</f>
        <v>-1.1697095917705784E-2</v>
      </c>
      <c r="E337">
        <f t="shared" si="1"/>
        <v>0</v>
      </c>
    </row>
    <row r="338" spans="1:5" x14ac:dyDescent="0.2">
      <c r="A338" s="175">
        <v>41426</v>
      </c>
      <c r="B338" s="18">
        <f>LN(List1R!W394/List1R!W395)</f>
        <v>-4.7464981484786921E-3</v>
      </c>
      <c r="D338" s="26">
        <f>'List2R (VaR)'!Z83</f>
        <v>-1.1652474967757074E-2</v>
      </c>
      <c r="E338">
        <f t="shared" si="1"/>
        <v>0</v>
      </c>
    </row>
    <row r="339" spans="1:5" x14ac:dyDescent="0.2">
      <c r="A339" s="175">
        <v>41429</v>
      </c>
      <c r="B339" s="18">
        <f>LN(List1R!W395/List1R!W396)</f>
        <v>5.9082074761871361E-4</v>
      </c>
      <c r="D339" s="26">
        <f>'List2R (VaR)'!Z84</f>
        <v>-1.1625609576354634E-2</v>
      </c>
      <c r="E339">
        <f t="shared" si="1"/>
        <v>0</v>
      </c>
    </row>
    <row r="340" spans="1:5" x14ac:dyDescent="0.2">
      <c r="A340" s="175">
        <v>41430</v>
      </c>
      <c r="B340" s="18">
        <f>LN(List1R!W396/List1R!W397)</f>
        <v>2.8804307466735626E-3</v>
      </c>
      <c r="D340" s="26">
        <f>'List2R (VaR)'!Z85</f>
        <v>-1.1561395588620326E-2</v>
      </c>
      <c r="E340">
        <f t="shared" si="1"/>
        <v>0</v>
      </c>
    </row>
    <row r="341" spans="1:5" x14ac:dyDescent="0.2">
      <c r="A341" s="175">
        <v>41431</v>
      </c>
      <c r="B341" s="18">
        <f>LN(List1R!W397/List1R!W398)</f>
        <v>-4.3457593092335921E-4</v>
      </c>
      <c r="D341" s="26">
        <f>'List2R (VaR)'!Z86</f>
        <v>-1.1527835177898127E-2</v>
      </c>
      <c r="E341">
        <f t="shared" si="1"/>
        <v>0</v>
      </c>
    </row>
    <row r="342" spans="1:5" x14ac:dyDescent="0.2">
      <c r="A342" s="175">
        <v>41432</v>
      </c>
      <c r="B342" s="18">
        <f>LN(List1R!W398/List1R!W399)</f>
        <v>-8.5885057933814807E-4</v>
      </c>
      <c r="D342" s="26">
        <f>'List2R (VaR)'!Z87</f>
        <v>-1.1530113721799835E-2</v>
      </c>
      <c r="E342">
        <f t="shared" si="1"/>
        <v>0</v>
      </c>
    </row>
    <row r="343" spans="1:5" x14ac:dyDescent="0.2">
      <c r="A343" s="175">
        <v>41433</v>
      </c>
      <c r="B343" s="18">
        <f>LN(List1R!W399/List1R!W400)</f>
        <v>-6.0021498621965874E-4</v>
      </c>
      <c r="D343" s="26">
        <f>'List2R (VaR)'!Z88</f>
        <v>-1.1544333365776956E-2</v>
      </c>
      <c r="E343">
        <f t="shared" si="1"/>
        <v>0</v>
      </c>
    </row>
    <row r="344" spans="1:5" x14ac:dyDescent="0.2">
      <c r="A344" s="175">
        <v>41437</v>
      </c>
      <c r="B344" s="18">
        <f>LN(List1R!W400/List1R!W401)</f>
        <v>-1.2549785695355879E-3</v>
      </c>
      <c r="D344" s="26">
        <f>'List2R (VaR)'!Z89</f>
        <v>-1.157369688152245E-2</v>
      </c>
      <c r="E344">
        <f t="shared" si="1"/>
        <v>0</v>
      </c>
    </row>
    <row r="345" spans="1:5" x14ac:dyDescent="0.2">
      <c r="A345" s="175">
        <v>41438</v>
      </c>
      <c r="B345" s="18">
        <f>LN(List1R!W401/List1R!W402)</f>
        <v>-6.8405455014108191E-4</v>
      </c>
      <c r="D345" s="26">
        <f>'List2R (VaR)'!Z90</f>
        <v>-1.1552749052776881E-2</v>
      </c>
      <c r="E345">
        <f t="shared" si="1"/>
        <v>0</v>
      </c>
    </row>
    <row r="346" spans="1:5" x14ac:dyDescent="0.2">
      <c r="A346" s="175">
        <v>41439</v>
      </c>
      <c r="B346" s="18">
        <f>LN(List1R!W402/List1R!W403)</f>
        <v>1.369973728730606E-3</v>
      </c>
      <c r="D346" s="26">
        <f>'List2R (VaR)'!Z91</f>
        <v>-1.1538120312866612E-2</v>
      </c>
      <c r="E346">
        <f t="shared" si="1"/>
        <v>0</v>
      </c>
    </row>
    <row r="347" spans="1:5" x14ac:dyDescent="0.2">
      <c r="A347" s="175">
        <v>41440</v>
      </c>
      <c r="B347" s="18">
        <f>LN(List1R!W403/List1R!W404)</f>
        <v>6.1015909146891218E-3</v>
      </c>
      <c r="D347" s="26">
        <f>'List2R (VaR)'!Z92</f>
        <v>-1.1324842537057213E-2</v>
      </c>
      <c r="E347">
        <f t="shared" si="1"/>
        <v>0</v>
      </c>
    </row>
    <row r="348" spans="1:5" x14ac:dyDescent="0.2">
      <c r="A348" s="175">
        <v>41443</v>
      </c>
      <c r="B348" s="18">
        <f>LN(List1R!W404/List1R!W405)</f>
        <v>4.5168132134390596E-3</v>
      </c>
      <c r="D348" s="26">
        <f>'List2R (VaR)'!Z93</f>
        <v>-1.1254762779102217E-2</v>
      </c>
      <c r="E348">
        <f t="shared" si="1"/>
        <v>0</v>
      </c>
    </row>
    <row r="349" spans="1:5" x14ac:dyDescent="0.2">
      <c r="A349" s="175">
        <v>41444</v>
      </c>
      <c r="B349" s="18">
        <f>LN(List1R!W405/List1R!W406)</f>
        <v>2.5901169641092798E-3</v>
      </c>
      <c r="D349" s="26">
        <f>'List2R (VaR)'!Z94</f>
        <v>-1.1168406771374985E-2</v>
      </c>
      <c r="E349">
        <f t="shared" si="1"/>
        <v>0</v>
      </c>
    </row>
    <row r="350" spans="1:5" x14ac:dyDescent="0.2">
      <c r="A350" s="175">
        <v>41445</v>
      </c>
      <c r="B350" s="18">
        <f>LN(List1R!W406/List1R!W407)</f>
        <v>1.3209643511560861E-4</v>
      </c>
      <c r="D350" s="26">
        <f>'List2R (VaR)'!Z95</f>
        <v>-1.1070502133213327E-2</v>
      </c>
      <c r="E350">
        <f t="shared" si="1"/>
        <v>0</v>
      </c>
    </row>
    <row r="351" spans="1:5" x14ac:dyDescent="0.2">
      <c r="A351" s="175">
        <v>41446</v>
      </c>
      <c r="B351" s="18">
        <f>LN(List1R!W407/List1R!W408)</f>
        <v>-3.1411507124262197E-3</v>
      </c>
      <c r="D351" s="26">
        <f>'List2R (VaR)'!Z96</f>
        <v>-1.1138272764718616E-2</v>
      </c>
      <c r="E351">
        <f t="shared" si="1"/>
        <v>0</v>
      </c>
    </row>
    <row r="352" spans="1:5" x14ac:dyDescent="0.2">
      <c r="A352" s="175">
        <v>41447</v>
      </c>
      <c r="B352" s="18">
        <f>LN(List1R!W408/List1R!W409)</f>
        <v>-8.6163693613888596E-4</v>
      </c>
      <c r="D352" s="26">
        <f>'List2R (VaR)'!Z97</f>
        <v>-1.1180159545526314E-2</v>
      </c>
      <c r="E352">
        <f t="shared" si="1"/>
        <v>0</v>
      </c>
    </row>
    <row r="353" spans="1:5" x14ac:dyDescent="0.2">
      <c r="A353" s="175">
        <v>41450</v>
      </c>
      <c r="B353" s="18">
        <f>LN(List1R!W409/List1R!W410)</f>
        <v>-6.0386714571575928E-3</v>
      </c>
      <c r="D353" s="26">
        <f>'List2R (VaR)'!Z98</f>
        <v>-1.1216206489585776E-2</v>
      </c>
      <c r="E353">
        <f t="shared" si="1"/>
        <v>0</v>
      </c>
    </row>
    <row r="354" spans="1:5" x14ac:dyDescent="0.2">
      <c r="A354" s="175">
        <v>41451</v>
      </c>
      <c r="B354" s="18">
        <f>LN(List1R!W410/List1R!W411)</f>
        <v>-1.6467980181640863E-5</v>
      </c>
      <c r="D354" s="26">
        <f>'List2R (VaR)'!Z99</f>
        <v>-1.1165609427181492E-2</v>
      </c>
      <c r="E354">
        <f t="shared" si="1"/>
        <v>0</v>
      </c>
    </row>
    <row r="355" spans="1:5" x14ac:dyDescent="0.2">
      <c r="A355" s="175">
        <v>41452</v>
      </c>
      <c r="B355" s="18">
        <f>LN(List1R!W411/List1R!W412)</f>
        <v>2.7697520784482761E-4</v>
      </c>
      <c r="D355" s="26">
        <f>'List2R (VaR)'!Z100</f>
        <v>-1.1148486285965814E-2</v>
      </c>
      <c r="E355">
        <f t="shared" si="1"/>
        <v>0</v>
      </c>
    </row>
    <row r="356" spans="1:5" x14ac:dyDescent="0.2">
      <c r="A356" s="175">
        <v>41453</v>
      </c>
      <c r="B356" s="18">
        <f>LN(List1R!W412/List1R!W413)</f>
        <v>1.7543401506853562E-3</v>
      </c>
      <c r="D356" s="26">
        <f>'List2R (VaR)'!Z101</f>
        <v>-1.110555540758063E-2</v>
      </c>
      <c r="E356">
        <f t="shared" si="1"/>
        <v>0</v>
      </c>
    </row>
    <row r="357" spans="1:5" x14ac:dyDescent="0.2">
      <c r="A357" s="175">
        <v>41454</v>
      </c>
      <c r="B357" s="18">
        <f>LN(List1R!W413/List1R!W414)</f>
        <v>5.5684064970240533E-4</v>
      </c>
      <c r="D357" s="26">
        <f>'List2R (VaR)'!Z102</f>
        <v>-1.1140616880345544E-2</v>
      </c>
      <c r="E357">
        <f t="shared" si="1"/>
        <v>0</v>
      </c>
    </row>
    <row r="358" spans="1:5" x14ac:dyDescent="0.2">
      <c r="A358" s="175">
        <v>41457</v>
      </c>
      <c r="B358" s="18">
        <f>LN(List1R!W414/List1R!W415)</f>
        <v>-1.1248725190790515E-3</v>
      </c>
      <c r="D358" s="26">
        <f>'List2R (VaR)'!Z103</f>
        <v>-1.11412092201908E-2</v>
      </c>
      <c r="E358">
        <f t="shared" si="1"/>
        <v>0</v>
      </c>
    </row>
    <row r="359" spans="1:5" x14ac:dyDescent="0.2">
      <c r="A359" s="175">
        <v>41458</v>
      </c>
      <c r="B359" s="18">
        <f>LN(List1R!W415/List1R!W416)</f>
        <v>3.586408813771732E-4</v>
      </c>
      <c r="D359" s="26">
        <f>'List2R (VaR)'!Z104</f>
        <v>-1.1182665800979635E-2</v>
      </c>
      <c r="E359">
        <f t="shared" si="1"/>
        <v>0</v>
      </c>
    </row>
    <row r="360" spans="1:5" x14ac:dyDescent="0.2">
      <c r="A360" s="175">
        <v>41459</v>
      </c>
      <c r="B360" s="18">
        <f>LN(List1R!W416/List1R!W417)</f>
        <v>-2.988785707351974E-5</v>
      </c>
      <c r="D360" s="26">
        <f>'List2R (VaR)'!Z105</f>
        <v>-1.1185150596350229E-2</v>
      </c>
      <c r="E360">
        <f t="shared" si="1"/>
        <v>0</v>
      </c>
    </row>
    <row r="361" spans="1:5" x14ac:dyDescent="0.2">
      <c r="A361" s="175">
        <v>41460</v>
      </c>
      <c r="B361" s="18">
        <f>LN(List1R!W417/List1R!W418)</f>
        <v>4.292084263270806E-3</v>
      </c>
      <c r="D361" s="26">
        <f>'List2R (VaR)'!Z106</f>
        <v>-1.109945940470876E-2</v>
      </c>
      <c r="E361">
        <f t="shared" si="1"/>
        <v>0</v>
      </c>
    </row>
    <row r="362" spans="1:5" x14ac:dyDescent="0.2">
      <c r="A362" s="175">
        <v>41461</v>
      </c>
      <c r="B362" s="18">
        <f>LN(List1R!W418/List1R!W419)</f>
        <v>1.9468181778038661E-3</v>
      </c>
      <c r="D362" s="26">
        <f>'List2R (VaR)'!Z107</f>
        <v>-1.1061477895588675E-2</v>
      </c>
      <c r="E362">
        <f t="shared" si="1"/>
        <v>0</v>
      </c>
    </row>
    <row r="363" spans="1:5" x14ac:dyDescent="0.2">
      <c r="A363" s="175">
        <v>41464</v>
      </c>
      <c r="B363" s="18">
        <f>LN(List1R!W419/List1R!W420)</f>
        <v>2.9841193004676437E-3</v>
      </c>
      <c r="D363" s="26">
        <f>'List2R (VaR)'!Z108</f>
        <v>-1.1023424155411061E-2</v>
      </c>
      <c r="E363">
        <f t="shared" si="1"/>
        <v>0</v>
      </c>
    </row>
    <row r="364" spans="1:5" x14ac:dyDescent="0.2">
      <c r="A364" s="175">
        <v>41465</v>
      </c>
      <c r="B364" s="18">
        <f>LN(List1R!W420/List1R!W421)</f>
        <v>-3.2685178902095687E-3</v>
      </c>
      <c r="D364" s="26">
        <f>'List2R (VaR)'!Z109</f>
        <v>-1.1013102758989996E-2</v>
      </c>
      <c r="E364">
        <f t="shared" si="1"/>
        <v>0</v>
      </c>
    </row>
    <row r="365" spans="1:5" x14ac:dyDescent="0.2">
      <c r="A365" s="175">
        <v>41466</v>
      </c>
      <c r="B365" s="18">
        <f>LN(List1R!W421/List1R!W422)</f>
        <v>2.4172748539998605E-3</v>
      </c>
      <c r="D365" s="26">
        <f>'List2R (VaR)'!Z110</f>
        <v>-1.0985323749815685E-2</v>
      </c>
      <c r="E365">
        <f t="shared" si="1"/>
        <v>0</v>
      </c>
    </row>
    <row r="366" spans="1:5" x14ac:dyDescent="0.2">
      <c r="A366" s="175">
        <v>41467</v>
      </c>
      <c r="B366" s="18">
        <f>LN(List1R!W422/List1R!W423)</f>
        <v>-2.6470436691442222E-3</v>
      </c>
      <c r="D366" s="26">
        <f>'List2R (VaR)'!Z111</f>
        <v>-1.099460041849345E-2</v>
      </c>
      <c r="E366">
        <f t="shared" si="1"/>
        <v>0</v>
      </c>
    </row>
    <row r="367" spans="1:5" x14ac:dyDescent="0.2">
      <c r="A367" s="175">
        <v>41468</v>
      </c>
      <c r="B367" s="18">
        <f>LN(List1R!W423/List1R!W424)</f>
        <v>-2.6137142453632346E-3</v>
      </c>
      <c r="D367" s="26">
        <f>'List2R (VaR)'!Z112</f>
        <v>-1.1032971298129074E-2</v>
      </c>
      <c r="E367">
        <f t="shared" si="1"/>
        <v>0</v>
      </c>
    </row>
    <row r="368" spans="1:5" x14ac:dyDescent="0.2">
      <c r="A368" s="175">
        <v>41471</v>
      </c>
      <c r="B368" s="18">
        <f>LN(List1R!W424/List1R!W425)</f>
        <v>-1.8898383605285957E-3</v>
      </c>
      <c r="D368" s="26">
        <f>'List2R (VaR)'!Z113</f>
        <v>-1.1037427584576655E-2</v>
      </c>
      <c r="E368">
        <f t="shared" si="1"/>
        <v>0</v>
      </c>
    </row>
    <row r="369" spans="1:5" x14ac:dyDescent="0.2">
      <c r="A369" s="175">
        <v>41472</v>
      </c>
      <c r="B369" s="18">
        <f>LN(List1R!W425/List1R!W426)</f>
        <v>5.9680534634494497E-4</v>
      </c>
      <c r="D369" s="26">
        <f>'List2R (VaR)'!Z114</f>
        <v>-1.1017006797446414E-2</v>
      </c>
      <c r="E369">
        <f t="shared" si="1"/>
        <v>0</v>
      </c>
    </row>
    <row r="370" spans="1:5" x14ac:dyDescent="0.2">
      <c r="A370" s="175">
        <v>41473</v>
      </c>
      <c r="B370" s="18">
        <f>LN(List1R!W426/List1R!W427)</f>
        <v>1.0401058300205273E-3</v>
      </c>
      <c r="D370" s="26">
        <f>'List2R (VaR)'!Z115</f>
        <v>-1.0980583377264232E-2</v>
      </c>
      <c r="E370">
        <f t="shared" si="1"/>
        <v>0</v>
      </c>
    </row>
    <row r="371" spans="1:5" x14ac:dyDescent="0.2">
      <c r="A371" s="175">
        <v>41474</v>
      </c>
      <c r="B371" s="18">
        <f>LN(List1R!W427/List1R!W428)</f>
        <v>3.5703531501237411E-4</v>
      </c>
      <c r="D371" s="26">
        <f>'List2R (VaR)'!Z116</f>
        <v>-1.0961386968382414E-2</v>
      </c>
      <c r="E371">
        <f t="shared" si="1"/>
        <v>0</v>
      </c>
    </row>
    <row r="372" spans="1:5" x14ac:dyDescent="0.2">
      <c r="A372" s="175">
        <v>41475</v>
      </c>
      <c r="B372" s="18">
        <f>LN(List1R!W428/List1R!W429)</f>
        <v>-4.2244836608591518E-4</v>
      </c>
      <c r="D372" s="26">
        <f>'List2R (VaR)'!Z117</f>
        <v>-1.0974271924547297E-2</v>
      </c>
      <c r="E372">
        <f t="shared" si="1"/>
        <v>0</v>
      </c>
    </row>
    <row r="373" spans="1:5" x14ac:dyDescent="0.2">
      <c r="A373" s="175">
        <v>41478</v>
      </c>
      <c r="B373" s="18">
        <f>LN(List1R!W429/List1R!W430)</f>
        <v>8.3992063838627957E-4</v>
      </c>
      <c r="D373" s="26">
        <f>'List2R (VaR)'!Z118</f>
        <v>-1.095428660612593E-2</v>
      </c>
      <c r="E373">
        <f t="shared" si="1"/>
        <v>0</v>
      </c>
    </row>
    <row r="374" spans="1:5" x14ac:dyDescent="0.2">
      <c r="A374" s="175">
        <v>41479</v>
      </c>
      <c r="B374" s="18">
        <f>LN(List1R!W430/List1R!W431)</f>
        <v>3.9313298241608905E-3</v>
      </c>
      <c r="D374" s="26">
        <f>'List2R (VaR)'!Z119</f>
        <v>-1.0928731994844131E-2</v>
      </c>
      <c r="E374">
        <f t="shared" si="1"/>
        <v>0</v>
      </c>
    </row>
    <row r="375" spans="1:5" x14ac:dyDescent="0.2">
      <c r="A375" s="175">
        <v>41480</v>
      </c>
      <c r="B375" s="18">
        <f>LN(List1R!W431/List1R!W432)</f>
        <v>-8.7370224821373707E-4</v>
      </c>
      <c r="D375" s="26">
        <f>'List2R (VaR)'!Z120</f>
        <v>-1.0957670635709484E-2</v>
      </c>
      <c r="E375">
        <f t="shared" si="1"/>
        <v>0</v>
      </c>
    </row>
    <row r="376" spans="1:5" x14ac:dyDescent="0.2">
      <c r="A376" s="175">
        <v>41481</v>
      </c>
      <c r="B376" s="18">
        <f>LN(List1R!W432/List1R!W433)</f>
        <v>-1.0712530258240834E-3</v>
      </c>
      <c r="D376" s="26">
        <f>'List2R (VaR)'!Z121</f>
        <v>-1.096870518846306E-2</v>
      </c>
      <c r="E376">
        <f t="shared" si="1"/>
        <v>0</v>
      </c>
    </row>
    <row r="377" spans="1:5" x14ac:dyDescent="0.2">
      <c r="A377" s="175">
        <v>41482</v>
      </c>
      <c r="B377" s="18">
        <f>LN(List1R!W433/List1R!W434)</f>
        <v>-4.0399850087771043E-3</v>
      </c>
      <c r="D377" s="26">
        <f>'List2R (VaR)'!Z122</f>
        <v>-1.0994738974241464E-2</v>
      </c>
      <c r="E377">
        <f t="shared" si="1"/>
        <v>0</v>
      </c>
    </row>
    <row r="378" spans="1:5" x14ac:dyDescent="0.2">
      <c r="A378" s="175">
        <v>41485</v>
      </c>
      <c r="B378" s="18">
        <f>LN(List1R!W434/List1R!W435)</f>
        <v>4.3066350042491794E-4</v>
      </c>
      <c r="D378" s="26">
        <f>'List2R (VaR)'!Z123</f>
        <v>-1.0994635731320543E-2</v>
      </c>
      <c r="E378">
        <f t="shared" si="1"/>
        <v>0</v>
      </c>
    </row>
    <row r="379" spans="1:5" x14ac:dyDescent="0.2">
      <c r="A379" s="175">
        <v>41486</v>
      </c>
      <c r="B379" s="18">
        <f>LN(List1R!W435/List1R!W436)</f>
        <v>2.9786350127776918E-4</v>
      </c>
      <c r="D379" s="26">
        <f>'List2R (VaR)'!Z124</f>
        <v>-1.097712098353089E-2</v>
      </c>
      <c r="E379">
        <f t="shared" si="1"/>
        <v>0</v>
      </c>
    </row>
    <row r="380" spans="1:5" x14ac:dyDescent="0.2">
      <c r="A380" s="175">
        <v>41487</v>
      </c>
      <c r="B380" s="18">
        <f>LN(List1R!W436/List1R!W437)</f>
        <v>1.0554747507449493E-3</v>
      </c>
      <c r="D380" s="26">
        <f>'List2R (VaR)'!Z125</f>
        <v>-1.0978649583360549E-2</v>
      </c>
      <c r="E380">
        <f t="shared" si="1"/>
        <v>0</v>
      </c>
    </row>
    <row r="381" spans="1:5" x14ac:dyDescent="0.2">
      <c r="A381" s="175">
        <v>41488</v>
      </c>
      <c r="B381" s="18">
        <f>LN(List1R!W437/List1R!W438)</f>
        <v>6.4511540187893099E-4</v>
      </c>
      <c r="D381" s="26">
        <f>'List2R (VaR)'!Z126</f>
        <v>-1.0945210901031312E-2</v>
      </c>
      <c r="E381">
        <f t="shared" si="1"/>
        <v>0</v>
      </c>
    </row>
    <row r="382" spans="1:5" x14ac:dyDescent="0.2">
      <c r="A382" s="175">
        <v>41489</v>
      </c>
      <c r="B382" s="18">
        <f>LN(List1R!W438/List1R!W439)</f>
        <v>-3.385584820266541E-3</v>
      </c>
      <c r="D382" s="26">
        <f>'List2R (VaR)'!Z127</f>
        <v>-1.1005698757638788E-2</v>
      </c>
      <c r="E382">
        <f t="shared" si="1"/>
        <v>0</v>
      </c>
    </row>
    <row r="383" spans="1:5" x14ac:dyDescent="0.2">
      <c r="A383" s="175">
        <v>41492</v>
      </c>
      <c r="B383" s="18">
        <f>LN(List1R!W439/List1R!W440)</f>
        <v>-3.3730308049264618E-3</v>
      </c>
      <c r="D383" s="26">
        <f>'List2R (VaR)'!Z128</f>
        <v>-1.1028771759914614E-2</v>
      </c>
      <c r="E383">
        <f t="shared" si="1"/>
        <v>0</v>
      </c>
    </row>
    <row r="384" spans="1:5" x14ac:dyDescent="0.2">
      <c r="A384" s="175">
        <v>41493</v>
      </c>
      <c r="B384" s="18">
        <f>LN(List1R!W440/List1R!W441)</f>
        <v>1.2834884200545059E-3</v>
      </c>
      <c r="D384" s="26">
        <f>'List2R (VaR)'!Z129</f>
        <v>-1.0987250179201302E-2</v>
      </c>
      <c r="E384">
        <f t="shared" si="1"/>
        <v>0</v>
      </c>
    </row>
    <row r="385" spans="1:5" x14ac:dyDescent="0.2">
      <c r="A385" s="175">
        <v>41494</v>
      </c>
      <c r="B385" s="18">
        <f>LN(List1R!W441/List1R!W442)</f>
        <v>8.1461012917247904E-4</v>
      </c>
      <c r="D385" s="26">
        <f>'List2R (VaR)'!Z130</f>
        <v>-1.0990347793163718E-2</v>
      </c>
      <c r="E385">
        <f t="shared" si="1"/>
        <v>0</v>
      </c>
    </row>
    <row r="386" spans="1:5" x14ac:dyDescent="0.2">
      <c r="A386" s="175">
        <v>41495</v>
      </c>
      <c r="B386" s="18">
        <f>LN(List1R!W442/List1R!W443)</f>
        <v>1.5825728656160502E-3</v>
      </c>
      <c r="D386" s="26">
        <f>'List2R (VaR)'!Z131</f>
        <v>-1.0959628247186513E-2</v>
      </c>
      <c r="E386">
        <f t="shared" ref="E386:E391" si="2">IF(B386&lt;D386,1,0)</f>
        <v>0</v>
      </c>
    </row>
    <row r="387" spans="1:5" x14ac:dyDescent="0.2">
      <c r="A387" s="175">
        <v>41496</v>
      </c>
      <c r="B387" s="18">
        <f>LN(List1R!W443/List1R!W444)</f>
        <v>-1.6120768885443163E-3</v>
      </c>
      <c r="D387" s="26">
        <f>'List2R (VaR)'!Z132</f>
        <v>-1.0980326102293334E-2</v>
      </c>
      <c r="E387">
        <f t="shared" si="2"/>
        <v>0</v>
      </c>
    </row>
    <row r="388" spans="1:5" x14ac:dyDescent="0.2">
      <c r="A388" s="175">
        <v>41499</v>
      </c>
      <c r="B388" s="18">
        <f>LN(List1R!W444/List1R!W445)</f>
        <v>-3.6541617574059214E-4</v>
      </c>
      <c r="D388" s="26">
        <f>'List2R (VaR)'!Z133</f>
        <v>-1.0983643674018762E-2</v>
      </c>
      <c r="E388">
        <f t="shared" si="2"/>
        <v>0</v>
      </c>
    </row>
    <row r="389" spans="1:5" x14ac:dyDescent="0.2">
      <c r="A389" s="175">
        <v>41500</v>
      </c>
      <c r="B389" s="18">
        <f>LN(List1R!W445/List1R!W446)</f>
        <v>-1.4843030228106012E-3</v>
      </c>
      <c r="D389" s="26">
        <f>'List2R (VaR)'!Z134</f>
        <v>-1.0985587351828269E-2</v>
      </c>
      <c r="E389">
        <f t="shared" si="2"/>
        <v>0</v>
      </c>
    </row>
    <row r="390" spans="1:5" x14ac:dyDescent="0.2">
      <c r="A390" s="175">
        <v>41501</v>
      </c>
      <c r="B390" s="18">
        <f>LN(List1R!W446/List1R!W447)</f>
        <v>7.3905692143479292E-4</v>
      </c>
      <c r="D390" s="26">
        <f>'List2R (VaR)'!Z135</f>
        <v>-1.09476714196478E-2</v>
      </c>
      <c r="E390">
        <f t="shared" si="2"/>
        <v>0</v>
      </c>
    </row>
    <row r="391" spans="1:5" x14ac:dyDescent="0.2">
      <c r="A391" s="175">
        <v>41502</v>
      </c>
      <c r="B391" s="18">
        <f>LN(List1R!W447/List1R!W448)</f>
        <v>-7.5454129732044437E-4</v>
      </c>
      <c r="D391" s="26">
        <f>'List2R (VaR)'!Z136</f>
        <v>-1.0956531618128089E-2</v>
      </c>
      <c r="E391">
        <f t="shared" si="2"/>
        <v>0</v>
      </c>
    </row>
    <row r="392" spans="1:5" x14ac:dyDescent="0.2">
      <c r="A392" s="175">
        <v>41503</v>
      </c>
      <c r="B392" s="18">
        <f>LN(List1R!W448/List1R!W449)</f>
        <v>-3.0543065889193638E-4</v>
      </c>
      <c r="D392" s="26">
        <f>'List2R (VaR)'!Z137</f>
        <v>-1.0953188563790189E-2</v>
      </c>
      <c r="E392">
        <f>IF(B392&lt;D392,1,0)</f>
        <v>0</v>
      </c>
    </row>
    <row r="393" spans="1:5" x14ac:dyDescent="0.2">
      <c r="A393" s="175">
        <v>41506</v>
      </c>
      <c r="B393" s="18">
        <f>LN(List1R!W449/List1R!W450)</f>
        <v>3.2026431560887455E-4</v>
      </c>
      <c r="D393" s="26">
        <f>'List2R (VaR)'!Z138</f>
        <v>-1.094462102836472E-2</v>
      </c>
      <c r="E393">
        <f t="shared" ref="E393:E456" si="3">IF(B393&lt;D393,1,0)</f>
        <v>0</v>
      </c>
    </row>
    <row r="394" spans="1:5" x14ac:dyDescent="0.2">
      <c r="A394" s="175">
        <v>41507</v>
      </c>
      <c r="B394" s="18">
        <f>LN(List1R!W450/List1R!W451)</f>
        <v>5.2714717169991487E-4</v>
      </c>
      <c r="D394" s="26">
        <f>'List2R (VaR)'!Z139</f>
        <v>-1.09274024343891E-2</v>
      </c>
      <c r="E394">
        <f t="shared" si="3"/>
        <v>0</v>
      </c>
    </row>
    <row r="395" spans="1:5" x14ac:dyDescent="0.2">
      <c r="A395" s="175">
        <v>41508</v>
      </c>
      <c r="B395" s="18">
        <f>LN(List1R!W451/List1R!W452)</f>
        <v>5.7666987609475493E-4</v>
      </c>
      <c r="D395" s="26">
        <f>'List2R (VaR)'!Z140</f>
        <v>-1.0907287546933448E-2</v>
      </c>
      <c r="E395">
        <f t="shared" si="3"/>
        <v>0</v>
      </c>
    </row>
    <row r="396" spans="1:5" x14ac:dyDescent="0.2">
      <c r="A396" s="175">
        <v>41509</v>
      </c>
      <c r="B396" s="18">
        <f>LN(List1R!W452/List1R!W453)</f>
        <v>-3.2190455676208546E-4</v>
      </c>
      <c r="D396" s="26">
        <f>'List2R (VaR)'!Z141</f>
        <v>-1.0914374200460748E-2</v>
      </c>
      <c r="E396">
        <f t="shared" si="3"/>
        <v>0</v>
      </c>
    </row>
    <row r="397" spans="1:5" x14ac:dyDescent="0.2">
      <c r="A397" s="175">
        <v>41510</v>
      </c>
      <c r="B397" s="18">
        <f>LN(List1R!W453/List1R!W454)</f>
        <v>9.1691486065763469E-4</v>
      </c>
      <c r="D397" s="26">
        <f>'List2R (VaR)'!Z142</f>
        <v>-1.0895684592730969E-2</v>
      </c>
      <c r="E397">
        <f t="shared" si="3"/>
        <v>0</v>
      </c>
    </row>
    <row r="398" spans="1:5" x14ac:dyDescent="0.2">
      <c r="A398" s="175">
        <v>41513</v>
      </c>
      <c r="B398" s="18">
        <f>LN(List1R!W454/List1R!W455)</f>
        <v>2.5580030964413589E-4</v>
      </c>
      <c r="D398" s="26">
        <f>'List2R (VaR)'!Z143</f>
        <v>-1.0858179171523269E-2</v>
      </c>
      <c r="E398">
        <f t="shared" si="3"/>
        <v>0</v>
      </c>
    </row>
    <row r="399" spans="1:5" x14ac:dyDescent="0.2">
      <c r="A399" s="175">
        <v>41514</v>
      </c>
      <c r="B399" s="18">
        <f>LN(List1R!W455/List1R!W456)</f>
        <v>-5.5807261856240947E-4</v>
      </c>
      <c r="D399" s="26">
        <f>'List2R (VaR)'!Z144</f>
        <v>-1.0856986994888636E-2</v>
      </c>
      <c r="E399">
        <f t="shared" si="3"/>
        <v>0</v>
      </c>
    </row>
    <row r="400" spans="1:5" x14ac:dyDescent="0.2">
      <c r="A400" s="175">
        <v>41515</v>
      </c>
      <c r="B400" s="18">
        <f>LN(List1R!W456/List1R!W457)</f>
        <v>1.1544164640755429E-3</v>
      </c>
      <c r="D400" s="26">
        <f>'List2R (VaR)'!Z145</f>
        <v>-1.086913057016914E-2</v>
      </c>
      <c r="E400">
        <f t="shared" si="3"/>
        <v>0</v>
      </c>
    </row>
    <row r="401" spans="1:5" x14ac:dyDescent="0.2">
      <c r="A401" s="175">
        <v>41516</v>
      </c>
      <c r="B401" s="18">
        <f>LN(List1R!W457/List1R!W458)</f>
        <v>-1.9776991779575891E-3</v>
      </c>
      <c r="D401" s="26">
        <f>'List2R (VaR)'!Z146</f>
        <v>-1.0867449649745634E-2</v>
      </c>
      <c r="E401">
        <f t="shared" si="3"/>
        <v>0</v>
      </c>
    </row>
    <row r="402" spans="1:5" x14ac:dyDescent="0.2">
      <c r="A402" s="175">
        <v>41517</v>
      </c>
      <c r="B402" s="18">
        <f>LN(List1R!W458/List1R!W459)</f>
        <v>-2.1999268737199749E-3</v>
      </c>
      <c r="D402" s="26">
        <f>'List2R (VaR)'!Z147</f>
        <v>-1.0872506335593904E-2</v>
      </c>
      <c r="E402">
        <f t="shared" si="3"/>
        <v>0</v>
      </c>
    </row>
    <row r="403" spans="1:5" x14ac:dyDescent="0.2">
      <c r="A403" s="175">
        <v>41520</v>
      </c>
      <c r="B403" s="18">
        <f>LN(List1R!W459/List1R!W460)</f>
        <v>-2.0420569561866936E-3</v>
      </c>
      <c r="D403" s="26">
        <f>'List2R (VaR)'!Z148</f>
        <v>-1.0917645589923274E-2</v>
      </c>
      <c r="E403">
        <f t="shared" si="3"/>
        <v>0</v>
      </c>
    </row>
    <row r="404" spans="1:5" x14ac:dyDescent="0.2">
      <c r="A404" s="175">
        <v>41521</v>
      </c>
      <c r="B404" s="18">
        <f>LN(List1R!W460/List1R!W461)</f>
        <v>-1.0058557596751693E-3</v>
      </c>
      <c r="D404" s="26">
        <f>'List2R (VaR)'!Z149</f>
        <v>-1.0933797447402145E-2</v>
      </c>
      <c r="E404">
        <f t="shared" si="3"/>
        <v>0</v>
      </c>
    </row>
    <row r="405" spans="1:5" x14ac:dyDescent="0.2">
      <c r="A405" s="175">
        <v>41522</v>
      </c>
      <c r="B405" s="18">
        <f>LN(List1R!W461/List1R!W462)</f>
        <v>-2.9798614849817378E-3</v>
      </c>
      <c r="D405" s="26">
        <f>'List2R (VaR)'!Z150</f>
        <v>-1.0960372942125566E-2</v>
      </c>
      <c r="E405">
        <f t="shared" si="3"/>
        <v>0</v>
      </c>
    </row>
    <row r="406" spans="1:5" x14ac:dyDescent="0.2">
      <c r="A406" s="175">
        <v>41523</v>
      </c>
      <c r="B406" s="18">
        <f>LN(List1R!W462/List1R!W463)</f>
        <v>-3.6737803169240146E-3</v>
      </c>
      <c r="D406" s="26">
        <f>'List2R (VaR)'!Z151</f>
        <v>-1.0979096485957572E-2</v>
      </c>
      <c r="E406">
        <f t="shared" si="3"/>
        <v>0</v>
      </c>
    </row>
    <row r="407" spans="1:5" x14ac:dyDescent="0.2">
      <c r="A407" s="175">
        <v>41524</v>
      </c>
      <c r="B407" s="18">
        <f>LN(List1R!W463/List1R!W464)</f>
        <v>1.3753149867458871E-3</v>
      </c>
      <c r="D407" s="26">
        <f>'List2R (VaR)'!Z152</f>
        <v>-1.0941872789964875E-2</v>
      </c>
      <c r="E407">
        <f t="shared" si="3"/>
        <v>0</v>
      </c>
    </row>
    <row r="408" spans="1:5" x14ac:dyDescent="0.2">
      <c r="A408" s="175">
        <v>41527</v>
      </c>
      <c r="B408" s="18">
        <f>LN(List1R!W464/List1R!W465)</f>
        <v>-1.0143489085655836E-3</v>
      </c>
      <c r="D408" s="26">
        <f>'List2R (VaR)'!Z153</f>
        <v>-1.097842127985141E-2</v>
      </c>
      <c r="E408">
        <f t="shared" si="3"/>
        <v>0</v>
      </c>
    </row>
    <row r="409" spans="1:5" x14ac:dyDescent="0.2">
      <c r="A409" s="175">
        <v>41528</v>
      </c>
      <c r="B409" s="18">
        <f>LN(List1R!W465/List1R!W466)</f>
        <v>5.517002544332154E-4</v>
      </c>
      <c r="D409" s="26">
        <f>'List2R (VaR)'!Z154</f>
        <v>-1.0917593820880735E-2</v>
      </c>
      <c r="E409">
        <f t="shared" si="3"/>
        <v>0</v>
      </c>
    </row>
    <row r="410" spans="1:5" x14ac:dyDescent="0.2">
      <c r="A410" s="175">
        <v>41529</v>
      </c>
      <c r="B410" s="18">
        <f>LN(List1R!W466/List1R!W467)</f>
        <v>1.2187475570439755E-3</v>
      </c>
      <c r="D410" s="26">
        <f>'List2R (VaR)'!Z155</f>
        <v>-1.0857286669332894E-2</v>
      </c>
      <c r="E410">
        <f t="shared" si="3"/>
        <v>0</v>
      </c>
    </row>
    <row r="411" spans="1:5" x14ac:dyDescent="0.2">
      <c r="A411" s="175">
        <v>41530</v>
      </c>
      <c r="B411" s="18">
        <f>LN(List1R!W467/List1R!W468)</f>
        <v>-3.6907240309310031E-4</v>
      </c>
      <c r="D411" s="26">
        <f>'List2R (VaR)'!Z156</f>
        <v>-1.0860355867004174E-2</v>
      </c>
      <c r="E411">
        <f t="shared" si="3"/>
        <v>0</v>
      </c>
    </row>
    <row r="412" spans="1:5" x14ac:dyDescent="0.2">
      <c r="A412" s="175">
        <v>41531</v>
      </c>
      <c r="B412" s="18">
        <f>LN(List1R!W468/List1R!W469)</f>
        <v>2.2453519613694541E-4</v>
      </c>
      <c r="D412" s="26">
        <f>'List2R (VaR)'!Z157</f>
        <v>-1.08766291423949E-2</v>
      </c>
      <c r="E412">
        <f t="shared" si="3"/>
        <v>0</v>
      </c>
    </row>
    <row r="413" spans="1:5" x14ac:dyDescent="0.2">
      <c r="A413" s="175">
        <v>41534</v>
      </c>
      <c r="B413" s="18">
        <f>LN(List1R!W469/List1R!W470)</f>
        <v>-8.9946814698510839E-4</v>
      </c>
      <c r="D413" s="26">
        <f>'List2R (VaR)'!Z158</f>
        <v>-1.0884150274555407E-2</v>
      </c>
      <c r="E413">
        <f t="shared" si="3"/>
        <v>0</v>
      </c>
    </row>
    <row r="414" spans="1:5" x14ac:dyDescent="0.2">
      <c r="A414" s="175">
        <v>41535</v>
      </c>
      <c r="B414" s="18">
        <f>LN(List1R!W470/List1R!W471)</f>
        <v>2.081059820223081E-3</v>
      </c>
      <c r="D414" s="26">
        <f>'List2R (VaR)'!Z159</f>
        <v>-1.0733000480823856E-2</v>
      </c>
      <c r="E414">
        <f t="shared" si="3"/>
        <v>0</v>
      </c>
    </row>
    <row r="415" spans="1:5" x14ac:dyDescent="0.2">
      <c r="A415" s="175">
        <v>41536</v>
      </c>
      <c r="B415" s="18">
        <f>LN(List1R!W471/List1R!W472)</f>
        <v>-5.1339204726299418E-4</v>
      </c>
      <c r="D415" s="26">
        <f>'List2R (VaR)'!Z160</f>
        <v>-1.0697648141764271E-2</v>
      </c>
      <c r="E415">
        <f t="shared" si="3"/>
        <v>0</v>
      </c>
    </row>
    <row r="416" spans="1:5" x14ac:dyDescent="0.2">
      <c r="A416" s="175">
        <v>41537</v>
      </c>
      <c r="B416" s="18">
        <f>LN(List1R!W472/List1R!W473)</f>
        <v>-1.0414596037822456E-3</v>
      </c>
      <c r="D416" s="26">
        <f>'List2R (VaR)'!Z161</f>
        <v>-1.0681317340161277E-2</v>
      </c>
      <c r="E416">
        <f t="shared" si="3"/>
        <v>0</v>
      </c>
    </row>
    <row r="417" spans="1:5" x14ac:dyDescent="0.2">
      <c r="A417" s="175">
        <v>41538</v>
      </c>
      <c r="B417" s="18">
        <f>LN(List1R!W473/List1R!W474)</f>
        <v>1.5851716419247926E-3</v>
      </c>
      <c r="D417" s="26">
        <f>'List2R (VaR)'!Z162</f>
        <v>-1.0629488275046313E-2</v>
      </c>
      <c r="E417">
        <f t="shared" si="3"/>
        <v>0</v>
      </c>
    </row>
    <row r="418" spans="1:5" x14ac:dyDescent="0.2">
      <c r="A418" s="175">
        <v>41541</v>
      </c>
      <c r="B418" s="18">
        <f>LN(List1R!W474/List1R!W475)</f>
        <v>-7.8836942172652352E-4</v>
      </c>
      <c r="D418" s="26">
        <f>'List2R (VaR)'!Z163</f>
        <v>-1.0652835677291807E-2</v>
      </c>
      <c r="E418">
        <f t="shared" si="3"/>
        <v>0</v>
      </c>
    </row>
    <row r="419" spans="1:5" x14ac:dyDescent="0.2">
      <c r="A419" s="175">
        <v>41542</v>
      </c>
      <c r="B419" s="18">
        <f>LN(List1R!W475/List1R!W476)</f>
        <v>1.5098456208652627E-3</v>
      </c>
      <c r="D419" s="26">
        <f>'List2R (VaR)'!Z164</f>
        <v>-1.0617573574269439E-2</v>
      </c>
      <c r="E419">
        <f t="shared" si="3"/>
        <v>0</v>
      </c>
    </row>
    <row r="420" spans="1:5" x14ac:dyDescent="0.2">
      <c r="A420" s="175">
        <v>41543</v>
      </c>
      <c r="B420" s="18">
        <f>LN(List1R!W476/List1R!W477)</f>
        <v>1.7904165793953036E-3</v>
      </c>
      <c r="D420" s="26">
        <f>'List2R (VaR)'!Z165</f>
        <v>-1.0601142804936389E-2</v>
      </c>
      <c r="E420">
        <f t="shared" si="3"/>
        <v>0</v>
      </c>
    </row>
    <row r="421" spans="1:5" x14ac:dyDescent="0.2">
      <c r="A421" s="175">
        <v>41544</v>
      </c>
      <c r="B421" s="18">
        <f>LN(List1R!W477/List1R!W478)</f>
        <v>2.1799804815472879E-3</v>
      </c>
      <c r="D421" s="26">
        <f>'List2R (VaR)'!Z166</f>
        <v>-1.0581136345423457E-2</v>
      </c>
      <c r="E421">
        <f t="shared" si="3"/>
        <v>0</v>
      </c>
    </row>
    <row r="422" spans="1:5" x14ac:dyDescent="0.2">
      <c r="A422" s="175">
        <v>41545</v>
      </c>
      <c r="B422" s="18">
        <f>LN(List1R!W478/List1R!W479)</f>
        <v>-3.2972796572025118E-3</v>
      </c>
      <c r="D422" s="26">
        <f>'List2R (VaR)'!Z167</f>
        <v>-1.0618816560922575E-2</v>
      </c>
      <c r="E422">
        <f t="shared" si="3"/>
        <v>0</v>
      </c>
    </row>
    <row r="423" spans="1:5" x14ac:dyDescent="0.2">
      <c r="A423" s="175">
        <v>41548</v>
      </c>
      <c r="B423" s="18">
        <f>LN(List1R!W479/List1R!W480)</f>
        <v>-1.5057269633974634E-3</v>
      </c>
      <c r="D423" s="26">
        <f>'List2R (VaR)'!Z168</f>
        <v>-1.0600700861668515E-2</v>
      </c>
      <c r="E423">
        <f t="shared" si="3"/>
        <v>0</v>
      </c>
    </row>
    <row r="424" spans="1:5" x14ac:dyDescent="0.2">
      <c r="A424" s="175">
        <v>41549</v>
      </c>
      <c r="B424" s="18">
        <f>LN(List1R!W480/List1R!W481)</f>
        <v>2.1056335437539134E-3</v>
      </c>
      <c r="D424" s="26">
        <f>'List2R (VaR)'!Z169</f>
        <v>-1.0572953921874517E-2</v>
      </c>
      <c r="E424">
        <f t="shared" si="3"/>
        <v>0</v>
      </c>
    </row>
    <row r="425" spans="1:5" x14ac:dyDescent="0.2">
      <c r="A425" s="175">
        <v>41550</v>
      </c>
      <c r="B425" s="18">
        <f>LN(List1R!W481/List1R!W482)</f>
        <v>-5.868273550052349E-4</v>
      </c>
      <c r="D425" s="26">
        <f>'List2R (VaR)'!Z170</f>
        <v>-1.0586426480600302E-2</v>
      </c>
      <c r="E425">
        <f t="shared" si="3"/>
        <v>0</v>
      </c>
    </row>
    <row r="426" spans="1:5" x14ac:dyDescent="0.2">
      <c r="A426" s="175">
        <v>41551</v>
      </c>
      <c r="B426" s="18">
        <f>LN(List1R!W482/List1R!W483)</f>
        <v>-1.5306882474098039E-3</v>
      </c>
      <c r="D426" s="26">
        <f>'List2R (VaR)'!Z171</f>
        <v>-1.0594063067412863E-2</v>
      </c>
      <c r="E426">
        <f t="shared" si="3"/>
        <v>0</v>
      </c>
    </row>
    <row r="427" spans="1:5" x14ac:dyDescent="0.2">
      <c r="A427" s="175">
        <v>41552</v>
      </c>
      <c r="B427" s="18">
        <f>LN(List1R!W483/List1R!W484)</f>
        <v>-1.5993423268473757E-3</v>
      </c>
      <c r="D427" s="26">
        <f>'List2R (VaR)'!Z172</f>
        <v>-1.0604035682456919E-2</v>
      </c>
      <c r="E427">
        <f t="shared" si="3"/>
        <v>0</v>
      </c>
    </row>
    <row r="428" spans="1:5" x14ac:dyDescent="0.2">
      <c r="A428" s="175">
        <v>41555</v>
      </c>
      <c r="B428" s="18">
        <f>LN(List1R!W484/List1R!W485)</f>
        <v>5.2247662494096792E-4</v>
      </c>
      <c r="D428" s="26">
        <f>'List2R (VaR)'!Z173</f>
        <v>-1.0585563388102575E-2</v>
      </c>
      <c r="E428">
        <f t="shared" si="3"/>
        <v>0</v>
      </c>
    </row>
    <row r="429" spans="1:5" x14ac:dyDescent="0.2">
      <c r="A429" s="175">
        <v>41556</v>
      </c>
      <c r="B429" s="18">
        <f>LN(List1R!W485/List1R!W486)</f>
        <v>1.3297974853541802E-3</v>
      </c>
      <c r="D429" s="26">
        <f>'List2R (VaR)'!Z174</f>
        <v>-1.0553555307560273E-2</v>
      </c>
      <c r="E429">
        <f t="shared" si="3"/>
        <v>0</v>
      </c>
    </row>
    <row r="430" spans="1:5" x14ac:dyDescent="0.2">
      <c r="A430" s="175">
        <v>41557</v>
      </c>
      <c r="B430" s="18">
        <f>LN(List1R!W486/List1R!W487)</f>
        <v>-2.1078537734955474E-3</v>
      </c>
      <c r="D430" s="26">
        <f>'List2R (VaR)'!Z175</f>
        <v>-1.0548836725788928E-2</v>
      </c>
      <c r="E430">
        <f t="shared" si="3"/>
        <v>0</v>
      </c>
    </row>
    <row r="431" spans="1:5" x14ac:dyDescent="0.2">
      <c r="A431" s="175">
        <v>41558</v>
      </c>
      <c r="B431" s="18">
        <f>LN(List1R!W487/List1R!W488)</f>
        <v>-1.5133952192713305E-3</v>
      </c>
      <c r="D431" s="26">
        <f>'List2R (VaR)'!Z176</f>
        <v>-1.055212554800236E-2</v>
      </c>
      <c r="E431">
        <f t="shared" si="3"/>
        <v>0</v>
      </c>
    </row>
    <row r="432" spans="1:5" x14ac:dyDescent="0.2">
      <c r="A432" s="175">
        <v>41559</v>
      </c>
      <c r="B432" s="18">
        <f>LN(List1R!W488/List1R!W489)</f>
        <v>-1.7351318494059661E-3</v>
      </c>
      <c r="D432" s="26">
        <f>'List2R (VaR)'!Z177</f>
        <v>-1.0542506251781016E-2</v>
      </c>
      <c r="E432">
        <f t="shared" si="3"/>
        <v>0</v>
      </c>
    </row>
    <row r="433" spans="1:5" x14ac:dyDescent="0.2">
      <c r="A433" s="175">
        <v>41562</v>
      </c>
      <c r="B433" s="18">
        <f>LN(List1R!W489/List1R!W490)</f>
        <v>-2.8612582839464338E-4</v>
      </c>
      <c r="D433" s="26">
        <f>'List2R (VaR)'!Z178</f>
        <v>-1.0512077445644356E-2</v>
      </c>
      <c r="E433">
        <f t="shared" si="3"/>
        <v>0</v>
      </c>
    </row>
    <row r="434" spans="1:5" x14ac:dyDescent="0.2">
      <c r="A434" s="175">
        <v>41563</v>
      </c>
      <c r="B434" s="18">
        <f>LN(List1R!W490/List1R!W491)</f>
        <v>1.6309399349990011E-3</v>
      </c>
      <c r="D434" s="26">
        <f>'List2R (VaR)'!Z179</f>
        <v>-1.0480369349951241E-2</v>
      </c>
      <c r="E434">
        <f t="shared" si="3"/>
        <v>0</v>
      </c>
    </row>
    <row r="435" spans="1:5" x14ac:dyDescent="0.2">
      <c r="A435" s="175">
        <v>41564</v>
      </c>
      <c r="B435" s="18">
        <f>LN(List1R!W491/List1R!W492)</f>
        <v>-1.3981379338191539E-4</v>
      </c>
      <c r="D435" s="26">
        <f>'List2R (VaR)'!Z180</f>
        <v>-1.0340039065614244E-2</v>
      </c>
      <c r="E435">
        <f t="shared" si="3"/>
        <v>0</v>
      </c>
    </row>
    <row r="436" spans="1:5" x14ac:dyDescent="0.2">
      <c r="A436" s="175">
        <v>41565</v>
      </c>
      <c r="B436" s="18">
        <f>LN(List1R!W492/List1R!W493)</f>
        <v>-1.4644195938982763E-3</v>
      </c>
      <c r="D436" s="26">
        <f>'List2R (VaR)'!Z181</f>
        <v>-1.0306589976327739E-2</v>
      </c>
      <c r="E436">
        <f t="shared" si="3"/>
        <v>0</v>
      </c>
    </row>
    <row r="437" spans="1:5" x14ac:dyDescent="0.2">
      <c r="A437" s="175">
        <v>41566</v>
      </c>
      <c r="B437" s="18">
        <f>LN(List1R!W493/List1R!W494)</f>
        <v>-8.8832121802350644E-4</v>
      </c>
      <c r="D437" s="26">
        <f>'List2R (VaR)'!Z182</f>
        <v>-1.0313205766095915E-2</v>
      </c>
      <c r="E437">
        <f t="shared" si="3"/>
        <v>0</v>
      </c>
    </row>
    <row r="438" spans="1:5" x14ac:dyDescent="0.2">
      <c r="A438" s="175">
        <v>41569</v>
      </c>
      <c r="B438" s="18">
        <f>LN(List1R!W494/List1R!W495)</f>
        <v>1.6216486127699347E-3</v>
      </c>
      <c r="D438" s="26">
        <f>'List2R (VaR)'!Z183</f>
        <v>-1.0321388538919087E-2</v>
      </c>
      <c r="E438">
        <f t="shared" si="3"/>
        <v>0</v>
      </c>
    </row>
    <row r="439" spans="1:5" x14ac:dyDescent="0.2">
      <c r="A439" s="175">
        <v>41570</v>
      </c>
      <c r="B439" s="18">
        <f>LN(List1R!W495/List1R!W496)</f>
        <v>-7.2065377906289343E-4</v>
      </c>
      <c r="D439" s="26">
        <f>'List2R (VaR)'!Z184</f>
        <v>-1.0335520714964973E-2</v>
      </c>
      <c r="E439">
        <f t="shared" si="3"/>
        <v>0</v>
      </c>
    </row>
    <row r="440" spans="1:5" x14ac:dyDescent="0.2">
      <c r="A440" s="175">
        <v>41571</v>
      </c>
      <c r="B440" s="18">
        <f>LN(List1R!W496/List1R!W497)</f>
        <v>1.1692192882682678E-3</v>
      </c>
      <c r="D440" s="26">
        <f>'List2R (VaR)'!Z185</f>
        <v>-1.0328640251795846E-2</v>
      </c>
      <c r="E440">
        <f t="shared" si="3"/>
        <v>0</v>
      </c>
    </row>
    <row r="441" spans="1:5" x14ac:dyDescent="0.2">
      <c r="A441" s="175">
        <v>41572</v>
      </c>
      <c r="B441" s="18">
        <f>LN(List1R!W497/List1R!W498)</f>
        <v>8.1709580382495522E-5</v>
      </c>
      <c r="D441" s="26">
        <f>'List2R (VaR)'!Z186</f>
        <v>-1.0342570903183664E-2</v>
      </c>
      <c r="E441">
        <f t="shared" si="3"/>
        <v>0</v>
      </c>
    </row>
    <row r="442" spans="1:5" x14ac:dyDescent="0.2">
      <c r="A442" s="175">
        <v>41573</v>
      </c>
      <c r="B442" s="18">
        <f>LN(List1R!W498/List1R!W499)</f>
        <v>4.6569824604974488E-4</v>
      </c>
      <c r="D442" s="26">
        <f>'List2R (VaR)'!Z187</f>
        <v>-1.033322584203346E-2</v>
      </c>
      <c r="E442">
        <f t="shared" si="3"/>
        <v>0</v>
      </c>
    </row>
    <row r="443" spans="1:5" x14ac:dyDescent="0.2">
      <c r="A443" s="175">
        <v>41576</v>
      </c>
      <c r="B443" s="18">
        <f>LN(List1R!W499/List1R!W500)</f>
        <v>2.1138286283122025E-3</v>
      </c>
      <c r="D443" s="26">
        <f>'List2R (VaR)'!Z188</f>
        <v>-1.0312267298971419E-2</v>
      </c>
      <c r="E443">
        <f t="shared" si="3"/>
        <v>0</v>
      </c>
    </row>
    <row r="444" spans="1:5" x14ac:dyDescent="0.2">
      <c r="A444" s="175">
        <v>41577</v>
      </c>
      <c r="B444" s="18">
        <f>LN(List1R!W500/List1R!W501)</f>
        <v>-1.9999020056773883E-3</v>
      </c>
      <c r="D444" s="26">
        <f>'List2R (VaR)'!Z189</f>
        <v>-1.0325322764865337E-2</v>
      </c>
      <c r="E444">
        <f t="shared" si="3"/>
        <v>0</v>
      </c>
    </row>
    <row r="445" spans="1:5" x14ac:dyDescent="0.2">
      <c r="A445" s="175">
        <v>41578</v>
      </c>
      <c r="B445" s="18">
        <f>LN(List1R!W501/List1R!W502)</f>
        <v>4.2818283855418029E-4</v>
      </c>
      <c r="D445" s="26">
        <f>'List2R (VaR)'!Z190</f>
        <v>-1.0246468944427522E-2</v>
      </c>
      <c r="E445">
        <f t="shared" si="3"/>
        <v>0</v>
      </c>
    </row>
    <row r="446" spans="1:5" x14ac:dyDescent="0.2">
      <c r="A446" s="175">
        <v>41579</v>
      </c>
      <c r="B446" s="18">
        <f>LN(List1R!W502/List1R!W503)</f>
        <v>-1.8568744025628713E-4</v>
      </c>
      <c r="D446" s="26">
        <f>'List2R (VaR)'!Z191</f>
        <v>-1.0215029889448867E-2</v>
      </c>
      <c r="E446">
        <f t="shared" si="3"/>
        <v>0</v>
      </c>
    </row>
    <row r="447" spans="1:5" x14ac:dyDescent="0.2">
      <c r="A447" s="175">
        <v>41580</v>
      </c>
      <c r="B447" s="18">
        <f>LN(List1R!W503/List1R!W504)</f>
        <v>4.8757436271804681E-5</v>
      </c>
      <c r="D447" s="26">
        <f>'List2R (VaR)'!Z192</f>
        <v>-1.0199399132829048E-2</v>
      </c>
      <c r="E447">
        <f t="shared" si="3"/>
        <v>0</v>
      </c>
    </row>
    <row r="448" spans="1:5" x14ac:dyDescent="0.2">
      <c r="A448" s="175">
        <v>41584</v>
      </c>
      <c r="B448" s="18">
        <f>LN(List1R!W504/List1R!W505)</f>
        <v>1.914534572341896E-3</v>
      </c>
      <c r="D448" s="26">
        <f>'List2R (VaR)'!Z193</f>
        <v>-1.0162067975947724E-2</v>
      </c>
      <c r="E448">
        <f t="shared" si="3"/>
        <v>0</v>
      </c>
    </row>
    <row r="449" spans="1:5" x14ac:dyDescent="0.2">
      <c r="A449" s="175">
        <v>41585</v>
      </c>
      <c r="B449" s="18">
        <f>LN(List1R!W505/List1R!W506)</f>
        <v>-1.020065834692741E-3</v>
      </c>
      <c r="D449" s="26">
        <f>'List2R (VaR)'!Z194</f>
        <v>-1.0162523978400253E-2</v>
      </c>
      <c r="E449">
        <f t="shared" si="3"/>
        <v>0</v>
      </c>
    </row>
    <row r="450" spans="1:5" x14ac:dyDescent="0.2">
      <c r="A450" s="175">
        <v>41586</v>
      </c>
      <c r="B450" s="18">
        <f>LN(List1R!W506/List1R!W507)</f>
        <v>1.6256666787112248E-3</v>
      </c>
      <c r="D450" s="26">
        <f>'List2R (VaR)'!Z195</f>
        <v>-1.0174321949348444E-2</v>
      </c>
      <c r="E450">
        <f t="shared" si="3"/>
        <v>0</v>
      </c>
    </row>
    <row r="451" spans="1:5" x14ac:dyDescent="0.2">
      <c r="A451" s="175">
        <v>41587</v>
      </c>
      <c r="B451" s="18">
        <f>LN(List1R!W507/List1R!W508)</f>
        <v>-2.8758141530309429E-4</v>
      </c>
      <c r="D451" s="26">
        <f>'List2R (VaR)'!Z196</f>
        <v>-1.0180303061388157E-2</v>
      </c>
      <c r="E451">
        <f t="shared" si="3"/>
        <v>0</v>
      </c>
    </row>
    <row r="452" spans="1:5" x14ac:dyDescent="0.2">
      <c r="A452" s="175">
        <v>41590</v>
      </c>
      <c r="B452" s="18">
        <f>LN(List1R!W508/List1R!W509)</f>
        <v>5.8987032873304094E-4</v>
      </c>
      <c r="D452" s="26">
        <f>'List2R (VaR)'!Z197</f>
        <v>-1.0078400942255412E-2</v>
      </c>
      <c r="E452">
        <f t="shared" si="3"/>
        <v>0</v>
      </c>
    </row>
    <row r="453" spans="1:5" x14ac:dyDescent="0.2">
      <c r="A453" s="175">
        <v>41591</v>
      </c>
      <c r="B453" s="18">
        <f>LN(List1R!W509/List1R!W510)</f>
        <v>2.2433710389768899E-3</v>
      </c>
      <c r="D453" s="26">
        <f>'List2R (VaR)'!Z198</f>
        <v>-9.7186930266867661E-3</v>
      </c>
      <c r="E453">
        <f t="shared" si="3"/>
        <v>0</v>
      </c>
    </row>
    <row r="454" spans="1:5" x14ac:dyDescent="0.2">
      <c r="A454" s="175">
        <v>41592</v>
      </c>
      <c r="B454" s="18">
        <f>LN(List1R!W510/List1R!W511)</f>
        <v>1.3802282539729068E-3</v>
      </c>
      <c r="D454" s="26">
        <f>'List2R (VaR)'!Z199</f>
        <v>-9.6388918160632379E-3</v>
      </c>
      <c r="E454">
        <f t="shared" si="3"/>
        <v>0</v>
      </c>
    </row>
    <row r="455" spans="1:5" x14ac:dyDescent="0.2">
      <c r="A455" s="175">
        <v>41593</v>
      </c>
      <c r="B455" s="18">
        <f>LN(List1R!W511/List1R!W512)</f>
        <v>-1.69068353380331E-3</v>
      </c>
      <c r="D455" s="26">
        <f>'List2R (VaR)'!Z200</f>
        <v>-9.6240769994353961E-3</v>
      </c>
      <c r="E455">
        <f t="shared" si="3"/>
        <v>0</v>
      </c>
    </row>
    <row r="456" spans="1:5" x14ac:dyDescent="0.2">
      <c r="A456" s="175">
        <v>41594</v>
      </c>
      <c r="B456" s="18">
        <f>LN(List1R!W512/List1R!W513)</f>
        <v>-1.7289991698249245E-3</v>
      </c>
      <c r="D456" s="26">
        <f>'List2R (VaR)'!Z201</f>
        <v>-9.6379802691707282E-3</v>
      </c>
      <c r="E456">
        <f t="shared" si="3"/>
        <v>0</v>
      </c>
    </row>
    <row r="457" spans="1:5" x14ac:dyDescent="0.2">
      <c r="A457" s="175">
        <v>41597</v>
      </c>
      <c r="B457" s="18">
        <f>LN(List1R!W513/List1R!W514)</f>
        <v>-9.2346376102575599E-4</v>
      </c>
      <c r="D457" s="26">
        <f>'List2R (VaR)'!Z202</f>
        <v>-9.5919560734328418E-3</v>
      </c>
      <c r="E457">
        <f t="shared" ref="E457:E507" si="4">IF(B457&lt;D457,1,0)</f>
        <v>0</v>
      </c>
    </row>
    <row r="458" spans="1:5" x14ac:dyDescent="0.2">
      <c r="A458" s="175">
        <v>41598</v>
      </c>
      <c r="B458" s="18">
        <f>LN(List1R!W514/List1R!W515)</f>
        <v>7.3648116088726866E-4</v>
      </c>
      <c r="D458" s="26">
        <f>'List2R (VaR)'!Z203</f>
        <v>-9.5887408206495467E-3</v>
      </c>
      <c r="E458">
        <f t="shared" si="4"/>
        <v>0</v>
      </c>
    </row>
    <row r="459" spans="1:5" x14ac:dyDescent="0.2">
      <c r="A459" s="175">
        <v>41599</v>
      </c>
      <c r="B459" s="18">
        <f>LN(List1R!W515/List1R!W516)</f>
        <v>-1.3812658398010711E-4</v>
      </c>
      <c r="D459" s="26">
        <f>'List2R (VaR)'!Z204</f>
        <v>-9.565586204809547E-3</v>
      </c>
      <c r="E459">
        <f t="shared" si="4"/>
        <v>0</v>
      </c>
    </row>
    <row r="460" spans="1:5" x14ac:dyDescent="0.2">
      <c r="A460" s="175">
        <v>41600</v>
      </c>
      <c r="B460" s="18">
        <f>LN(List1R!W516/List1R!W517)</f>
        <v>-1.7756004988009179E-3</v>
      </c>
      <c r="D460" s="26">
        <f>'List2R (VaR)'!Z205</f>
        <v>-9.5823183478007633E-3</v>
      </c>
      <c r="E460">
        <f t="shared" si="4"/>
        <v>0</v>
      </c>
    </row>
    <row r="461" spans="1:5" x14ac:dyDescent="0.2">
      <c r="A461" s="175">
        <v>41601</v>
      </c>
      <c r="B461" s="18">
        <f>LN(List1R!W517/List1R!W518)</f>
        <v>-4.0958271212482923E-4</v>
      </c>
      <c r="D461" s="26">
        <f>'List2R (VaR)'!Z206</f>
        <v>-9.5535540665658177E-3</v>
      </c>
      <c r="E461">
        <f t="shared" si="4"/>
        <v>0</v>
      </c>
    </row>
    <row r="462" spans="1:5" x14ac:dyDescent="0.2">
      <c r="A462" s="175">
        <v>41604</v>
      </c>
      <c r="B462" s="18">
        <f>LN(List1R!W518/List1R!W519)</f>
        <v>1.062900897137363E-4</v>
      </c>
      <c r="D462" s="26">
        <f>'List2R (VaR)'!Z207</f>
        <v>-9.5354103401323349E-3</v>
      </c>
      <c r="E462">
        <f t="shared" si="4"/>
        <v>0</v>
      </c>
    </row>
    <row r="463" spans="1:5" x14ac:dyDescent="0.2">
      <c r="A463" s="175">
        <v>41605</v>
      </c>
      <c r="B463" s="18">
        <f>LN(List1R!W519/List1R!W520)</f>
        <v>-8.9744785153886796E-4</v>
      </c>
      <c r="D463" s="26">
        <f>'List2R (VaR)'!Z208</f>
        <v>-9.5041325528664768E-3</v>
      </c>
      <c r="E463">
        <f t="shared" si="4"/>
        <v>0</v>
      </c>
    </row>
    <row r="464" spans="1:5" x14ac:dyDescent="0.2">
      <c r="A464" s="175">
        <v>41606</v>
      </c>
      <c r="B464" s="18">
        <f>LN(List1R!W520/List1R!W521)</f>
        <v>-6.5455749365233944E-4</v>
      </c>
      <c r="D464" s="26">
        <f>'List2R (VaR)'!Z209</f>
        <v>-9.4774439938446666E-3</v>
      </c>
      <c r="E464">
        <f t="shared" si="4"/>
        <v>0</v>
      </c>
    </row>
    <row r="465" spans="1:5" x14ac:dyDescent="0.2">
      <c r="A465" s="175">
        <v>41607</v>
      </c>
      <c r="B465" s="18">
        <f>LN(List1R!W521/List1R!W522)</f>
        <v>5.973346496699624E-4</v>
      </c>
      <c r="D465" s="26">
        <f>'List2R (VaR)'!Z210</f>
        <v>-9.4817149163441868E-3</v>
      </c>
      <c r="E465">
        <f t="shared" si="4"/>
        <v>0</v>
      </c>
    </row>
    <row r="466" spans="1:5" x14ac:dyDescent="0.2">
      <c r="A466" s="175">
        <v>41608</v>
      </c>
      <c r="B466" s="18">
        <f>LN(List1R!W522/List1R!W523)</f>
        <v>-5.706227655736686E-4</v>
      </c>
      <c r="D466" s="26">
        <f>'List2R (VaR)'!Z211</f>
        <v>-9.4788335445915254E-3</v>
      </c>
      <c r="E466">
        <f t="shared" si="4"/>
        <v>0</v>
      </c>
    </row>
    <row r="467" spans="1:5" x14ac:dyDescent="0.2">
      <c r="A467" s="175">
        <v>41611</v>
      </c>
      <c r="B467" s="18">
        <f>LN(List1R!W523/List1R!W524)</f>
        <v>-9.1864410725045497E-4</v>
      </c>
      <c r="D467" s="26">
        <f>'List2R (VaR)'!Z212</f>
        <v>-9.4679015033680286E-3</v>
      </c>
      <c r="E467">
        <f t="shared" si="4"/>
        <v>0</v>
      </c>
    </row>
    <row r="468" spans="1:5" x14ac:dyDescent="0.2">
      <c r="A468" s="175">
        <v>41612</v>
      </c>
      <c r="B468" s="18">
        <f>LN(List1R!W524/List1R!W525)</f>
        <v>1.1788788506097579E-3</v>
      </c>
      <c r="D468" s="26">
        <f>'List2R (VaR)'!Z213</f>
        <v>-9.458276450671415E-3</v>
      </c>
      <c r="E468">
        <f t="shared" si="4"/>
        <v>0</v>
      </c>
    </row>
    <row r="469" spans="1:5" x14ac:dyDescent="0.2">
      <c r="A469" s="175">
        <v>41613</v>
      </c>
      <c r="B469" s="18">
        <f>LN(List1R!W525/List1R!W526)</f>
        <v>-1.3743588216941912E-3</v>
      </c>
      <c r="D469" s="26">
        <f>'List2R (VaR)'!Z214</f>
        <v>-9.458551587673893E-3</v>
      </c>
      <c r="E469">
        <f t="shared" si="4"/>
        <v>0</v>
      </c>
    </row>
    <row r="470" spans="1:5" x14ac:dyDescent="0.2">
      <c r="A470" s="175">
        <v>41614</v>
      </c>
      <c r="B470" s="18">
        <f>LN(List1R!W526/List1R!W527)</f>
        <v>1.8636745649360309E-4</v>
      </c>
      <c r="D470" s="26">
        <f>'List2R (VaR)'!Z215</f>
        <v>-9.4387593247658025E-3</v>
      </c>
      <c r="E470">
        <f t="shared" si="4"/>
        <v>0</v>
      </c>
    </row>
    <row r="471" spans="1:5" x14ac:dyDescent="0.2">
      <c r="A471" s="175">
        <v>41615</v>
      </c>
      <c r="B471" s="18">
        <f>LN(List1R!W527/List1R!W528)</f>
        <v>1.1869035349914115E-4</v>
      </c>
      <c r="D471" s="26">
        <f>'List2R (VaR)'!Z216</f>
        <v>-9.4237882120281804E-3</v>
      </c>
      <c r="E471">
        <f t="shared" si="4"/>
        <v>0</v>
      </c>
    </row>
    <row r="472" spans="1:5" x14ac:dyDescent="0.2">
      <c r="A472" s="175">
        <v>41618</v>
      </c>
      <c r="B472" s="18">
        <f>LN(List1R!W528/List1R!W529)</f>
        <v>-4.0251115239250946E-4</v>
      </c>
      <c r="D472" s="26">
        <f>'List2R (VaR)'!Z217</f>
        <v>-9.4154294027295714E-3</v>
      </c>
      <c r="E472">
        <f t="shared" si="4"/>
        <v>0</v>
      </c>
    </row>
    <row r="473" spans="1:5" x14ac:dyDescent="0.2">
      <c r="A473" s="175">
        <v>41619</v>
      </c>
      <c r="B473" s="18">
        <f>LN(List1R!W529/List1R!W530)</f>
        <v>4.0130037292128363E-6</v>
      </c>
      <c r="D473" s="26">
        <f>'List2R (VaR)'!Z218</f>
        <v>-9.407916071162618E-3</v>
      </c>
      <c r="E473">
        <f t="shared" si="4"/>
        <v>0</v>
      </c>
    </row>
    <row r="474" spans="1:5" x14ac:dyDescent="0.2">
      <c r="A474" s="175">
        <v>41620</v>
      </c>
      <c r="B474" s="18">
        <f>LN(List1R!W530/List1R!W531)</f>
        <v>-3.8528853546192747E-4</v>
      </c>
      <c r="D474" s="26">
        <f>'List2R (VaR)'!Z219</f>
        <v>-9.3891380190392407E-3</v>
      </c>
      <c r="E474">
        <f t="shared" si="4"/>
        <v>0</v>
      </c>
    </row>
    <row r="475" spans="1:5" x14ac:dyDescent="0.2">
      <c r="A475" s="175">
        <v>41621</v>
      </c>
      <c r="B475" s="18">
        <f>LN(List1R!W531/List1R!W532)</f>
        <v>3.7634842050913027E-4</v>
      </c>
      <c r="D475" s="26">
        <f>'List2R (VaR)'!Z220</f>
        <v>-9.3854785548230686E-3</v>
      </c>
      <c r="E475">
        <f t="shared" si="4"/>
        <v>0</v>
      </c>
    </row>
    <row r="476" spans="1:5" x14ac:dyDescent="0.2">
      <c r="A476" s="175">
        <v>41622</v>
      </c>
      <c r="B476" s="18">
        <f>LN(List1R!W532/List1R!W533)</f>
        <v>-2.3691663528300198E-4</v>
      </c>
      <c r="D476" s="26">
        <f>'List2R (VaR)'!Z221</f>
        <v>-9.3684239181797292E-3</v>
      </c>
      <c r="E476">
        <f t="shared" si="4"/>
        <v>0</v>
      </c>
    </row>
    <row r="477" spans="1:5" x14ac:dyDescent="0.2">
      <c r="A477" s="175">
        <v>41625</v>
      </c>
      <c r="B477" s="18">
        <f>LN(List1R!W533/List1R!W534)</f>
        <v>-2.2166983536399047E-3</v>
      </c>
      <c r="D477" s="26">
        <f>'List2R (VaR)'!Z222</f>
        <v>-9.2695374586690624E-3</v>
      </c>
      <c r="E477">
        <f t="shared" si="4"/>
        <v>0</v>
      </c>
    </row>
    <row r="478" spans="1:5" x14ac:dyDescent="0.2">
      <c r="A478" s="175">
        <v>41626</v>
      </c>
      <c r="B478" s="18">
        <f>LN(List1R!W534/List1R!W535)</f>
        <v>5.2364254264249413E-6</v>
      </c>
      <c r="D478" s="26">
        <f>'List2R (VaR)'!Z223</f>
        <v>-9.1942035562259678E-3</v>
      </c>
      <c r="E478">
        <f t="shared" si="4"/>
        <v>0</v>
      </c>
    </row>
    <row r="479" spans="1:5" x14ac:dyDescent="0.2">
      <c r="A479" s="175">
        <v>41627</v>
      </c>
      <c r="B479" s="18">
        <f>LN(List1R!W535/List1R!W536)</f>
        <v>4.5873219141551847E-4</v>
      </c>
      <c r="D479" s="26">
        <f>'List2R (VaR)'!Z224</f>
        <v>-9.1572404640386622E-3</v>
      </c>
      <c r="E479">
        <f t="shared" si="4"/>
        <v>0</v>
      </c>
    </row>
    <row r="480" spans="1:5" x14ac:dyDescent="0.2">
      <c r="A480" s="175">
        <v>41628</v>
      </c>
      <c r="B480" s="18">
        <f>LN(List1R!W536/List1R!W537)</f>
        <v>-1.8328448539727405E-3</v>
      </c>
      <c r="D480" s="26">
        <f>'List2R (VaR)'!Z225</f>
        <v>-9.1794475157686399E-3</v>
      </c>
      <c r="E480">
        <f t="shared" si="4"/>
        <v>0</v>
      </c>
    </row>
    <row r="481" spans="1:5" x14ac:dyDescent="0.2">
      <c r="A481" s="175">
        <v>41629</v>
      </c>
      <c r="B481" s="18">
        <f>LN(List1R!W537/List1R!W538)</f>
        <v>-4.5499835367599617E-4</v>
      </c>
      <c r="D481" s="26">
        <f>'List2R (VaR)'!Z226</f>
        <v>-9.1760878610336327E-3</v>
      </c>
      <c r="E481">
        <f t="shared" si="4"/>
        <v>0</v>
      </c>
    </row>
    <row r="482" spans="1:5" x14ac:dyDescent="0.2">
      <c r="A482" s="175">
        <v>41632</v>
      </c>
      <c r="B482" s="18">
        <f>LN(List1R!W538/List1R!W539)</f>
        <v>1.4739543122737793E-3</v>
      </c>
      <c r="D482" s="26">
        <f>'List2R (VaR)'!Z227</f>
        <v>-9.1426382324891406E-3</v>
      </c>
      <c r="E482">
        <f t="shared" si="4"/>
        <v>0</v>
      </c>
    </row>
    <row r="483" spans="1:5" x14ac:dyDescent="0.2">
      <c r="A483" s="175">
        <v>41633</v>
      </c>
      <c r="B483" s="18">
        <f>LN(List1R!W539/List1R!W540)</f>
        <v>-4.4482801815880469E-6</v>
      </c>
      <c r="D483" s="26">
        <f>'List2R (VaR)'!Z228</f>
        <v>-9.1981440997530774E-3</v>
      </c>
      <c r="E483">
        <f t="shared" si="4"/>
        <v>0</v>
      </c>
    </row>
    <row r="484" spans="1:5" x14ac:dyDescent="0.2">
      <c r="A484" s="175">
        <v>41634</v>
      </c>
      <c r="B484" s="18">
        <f>LN(List1R!W540/List1R!W541)</f>
        <v>3.4094707384610325E-4</v>
      </c>
      <c r="D484" s="26">
        <f>'List2R (VaR)'!Z229</f>
        <v>-9.2437442690268146E-3</v>
      </c>
      <c r="E484">
        <f t="shared" si="4"/>
        <v>0</v>
      </c>
    </row>
    <row r="485" spans="1:5" x14ac:dyDescent="0.2">
      <c r="A485" s="175">
        <v>41635</v>
      </c>
      <c r="B485" s="18">
        <f>LN(List1R!W541/List1R!W542)</f>
        <v>6.3195243680979371E-4</v>
      </c>
      <c r="D485" s="26">
        <f>'List2R (VaR)'!Z230</f>
        <v>-9.256445825271303E-3</v>
      </c>
      <c r="E485">
        <f t="shared" si="4"/>
        <v>0</v>
      </c>
    </row>
    <row r="486" spans="1:5" x14ac:dyDescent="0.2">
      <c r="A486" s="175">
        <v>41636</v>
      </c>
      <c r="B486" s="18">
        <f>LN(List1R!W542/List1R!W543)</f>
        <v>1.4496428019257818E-3</v>
      </c>
      <c r="D486" s="26">
        <f>'List2R (VaR)'!Z231</f>
        <v>-9.1706866209278828E-3</v>
      </c>
      <c r="E486">
        <f t="shared" si="4"/>
        <v>0</v>
      </c>
    </row>
    <row r="487" spans="1:5" x14ac:dyDescent="0.2">
      <c r="A487" s="175">
        <v>41641</v>
      </c>
      <c r="B487" s="18">
        <f>LN(List1R!W543/List1R!W544)</f>
        <v>-1.9093622618610857E-3</v>
      </c>
      <c r="D487" s="26">
        <f>'List2R (VaR)'!Z232</f>
        <v>-9.4291908976077282E-3</v>
      </c>
      <c r="E487">
        <f t="shared" si="4"/>
        <v>0</v>
      </c>
    </row>
    <row r="488" spans="1:5" x14ac:dyDescent="0.2">
      <c r="A488" s="175">
        <v>41642</v>
      </c>
      <c r="B488" s="18">
        <f>LN(List1R!W544/List1R!W545)</f>
        <v>-1.8249882848848558E-3</v>
      </c>
      <c r="D488" s="26">
        <f>'List2R (VaR)'!Z233</f>
        <v>-9.6399068400890454E-3</v>
      </c>
      <c r="E488">
        <f t="shared" si="4"/>
        <v>0</v>
      </c>
    </row>
    <row r="489" spans="1:5" x14ac:dyDescent="0.2">
      <c r="A489" s="175">
        <v>41643</v>
      </c>
      <c r="B489" s="18">
        <f>LN(List1R!W545/List1R!W546)</f>
        <v>-2.4762456825445254E-3</v>
      </c>
      <c r="D489" s="26">
        <f>'List2R (VaR)'!Z234</f>
        <v>-9.5828975106217705E-3</v>
      </c>
      <c r="E489">
        <f t="shared" si="4"/>
        <v>0</v>
      </c>
    </row>
    <row r="490" spans="1:5" x14ac:dyDescent="0.2">
      <c r="A490" s="175">
        <v>41647</v>
      </c>
      <c r="B490" s="18">
        <f>LN(List1R!W546/List1R!W547)</f>
        <v>5.1271076963874899E-4</v>
      </c>
      <c r="D490" s="26">
        <f>'List2R (VaR)'!Z235</f>
        <v>-9.5931934283940441E-3</v>
      </c>
      <c r="E490">
        <f t="shared" si="4"/>
        <v>0</v>
      </c>
    </row>
    <row r="491" spans="1:5" x14ac:dyDescent="0.2">
      <c r="A491" s="175">
        <v>41648</v>
      </c>
      <c r="B491" s="18">
        <f>LN(List1R!W547/List1R!W548)</f>
        <v>-3.7331794531272945E-3</v>
      </c>
      <c r="D491" s="26">
        <f>'List2R (VaR)'!Z236</f>
        <v>-1.037584328651079E-2</v>
      </c>
      <c r="E491">
        <f t="shared" si="4"/>
        <v>0</v>
      </c>
    </row>
    <row r="492" spans="1:5" x14ac:dyDescent="0.2">
      <c r="A492" s="175">
        <v>41649</v>
      </c>
      <c r="B492" s="18">
        <f>LN(List1R!W548/List1R!W549)</f>
        <v>1.5662854794688929E-3</v>
      </c>
      <c r="D492" s="26">
        <f>'List2R (VaR)'!Z237</f>
        <v>-1.0388706822461983E-2</v>
      </c>
      <c r="E492">
        <f t="shared" si="4"/>
        <v>0</v>
      </c>
    </row>
    <row r="493" spans="1:5" x14ac:dyDescent="0.2">
      <c r="A493" s="175">
        <v>41650</v>
      </c>
      <c r="B493" s="18">
        <f>LN(List1R!W549/List1R!W550)</f>
        <v>8.1249827368916642E-6</v>
      </c>
      <c r="D493" s="26">
        <f>'List2R (VaR)'!Z238</f>
        <v>-1.0211591513534801E-2</v>
      </c>
      <c r="E493">
        <f t="shared" si="4"/>
        <v>0</v>
      </c>
    </row>
    <row r="494" spans="1:5" x14ac:dyDescent="0.2">
      <c r="A494" s="175">
        <v>41653</v>
      </c>
      <c r="B494" s="18">
        <f>LN(List1R!W550/List1R!W551)</f>
        <v>-2.1277960068393905E-3</v>
      </c>
      <c r="D494" s="26">
        <f>'List2R (VaR)'!Z239</f>
        <v>-1.0154901645939683E-2</v>
      </c>
      <c r="E494">
        <f t="shared" si="4"/>
        <v>0</v>
      </c>
    </row>
    <row r="495" spans="1:5" x14ac:dyDescent="0.2">
      <c r="A495" s="175">
        <v>41654</v>
      </c>
      <c r="B495" s="18">
        <f>LN(List1R!W551/List1R!W552)</f>
        <v>-2.8117784998269862E-3</v>
      </c>
      <c r="D495" s="26">
        <f>'List2R (VaR)'!Z240</f>
        <v>-1.0219671320170643E-2</v>
      </c>
      <c r="E495">
        <f t="shared" si="4"/>
        <v>0</v>
      </c>
    </row>
    <row r="496" spans="1:5" x14ac:dyDescent="0.2">
      <c r="A496" s="175">
        <v>41655</v>
      </c>
      <c r="B496" s="18">
        <f>LN(List1R!W552/List1R!W553)</f>
        <v>1.554813824386956E-3</v>
      </c>
      <c r="D496" s="26">
        <f>'List2R (VaR)'!Z241</f>
        <v>-1.0185772178515108E-2</v>
      </c>
      <c r="E496">
        <f t="shared" si="4"/>
        <v>0</v>
      </c>
    </row>
    <row r="497" spans="1:5" x14ac:dyDescent="0.2">
      <c r="A497" s="175">
        <v>41656</v>
      </c>
      <c r="B497" s="18">
        <f>LN(List1R!W553/List1R!W554)</f>
        <v>3.1636094463519956E-4</v>
      </c>
      <c r="D497" s="26">
        <f>'List2R (VaR)'!Z242</f>
        <v>-1.0191673298564907E-2</v>
      </c>
      <c r="E497">
        <f t="shared" si="4"/>
        <v>0</v>
      </c>
    </row>
    <row r="498" spans="1:5" x14ac:dyDescent="0.2">
      <c r="A498" s="175">
        <v>41657</v>
      </c>
      <c r="B498" s="18">
        <f>LN(List1R!W554/List1R!W555)</f>
        <v>-3.4615088673832479E-4</v>
      </c>
      <c r="D498" s="26">
        <f>'List2R (VaR)'!Z243</f>
        <v>-1.0190529255950922E-2</v>
      </c>
      <c r="E498">
        <f t="shared" si="4"/>
        <v>0</v>
      </c>
    </row>
    <row r="499" spans="1:5" x14ac:dyDescent="0.2">
      <c r="A499" s="175">
        <v>41660</v>
      </c>
      <c r="B499" s="18">
        <f>LN(List1R!W555/List1R!W556)</f>
        <v>-1.2381300530262865E-3</v>
      </c>
      <c r="D499" s="26">
        <f>'List2R (VaR)'!Z244</f>
        <v>-1.0205536586843972E-2</v>
      </c>
      <c r="E499">
        <f t="shared" si="4"/>
        <v>0</v>
      </c>
    </row>
    <row r="500" spans="1:5" x14ac:dyDescent="0.2">
      <c r="A500" s="175">
        <v>41661</v>
      </c>
      <c r="B500" s="18">
        <f>LN(List1R!W556/List1R!W557)</f>
        <v>1.6345015600313288E-3</v>
      </c>
      <c r="D500" s="26">
        <f>'List2R (VaR)'!Z245</f>
        <v>-1.0172196556704073E-2</v>
      </c>
      <c r="E500">
        <f t="shared" si="4"/>
        <v>0</v>
      </c>
    </row>
    <row r="501" spans="1:5" x14ac:dyDescent="0.2">
      <c r="A501" s="175">
        <v>41662</v>
      </c>
      <c r="B501" s="18">
        <f>LN(List1R!W557/List1R!W558)</f>
        <v>-1.5740775540973057E-3</v>
      </c>
      <c r="D501" s="26">
        <f>'List2R (VaR)'!Z246</f>
        <v>-1.0204164563303055E-2</v>
      </c>
      <c r="E501">
        <f t="shared" si="4"/>
        <v>0</v>
      </c>
    </row>
    <row r="502" spans="1:5" x14ac:dyDescent="0.2">
      <c r="A502" s="175">
        <v>41663</v>
      </c>
      <c r="B502" s="18">
        <f>LN(List1R!W558/List1R!W559)</f>
        <v>-1.4550726821530484E-3</v>
      </c>
      <c r="D502" s="26">
        <f>'List2R (VaR)'!Z247</f>
        <v>-9.8819239924396226E-3</v>
      </c>
      <c r="E502">
        <f t="shared" si="4"/>
        <v>0</v>
      </c>
    </row>
    <row r="503" spans="1:5" x14ac:dyDescent="0.2">
      <c r="A503" s="175">
        <v>41664</v>
      </c>
      <c r="B503" s="18">
        <f>LN(List1R!W559/List1R!W560)</f>
        <v>1.4425707535337072E-3</v>
      </c>
      <c r="D503" s="26">
        <f>'List2R (VaR)'!Z248</f>
        <v>-9.7757703612133314E-3</v>
      </c>
      <c r="E503">
        <f t="shared" si="4"/>
        <v>0</v>
      </c>
    </row>
    <row r="504" spans="1:5" x14ac:dyDescent="0.2">
      <c r="A504" s="175">
        <v>41667</v>
      </c>
      <c r="B504" s="18">
        <f>LN(List1R!W560/List1R!W561)</f>
        <v>3.7416302122829544E-4</v>
      </c>
      <c r="D504" s="26">
        <f>'List2R (VaR)'!Z249</f>
        <v>-9.7512648698830848E-3</v>
      </c>
      <c r="E504">
        <f t="shared" si="4"/>
        <v>0</v>
      </c>
    </row>
    <row r="505" spans="1:5" x14ac:dyDescent="0.2">
      <c r="A505" s="175">
        <v>41668</v>
      </c>
      <c r="B505" s="18">
        <f>LN(List1R!W561/List1R!W562)</f>
        <v>1.1685654519224413E-4</v>
      </c>
      <c r="D505" s="26">
        <f>'List2R (VaR)'!Z250</f>
        <v>-9.7177834077191664E-3</v>
      </c>
      <c r="E505">
        <f t="shared" si="4"/>
        <v>0</v>
      </c>
    </row>
    <row r="506" spans="1:5" x14ac:dyDescent="0.2">
      <c r="A506" s="175">
        <v>41669</v>
      </c>
      <c r="B506" s="18">
        <f>LN(List1R!W562/List1R!W563)</f>
        <v>-3.5694948873304967E-3</v>
      </c>
      <c r="D506" s="26">
        <f>'List2R (VaR)'!Z251</f>
        <v>-9.4446743051800671E-3</v>
      </c>
      <c r="E506">
        <f t="shared" si="4"/>
        <v>0</v>
      </c>
    </row>
    <row r="507" spans="1:5" x14ac:dyDescent="0.2">
      <c r="A507" s="176">
        <v>41670</v>
      </c>
      <c r="B507" s="18">
        <f>LN(List1R!W563/List1R!W564)</f>
        <v>-3.6844363816457902E-3</v>
      </c>
      <c r="D507" s="26">
        <f>'List2R (VaR)'!Z252</f>
        <v>-9.4425378519673898E-3</v>
      </c>
      <c r="E507">
        <f t="shared" si="4"/>
        <v>0</v>
      </c>
    </row>
    <row r="509" spans="1:5" x14ac:dyDescent="0.2">
      <c r="D509" t="s">
        <v>328</v>
      </c>
      <c r="E509">
        <f>SUM(E257:E507)</f>
        <v>0</v>
      </c>
    </row>
  </sheetData>
  <mergeCells count="4">
    <mergeCell ref="D252:G253"/>
    <mergeCell ref="D244:H244"/>
    <mergeCell ref="D245:D246"/>
    <mergeCell ref="E245:E24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39997558519241921"/>
  </sheetPr>
  <dimension ref="A1:AH507"/>
  <sheetViews>
    <sheetView topLeftCell="R268" workbookViewId="0">
      <selection activeCell="AB8" sqref="AB8"/>
    </sheetView>
  </sheetViews>
  <sheetFormatPr baseColWidth="10" defaultRowHeight="15" x14ac:dyDescent="0.2"/>
  <cols>
    <col min="15" max="15" width="12.33203125" bestFit="1" customWidth="1"/>
    <col min="18" max="18" width="21" bestFit="1" customWidth="1"/>
    <col min="28" max="28" width="23.5" bestFit="1" customWidth="1"/>
  </cols>
  <sheetData>
    <row r="1" spans="1:34" x14ac:dyDescent="0.2">
      <c r="B1" s="15">
        <v>0.25</v>
      </c>
      <c r="C1" s="15">
        <v>0.5</v>
      </c>
      <c r="D1" s="15">
        <v>0.75</v>
      </c>
      <c r="E1" s="15">
        <v>1</v>
      </c>
      <c r="F1" s="15">
        <v>2</v>
      </c>
      <c r="G1" s="15">
        <v>3</v>
      </c>
      <c r="H1" s="15">
        <v>5</v>
      </c>
      <c r="I1" s="15">
        <v>7</v>
      </c>
      <c r="J1" s="15">
        <v>10</v>
      </c>
      <c r="K1" s="15">
        <v>15</v>
      </c>
      <c r="L1" s="15">
        <v>20</v>
      </c>
      <c r="M1" s="15">
        <v>30</v>
      </c>
      <c r="U1" s="171" t="s">
        <v>6</v>
      </c>
      <c r="V1" s="165" t="s">
        <v>304</v>
      </c>
      <c r="W1" s="162" t="s">
        <v>205</v>
      </c>
      <c r="X1" s="162" t="s">
        <v>310</v>
      </c>
      <c r="Y1" s="162" t="s">
        <v>313</v>
      </c>
      <c r="Z1" s="227" t="s">
        <v>312</v>
      </c>
      <c r="AA1" s="162" t="s">
        <v>308</v>
      </c>
      <c r="AB1" s="162" t="s">
        <v>316</v>
      </c>
      <c r="AC1" s="162" t="s">
        <v>314</v>
      </c>
      <c r="AD1" s="163" t="s">
        <v>309</v>
      </c>
      <c r="AE1" s="167" t="s">
        <v>317</v>
      </c>
      <c r="AF1" s="168" t="s">
        <v>318</v>
      </c>
      <c r="AG1" s="168" t="s">
        <v>319</v>
      </c>
      <c r="AH1" s="169" t="s">
        <v>320</v>
      </c>
    </row>
    <row r="2" spans="1:34" x14ac:dyDescent="0.2">
      <c r="A2" s="106">
        <v>40939</v>
      </c>
      <c r="O2" s="126" t="s">
        <v>321</v>
      </c>
      <c r="P2" s="37" t="s">
        <v>299</v>
      </c>
      <c r="R2" s="135" t="s">
        <v>301</v>
      </c>
      <c r="S2" s="164">
        <v>0.01</v>
      </c>
      <c r="U2" s="153">
        <f>A257</f>
        <v>41305</v>
      </c>
      <c r="V2">
        <f>AVERAGE(O3:O257)</f>
        <v>5.4823529411764819E-2</v>
      </c>
      <c r="W2">
        <f>_xlfn.STDEV.S(O4:O254)</f>
        <v>7.0344015225800305E-2</v>
      </c>
      <c r="X2">
        <f>LN(List1R!W315/List1R!W314)</f>
        <v>2.6108965452461343E-4</v>
      </c>
      <c r="Y2" s="26">
        <f>V2+W2*_xlfn.NORM.S.INV(99%)</f>
        <v>0.21846817968380189</v>
      </c>
      <c r="Z2" s="26">
        <f>-Y2*P257/100</f>
        <v>-1.2241354599579252E-2</v>
      </c>
      <c r="AA2" s="26">
        <f>-O257*(V2+W2*$S$3)/100</f>
        <v>0</v>
      </c>
      <c r="AB2" s="26">
        <f>V2+W2*_xlfn.NORM.S.INV(95%)</f>
        <v>0.17052913799025199</v>
      </c>
      <c r="AC2" s="26">
        <f>-AB2*O257/100</f>
        <v>0</v>
      </c>
      <c r="AD2" s="26">
        <f>-O254*(V2+W2*$S$4)/100</f>
        <v>-1.7993072749456819E-4</v>
      </c>
      <c r="AE2" s="166">
        <f>Z2*SQRT(10)</f>
        <v>-3.871056218044891E-2</v>
      </c>
      <c r="AF2" s="166">
        <f>AA2*SQRT(10)</f>
        <v>0</v>
      </c>
      <c r="AG2" s="166">
        <f>AC2*SQRT(10)</f>
        <v>0</v>
      </c>
      <c r="AH2" s="166">
        <f>AD2*SQRT(10)</f>
        <v>-5.6899091993391736E-4</v>
      </c>
    </row>
    <row r="3" spans="1:34" x14ac:dyDescent="0.2">
      <c r="A3" s="106">
        <v>40940</v>
      </c>
      <c r="B3">
        <f>'Russian Bonds'!B4-'Russian Bonds'!B3</f>
        <v>-8.0000000000000071E-2</v>
      </c>
      <c r="C3">
        <f>'Russian Bonds'!C4-'Russian Bonds'!C3</f>
        <v>-0.12000000000000099</v>
      </c>
      <c r="D3">
        <f>'Russian Bonds'!D4-'Russian Bonds'!D3</f>
        <v>-0.10999999999999943</v>
      </c>
      <c r="E3">
        <f>'Russian Bonds'!E4-'Russian Bonds'!E3</f>
        <v>-0.10000000000000142</v>
      </c>
      <c r="F3">
        <f>'Russian Bonds'!F4-'Russian Bonds'!F3</f>
        <v>-3.9999999999999147E-2</v>
      </c>
      <c r="G3">
        <f>'Russian Bonds'!G4-'Russian Bonds'!G3</f>
        <v>-4.0000000000000924E-2</v>
      </c>
      <c r="H3">
        <f>'Russian Bonds'!H4-'Russian Bonds'!H3</f>
        <v>-8.0000000000000071E-2</v>
      </c>
      <c r="I3">
        <f>'Russian Bonds'!I4-'Russian Bonds'!I3</f>
        <v>-6.9999999999998508E-2</v>
      </c>
      <c r="J3">
        <f>'Russian Bonds'!J4-'Russian Bonds'!J3</f>
        <v>-4.9999999999998934E-2</v>
      </c>
      <c r="K3">
        <f>'Russian Bonds'!K4-'Russian Bonds'!K3</f>
        <v>-4.0000000000000924E-2</v>
      </c>
      <c r="L3">
        <f>'Russian Bonds'!L4-'Russian Bonds'!L3</f>
        <v>-5.0000000000000711E-2</v>
      </c>
      <c r="M3">
        <f>'Russian Bonds'!M4-'Russian Bonds'!M3</f>
        <v>-8.0000000000000071E-2</v>
      </c>
      <c r="O3" s="156">
        <f>MAX(C3:M3)</f>
        <v>-3.9999999999999147E-2</v>
      </c>
      <c r="P3" s="170">
        <f>List1R!X60</f>
        <v>5.1936479223874414</v>
      </c>
      <c r="R3" s="136" t="s">
        <v>302</v>
      </c>
      <c r="S3" s="136">
        <f>1/SQRT(2*PI())*EXP(-1*(_xlfn.NORM.S.INV(S2))^2/2)/S2</f>
        <v>2.665214220345808</v>
      </c>
      <c r="U3" s="154">
        <f t="shared" ref="U3:U66" si="0">A258</f>
        <v>41306</v>
      </c>
      <c r="V3">
        <f t="shared" ref="V3:V66" si="1">AVERAGE(O4:O258)</f>
        <v>5.5294117647058931E-2</v>
      </c>
      <c r="W3">
        <f t="shared" ref="W3:W66" si="2">_xlfn.STDEV.S(O5:O255)</f>
        <v>7.0173353928635926E-2</v>
      </c>
      <c r="X3">
        <f>LN(List1R!W316/List1R!W315)</f>
        <v>4.8067786331594895E-3</v>
      </c>
      <c r="Y3" s="26">
        <f t="shared" ref="Y3:Y66" si="3">V3+W3*_xlfn.NORM.S.INV(99%)</f>
        <v>0.2185417503732566</v>
      </c>
      <c r="Z3" s="26">
        <f t="shared" ref="Z3:Z66" si="4">-Y3*P258/100</f>
        <v>-1.2226246840427345E-2</v>
      </c>
      <c r="AA3" s="26">
        <f t="shared" ref="AA3:AA66" si="5">-O258*(V3+W3*$S$3)/100</f>
        <v>-1.9385691074161522E-4</v>
      </c>
      <c r="AB3" s="26">
        <f t="shared" ref="AB3:AB66" si="6">V3+W3*_xlfn.NORM.S.INV(95%)</f>
        <v>0.17071901337192502</v>
      </c>
      <c r="AC3" s="26">
        <f t="shared" ref="AC3:AC66" si="7">-AB3*O258/100</f>
        <v>-1.3657521069754014E-4</v>
      </c>
      <c r="AD3" s="26">
        <f t="shared" ref="AD3:AD66" si="8">-O255*(V3+W3*$S$4)/100</f>
        <v>-2.2004575289555104E-4</v>
      </c>
      <c r="AE3" s="166">
        <f t="shared" ref="AE3:AF66" si="9">Z3*SQRT(10)</f>
        <v>-3.866278725118763E-2</v>
      </c>
      <c r="AF3" s="166">
        <f t="shared" si="9"/>
        <v>-6.1302937810746533E-4</v>
      </c>
      <c r="AG3" s="166">
        <f t="shared" ref="AG3:AH66" si="10">AC3*SQRT(10)</f>
        <v>-4.3188873772162067E-4</v>
      </c>
      <c r="AH3" s="166">
        <f t="shared" si="10"/>
        <v>-6.958457685965325E-4</v>
      </c>
    </row>
    <row r="4" spans="1:34" x14ac:dyDescent="0.2">
      <c r="A4" s="106">
        <v>40941</v>
      </c>
      <c r="B4">
        <f>'Russian Bonds'!B5-'Russian Bonds'!B4</f>
        <v>0.11000000000000121</v>
      </c>
      <c r="C4">
        <f>'Russian Bonds'!C5-'Russian Bonds'!C4</f>
        <v>0.15000000000000036</v>
      </c>
      <c r="D4">
        <f>'Russian Bonds'!D5-'Russian Bonds'!D4</f>
        <v>0.10999999999999943</v>
      </c>
      <c r="E4">
        <f>'Russian Bonds'!E5-'Russian Bonds'!E4</f>
        <v>5.0000000000000711E-2</v>
      </c>
      <c r="F4">
        <f>'Russian Bonds'!F5-'Russian Bonds'!F4</f>
        <v>-0.14000000000000057</v>
      </c>
      <c r="G4">
        <f>'Russian Bonds'!G5-'Russian Bonds'!G4</f>
        <v>-0.17999999999999972</v>
      </c>
      <c r="H4">
        <f>'Russian Bonds'!H5-'Russian Bonds'!H4</f>
        <v>-0.16000000000000014</v>
      </c>
      <c r="I4">
        <f>'Russian Bonds'!I5-'Russian Bonds'!I4</f>
        <v>-0.16000000000000014</v>
      </c>
      <c r="J4">
        <f>'Russian Bonds'!J5-'Russian Bonds'!J4</f>
        <v>-0.17999999999999972</v>
      </c>
      <c r="K4">
        <f>'Russian Bonds'!K5-'Russian Bonds'!K4</f>
        <v>-0.17999999999999972</v>
      </c>
      <c r="L4">
        <f>'Russian Bonds'!L5-'Russian Bonds'!L4</f>
        <v>-0.16999999999999993</v>
      </c>
      <c r="M4">
        <f>'Russian Bonds'!M5-'Russian Bonds'!M4</f>
        <v>-0.16000000000000014</v>
      </c>
      <c r="O4" s="129">
        <f t="shared" ref="O4:O67" si="11">MAX(C4:M4)</f>
        <v>0.15000000000000036</v>
      </c>
      <c r="P4" s="170">
        <f>List1R!X61</f>
        <v>5.1755750761333932</v>
      </c>
      <c r="R4" s="137" t="s">
        <v>303</v>
      </c>
      <c r="S4" s="137">
        <f>1/SQRT(2*PI())*EXP(-1*(_xlfn.NORM.S.INV(0.05))^2/2)/0.05</f>
        <v>2.0627128075074261</v>
      </c>
      <c r="U4" s="154">
        <f t="shared" si="0"/>
        <v>41307</v>
      </c>
      <c r="V4">
        <f t="shared" si="1"/>
        <v>5.4862745098039324E-2</v>
      </c>
      <c r="W4">
        <f t="shared" si="2"/>
        <v>7.0179031158477859E-2</v>
      </c>
      <c r="X4">
        <f>LN(List1R!W317/List1R!W316)</f>
        <v>-1.9927333694191498E-3</v>
      </c>
      <c r="Y4" s="26">
        <f t="shared" si="3"/>
        <v>0.2181235850358102</v>
      </c>
      <c r="Z4" s="26">
        <f t="shared" si="4"/>
        <v>-1.2300386318594892E-2</v>
      </c>
      <c r="AA4" s="26">
        <f t="shared" si="5"/>
        <v>-9.676195876468466E-5</v>
      </c>
      <c r="AB4" s="26">
        <f t="shared" si="6"/>
        <v>0.17029697903500196</v>
      </c>
      <c r="AC4" s="26">
        <f t="shared" si="7"/>
        <v>-6.8118791614002363E-5</v>
      </c>
      <c r="AD4" s="26">
        <f t="shared" si="8"/>
        <v>-1.3973535204096657E-4</v>
      </c>
      <c r="AE4" s="166">
        <f t="shared" si="9"/>
        <v>-3.8897236866733402E-2</v>
      </c>
      <c r="AF4" s="166">
        <f t="shared" si="9"/>
        <v>-3.0598818055569625E-4</v>
      </c>
      <c r="AG4" s="166">
        <f t="shared" si="10"/>
        <v>-2.1541053295862482E-4</v>
      </c>
      <c r="AH4" s="166">
        <f t="shared" si="10"/>
        <v>-4.4188198209491259E-4</v>
      </c>
    </row>
    <row r="5" spans="1:34" x14ac:dyDescent="0.2">
      <c r="A5" s="106">
        <v>40942</v>
      </c>
      <c r="B5">
        <f>'Russian Bonds'!B6-'Russian Bonds'!B5</f>
        <v>2.9999999999999361E-2</v>
      </c>
      <c r="C5">
        <f>'Russian Bonds'!C6-'Russian Bonds'!C5</f>
        <v>-9.9999999999997868E-3</v>
      </c>
      <c r="D5">
        <f>'Russian Bonds'!D6-'Russian Bonds'!D5</f>
        <v>-1.9999999999999574E-2</v>
      </c>
      <c r="E5">
        <f>'Russian Bonds'!E6-'Russian Bonds'!E5</f>
        <v>-9.9999999999997868E-3</v>
      </c>
      <c r="F5">
        <f>'Russian Bonds'!F6-'Russian Bonds'!F5</f>
        <v>3.0000000000001137E-2</v>
      </c>
      <c r="G5">
        <f>'Russian Bonds'!G6-'Russian Bonds'!G5</f>
        <v>2.9999999999999361E-2</v>
      </c>
      <c r="H5">
        <f>'Russian Bonds'!H6-'Russian Bonds'!H5</f>
        <v>4.0000000000000924E-2</v>
      </c>
      <c r="I5">
        <f>'Russian Bonds'!I6-'Russian Bonds'!I5</f>
        <v>4.9999999999998934E-2</v>
      </c>
      <c r="J5">
        <f>'Russian Bonds'!J6-'Russian Bonds'!J5</f>
        <v>2.9999999999999361E-2</v>
      </c>
      <c r="K5">
        <f>'Russian Bonds'!K6-'Russian Bonds'!K5</f>
        <v>0</v>
      </c>
      <c r="L5">
        <f>'Russian Bonds'!L6-'Russian Bonds'!L5</f>
        <v>-9.9999999999997868E-3</v>
      </c>
      <c r="M5">
        <f>'Russian Bonds'!M6-'Russian Bonds'!M5</f>
        <v>0</v>
      </c>
      <c r="O5" s="129">
        <f t="shared" si="11"/>
        <v>4.9999999999998934E-2</v>
      </c>
      <c r="P5" s="170">
        <f>List1R!X62</f>
        <v>5.1868090035390715</v>
      </c>
      <c r="U5" s="154">
        <f t="shared" si="0"/>
        <v>41310</v>
      </c>
      <c r="V5">
        <f t="shared" si="1"/>
        <v>5.5137254901960905E-2</v>
      </c>
      <c r="W5">
        <f t="shared" si="2"/>
        <v>7.0229697127110802E-2</v>
      </c>
      <c r="X5">
        <f>LN(List1R!W318/List1R!W317)</f>
        <v>1.7558123468094239E-3</v>
      </c>
      <c r="Y5" s="26">
        <f t="shared" si="3"/>
        <v>0.21851596150814728</v>
      </c>
      <c r="Z5" s="26">
        <f>-Y5*P260/100</f>
        <v>-1.2305550148291331E-2</v>
      </c>
      <c r="AA5" s="26">
        <f t="shared" si="5"/>
        <v>-2.9077733085086129E-4</v>
      </c>
      <c r="AB5" s="26">
        <f t="shared" si="6"/>
        <v>0.17065482694119244</v>
      </c>
      <c r="AC5" s="26">
        <f t="shared" si="7"/>
        <v>-2.0478579232943261E-4</v>
      </c>
      <c r="AD5" s="26">
        <f t="shared" si="8"/>
        <v>0</v>
      </c>
      <c r="AE5" s="166">
        <f t="shared" si="9"/>
        <v>-3.8913566330023366E-2</v>
      </c>
      <c r="AF5" s="166">
        <f t="shared" si="9"/>
        <v>-9.1951865743306841E-4</v>
      </c>
      <c r="AG5" s="166">
        <f t="shared" si="10"/>
        <v>-6.4758953620324582E-4</v>
      </c>
      <c r="AH5" s="166">
        <f t="shared" si="10"/>
        <v>0</v>
      </c>
    </row>
    <row r="6" spans="1:34" x14ac:dyDescent="0.2">
      <c r="A6" s="106">
        <v>40943</v>
      </c>
      <c r="B6">
        <f>'Russian Bonds'!B7-'Russian Bonds'!B6</f>
        <v>-8.0000000000000071E-2</v>
      </c>
      <c r="C6">
        <f>'Russian Bonds'!C7-'Russian Bonds'!C6</f>
        <v>-6.0000000000000497E-2</v>
      </c>
      <c r="D6">
        <f>'Russian Bonds'!D7-'Russian Bonds'!D6</f>
        <v>-3.0000000000001137E-2</v>
      </c>
      <c r="E6">
        <f>'Russian Bonds'!E7-'Russian Bonds'!E6</f>
        <v>0</v>
      </c>
      <c r="F6">
        <f>'Russian Bonds'!F7-'Russian Bonds'!F6</f>
        <v>6.9999999999998508E-2</v>
      </c>
      <c r="G6">
        <f>'Russian Bonds'!G7-'Russian Bonds'!G6</f>
        <v>8.0000000000000071E-2</v>
      </c>
      <c r="H6">
        <f>'Russian Bonds'!H7-'Russian Bonds'!H6</f>
        <v>8.9999999999999858E-2</v>
      </c>
      <c r="I6">
        <f>'Russian Bonds'!I7-'Russian Bonds'!I6</f>
        <v>8.9999999999999858E-2</v>
      </c>
      <c r="J6">
        <f>'Russian Bonds'!J7-'Russian Bonds'!J6</f>
        <v>8.9999999999999858E-2</v>
      </c>
      <c r="K6">
        <f>'Russian Bonds'!K7-'Russian Bonds'!K6</f>
        <v>8.9999999999999858E-2</v>
      </c>
      <c r="L6">
        <f>'Russian Bonds'!L7-'Russian Bonds'!L6</f>
        <v>8.9999999999999858E-2</v>
      </c>
      <c r="M6">
        <f>'Russian Bonds'!M7-'Russian Bonds'!M6</f>
        <v>8.9999999999999858E-2</v>
      </c>
      <c r="O6" s="129">
        <f t="shared" si="11"/>
        <v>8.9999999999999858E-2</v>
      </c>
      <c r="P6" s="170">
        <f>List1R!X63</f>
        <v>5.2304220173765943</v>
      </c>
      <c r="R6" s="183">
        <v>0.99</v>
      </c>
      <c r="S6" s="184"/>
      <c r="U6" s="154">
        <f t="shared" si="0"/>
        <v>41311</v>
      </c>
      <c r="V6">
        <f t="shared" si="1"/>
        <v>5.4862745098039338E-2</v>
      </c>
      <c r="W6">
        <f t="shared" si="2"/>
        <v>7.0189430652333865E-2</v>
      </c>
      <c r="X6">
        <f>LN(List1R!W319/List1R!W318)</f>
        <v>-3.79320997804658E-3</v>
      </c>
      <c r="Y6" s="26">
        <f t="shared" si="3"/>
        <v>0.21814777787623324</v>
      </c>
      <c r="Z6" s="26">
        <f t="shared" si="4"/>
        <v>-1.2312770507843913E-2</v>
      </c>
      <c r="AA6" s="26">
        <f t="shared" si="5"/>
        <v>-4.8386522758122069E-5</v>
      </c>
      <c r="AB6" s="26">
        <f t="shared" si="6"/>
        <v>0.17031408468018949</v>
      </c>
      <c r="AC6" s="26">
        <f t="shared" si="7"/>
        <v>-3.4062816936037169E-5</v>
      </c>
      <c r="AD6" s="26">
        <f t="shared" si="8"/>
        <v>-1.5971470612501031E-4</v>
      </c>
      <c r="AE6" s="166">
        <f t="shared" si="9"/>
        <v>-3.8936399111734882E-2</v>
      </c>
      <c r="AF6" s="166">
        <f t="shared" si="9"/>
        <v>-1.5301161997123829E-4</v>
      </c>
      <c r="AG6" s="166">
        <f t="shared" si="10"/>
        <v>-1.0771608503923547E-4</v>
      </c>
      <c r="AH6" s="166">
        <f t="shared" si="10"/>
        <v>-5.0506224717947797E-4</v>
      </c>
    </row>
    <row r="7" spans="1:34" x14ac:dyDescent="0.2">
      <c r="A7" s="106">
        <v>40946</v>
      </c>
      <c r="B7">
        <f>'Russian Bonds'!B8-'Russian Bonds'!B7</f>
        <v>5.0000000000000711E-2</v>
      </c>
      <c r="C7">
        <f>'Russian Bonds'!C8-'Russian Bonds'!C7</f>
        <v>4.0000000000000924E-2</v>
      </c>
      <c r="D7">
        <f>'Russian Bonds'!D8-'Russian Bonds'!D7</f>
        <v>3.0000000000001137E-2</v>
      </c>
      <c r="E7">
        <f>'Russian Bonds'!E8-'Russian Bonds'!E7</f>
        <v>1.9999999999999574E-2</v>
      </c>
      <c r="F7">
        <f>'Russian Bonds'!F8-'Russian Bonds'!F7</f>
        <v>0</v>
      </c>
      <c r="G7">
        <f>'Russian Bonds'!G8-'Russian Bonds'!G7</f>
        <v>1.9999999999999574E-2</v>
      </c>
      <c r="H7">
        <f>'Russian Bonds'!H8-'Russian Bonds'!H7</f>
        <v>5.9999999999998721E-2</v>
      </c>
      <c r="I7">
        <f>'Russian Bonds'!I8-'Russian Bonds'!I7</f>
        <v>8.0000000000000071E-2</v>
      </c>
      <c r="J7">
        <f>'Russian Bonds'!J8-'Russian Bonds'!J7</f>
        <v>8.9999999999999858E-2</v>
      </c>
      <c r="K7">
        <f>'Russian Bonds'!K8-'Russian Bonds'!K7</f>
        <v>8.9999999999999858E-2</v>
      </c>
      <c r="L7">
        <f>'Russian Bonds'!L8-'Russian Bonds'!L7</f>
        <v>9.9999999999999645E-2</v>
      </c>
      <c r="M7">
        <f>'Russian Bonds'!M8-'Russian Bonds'!M7</f>
        <v>8.9999999999999858E-2</v>
      </c>
      <c r="O7" s="129">
        <f t="shared" si="11"/>
        <v>9.9999999999999645E-2</v>
      </c>
      <c r="P7" s="170">
        <f>List1R!X64</f>
        <v>5.2298229656585029</v>
      </c>
      <c r="R7" s="135" t="s">
        <v>304</v>
      </c>
      <c r="S7" s="37">
        <f>AVERAGE(O3:O504)</f>
        <v>4.8725099601593762E-2</v>
      </c>
      <c r="U7" s="154">
        <f t="shared" si="0"/>
        <v>41312</v>
      </c>
      <c r="V7">
        <f t="shared" si="1"/>
        <v>5.466666666666678E-2</v>
      </c>
      <c r="W7">
        <f t="shared" si="2"/>
        <v>7.0161316682098518E-2</v>
      </c>
      <c r="X7">
        <f>LN(List1R!W320/List1R!W319)</f>
        <v>1.1994327308535021E-3</v>
      </c>
      <c r="Y7" s="26">
        <f t="shared" si="3"/>
        <v>0.21788629656997285</v>
      </c>
      <c r="Z7" s="26">
        <f t="shared" si="4"/>
        <v>-1.2285621898518877E-2</v>
      </c>
      <c r="AA7" s="26">
        <f t="shared" si="5"/>
        <v>-1.2083080280299238E-4</v>
      </c>
      <c r="AB7" s="26">
        <f t="shared" si="6"/>
        <v>0.17007176288290732</v>
      </c>
      <c r="AC7" s="26">
        <f t="shared" si="7"/>
        <v>-8.5035881441454861E-5</v>
      </c>
      <c r="AD7" s="26">
        <f t="shared" si="8"/>
        <v>-7.9755725271368175E-5</v>
      </c>
      <c r="AE7" s="166">
        <f t="shared" si="9"/>
        <v>-3.8850547670961681E-2</v>
      </c>
      <c r="AF7" s="166">
        <f t="shared" si="9"/>
        <v>-3.8210054836411363E-4</v>
      </c>
      <c r="AG7" s="166">
        <f t="shared" si="10"/>
        <v>-2.689070681950396E-4</v>
      </c>
      <c r="AH7" s="166">
        <f t="shared" si="10"/>
        <v>-2.5220974829617425E-4</v>
      </c>
    </row>
    <row r="8" spans="1:34" x14ac:dyDescent="0.2">
      <c r="A8" s="106">
        <v>40947</v>
      </c>
      <c r="B8">
        <f>'Russian Bonds'!B9-'Russian Bonds'!B8</f>
        <v>-5.0000000000000711E-2</v>
      </c>
      <c r="C8">
        <f>'Russian Bonds'!C9-'Russian Bonds'!C8</f>
        <v>9.9999999999997868E-3</v>
      </c>
      <c r="D8">
        <f>'Russian Bonds'!D9-'Russian Bonds'!D8</f>
        <v>1.9999999999999574E-2</v>
      </c>
      <c r="E8">
        <f>'Russian Bonds'!E9-'Russian Bonds'!E8</f>
        <v>9.9999999999997868E-3</v>
      </c>
      <c r="F8">
        <f>'Russian Bonds'!F9-'Russian Bonds'!F8</f>
        <v>-3.9999999999999147E-2</v>
      </c>
      <c r="G8">
        <f>'Russian Bonds'!G9-'Russian Bonds'!G8</f>
        <v>-8.0000000000000071E-2</v>
      </c>
      <c r="H8">
        <f>'Russian Bonds'!H9-'Russian Bonds'!H8</f>
        <v>-0.11999999999999922</v>
      </c>
      <c r="I8">
        <f>'Russian Bonds'!I9-'Russian Bonds'!I8</f>
        <v>-0.13999999999999879</v>
      </c>
      <c r="J8">
        <f>'Russian Bonds'!J9-'Russian Bonds'!J8</f>
        <v>-0.16000000000000014</v>
      </c>
      <c r="K8">
        <f>'Russian Bonds'!K9-'Russian Bonds'!K8</f>
        <v>-0.15000000000000036</v>
      </c>
      <c r="L8">
        <f>'Russian Bonds'!L9-'Russian Bonds'!L8</f>
        <v>-0.15000000000000036</v>
      </c>
      <c r="M8">
        <f>'Russian Bonds'!M9-'Russian Bonds'!M8</f>
        <v>-0.11999999999999922</v>
      </c>
      <c r="O8" s="129">
        <f t="shared" si="11"/>
        <v>1.9999999999999574E-2</v>
      </c>
      <c r="P8" s="170">
        <f>List1R!X65</f>
        <v>5.2071793858654631</v>
      </c>
      <c r="R8" s="136" t="s">
        <v>205</v>
      </c>
      <c r="S8" s="25">
        <f>_xlfn.STDEV.S(O3:O504)</f>
        <v>6.2134103629346737E-2</v>
      </c>
      <c r="U8" s="154">
        <f t="shared" si="0"/>
        <v>41313</v>
      </c>
      <c r="V8">
        <f t="shared" si="1"/>
        <v>5.474509803921581E-2</v>
      </c>
      <c r="W8">
        <f t="shared" si="2"/>
        <v>7.0161316682098532E-2</v>
      </c>
      <c r="X8">
        <f>LN(List1R!W321/List1R!W320)</f>
        <v>1.935769870342386E-3</v>
      </c>
      <c r="Y8" s="26">
        <f t="shared" si="3"/>
        <v>0.21796472794252192</v>
      </c>
      <c r="Z8" s="26">
        <f t="shared" si="4"/>
        <v>-1.2322244348278001E-2</v>
      </c>
      <c r="AA8" s="26">
        <f t="shared" si="5"/>
        <v>-9.6696014791414388E-5</v>
      </c>
      <c r="AB8" s="26">
        <f t="shared" si="6"/>
        <v>0.17015019425545636</v>
      </c>
      <c r="AC8" s="26">
        <f t="shared" si="7"/>
        <v>-6.8060077702184106E-5</v>
      </c>
      <c r="AD8" s="26">
        <f t="shared" si="8"/>
        <v>-2.3936129346115983E-4</v>
      </c>
      <c r="AE8" s="166">
        <f t="shared" si="9"/>
        <v>-3.8966358025695598E-2</v>
      </c>
      <c r="AF8" s="166">
        <f t="shared" si="9"/>
        <v>-3.0577964740220091E-4</v>
      </c>
      <c r="AG8" s="166">
        <f t="shared" si="10"/>
        <v>-2.1522486326694087E-4</v>
      </c>
      <c r="AH8" s="166">
        <f t="shared" si="10"/>
        <v>-7.5692687102123333E-4</v>
      </c>
    </row>
    <row r="9" spans="1:34" x14ac:dyDescent="0.2">
      <c r="A9" s="106">
        <v>40948</v>
      </c>
      <c r="B9">
        <f>'Russian Bonds'!B10-'Russian Bonds'!B9</f>
        <v>9.9999999999997868E-3</v>
      </c>
      <c r="C9">
        <f>'Russian Bonds'!C10-'Russian Bonds'!C9</f>
        <v>-3.9999999999999147E-2</v>
      </c>
      <c r="D9">
        <f>'Russian Bonds'!D10-'Russian Bonds'!D9</f>
        <v>-4.0000000000000924E-2</v>
      </c>
      <c r="E9">
        <f>'Russian Bonds'!E10-'Russian Bonds'!E9</f>
        <v>-2.9999999999999361E-2</v>
      </c>
      <c r="F9">
        <f>'Russian Bonds'!F10-'Russian Bonds'!F9</f>
        <v>5.0000000000000711E-2</v>
      </c>
      <c r="G9">
        <f>'Russian Bonds'!G10-'Russian Bonds'!G9</f>
        <v>0.11000000000000121</v>
      </c>
      <c r="H9">
        <f>'Russian Bonds'!H10-'Russian Bonds'!H9</f>
        <v>0.11999999999999922</v>
      </c>
      <c r="I9">
        <f>'Russian Bonds'!I10-'Russian Bonds'!I9</f>
        <v>9.9999999999999645E-2</v>
      </c>
      <c r="J9">
        <f>'Russian Bonds'!J10-'Russian Bonds'!J9</f>
        <v>8.9999999999999858E-2</v>
      </c>
      <c r="K9">
        <f>'Russian Bonds'!K10-'Russian Bonds'!K9</f>
        <v>7.0000000000000284E-2</v>
      </c>
      <c r="L9">
        <f>'Russian Bonds'!L10-'Russian Bonds'!L9</f>
        <v>7.0000000000000284E-2</v>
      </c>
      <c r="M9">
        <f>'Russian Bonds'!M10-'Russian Bonds'!M9</f>
        <v>5.0000000000000711E-2</v>
      </c>
      <c r="O9" s="129">
        <f t="shared" si="11"/>
        <v>0.11999999999999922</v>
      </c>
      <c r="P9" s="170">
        <f>List1R!X66</f>
        <v>5.1823154843045449</v>
      </c>
      <c r="R9" s="136" t="s">
        <v>311</v>
      </c>
      <c r="S9" s="28">
        <f>S7+S8*_xlfn.NORM.S.INV(99%)</f>
        <v>0.19327063948515785</v>
      </c>
      <c r="U9" s="154">
        <f t="shared" si="0"/>
        <v>41314</v>
      </c>
      <c r="V9">
        <f t="shared" si="1"/>
        <v>5.4431372549019738E-2</v>
      </c>
      <c r="W9">
        <f t="shared" si="2"/>
        <v>7.0159567702766129E-2</v>
      </c>
      <c r="X9">
        <f>LN(List1R!W322/List1R!W321)</f>
        <v>7.2870300374277565E-4</v>
      </c>
      <c r="Y9" s="26">
        <f t="shared" si="3"/>
        <v>0.21764693371797417</v>
      </c>
      <c r="Z9" s="26">
        <f t="shared" si="4"/>
        <v>-1.2305088885414461E-2</v>
      </c>
      <c r="AA9" s="26">
        <f t="shared" si="5"/>
        <v>-9.6568660033496541E-5</v>
      </c>
      <c r="AB9" s="26">
        <f t="shared" si="6"/>
        <v>0.16983359195026193</v>
      </c>
      <c r="AC9" s="26">
        <f t="shared" si="7"/>
        <v>-6.7933436780103325E-5</v>
      </c>
      <c r="AD9" s="26">
        <f t="shared" si="8"/>
        <v>-3.9830082283739118E-5</v>
      </c>
      <c r="AE9" s="166">
        <f t="shared" si="9"/>
        <v>-3.8912107688732378E-2</v>
      </c>
      <c r="AF9" s="166">
        <f t="shared" si="9"/>
        <v>-3.0537691629632115E-4</v>
      </c>
      <c r="AG9" s="166">
        <f t="shared" si="10"/>
        <v>-2.1482438950818166E-4</v>
      </c>
      <c r="AH9" s="166">
        <f t="shared" si="10"/>
        <v>-1.2595377940853656E-4</v>
      </c>
    </row>
    <row r="10" spans="1:34" x14ac:dyDescent="0.2">
      <c r="A10" s="106">
        <v>40949</v>
      </c>
      <c r="B10">
        <f>'Russian Bonds'!B11-'Russian Bonds'!B10</f>
        <v>7.0000000000000284E-2</v>
      </c>
      <c r="C10">
        <f>'Russian Bonds'!C11-'Russian Bonds'!C10</f>
        <v>8.9999999999999858E-2</v>
      </c>
      <c r="D10">
        <f>'Russian Bonds'!D11-'Russian Bonds'!D10</f>
        <v>7.0000000000000284E-2</v>
      </c>
      <c r="E10">
        <f>'Russian Bonds'!E11-'Russian Bonds'!E10</f>
        <v>4.9999999999998934E-2</v>
      </c>
      <c r="F10">
        <f>'Russian Bonds'!F11-'Russian Bonds'!F10</f>
        <v>-5.0000000000000711E-2</v>
      </c>
      <c r="G10">
        <f>'Russian Bonds'!G11-'Russian Bonds'!G10</f>
        <v>-8.0000000000000071E-2</v>
      </c>
      <c r="H10">
        <f>'Russian Bonds'!H11-'Russian Bonds'!H10</f>
        <v>-8.0000000000000071E-2</v>
      </c>
      <c r="I10">
        <f>'Russian Bonds'!I11-'Russian Bonds'!I10</f>
        <v>-6.0000000000000497E-2</v>
      </c>
      <c r="J10">
        <f>'Russian Bonds'!J11-'Russian Bonds'!J10</f>
        <v>-2.9999999999999361E-2</v>
      </c>
      <c r="K10">
        <f>'Russian Bonds'!K11-'Russian Bonds'!K10</f>
        <v>-1.9999999999999574E-2</v>
      </c>
      <c r="L10">
        <f>'Russian Bonds'!L11-'Russian Bonds'!L10</f>
        <v>-1.9999999999999574E-2</v>
      </c>
      <c r="M10">
        <f>'Russian Bonds'!M11-'Russian Bonds'!M10</f>
        <v>-3.0000000000001137E-2</v>
      </c>
      <c r="O10" s="129">
        <f t="shared" si="11"/>
        <v>8.9999999999999858E-2</v>
      </c>
      <c r="P10" s="170">
        <f>List1R!X67</f>
        <v>5.2216823698989909</v>
      </c>
      <c r="R10" s="136" t="s">
        <v>305</v>
      </c>
      <c r="S10" s="28">
        <f>-S9*List1R!B56/100</f>
        <v>-1.1189109105818747E-2</v>
      </c>
      <c r="U10" s="154">
        <f t="shared" si="0"/>
        <v>41317</v>
      </c>
      <c r="V10">
        <f t="shared" si="1"/>
        <v>5.4274509803921699E-2</v>
      </c>
      <c r="W10">
        <f t="shared" si="2"/>
        <v>7.0075360686184016E-2</v>
      </c>
      <c r="X10">
        <f>LN(List1R!W323/List1R!W322)</f>
        <v>2.1366376424456521E-3</v>
      </c>
      <c r="Y10" s="26">
        <f t="shared" si="3"/>
        <v>0.21729417615887101</v>
      </c>
      <c r="Z10" s="26">
        <f t="shared" si="4"/>
        <v>-1.2310040481719296E-2</v>
      </c>
      <c r="AA10" s="26">
        <f t="shared" si="5"/>
        <v>-1.2052017880030216E-4</v>
      </c>
      <c r="AB10" s="26">
        <f t="shared" si="6"/>
        <v>0.16953822098852403</v>
      </c>
      <c r="AC10" s="26">
        <f t="shared" si="7"/>
        <v>-8.4769110494263222E-5</v>
      </c>
      <c r="AD10" s="26">
        <f t="shared" si="8"/>
        <v>-9.9409926891009335E-5</v>
      </c>
      <c r="AE10" s="166">
        <f t="shared" si="9"/>
        <v>-3.8927766011109324E-2</v>
      </c>
      <c r="AF10" s="166">
        <f t="shared" si="9"/>
        <v>-3.8111826901969428E-4</v>
      </c>
      <c r="AG10" s="166">
        <f t="shared" si="10"/>
        <v>-2.6806346438835353E-4</v>
      </c>
      <c r="AH10" s="166">
        <f t="shared" si="10"/>
        <v>-3.1436179100641069E-4</v>
      </c>
    </row>
    <row r="11" spans="1:34" x14ac:dyDescent="0.2">
      <c r="A11" s="106">
        <v>40950</v>
      </c>
      <c r="B11">
        <f>'Russian Bonds'!B12-'Russian Bonds'!B11</f>
        <v>-8.9999999999999858E-2</v>
      </c>
      <c r="C11">
        <f>'Russian Bonds'!C12-'Russian Bonds'!C11</f>
        <v>-0.11000000000000121</v>
      </c>
      <c r="D11">
        <f>'Russian Bonds'!D12-'Russian Bonds'!D11</f>
        <v>-8.9999999999999858E-2</v>
      </c>
      <c r="E11">
        <f>'Russian Bonds'!E12-'Russian Bonds'!E11</f>
        <v>-6.9999999999998508E-2</v>
      </c>
      <c r="F11">
        <f>'Russian Bonds'!F12-'Russian Bonds'!F11</f>
        <v>0</v>
      </c>
      <c r="G11">
        <f>'Russian Bonds'!G12-'Russian Bonds'!G11</f>
        <v>-1.9999999999999574E-2</v>
      </c>
      <c r="H11">
        <f>'Russian Bonds'!H12-'Russian Bonds'!H11</f>
        <v>-5.9999999999998721E-2</v>
      </c>
      <c r="I11">
        <f>'Russian Bonds'!I12-'Russian Bonds'!I11</f>
        <v>-8.9999999999999858E-2</v>
      </c>
      <c r="J11">
        <f>'Russian Bonds'!J12-'Russian Bonds'!J11</f>
        <v>-0.13000000000000078</v>
      </c>
      <c r="K11">
        <f>'Russian Bonds'!K12-'Russian Bonds'!K11</f>
        <v>-0.14000000000000057</v>
      </c>
      <c r="L11">
        <f>'Russian Bonds'!L12-'Russian Bonds'!L11</f>
        <v>-0.13000000000000078</v>
      </c>
      <c r="M11">
        <f>'Russian Bonds'!M12-'Russian Bonds'!M11</f>
        <v>-0.10999999999999943</v>
      </c>
      <c r="O11" s="129">
        <f t="shared" si="11"/>
        <v>0</v>
      </c>
      <c r="P11" s="170">
        <f>List1R!X68</f>
        <v>5.2028443994873967</v>
      </c>
      <c r="R11" s="137" t="s">
        <v>307</v>
      </c>
      <c r="S11" s="131">
        <f>1/SQRT(2*PI())*EXP((-1*(_xlfn.NORM.S.INV(1-0.99))^2/2))/(1-0.99)</f>
        <v>2.6652142203458058</v>
      </c>
      <c r="U11" s="154">
        <f t="shared" si="0"/>
        <v>41318</v>
      </c>
      <c r="V11">
        <f t="shared" si="1"/>
        <v>5.4745098039215824E-2</v>
      </c>
      <c r="W11">
        <f t="shared" si="2"/>
        <v>7.0022261684939066E-2</v>
      </c>
      <c r="X11">
        <f>LN(List1R!W324/List1R!W323)</f>
        <v>-1.838712140352446E-3</v>
      </c>
      <c r="Y11" s="26">
        <f t="shared" si="3"/>
        <v>0.21764123764550522</v>
      </c>
      <c r="Z11" s="26">
        <f t="shared" si="4"/>
        <v>-1.2359583708572318E-2</v>
      </c>
      <c r="AA11" s="26">
        <f t="shared" si="5"/>
        <v>-2.896433107472314E-4</v>
      </c>
      <c r="AB11" s="26">
        <f t="shared" si="6"/>
        <v>0.16992146913903292</v>
      </c>
      <c r="AC11" s="26">
        <f t="shared" si="7"/>
        <v>-2.0390576296684117E-4</v>
      </c>
      <c r="AD11" s="26">
        <f t="shared" si="8"/>
        <v>-7.9672365610952299E-5</v>
      </c>
      <c r="AE11" s="166">
        <f t="shared" si="9"/>
        <v>-3.9084435450599288E-2</v>
      </c>
      <c r="AF11" s="166">
        <f t="shared" si="9"/>
        <v>-9.1593257099317781E-4</v>
      </c>
      <c r="AG11" s="166">
        <f t="shared" si="10"/>
        <v>-6.4480663900963074E-4</v>
      </c>
      <c r="AH11" s="166">
        <f t="shared" si="10"/>
        <v>-2.5194614190428191E-4</v>
      </c>
    </row>
    <row r="12" spans="1:34" x14ac:dyDescent="0.2">
      <c r="A12" s="106">
        <v>40953</v>
      </c>
      <c r="B12">
        <f>'Russian Bonds'!B13-'Russian Bonds'!B12</f>
        <v>8.0000000000000071E-2</v>
      </c>
      <c r="C12">
        <f>'Russian Bonds'!C13-'Russian Bonds'!C12</f>
        <v>9.9999999999999645E-2</v>
      </c>
      <c r="D12">
        <f>'Russian Bonds'!D13-'Russian Bonds'!D12</f>
        <v>6.0000000000000497E-2</v>
      </c>
      <c r="E12">
        <f>'Russian Bonds'!E13-'Russian Bonds'!E12</f>
        <v>1.9999999999999574E-2</v>
      </c>
      <c r="F12">
        <f>'Russian Bonds'!F13-'Russian Bonds'!F12</f>
        <v>-8.0000000000000071E-2</v>
      </c>
      <c r="G12">
        <f>'Russian Bonds'!G13-'Russian Bonds'!G12</f>
        <v>-4.0000000000000924E-2</v>
      </c>
      <c r="H12">
        <f>'Russian Bonds'!H13-'Russian Bonds'!H12</f>
        <v>1.9999999999999574E-2</v>
      </c>
      <c r="I12">
        <f>'Russian Bonds'!I13-'Russian Bonds'!I12</f>
        <v>3.9999999999999147E-2</v>
      </c>
      <c r="J12">
        <f>'Russian Bonds'!J13-'Russian Bonds'!J12</f>
        <v>7.0000000000000284E-2</v>
      </c>
      <c r="K12">
        <f>'Russian Bonds'!K13-'Russian Bonds'!K12</f>
        <v>7.0000000000000284E-2</v>
      </c>
      <c r="L12">
        <f>'Russian Bonds'!L13-'Russian Bonds'!L12</f>
        <v>5.0000000000000711E-2</v>
      </c>
      <c r="M12">
        <f>'Russian Bonds'!M13-'Russian Bonds'!M12</f>
        <v>1.9999999999999574E-2</v>
      </c>
      <c r="O12" s="129">
        <f t="shared" si="11"/>
        <v>9.9999999999999645E-2</v>
      </c>
      <c r="P12" s="170">
        <f>List1R!X69</f>
        <v>5.2083331029315483</v>
      </c>
      <c r="U12" s="154">
        <f t="shared" si="0"/>
        <v>41319</v>
      </c>
      <c r="V12">
        <f t="shared" si="1"/>
        <v>5.4941176470588368E-2</v>
      </c>
      <c r="W12">
        <f t="shared" si="2"/>
        <v>6.9643417332072535E-2</v>
      </c>
      <c r="X12">
        <f>LN(List1R!W325/List1R!W324)</f>
        <v>-2.4545633800794253E-3</v>
      </c>
      <c r="Y12" s="26">
        <f t="shared" si="3"/>
        <v>0.21695599232199436</v>
      </c>
      <c r="Z12" s="26">
        <f t="shared" si="4"/>
        <v>-1.2292950138130128E-2</v>
      </c>
      <c r="AA12" s="26">
        <f t="shared" si="5"/>
        <v>-3.6083370404625963E-4</v>
      </c>
      <c r="AB12" s="26">
        <f t="shared" si="6"/>
        <v>0.16949440406254285</v>
      </c>
      <c r="AC12" s="26">
        <f t="shared" si="7"/>
        <v>-2.5424160609381489E-4</v>
      </c>
      <c r="AD12" s="26">
        <f t="shared" si="8"/>
        <v>-7.9438218144013914E-5</v>
      </c>
      <c r="AE12" s="166">
        <f t="shared" si="9"/>
        <v>-3.8873721599372697E-2</v>
      </c>
      <c r="AF12" s="166">
        <f t="shared" si="9"/>
        <v>-1.1410563613412955E-3</v>
      </c>
      <c r="AG12" s="166">
        <f t="shared" si="10"/>
        <v>-8.0398255123579981E-4</v>
      </c>
      <c r="AH12" s="166">
        <f t="shared" si="10"/>
        <v>-2.5120570260039763E-4</v>
      </c>
    </row>
    <row r="13" spans="1:34" x14ac:dyDescent="0.2">
      <c r="A13" s="106">
        <v>40954</v>
      </c>
      <c r="B13">
        <f>'Russian Bonds'!B14-'Russian Bonds'!B13</f>
        <v>0.16999999999999993</v>
      </c>
      <c r="C13">
        <f>'Russian Bonds'!C14-'Russian Bonds'!C13</f>
        <v>0.17000000000000171</v>
      </c>
      <c r="D13">
        <f>'Russian Bonds'!D14-'Russian Bonds'!D13</f>
        <v>0.10999999999999943</v>
      </c>
      <c r="E13">
        <f>'Russian Bonds'!E14-'Russian Bonds'!E13</f>
        <v>3.9999999999999147E-2</v>
      </c>
      <c r="F13">
        <f>'Russian Bonds'!F14-'Russian Bonds'!F13</f>
        <v>-5.0000000000000711E-2</v>
      </c>
      <c r="G13">
        <f>'Russian Bonds'!G14-'Russian Bonds'!G13</f>
        <v>-6.0000000000000497E-2</v>
      </c>
      <c r="H13">
        <f>'Russian Bonds'!H14-'Russian Bonds'!H13</f>
        <v>-8.9999999999999858E-2</v>
      </c>
      <c r="I13">
        <f>'Russian Bonds'!I14-'Russian Bonds'!I13</f>
        <v>-9.9999999999999645E-2</v>
      </c>
      <c r="J13">
        <f>'Russian Bonds'!J14-'Russian Bonds'!J13</f>
        <v>-8.9999999999999858E-2</v>
      </c>
      <c r="K13">
        <f>'Russian Bonds'!K14-'Russian Bonds'!K13</f>
        <v>-7.0000000000000284E-2</v>
      </c>
      <c r="L13">
        <f>'Russian Bonds'!L14-'Russian Bonds'!L13</f>
        <v>-6.0000000000000497E-2</v>
      </c>
      <c r="M13">
        <f>'Russian Bonds'!M14-'Russian Bonds'!M13</f>
        <v>-3.9999999999999147E-2</v>
      </c>
      <c r="O13" s="129">
        <f t="shared" si="11"/>
        <v>0.17000000000000171</v>
      </c>
      <c r="P13" s="170">
        <f>List1R!X70</f>
        <v>5.2421642644138053</v>
      </c>
      <c r="R13" s="183">
        <v>0.95</v>
      </c>
      <c r="S13" s="184"/>
      <c r="U13" s="154">
        <f t="shared" si="0"/>
        <v>41320</v>
      </c>
      <c r="V13">
        <f t="shared" si="1"/>
        <v>5.4666666666666794E-2</v>
      </c>
      <c r="W13">
        <f t="shared" si="2"/>
        <v>6.9269126977256013E-2</v>
      </c>
      <c r="X13">
        <f>LN(List1R!W326/List1R!W325)</f>
        <v>-3.712079788041119E-3</v>
      </c>
      <c r="Y13" s="26">
        <f t="shared" si="3"/>
        <v>0.21581075294687135</v>
      </c>
      <c r="Z13" s="26">
        <f t="shared" si="4"/>
        <v>-1.2245392751913865E-2</v>
      </c>
      <c r="AA13" s="26">
        <f t="shared" si="5"/>
        <v>-2.3928372891739237E-4</v>
      </c>
      <c r="AB13" s="26">
        <f t="shared" si="6"/>
        <v>0.16860424141096836</v>
      </c>
      <c r="AC13" s="26">
        <f t="shared" si="7"/>
        <v>-1.6860424141097074E-4</v>
      </c>
      <c r="AD13" s="26">
        <f t="shared" si="8"/>
        <v>-9.8774491023756865E-5</v>
      </c>
      <c r="AE13" s="166">
        <f t="shared" si="9"/>
        <v>-3.8723331939365009E-2</v>
      </c>
      <c r="AF13" s="166">
        <f t="shared" si="9"/>
        <v>-7.566815903972563E-4</v>
      </c>
      <c r="AG13" s="166">
        <f t="shared" si="10"/>
        <v>-5.3317342602354919E-4</v>
      </c>
      <c r="AH13" s="166">
        <f t="shared" si="10"/>
        <v>-3.1235236635892844E-4</v>
      </c>
    </row>
    <row r="14" spans="1:34" x14ac:dyDescent="0.2">
      <c r="A14" s="106">
        <v>40955</v>
      </c>
      <c r="B14">
        <f>'Russian Bonds'!B15-'Russian Bonds'!B14</f>
        <v>-0.23000000000000043</v>
      </c>
      <c r="C14">
        <f>'Russian Bonds'!C15-'Russian Bonds'!C14</f>
        <v>-0.24000000000000021</v>
      </c>
      <c r="D14">
        <f>'Russian Bonds'!D15-'Russian Bonds'!D14</f>
        <v>-0.1899999999999995</v>
      </c>
      <c r="E14">
        <f>'Russian Bonds'!E15-'Russian Bonds'!E14</f>
        <v>-0.12999999999999901</v>
      </c>
      <c r="F14">
        <f>'Russian Bonds'!F15-'Russian Bonds'!F14</f>
        <v>-5.9999999999998721E-2</v>
      </c>
      <c r="G14">
        <f>'Russian Bonds'!G15-'Russian Bonds'!G14</f>
        <v>-9.9999999999999645E-2</v>
      </c>
      <c r="H14">
        <f>'Russian Bonds'!H15-'Russian Bonds'!H14</f>
        <v>-0.16000000000000014</v>
      </c>
      <c r="I14">
        <f>'Russian Bonds'!I15-'Russian Bonds'!I14</f>
        <v>-0.1899999999999995</v>
      </c>
      <c r="J14">
        <f>'Russian Bonds'!J15-'Russian Bonds'!J14</f>
        <v>-0.1899999999999995</v>
      </c>
      <c r="K14">
        <f>'Russian Bonds'!K15-'Russian Bonds'!K14</f>
        <v>-0.17999999999999972</v>
      </c>
      <c r="L14">
        <f>'Russian Bonds'!L15-'Russian Bonds'!L14</f>
        <v>-0.16999999999999993</v>
      </c>
      <c r="M14">
        <f>'Russian Bonds'!M15-'Russian Bonds'!M14</f>
        <v>-0.16000000000000014</v>
      </c>
      <c r="O14" s="129">
        <f t="shared" si="11"/>
        <v>-5.9999999999998721E-2</v>
      </c>
      <c r="P14" s="170">
        <f>List1R!X71</f>
        <v>5.226060276998667</v>
      </c>
      <c r="R14" s="135" t="s">
        <v>304</v>
      </c>
      <c r="S14" s="37">
        <f>AVERAGE(O3:O504)</f>
        <v>4.8725099601593762E-2</v>
      </c>
      <c r="U14" s="154">
        <f t="shared" si="0"/>
        <v>41321</v>
      </c>
      <c r="V14">
        <f t="shared" si="1"/>
        <v>5.4980392156862866E-2</v>
      </c>
      <c r="W14">
        <f t="shared" si="2"/>
        <v>6.9392285183785887E-2</v>
      </c>
      <c r="X14">
        <f>LN(List1R!W327/List1R!W326)</f>
        <v>-1.1958478785963171E-3</v>
      </c>
      <c r="Y14" s="26">
        <f t="shared" si="3"/>
        <v>0.21641098726899891</v>
      </c>
      <c r="Z14" s="26">
        <f t="shared" si="4"/>
        <v>-1.2261881666395717E-2</v>
      </c>
      <c r="AA14" s="26">
        <f t="shared" si="5"/>
        <v>-4.7985139482195124E-5</v>
      </c>
      <c r="AB14" s="26">
        <f t="shared" si="6"/>
        <v>0.16912054412386393</v>
      </c>
      <c r="AC14" s="26">
        <f t="shared" si="7"/>
        <v>-3.3824108824772063E-5</v>
      </c>
      <c r="AD14" s="26">
        <f t="shared" si="8"/>
        <v>-2.3774009705720099E-4</v>
      </c>
      <c r="AE14" s="166">
        <f t="shared" si="9"/>
        <v>-3.8775474465271395E-2</v>
      </c>
      <c r="AF14" s="166">
        <f t="shared" si="9"/>
        <v>-1.5174233460460933E-4</v>
      </c>
      <c r="AG14" s="166">
        <f t="shared" si="10"/>
        <v>-1.0696122371168083E-4</v>
      </c>
      <c r="AH14" s="166">
        <f t="shared" si="10"/>
        <v>-7.5180019785024905E-4</v>
      </c>
    </row>
    <row r="15" spans="1:34" x14ac:dyDescent="0.2">
      <c r="A15" s="106">
        <v>40956</v>
      </c>
      <c r="B15">
        <f>'Russian Bonds'!B16-'Russian Bonds'!B15</f>
        <v>5.0000000000000711E-2</v>
      </c>
      <c r="C15">
        <f>'Russian Bonds'!C16-'Russian Bonds'!C15</f>
        <v>3.9999999999999147E-2</v>
      </c>
      <c r="D15">
        <f>'Russian Bonds'!D16-'Russian Bonds'!D15</f>
        <v>9.9999999999997868E-3</v>
      </c>
      <c r="E15">
        <f>'Russian Bonds'!E16-'Russian Bonds'!E15</f>
        <v>-1.9999999999999574E-2</v>
      </c>
      <c r="F15">
        <f>'Russian Bonds'!F16-'Russian Bonds'!F15</f>
        <v>-5.0000000000000711E-2</v>
      </c>
      <c r="G15">
        <f>'Russian Bonds'!G16-'Russian Bonds'!G15</f>
        <v>-4.9999999999998934E-2</v>
      </c>
      <c r="H15">
        <f>'Russian Bonds'!H16-'Russian Bonds'!H15</f>
        <v>-9.9999999999997868E-3</v>
      </c>
      <c r="I15">
        <f>'Russian Bonds'!I16-'Russian Bonds'!I15</f>
        <v>2.9999999999999361E-2</v>
      </c>
      <c r="J15">
        <f>'Russian Bonds'!J16-'Russian Bonds'!J15</f>
        <v>6.0000000000000497E-2</v>
      </c>
      <c r="K15">
        <f>'Russian Bonds'!K16-'Russian Bonds'!K15</f>
        <v>6.0000000000000497E-2</v>
      </c>
      <c r="L15">
        <f>'Russian Bonds'!L16-'Russian Bonds'!L15</f>
        <v>4.0000000000000924E-2</v>
      </c>
      <c r="M15">
        <f>'Russian Bonds'!M16-'Russian Bonds'!M15</f>
        <v>9.9999999999997868E-3</v>
      </c>
      <c r="O15" s="129">
        <f t="shared" si="11"/>
        <v>6.0000000000000497E-2</v>
      </c>
      <c r="P15" s="170">
        <f>List1R!X72</f>
        <v>5.2443931308573637</v>
      </c>
      <c r="R15" s="136" t="s">
        <v>205</v>
      </c>
      <c r="S15" s="25">
        <f>_xlfn.STDEV.S(O3:O504)</f>
        <v>6.2134103629346737E-2</v>
      </c>
      <c r="U15" s="154">
        <f t="shared" si="0"/>
        <v>41324</v>
      </c>
      <c r="V15">
        <f t="shared" si="1"/>
        <v>5.4901960784313857E-2</v>
      </c>
      <c r="W15">
        <f t="shared" si="2"/>
        <v>6.9618218982839625E-2</v>
      </c>
      <c r="X15">
        <f>LN(List1R!W328/List1R!W327)</f>
        <v>1.6942214341661879E-3</v>
      </c>
      <c r="Y15" s="26">
        <f t="shared" si="3"/>
        <v>0.21685815650955254</v>
      </c>
      <c r="Z15" s="26">
        <f t="shared" si="4"/>
        <v>-1.2287663660374037E-2</v>
      </c>
      <c r="AA15" s="26">
        <f t="shared" si="5"/>
        <v>-9.617977120501283E-5</v>
      </c>
      <c r="AB15" s="26">
        <f t="shared" si="6"/>
        <v>0.1694137407801394</v>
      </c>
      <c r="AC15" s="26">
        <f t="shared" si="7"/>
        <v>-6.7765496312057328E-5</v>
      </c>
      <c r="AD15" s="26">
        <f t="shared" si="8"/>
        <v>-2.9775652907411139E-4</v>
      </c>
      <c r="AE15" s="166">
        <f t="shared" si="9"/>
        <v>-3.8857004288863635E-2</v>
      </c>
      <c r="AF15" s="166">
        <f t="shared" si="9"/>
        <v>-3.0414714184171806E-4</v>
      </c>
      <c r="AG15" s="166">
        <f t="shared" si="10"/>
        <v>-2.142933151178416E-4</v>
      </c>
      <c r="AH15" s="166">
        <f t="shared" si="10"/>
        <v>-9.4158882006033901E-4</v>
      </c>
    </row>
    <row r="16" spans="1:34" x14ac:dyDescent="0.2">
      <c r="A16" s="106">
        <v>40957</v>
      </c>
      <c r="B16">
        <f>'Russian Bonds'!B17-'Russian Bonds'!B16</f>
        <v>-0.16999999999999993</v>
      </c>
      <c r="C16">
        <f>'Russian Bonds'!C17-'Russian Bonds'!C16</f>
        <v>-0.17999999999999972</v>
      </c>
      <c r="D16">
        <f>'Russian Bonds'!D17-'Russian Bonds'!D16</f>
        <v>-0.12999999999999901</v>
      </c>
      <c r="E16">
        <f>'Russian Bonds'!E17-'Russian Bonds'!E16</f>
        <v>-7.0000000000000284E-2</v>
      </c>
      <c r="F16">
        <f>'Russian Bonds'!F17-'Russian Bonds'!F16</f>
        <v>1.9999999999999574E-2</v>
      </c>
      <c r="G16">
        <f>'Russian Bonds'!G17-'Russian Bonds'!G16</f>
        <v>-2.000000000000135E-2</v>
      </c>
      <c r="H16">
        <f>'Russian Bonds'!H17-'Russian Bonds'!H16</f>
        <v>-7.0000000000000284E-2</v>
      </c>
      <c r="I16">
        <f>'Russian Bonds'!I17-'Russian Bonds'!I16</f>
        <v>-6.9999999999998508E-2</v>
      </c>
      <c r="J16">
        <f>'Russian Bonds'!J17-'Russian Bonds'!J16</f>
        <v>-5.0000000000000711E-2</v>
      </c>
      <c r="K16">
        <f>'Russian Bonds'!K17-'Russian Bonds'!K16</f>
        <v>-1.9999999999999574E-2</v>
      </c>
      <c r="L16">
        <f>'Russian Bonds'!L17-'Russian Bonds'!L16</f>
        <v>-9.9999999999997868E-3</v>
      </c>
      <c r="M16">
        <f>'Russian Bonds'!M17-'Russian Bonds'!M16</f>
        <v>-9.9999999999997868E-3</v>
      </c>
      <c r="O16" s="129">
        <f t="shared" si="11"/>
        <v>1.9999999999999574E-2</v>
      </c>
      <c r="P16" s="170">
        <f>List1R!X73</f>
        <v>5.289319514661428</v>
      </c>
      <c r="R16" s="136" t="s">
        <v>315</v>
      </c>
      <c r="S16" s="28">
        <f>S14+S15*_xlfn.NORM.S.INV(95%)</f>
        <v>0.15092660531370333</v>
      </c>
      <c r="U16" s="154">
        <f t="shared" si="0"/>
        <v>41325</v>
      </c>
      <c r="V16">
        <f t="shared" si="1"/>
        <v>5.5254901960784454E-2</v>
      </c>
      <c r="W16">
        <f t="shared" si="2"/>
        <v>6.961698286186227E-2</v>
      </c>
      <c r="X16">
        <f>LN(List1R!W329/List1R!W328)</f>
        <v>-7.6907676808668003E-4</v>
      </c>
      <c r="Y16" s="26">
        <f t="shared" si="3"/>
        <v>0.2172082220386154</v>
      </c>
      <c r="Z16" s="26">
        <f t="shared" si="4"/>
        <v>-1.2324889942279281E-2</v>
      </c>
      <c r="AA16" s="26">
        <f t="shared" si="5"/>
        <v>-2.6487898212797212E-4</v>
      </c>
      <c r="AB16" s="26">
        <f t="shared" si="6"/>
        <v>0.16976464871853705</v>
      </c>
      <c r="AC16" s="26">
        <f t="shared" si="7"/>
        <v>-1.8674111359039282E-4</v>
      </c>
      <c r="AD16" s="26">
        <f t="shared" si="8"/>
        <v>-1.9885474412997556E-4</v>
      </c>
      <c r="AE16" s="166">
        <f t="shared" si="9"/>
        <v>-3.8974724128503717E-2</v>
      </c>
      <c r="AF16" s="166">
        <f t="shared" si="9"/>
        <v>-8.3762088783142575E-4</v>
      </c>
      <c r="AG16" s="166">
        <f t="shared" si="10"/>
        <v>-5.9052725174186496E-4</v>
      </c>
      <c r="AH16" s="166">
        <f t="shared" si="10"/>
        <v>-6.2883391498072094E-4</v>
      </c>
    </row>
    <row r="17" spans="1:34" x14ac:dyDescent="0.2">
      <c r="A17" s="106">
        <v>40958</v>
      </c>
      <c r="B17">
        <f>'Russian Bonds'!B18-'Russian Bonds'!B17</f>
        <v>-3.0000000000001137E-2</v>
      </c>
      <c r="C17">
        <f>'Russian Bonds'!C18-'Russian Bonds'!C17</f>
        <v>-8.0000000000000071E-2</v>
      </c>
      <c r="D17">
        <f>'Russian Bonds'!D18-'Russian Bonds'!D17</f>
        <v>-0.11000000000000121</v>
      </c>
      <c r="E17">
        <f>'Russian Bonds'!E18-'Russian Bonds'!E17</f>
        <v>-0.12000000000000099</v>
      </c>
      <c r="F17">
        <f>'Russian Bonds'!F18-'Russian Bonds'!F17</f>
        <v>-0.10999999999999943</v>
      </c>
      <c r="G17">
        <f>'Russian Bonds'!G18-'Russian Bonds'!G17</f>
        <v>-3.9999999999999147E-2</v>
      </c>
      <c r="H17">
        <f>'Russian Bonds'!H18-'Russian Bonds'!H17</f>
        <v>9.9999999999997868E-3</v>
      </c>
      <c r="I17">
        <f>'Russian Bonds'!I18-'Russian Bonds'!I17</f>
        <v>0</v>
      </c>
      <c r="J17">
        <f>'Russian Bonds'!J18-'Russian Bonds'!J17</f>
        <v>-6.0000000000000497E-2</v>
      </c>
      <c r="K17">
        <f>'Russian Bonds'!K18-'Russian Bonds'!K17</f>
        <v>-0.10000000000000142</v>
      </c>
      <c r="L17">
        <f>'Russian Bonds'!L18-'Russian Bonds'!L17</f>
        <v>-8.9999999999999858E-2</v>
      </c>
      <c r="M17">
        <f>'Russian Bonds'!M18-'Russian Bonds'!M17</f>
        <v>-5.0000000000000711E-2</v>
      </c>
      <c r="O17" s="129">
        <f t="shared" si="11"/>
        <v>9.9999999999997868E-3</v>
      </c>
      <c r="P17" s="170">
        <f>List1R!X74</f>
        <v>5.2751248358590663</v>
      </c>
      <c r="R17" s="136" t="s">
        <v>306</v>
      </c>
      <c r="S17" s="28">
        <f>-S16*List1!B56/100</f>
        <v>-9.6405407530672921E-3</v>
      </c>
      <c r="U17" s="154">
        <f t="shared" si="0"/>
        <v>41326</v>
      </c>
      <c r="V17">
        <f t="shared" si="1"/>
        <v>5.5372549019607982E-2</v>
      </c>
      <c r="W17">
        <f t="shared" si="2"/>
        <v>6.5479901724731254E-2</v>
      </c>
      <c r="X17">
        <f>LN(List1R!W330/List1R!W329)</f>
        <v>-9.7966991512353908E-4</v>
      </c>
      <c r="Y17" s="26">
        <f t="shared" si="3"/>
        <v>0.20770157918933971</v>
      </c>
      <c r="Z17" s="26">
        <f t="shared" si="4"/>
        <v>-1.1795159804184864E-2</v>
      </c>
      <c r="AA17" s="26">
        <f t="shared" si="5"/>
        <v>-9.1956205697285212E-5</v>
      </c>
      <c r="AB17" s="26">
        <f t="shared" si="6"/>
        <v>0.16307740286395811</v>
      </c>
      <c r="AC17" s="26">
        <f t="shared" si="7"/>
        <v>-6.5230961145584749E-5</v>
      </c>
      <c r="AD17" s="26">
        <f t="shared" si="8"/>
        <v>-3.8087756188306935E-5</v>
      </c>
      <c r="AE17" s="166">
        <f t="shared" si="9"/>
        <v>-3.7299570346889833E-2</v>
      </c>
      <c r="AF17" s="166">
        <f t="shared" si="9"/>
        <v>-2.907910549903733E-4</v>
      </c>
      <c r="AG17" s="166">
        <f t="shared" si="10"/>
        <v>-2.0627841118199422E-4</v>
      </c>
      <c r="AH17" s="166">
        <f t="shared" si="10"/>
        <v>-1.2044406052022298E-4</v>
      </c>
    </row>
    <row r="18" spans="1:34" x14ac:dyDescent="0.2">
      <c r="A18" s="106">
        <v>40960</v>
      </c>
      <c r="B18">
        <f>'Russian Bonds'!B19-'Russian Bonds'!B18</f>
        <v>0.44000000000000128</v>
      </c>
      <c r="C18">
        <f>'Russian Bonds'!C19-'Russian Bonds'!C18</f>
        <v>0.42999999999999972</v>
      </c>
      <c r="D18">
        <f>'Russian Bonds'!D19-'Russian Bonds'!D18</f>
        <v>0.32000000000000028</v>
      </c>
      <c r="E18">
        <f>'Russian Bonds'!E19-'Russian Bonds'!E18</f>
        <v>0.21000000000000085</v>
      </c>
      <c r="F18">
        <f>'Russian Bonds'!F19-'Russian Bonds'!F18</f>
        <v>9.9999999999997868E-3</v>
      </c>
      <c r="G18">
        <f>'Russian Bonds'!G19-'Russian Bonds'!G18</f>
        <v>-9.9999999999997868E-3</v>
      </c>
      <c r="H18">
        <f>'Russian Bonds'!H19-'Russian Bonds'!H18</f>
        <v>-9.9999999999997868E-3</v>
      </c>
      <c r="I18">
        <f>'Russian Bonds'!I19-'Russian Bonds'!I18</f>
        <v>-2.000000000000135E-2</v>
      </c>
      <c r="J18">
        <f>'Russian Bonds'!J19-'Russian Bonds'!J18</f>
        <v>-9.9999999999997868E-3</v>
      </c>
      <c r="K18">
        <f>'Russian Bonds'!K19-'Russian Bonds'!K18</f>
        <v>0</v>
      </c>
      <c r="L18">
        <f>'Russian Bonds'!L19-'Russian Bonds'!L18</f>
        <v>-1.0000000000001563E-2</v>
      </c>
      <c r="M18">
        <f>'Russian Bonds'!M19-'Russian Bonds'!M18</f>
        <v>-2.9999999999999361E-2</v>
      </c>
      <c r="O18" s="129">
        <f t="shared" si="11"/>
        <v>0.42999999999999972</v>
      </c>
      <c r="P18" s="170">
        <f>List1R!X75</f>
        <v>5.2804641566467838</v>
      </c>
      <c r="R18" s="137" t="s">
        <v>307</v>
      </c>
      <c r="S18" s="131">
        <f>1/SQRT(2*PI())*EXP((-1*(_xlfn.NORM.S.INV(1-0.95))^2/2))/(1-0.95)</f>
        <v>2.0627128075074284</v>
      </c>
      <c r="U18" s="154">
        <f t="shared" si="0"/>
        <v>41328</v>
      </c>
      <c r="V18">
        <f t="shared" si="1"/>
        <v>5.4313725490196217E-2</v>
      </c>
      <c r="W18">
        <f t="shared" si="2"/>
        <v>6.5484477038972477E-2</v>
      </c>
      <c r="X18">
        <f>LN(List1R!W331/List1R!W330)</f>
        <v>-1.4031281953019907E-3</v>
      </c>
      <c r="Y18" s="26">
        <f t="shared" si="3"/>
        <v>0.20665339943248609</v>
      </c>
      <c r="Z18" s="26">
        <f t="shared" si="4"/>
        <v>-1.1724139411560293E-2</v>
      </c>
      <c r="AA18" s="26">
        <f t="shared" si="5"/>
        <v>-3.6615021585019903E-4</v>
      </c>
      <c r="AB18" s="26">
        <f t="shared" si="6"/>
        <v>0.16202610505677045</v>
      </c>
      <c r="AC18" s="26">
        <f t="shared" si="7"/>
        <v>-2.5924176809083297E-4</v>
      </c>
      <c r="AD18" s="26">
        <f t="shared" si="8"/>
        <v>-7.5755757988566033E-5</v>
      </c>
      <c r="AE18" s="166">
        <f t="shared" si="9"/>
        <v>-3.707498414587676E-2</v>
      </c>
      <c r="AF18" s="166">
        <f t="shared" si="9"/>
        <v>-1.1578686478489145E-3</v>
      </c>
      <c r="AG18" s="166">
        <f t="shared" si="10"/>
        <v>-8.1979445181619296E-4</v>
      </c>
      <c r="AH18" s="166">
        <f t="shared" si="10"/>
        <v>-2.3956074111636461E-4</v>
      </c>
    </row>
    <row r="19" spans="1:34" x14ac:dyDescent="0.2">
      <c r="A19" s="106">
        <v>40962</v>
      </c>
      <c r="B19">
        <f>'Russian Bonds'!B20-'Russian Bonds'!B19</f>
        <v>0.15000000000000036</v>
      </c>
      <c r="C19">
        <f>'Russian Bonds'!C20-'Russian Bonds'!C19</f>
        <v>6.0000000000000497E-2</v>
      </c>
      <c r="D19">
        <f>'Russian Bonds'!D20-'Russian Bonds'!D19</f>
        <v>0</v>
      </c>
      <c r="E19">
        <f>'Russian Bonds'!E20-'Russian Bonds'!E19</f>
        <v>-6.0000000000000497E-2</v>
      </c>
      <c r="F19">
        <f>'Russian Bonds'!F20-'Russian Bonds'!F19</f>
        <v>-0.15000000000000036</v>
      </c>
      <c r="G19">
        <f>'Russian Bonds'!G20-'Russian Bonds'!G19</f>
        <v>-0.17999999999999972</v>
      </c>
      <c r="H19">
        <f>'Russian Bonds'!H20-'Russian Bonds'!H19</f>
        <v>-0.1899999999999995</v>
      </c>
      <c r="I19">
        <f>'Russian Bonds'!I20-'Russian Bonds'!I19</f>
        <v>-0.1899999999999995</v>
      </c>
      <c r="J19">
        <f>'Russian Bonds'!J20-'Russian Bonds'!J19</f>
        <v>-0.19999999999999929</v>
      </c>
      <c r="K19">
        <f>'Russian Bonds'!K20-'Russian Bonds'!K19</f>
        <v>-0.19999999999999929</v>
      </c>
      <c r="L19">
        <f>'Russian Bonds'!L20-'Russian Bonds'!L19</f>
        <v>-0.19999999999999929</v>
      </c>
      <c r="M19">
        <f>'Russian Bonds'!M20-'Russian Bonds'!M19</f>
        <v>-0.20000000000000107</v>
      </c>
      <c r="O19" s="129">
        <f t="shared" si="11"/>
        <v>6.0000000000000497E-2</v>
      </c>
      <c r="P19" s="170">
        <f>List1R!X76</f>
        <v>5.3003469996504728</v>
      </c>
      <c r="U19" s="154">
        <f t="shared" si="0"/>
        <v>41331</v>
      </c>
      <c r="V19">
        <f t="shared" si="1"/>
        <v>5.4509803921568768E-2</v>
      </c>
      <c r="W19">
        <f t="shared" si="2"/>
        <v>6.5364780896697672E-2</v>
      </c>
      <c r="X19">
        <f>LN(List1R!W332/List1R!W331)</f>
        <v>2.6271719554368409E-3</v>
      </c>
      <c r="Y19" s="26">
        <f t="shared" si="3"/>
        <v>0.20657102299774674</v>
      </c>
      <c r="Z19" s="26">
        <f t="shared" si="4"/>
        <v>-1.1696798926270813E-2</v>
      </c>
      <c r="AA19" s="26">
        <f t="shared" si="5"/>
        <v>-2.5159304222495768E-4</v>
      </c>
      <c r="AB19" s="26">
        <f t="shared" si="6"/>
        <v>0.16202530085439018</v>
      </c>
      <c r="AC19" s="26">
        <f t="shared" si="7"/>
        <v>-1.7822783093982827E-4</v>
      </c>
      <c r="AD19" s="26">
        <f t="shared" si="8"/>
        <v>-2.0827243210081646E-4</v>
      </c>
      <c r="AE19" s="166">
        <f t="shared" si="9"/>
        <v>-3.6988525940027682E-2</v>
      </c>
      <c r="AF19" s="166">
        <f t="shared" si="9"/>
        <v>-7.956070568817835E-4</v>
      </c>
      <c r="AG19" s="166">
        <f t="shared" si="10"/>
        <v>-5.6360588820128564E-4</v>
      </c>
      <c r="AH19" s="166">
        <f t="shared" si="10"/>
        <v>-6.5861525926134762E-4</v>
      </c>
    </row>
    <row r="20" spans="1:34" x14ac:dyDescent="0.2">
      <c r="A20" s="106">
        <v>40963</v>
      </c>
      <c r="B20">
        <f>'Russian Bonds'!B21-'Russian Bonds'!B20</f>
        <v>1.9999999999999574E-2</v>
      </c>
      <c r="C20">
        <f>'Russian Bonds'!C21-'Russian Bonds'!C20</f>
        <v>-2.9999999999999361E-2</v>
      </c>
      <c r="D20">
        <f>'Russian Bonds'!D21-'Russian Bonds'!D20</f>
        <v>-7.0000000000000284E-2</v>
      </c>
      <c r="E20">
        <f>'Russian Bonds'!E21-'Russian Bonds'!E20</f>
        <v>-8.9999999999999858E-2</v>
      </c>
      <c r="F20">
        <f>'Russian Bonds'!F21-'Russian Bonds'!F20</f>
        <v>-0.10999999999999943</v>
      </c>
      <c r="G20">
        <f>'Russian Bonds'!G21-'Russian Bonds'!G20</f>
        <v>-0.11000000000000121</v>
      </c>
      <c r="H20">
        <f>'Russian Bonds'!H21-'Russian Bonds'!H20</f>
        <v>-9.9999999999999645E-2</v>
      </c>
      <c r="I20">
        <f>'Russian Bonds'!I21-'Russian Bonds'!I20</f>
        <v>-8.0000000000000071E-2</v>
      </c>
      <c r="J20">
        <f>'Russian Bonds'!J21-'Russian Bonds'!J20</f>
        <v>-7.0000000000000284E-2</v>
      </c>
      <c r="K20">
        <f>'Russian Bonds'!K21-'Russian Bonds'!K20</f>
        <v>-8.9999999999999858E-2</v>
      </c>
      <c r="L20">
        <f>'Russian Bonds'!L21-'Russian Bonds'!L20</f>
        <v>-9.9999999999999645E-2</v>
      </c>
      <c r="M20">
        <f>'Russian Bonds'!M21-'Russian Bonds'!M20</f>
        <v>-9.9999999999999645E-2</v>
      </c>
      <c r="O20" s="129">
        <f t="shared" si="11"/>
        <v>-2.9999999999999361E-2</v>
      </c>
      <c r="P20" s="170">
        <f>List1R!X77</f>
        <v>5.3050796136530813</v>
      </c>
      <c r="U20" s="154">
        <f t="shared" si="0"/>
        <v>41332</v>
      </c>
      <c r="V20">
        <f t="shared" si="1"/>
        <v>5.4627450980392289E-2</v>
      </c>
      <c r="W20">
        <f t="shared" si="2"/>
        <v>6.5352979673395317E-2</v>
      </c>
      <c r="X20">
        <f>LN(List1R!W333/List1R!W332)</f>
        <v>-3.729028066524055E-3</v>
      </c>
      <c r="Y20" s="26">
        <f t="shared" si="3"/>
        <v>0.20666121630582976</v>
      </c>
      <c r="Z20" s="26">
        <f t="shared" si="4"/>
        <v>-1.1725844148150207E-2</v>
      </c>
      <c r="AA20" s="26">
        <f t="shared" si="5"/>
        <v>0</v>
      </c>
      <c r="AB20" s="26">
        <f t="shared" si="6"/>
        <v>0.16212353662826237</v>
      </c>
      <c r="AC20" s="26">
        <f t="shared" si="7"/>
        <v>0</v>
      </c>
      <c r="AD20" s="26">
        <f t="shared" si="8"/>
        <v>-7.5772751664592676E-5</v>
      </c>
      <c r="AE20" s="166">
        <f t="shared" si="9"/>
        <v>-3.7080374996311519E-2</v>
      </c>
      <c r="AF20" s="166">
        <f t="shared" si="9"/>
        <v>0</v>
      </c>
      <c r="AG20" s="166">
        <f t="shared" si="10"/>
        <v>0</v>
      </c>
      <c r="AH20" s="166">
        <f t="shared" si="10"/>
        <v>-2.3961447983842781E-4</v>
      </c>
    </row>
    <row r="21" spans="1:34" x14ac:dyDescent="0.2">
      <c r="A21" s="106">
        <v>40964</v>
      </c>
      <c r="B21">
        <f>'Russian Bonds'!B22-'Russian Bonds'!B21</f>
        <v>-0.25</v>
      </c>
      <c r="C21">
        <f>'Russian Bonds'!C22-'Russian Bonds'!C21</f>
        <v>-0.23000000000000043</v>
      </c>
      <c r="D21">
        <f>'Russian Bonds'!D22-'Russian Bonds'!D21</f>
        <v>-0.16999999999999993</v>
      </c>
      <c r="E21">
        <f>'Russian Bonds'!E22-'Russian Bonds'!E21</f>
        <v>-0.10999999999999943</v>
      </c>
      <c r="F21">
        <f>'Russian Bonds'!F22-'Russian Bonds'!F21</f>
        <v>-1.9999999999999574E-2</v>
      </c>
      <c r="G21">
        <f>'Russian Bonds'!G22-'Russian Bonds'!G21</f>
        <v>-9.9999999999997868E-3</v>
      </c>
      <c r="H21">
        <f>'Russian Bonds'!H22-'Russian Bonds'!H21</f>
        <v>1.9999999999999574E-2</v>
      </c>
      <c r="I21">
        <f>'Russian Bonds'!I22-'Russian Bonds'!I21</f>
        <v>2.9999999999999361E-2</v>
      </c>
      <c r="J21">
        <f>'Russian Bonds'!J22-'Russian Bonds'!J21</f>
        <v>1.9999999999999574E-2</v>
      </c>
      <c r="K21">
        <f>'Russian Bonds'!K22-'Russian Bonds'!K21</f>
        <v>9.9999999999997868E-3</v>
      </c>
      <c r="L21">
        <f>'Russian Bonds'!L22-'Russian Bonds'!L21</f>
        <v>0</v>
      </c>
      <c r="M21">
        <f>'Russian Bonds'!M22-'Russian Bonds'!M21</f>
        <v>-2.9999999999999361E-2</v>
      </c>
      <c r="O21" s="129">
        <f t="shared" si="11"/>
        <v>2.9999999999999361E-2</v>
      </c>
      <c r="P21" s="170">
        <f>List1R!X78</f>
        <v>5.3564016186996044</v>
      </c>
      <c r="U21" s="154">
        <f t="shared" si="0"/>
        <v>41333</v>
      </c>
      <c r="V21">
        <f t="shared" si="1"/>
        <v>5.4862745098039359E-2</v>
      </c>
      <c r="W21">
        <f t="shared" si="2"/>
        <v>6.4523259341232292E-2</v>
      </c>
      <c r="X21">
        <f>LN(List1R!W334/List1R!W333)</f>
        <v>1.5048667016398193E-3</v>
      </c>
      <c r="Y21" s="26">
        <f t="shared" si="3"/>
        <v>0.20496629229270091</v>
      </c>
      <c r="Z21" s="26">
        <f t="shared" si="4"/>
        <v>-1.1615099517433433E-2</v>
      </c>
      <c r="AA21" s="26">
        <f t="shared" si="5"/>
        <v>-2.0414794809361662E-4</v>
      </c>
      <c r="AB21" s="26">
        <f t="shared" si="6"/>
        <v>0.16099406224819571</v>
      </c>
      <c r="AC21" s="26">
        <f t="shared" si="7"/>
        <v>-1.4489465602337591E-4</v>
      </c>
      <c r="AD21" s="26">
        <f t="shared" si="8"/>
        <v>-3.0072911763731608E-4</v>
      </c>
      <c r="AE21" s="166">
        <f t="shared" si="9"/>
        <v>-3.6730169724612273E-2</v>
      </c>
      <c r="AF21" s="166">
        <f t="shared" si="9"/>
        <v>-6.4557249562565778E-4</v>
      </c>
      <c r="AG21" s="166">
        <f t="shared" si="10"/>
        <v>-4.5819713382050338E-4</v>
      </c>
      <c r="AH21" s="166">
        <f t="shared" si="10"/>
        <v>-9.5098897046663321E-4</v>
      </c>
    </row>
    <row r="22" spans="1:34" x14ac:dyDescent="0.2">
      <c r="A22" s="106">
        <v>40967</v>
      </c>
      <c r="B22">
        <f>'Russian Bonds'!B23-'Russian Bonds'!B22</f>
        <v>-0.11000000000000121</v>
      </c>
      <c r="C22">
        <f>'Russian Bonds'!C23-'Russian Bonds'!C22</f>
        <v>-0.14000000000000057</v>
      </c>
      <c r="D22">
        <f>'Russian Bonds'!D23-'Russian Bonds'!D22</f>
        <v>-0.16000000000000014</v>
      </c>
      <c r="E22">
        <f>'Russian Bonds'!E23-'Russian Bonds'!E22</f>
        <v>-0.16999999999999993</v>
      </c>
      <c r="F22">
        <f>'Russian Bonds'!F23-'Russian Bonds'!F22</f>
        <v>-0.16999999999999993</v>
      </c>
      <c r="G22">
        <f>'Russian Bonds'!G23-'Russian Bonds'!G22</f>
        <v>-0.1899999999999995</v>
      </c>
      <c r="H22">
        <f>'Russian Bonds'!H23-'Russian Bonds'!H22</f>
        <v>-0.28000000000000114</v>
      </c>
      <c r="I22">
        <f>'Russian Bonds'!I23-'Russian Bonds'!I22</f>
        <v>-0.31999999999999851</v>
      </c>
      <c r="J22">
        <f>'Russian Bonds'!J23-'Russian Bonds'!J22</f>
        <v>-0.30000000000000071</v>
      </c>
      <c r="K22">
        <f>'Russian Bonds'!K23-'Russian Bonds'!K22</f>
        <v>-0.25</v>
      </c>
      <c r="L22">
        <f>'Russian Bonds'!L23-'Russian Bonds'!L22</f>
        <v>-0.23000000000000043</v>
      </c>
      <c r="M22">
        <f>'Russian Bonds'!M23-'Russian Bonds'!M22</f>
        <v>-0.22000000000000064</v>
      </c>
      <c r="O22" s="129">
        <f t="shared" si="11"/>
        <v>-0.14000000000000057</v>
      </c>
      <c r="P22" s="170">
        <f>List1R!X79</f>
        <v>5.3785651959749128</v>
      </c>
      <c r="U22" s="154">
        <f t="shared" si="0"/>
        <v>41334</v>
      </c>
      <c r="V22">
        <f t="shared" si="1"/>
        <v>5.5725490196078573E-2</v>
      </c>
      <c r="W22">
        <f t="shared" si="2"/>
        <v>6.4607228882721524E-2</v>
      </c>
      <c r="X22">
        <f>LN(List1R!W335/List1R!W334)</f>
        <v>-7.2369513095526454E-4</v>
      </c>
      <c r="Y22" s="26">
        <f t="shared" si="3"/>
        <v>0.20602437975506777</v>
      </c>
      <c r="Z22" s="26">
        <f t="shared" si="4"/>
        <v>-1.1702056404131942E-2</v>
      </c>
      <c r="AA22" s="26">
        <f t="shared" si="5"/>
        <v>-1.8233407628115569E-4</v>
      </c>
      <c r="AB22" s="26">
        <f t="shared" si="6"/>
        <v>0.16199492495110696</v>
      </c>
      <c r="AC22" s="26">
        <f t="shared" si="7"/>
        <v>-1.2959593996088566E-4</v>
      </c>
      <c r="AD22" s="26">
        <f t="shared" si="8"/>
        <v>-2.0789081353703403E-4</v>
      </c>
      <c r="AE22" s="166">
        <f t="shared" si="9"/>
        <v>-3.7005151544816761E-2</v>
      </c>
      <c r="AF22" s="166">
        <f t="shared" si="9"/>
        <v>-5.7659097611133584E-4</v>
      </c>
      <c r="AG22" s="166">
        <f t="shared" si="10"/>
        <v>-4.098183457868313E-4</v>
      </c>
      <c r="AH22" s="166">
        <f t="shared" si="10"/>
        <v>-6.5740847540239286E-4</v>
      </c>
    </row>
    <row r="23" spans="1:34" x14ac:dyDescent="0.2">
      <c r="A23" s="106">
        <v>40968</v>
      </c>
      <c r="B23">
        <f>'Russian Bonds'!B24-'Russian Bonds'!B23</f>
        <v>8.0000000000000071E-2</v>
      </c>
      <c r="C23">
        <f>'Russian Bonds'!C24-'Russian Bonds'!C23</f>
        <v>4.0000000000000924E-2</v>
      </c>
      <c r="D23">
        <f>'Russian Bonds'!D24-'Russian Bonds'!D23</f>
        <v>2.000000000000135E-2</v>
      </c>
      <c r="E23">
        <f>'Russian Bonds'!E24-'Russian Bonds'!E23</f>
        <v>0</v>
      </c>
      <c r="F23">
        <f>'Russian Bonds'!F24-'Russian Bonds'!F23</f>
        <v>-4.0000000000000924E-2</v>
      </c>
      <c r="G23">
        <f>'Russian Bonds'!G24-'Russian Bonds'!G23</f>
        <v>-4.0000000000000924E-2</v>
      </c>
      <c r="H23">
        <f>'Russian Bonds'!H24-'Russian Bonds'!H23</f>
        <v>-9.9999999999997868E-3</v>
      </c>
      <c r="I23">
        <f>'Russian Bonds'!I24-'Russian Bonds'!I23</f>
        <v>9.9999999999997868E-3</v>
      </c>
      <c r="J23">
        <f>'Russian Bonds'!J24-'Russian Bonds'!J23</f>
        <v>2.000000000000135E-2</v>
      </c>
      <c r="K23">
        <f>'Russian Bonds'!K24-'Russian Bonds'!K23</f>
        <v>9.9999999999997868E-3</v>
      </c>
      <c r="L23">
        <f>'Russian Bonds'!L24-'Russian Bonds'!L23</f>
        <v>0</v>
      </c>
      <c r="M23">
        <f>'Russian Bonds'!M24-'Russian Bonds'!M23</f>
        <v>0</v>
      </c>
      <c r="O23" s="129">
        <f t="shared" si="11"/>
        <v>4.0000000000000924E-2</v>
      </c>
      <c r="P23" s="170">
        <f>List1R!X80</f>
        <v>5.3751341732745992</v>
      </c>
      <c r="U23" s="154">
        <f t="shared" si="0"/>
        <v>41335</v>
      </c>
      <c r="V23">
        <f t="shared" si="1"/>
        <v>5.5764705882353077E-2</v>
      </c>
      <c r="W23">
        <f t="shared" si="2"/>
        <v>6.4475524248288327E-2</v>
      </c>
      <c r="X23">
        <f>LN(List1R!W336/List1R!W335)</f>
        <v>9.7919749887388297E-4</v>
      </c>
      <c r="Y23" s="26">
        <f t="shared" si="3"/>
        <v>0.20575720464502731</v>
      </c>
      <c r="Z23" s="26">
        <f t="shared" si="4"/>
        <v>-1.169040234442343E-2</v>
      </c>
      <c r="AA23" s="26">
        <f t="shared" si="5"/>
        <v>-1.1380289498657266E-4</v>
      </c>
      <c r="AB23" s="26">
        <f t="shared" si="6"/>
        <v>0.1618175057917477</v>
      </c>
      <c r="AC23" s="26">
        <f t="shared" si="7"/>
        <v>-8.090875289587499E-5</v>
      </c>
      <c r="AD23" s="26">
        <f t="shared" si="8"/>
        <v>0</v>
      </c>
      <c r="AE23" s="166">
        <f t="shared" si="9"/>
        <v>-3.6968298172150263E-2</v>
      </c>
      <c r="AF23" s="166">
        <f t="shared" si="9"/>
        <v>-3.598763524785268E-4</v>
      </c>
      <c r="AG23" s="166">
        <f t="shared" si="10"/>
        <v>-2.5585594179470915E-4</v>
      </c>
      <c r="AH23" s="166">
        <f t="shared" si="10"/>
        <v>0</v>
      </c>
    </row>
    <row r="24" spans="1:34" x14ac:dyDescent="0.2">
      <c r="A24" s="106">
        <v>40969</v>
      </c>
      <c r="B24">
        <f>'Russian Bonds'!B25-'Russian Bonds'!B24</f>
        <v>-6.9999999999998508E-2</v>
      </c>
      <c r="C24">
        <f>'Russian Bonds'!C25-'Russian Bonds'!C24</f>
        <v>-0.10000000000000142</v>
      </c>
      <c r="D24">
        <f>'Russian Bonds'!D25-'Russian Bonds'!D24</f>
        <v>-0.11000000000000121</v>
      </c>
      <c r="E24">
        <f>'Russian Bonds'!E25-'Russian Bonds'!E24</f>
        <v>-0.10000000000000142</v>
      </c>
      <c r="F24">
        <f>'Russian Bonds'!F25-'Russian Bonds'!F24</f>
        <v>-8.9999999999999858E-2</v>
      </c>
      <c r="G24">
        <f>'Russian Bonds'!G25-'Russian Bonds'!G24</f>
        <v>-8.9999999999999858E-2</v>
      </c>
      <c r="H24">
        <f>'Russian Bonds'!H25-'Russian Bonds'!H24</f>
        <v>-8.0000000000000071E-2</v>
      </c>
      <c r="I24">
        <f>'Russian Bonds'!I25-'Russian Bonds'!I24</f>
        <v>-5.0000000000000711E-2</v>
      </c>
      <c r="J24">
        <f>'Russian Bonds'!J25-'Russian Bonds'!J24</f>
        <v>-3.0000000000001137E-2</v>
      </c>
      <c r="K24">
        <f>'Russian Bonds'!K25-'Russian Bonds'!K24</f>
        <v>-3.9999999999999147E-2</v>
      </c>
      <c r="L24">
        <f>'Russian Bonds'!L25-'Russian Bonds'!L24</f>
        <v>-3.9999999999999147E-2</v>
      </c>
      <c r="M24">
        <f>'Russian Bonds'!M25-'Russian Bonds'!M24</f>
        <v>-4.9999999999998934E-2</v>
      </c>
      <c r="O24" s="129">
        <f t="shared" si="11"/>
        <v>-3.0000000000001137E-2</v>
      </c>
      <c r="P24" s="170">
        <f>List1R!X81</f>
        <v>5.4413112608860912</v>
      </c>
      <c r="U24" s="154">
        <f t="shared" si="0"/>
        <v>41338</v>
      </c>
      <c r="V24">
        <f t="shared" si="1"/>
        <v>5.5803921568627589E-2</v>
      </c>
      <c r="W24">
        <f t="shared" si="2"/>
        <v>6.4331264201668251E-2</v>
      </c>
      <c r="X24">
        <f>LN(List1R!W337/List1R!W336)</f>
        <v>2.2007924445316112E-3</v>
      </c>
      <c r="Y24" s="26">
        <f t="shared" si="3"/>
        <v>0.20546082127853818</v>
      </c>
      <c r="Z24" s="26">
        <f t="shared" si="4"/>
        <v>-1.1650509664144498E-2</v>
      </c>
      <c r="AA24" s="26">
        <f t="shared" si="5"/>
        <v>4.5452104346346435E-5</v>
      </c>
      <c r="AB24" s="26">
        <f t="shared" si="6"/>
        <v>0.16161943481711497</v>
      </c>
      <c r="AC24" s="26">
        <f t="shared" si="7"/>
        <v>3.2323886963422307E-5</v>
      </c>
      <c r="AD24" s="26">
        <f t="shared" si="8"/>
        <v>-1.6965075974449716E-4</v>
      </c>
      <c r="AE24" s="166">
        <f t="shared" si="9"/>
        <v>-3.6842146440499955E-2</v>
      </c>
      <c r="AF24" s="166">
        <f t="shared" si="9"/>
        <v>1.4373217418209343E-4</v>
      </c>
      <c r="AG24" s="166">
        <f t="shared" si="10"/>
        <v>1.0221710563423828E-4</v>
      </c>
      <c r="AH24" s="166">
        <f t="shared" si="10"/>
        <v>-5.3648280757061641E-4</v>
      </c>
    </row>
    <row r="25" spans="1:34" x14ac:dyDescent="0.2">
      <c r="A25" s="106">
        <v>40970</v>
      </c>
      <c r="B25">
        <f>'Russian Bonds'!B26-'Russian Bonds'!B25</f>
        <v>2.9999999999999361E-2</v>
      </c>
      <c r="C25">
        <f>'Russian Bonds'!C26-'Russian Bonds'!C25</f>
        <v>-1.9999999999999574E-2</v>
      </c>
      <c r="D25">
        <f>'Russian Bonds'!D26-'Russian Bonds'!D25</f>
        <v>-6.0000000000000497E-2</v>
      </c>
      <c r="E25">
        <f>'Russian Bonds'!E26-'Russian Bonds'!E25</f>
        <v>-8.0000000000000071E-2</v>
      </c>
      <c r="F25">
        <f>'Russian Bonds'!F26-'Russian Bonds'!F25</f>
        <v>-8.9999999999999858E-2</v>
      </c>
      <c r="G25">
        <f>'Russian Bonds'!G26-'Russian Bonds'!G25</f>
        <v>-8.0000000000000071E-2</v>
      </c>
      <c r="H25">
        <f>'Russian Bonds'!H26-'Russian Bonds'!H25</f>
        <v>-5.9999999999998721E-2</v>
      </c>
      <c r="I25">
        <f>'Russian Bonds'!I26-'Russian Bonds'!I25</f>
        <v>-7.0000000000000284E-2</v>
      </c>
      <c r="J25">
        <f>'Russian Bonds'!J26-'Russian Bonds'!J25</f>
        <v>-8.9999999999999858E-2</v>
      </c>
      <c r="K25">
        <f>'Russian Bonds'!K26-'Russian Bonds'!K25</f>
        <v>-8.9999999999999858E-2</v>
      </c>
      <c r="L25">
        <f>'Russian Bonds'!L26-'Russian Bonds'!L25</f>
        <v>-8.9999999999999858E-2</v>
      </c>
      <c r="M25">
        <f>'Russian Bonds'!M26-'Russian Bonds'!M25</f>
        <v>-8.0000000000000071E-2</v>
      </c>
      <c r="O25" s="129">
        <f t="shared" si="11"/>
        <v>-1.9999999999999574E-2</v>
      </c>
      <c r="P25" s="170">
        <f>List1R!X82</f>
        <v>5.4385766288135589</v>
      </c>
      <c r="U25" s="154">
        <f t="shared" si="0"/>
        <v>41339</v>
      </c>
      <c r="V25">
        <f t="shared" si="1"/>
        <v>5.6549019607843275E-2</v>
      </c>
      <c r="W25">
        <f t="shared" si="2"/>
        <v>6.3870336779437042E-2</v>
      </c>
      <c r="X25">
        <f>LN(List1R!W338/List1R!W337)</f>
        <v>2.4761056203130129E-3</v>
      </c>
      <c r="Y25" s="26">
        <f t="shared" si="3"/>
        <v>0.20513364178895915</v>
      </c>
      <c r="Z25" s="26">
        <f t="shared" si="4"/>
        <v>-1.1701618761343527E-2</v>
      </c>
      <c r="AA25" s="26">
        <f t="shared" si="5"/>
        <v>-3.8552115406614694E-4</v>
      </c>
      <c r="AB25" s="26">
        <f t="shared" si="6"/>
        <v>0.16160637471411227</v>
      </c>
      <c r="AC25" s="26">
        <f t="shared" si="7"/>
        <v>-2.7473083701399072E-4</v>
      </c>
      <c r="AD25" s="26">
        <f t="shared" si="8"/>
        <v>-1.5063614504208067E-4</v>
      </c>
      <c r="AE25" s="166">
        <f t="shared" si="9"/>
        <v>-3.7003767596803822E-2</v>
      </c>
      <c r="AF25" s="166">
        <f t="shared" si="9"/>
        <v>-1.2191249330257086E-3</v>
      </c>
      <c r="AG25" s="166">
        <f t="shared" si="10"/>
        <v>-8.6877518844870295E-4</v>
      </c>
      <c r="AH25" s="166">
        <f t="shared" si="10"/>
        <v>-4.7635331628045549E-4</v>
      </c>
    </row>
    <row r="26" spans="1:34" x14ac:dyDescent="0.2">
      <c r="A26" s="106">
        <v>40971</v>
      </c>
      <c r="B26">
        <f>'Russian Bonds'!B27-'Russian Bonds'!B26</f>
        <v>0.24000000000000021</v>
      </c>
      <c r="C26">
        <f>'Russian Bonds'!C27-'Russian Bonds'!C26</f>
        <v>0.17999999999999972</v>
      </c>
      <c r="D26">
        <f>'Russian Bonds'!D27-'Russian Bonds'!D26</f>
        <v>0.14000000000000057</v>
      </c>
      <c r="E26">
        <f>'Russian Bonds'!E27-'Russian Bonds'!E26</f>
        <v>0.10000000000000142</v>
      </c>
      <c r="F26">
        <f>'Russian Bonds'!F27-'Russian Bonds'!F26</f>
        <v>-9.9999999999997868E-3</v>
      </c>
      <c r="G26">
        <f>'Russian Bonds'!G27-'Russian Bonds'!G26</f>
        <v>-2.9999999999999361E-2</v>
      </c>
      <c r="H26">
        <f>'Russian Bonds'!H27-'Russian Bonds'!H26</f>
        <v>-4.0000000000000924E-2</v>
      </c>
      <c r="I26">
        <f>'Russian Bonds'!I27-'Russian Bonds'!I26</f>
        <v>-4.9999999999998934E-2</v>
      </c>
      <c r="J26">
        <f>'Russian Bonds'!J27-'Russian Bonds'!J26</f>
        <v>-2.9999999999999361E-2</v>
      </c>
      <c r="K26">
        <f>'Russian Bonds'!K27-'Russian Bonds'!K26</f>
        <v>-2.000000000000135E-2</v>
      </c>
      <c r="L26">
        <f>'Russian Bonds'!L27-'Russian Bonds'!L26</f>
        <v>-1.0000000000001563E-2</v>
      </c>
      <c r="M26">
        <f>'Russian Bonds'!M27-'Russian Bonds'!M26</f>
        <v>0</v>
      </c>
      <c r="O26" s="129">
        <f t="shared" si="11"/>
        <v>0.17999999999999972</v>
      </c>
      <c r="P26" s="170">
        <f>List1R!X83</f>
        <v>5.4462993405024003</v>
      </c>
      <c r="U26" s="154">
        <f t="shared" si="0"/>
        <v>41341</v>
      </c>
      <c r="V26">
        <f t="shared" si="1"/>
        <v>5.58431372549021E-2</v>
      </c>
      <c r="W26">
        <f t="shared" si="2"/>
        <v>6.3870336779437056E-2</v>
      </c>
      <c r="X26">
        <f>LN(List1R!W339/List1R!W338)</f>
        <v>-1.3280884900271053E-3</v>
      </c>
      <c r="Y26" s="26">
        <f t="shared" si="3"/>
        <v>0.20442775943601804</v>
      </c>
      <c r="Z26" s="26">
        <f t="shared" si="4"/>
        <v>-1.1683137190663813E-2</v>
      </c>
      <c r="AA26" s="26">
        <f t="shared" si="5"/>
        <v>0</v>
      </c>
      <c r="AB26" s="26">
        <f t="shared" si="6"/>
        <v>0.1609004923611711</v>
      </c>
      <c r="AC26" s="26">
        <f t="shared" si="7"/>
        <v>0</v>
      </c>
      <c r="AD26" s="26">
        <f t="shared" si="8"/>
        <v>-9.3794649474831097E-5</v>
      </c>
      <c r="AE26" s="166">
        <f t="shared" si="9"/>
        <v>-3.6945323738718533E-2</v>
      </c>
      <c r="AF26" s="166">
        <f t="shared" si="9"/>
        <v>0</v>
      </c>
      <c r="AG26" s="166">
        <f t="shared" si="10"/>
        <v>0</v>
      </c>
      <c r="AH26" s="166">
        <f t="shared" si="10"/>
        <v>-2.9660472467758222E-4</v>
      </c>
    </row>
    <row r="27" spans="1:34" x14ac:dyDescent="0.2">
      <c r="A27" s="106">
        <v>40974</v>
      </c>
      <c r="B27">
        <f>'Russian Bonds'!B28-'Russian Bonds'!B27</f>
        <v>-3.0000000000001137E-2</v>
      </c>
      <c r="C27">
        <f>'Russian Bonds'!C28-'Russian Bonds'!C27</f>
        <v>-1.9999999999999574E-2</v>
      </c>
      <c r="D27">
        <f>'Russian Bonds'!D28-'Russian Bonds'!D27</f>
        <v>0</v>
      </c>
      <c r="E27">
        <f>'Russian Bonds'!E28-'Russian Bonds'!E27</f>
        <v>9.9999999999997868E-3</v>
      </c>
      <c r="F27">
        <f>'Russian Bonds'!F28-'Russian Bonds'!F27</f>
        <v>5.0000000000000711E-2</v>
      </c>
      <c r="G27">
        <f>'Russian Bonds'!G28-'Russian Bonds'!G27</f>
        <v>3.9999999999999147E-2</v>
      </c>
      <c r="H27">
        <f>'Russian Bonds'!H28-'Russian Bonds'!H27</f>
        <v>1.9999999999999574E-2</v>
      </c>
      <c r="I27">
        <f>'Russian Bonds'!I28-'Russian Bonds'!I27</f>
        <v>1.9999999999999574E-2</v>
      </c>
      <c r="J27">
        <f>'Russian Bonds'!J28-'Russian Bonds'!J27</f>
        <v>1.9999999999999574E-2</v>
      </c>
      <c r="K27">
        <f>'Russian Bonds'!K28-'Russian Bonds'!K27</f>
        <v>2.000000000000135E-2</v>
      </c>
      <c r="L27">
        <f>'Russian Bonds'!L28-'Russian Bonds'!L27</f>
        <v>1.0000000000001563E-2</v>
      </c>
      <c r="M27">
        <f>'Russian Bonds'!M28-'Russian Bonds'!M27</f>
        <v>0</v>
      </c>
      <c r="O27" s="129">
        <f t="shared" si="11"/>
        <v>5.0000000000000711E-2</v>
      </c>
      <c r="P27" s="170">
        <f>List1R!X84</f>
        <v>5.4696825508262119</v>
      </c>
      <c r="U27" s="154">
        <f t="shared" si="0"/>
        <v>41342</v>
      </c>
      <c r="V27">
        <f t="shared" si="1"/>
        <v>5.5647058823529549E-2</v>
      </c>
      <c r="W27">
        <f t="shared" si="2"/>
        <v>6.4031317039031532E-2</v>
      </c>
      <c r="X27">
        <f>LN(List1R!W340/List1R!W339)</f>
        <v>2.682739657340089E-3</v>
      </c>
      <c r="Y27" s="26">
        <f t="shared" si="3"/>
        <v>0.20460617708931561</v>
      </c>
      <c r="Z27" s="26">
        <f t="shared" si="4"/>
        <v>-1.1639953454414678E-2</v>
      </c>
      <c r="AA27" s="26">
        <f t="shared" si="5"/>
        <v>0</v>
      </c>
      <c r="AB27" s="26">
        <f t="shared" si="6"/>
        <v>0.16096920289366012</v>
      </c>
      <c r="AC27" s="26">
        <f t="shared" si="7"/>
        <v>0</v>
      </c>
      <c r="AD27" s="26">
        <f t="shared" si="8"/>
        <v>3.7545055312300876E-5</v>
      </c>
      <c r="AE27" s="166">
        <f t="shared" si="9"/>
        <v>-3.6808764774295295E-2</v>
      </c>
      <c r="AF27" s="166">
        <f t="shared" si="9"/>
        <v>0</v>
      </c>
      <c r="AG27" s="166">
        <f t="shared" si="10"/>
        <v>0</v>
      </c>
      <c r="AH27" s="166">
        <f t="shared" si="10"/>
        <v>1.1872788966387521E-4</v>
      </c>
    </row>
    <row r="28" spans="1:34" x14ac:dyDescent="0.2">
      <c r="A28" s="106">
        <v>40976</v>
      </c>
      <c r="B28">
        <f>'Russian Bonds'!B29-'Russian Bonds'!B28</f>
        <v>8.0000000000000071E-2</v>
      </c>
      <c r="C28">
        <f>'Russian Bonds'!C29-'Russian Bonds'!C28</f>
        <v>4.0000000000000924E-2</v>
      </c>
      <c r="D28">
        <f>'Russian Bonds'!D29-'Russian Bonds'!D28</f>
        <v>1.9999999999999574E-2</v>
      </c>
      <c r="E28">
        <f>'Russian Bonds'!E29-'Russian Bonds'!E28</f>
        <v>1.9999999999999574E-2</v>
      </c>
      <c r="F28">
        <f>'Russian Bonds'!F29-'Russian Bonds'!F28</f>
        <v>3.9999999999999147E-2</v>
      </c>
      <c r="G28">
        <f>'Russian Bonds'!G29-'Russian Bonds'!G28</f>
        <v>3.0000000000001137E-2</v>
      </c>
      <c r="H28">
        <f>'Russian Bonds'!H29-'Russian Bonds'!H28</f>
        <v>5.0000000000000711E-2</v>
      </c>
      <c r="I28">
        <f>'Russian Bonds'!I29-'Russian Bonds'!I28</f>
        <v>8.0000000000000071E-2</v>
      </c>
      <c r="J28">
        <f>'Russian Bonds'!J29-'Russian Bonds'!J28</f>
        <v>8.0000000000000071E-2</v>
      </c>
      <c r="K28">
        <f>'Russian Bonds'!K29-'Russian Bonds'!K28</f>
        <v>5.9999999999998721E-2</v>
      </c>
      <c r="L28">
        <f>'Russian Bonds'!L29-'Russian Bonds'!L28</f>
        <v>3.9999999999999147E-2</v>
      </c>
      <c r="M28">
        <f>'Russian Bonds'!M29-'Russian Bonds'!M28</f>
        <v>2.9999999999999361E-2</v>
      </c>
      <c r="O28" s="129">
        <f t="shared" si="11"/>
        <v>8.0000000000000071E-2</v>
      </c>
      <c r="P28" s="170">
        <f>List1R!X85</f>
        <v>5.475146503331537</v>
      </c>
      <c r="U28" s="154">
        <f t="shared" si="0"/>
        <v>41345</v>
      </c>
      <c r="V28">
        <f t="shared" si="1"/>
        <v>5.5490196078431517E-2</v>
      </c>
      <c r="W28">
        <f t="shared" si="2"/>
        <v>6.4431513410121821E-2</v>
      </c>
      <c r="X28">
        <f>LN(List1R!W341/List1R!W340)</f>
        <v>1.7332335240938764E-3</v>
      </c>
      <c r="Y28" s="26">
        <f t="shared" si="3"/>
        <v>0.20538031032130233</v>
      </c>
      <c r="Z28" s="26">
        <f t="shared" si="4"/>
        <v>-1.1701174321337144E-2</v>
      </c>
      <c r="AA28" s="26">
        <f t="shared" si="5"/>
        <v>-9.088559274299803E-5</v>
      </c>
      <c r="AB28" s="26">
        <f t="shared" si="6"/>
        <v>0.16147060460104279</v>
      </c>
      <c r="AC28" s="26">
        <f t="shared" si="7"/>
        <v>-6.4588241840418607E-5</v>
      </c>
      <c r="AD28" s="26">
        <f t="shared" si="8"/>
        <v>-3.2026963679417959E-4</v>
      </c>
      <c r="AE28" s="166">
        <f t="shared" si="9"/>
        <v>-3.7002362154100354E-2</v>
      </c>
      <c r="AF28" s="166">
        <f t="shared" si="9"/>
        <v>-2.8740547956234406E-4</v>
      </c>
      <c r="AG28" s="166">
        <f t="shared" si="10"/>
        <v>-2.0424595428150839E-4</v>
      </c>
      <c r="AH28" s="166">
        <f t="shared" si="10"/>
        <v>-1.012781517664475E-3</v>
      </c>
    </row>
    <row r="29" spans="1:34" x14ac:dyDescent="0.2">
      <c r="A29" s="106">
        <v>40977</v>
      </c>
      <c r="B29">
        <f>'Russian Bonds'!B30-'Russian Bonds'!B29</f>
        <v>-1.9999999999999574E-2</v>
      </c>
      <c r="C29">
        <f>'Russian Bonds'!C30-'Russian Bonds'!C29</f>
        <v>-4.0000000000000924E-2</v>
      </c>
      <c r="D29">
        <f>'Russian Bonds'!D30-'Russian Bonds'!D29</f>
        <v>-4.9999999999998934E-2</v>
      </c>
      <c r="E29">
        <f>'Russian Bonds'!E30-'Russian Bonds'!E29</f>
        <v>-6.0000000000000497E-2</v>
      </c>
      <c r="F29">
        <f>'Russian Bonds'!F30-'Russian Bonds'!F29</f>
        <v>-8.0000000000000071E-2</v>
      </c>
      <c r="G29">
        <f>'Russian Bonds'!G30-'Russian Bonds'!G29</f>
        <v>-3.0000000000001137E-2</v>
      </c>
      <c r="H29">
        <f>'Russian Bonds'!H30-'Russian Bonds'!H29</f>
        <v>5.0000000000000711E-2</v>
      </c>
      <c r="I29">
        <f>'Russian Bonds'!I30-'Russian Bonds'!I29</f>
        <v>7.0000000000000284E-2</v>
      </c>
      <c r="J29">
        <f>'Russian Bonds'!J30-'Russian Bonds'!J29</f>
        <v>7.0000000000000284E-2</v>
      </c>
      <c r="K29">
        <f>'Russian Bonds'!K30-'Russian Bonds'!K29</f>
        <v>5.0000000000000711E-2</v>
      </c>
      <c r="L29">
        <f>'Russian Bonds'!L30-'Russian Bonds'!L29</f>
        <v>5.0000000000000711E-2</v>
      </c>
      <c r="M29">
        <f>'Russian Bonds'!M30-'Russian Bonds'!M29</f>
        <v>4.0000000000000924E-2</v>
      </c>
      <c r="O29" s="129">
        <f t="shared" si="11"/>
        <v>7.0000000000000284E-2</v>
      </c>
      <c r="P29" s="170">
        <f>List1R!X86</f>
        <v>5.4720866432133253</v>
      </c>
      <c r="U29" s="154">
        <f t="shared" si="0"/>
        <v>41346</v>
      </c>
      <c r="V29">
        <f t="shared" si="1"/>
        <v>5.549019607843151E-2</v>
      </c>
      <c r="W29">
        <f t="shared" si="2"/>
        <v>6.4250952215183177E-2</v>
      </c>
      <c r="X29">
        <f>LN(List1R!W342/List1R!W341)</f>
        <v>-5.8828850011423655E-4</v>
      </c>
      <c r="Y29" s="26">
        <f t="shared" si="3"/>
        <v>0.20496026216932253</v>
      </c>
      <c r="Z29" s="26">
        <f t="shared" si="4"/>
        <v>-1.1705093968636221E-2</v>
      </c>
      <c r="AA29" s="26">
        <f t="shared" si="5"/>
        <v>-1.5871292331516432E-4</v>
      </c>
      <c r="AB29" s="26">
        <f t="shared" si="6"/>
        <v>0.16117360786466126</v>
      </c>
      <c r="AC29" s="26">
        <f t="shared" si="7"/>
        <v>-1.1282152550526046E-4</v>
      </c>
      <c r="AD29" s="26">
        <f t="shared" si="8"/>
        <v>0</v>
      </c>
      <c r="AE29" s="166">
        <f t="shared" si="9"/>
        <v>-3.7014757167189959E-2</v>
      </c>
      <c r="AF29" s="166">
        <f t="shared" si="9"/>
        <v>-5.0189433177956131E-4</v>
      </c>
      <c r="AG29" s="166">
        <f t="shared" si="10"/>
        <v>-3.5677298969140223E-4</v>
      </c>
      <c r="AH29" s="166">
        <f t="shared" si="10"/>
        <v>0</v>
      </c>
    </row>
    <row r="30" spans="1:34" x14ac:dyDescent="0.2">
      <c r="A30" s="106">
        <v>40978</v>
      </c>
      <c r="B30">
        <f>'Russian Bonds'!B31-'Russian Bonds'!B30</f>
        <v>5.0000000000000711E-2</v>
      </c>
      <c r="C30">
        <f>'Russian Bonds'!C31-'Russian Bonds'!C30</f>
        <v>6.0000000000000497E-2</v>
      </c>
      <c r="D30">
        <f>'Russian Bonds'!D31-'Russian Bonds'!D30</f>
        <v>8.0000000000000071E-2</v>
      </c>
      <c r="E30">
        <f>'Russian Bonds'!E31-'Russian Bonds'!E30</f>
        <v>0.10000000000000142</v>
      </c>
      <c r="F30">
        <f>'Russian Bonds'!F31-'Russian Bonds'!F30</f>
        <v>0.15000000000000036</v>
      </c>
      <c r="G30">
        <f>'Russian Bonds'!G31-'Russian Bonds'!G30</f>
        <v>0.13000000000000078</v>
      </c>
      <c r="H30">
        <f>'Russian Bonds'!H31-'Russian Bonds'!H30</f>
        <v>8.9999999999999858E-2</v>
      </c>
      <c r="I30">
        <f>'Russian Bonds'!I31-'Russian Bonds'!I30</f>
        <v>8.0000000000000071E-2</v>
      </c>
      <c r="J30">
        <f>'Russian Bonds'!J31-'Russian Bonds'!J30</f>
        <v>8.0000000000000071E-2</v>
      </c>
      <c r="K30">
        <f>'Russian Bonds'!K31-'Russian Bonds'!K30</f>
        <v>8.9999999999999858E-2</v>
      </c>
      <c r="L30">
        <f>'Russian Bonds'!L31-'Russian Bonds'!L30</f>
        <v>9.9999999999999645E-2</v>
      </c>
      <c r="M30">
        <f>'Russian Bonds'!M31-'Russian Bonds'!M30</f>
        <v>9.9999999999999645E-2</v>
      </c>
      <c r="O30" s="129">
        <f t="shared" si="11"/>
        <v>0.15000000000000036</v>
      </c>
      <c r="P30" s="170">
        <f>List1R!X87</f>
        <v>5.4574687172423397</v>
      </c>
      <c r="U30" s="154">
        <f t="shared" si="0"/>
        <v>41347</v>
      </c>
      <c r="V30">
        <f t="shared" si="1"/>
        <v>5.4705882352941312E-2</v>
      </c>
      <c r="W30">
        <f t="shared" si="2"/>
        <v>6.4251770713659104E-2</v>
      </c>
      <c r="X30">
        <f>LN(List1R!W343/List1R!W342)</f>
        <v>1.8720535277751368E-3</v>
      </c>
      <c r="Y30" s="26">
        <f t="shared" si="3"/>
        <v>0.20417785255602172</v>
      </c>
      <c r="Z30" s="26">
        <f t="shared" si="4"/>
        <v>-1.1665789361270183E-2</v>
      </c>
      <c r="AA30" s="26">
        <f t="shared" si="5"/>
        <v>1.1297530767068954E-4</v>
      </c>
      <c r="AB30" s="26">
        <f t="shared" si="6"/>
        <v>0.16039064044935783</v>
      </c>
      <c r="AC30" s="26">
        <f t="shared" si="7"/>
        <v>8.0195320224677193E-5</v>
      </c>
      <c r="AD30" s="26">
        <f t="shared" si="8"/>
        <v>0</v>
      </c>
      <c r="AE30" s="166">
        <f t="shared" si="9"/>
        <v>-3.6890465085374649E-2</v>
      </c>
      <c r="AF30" s="166">
        <f t="shared" si="9"/>
        <v>3.5725929159767088E-4</v>
      </c>
      <c r="AG30" s="166">
        <f t="shared" si="10"/>
        <v>2.5359986959654611E-4</v>
      </c>
      <c r="AH30" s="166">
        <f t="shared" si="10"/>
        <v>0</v>
      </c>
    </row>
    <row r="31" spans="1:34" x14ac:dyDescent="0.2">
      <c r="A31" s="106">
        <v>40981</v>
      </c>
      <c r="B31">
        <f>'Russian Bonds'!B32-'Russian Bonds'!B31</f>
        <v>-4.0000000000000924E-2</v>
      </c>
      <c r="C31">
        <f>'Russian Bonds'!C32-'Russian Bonds'!C31</f>
        <v>0</v>
      </c>
      <c r="D31">
        <f>'Russian Bonds'!D32-'Russian Bonds'!D31</f>
        <v>4.9999999999998934E-2</v>
      </c>
      <c r="E31">
        <f>'Russian Bonds'!E32-'Russian Bonds'!E31</f>
        <v>7.9999999999998295E-2</v>
      </c>
      <c r="F31">
        <f>'Russian Bonds'!F32-'Russian Bonds'!F31</f>
        <v>0.10999999999999943</v>
      </c>
      <c r="G31">
        <f>'Russian Bonds'!G32-'Russian Bonds'!G31</f>
        <v>0.10999999999999943</v>
      </c>
      <c r="H31">
        <f>'Russian Bonds'!H32-'Russian Bonds'!H31</f>
        <v>8.9999999999999858E-2</v>
      </c>
      <c r="I31">
        <f>'Russian Bonds'!I32-'Russian Bonds'!I31</f>
        <v>8.0000000000000071E-2</v>
      </c>
      <c r="J31">
        <f>'Russian Bonds'!J32-'Russian Bonds'!J31</f>
        <v>8.9999999999999858E-2</v>
      </c>
      <c r="K31">
        <f>'Russian Bonds'!K32-'Russian Bonds'!K31</f>
        <v>9.9999999999999645E-2</v>
      </c>
      <c r="L31">
        <f>'Russian Bonds'!L32-'Russian Bonds'!L31</f>
        <v>9.9999999999999645E-2</v>
      </c>
      <c r="M31">
        <f>'Russian Bonds'!M32-'Russian Bonds'!M31</f>
        <v>0.10999999999999943</v>
      </c>
      <c r="O31" s="129">
        <f t="shared" si="11"/>
        <v>0.10999999999999943</v>
      </c>
      <c r="P31" s="170">
        <f>List1R!X88</f>
        <v>5.4400440464559638</v>
      </c>
      <c r="U31" s="154">
        <f t="shared" si="0"/>
        <v>41348</v>
      </c>
      <c r="V31">
        <f t="shared" si="1"/>
        <v>5.4313725490196217E-2</v>
      </c>
      <c r="W31">
        <f t="shared" si="2"/>
        <v>6.422071006765348E-2</v>
      </c>
      <c r="X31">
        <f>LN(List1R!W344/List1R!W343)</f>
        <v>4.4420943242204636E-3</v>
      </c>
      <c r="Y31" s="26">
        <f t="shared" si="3"/>
        <v>0.20371343782547513</v>
      </c>
      <c r="Z31" s="26">
        <f t="shared" si="4"/>
        <v>-1.1634389669435349E-2</v>
      </c>
      <c r="AA31" s="26">
        <f t="shared" si="5"/>
        <v>-2.2547567520320668E-5</v>
      </c>
      <c r="AB31" s="26">
        <f t="shared" si="6"/>
        <v>0.15994739337037492</v>
      </c>
      <c r="AC31" s="26">
        <f t="shared" si="7"/>
        <v>-1.5994739337037152E-5</v>
      </c>
      <c r="AD31" s="26">
        <f t="shared" si="8"/>
        <v>-7.4713042661588185E-5</v>
      </c>
      <c r="AE31" s="166">
        <f t="shared" si="9"/>
        <v>-3.6791170541349186E-2</v>
      </c>
      <c r="AF31" s="166">
        <f t="shared" si="9"/>
        <v>-7.1301669060648193E-5</v>
      </c>
      <c r="AG31" s="166">
        <f t="shared" si="10"/>
        <v>-5.057980688572898E-5</v>
      </c>
      <c r="AH31" s="166">
        <f t="shared" si="10"/>
        <v>-2.362633857319474E-4</v>
      </c>
    </row>
    <row r="32" spans="1:34" x14ac:dyDescent="0.2">
      <c r="A32" s="106">
        <v>40982</v>
      </c>
      <c r="B32">
        <f>'Russian Bonds'!B33-'Russian Bonds'!B32</f>
        <v>2.000000000000135E-2</v>
      </c>
      <c r="C32">
        <f>'Russian Bonds'!C33-'Russian Bonds'!C32</f>
        <v>1.9999999999999574E-2</v>
      </c>
      <c r="D32">
        <f>'Russian Bonds'!D33-'Russian Bonds'!D32</f>
        <v>0</v>
      </c>
      <c r="E32">
        <f>'Russian Bonds'!E33-'Russian Bonds'!E32</f>
        <v>-9.9999999999997868E-3</v>
      </c>
      <c r="F32">
        <f>'Russian Bonds'!F33-'Russian Bonds'!F32</f>
        <v>-2.9999999999999361E-2</v>
      </c>
      <c r="G32">
        <f>'Russian Bonds'!G33-'Russian Bonds'!G32</f>
        <v>-4.9999999999998934E-2</v>
      </c>
      <c r="H32">
        <f>'Russian Bonds'!H33-'Russian Bonds'!H32</f>
        <v>-9.9999999999999645E-2</v>
      </c>
      <c r="I32">
        <f>'Russian Bonds'!I33-'Russian Bonds'!I32</f>
        <v>-0.12000000000000099</v>
      </c>
      <c r="J32">
        <f>'Russian Bonds'!J33-'Russian Bonds'!J32</f>
        <v>-9.9999999999999645E-2</v>
      </c>
      <c r="K32">
        <f>'Russian Bonds'!K33-'Russian Bonds'!K32</f>
        <v>-5.9999999999998721E-2</v>
      </c>
      <c r="L32">
        <f>'Russian Bonds'!L33-'Russian Bonds'!L32</f>
        <v>-3.9999999999999147E-2</v>
      </c>
      <c r="M32">
        <f>'Russian Bonds'!M33-'Russian Bonds'!M32</f>
        <v>-2.9999999999999361E-2</v>
      </c>
      <c r="O32" s="129">
        <f t="shared" si="11"/>
        <v>1.9999999999999574E-2</v>
      </c>
      <c r="P32" s="170">
        <f>List1R!X89</f>
        <v>5.4171287127107508</v>
      </c>
      <c r="U32" s="154">
        <f t="shared" si="0"/>
        <v>41349</v>
      </c>
      <c r="V32">
        <f t="shared" si="1"/>
        <v>5.4274509803921706E-2</v>
      </c>
      <c r="W32">
        <f t="shared" si="2"/>
        <v>6.3881838131255045E-2</v>
      </c>
      <c r="X32">
        <f>LN(List1R!W345/List1R!W344)</f>
        <v>1.0592567226869378E-3</v>
      </c>
      <c r="Y32" s="26">
        <f t="shared" si="3"/>
        <v>0.20288588813038799</v>
      </c>
      <c r="Z32" s="26">
        <f t="shared" si="4"/>
        <v>-1.1628584176163739E-2</v>
      </c>
      <c r="AA32" s="26">
        <f t="shared" si="5"/>
        <v>-2.2453329321316694E-5</v>
      </c>
      <c r="AB32" s="26">
        <f t="shared" si="6"/>
        <v>0.15935078295044336</v>
      </c>
      <c r="AC32" s="26">
        <f t="shared" si="7"/>
        <v>-1.5935078295043997E-5</v>
      </c>
      <c r="AD32" s="26">
        <f t="shared" si="8"/>
        <v>-1.3023107683906166E-4</v>
      </c>
      <c r="AE32" s="166">
        <f t="shared" si="9"/>
        <v>-3.677281195967011E-2</v>
      </c>
      <c r="AF32" s="166">
        <f t="shared" si="9"/>
        <v>-7.100366170920342E-5</v>
      </c>
      <c r="AG32" s="166">
        <f t="shared" si="10"/>
        <v>-5.0391142105451659E-5</v>
      </c>
      <c r="AH32" s="166">
        <f t="shared" si="10"/>
        <v>-4.1182682494783634E-4</v>
      </c>
    </row>
    <row r="33" spans="1:34" x14ac:dyDescent="0.2">
      <c r="A33" s="106">
        <v>40983</v>
      </c>
      <c r="B33">
        <f>'Russian Bonds'!B34-'Russian Bonds'!B33</f>
        <v>-2.000000000000135E-2</v>
      </c>
      <c r="C33">
        <f>'Russian Bonds'!C34-'Russian Bonds'!C33</f>
        <v>-5.0000000000000711E-2</v>
      </c>
      <c r="D33">
        <f>'Russian Bonds'!D34-'Russian Bonds'!D33</f>
        <v>-8.0000000000000071E-2</v>
      </c>
      <c r="E33">
        <f>'Russian Bonds'!E34-'Russian Bonds'!E33</f>
        <v>-0.11999999999999922</v>
      </c>
      <c r="F33">
        <f>'Russian Bonds'!F34-'Russian Bonds'!F33</f>
        <v>-0.25999999999999979</v>
      </c>
      <c r="G33">
        <f>'Russian Bonds'!G34-'Russian Bonds'!G33</f>
        <v>-0.3100000000000005</v>
      </c>
      <c r="H33">
        <f>'Russian Bonds'!H34-'Russian Bonds'!H33</f>
        <v>-0.32000000000000028</v>
      </c>
      <c r="I33">
        <f>'Russian Bonds'!I34-'Russian Bonds'!I33</f>
        <v>-0.3100000000000005</v>
      </c>
      <c r="J33">
        <f>'Russian Bonds'!J34-'Russian Bonds'!J33</f>
        <v>-0.30000000000000071</v>
      </c>
      <c r="K33">
        <f>'Russian Bonds'!K34-'Russian Bonds'!K33</f>
        <v>-0.28000000000000114</v>
      </c>
      <c r="L33">
        <f>'Russian Bonds'!L34-'Russian Bonds'!L33</f>
        <v>-0.27000000000000135</v>
      </c>
      <c r="M33">
        <f>'Russian Bonds'!M34-'Russian Bonds'!M33</f>
        <v>-0.27000000000000135</v>
      </c>
      <c r="O33" s="129">
        <f t="shared" si="11"/>
        <v>-5.0000000000000711E-2</v>
      </c>
      <c r="P33" s="170">
        <f>List1R!X90</f>
        <v>5.3926968793310888</v>
      </c>
      <c r="U33" s="154">
        <f t="shared" si="0"/>
        <v>41352</v>
      </c>
      <c r="V33">
        <f t="shared" si="1"/>
        <v>5.4705882352941319E-2</v>
      </c>
      <c r="W33">
        <f t="shared" si="2"/>
        <v>6.4164256349066071E-2</v>
      </c>
      <c r="X33">
        <f>LN(List1R!W346/List1R!W345)</f>
        <v>1.3032273196294433E-3</v>
      </c>
      <c r="Y33" s="26">
        <f t="shared" si="3"/>
        <v>0.20397426370000271</v>
      </c>
      <c r="Z33" s="26">
        <f t="shared" si="4"/>
        <v>-1.1695797237463232E-2</v>
      </c>
      <c r="AA33" s="26">
        <f t="shared" si="5"/>
        <v>-1.3543042248743273E-4</v>
      </c>
      <c r="AB33" s="26">
        <f t="shared" si="6"/>
        <v>0.16024669212934664</v>
      </c>
      <c r="AC33" s="26">
        <f t="shared" si="7"/>
        <v>-9.614801527760877E-5</v>
      </c>
      <c r="AD33" s="26">
        <f t="shared" si="8"/>
        <v>9.3529157854172813E-5</v>
      </c>
      <c r="AE33" s="166">
        <f t="shared" si="9"/>
        <v>-3.6985358321889025E-2</v>
      </c>
      <c r="AF33" s="166">
        <f t="shared" si="9"/>
        <v>-4.2826859953917388E-4</v>
      </c>
      <c r="AG33" s="166">
        <f t="shared" si="10"/>
        <v>-3.0404672078191027E-4</v>
      </c>
      <c r="AH33" s="166">
        <f t="shared" si="10"/>
        <v>2.9576516645661262E-4</v>
      </c>
    </row>
    <row r="34" spans="1:34" x14ac:dyDescent="0.2">
      <c r="A34" s="106">
        <v>40984</v>
      </c>
      <c r="B34">
        <f>'Russian Bonds'!B35-'Russian Bonds'!B34</f>
        <v>-7.0000000000000284E-2</v>
      </c>
      <c r="C34">
        <f>'Russian Bonds'!C35-'Russian Bonds'!C34</f>
        <v>-8.0000000000000071E-2</v>
      </c>
      <c r="D34">
        <f>'Russian Bonds'!D35-'Russian Bonds'!D34</f>
        <v>-6.9999999999998508E-2</v>
      </c>
      <c r="E34">
        <f>'Russian Bonds'!E35-'Russian Bonds'!E34</f>
        <v>-4.0000000000000924E-2</v>
      </c>
      <c r="F34">
        <f>'Russian Bonds'!F35-'Russian Bonds'!F34</f>
        <v>9.9999999999997868E-3</v>
      </c>
      <c r="G34">
        <f>'Russian Bonds'!G35-'Russian Bonds'!G34</f>
        <v>-3.9999999999999147E-2</v>
      </c>
      <c r="H34">
        <f>'Russian Bonds'!H35-'Russian Bonds'!H34</f>
        <v>-0.11000000000000121</v>
      </c>
      <c r="I34">
        <f>'Russian Bonds'!I35-'Russian Bonds'!I34</f>
        <v>-0.10999999999999943</v>
      </c>
      <c r="J34">
        <f>'Russian Bonds'!J35-'Russian Bonds'!J34</f>
        <v>-0.10999999999999943</v>
      </c>
      <c r="K34">
        <f>'Russian Bonds'!K35-'Russian Bonds'!K34</f>
        <v>-0.15000000000000036</v>
      </c>
      <c r="L34">
        <f>'Russian Bonds'!L35-'Russian Bonds'!L34</f>
        <v>-0.17999999999999972</v>
      </c>
      <c r="M34">
        <f>'Russian Bonds'!M35-'Russian Bonds'!M34</f>
        <v>-0.19999999999999929</v>
      </c>
      <c r="O34" s="129">
        <f t="shared" si="11"/>
        <v>9.9999999999997868E-3</v>
      </c>
      <c r="P34" s="170">
        <f>List1R!X91</f>
        <v>5.4085489391845893</v>
      </c>
      <c r="U34" s="154">
        <f t="shared" si="0"/>
        <v>41353</v>
      </c>
      <c r="V34">
        <f t="shared" si="1"/>
        <v>5.4941176470588389E-2</v>
      </c>
      <c r="W34">
        <f t="shared" si="2"/>
        <v>6.4133203015938986E-2</v>
      </c>
      <c r="X34">
        <f>LN(List1R!W347/List1R!W346)</f>
        <v>-9.9557431597621865E-4</v>
      </c>
      <c r="Y34" s="26">
        <f t="shared" si="3"/>
        <v>0.20413731696214768</v>
      </c>
      <c r="Z34" s="26">
        <f t="shared" si="4"/>
        <v>-1.1728078760523335E-2</v>
      </c>
      <c r="AA34" s="26">
        <f t="shared" si="5"/>
        <v>-1.5810893080149619E-4</v>
      </c>
      <c r="AB34" s="26">
        <f t="shared" si="6"/>
        <v>0.16043090805937069</v>
      </c>
      <c r="AC34" s="26">
        <f t="shared" si="7"/>
        <v>-1.1230163564155994E-4</v>
      </c>
      <c r="AD34" s="26">
        <f t="shared" si="8"/>
        <v>-1.8722955571803564E-5</v>
      </c>
      <c r="AE34" s="166">
        <f t="shared" si="9"/>
        <v>-3.70874414610982E-2</v>
      </c>
      <c r="AF34" s="166">
        <f t="shared" si="9"/>
        <v>-4.9998433974667966E-4</v>
      </c>
      <c r="AG34" s="166">
        <f t="shared" si="10"/>
        <v>-3.5512895358967409E-4</v>
      </c>
      <c r="AH34" s="166">
        <f t="shared" si="10"/>
        <v>-5.9207184137039496E-5</v>
      </c>
    </row>
    <row r="35" spans="1:34" x14ac:dyDescent="0.2">
      <c r="A35" s="106">
        <v>40985</v>
      </c>
      <c r="B35">
        <f>'Russian Bonds'!B36-'Russian Bonds'!B35</f>
        <v>0.13000000000000078</v>
      </c>
      <c r="C35">
        <f>'Russian Bonds'!C36-'Russian Bonds'!C35</f>
        <v>0.11000000000000121</v>
      </c>
      <c r="D35">
        <f>'Russian Bonds'!D36-'Russian Bonds'!D35</f>
        <v>9.9999999999999645E-2</v>
      </c>
      <c r="E35">
        <f>'Russian Bonds'!E36-'Russian Bonds'!E35</f>
        <v>8.0000000000000071E-2</v>
      </c>
      <c r="F35">
        <f>'Russian Bonds'!F36-'Russian Bonds'!F35</f>
        <v>4.9999999999998934E-2</v>
      </c>
      <c r="G35">
        <f>'Russian Bonds'!G36-'Russian Bonds'!G35</f>
        <v>3.9999999999999147E-2</v>
      </c>
      <c r="H35">
        <f>'Russian Bonds'!H36-'Russian Bonds'!H35</f>
        <v>3.0000000000001137E-2</v>
      </c>
      <c r="I35">
        <f>'Russian Bonds'!I36-'Russian Bonds'!I35</f>
        <v>0</v>
      </c>
      <c r="J35">
        <f>'Russian Bonds'!J36-'Russian Bonds'!J35</f>
        <v>1.9999999999999574E-2</v>
      </c>
      <c r="K35">
        <f>'Russian Bonds'!K36-'Russian Bonds'!K35</f>
        <v>5.0000000000000711E-2</v>
      </c>
      <c r="L35">
        <f>'Russian Bonds'!L36-'Russian Bonds'!L35</f>
        <v>6.0000000000000497E-2</v>
      </c>
      <c r="M35">
        <f>'Russian Bonds'!M36-'Russian Bonds'!M35</f>
        <v>5.0000000000000711E-2</v>
      </c>
      <c r="O35" s="129">
        <f t="shared" si="11"/>
        <v>0.11000000000000121</v>
      </c>
      <c r="P35" s="170">
        <f>List1R!X92</f>
        <v>5.4811359952540109</v>
      </c>
      <c r="U35" s="154">
        <f t="shared" si="0"/>
        <v>41354</v>
      </c>
      <c r="V35">
        <f t="shared" si="1"/>
        <v>5.4666666666666801E-2</v>
      </c>
      <c r="W35">
        <f t="shared" si="2"/>
        <v>6.4194897465123732E-2</v>
      </c>
      <c r="X35">
        <f>LN(List1R!W348/List1R!W347)</f>
        <v>-2.1682244940218016E-3</v>
      </c>
      <c r="Y35" s="26">
        <f t="shared" si="3"/>
        <v>0.20400632990892717</v>
      </c>
      <c r="Z35" s="26">
        <f t="shared" si="4"/>
        <v>-1.1721835669557494E-2</v>
      </c>
      <c r="AA35" s="26">
        <f t="shared" si="5"/>
        <v>-9.0303928105740338E-5</v>
      </c>
      <c r="AB35" s="26">
        <f t="shared" si="6"/>
        <v>0.16025787659395341</v>
      </c>
      <c r="AC35" s="26">
        <f t="shared" si="7"/>
        <v>-6.4103150637579998E-5</v>
      </c>
      <c r="AD35" s="26">
        <f t="shared" si="8"/>
        <v>-1.8708230384459954E-5</v>
      </c>
      <c r="AE35" s="166">
        <f t="shared" si="9"/>
        <v>-3.7067699074006526E-2</v>
      </c>
      <c r="AF35" s="166">
        <f t="shared" si="9"/>
        <v>-2.8556609447423411E-4</v>
      </c>
      <c r="AG35" s="166">
        <f t="shared" si="10"/>
        <v>-2.0271196120762763E-4</v>
      </c>
      <c r="AH35" s="166">
        <f t="shared" si="10"/>
        <v>-5.9160619006061005E-5</v>
      </c>
    </row>
    <row r="36" spans="1:34" x14ac:dyDescent="0.2">
      <c r="A36" s="106">
        <v>40988</v>
      </c>
      <c r="B36">
        <f>'Russian Bonds'!B37-'Russian Bonds'!B36</f>
        <v>6.0000000000000497E-2</v>
      </c>
      <c r="C36">
        <f>'Russian Bonds'!C37-'Russian Bonds'!C36</f>
        <v>4.9999999999998934E-2</v>
      </c>
      <c r="D36">
        <f>'Russian Bonds'!D37-'Russian Bonds'!D36</f>
        <v>3.9999999999999147E-2</v>
      </c>
      <c r="E36">
        <f>'Russian Bonds'!E37-'Russian Bonds'!E36</f>
        <v>3.0000000000001137E-2</v>
      </c>
      <c r="F36">
        <f>'Russian Bonds'!F37-'Russian Bonds'!F36</f>
        <v>1.0000000000001563E-2</v>
      </c>
      <c r="G36">
        <f>'Russian Bonds'!G37-'Russian Bonds'!G36</f>
        <v>1.9999999999999574E-2</v>
      </c>
      <c r="H36">
        <f>'Russian Bonds'!H37-'Russian Bonds'!H36</f>
        <v>9.9999999999997868E-3</v>
      </c>
      <c r="I36">
        <f>'Russian Bonds'!I37-'Russian Bonds'!I36</f>
        <v>1.9999999999999574E-2</v>
      </c>
      <c r="J36">
        <f>'Russian Bonds'!J37-'Russian Bonds'!J36</f>
        <v>0</v>
      </c>
      <c r="K36">
        <f>'Russian Bonds'!K37-'Russian Bonds'!K36</f>
        <v>-1.9999999999999574E-2</v>
      </c>
      <c r="L36">
        <f>'Russian Bonds'!L37-'Russian Bonds'!L36</f>
        <v>-2.9999999999999361E-2</v>
      </c>
      <c r="M36">
        <f>'Russian Bonds'!M37-'Russian Bonds'!M36</f>
        <v>-3.0000000000001137E-2</v>
      </c>
      <c r="O36" s="129">
        <f t="shared" si="11"/>
        <v>4.9999999999998934E-2</v>
      </c>
      <c r="P36" s="170">
        <f>List1R!X93</f>
        <v>5.5259267515020856</v>
      </c>
      <c r="U36" s="154">
        <f t="shared" si="0"/>
        <v>41355</v>
      </c>
      <c r="V36">
        <f t="shared" si="1"/>
        <v>5.4470588235294264E-2</v>
      </c>
      <c r="W36">
        <f t="shared" si="2"/>
        <v>6.3620463269403557E-2</v>
      </c>
      <c r="X36">
        <f>LN(List1R!W349/List1R!W348)</f>
        <v>1.8494626427801875E-4</v>
      </c>
      <c r="Y36" s="26">
        <f t="shared" si="3"/>
        <v>0.20247391770756462</v>
      </c>
      <c r="Z36" s="26">
        <f t="shared" si="4"/>
        <v>-1.1616062805306318E-2</v>
      </c>
      <c r="AA36" s="26">
        <f t="shared" si="5"/>
        <v>0</v>
      </c>
      <c r="AB36" s="26">
        <f t="shared" si="6"/>
        <v>0.15911693799230558</v>
      </c>
      <c r="AC36" s="26">
        <f t="shared" si="7"/>
        <v>0</v>
      </c>
      <c r="AD36" s="26">
        <f t="shared" si="8"/>
        <v>-1.1142079958439018E-4</v>
      </c>
      <c r="AE36" s="166">
        <f t="shared" si="9"/>
        <v>-3.6733215908333006E-2</v>
      </c>
      <c r="AF36" s="166">
        <f t="shared" si="9"/>
        <v>0</v>
      </c>
      <c r="AG36" s="166">
        <f t="shared" si="10"/>
        <v>0</v>
      </c>
      <c r="AH36" s="166">
        <f t="shared" si="10"/>
        <v>-3.5234350540381534E-4</v>
      </c>
    </row>
    <row r="37" spans="1:34" x14ac:dyDescent="0.2">
      <c r="A37" s="106">
        <v>40989</v>
      </c>
      <c r="B37">
        <f>'Russian Bonds'!B38-'Russian Bonds'!B37</f>
        <v>0.1899999999999995</v>
      </c>
      <c r="C37">
        <f>'Russian Bonds'!C38-'Russian Bonds'!C37</f>
        <v>0.18000000000000149</v>
      </c>
      <c r="D37">
        <f>'Russian Bonds'!D38-'Russian Bonds'!D37</f>
        <v>0.15000000000000036</v>
      </c>
      <c r="E37">
        <f>'Russian Bonds'!E38-'Russian Bonds'!E37</f>
        <v>0.12999999999999901</v>
      </c>
      <c r="F37">
        <f>'Russian Bonds'!F38-'Russian Bonds'!F37</f>
        <v>9.9999999999999645E-2</v>
      </c>
      <c r="G37">
        <f>'Russian Bonds'!G38-'Russian Bonds'!G37</f>
        <v>8.9999999999999858E-2</v>
      </c>
      <c r="H37">
        <f>'Russian Bonds'!H38-'Russian Bonds'!H37</f>
        <v>0.14000000000000057</v>
      </c>
      <c r="I37">
        <f>'Russian Bonds'!I38-'Russian Bonds'!I37</f>
        <v>0.18000000000000149</v>
      </c>
      <c r="J37">
        <f>'Russian Bonds'!J38-'Russian Bonds'!J37</f>
        <v>0.1899999999999995</v>
      </c>
      <c r="K37">
        <f>'Russian Bonds'!K38-'Russian Bonds'!K37</f>
        <v>0.1899999999999995</v>
      </c>
      <c r="L37">
        <f>'Russian Bonds'!L38-'Russian Bonds'!L37</f>
        <v>0.1899999999999995</v>
      </c>
      <c r="M37">
        <f>'Russian Bonds'!M38-'Russian Bonds'!M37</f>
        <v>0.17999999999999972</v>
      </c>
      <c r="O37" s="129">
        <f t="shared" si="11"/>
        <v>0.1899999999999995</v>
      </c>
      <c r="P37" s="170">
        <f>List1R!X94</f>
        <v>5.513764074665886</v>
      </c>
      <c r="U37" s="154">
        <f t="shared" si="0"/>
        <v>41356</v>
      </c>
      <c r="V37">
        <f t="shared" si="1"/>
        <v>5.3921568627451129E-2</v>
      </c>
      <c r="W37">
        <f t="shared" si="2"/>
        <v>6.3607336267852116E-2</v>
      </c>
      <c r="X37">
        <f>LN(List1R!W350/List1R!W349)</f>
        <v>1.7644809743378228E-3</v>
      </c>
      <c r="Y37" s="26">
        <f t="shared" si="3"/>
        <v>0.20189436012756976</v>
      </c>
      <c r="Z37" s="26">
        <f t="shared" si="4"/>
        <v>-1.1575453323707532E-2</v>
      </c>
      <c r="AA37" s="26">
        <f t="shared" si="5"/>
        <v>-1.117243728834257E-4</v>
      </c>
      <c r="AB37" s="26">
        <f t="shared" si="6"/>
        <v>0.15854632638834956</v>
      </c>
      <c r="AC37" s="26">
        <f t="shared" si="7"/>
        <v>-7.9273163194175917E-5</v>
      </c>
      <c r="AD37" s="26">
        <f t="shared" si="8"/>
        <v>-1.2958766505900742E-4</v>
      </c>
      <c r="AE37" s="166">
        <f t="shared" si="9"/>
        <v>-3.6604797451882144E-2</v>
      </c>
      <c r="AF37" s="166">
        <f t="shared" si="9"/>
        <v>-3.5330348846557898E-4</v>
      </c>
      <c r="AG37" s="166">
        <f t="shared" si="10"/>
        <v>-2.5068375301982474E-4</v>
      </c>
      <c r="AH37" s="166">
        <f t="shared" si="10"/>
        <v>-4.0979217824948166E-4</v>
      </c>
    </row>
    <row r="38" spans="1:34" x14ac:dyDescent="0.2">
      <c r="A38" s="106">
        <v>40990</v>
      </c>
      <c r="B38">
        <f>'Russian Bonds'!B39-'Russian Bonds'!B38</f>
        <v>-9.9999999999997868E-3</v>
      </c>
      <c r="C38">
        <f>'Russian Bonds'!C39-'Russian Bonds'!C38</f>
        <v>-1.0000000000001563E-2</v>
      </c>
      <c r="D38">
        <f>'Russian Bonds'!D39-'Russian Bonds'!D38</f>
        <v>9.9999999999997868E-3</v>
      </c>
      <c r="E38">
        <f>'Russian Bonds'!E39-'Russian Bonds'!E38</f>
        <v>2.000000000000135E-2</v>
      </c>
      <c r="F38">
        <f>'Russian Bonds'!F39-'Russian Bonds'!F38</f>
        <v>6.0000000000000497E-2</v>
      </c>
      <c r="G38">
        <f>'Russian Bonds'!G39-'Russian Bonds'!G38</f>
        <v>7.0000000000000284E-2</v>
      </c>
      <c r="H38">
        <f>'Russian Bonds'!H39-'Russian Bonds'!H38</f>
        <v>5.9999999999998721E-2</v>
      </c>
      <c r="I38">
        <f>'Russian Bonds'!I39-'Russian Bonds'!I38</f>
        <v>3.9999999999999147E-2</v>
      </c>
      <c r="J38">
        <f>'Russian Bonds'!J39-'Russian Bonds'!J38</f>
        <v>5.0000000000000711E-2</v>
      </c>
      <c r="K38">
        <f>'Russian Bonds'!K39-'Russian Bonds'!K38</f>
        <v>6.0000000000000497E-2</v>
      </c>
      <c r="L38">
        <f>'Russian Bonds'!L39-'Russian Bonds'!L38</f>
        <v>7.0000000000000284E-2</v>
      </c>
      <c r="M38">
        <f>'Russian Bonds'!M39-'Russian Bonds'!M38</f>
        <v>8.0000000000000071E-2</v>
      </c>
      <c r="O38" s="129">
        <f t="shared" si="11"/>
        <v>8.0000000000000071E-2</v>
      </c>
      <c r="P38" s="170">
        <f>List1R!X95</f>
        <v>5.5204678574262713</v>
      </c>
      <c r="U38" s="154">
        <f t="shared" si="0"/>
        <v>41359</v>
      </c>
      <c r="V38">
        <f t="shared" si="1"/>
        <v>5.3882352941176624E-2</v>
      </c>
      <c r="W38">
        <f t="shared" si="2"/>
        <v>6.3576963429251981E-2</v>
      </c>
      <c r="X38">
        <f>LN(List1R!W351/List1R!W350)</f>
        <v>2.3040267503188733E-3</v>
      </c>
      <c r="Y38" s="26">
        <f t="shared" si="3"/>
        <v>0.20178448665278925</v>
      </c>
      <c r="Z38" s="26">
        <f t="shared" si="4"/>
        <v>-1.1598415631022197E-2</v>
      </c>
      <c r="AA38" s="26">
        <f t="shared" si="5"/>
        <v>-1.5633000597145772E-4</v>
      </c>
      <c r="AB38" s="26">
        <f t="shared" si="6"/>
        <v>0.1584571518283428</v>
      </c>
      <c r="AC38" s="26">
        <f t="shared" si="7"/>
        <v>-1.1092000627984041E-4</v>
      </c>
      <c r="AD38" s="26">
        <f t="shared" si="8"/>
        <v>-7.4009347867648806E-5</v>
      </c>
      <c r="AE38" s="166">
        <f t="shared" si="9"/>
        <v>-3.6677410643329231E-2</v>
      </c>
      <c r="AF38" s="166">
        <f t="shared" si="9"/>
        <v>-4.9435888549753009E-4</v>
      </c>
      <c r="AG38" s="166">
        <f t="shared" si="10"/>
        <v>-3.5075985792447568E-4</v>
      </c>
      <c r="AH38" s="166">
        <f t="shared" si="10"/>
        <v>-2.3403810740549612E-4</v>
      </c>
    </row>
    <row r="39" spans="1:34" x14ac:dyDescent="0.2">
      <c r="A39" s="106">
        <v>40991</v>
      </c>
      <c r="B39">
        <f>'Russian Bonds'!B40-'Russian Bonds'!B39</f>
        <v>9.9999999999997868E-3</v>
      </c>
      <c r="C39">
        <f>'Russian Bonds'!C40-'Russian Bonds'!C39</f>
        <v>2.000000000000135E-2</v>
      </c>
      <c r="D39">
        <f>'Russian Bonds'!D40-'Russian Bonds'!D39</f>
        <v>9.9999999999997868E-3</v>
      </c>
      <c r="E39">
        <f>'Russian Bonds'!E40-'Russian Bonds'!E39</f>
        <v>9.9999999999997868E-3</v>
      </c>
      <c r="F39">
        <f>'Russian Bonds'!F40-'Russian Bonds'!F39</f>
        <v>-3.0000000000001137E-2</v>
      </c>
      <c r="G39">
        <f>'Russian Bonds'!G40-'Russian Bonds'!G39</f>
        <v>-2.9999999999999361E-2</v>
      </c>
      <c r="H39">
        <f>'Russian Bonds'!H40-'Russian Bonds'!H39</f>
        <v>-4.9999999999998934E-2</v>
      </c>
      <c r="I39">
        <f>'Russian Bonds'!I40-'Russian Bonds'!I39</f>
        <v>-6.0000000000000497E-2</v>
      </c>
      <c r="J39">
        <f>'Russian Bonds'!J40-'Russian Bonds'!J39</f>
        <v>-8.9999999999999858E-2</v>
      </c>
      <c r="K39">
        <f>'Russian Bonds'!K40-'Russian Bonds'!K39</f>
        <v>-8.9999999999999858E-2</v>
      </c>
      <c r="L39">
        <f>'Russian Bonds'!L40-'Russian Bonds'!L39</f>
        <v>-8.9999999999999858E-2</v>
      </c>
      <c r="M39">
        <f>'Russian Bonds'!M40-'Russian Bonds'!M39</f>
        <v>-8.9999999999999858E-2</v>
      </c>
      <c r="O39" s="129">
        <f t="shared" si="11"/>
        <v>2.000000000000135E-2</v>
      </c>
      <c r="P39" s="170">
        <f>List1R!X96</f>
        <v>5.4684046477454116</v>
      </c>
      <c r="U39" s="154">
        <f t="shared" si="0"/>
        <v>41360</v>
      </c>
      <c r="V39">
        <f t="shared" si="1"/>
        <v>5.3921568627451122E-2</v>
      </c>
      <c r="W39">
        <f t="shared" si="2"/>
        <v>6.3662731847563714E-2</v>
      </c>
      <c r="X39">
        <f>LN(List1R!W352/List1R!W351)</f>
        <v>-1.0161231066772264E-3</v>
      </c>
      <c r="Y39" s="26">
        <f t="shared" si="3"/>
        <v>0.2020232295166631</v>
      </c>
      <c r="Z39" s="26">
        <f t="shared" si="4"/>
        <v>-1.1640912121125821E-2</v>
      </c>
      <c r="AA39" s="26">
        <f t="shared" si="5"/>
        <v>-6.7078916056090545E-5</v>
      </c>
      <c r="AB39" s="26">
        <f t="shared" si="6"/>
        <v>0.15863744400855526</v>
      </c>
      <c r="AC39" s="26">
        <f t="shared" si="7"/>
        <v>-4.7591233202565561E-5</v>
      </c>
      <c r="AD39" s="26">
        <f t="shared" si="8"/>
        <v>0</v>
      </c>
      <c r="AE39" s="166">
        <f t="shared" si="9"/>
        <v>-3.6811796344619487E-2</v>
      </c>
      <c r="AF39" s="166">
        <f t="shared" si="9"/>
        <v>-2.1212215771248516E-4</v>
      </c>
      <c r="AG39" s="166">
        <f t="shared" si="10"/>
        <v>-1.5049669357633671E-4</v>
      </c>
      <c r="AH39" s="166">
        <f t="shared" si="10"/>
        <v>0</v>
      </c>
    </row>
    <row r="40" spans="1:34" x14ac:dyDescent="0.2">
      <c r="A40" s="106">
        <v>40992</v>
      </c>
      <c r="B40">
        <f>'Russian Bonds'!B41-'Russian Bonds'!B40</f>
        <v>-8.0000000000000071E-2</v>
      </c>
      <c r="C40">
        <f>'Russian Bonds'!C41-'Russian Bonds'!C40</f>
        <v>-4.0000000000000924E-2</v>
      </c>
      <c r="D40">
        <f>'Russian Bonds'!D41-'Russian Bonds'!D40</f>
        <v>-9.9999999999997868E-3</v>
      </c>
      <c r="E40">
        <f>'Russian Bonds'!E41-'Russian Bonds'!E40</f>
        <v>-9.9999999999997868E-3</v>
      </c>
      <c r="F40">
        <f>'Russian Bonds'!F41-'Russian Bonds'!F40</f>
        <v>-2.9999999999999361E-2</v>
      </c>
      <c r="G40">
        <f>'Russian Bonds'!G41-'Russian Bonds'!G40</f>
        <v>0</v>
      </c>
      <c r="H40">
        <f>'Russian Bonds'!H41-'Russian Bonds'!H40</f>
        <v>3.9999999999999147E-2</v>
      </c>
      <c r="I40">
        <f>'Russian Bonds'!I41-'Russian Bonds'!I40</f>
        <v>3.0000000000001137E-2</v>
      </c>
      <c r="J40">
        <f>'Russian Bonds'!J41-'Russian Bonds'!J40</f>
        <v>1.9999999999999574E-2</v>
      </c>
      <c r="K40">
        <f>'Russian Bonds'!K41-'Russian Bonds'!K40</f>
        <v>0</v>
      </c>
      <c r="L40">
        <f>'Russian Bonds'!L41-'Russian Bonds'!L40</f>
        <v>-1.0000000000001563E-2</v>
      </c>
      <c r="M40">
        <f>'Russian Bonds'!M41-'Russian Bonds'!M40</f>
        <v>-1.9999999999999574E-2</v>
      </c>
      <c r="O40" s="129">
        <f t="shared" si="11"/>
        <v>3.9999999999999147E-2</v>
      </c>
      <c r="P40" s="170">
        <f>List1R!X97</f>
        <v>5.4518891721804481</v>
      </c>
      <c r="U40" s="154">
        <f t="shared" si="0"/>
        <v>41361</v>
      </c>
      <c r="V40">
        <f t="shared" si="1"/>
        <v>5.388235294117661E-2</v>
      </c>
      <c r="W40">
        <f t="shared" si="2"/>
        <v>6.3525732778926564E-2</v>
      </c>
      <c r="X40">
        <f>LN(List1R!W353/List1R!W352)</f>
        <v>2.3255385930858347E-4</v>
      </c>
      <c r="Y40" s="26">
        <f t="shared" si="3"/>
        <v>0.20166530633831897</v>
      </c>
      <c r="Z40" s="26">
        <f t="shared" si="4"/>
        <v>-1.1597003630891223E-2</v>
      </c>
      <c r="AA40" s="26">
        <f t="shared" si="5"/>
        <v>-6.6957611790436429E-5</v>
      </c>
      <c r="AB40" s="26">
        <f t="shared" si="6"/>
        <v>0.15837288490734394</v>
      </c>
      <c r="AC40" s="26">
        <f t="shared" si="7"/>
        <v>-4.7511865472202172E-5</v>
      </c>
      <c r="AD40" s="26">
        <f t="shared" si="8"/>
        <v>-9.2458847775282689E-5</v>
      </c>
      <c r="AE40" s="166">
        <f t="shared" si="9"/>
        <v>-3.6672945506858901E-2</v>
      </c>
      <c r="AF40" s="166">
        <f t="shared" si="9"/>
        <v>-2.1173855994312401E-4</v>
      </c>
      <c r="AG40" s="166">
        <f t="shared" si="10"/>
        <v>-1.502457107756703E-4</v>
      </c>
      <c r="AH40" s="166">
        <f t="shared" si="10"/>
        <v>-2.9238054880468531E-4</v>
      </c>
    </row>
    <row r="41" spans="1:34" x14ac:dyDescent="0.2">
      <c r="A41" s="106">
        <v>40995</v>
      </c>
      <c r="B41">
        <f>'Russian Bonds'!B42-'Russian Bonds'!B41</f>
        <v>0.1899999999999995</v>
      </c>
      <c r="C41">
        <f>'Russian Bonds'!C42-'Russian Bonds'!C41</f>
        <v>0.12000000000000099</v>
      </c>
      <c r="D41">
        <f>'Russian Bonds'!D42-'Russian Bonds'!D41</f>
        <v>6.0000000000000497E-2</v>
      </c>
      <c r="E41">
        <f>'Russian Bonds'!E42-'Russian Bonds'!E41</f>
        <v>2.9999999999999361E-2</v>
      </c>
      <c r="F41">
        <f>'Russian Bonds'!F42-'Russian Bonds'!F41</f>
        <v>2.9999999999999361E-2</v>
      </c>
      <c r="G41">
        <f>'Russian Bonds'!G42-'Russian Bonds'!G41</f>
        <v>2.9999999999999361E-2</v>
      </c>
      <c r="H41">
        <f>'Russian Bonds'!H42-'Russian Bonds'!H41</f>
        <v>2.9999999999999361E-2</v>
      </c>
      <c r="I41">
        <f>'Russian Bonds'!I42-'Russian Bonds'!I41</f>
        <v>1.9999999999999574E-2</v>
      </c>
      <c r="J41">
        <f>'Russian Bonds'!J42-'Russian Bonds'!J41</f>
        <v>4.0000000000000924E-2</v>
      </c>
      <c r="K41">
        <f>'Russian Bonds'!K42-'Russian Bonds'!K41</f>
        <v>4.9999999999998934E-2</v>
      </c>
      <c r="L41">
        <f>'Russian Bonds'!L42-'Russian Bonds'!L41</f>
        <v>6.0000000000000497E-2</v>
      </c>
      <c r="M41">
        <f>'Russian Bonds'!M42-'Russian Bonds'!M41</f>
        <v>7.0000000000000284E-2</v>
      </c>
      <c r="O41" s="129">
        <f t="shared" si="11"/>
        <v>0.12000000000000099</v>
      </c>
      <c r="P41" s="170">
        <f>List1R!X98</f>
        <v>5.4772457744961542</v>
      </c>
      <c r="U41" s="154">
        <f t="shared" si="0"/>
        <v>41362</v>
      </c>
      <c r="V41">
        <f t="shared" si="1"/>
        <v>5.3647058823529548E-2</v>
      </c>
      <c r="W41">
        <f t="shared" si="2"/>
        <v>6.3473330974669215E-2</v>
      </c>
      <c r="X41">
        <f>LN(List1R!W354/List1R!W353)</f>
        <v>2.5100690698419493E-3</v>
      </c>
      <c r="Y41" s="26">
        <f t="shared" si="3"/>
        <v>0.20130810739474192</v>
      </c>
      <c r="Z41" s="26">
        <f t="shared" si="4"/>
        <v>-1.1574562838621887E-2</v>
      </c>
      <c r="AA41" s="26">
        <f t="shared" si="5"/>
        <v>-1.3369024988996148E-4</v>
      </c>
      <c r="AB41" s="26">
        <f t="shared" si="6"/>
        <v>0.15805139749190539</v>
      </c>
      <c r="AC41" s="26">
        <f t="shared" si="7"/>
        <v>-9.4830838495144016E-5</v>
      </c>
      <c r="AD41" s="26">
        <f t="shared" si="8"/>
        <v>-1.2920201809209683E-4</v>
      </c>
      <c r="AE41" s="166">
        <f t="shared" si="9"/>
        <v>-3.6601981490789096E-2</v>
      </c>
      <c r="AF41" s="166">
        <f t="shared" si="9"/>
        <v>-4.2276569060935336E-4</v>
      </c>
      <c r="AG41" s="166">
        <f t="shared" si="10"/>
        <v>-2.9988144206822951E-4</v>
      </c>
      <c r="AH41" s="166">
        <f t="shared" si="10"/>
        <v>-4.0857265546130861E-4</v>
      </c>
    </row>
    <row r="42" spans="1:34" x14ac:dyDescent="0.2">
      <c r="A42" s="106">
        <v>40996</v>
      </c>
      <c r="B42">
        <f>'Russian Bonds'!B43-'Russian Bonds'!B42</f>
        <v>-9.9999999999997868E-3</v>
      </c>
      <c r="C42">
        <f>'Russian Bonds'!C43-'Russian Bonds'!C42</f>
        <v>0</v>
      </c>
      <c r="D42">
        <f>'Russian Bonds'!D43-'Russian Bonds'!D42</f>
        <v>9.9999999999997868E-3</v>
      </c>
      <c r="E42">
        <f>'Russian Bonds'!E43-'Russian Bonds'!E42</f>
        <v>9.9999999999997868E-3</v>
      </c>
      <c r="F42">
        <f>'Russian Bonds'!F43-'Russian Bonds'!F42</f>
        <v>-3.9999999999999147E-2</v>
      </c>
      <c r="G42">
        <f>'Russian Bonds'!G43-'Russian Bonds'!G42</f>
        <v>-8.0000000000000071E-2</v>
      </c>
      <c r="H42">
        <f>'Russian Bonds'!H43-'Russian Bonds'!H42</f>
        <v>-0.11999999999999922</v>
      </c>
      <c r="I42">
        <f>'Russian Bonds'!I43-'Russian Bonds'!I42</f>
        <v>-0.10999999999999943</v>
      </c>
      <c r="J42">
        <f>'Russian Bonds'!J43-'Russian Bonds'!J42</f>
        <v>-0.14000000000000057</v>
      </c>
      <c r="K42">
        <f>'Russian Bonds'!K43-'Russian Bonds'!K42</f>
        <v>-0.13999999999999879</v>
      </c>
      <c r="L42">
        <f>'Russian Bonds'!L43-'Russian Bonds'!L42</f>
        <v>-0.14000000000000057</v>
      </c>
      <c r="M42">
        <f>'Russian Bonds'!M43-'Russian Bonds'!M42</f>
        <v>-0.13000000000000078</v>
      </c>
      <c r="O42" s="129">
        <f t="shared" si="11"/>
        <v>9.9999999999997868E-3</v>
      </c>
      <c r="P42" s="170">
        <f>List1R!X99</f>
        <v>5.4772722395428772</v>
      </c>
      <c r="U42" s="154">
        <f t="shared" si="0"/>
        <v>41363</v>
      </c>
      <c r="V42">
        <f t="shared" si="1"/>
        <v>5.3843137254902106E-2</v>
      </c>
      <c r="W42">
        <f t="shared" si="2"/>
        <v>6.2715902785110064E-2</v>
      </c>
      <c r="X42">
        <f>LN(List1R!W355/List1R!W354)</f>
        <v>-2.6972284374747794E-3</v>
      </c>
      <c r="Y42" s="26">
        <f t="shared" si="3"/>
        <v>0.19974214436759496</v>
      </c>
      <c r="Z42" s="26">
        <f t="shared" si="4"/>
        <v>-1.1494473565155854E-2</v>
      </c>
      <c r="AA42" s="26">
        <f t="shared" si="5"/>
        <v>-1.3259667191976274E-4</v>
      </c>
      <c r="AB42" s="26">
        <f t="shared" si="6"/>
        <v>0.15700161741852628</v>
      </c>
      <c r="AC42" s="26">
        <f t="shared" si="7"/>
        <v>-9.4200970451116547E-5</v>
      </c>
      <c r="AD42" s="26">
        <f t="shared" si="8"/>
        <v>-5.4962409949240617E-5</v>
      </c>
      <c r="AE42" s="166">
        <f t="shared" si="9"/>
        <v>-3.6348716970488346E-2</v>
      </c>
      <c r="AF42" s="166">
        <f t="shared" si="9"/>
        <v>-4.1930749342454157E-4</v>
      </c>
      <c r="AG42" s="166">
        <f t="shared" si="10"/>
        <v>-2.9788962442374748E-4</v>
      </c>
      <c r="AH42" s="166">
        <f t="shared" si="10"/>
        <v>-1.7380640113149988E-4</v>
      </c>
    </row>
    <row r="43" spans="1:34" x14ac:dyDescent="0.2">
      <c r="A43" s="106">
        <v>40997</v>
      </c>
      <c r="B43">
        <f>'Russian Bonds'!B44-'Russian Bonds'!B43</f>
        <v>8.0000000000000071E-2</v>
      </c>
      <c r="C43">
        <f>'Russian Bonds'!C44-'Russian Bonds'!C43</f>
        <v>0.14999999999999858</v>
      </c>
      <c r="D43">
        <f>'Russian Bonds'!D44-'Russian Bonds'!D43</f>
        <v>0.19999999999999929</v>
      </c>
      <c r="E43">
        <f>'Russian Bonds'!E44-'Russian Bonds'!E43</f>
        <v>0.21000000000000085</v>
      </c>
      <c r="F43">
        <f>'Russian Bonds'!F44-'Russian Bonds'!F43</f>
        <v>8.9999999999999858E-2</v>
      </c>
      <c r="G43">
        <f>'Russian Bonds'!G44-'Russian Bonds'!G43</f>
        <v>9.9999999999997868E-3</v>
      </c>
      <c r="H43">
        <f>'Russian Bonds'!H44-'Russian Bonds'!H43</f>
        <v>-3.9999999999999147E-2</v>
      </c>
      <c r="I43">
        <f>'Russian Bonds'!I44-'Russian Bonds'!I43</f>
        <v>-5.0000000000000711E-2</v>
      </c>
      <c r="J43">
        <f>'Russian Bonds'!J44-'Russian Bonds'!J43</f>
        <v>-4.0000000000000924E-2</v>
      </c>
      <c r="K43">
        <f>'Russian Bonds'!K44-'Russian Bonds'!K43</f>
        <v>-4.0000000000000924E-2</v>
      </c>
      <c r="L43">
        <f>'Russian Bonds'!L44-'Russian Bonds'!L43</f>
        <v>-3.9999999999999147E-2</v>
      </c>
      <c r="M43">
        <f>'Russian Bonds'!M44-'Russian Bonds'!M43</f>
        <v>-4.9999999999998934E-2</v>
      </c>
      <c r="O43" s="129">
        <f t="shared" si="11"/>
        <v>0.21000000000000085</v>
      </c>
      <c r="P43" s="170">
        <f>List1R!X100</f>
        <v>5.4628985771468139</v>
      </c>
      <c r="U43" s="154">
        <f t="shared" si="0"/>
        <v>41366</v>
      </c>
      <c r="V43">
        <f t="shared" si="1"/>
        <v>5.3176470588235443E-2</v>
      </c>
      <c r="W43">
        <f t="shared" si="2"/>
        <v>6.2724033531574658E-2</v>
      </c>
      <c r="X43">
        <f>LN(List1R!W356/List1R!W355)</f>
        <v>-1.1014901308051769E-3</v>
      </c>
      <c r="Y43" s="26">
        <f t="shared" si="3"/>
        <v>0.19909439264568055</v>
      </c>
      <c r="Z43" s="26">
        <f t="shared" si="4"/>
        <v>-1.1431387645967128E-2</v>
      </c>
      <c r="AA43" s="26">
        <f t="shared" si="5"/>
        <v>-8.8139782685616233E-5</v>
      </c>
      <c r="AB43" s="26">
        <f t="shared" si="6"/>
        <v>0.15634832463967174</v>
      </c>
      <c r="AC43" s="26">
        <f t="shared" si="7"/>
        <v>-6.2539329855870136E-5</v>
      </c>
      <c r="AD43" s="26">
        <f t="shared" si="8"/>
        <v>-5.4767441367700755E-5</v>
      </c>
      <c r="AE43" s="166">
        <f t="shared" si="9"/>
        <v>-3.6149221777566652E-2</v>
      </c>
      <c r="AF43" s="166">
        <f t="shared" si="9"/>
        <v>-2.7872246575881993E-4</v>
      </c>
      <c r="AG43" s="166">
        <f t="shared" si="10"/>
        <v>-1.9776672568511949E-4</v>
      </c>
      <c r="AH43" s="166">
        <f t="shared" si="10"/>
        <v>-1.7318985634166167E-4</v>
      </c>
    </row>
    <row r="44" spans="1:34" x14ac:dyDescent="0.2">
      <c r="A44" s="106">
        <v>40998</v>
      </c>
      <c r="B44">
        <f>'Russian Bonds'!B45-'Russian Bonds'!B44</f>
        <v>-8.9999999999999858E-2</v>
      </c>
      <c r="C44">
        <f>'Russian Bonds'!C45-'Russian Bonds'!C44</f>
        <v>-4.9999999999998934E-2</v>
      </c>
      <c r="D44">
        <f>'Russian Bonds'!D45-'Russian Bonds'!D44</f>
        <v>-3.9999999999999147E-2</v>
      </c>
      <c r="E44">
        <f>'Russian Bonds'!E45-'Russian Bonds'!E44</f>
        <v>-4.0000000000000924E-2</v>
      </c>
      <c r="F44">
        <f>'Russian Bonds'!F45-'Russian Bonds'!F44</f>
        <v>-9.9999999999997868E-3</v>
      </c>
      <c r="G44">
        <f>'Russian Bonds'!G45-'Russian Bonds'!G44</f>
        <v>2.000000000000135E-2</v>
      </c>
      <c r="H44">
        <f>'Russian Bonds'!H45-'Russian Bonds'!H44</f>
        <v>5.9999999999998721E-2</v>
      </c>
      <c r="I44">
        <f>'Russian Bonds'!I45-'Russian Bonds'!I44</f>
        <v>7.0000000000000284E-2</v>
      </c>
      <c r="J44">
        <f>'Russian Bonds'!J45-'Russian Bonds'!J44</f>
        <v>7.0000000000000284E-2</v>
      </c>
      <c r="K44">
        <f>'Russian Bonds'!K45-'Russian Bonds'!K44</f>
        <v>5.0000000000000711E-2</v>
      </c>
      <c r="L44">
        <f>'Russian Bonds'!L45-'Russian Bonds'!L44</f>
        <v>2.9999999999999361E-2</v>
      </c>
      <c r="M44">
        <f>'Russian Bonds'!M45-'Russian Bonds'!M44</f>
        <v>1.9999999999999574E-2</v>
      </c>
      <c r="O44" s="129">
        <f t="shared" si="11"/>
        <v>7.0000000000000284E-2</v>
      </c>
      <c r="P44" s="170">
        <f>List1R!X101</f>
        <v>5.5018902034355239</v>
      </c>
      <c r="U44" s="154">
        <f t="shared" si="0"/>
        <v>41367</v>
      </c>
      <c r="V44">
        <f t="shared" si="1"/>
        <v>5.294117647058838E-2</v>
      </c>
      <c r="W44">
        <f t="shared" si="2"/>
        <v>6.2716436397664471E-2</v>
      </c>
      <c r="X44">
        <f>LN(List1R!W357/List1R!W356)</f>
        <v>8.5341039035106698E-4</v>
      </c>
      <c r="Y44" s="26">
        <f t="shared" si="3"/>
        <v>0.19884142495171273</v>
      </c>
      <c r="Z44" s="26">
        <f t="shared" si="4"/>
        <v>-1.1386956639057467E-2</v>
      </c>
      <c r="AA44" s="26">
        <f t="shared" si="5"/>
        <v>-2.2009391460705244E-5</v>
      </c>
      <c r="AB44" s="26">
        <f t="shared" si="6"/>
        <v>0.15610053434875806</v>
      </c>
      <c r="AC44" s="26">
        <f t="shared" si="7"/>
        <v>-1.5610053434875473E-5</v>
      </c>
      <c r="AD44" s="26">
        <f t="shared" si="8"/>
        <v>-1.0938430384156638E-4</v>
      </c>
      <c r="AE44" s="166">
        <f t="shared" si="9"/>
        <v>-3.600871859699744E-2</v>
      </c>
      <c r="AF44" s="166">
        <f t="shared" si="9"/>
        <v>-6.9599806930088892E-5</v>
      </c>
      <c r="AG44" s="166">
        <f t="shared" si="10"/>
        <v>-4.9363323251141384E-5</v>
      </c>
      <c r="AH44" s="166">
        <f t="shared" si="10"/>
        <v>-3.4590354041125562E-4</v>
      </c>
    </row>
    <row r="45" spans="1:34" x14ac:dyDescent="0.2">
      <c r="A45" s="106">
        <v>40999</v>
      </c>
      <c r="B45">
        <f>'Russian Bonds'!B46-'Russian Bonds'!B45</f>
        <v>-2.9999999999999361E-2</v>
      </c>
      <c r="C45">
        <f>'Russian Bonds'!C46-'Russian Bonds'!C45</f>
        <v>-1.9999999999999574E-2</v>
      </c>
      <c r="D45">
        <f>'Russian Bonds'!D46-'Russian Bonds'!D45</f>
        <v>-9.9999999999997868E-3</v>
      </c>
      <c r="E45">
        <f>'Russian Bonds'!E46-'Russian Bonds'!E45</f>
        <v>9.9999999999997868E-3</v>
      </c>
      <c r="F45">
        <f>'Russian Bonds'!F46-'Russian Bonds'!F45</f>
        <v>6.9999999999998508E-2</v>
      </c>
      <c r="G45">
        <f>'Russian Bonds'!G46-'Russian Bonds'!G45</f>
        <v>5.9999999999998721E-2</v>
      </c>
      <c r="H45">
        <f>'Russian Bonds'!H46-'Russian Bonds'!H45</f>
        <v>9.9999999999997868E-3</v>
      </c>
      <c r="I45">
        <f>'Russian Bonds'!I46-'Russian Bonds'!I45</f>
        <v>0</v>
      </c>
      <c r="J45">
        <f>'Russian Bonds'!J46-'Russian Bonds'!J45</f>
        <v>0</v>
      </c>
      <c r="K45">
        <f>'Russian Bonds'!K46-'Russian Bonds'!K45</f>
        <v>0</v>
      </c>
      <c r="L45">
        <f>'Russian Bonds'!L46-'Russian Bonds'!L45</f>
        <v>9.9999999999997868E-3</v>
      </c>
      <c r="M45">
        <f>'Russian Bonds'!M46-'Russian Bonds'!M45</f>
        <v>9.9999999999997868E-3</v>
      </c>
      <c r="O45" s="129">
        <f t="shared" si="11"/>
        <v>6.9999999999998508E-2</v>
      </c>
      <c r="P45" s="170">
        <f>List1R!X102</f>
        <v>5.5163617852847455</v>
      </c>
      <c r="U45" s="154">
        <f t="shared" si="0"/>
        <v>41368</v>
      </c>
      <c r="V45">
        <f t="shared" si="1"/>
        <v>5.2666666666666813E-2</v>
      </c>
      <c r="W45">
        <f t="shared" si="2"/>
        <v>6.2614204821416594E-2</v>
      </c>
      <c r="X45">
        <f>LN(List1R!W358/List1R!W357)</f>
        <v>1.6901190443656135E-3</v>
      </c>
      <c r="Y45" s="26">
        <f t="shared" si="3"/>
        <v>0.19832908893772705</v>
      </c>
      <c r="Z45" s="26">
        <f t="shared" si="4"/>
        <v>-1.1387855398480997E-2</v>
      </c>
      <c r="AA45" s="26">
        <f t="shared" si="5"/>
        <v>0</v>
      </c>
      <c r="AB45" s="26">
        <f t="shared" si="6"/>
        <v>0.1556578685658562</v>
      </c>
      <c r="AC45" s="26">
        <f t="shared" si="7"/>
        <v>0</v>
      </c>
      <c r="AD45" s="26">
        <f t="shared" si="8"/>
        <v>-1.0909307333021853E-4</v>
      </c>
      <c r="AE45" s="166">
        <f t="shared" si="9"/>
        <v>-3.6011560723844337E-2</v>
      </c>
      <c r="AF45" s="166">
        <f t="shared" si="9"/>
        <v>0</v>
      </c>
      <c r="AG45" s="166">
        <f t="shared" si="10"/>
        <v>0</v>
      </c>
      <c r="AH45" s="166">
        <f t="shared" si="10"/>
        <v>-3.4498258867126091E-4</v>
      </c>
    </row>
    <row r="46" spans="1:34" x14ac:dyDescent="0.2">
      <c r="A46" s="106">
        <v>41002</v>
      </c>
      <c r="B46">
        <f>'Russian Bonds'!B47-'Russian Bonds'!B46</f>
        <v>0.17999999999999972</v>
      </c>
      <c r="C46">
        <f>'Russian Bonds'!C47-'Russian Bonds'!C46</f>
        <v>0.10999999999999943</v>
      </c>
      <c r="D46">
        <f>'Russian Bonds'!D47-'Russian Bonds'!D46</f>
        <v>2.9999999999999361E-2</v>
      </c>
      <c r="E46">
        <f>'Russian Bonds'!E47-'Russian Bonds'!E46</f>
        <v>-1.9999999999999574E-2</v>
      </c>
      <c r="F46">
        <f>'Russian Bonds'!F47-'Russian Bonds'!F46</f>
        <v>-3.9999999999999147E-2</v>
      </c>
      <c r="G46">
        <f>'Russian Bonds'!G47-'Russian Bonds'!G46</f>
        <v>9.9999999999997868E-3</v>
      </c>
      <c r="H46">
        <f>'Russian Bonds'!H47-'Russian Bonds'!H46</f>
        <v>7.0000000000000284E-2</v>
      </c>
      <c r="I46">
        <f>'Russian Bonds'!I47-'Russian Bonds'!I46</f>
        <v>8.0000000000000071E-2</v>
      </c>
      <c r="J46">
        <f>'Russian Bonds'!J47-'Russian Bonds'!J46</f>
        <v>8.9999999999999858E-2</v>
      </c>
      <c r="K46">
        <f>'Russian Bonds'!K47-'Russian Bonds'!K46</f>
        <v>9.9999999999999645E-2</v>
      </c>
      <c r="L46">
        <f>'Russian Bonds'!L47-'Russian Bonds'!L46</f>
        <v>0.10000000000000142</v>
      </c>
      <c r="M46">
        <f>'Russian Bonds'!M47-'Russian Bonds'!M46</f>
        <v>9.9999999999999645E-2</v>
      </c>
      <c r="O46" s="129">
        <f t="shared" si="11"/>
        <v>0.10999999999999943</v>
      </c>
      <c r="P46" s="170">
        <f>List1R!X103</f>
        <v>5.5036641546222871</v>
      </c>
      <c r="U46" s="154">
        <f t="shared" si="0"/>
        <v>41369</v>
      </c>
      <c r="V46">
        <f t="shared" si="1"/>
        <v>5.2588235294117797E-2</v>
      </c>
      <c r="W46">
        <f t="shared" si="2"/>
        <v>6.2492810741894875E-2</v>
      </c>
      <c r="X46">
        <f>LN(List1R!W359/List1R!W358)</f>
        <v>2.214799330504853E-3</v>
      </c>
      <c r="Y46" s="26">
        <f t="shared" si="3"/>
        <v>0.19796825270636156</v>
      </c>
      <c r="Z46" s="26">
        <f t="shared" si="4"/>
        <v>-1.1364572247636949E-2</v>
      </c>
      <c r="AA46" s="26">
        <f t="shared" si="5"/>
        <v>-1.9723046683751543E-4</v>
      </c>
      <c r="AB46" s="26">
        <f t="shared" si="6"/>
        <v>0.15537976170131546</v>
      </c>
      <c r="AC46" s="26">
        <f t="shared" si="7"/>
        <v>-1.398417855311837E-4</v>
      </c>
      <c r="AD46" s="26">
        <f t="shared" si="8"/>
        <v>-7.2597182555426474E-5</v>
      </c>
      <c r="AE46" s="166">
        <f t="shared" si="9"/>
        <v>-3.5937932936071872E-2</v>
      </c>
      <c r="AF46" s="166">
        <f t="shared" si="9"/>
        <v>-6.2369749918485544E-4</v>
      </c>
      <c r="AG46" s="166">
        <f t="shared" si="10"/>
        <v>-4.4221855434331992E-4</v>
      </c>
      <c r="AH46" s="166">
        <f t="shared" si="10"/>
        <v>-2.2957244858619073E-4</v>
      </c>
    </row>
    <row r="47" spans="1:34" x14ac:dyDescent="0.2">
      <c r="A47" s="106">
        <v>41003</v>
      </c>
      <c r="B47">
        <f>'Russian Bonds'!B48-'Russian Bonds'!B47</f>
        <v>-9.9999999999997868E-3</v>
      </c>
      <c r="C47">
        <f>'Russian Bonds'!C48-'Russian Bonds'!C47</f>
        <v>-1.9999999999999574E-2</v>
      </c>
      <c r="D47">
        <f>'Russian Bonds'!D48-'Russian Bonds'!D47</f>
        <v>-2.9999999999999361E-2</v>
      </c>
      <c r="E47">
        <f>'Russian Bonds'!E48-'Russian Bonds'!E47</f>
        <v>-2.9999999999999361E-2</v>
      </c>
      <c r="F47">
        <f>'Russian Bonds'!F48-'Russian Bonds'!F47</f>
        <v>-9.9999999999997868E-3</v>
      </c>
      <c r="G47">
        <f>'Russian Bonds'!G48-'Russian Bonds'!G47</f>
        <v>-9.9999999999997868E-3</v>
      </c>
      <c r="H47">
        <f>'Russian Bonds'!H48-'Russian Bonds'!H47</f>
        <v>-1.9999999999999574E-2</v>
      </c>
      <c r="I47">
        <f>'Russian Bonds'!I48-'Russian Bonds'!I47</f>
        <v>-4.0000000000000924E-2</v>
      </c>
      <c r="J47">
        <f>'Russian Bonds'!J48-'Russian Bonds'!J47</f>
        <v>-4.9999999999998934E-2</v>
      </c>
      <c r="K47">
        <f>'Russian Bonds'!K48-'Russian Bonds'!K47</f>
        <v>-2.9999999999999361E-2</v>
      </c>
      <c r="L47">
        <f>'Russian Bonds'!L48-'Russian Bonds'!L47</f>
        <v>-2.000000000000135E-2</v>
      </c>
      <c r="M47">
        <f>'Russian Bonds'!M48-'Russian Bonds'!M47</f>
        <v>-9.9999999999997868E-3</v>
      </c>
      <c r="O47" s="129">
        <f t="shared" si="11"/>
        <v>-9.9999999999997868E-3</v>
      </c>
      <c r="P47" s="170">
        <f>List1R!X104</f>
        <v>5.5032352081585154</v>
      </c>
      <c r="U47" s="154">
        <f t="shared" si="0"/>
        <v>41370</v>
      </c>
      <c r="V47">
        <f t="shared" si="1"/>
        <v>5.2941176470588387E-2</v>
      </c>
      <c r="W47">
        <f t="shared" si="2"/>
        <v>6.2182586819668734E-2</v>
      </c>
      <c r="X47">
        <f>LN(List1R!W360/List1R!W359)</f>
        <v>-3.9479603968048697E-3</v>
      </c>
      <c r="Y47" s="26">
        <f t="shared" si="3"/>
        <v>0.19759950512088476</v>
      </c>
      <c r="Z47" s="26">
        <f t="shared" si="4"/>
        <v>-1.1378442318561466E-2</v>
      </c>
      <c r="AA47" s="26">
        <f t="shared" si="5"/>
        <v>-1.7493687289620599E-4</v>
      </c>
      <c r="AB47" s="26">
        <f t="shared" si="6"/>
        <v>0.15522242993414528</v>
      </c>
      <c r="AC47" s="26">
        <f t="shared" si="7"/>
        <v>-1.2417794394731634E-4</v>
      </c>
      <c r="AD47" s="26">
        <f t="shared" si="8"/>
        <v>-1.8120599470745768E-5</v>
      </c>
      <c r="AE47" s="166">
        <f t="shared" si="9"/>
        <v>-3.5981793951501424E-2</v>
      </c>
      <c r="AF47" s="166">
        <f t="shared" si="9"/>
        <v>-5.5319896509938753E-4</v>
      </c>
      <c r="AG47" s="166">
        <f t="shared" si="10"/>
        <v>-3.9268513803023968E-4</v>
      </c>
      <c r="AH47" s="166">
        <f t="shared" si="10"/>
        <v>-5.7302366895198306E-5</v>
      </c>
    </row>
    <row r="48" spans="1:34" x14ac:dyDescent="0.2">
      <c r="A48" s="106">
        <v>41004</v>
      </c>
      <c r="B48">
        <f>'Russian Bonds'!B49-'Russian Bonds'!B48</f>
        <v>-6.0000000000000497E-2</v>
      </c>
      <c r="C48">
        <f>'Russian Bonds'!C49-'Russian Bonds'!C48</f>
        <v>-6.0000000000000497E-2</v>
      </c>
      <c r="D48">
        <f>'Russian Bonds'!D49-'Russian Bonds'!D48</f>
        <v>-5.0000000000000711E-2</v>
      </c>
      <c r="E48">
        <f>'Russian Bonds'!E49-'Russian Bonds'!E48</f>
        <v>-3.0000000000001137E-2</v>
      </c>
      <c r="F48">
        <f>'Russian Bonds'!F49-'Russian Bonds'!F48</f>
        <v>4.9999999999998934E-2</v>
      </c>
      <c r="G48">
        <f>'Russian Bonds'!G49-'Russian Bonds'!G48</f>
        <v>7.0000000000000284E-2</v>
      </c>
      <c r="H48">
        <f>'Russian Bonds'!H49-'Russian Bonds'!H48</f>
        <v>9.9999999999999645E-2</v>
      </c>
      <c r="I48">
        <f>'Russian Bonds'!I49-'Russian Bonds'!I48</f>
        <v>0.13000000000000078</v>
      </c>
      <c r="J48">
        <f>'Russian Bonds'!J49-'Russian Bonds'!J48</f>
        <v>0.16000000000000014</v>
      </c>
      <c r="K48">
        <f>'Russian Bonds'!K49-'Russian Bonds'!K48</f>
        <v>0.14999999999999858</v>
      </c>
      <c r="L48">
        <f>'Russian Bonds'!L49-'Russian Bonds'!L48</f>
        <v>0.13000000000000078</v>
      </c>
      <c r="M48">
        <f>'Russian Bonds'!M49-'Russian Bonds'!M48</f>
        <v>0.11000000000000121</v>
      </c>
      <c r="O48" s="129">
        <f t="shared" si="11"/>
        <v>0.16000000000000014</v>
      </c>
      <c r="P48" s="170">
        <f>List1R!X105</f>
        <v>5.4748696564305179</v>
      </c>
      <c r="U48" s="154">
        <f t="shared" si="0"/>
        <v>41373</v>
      </c>
      <c r="V48">
        <f t="shared" si="1"/>
        <v>5.250980392156878E-2</v>
      </c>
      <c r="W48">
        <f t="shared" si="2"/>
        <v>6.2182586819668734E-2</v>
      </c>
      <c r="X48">
        <f>LN(List1R!W361/List1R!W360)</f>
        <v>-2.6899297272206294E-3</v>
      </c>
      <c r="Y48" s="26">
        <f t="shared" si="3"/>
        <v>0.19716813257186516</v>
      </c>
      <c r="Z48" s="26">
        <f t="shared" si="4"/>
        <v>-1.1315895451302509E-2</v>
      </c>
      <c r="AA48" s="26">
        <f t="shared" si="5"/>
        <v>-1.0911985928562041E-4</v>
      </c>
      <c r="AB48" s="26">
        <f t="shared" si="6"/>
        <v>0.15479105738512566</v>
      </c>
      <c r="AC48" s="26">
        <f t="shared" si="7"/>
        <v>-7.7395528692563931E-5</v>
      </c>
      <c r="AD48" s="26">
        <f t="shared" si="8"/>
        <v>0</v>
      </c>
      <c r="AE48" s="166">
        <f t="shared" si="9"/>
        <v>-3.5784003390454906E-2</v>
      </c>
      <c r="AF48" s="166">
        <f t="shared" si="9"/>
        <v>-3.4506729329963453E-4</v>
      </c>
      <c r="AG48" s="166">
        <f t="shared" si="10"/>
        <v>-2.4474615138141576E-4</v>
      </c>
      <c r="AH48" s="166">
        <f t="shared" si="10"/>
        <v>0</v>
      </c>
    </row>
    <row r="49" spans="1:34" x14ac:dyDescent="0.2">
      <c r="A49" s="106">
        <v>41005</v>
      </c>
      <c r="B49">
        <f>'Russian Bonds'!B50-'Russian Bonds'!B49</f>
        <v>-6.0000000000000497E-2</v>
      </c>
      <c r="C49">
        <f>'Russian Bonds'!C50-'Russian Bonds'!C49</f>
        <v>-5.0000000000000711E-2</v>
      </c>
      <c r="D49">
        <f>'Russian Bonds'!D50-'Russian Bonds'!D49</f>
        <v>-9.9999999999997868E-3</v>
      </c>
      <c r="E49">
        <f>'Russian Bonds'!E50-'Russian Bonds'!E49</f>
        <v>0</v>
      </c>
      <c r="F49">
        <f>'Russian Bonds'!F50-'Russian Bonds'!F49</f>
        <v>0</v>
      </c>
      <c r="G49">
        <f>'Russian Bonds'!G50-'Russian Bonds'!G49</f>
        <v>-9.9999999999997868E-3</v>
      </c>
      <c r="H49">
        <f>'Russian Bonds'!H50-'Russian Bonds'!H49</f>
        <v>-4.9999999999998934E-2</v>
      </c>
      <c r="I49">
        <f>'Russian Bonds'!I50-'Russian Bonds'!I49</f>
        <v>-8.9999999999999858E-2</v>
      </c>
      <c r="J49">
        <f>'Russian Bonds'!J50-'Russian Bonds'!J49</f>
        <v>-0.11000000000000121</v>
      </c>
      <c r="K49">
        <f>'Russian Bonds'!K50-'Russian Bonds'!K49</f>
        <v>-0.10999999999999943</v>
      </c>
      <c r="L49">
        <f>'Russian Bonds'!L50-'Russian Bonds'!L49</f>
        <v>-9.9999999999999645E-2</v>
      </c>
      <c r="M49">
        <f>'Russian Bonds'!M50-'Russian Bonds'!M49</f>
        <v>-9.0000000000001634E-2</v>
      </c>
      <c r="O49" s="129">
        <f t="shared" si="11"/>
        <v>0</v>
      </c>
      <c r="P49" s="170">
        <f>List1R!X106</f>
        <v>5.4828659841541594</v>
      </c>
      <c r="U49" s="154">
        <f t="shared" si="0"/>
        <v>41374</v>
      </c>
      <c r="V49">
        <f t="shared" si="1"/>
        <v>5.2705882352941331E-2</v>
      </c>
      <c r="W49">
        <f t="shared" si="2"/>
        <v>6.2101035783779887E-2</v>
      </c>
      <c r="X49">
        <f>LN(List1R!W362/List1R!W361)</f>
        <v>-1.9622548508828018E-3</v>
      </c>
      <c r="Y49" s="26">
        <f t="shared" si="3"/>
        <v>0.19717449492427183</v>
      </c>
      <c r="Z49" s="26">
        <f t="shared" si="4"/>
        <v>-1.1296365651186795E-2</v>
      </c>
      <c r="AA49" s="26">
        <f t="shared" si="5"/>
        <v>-1.0910922301103923E-4</v>
      </c>
      <c r="AB49" s="26">
        <f t="shared" si="6"/>
        <v>0.1548529962993348</v>
      </c>
      <c r="AC49" s="26">
        <f t="shared" si="7"/>
        <v>-7.7426498149668502E-5</v>
      </c>
      <c r="AD49" s="26">
        <f t="shared" si="8"/>
        <v>-1.6272223580125869E-4</v>
      </c>
      <c r="AE49" s="166">
        <f t="shared" si="9"/>
        <v>-3.5722244739841431E-2</v>
      </c>
      <c r="AF49" s="166">
        <f t="shared" si="9"/>
        <v>-3.4503365844613904E-4</v>
      </c>
      <c r="AG49" s="166">
        <f t="shared" si="10"/>
        <v>-2.4484408540376509E-4</v>
      </c>
      <c r="AH49" s="166">
        <f t="shared" si="10"/>
        <v>-5.145728910869716E-4</v>
      </c>
    </row>
    <row r="50" spans="1:34" x14ac:dyDescent="0.2">
      <c r="A50" s="106">
        <v>41006</v>
      </c>
      <c r="B50">
        <f>'Russian Bonds'!B51-'Russian Bonds'!B50</f>
        <v>2.000000000000135E-2</v>
      </c>
      <c r="C50">
        <f>'Russian Bonds'!C51-'Russian Bonds'!C50</f>
        <v>-3.9999999999999147E-2</v>
      </c>
      <c r="D50">
        <f>'Russian Bonds'!D51-'Russian Bonds'!D50</f>
        <v>-8.9999999999999858E-2</v>
      </c>
      <c r="E50">
        <f>'Russian Bonds'!E51-'Russian Bonds'!E50</f>
        <v>-0.10999999999999943</v>
      </c>
      <c r="F50">
        <f>'Russian Bonds'!F51-'Russian Bonds'!F50</f>
        <v>-6.9999999999998508E-2</v>
      </c>
      <c r="G50">
        <f>'Russian Bonds'!G51-'Russian Bonds'!G50</f>
        <v>-3.9999999999999147E-2</v>
      </c>
      <c r="H50">
        <f>'Russian Bonds'!H51-'Russian Bonds'!H50</f>
        <v>-4.0000000000000924E-2</v>
      </c>
      <c r="I50">
        <f>'Russian Bonds'!I51-'Russian Bonds'!I50</f>
        <v>-4.0000000000000924E-2</v>
      </c>
      <c r="J50">
        <f>'Russian Bonds'!J51-'Russian Bonds'!J50</f>
        <v>-4.9999999999998934E-2</v>
      </c>
      <c r="K50">
        <f>'Russian Bonds'!K51-'Russian Bonds'!K50</f>
        <v>-3.9999999999999147E-2</v>
      </c>
      <c r="L50">
        <f>'Russian Bonds'!L51-'Russian Bonds'!L50</f>
        <v>-3.0000000000001137E-2</v>
      </c>
      <c r="M50">
        <f>'Russian Bonds'!M51-'Russian Bonds'!M50</f>
        <v>-9.9999999999997868E-3</v>
      </c>
      <c r="O50" s="129">
        <f t="shared" si="11"/>
        <v>-9.9999999999997868E-3</v>
      </c>
      <c r="P50" s="170">
        <f>List1R!X107</f>
        <v>5.4434438012804414</v>
      </c>
      <c r="U50" s="154">
        <f t="shared" si="0"/>
        <v>41375</v>
      </c>
      <c r="V50">
        <f t="shared" si="1"/>
        <v>5.2588235294117804E-2</v>
      </c>
      <c r="W50">
        <f t="shared" si="2"/>
        <v>6.2107579202721253E-2</v>
      </c>
      <c r="X50">
        <f>LN(List1R!W363/List1R!W362)</f>
        <v>-8.4361618678622879E-4</v>
      </c>
      <c r="Y50" s="26">
        <f t="shared" si="3"/>
        <v>0.19707207013419151</v>
      </c>
      <c r="Z50" s="26">
        <f t="shared" si="4"/>
        <v>-1.1268253616787174E-2</v>
      </c>
      <c r="AA50" s="26">
        <f t="shared" si="5"/>
        <v>8.7247295430583751E-5</v>
      </c>
      <c r="AB50" s="26">
        <f t="shared" si="6"/>
        <v>0.15474611220688964</v>
      </c>
      <c r="AC50" s="26">
        <f t="shared" si="7"/>
        <v>6.1898444882754533E-5</v>
      </c>
      <c r="AD50" s="26">
        <f t="shared" si="8"/>
        <v>-1.4455866748708235E-4</v>
      </c>
      <c r="AE50" s="166">
        <f t="shared" si="9"/>
        <v>-3.5633346681477628E-2</v>
      </c>
      <c r="AF50" s="166">
        <f t="shared" si="9"/>
        <v>2.7590017325024573E-4</v>
      </c>
      <c r="AG50" s="166">
        <f t="shared" si="10"/>
        <v>1.9574006945189841E-4</v>
      </c>
      <c r="AH50" s="166">
        <f t="shared" si="10"/>
        <v>-4.5713464477810958E-4</v>
      </c>
    </row>
    <row r="51" spans="1:34" x14ac:dyDescent="0.2">
      <c r="A51" s="106">
        <v>41009</v>
      </c>
      <c r="B51">
        <f>'Russian Bonds'!B52-'Russian Bonds'!B51</f>
        <v>9.9999999999997868E-3</v>
      </c>
      <c r="C51">
        <f>'Russian Bonds'!C52-'Russian Bonds'!C51</f>
        <v>9.9999999999997868E-3</v>
      </c>
      <c r="D51">
        <f>'Russian Bonds'!D52-'Russian Bonds'!D51</f>
        <v>1.9999999999999574E-2</v>
      </c>
      <c r="E51">
        <f>'Russian Bonds'!E52-'Russian Bonds'!E51</f>
        <v>2.9999999999999361E-2</v>
      </c>
      <c r="F51">
        <f>'Russian Bonds'!F52-'Russian Bonds'!F51</f>
        <v>9.9999999999997868E-3</v>
      </c>
      <c r="G51">
        <f>'Russian Bonds'!G52-'Russian Bonds'!G51</f>
        <v>-3.0000000000001137E-2</v>
      </c>
      <c r="H51">
        <f>'Russian Bonds'!H52-'Russian Bonds'!H51</f>
        <v>-1.9999999999999574E-2</v>
      </c>
      <c r="I51">
        <f>'Russian Bonds'!I52-'Russian Bonds'!I51</f>
        <v>0</v>
      </c>
      <c r="J51">
        <f>'Russian Bonds'!J52-'Russian Bonds'!J51</f>
        <v>0</v>
      </c>
      <c r="K51">
        <f>'Russian Bonds'!K52-'Russian Bonds'!K51</f>
        <v>-2.000000000000135E-2</v>
      </c>
      <c r="L51">
        <f>'Russian Bonds'!L52-'Russian Bonds'!L51</f>
        <v>-2.9999999999999361E-2</v>
      </c>
      <c r="M51">
        <f>'Russian Bonds'!M52-'Russian Bonds'!M51</f>
        <v>-1.9999999999999574E-2</v>
      </c>
      <c r="O51" s="129">
        <f t="shared" si="11"/>
        <v>2.9999999999999361E-2</v>
      </c>
      <c r="P51" s="170">
        <f>List1R!X108</f>
        <v>5.4732080104812209</v>
      </c>
      <c r="U51" s="154">
        <f t="shared" si="0"/>
        <v>41376</v>
      </c>
      <c r="V51">
        <f t="shared" si="1"/>
        <v>5.2470588235294283E-2</v>
      </c>
      <c r="W51">
        <f t="shared" si="2"/>
        <v>6.2106321893374831E-2</v>
      </c>
      <c r="X51">
        <f>LN(List1R!W364/List1R!W363)</f>
        <v>3.8099856390758132E-3</v>
      </c>
      <c r="Y51" s="26">
        <f t="shared" si="3"/>
        <v>0.19695149813644297</v>
      </c>
      <c r="Z51" s="26">
        <f t="shared" si="4"/>
        <v>-1.1270275475725049E-2</v>
      </c>
      <c r="AA51" s="26">
        <f t="shared" si="5"/>
        <v>0</v>
      </c>
      <c r="AB51" s="26">
        <f t="shared" si="6"/>
        <v>0.15462639705822745</v>
      </c>
      <c r="AC51" s="26">
        <f t="shared" si="7"/>
        <v>0</v>
      </c>
      <c r="AD51" s="26">
        <f t="shared" si="8"/>
        <v>-9.0289046915969986E-5</v>
      </c>
      <c r="AE51" s="166">
        <f t="shared" si="9"/>
        <v>-3.5639740360828877E-2</v>
      </c>
      <c r="AF51" s="166">
        <f t="shared" si="9"/>
        <v>0</v>
      </c>
      <c r="AG51" s="166">
        <f t="shared" si="10"/>
        <v>0</v>
      </c>
      <c r="AH51" s="166">
        <f t="shared" si="10"/>
        <v>-2.8551903602026661E-4</v>
      </c>
    </row>
    <row r="52" spans="1:34" x14ac:dyDescent="0.2">
      <c r="A52" s="106">
        <v>41010</v>
      </c>
      <c r="B52">
        <f>'Russian Bonds'!B53-'Russian Bonds'!B52</f>
        <v>4.9999999999998934E-2</v>
      </c>
      <c r="C52">
        <f>'Russian Bonds'!C53-'Russian Bonds'!C52</f>
        <v>1.9999999999999574E-2</v>
      </c>
      <c r="D52">
        <f>'Russian Bonds'!D53-'Russian Bonds'!D52</f>
        <v>9.9999999999997868E-3</v>
      </c>
      <c r="E52">
        <f>'Russian Bonds'!E53-'Russian Bonds'!E52</f>
        <v>9.9999999999997868E-3</v>
      </c>
      <c r="F52">
        <f>'Russian Bonds'!F53-'Russian Bonds'!F52</f>
        <v>2.9999999999999361E-2</v>
      </c>
      <c r="G52">
        <f>'Russian Bonds'!G53-'Russian Bonds'!G52</f>
        <v>5.0000000000000711E-2</v>
      </c>
      <c r="H52">
        <f>'Russian Bonds'!H53-'Russian Bonds'!H52</f>
        <v>3.9999999999999147E-2</v>
      </c>
      <c r="I52">
        <f>'Russian Bonds'!I53-'Russian Bonds'!I52</f>
        <v>3.0000000000001137E-2</v>
      </c>
      <c r="J52">
        <f>'Russian Bonds'!J53-'Russian Bonds'!J52</f>
        <v>3.9999999999999147E-2</v>
      </c>
      <c r="K52">
        <f>'Russian Bonds'!K53-'Russian Bonds'!K52</f>
        <v>6.0000000000000497E-2</v>
      </c>
      <c r="L52">
        <f>'Russian Bonds'!L53-'Russian Bonds'!L52</f>
        <v>6.0000000000000497E-2</v>
      </c>
      <c r="M52">
        <f>'Russian Bonds'!M53-'Russian Bonds'!M52</f>
        <v>5.0000000000000711E-2</v>
      </c>
      <c r="O52" s="129">
        <f t="shared" si="11"/>
        <v>6.0000000000000497E-2</v>
      </c>
      <c r="P52" s="170">
        <f>List1R!X109</f>
        <v>5.4816529106163445</v>
      </c>
      <c r="U52" s="154">
        <f t="shared" si="0"/>
        <v>41377</v>
      </c>
      <c r="V52">
        <f t="shared" si="1"/>
        <v>5.2235294117647213E-2</v>
      </c>
      <c r="W52">
        <f t="shared" si="2"/>
        <v>6.2097289045278718E-2</v>
      </c>
      <c r="X52">
        <f>LN(List1R!W365/List1R!W364)</f>
        <v>5.7520695448649731E-4</v>
      </c>
      <c r="Y52" s="26">
        <f t="shared" si="3"/>
        <v>0.19669519047183096</v>
      </c>
      <c r="Z52" s="26">
        <f t="shared" si="4"/>
        <v>-1.1297171665268084E-2</v>
      </c>
      <c r="AA52" s="26">
        <f t="shared" si="5"/>
        <v>0</v>
      </c>
      <c r="AB52" s="26">
        <f t="shared" si="6"/>
        <v>0.15437624522762777</v>
      </c>
      <c r="AC52" s="26">
        <f t="shared" si="7"/>
        <v>0</v>
      </c>
      <c r="AD52" s="26">
        <f t="shared" si="8"/>
        <v>-9.0162083771418386E-5</v>
      </c>
      <c r="AE52" s="166">
        <f t="shared" si="9"/>
        <v>-3.572479358016447E-2</v>
      </c>
      <c r="AF52" s="166">
        <f t="shared" si="9"/>
        <v>0</v>
      </c>
      <c r="AG52" s="166">
        <f t="shared" si="10"/>
        <v>0</v>
      </c>
      <c r="AH52" s="166">
        <f t="shared" si="10"/>
        <v>-2.8511754330458637E-4</v>
      </c>
    </row>
    <row r="53" spans="1:34" x14ac:dyDescent="0.2">
      <c r="A53" s="106">
        <v>41011</v>
      </c>
      <c r="B53">
        <f>'Russian Bonds'!B54-'Russian Bonds'!B53</f>
        <v>0.13000000000000078</v>
      </c>
      <c r="C53">
        <f>'Russian Bonds'!C54-'Russian Bonds'!C53</f>
        <v>7.0000000000000284E-2</v>
      </c>
      <c r="D53">
        <f>'Russian Bonds'!D54-'Russian Bonds'!D53</f>
        <v>2.000000000000135E-2</v>
      </c>
      <c r="E53">
        <f>'Russian Bonds'!E54-'Russian Bonds'!E53</f>
        <v>0</v>
      </c>
      <c r="F53">
        <f>'Russian Bonds'!F54-'Russian Bonds'!F53</f>
        <v>-2.9999999999999361E-2</v>
      </c>
      <c r="G53">
        <f>'Russian Bonds'!G54-'Russian Bonds'!G53</f>
        <v>-9.9999999999997868E-3</v>
      </c>
      <c r="H53">
        <f>'Russian Bonds'!H54-'Russian Bonds'!H53</f>
        <v>9.9999999999997868E-3</v>
      </c>
      <c r="I53">
        <f>'Russian Bonds'!I54-'Russian Bonds'!I53</f>
        <v>9.9999999999997868E-3</v>
      </c>
      <c r="J53">
        <f>'Russian Bonds'!J54-'Russian Bonds'!J53</f>
        <v>9.9999999999997868E-3</v>
      </c>
      <c r="K53">
        <f>'Russian Bonds'!K54-'Russian Bonds'!K53</f>
        <v>9.9999999999997868E-3</v>
      </c>
      <c r="L53">
        <f>'Russian Bonds'!L54-'Russian Bonds'!L53</f>
        <v>1.9999999999999574E-2</v>
      </c>
      <c r="M53">
        <f>'Russian Bonds'!M54-'Russian Bonds'!M53</f>
        <v>2.9999999999999361E-2</v>
      </c>
      <c r="O53" s="129">
        <f t="shared" si="11"/>
        <v>7.0000000000000284E-2</v>
      </c>
      <c r="P53" s="170">
        <f>List1R!X110</f>
        <v>5.4873875436105726</v>
      </c>
      <c r="U53" s="154">
        <f t="shared" si="0"/>
        <v>41380</v>
      </c>
      <c r="V53">
        <f t="shared" si="1"/>
        <v>5.2039215686274662E-2</v>
      </c>
      <c r="W53">
        <f t="shared" si="2"/>
        <v>6.2373607657974214E-2</v>
      </c>
      <c r="X53">
        <f>LN(List1R!W366/List1R!W365)</f>
        <v>8.8123044301134938E-4</v>
      </c>
      <c r="Y53" s="26">
        <f t="shared" si="3"/>
        <v>0.1971419252576605</v>
      </c>
      <c r="Z53" s="26">
        <f t="shared" si="4"/>
        <v>-1.1327758812367557E-2</v>
      </c>
      <c r="AA53" s="26">
        <f t="shared" si="5"/>
        <v>-4.3655648358116559E-5</v>
      </c>
      <c r="AB53" s="26">
        <f t="shared" si="6"/>
        <v>0.15463467046854162</v>
      </c>
      <c r="AC53" s="26">
        <f t="shared" si="7"/>
        <v>-3.092693409370904E-5</v>
      </c>
      <c r="AD53" s="26">
        <f t="shared" si="8"/>
        <v>7.2279222021126991E-5</v>
      </c>
      <c r="AE53" s="166">
        <f t="shared" si="9"/>
        <v>-3.5821518632125418E-2</v>
      </c>
      <c r="AF53" s="166">
        <f t="shared" si="9"/>
        <v>-1.3805128154303838E-4</v>
      </c>
      <c r="AG53" s="166">
        <f t="shared" si="10"/>
        <v>-9.7799552782035901E-5</v>
      </c>
      <c r="AH53" s="166">
        <f t="shared" si="10"/>
        <v>2.2856696909176027E-4</v>
      </c>
    </row>
    <row r="54" spans="1:34" x14ac:dyDescent="0.2">
      <c r="A54" s="106">
        <v>41012</v>
      </c>
      <c r="B54">
        <f>'Russian Bonds'!B55-'Russian Bonds'!B54</f>
        <v>-6.0000000000000497E-2</v>
      </c>
      <c r="C54">
        <f>'Russian Bonds'!C55-'Russian Bonds'!C54</f>
        <v>-1.9999999999999574E-2</v>
      </c>
      <c r="D54">
        <f>'Russian Bonds'!D55-'Russian Bonds'!D54</f>
        <v>2.9999999999999361E-2</v>
      </c>
      <c r="E54">
        <f>'Russian Bonds'!E55-'Russian Bonds'!E54</f>
        <v>5.0000000000000711E-2</v>
      </c>
      <c r="F54">
        <f>'Russian Bonds'!F55-'Russian Bonds'!F54</f>
        <v>4.9999999999998934E-2</v>
      </c>
      <c r="G54">
        <f>'Russian Bonds'!G55-'Russian Bonds'!G54</f>
        <v>9.9999999999997868E-3</v>
      </c>
      <c r="H54">
        <f>'Russian Bonds'!H55-'Russian Bonds'!H54</f>
        <v>-1.9999999999999574E-2</v>
      </c>
      <c r="I54">
        <f>'Russian Bonds'!I55-'Russian Bonds'!I54</f>
        <v>-9.9999999999997868E-3</v>
      </c>
      <c r="J54">
        <f>'Russian Bonds'!J55-'Russian Bonds'!J54</f>
        <v>0</v>
      </c>
      <c r="K54">
        <f>'Russian Bonds'!K55-'Russian Bonds'!K54</f>
        <v>9.9999999999997868E-3</v>
      </c>
      <c r="L54">
        <f>'Russian Bonds'!L55-'Russian Bonds'!L54</f>
        <v>0</v>
      </c>
      <c r="M54">
        <f>'Russian Bonds'!M55-'Russian Bonds'!M54</f>
        <v>-9.9999999999997868E-3</v>
      </c>
      <c r="O54" s="129">
        <f t="shared" si="11"/>
        <v>5.0000000000000711E-2</v>
      </c>
      <c r="P54" s="170">
        <f>List1R!X111</f>
        <v>5.472761421718479</v>
      </c>
      <c r="U54" s="154">
        <f t="shared" si="0"/>
        <v>41381</v>
      </c>
      <c r="V54">
        <f t="shared" si="1"/>
        <v>5.2039215686274655E-2</v>
      </c>
      <c r="W54">
        <f t="shared" si="2"/>
        <v>6.2445769300935358E-2</v>
      </c>
      <c r="X54">
        <f>LN(List1R!W367/List1R!W366)</f>
        <v>-6.4697380539451542E-4</v>
      </c>
      <c r="Y54" s="26">
        <f t="shared" si="3"/>
        <v>0.19730979834235041</v>
      </c>
      <c r="Z54" s="26">
        <f t="shared" si="4"/>
        <v>-1.1341148636666623E-2</v>
      </c>
      <c r="AA54" s="26">
        <f t="shared" si="5"/>
        <v>-1.0923528401377831E-4</v>
      </c>
      <c r="AB54" s="26">
        <f t="shared" si="6"/>
        <v>0.15475336580869303</v>
      </c>
      <c r="AC54" s="26">
        <f t="shared" si="7"/>
        <v>-7.7376682904344875E-5</v>
      </c>
      <c r="AD54" s="26">
        <f t="shared" si="8"/>
        <v>0</v>
      </c>
      <c r="AE54" s="166">
        <f t="shared" si="9"/>
        <v>-3.5863860974379935E-2</v>
      </c>
      <c r="AF54" s="166">
        <f t="shared" si="9"/>
        <v>-3.4543229833891928E-4</v>
      </c>
      <c r="AG54" s="166">
        <f t="shared" si="10"/>
        <v>-2.4468655576634238E-4</v>
      </c>
      <c r="AH54" s="166">
        <f t="shared" si="10"/>
        <v>0</v>
      </c>
    </row>
    <row r="55" spans="1:34" x14ac:dyDescent="0.2">
      <c r="A55" s="106">
        <v>41013</v>
      </c>
      <c r="B55">
        <f>'Russian Bonds'!B56-'Russian Bonds'!B55</f>
        <v>8.0000000000000071E-2</v>
      </c>
      <c r="C55">
        <f>'Russian Bonds'!C56-'Russian Bonds'!C55</f>
        <v>1.9999999999999574E-2</v>
      </c>
      <c r="D55">
        <f>'Russian Bonds'!D56-'Russian Bonds'!D55</f>
        <v>-1.9999999999999574E-2</v>
      </c>
      <c r="E55">
        <f>'Russian Bonds'!E56-'Russian Bonds'!E55</f>
        <v>-3.9999999999999147E-2</v>
      </c>
      <c r="F55">
        <f>'Russian Bonds'!F56-'Russian Bonds'!F55</f>
        <v>-3.9999999999999147E-2</v>
      </c>
      <c r="G55">
        <f>'Russian Bonds'!G56-'Russian Bonds'!G55</f>
        <v>0</v>
      </c>
      <c r="H55">
        <f>'Russian Bonds'!H56-'Russian Bonds'!H55</f>
        <v>3.0000000000001137E-2</v>
      </c>
      <c r="I55">
        <f>'Russian Bonds'!I56-'Russian Bonds'!I55</f>
        <v>1.9999999999999574E-2</v>
      </c>
      <c r="J55">
        <f>'Russian Bonds'!J56-'Russian Bonds'!J55</f>
        <v>0</v>
      </c>
      <c r="K55">
        <f>'Russian Bonds'!K56-'Russian Bonds'!K55</f>
        <v>0</v>
      </c>
      <c r="L55">
        <f>'Russian Bonds'!L56-'Russian Bonds'!L55</f>
        <v>1.9999999999999574E-2</v>
      </c>
      <c r="M55">
        <f>'Russian Bonds'!M56-'Russian Bonds'!M55</f>
        <v>2.9999999999999361E-2</v>
      </c>
      <c r="O55" s="129">
        <f t="shared" si="11"/>
        <v>3.0000000000001137E-2</v>
      </c>
      <c r="P55" s="170">
        <f>List1R!X112</f>
        <v>5.4678512848368062</v>
      </c>
      <c r="U55" s="154">
        <f t="shared" si="0"/>
        <v>41382</v>
      </c>
      <c r="V55">
        <f t="shared" si="1"/>
        <v>5.1686274509804057E-2</v>
      </c>
      <c r="W55">
        <f t="shared" si="2"/>
        <v>6.2315864210254666E-2</v>
      </c>
      <c r="X55">
        <f>LN(List1R!W368/List1R!W367)</f>
        <v>1.0315846507116214E-3</v>
      </c>
      <c r="Y55" s="26">
        <f t="shared" si="3"/>
        <v>0.19665465273434773</v>
      </c>
      <c r="Z55" s="26">
        <f t="shared" si="4"/>
        <v>-1.1305455989588488E-2</v>
      </c>
      <c r="AA55" s="26">
        <f t="shared" si="5"/>
        <v>1.30662841173669E-4</v>
      </c>
      <c r="AB55" s="26">
        <f t="shared" si="6"/>
        <v>0.15418674977265684</v>
      </c>
      <c r="AC55" s="26">
        <f t="shared" si="7"/>
        <v>9.2512049863594873E-5</v>
      </c>
      <c r="AD55" s="26">
        <f t="shared" si="8"/>
        <v>0</v>
      </c>
      <c r="AE55" s="166">
        <f t="shared" si="9"/>
        <v>-3.5750990913892479E-2</v>
      </c>
      <c r="AF55" s="166">
        <f t="shared" si="9"/>
        <v>4.1319218365762258E-4</v>
      </c>
      <c r="AG55" s="166">
        <f t="shared" si="10"/>
        <v>2.9254878858002924E-4</v>
      </c>
      <c r="AH55" s="166">
        <f t="shared" si="10"/>
        <v>0</v>
      </c>
    </row>
    <row r="56" spans="1:34" x14ac:dyDescent="0.2">
      <c r="A56" s="106">
        <v>41016</v>
      </c>
      <c r="B56">
        <f>'Russian Bonds'!B57-'Russian Bonds'!B56</f>
        <v>-8.9999999999999858E-2</v>
      </c>
      <c r="C56">
        <f>'Russian Bonds'!C57-'Russian Bonds'!C56</f>
        <v>-7.0000000000000284E-2</v>
      </c>
      <c r="D56">
        <f>'Russian Bonds'!D57-'Russian Bonds'!D56</f>
        <v>-6.0000000000000497E-2</v>
      </c>
      <c r="E56">
        <f>'Russian Bonds'!E57-'Russian Bonds'!E56</f>
        <v>-4.0000000000000924E-2</v>
      </c>
      <c r="F56">
        <f>'Russian Bonds'!F57-'Russian Bonds'!F56</f>
        <v>-2.9999999999999361E-2</v>
      </c>
      <c r="G56">
        <f>'Russian Bonds'!G57-'Russian Bonds'!G56</f>
        <v>-5.0000000000000711E-2</v>
      </c>
      <c r="H56">
        <f>'Russian Bonds'!H57-'Russian Bonds'!H56</f>
        <v>-6.0000000000000497E-2</v>
      </c>
      <c r="I56">
        <f>'Russian Bonds'!I57-'Russian Bonds'!I56</f>
        <v>-4.0000000000000924E-2</v>
      </c>
      <c r="J56">
        <f>'Russian Bonds'!J57-'Russian Bonds'!J56</f>
        <v>-3.9999999999999147E-2</v>
      </c>
      <c r="K56">
        <f>'Russian Bonds'!K57-'Russian Bonds'!K56</f>
        <v>-4.9999999999998934E-2</v>
      </c>
      <c r="L56">
        <f>'Russian Bonds'!L57-'Russian Bonds'!L56</f>
        <v>-7.0000000000000284E-2</v>
      </c>
      <c r="M56">
        <f>'Russian Bonds'!M57-'Russian Bonds'!M56</f>
        <v>-7.0000000000000284E-2</v>
      </c>
      <c r="O56" s="129">
        <f t="shared" si="11"/>
        <v>-2.9999999999999361E-2</v>
      </c>
      <c r="P56" s="170">
        <f>List1R!X113</f>
        <v>5.4683887532199931</v>
      </c>
      <c r="U56" s="154">
        <f t="shared" si="0"/>
        <v>41383</v>
      </c>
      <c r="V56">
        <f t="shared" si="1"/>
        <v>5.2980392156862892E-2</v>
      </c>
      <c r="W56">
        <f t="shared" si="2"/>
        <v>6.2073879642443208E-2</v>
      </c>
      <c r="X56">
        <f>LN(List1R!W369/List1R!W368)</f>
        <v>5.9457223246133896E-3</v>
      </c>
      <c r="Y56" s="26">
        <f t="shared" si="3"/>
        <v>0.19738583009652769</v>
      </c>
      <c r="Z56" s="26">
        <f t="shared" si="4"/>
        <v>-1.1329058344554579E-2</v>
      </c>
      <c r="AA56" s="26">
        <f t="shared" si="5"/>
        <v>-6.5526173667581169E-4</v>
      </c>
      <c r="AB56" s="26">
        <f t="shared" si="6"/>
        <v>0.15508283822568472</v>
      </c>
      <c r="AC56" s="26">
        <f t="shared" si="7"/>
        <v>-4.6524851467705523E-4</v>
      </c>
      <c r="AD56" s="26">
        <f t="shared" si="8"/>
        <v>-3.6204195741401828E-5</v>
      </c>
      <c r="AE56" s="166">
        <f t="shared" si="9"/>
        <v>-3.5825628113729108E-2</v>
      </c>
      <c r="AF56" s="166">
        <f t="shared" si="9"/>
        <v>-2.0721195514530545E-3</v>
      </c>
      <c r="AG56" s="166">
        <f t="shared" si="10"/>
        <v>-1.4712449843897722E-3</v>
      </c>
      <c r="AH56" s="166">
        <f t="shared" si="10"/>
        <v>-1.1448771939739818E-4</v>
      </c>
    </row>
    <row r="57" spans="1:34" x14ac:dyDescent="0.2">
      <c r="A57" s="106">
        <v>41017</v>
      </c>
      <c r="B57">
        <f>'Russian Bonds'!B58-'Russian Bonds'!B57</f>
        <v>-9.9999999999997868E-3</v>
      </c>
      <c r="C57">
        <f>'Russian Bonds'!C58-'Russian Bonds'!C57</f>
        <v>-7.0000000000000284E-2</v>
      </c>
      <c r="D57">
        <f>'Russian Bonds'!D58-'Russian Bonds'!D57</f>
        <v>-8.9999999999999858E-2</v>
      </c>
      <c r="E57">
        <f>'Russian Bonds'!E58-'Russian Bonds'!E57</f>
        <v>-0.10999999999999943</v>
      </c>
      <c r="F57">
        <f>'Russian Bonds'!F58-'Russian Bonds'!F57</f>
        <v>-0.10000000000000142</v>
      </c>
      <c r="G57">
        <f>'Russian Bonds'!G58-'Russian Bonds'!G57</f>
        <v>-7.0000000000000284E-2</v>
      </c>
      <c r="H57">
        <f>'Russian Bonds'!H58-'Russian Bonds'!H57</f>
        <v>-7.0000000000000284E-2</v>
      </c>
      <c r="I57">
        <f>'Russian Bonds'!I58-'Russian Bonds'!I57</f>
        <v>-8.9999999999999858E-2</v>
      </c>
      <c r="J57">
        <f>'Russian Bonds'!J58-'Russian Bonds'!J57</f>
        <v>-8.0000000000000071E-2</v>
      </c>
      <c r="K57">
        <f>'Russian Bonds'!K58-'Russian Bonds'!K57</f>
        <v>-7.0000000000000284E-2</v>
      </c>
      <c r="L57">
        <f>'Russian Bonds'!L58-'Russian Bonds'!L57</f>
        <v>-3.9999999999999147E-2</v>
      </c>
      <c r="M57">
        <f>'Russian Bonds'!M58-'Russian Bonds'!M57</f>
        <v>-3.9999999999999147E-2</v>
      </c>
      <c r="O57" s="129">
        <f t="shared" si="11"/>
        <v>-3.9999999999999147E-2</v>
      </c>
      <c r="P57" s="170">
        <f>List1R!X114</f>
        <v>5.4642723062772518</v>
      </c>
      <c r="U57" s="154">
        <f t="shared" si="0"/>
        <v>41387</v>
      </c>
      <c r="V57">
        <f t="shared" si="1"/>
        <v>5.3686274509804066E-2</v>
      </c>
      <c r="W57">
        <f t="shared" si="2"/>
        <v>6.2050230263047339E-2</v>
      </c>
      <c r="X57">
        <f>LN(List1R!W370/List1R!W369)</f>
        <v>3.6751449913348232E-3</v>
      </c>
      <c r="Y57" s="26">
        <f t="shared" si="3"/>
        <v>0.19803669576598887</v>
      </c>
      <c r="Z57" s="26">
        <f t="shared" si="4"/>
        <v>-1.1409714106434059E-2</v>
      </c>
      <c r="AA57" s="26">
        <f t="shared" si="5"/>
        <v>-3.0668880281565472E-4</v>
      </c>
      <c r="AB57" s="26">
        <f t="shared" si="6"/>
        <v>0.15574982081115146</v>
      </c>
      <c r="AC57" s="26">
        <f t="shared" si="7"/>
        <v>-2.1804974913561294E-4</v>
      </c>
      <c r="AD57" s="26">
        <f t="shared" si="8"/>
        <v>-9.083903959108642E-5</v>
      </c>
      <c r="AE57" s="166">
        <f t="shared" si="9"/>
        <v>-3.6080684027684447E-2</v>
      </c>
      <c r="AF57" s="166">
        <f t="shared" si="9"/>
        <v>-9.6983514976773017E-4</v>
      </c>
      <c r="AG57" s="166">
        <f t="shared" si="10"/>
        <v>-6.8953385049686823E-4</v>
      </c>
      <c r="AH57" s="166">
        <f t="shared" si="10"/>
        <v>-2.8725826557004353E-4</v>
      </c>
    </row>
    <row r="58" spans="1:34" x14ac:dyDescent="0.2">
      <c r="A58" s="106">
        <v>41018</v>
      </c>
      <c r="B58">
        <f>'Russian Bonds'!B59-'Russian Bonds'!B58</f>
        <v>9.9999999999999645E-2</v>
      </c>
      <c r="C58">
        <f>'Russian Bonds'!C59-'Russian Bonds'!C58</f>
        <v>4.0000000000000924E-2</v>
      </c>
      <c r="D58">
        <f>'Russian Bonds'!D59-'Russian Bonds'!D58</f>
        <v>9.9999999999997868E-3</v>
      </c>
      <c r="E58">
        <f>'Russian Bonds'!E59-'Russian Bonds'!E58</f>
        <v>1.9999999999999574E-2</v>
      </c>
      <c r="F58">
        <f>'Russian Bonds'!F59-'Russian Bonds'!F58</f>
        <v>7.0000000000000284E-2</v>
      </c>
      <c r="G58">
        <f>'Russian Bonds'!G59-'Russian Bonds'!G58</f>
        <v>8.0000000000000071E-2</v>
      </c>
      <c r="H58">
        <f>'Russian Bonds'!H59-'Russian Bonds'!H58</f>
        <v>6.0000000000000497E-2</v>
      </c>
      <c r="I58">
        <f>'Russian Bonds'!I59-'Russian Bonds'!I58</f>
        <v>5.0000000000000711E-2</v>
      </c>
      <c r="J58">
        <f>'Russian Bonds'!J59-'Russian Bonds'!J58</f>
        <v>5.0000000000000711E-2</v>
      </c>
      <c r="K58">
        <f>'Russian Bonds'!K59-'Russian Bonds'!K58</f>
        <v>3.9999999999999147E-2</v>
      </c>
      <c r="L58">
        <f>'Russian Bonds'!L59-'Russian Bonds'!L58</f>
        <v>1.9999999999999574E-2</v>
      </c>
      <c r="M58">
        <f>'Russian Bonds'!M59-'Russian Bonds'!M58</f>
        <v>1.9999999999999574E-2</v>
      </c>
      <c r="O58" s="129">
        <f t="shared" si="11"/>
        <v>8.0000000000000071E-2</v>
      </c>
      <c r="P58" s="170">
        <f>List1R!X115</f>
        <v>5.4799812640700107</v>
      </c>
      <c r="U58" s="154">
        <f t="shared" si="0"/>
        <v>41388</v>
      </c>
      <c r="V58">
        <f t="shared" si="1"/>
        <v>5.3490196078431515E-2</v>
      </c>
      <c r="W58">
        <f t="shared" si="2"/>
        <v>6.2454802781197152E-2</v>
      </c>
      <c r="X58">
        <f>LN(List1R!W371/List1R!W370)</f>
        <v>-2.3000860925741647E-3</v>
      </c>
      <c r="Y58" s="26">
        <f t="shared" si="3"/>
        <v>0.19878179375210953</v>
      </c>
      <c r="Z58" s="26">
        <f t="shared" si="4"/>
        <v>-1.1419939113308053E-2</v>
      </c>
      <c r="AA58" s="26">
        <f t="shared" si="5"/>
        <v>-6.5983687373931871E-5</v>
      </c>
      <c r="AB58" s="26">
        <f t="shared" si="6"/>
        <v>0.15621920495362251</v>
      </c>
      <c r="AC58" s="26">
        <f t="shared" si="7"/>
        <v>-4.6865761486087144E-5</v>
      </c>
      <c r="AD58" s="26">
        <f t="shared" si="8"/>
        <v>1.0938991059933527E-4</v>
      </c>
      <c r="AE58" s="166">
        <f t="shared" si="9"/>
        <v>-3.6113018338497151E-2</v>
      </c>
      <c r="AF58" s="166">
        <f t="shared" si="9"/>
        <v>-2.0865874051811912E-4</v>
      </c>
      <c r="AG58" s="166">
        <f t="shared" si="10"/>
        <v>-1.4820255057423302E-4</v>
      </c>
      <c r="AH58" s="166">
        <f t="shared" si="10"/>
        <v>3.4592127053609413E-4</v>
      </c>
    </row>
    <row r="59" spans="1:34" x14ac:dyDescent="0.2">
      <c r="A59" s="106">
        <v>41019</v>
      </c>
      <c r="B59">
        <f>'Russian Bonds'!B60-'Russian Bonds'!B59</f>
        <v>8.0000000000000071E-2</v>
      </c>
      <c r="C59">
        <f>'Russian Bonds'!C60-'Russian Bonds'!C59</f>
        <v>6.0000000000000497E-2</v>
      </c>
      <c r="D59">
        <f>'Russian Bonds'!D60-'Russian Bonds'!D59</f>
        <v>5.0000000000000711E-2</v>
      </c>
      <c r="E59">
        <f>'Russian Bonds'!E60-'Russian Bonds'!E59</f>
        <v>2.9999999999999361E-2</v>
      </c>
      <c r="F59">
        <f>'Russian Bonds'!F60-'Russian Bonds'!F59</f>
        <v>0</v>
      </c>
      <c r="G59">
        <f>'Russian Bonds'!G60-'Russian Bonds'!G59</f>
        <v>-9.9999999999997868E-3</v>
      </c>
      <c r="H59">
        <f>'Russian Bonds'!H60-'Russian Bonds'!H59</f>
        <v>2.9999999999999361E-2</v>
      </c>
      <c r="I59">
        <f>'Russian Bonds'!I60-'Russian Bonds'!I59</f>
        <v>3.9999999999999147E-2</v>
      </c>
      <c r="J59">
        <f>'Russian Bonds'!J60-'Russian Bonds'!J59</f>
        <v>3.9999999999999147E-2</v>
      </c>
      <c r="K59">
        <f>'Russian Bonds'!K60-'Russian Bonds'!K59</f>
        <v>5.0000000000000711E-2</v>
      </c>
      <c r="L59">
        <f>'Russian Bonds'!L60-'Russian Bonds'!L59</f>
        <v>5.0000000000000711E-2</v>
      </c>
      <c r="M59">
        <f>'Russian Bonds'!M60-'Russian Bonds'!M59</f>
        <v>4.0000000000000924E-2</v>
      </c>
      <c r="O59" s="129">
        <f t="shared" si="11"/>
        <v>6.0000000000000497E-2</v>
      </c>
      <c r="P59" s="170">
        <f>List1R!X116</f>
        <v>5.4930904601370631</v>
      </c>
      <c r="U59" s="154">
        <f t="shared" si="0"/>
        <v>41389</v>
      </c>
      <c r="V59">
        <f t="shared" si="1"/>
        <v>5.3529411764706027E-2</v>
      </c>
      <c r="W59">
        <f t="shared" si="2"/>
        <v>6.4382794464884444E-2</v>
      </c>
      <c r="X59">
        <f>LN(List1R!W372/List1R!W371)</f>
        <v>-4.73283329758226E-4</v>
      </c>
      <c r="Y59" s="26">
        <f t="shared" si="3"/>
        <v>0.20330618879289836</v>
      </c>
      <c r="Z59" s="26">
        <f t="shared" si="4"/>
        <v>-1.163624328113627E-2</v>
      </c>
      <c r="AA59" s="26">
        <f t="shared" si="5"/>
        <v>-1.5758634578268282E-4</v>
      </c>
      <c r="AB59" s="26">
        <f t="shared" si="6"/>
        <v>0.15942968475354233</v>
      </c>
      <c r="AC59" s="26">
        <f t="shared" si="7"/>
        <v>-1.1160077932748009E-4</v>
      </c>
      <c r="AD59" s="26">
        <f t="shared" si="8"/>
        <v>-5.589978794716255E-4</v>
      </c>
      <c r="AE59" s="166">
        <f t="shared" si="9"/>
        <v>-3.6797032176221628E-2</v>
      </c>
      <c r="AF59" s="166">
        <f t="shared" si="9"/>
        <v>-4.9833178081614739E-4</v>
      </c>
      <c r="AG59" s="166">
        <f t="shared" si="10"/>
        <v>-3.5291265132467137E-4</v>
      </c>
      <c r="AH59" s="166">
        <f t="shared" si="10"/>
        <v>-1.7677065063346176E-3</v>
      </c>
    </row>
    <row r="60" spans="1:34" x14ac:dyDescent="0.2">
      <c r="A60" s="106">
        <v>41020</v>
      </c>
      <c r="B60">
        <f>'Russian Bonds'!B61-'Russian Bonds'!B60</f>
        <v>2.9999999999999361E-2</v>
      </c>
      <c r="C60">
        <f>'Russian Bonds'!C61-'Russian Bonds'!C60</f>
        <v>2.9999999999999361E-2</v>
      </c>
      <c r="D60">
        <f>'Russian Bonds'!D61-'Russian Bonds'!D60</f>
        <v>3.9999999999999147E-2</v>
      </c>
      <c r="E60">
        <f>'Russian Bonds'!E61-'Russian Bonds'!E60</f>
        <v>5.0000000000000711E-2</v>
      </c>
      <c r="F60">
        <f>'Russian Bonds'!F61-'Russian Bonds'!F60</f>
        <v>4.0000000000000924E-2</v>
      </c>
      <c r="G60">
        <f>'Russian Bonds'!G61-'Russian Bonds'!G60</f>
        <v>3.0000000000001137E-2</v>
      </c>
      <c r="H60">
        <f>'Russian Bonds'!H61-'Russian Bonds'!H60</f>
        <v>1.9999999999999574E-2</v>
      </c>
      <c r="I60">
        <f>'Russian Bonds'!I61-'Russian Bonds'!I60</f>
        <v>3.0000000000001137E-2</v>
      </c>
      <c r="J60">
        <f>'Russian Bonds'!J61-'Russian Bonds'!J60</f>
        <v>4.0000000000000924E-2</v>
      </c>
      <c r="K60">
        <f>'Russian Bonds'!K61-'Russian Bonds'!K60</f>
        <v>3.9999999999999147E-2</v>
      </c>
      <c r="L60">
        <f>'Russian Bonds'!L61-'Russian Bonds'!L60</f>
        <v>3.9999999999999147E-2</v>
      </c>
      <c r="M60">
        <f>'Russian Bonds'!M61-'Russian Bonds'!M60</f>
        <v>3.9999999999999147E-2</v>
      </c>
      <c r="O60" s="129">
        <f t="shared" si="11"/>
        <v>5.0000000000000711E-2</v>
      </c>
      <c r="P60" s="170">
        <f>List1R!X117</f>
        <v>5.4861370383085699</v>
      </c>
      <c r="U60" s="154">
        <f t="shared" si="0"/>
        <v>41390</v>
      </c>
      <c r="V60">
        <f t="shared" si="1"/>
        <v>5.360784313725505E-2</v>
      </c>
      <c r="W60">
        <f t="shared" si="2"/>
        <v>6.4598077013057031E-2</v>
      </c>
      <c r="X60">
        <f>LN(List1R!W373/List1R!W372)</f>
        <v>9.9535597135705847E-5</v>
      </c>
      <c r="Y60" s="26">
        <f t="shared" si="3"/>
        <v>0.20388544226370678</v>
      </c>
      <c r="Z60" s="26">
        <f t="shared" si="4"/>
        <v>-1.1670752459426545E-2</v>
      </c>
      <c r="AA60" s="26">
        <f t="shared" si="5"/>
        <v>-1.5804288961961447E-4</v>
      </c>
      <c r="AB60" s="26">
        <f t="shared" si="6"/>
        <v>0.1598622244062724</v>
      </c>
      <c r="AC60" s="26">
        <f t="shared" si="7"/>
        <v>-1.1190355708439114E-4</v>
      </c>
      <c r="AD60" s="26">
        <f t="shared" si="8"/>
        <v>-2.6159717350541546E-4</v>
      </c>
      <c r="AE60" s="166">
        <f t="shared" si="9"/>
        <v>-3.6906159779799733E-2</v>
      </c>
      <c r="AF60" s="166">
        <f t="shared" si="9"/>
        <v>-4.9977549919256396E-4</v>
      </c>
      <c r="AG60" s="166">
        <f t="shared" si="10"/>
        <v>-3.5387011866134708E-4</v>
      </c>
      <c r="AH60" s="166">
        <f t="shared" si="10"/>
        <v>-8.2724289773936685E-4</v>
      </c>
    </row>
    <row r="61" spans="1:34" x14ac:dyDescent="0.2">
      <c r="A61" s="106">
        <v>41023</v>
      </c>
      <c r="B61">
        <f>'Russian Bonds'!B62-'Russian Bonds'!B61</f>
        <v>2.000000000000135E-2</v>
      </c>
      <c r="C61">
        <f>'Russian Bonds'!C62-'Russian Bonds'!C61</f>
        <v>2.9999999999999361E-2</v>
      </c>
      <c r="D61">
        <f>'Russian Bonds'!D62-'Russian Bonds'!D61</f>
        <v>2.9999999999999361E-2</v>
      </c>
      <c r="E61">
        <f>'Russian Bonds'!E62-'Russian Bonds'!E61</f>
        <v>2.9999999999999361E-2</v>
      </c>
      <c r="F61">
        <f>'Russian Bonds'!F62-'Russian Bonds'!F61</f>
        <v>0</v>
      </c>
      <c r="G61">
        <f>'Russian Bonds'!G62-'Russian Bonds'!G61</f>
        <v>-1.0000000000001563E-2</v>
      </c>
      <c r="H61">
        <f>'Russian Bonds'!H62-'Russian Bonds'!H61</f>
        <v>0</v>
      </c>
      <c r="I61">
        <f>'Russian Bonds'!I62-'Russian Bonds'!I61</f>
        <v>9.9999999999997868E-3</v>
      </c>
      <c r="J61">
        <f>'Russian Bonds'!J62-'Russian Bonds'!J61</f>
        <v>9.9999999999997868E-3</v>
      </c>
      <c r="K61">
        <f>'Russian Bonds'!K62-'Russian Bonds'!K61</f>
        <v>0</v>
      </c>
      <c r="L61">
        <f>'Russian Bonds'!L62-'Russian Bonds'!L61</f>
        <v>9.9999999999997868E-3</v>
      </c>
      <c r="M61">
        <f>'Russian Bonds'!M62-'Russian Bonds'!M61</f>
        <v>9.9999999999997868E-3</v>
      </c>
      <c r="O61" s="129">
        <f t="shared" si="11"/>
        <v>2.9999999999999361E-2</v>
      </c>
      <c r="P61" s="170">
        <f>List1R!X118</f>
        <v>5.4725926211584683</v>
      </c>
      <c r="U61" s="154">
        <f t="shared" si="0"/>
        <v>41391</v>
      </c>
      <c r="V61">
        <f t="shared" si="1"/>
        <v>5.3764705882353082E-2</v>
      </c>
      <c r="W61">
        <f t="shared" si="2"/>
        <v>6.4526099602257567E-2</v>
      </c>
      <c r="X61">
        <f>LN(List1R!W374/List1R!W373)</f>
        <v>5.2554180721677574E-3</v>
      </c>
      <c r="Y61" s="26">
        <f t="shared" si="3"/>
        <v>0.20387486051221251</v>
      </c>
      <c r="Z61" s="26">
        <f t="shared" si="4"/>
        <v>-1.1695488309360808E-2</v>
      </c>
      <c r="AA61" s="26">
        <f t="shared" si="5"/>
        <v>-1.5801840888801861E-4</v>
      </c>
      <c r="AB61" s="26">
        <f t="shared" si="6"/>
        <v>0.15990069484615835</v>
      </c>
      <c r="AC61" s="26">
        <f t="shared" si="7"/>
        <v>-1.1193048639231131E-4</v>
      </c>
      <c r="AD61" s="26">
        <f t="shared" si="8"/>
        <v>-5.6059055385129344E-5</v>
      </c>
      <c r="AE61" s="166">
        <f t="shared" si="9"/>
        <v>-3.6984381405452134E-2</v>
      </c>
      <c r="AF61" s="166">
        <f t="shared" si="9"/>
        <v>-4.9969808432193379E-4</v>
      </c>
      <c r="AG61" s="166">
        <f t="shared" si="10"/>
        <v>-3.5395527661018683E-4</v>
      </c>
      <c r="AH61" s="166">
        <f t="shared" si="10"/>
        <v>-1.772742984945364E-4</v>
      </c>
    </row>
    <row r="62" spans="1:34" x14ac:dyDescent="0.2">
      <c r="A62" s="106">
        <v>41024</v>
      </c>
      <c r="B62">
        <f>'Russian Bonds'!B63-'Russian Bonds'!B62</f>
        <v>4.9999999999998934E-2</v>
      </c>
      <c r="C62">
        <f>'Russian Bonds'!C63-'Russian Bonds'!C62</f>
        <v>0</v>
      </c>
      <c r="D62">
        <f>'Russian Bonds'!D63-'Russian Bonds'!D62</f>
        <v>-1.9999999999999574E-2</v>
      </c>
      <c r="E62">
        <f>'Russian Bonds'!E63-'Russian Bonds'!E62</f>
        <v>-2.9999999999999361E-2</v>
      </c>
      <c r="F62">
        <f>'Russian Bonds'!F63-'Russian Bonds'!F62</f>
        <v>0</v>
      </c>
      <c r="G62">
        <f>'Russian Bonds'!G63-'Russian Bonds'!G62</f>
        <v>0</v>
      </c>
      <c r="H62">
        <f>'Russian Bonds'!H63-'Russian Bonds'!H62</f>
        <v>-1.9999999999999574E-2</v>
      </c>
      <c r="I62">
        <f>'Russian Bonds'!I63-'Russian Bonds'!I62</f>
        <v>-4.0000000000000924E-2</v>
      </c>
      <c r="J62">
        <f>'Russian Bonds'!J63-'Russian Bonds'!J62</f>
        <v>-5.0000000000000711E-2</v>
      </c>
      <c r="K62">
        <f>'Russian Bonds'!K63-'Russian Bonds'!K62</f>
        <v>-3.9999999999999147E-2</v>
      </c>
      <c r="L62">
        <f>'Russian Bonds'!L63-'Russian Bonds'!L62</f>
        <v>-3.9999999999999147E-2</v>
      </c>
      <c r="M62">
        <f>'Russian Bonds'!M63-'Russian Bonds'!M62</f>
        <v>-2.9999999999999361E-2</v>
      </c>
      <c r="O62" s="129">
        <f t="shared" si="11"/>
        <v>0</v>
      </c>
      <c r="P62" s="170">
        <f>List1R!X119</f>
        <v>5.4622414747808721</v>
      </c>
      <c r="U62" s="154">
        <f t="shared" si="0"/>
        <v>41395</v>
      </c>
      <c r="V62">
        <f t="shared" si="1"/>
        <v>5.3960784313725633E-2</v>
      </c>
      <c r="W62">
        <f t="shared" si="2"/>
        <v>6.4364301803200921E-2</v>
      </c>
      <c r="X62">
        <f>LN(List1R!W375/List1R!W374)</f>
        <v>1.6723685473600555E-3</v>
      </c>
      <c r="Y62" s="26">
        <f t="shared" si="3"/>
        <v>0.20369454097772516</v>
      </c>
      <c r="Z62" s="26">
        <f t="shared" si="4"/>
        <v>-1.1716373501416941E-2</v>
      </c>
      <c r="AA62" s="26">
        <f t="shared" si="5"/>
        <v>-1.1275271838112464E-4</v>
      </c>
      <c r="AB62" s="26">
        <f t="shared" si="6"/>
        <v>0.15983063958091981</v>
      </c>
      <c r="AC62" s="26">
        <f t="shared" si="7"/>
        <v>-7.9915319790461049E-5</v>
      </c>
      <c r="AD62" s="26">
        <f t="shared" si="8"/>
        <v>-1.3070809779262358E-4</v>
      </c>
      <c r="AE62" s="166">
        <f t="shared" si="9"/>
        <v>-3.7050426181719567E-2</v>
      </c>
      <c r="AF62" s="166">
        <f t="shared" si="9"/>
        <v>-3.5655540245988708E-4</v>
      </c>
      <c r="AG62" s="166">
        <f t="shared" si="10"/>
        <v>-2.5271443047858693E-4</v>
      </c>
      <c r="AH62" s="166">
        <f t="shared" si="10"/>
        <v>-4.1333529765271744E-4</v>
      </c>
    </row>
    <row r="63" spans="1:34" x14ac:dyDescent="0.2">
      <c r="A63" s="106">
        <v>41025</v>
      </c>
      <c r="B63">
        <f>'Russian Bonds'!B64-'Russian Bonds'!B63</f>
        <v>-0.19999999999999929</v>
      </c>
      <c r="C63">
        <f>'Russian Bonds'!C64-'Russian Bonds'!C63</f>
        <v>-9.9999999999999645E-2</v>
      </c>
      <c r="D63">
        <f>'Russian Bonds'!D64-'Russian Bonds'!D63</f>
        <v>-3.9999999999999147E-2</v>
      </c>
      <c r="E63">
        <f>'Russian Bonds'!E64-'Russian Bonds'!E63</f>
        <v>-1.9999999999999574E-2</v>
      </c>
      <c r="F63">
        <f>'Russian Bonds'!F64-'Russian Bonds'!F63</f>
        <v>-5.0000000000000711E-2</v>
      </c>
      <c r="G63">
        <f>'Russian Bonds'!G64-'Russian Bonds'!G63</f>
        <v>-8.0000000000000071E-2</v>
      </c>
      <c r="H63">
        <f>'Russian Bonds'!H64-'Russian Bonds'!H63</f>
        <v>-0.14000000000000057</v>
      </c>
      <c r="I63">
        <f>'Russian Bonds'!I64-'Russian Bonds'!I63</f>
        <v>-0.16999999999999993</v>
      </c>
      <c r="J63">
        <f>'Russian Bonds'!J64-'Russian Bonds'!J63</f>
        <v>-0.16999999999999993</v>
      </c>
      <c r="K63">
        <f>'Russian Bonds'!K64-'Russian Bonds'!K63</f>
        <v>-0.17999999999999972</v>
      </c>
      <c r="L63">
        <f>'Russian Bonds'!L64-'Russian Bonds'!L63</f>
        <v>-0.17999999999999972</v>
      </c>
      <c r="M63">
        <f>'Russian Bonds'!M64-'Russian Bonds'!M63</f>
        <v>-0.1899999999999995</v>
      </c>
      <c r="O63" s="129">
        <f t="shared" si="11"/>
        <v>-1.9999999999999574E-2</v>
      </c>
      <c r="P63" s="170">
        <f>List1R!X120</f>
        <v>5.4597854880429493</v>
      </c>
      <c r="U63" s="154">
        <f t="shared" si="0"/>
        <v>41396</v>
      </c>
      <c r="V63">
        <f t="shared" si="1"/>
        <v>5.4588235294117791E-2</v>
      </c>
      <c r="W63">
        <f t="shared" si="2"/>
        <v>6.4150520208552289E-2</v>
      </c>
      <c r="X63">
        <f>LN(List1R!W376/List1R!W375)</f>
        <v>-1.4646615144201932E-3</v>
      </c>
      <c r="Y63" s="26">
        <f t="shared" si="3"/>
        <v>0.2038246615998974</v>
      </c>
      <c r="Z63" s="26">
        <f t="shared" si="4"/>
        <v>-1.1737479970563092E-2</v>
      </c>
      <c r="AA63" s="26">
        <f t="shared" si="5"/>
        <v>-3.1578835959514674E-4</v>
      </c>
      <c r="AB63" s="26">
        <f t="shared" si="6"/>
        <v>0.16010645112997871</v>
      </c>
      <c r="AC63" s="26">
        <f t="shared" si="7"/>
        <v>-2.2414903158197107E-4</v>
      </c>
      <c r="AD63" s="26">
        <f t="shared" si="8"/>
        <v>-1.3083863445559433E-4</v>
      </c>
      <c r="AE63" s="166">
        <f t="shared" si="9"/>
        <v>-3.7117170697585473E-2</v>
      </c>
      <c r="AF63" s="166">
        <f t="shared" si="9"/>
        <v>-9.9861047488895155E-4</v>
      </c>
      <c r="AG63" s="166">
        <f t="shared" si="10"/>
        <v>-7.0882147512004367E-4</v>
      </c>
      <c r="AH63" s="166">
        <f t="shared" si="10"/>
        <v>-4.1374809082586275E-4</v>
      </c>
    </row>
    <row r="64" spans="1:34" x14ac:dyDescent="0.2">
      <c r="A64" s="106">
        <v>41026</v>
      </c>
      <c r="B64">
        <f>'Russian Bonds'!B65-'Russian Bonds'!B64</f>
        <v>-9.9999999999999645E-2</v>
      </c>
      <c r="C64">
        <f>'Russian Bonds'!C65-'Russian Bonds'!C64</f>
        <v>-6.0000000000000497E-2</v>
      </c>
      <c r="D64">
        <f>'Russian Bonds'!D65-'Russian Bonds'!D64</f>
        <v>-5.0000000000000711E-2</v>
      </c>
      <c r="E64">
        <f>'Russian Bonds'!E65-'Russian Bonds'!E64</f>
        <v>-4.0000000000000924E-2</v>
      </c>
      <c r="F64">
        <f>'Russian Bonds'!F65-'Russian Bonds'!F64</f>
        <v>-2.9999999999999361E-2</v>
      </c>
      <c r="G64">
        <f>'Russian Bonds'!G65-'Russian Bonds'!G64</f>
        <v>-4.9999999999998934E-2</v>
      </c>
      <c r="H64">
        <f>'Russian Bonds'!H65-'Russian Bonds'!H64</f>
        <v>-0.12999999999999901</v>
      </c>
      <c r="I64">
        <f>'Russian Bonds'!I65-'Russian Bonds'!I64</f>
        <v>-0.16999999999999993</v>
      </c>
      <c r="J64">
        <f>'Russian Bonds'!J65-'Russian Bonds'!J64</f>
        <v>-0.17999999999999972</v>
      </c>
      <c r="K64">
        <f>'Russian Bonds'!K65-'Russian Bonds'!K64</f>
        <v>-0.20000000000000107</v>
      </c>
      <c r="L64">
        <f>'Russian Bonds'!L65-'Russian Bonds'!L64</f>
        <v>-0.23000000000000043</v>
      </c>
      <c r="M64">
        <f>'Russian Bonds'!M65-'Russian Bonds'!M64</f>
        <v>-0.25999999999999979</v>
      </c>
      <c r="O64" s="129">
        <f t="shared" si="11"/>
        <v>-2.9999999999999361E-2</v>
      </c>
      <c r="P64" s="170">
        <f>List1R!X121</f>
        <v>5.4718120678551152</v>
      </c>
      <c r="U64" s="154">
        <f t="shared" si="0"/>
        <v>41397</v>
      </c>
      <c r="V64">
        <f t="shared" si="1"/>
        <v>5.5176470588235452E-2</v>
      </c>
      <c r="W64">
        <f t="shared" si="2"/>
        <v>6.387248252498387E-2</v>
      </c>
      <c r="X64">
        <f>LN(List1R!W377/List1R!W376)</f>
        <v>-4.8921694084846541E-3</v>
      </c>
      <c r="Y64" s="26">
        <f t="shared" si="3"/>
        <v>0.20376608451994244</v>
      </c>
      <c r="Z64" s="26">
        <f t="shared" si="4"/>
        <v>-1.1723718556327639E-2</v>
      </c>
      <c r="AA64" s="26">
        <f t="shared" si="5"/>
        <v>-2.7049238316313615E-4</v>
      </c>
      <c r="AB64" s="26">
        <f t="shared" si="6"/>
        <v>0.16023735513184967</v>
      </c>
      <c r="AC64" s="26">
        <f t="shared" si="7"/>
        <v>-1.9228482615822121E-4</v>
      </c>
      <c r="AD64" s="26">
        <f t="shared" si="8"/>
        <v>-1.3084894083787029E-4</v>
      </c>
      <c r="AE64" s="166">
        <f t="shared" si="9"/>
        <v>-3.7073653284776381E-2</v>
      </c>
      <c r="AF64" s="166">
        <f t="shared" si="9"/>
        <v>-8.553720205224909E-4</v>
      </c>
      <c r="AG64" s="166">
        <f t="shared" si="10"/>
        <v>-6.0805801014950339E-4</v>
      </c>
      <c r="AH64" s="166">
        <f t="shared" si="10"/>
        <v>-4.1378068246829118E-4</v>
      </c>
    </row>
    <row r="65" spans="1:34" x14ac:dyDescent="0.2">
      <c r="A65" s="106">
        <v>41027</v>
      </c>
      <c r="B65">
        <f>'Russian Bonds'!B66-'Russian Bonds'!B65</f>
        <v>5.9999999999998721E-2</v>
      </c>
      <c r="C65">
        <f>'Russian Bonds'!C66-'Russian Bonds'!C65</f>
        <v>6.0000000000000497E-2</v>
      </c>
      <c r="D65">
        <f>'Russian Bonds'!D66-'Russian Bonds'!D65</f>
        <v>7.0000000000000284E-2</v>
      </c>
      <c r="E65">
        <f>'Russian Bonds'!E66-'Russian Bonds'!E65</f>
        <v>6.0000000000000497E-2</v>
      </c>
      <c r="F65">
        <f>'Russian Bonds'!F66-'Russian Bonds'!F65</f>
        <v>2.9999999999999361E-2</v>
      </c>
      <c r="G65">
        <f>'Russian Bonds'!G66-'Russian Bonds'!G65</f>
        <v>4.9999999999998934E-2</v>
      </c>
      <c r="H65">
        <f>'Russian Bonds'!H66-'Russian Bonds'!H65</f>
        <v>0.12999999999999901</v>
      </c>
      <c r="I65">
        <f>'Russian Bonds'!I66-'Russian Bonds'!I65</f>
        <v>0.15000000000000036</v>
      </c>
      <c r="J65">
        <f>'Russian Bonds'!J66-'Russian Bonds'!J65</f>
        <v>0.12999999999999901</v>
      </c>
      <c r="K65">
        <f>'Russian Bonds'!K66-'Russian Bonds'!K65</f>
        <v>0.11000000000000121</v>
      </c>
      <c r="L65">
        <f>'Russian Bonds'!L66-'Russian Bonds'!L65</f>
        <v>9.9999999999999645E-2</v>
      </c>
      <c r="M65">
        <f>'Russian Bonds'!M66-'Russian Bonds'!M65</f>
        <v>0.10999999999999943</v>
      </c>
      <c r="O65" s="129">
        <f t="shared" si="11"/>
        <v>0.15000000000000036</v>
      </c>
      <c r="P65" s="170">
        <f>List1R!X122</f>
        <v>5.5216742114086239</v>
      </c>
      <c r="U65" s="154">
        <f t="shared" si="0"/>
        <v>41398</v>
      </c>
      <c r="V65">
        <f t="shared" si="1"/>
        <v>5.4549019607843287E-2</v>
      </c>
      <c r="W65">
        <f t="shared" si="2"/>
        <v>6.3780600030409168E-2</v>
      </c>
      <c r="X65">
        <f>LN(List1R!W378/List1R!W377)</f>
        <v>-2.0091023991887632E-3</v>
      </c>
      <c r="Y65" s="26">
        <f t="shared" si="3"/>
        <v>0.20292488289363483</v>
      </c>
      <c r="Z65" s="26">
        <f t="shared" si="4"/>
        <v>-1.16199953073793E-2</v>
      </c>
      <c r="AA65" s="26">
        <f t="shared" si="5"/>
        <v>2.2453798179107325E-5</v>
      </c>
      <c r="AB65" s="26">
        <f t="shared" si="6"/>
        <v>0.15945877089700294</v>
      </c>
      <c r="AC65" s="26">
        <f t="shared" si="7"/>
        <v>1.5945877089699955E-5</v>
      </c>
      <c r="AD65" s="26">
        <f t="shared" si="8"/>
        <v>-9.3055040080539713E-5</v>
      </c>
      <c r="AE65" s="166">
        <f t="shared" si="9"/>
        <v>-3.6745651571786962E-2</v>
      </c>
      <c r="AF65" s="166">
        <f t="shared" si="9"/>
        <v>7.1005144367720539E-5</v>
      </c>
      <c r="AG65" s="166">
        <f t="shared" si="10"/>
        <v>5.0425290892548946E-5</v>
      </c>
      <c r="AH65" s="166">
        <f t="shared" si="10"/>
        <v>-2.9426587441276392E-4</v>
      </c>
    </row>
    <row r="66" spans="1:34" x14ac:dyDescent="0.2">
      <c r="A66" s="106">
        <v>41032</v>
      </c>
      <c r="B66">
        <f>'Russian Bonds'!B67-'Russian Bonds'!B66</f>
        <v>-0.22999999999999865</v>
      </c>
      <c r="C66">
        <f>'Russian Bonds'!C67-'Russian Bonds'!C66</f>
        <v>-0.17999999999999972</v>
      </c>
      <c r="D66">
        <f>'Russian Bonds'!D67-'Russian Bonds'!D66</f>
        <v>-0.14000000000000057</v>
      </c>
      <c r="E66">
        <f>'Russian Bonds'!E67-'Russian Bonds'!E66</f>
        <v>-8.9999999999999858E-2</v>
      </c>
      <c r="F66">
        <f>'Russian Bonds'!F67-'Russian Bonds'!F66</f>
        <v>0</v>
      </c>
      <c r="G66">
        <f>'Russian Bonds'!G67-'Russian Bonds'!G66</f>
        <v>0</v>
      </c>
      <c r="H66">
        <f>'Russian Bonds'!H67-'Russian Bonds'!H66</f>
        <v>-3.9999999999999147E-2</v>
      </c>
      <c r="I66">
        <f>'Russian Bonds'!I67-'Russian Bonds'!I66</f>
        <v>-3.9999999999999147E-2</v>
      </c>
      <c r="J66">
        <f>'Russian Bonds'!J67-'Russian Bonds'!J66</f>
        <v>-2.9999999999999361E-2</v>
      </c>
      <c r="K66">
        <f>'Russian Bonds'!K67-'Russian Bonds'!K66</f>
        <v>-2.000000000000135E-2</v>
      </c>
      <c r="L66">
        <f>'Russian Bonds'!L67-'Russian Bonds'!L66</f>
        <v>-1.9999999999999574E-2</v>
      </c>
      <c r="M66">
        <f>'Russian Bonds'!M67-'Russian Bonds'!M66</f>
        <v>-3.0000000000001137E-2</v>
      </c>
      <c r="O66" s="129">
        <f t="shared" si="11"/>
        <v>0</v>
      </c>
      <c r="P66" s="170">
        <f>List1R!X123</f>
        <v>5.5835246066803386</v>
      </c>
      <c r="U66" s="154">
        <f t="shared" si="0"/>
        <v>41403</v>
      </c>
      <c r="V66">
        <f t="shared" si="1"/>
        <v>5.4588235294117791E-2</v>
      </c>
      <c r="W66">
        <f t="shared" si="2"/>
        <v>6.3914783904771288E-2</v>
      </c>
      <c r="X66">
        <f>LN(List1R!W379/List1R!W378)</f>
        <v>5.7487291983010554E-3</v>
      </c>
      <c r="Y66" s="26">
        <f t="shared" si="3"/>
        <v>0.20327625695076224</v>
      </c>
      <c r="Z66" s="26">
        <f t="shared" si="4"/>
        <v>-1.1645096809207818E-2</v>
      </c>
      <c r="AA66" s="26">
        <f t="shared" si="5"/>
        <v>-2.249348262474388E-5</v>
      </c>
      <c r="AB66" s="26">
        <f t="shared" si="6"/>
        <v>0.15971869941570038</v>
      </c>
      <c r="AC66" s="26">
        <f t="shared" si="7"/>
        <v>-1.5971869941569699E-5</v>
      </c>
      <c r="AD66" s="26">
        <f t="shared" si="8"/>
        <v>-2.6099651010098369E-4</v>
      </c>
      <c r="AE66" s="166">
        <f t="shared" si="9"/>
        <v>-3.6825029490255963E-2</v>
      </c>
      <c r="AF66" s="166">
        <f t="shared" si="9"/>
        <v>-7.1130637603613182E-5</v>
      </c>
      <c r="AG66" s="166">
        <f t="shared" si="10"/>
        <v>-5.0507487507340699E-5</v>
      </c>
      <c r="AH66" s="166">
        <f t="shared" si="10"/>
        <v>-8.2534343327425152E-4</v>
      </c>
    </row>
    <row r="67" spans="1:34" x14ac:dyDescent="0.2">
      <c r="A67" s="106">
        <v>41033</v>
      </c>
      <c r="B67">
        <f>'Russian Bonds'!B68-'Russian Bonds'!B67</f>
        <v>-8.0000000000000071E-2</v>
      </c>
      <c r="C67">
        <f>'Russian Bonds'!C68-'Russian Bonds'!C67</f>
        <v>-6.0000000000000497E-2</v>
      </c>
      <c r="D67">
        <f>'Russian Bonds'!D68-'Russian Bonds'!D67</f>
        <v>-5.9999999999998721E-2</v>
      </c>
      <c r="E67">
        <f>'Russian Bonds'!E68-'Russian Bonds'!E67</f>
        <v>-6.0000000000000497E-2</v>
      </c>
      <c r="F67">
        <f>'Russian Bonds'!F68-'Russian Bonds'!F67</f>
        <v>-5.0000000000000711E-2</v>
      </c>
      <c r="G67">
        <f>'Russian Bonds'!G68-'Russian Bonds'!G67</f>
        <v>-2.9999999999999361E-2</v>
      </c>
      <c r="H67">
        <f>'Russian Bonds'!H68-'Russian Bonds'!H67</f>
        <v>0</v>
      </c>
      <c r="I67">
        <f>'Russian Bonds'!I68-'Russian Bonds'!I67</f>
        <v>0</v>
      </c>
      <c r="J67">
        <f>'Russian Bonds'!J68-'Russian Bonds'!J67</f>
        <v>-2.9999999999999361E-2</v>
      </c>
      <c r="K67">
        <f>'Russian Bonds'!K68-'Russian Bonds'!K67</f>
        <v>-3.9999999999999147E-2</v>
      </c>
      <c r="L67">
        <f>'Russian Bonds'!L68-'Russian Bonds'!L67</f>
        <v>-2.9999999999999361E-2</v>
      </c>
      <c r="M67">
        <f>'Russian Bonds'!M68-'Russian Bonds'!M67</f>
        <v>-2.9999999999999361E-2</v>
      </c>
      <c r="O67" s="129">
        <f t="shared" si="11"/>
        <v>0</v>
      </c>
      <c r="P67" s="170">
        <f>List1R!X124</f>
        <v>5.5526350050025544</v>
      </c>
      <c r="U67" s="154">
        <f t="shared" ref="U67:U130" si="12">A322</f>
        <v>41404</v>
      </c>
      <c r="V67">
        <f t="shared" ref="V67:V130" si="13">AVERAGE(O68:O322)</f>
        <v>5.4705882352941326E-2</v>
      </c>
      <c r="W67">
        <f t="shared" ref="W67:W130" si="14">_xlfn.STDEV.S(O69:O319)</f>
        <v>6.4045551518608204E-2</v>
      </c>
      <c r="X67">
        <f>LN(List1R!W380/List1R!W379)</f>
        <v>3.7937610057892817E-4</v>
      </c>
      <c r="Y67" s="26">
        <f t="shared" ref="Y67:Y130" si="15">V67+W67*_xlfn.NORM.S.INV(99%)</f>
        <v>0.20369811497002865</v>
      </c>
      <c r="Z67" s="26">
        <f t="shared" ref="Z67:Z130" si="16">-Y67*P322/100</f>
        <v>-1.1707350834401376E-2</v>
      </c>
      <c r="AA67" s="26">
        <f t="shared" ref="AA67:AA130" si="17">-O322*(V67+W67*$S$3)/100</f>
        <v>-6.7620299103068356E-5</v>
      </c>
      <c r="AB67" s="26">
        <f t="shared" ref="AB67:AB130" si="18">V67+W67*_xlfn.NORM.S.INV(95%)</f>
        <v>0.16005144005843136</v>
      </c>
      <c r="AC67" s="26">
        <f t="shared" ref="AC67:AC130" si="19">-AB67*O322/100</f>
        <v>-4.801543201752981E-5</v>
      </c>
      <c r="AD67" s="26">
        <f t="shared" ref="AD67:AD130" si="20">-O319*(V67+W67*$S$4)/100</f>
        <v>-2.2417615408110321E-4</v>
      </c>
      <c r="AE67" s="166">
        <f t="shared" ref="AE67:AF130" si="21">Z67*SQRT(10)</f>
        <v>-3.7021894003381108E-2</v>
      </c>
      <c r="AF67" s="166">
        <f t="shared" si="21"/>
        <v>-2.1383416122753698E-4</v>
      </c>
      <c r="AG67" s="166">
        <f t="shared" ref="AG67:AH130" si="22">AC67*SQRT(10)</f>
        <v>-1.5183812801236807E-4</v>
      </c>
      <c r="AH67" s="166">
        <f t="shared" si="22"/>
        <v>-7.0890724399313716E-4</v>
      </c>
    </row>
    <row r="68" spans="1:34" x14ac:dyDescent="0.2">
      <c r="A68" s="106">
        <v>41034</v>
      </c>
      <c r="B68">
        <f>'Russian Bonds'!B69-'Russian Bonds'!B68</f>
        <v>-9.9999999999997868E-3</v>
      </c>
      <c r="C68">
        <f>'Russian Bonds'!C69-'Russian Bonds'!C68</f>
        <v>9.9999999999997868E-3</v>
      </c>
      <c r="D68">
        <f>'Russian Bonds'!D69-'Russian Bonds'!D68</f>
        <v>3.9999999999999147E-2</v>
      </c>
      <c r="E68">
        <f>'Russian Bonds'!E69-'Russian Bonds'!E68</f>
        <v>5.0000000000000711E-2</v>
      </c>
      <c r="F68">
        <f>'Russian Bonds'!F69-'Russian Bonds'!F68</f>
        <v>5.0000000000000711E-2</v>
      </c>
      <c r="G68">
        <f>'Russian Bonds'!G69-'Russian Bonds'!G68</f>
        <v>1.9999999999999574E-2</v>
      </c>
      <c r="H68">
        <f>'Russian Bonds'!H69-'Russian Bonds'!H68</f>
        <v>9.9999999999997868E-3</v>
      </c>
      <c r="I68">
        <f>'Russian Bonds'!I69-'Russian Bonds'!I68</f>
        <v>1.9999999999999574E-2</v>
      </c>
      <c r="J68">
        <f>'Russian Bonds'!J69-'Russian Bonds'!J68</f>
        <v>2.9999999999999361E-2</v>
      </c>
      <c r="K68">
        <f>'Russian Bonds'!K69-'Russian Bonds'!K68</f>
        <v>1.9999999999999574E-2</v>
      </c>
      <c r="L68">
        <f>'Russian Bonds'!L69-'Russian Bonds'!L68</f>
        <v>0</v>
      </c>
      <c r="M68">
        <f>'Russian Bonds'!M69-'Russian Bonds'!M68</f>
        <v>-9.9999999999997868E-3</v>
      </c>
      <c r="O68" s="129">
        <f t="shared" ref="O68:O131" si="23">MAX(C68:M68)</f>
        <v>5.0000000000000711E-2</v>
      </c>
      <c r="P68" s="170">
        <f>List1R!X125</f>
        <v>5.5583577205324382</v>
      </c>
      <c r="U68" s="154">
        <f t="shared" si="12"/>
        <v>41405</v>
      </c>
      <c r="V68">
        <f t="shared" si="13"/>
        <v>5.490196078431387E-2</v>
      </c>
      <c r="W68">
        <f t="shared" si="14"/>
        <v>6.4001643405194875E-2</v>
      </c>
      <c r="X68">
        <f>LN(List1R!W381/List1R!W380)</f>
        <v>1.7249620425932714E-3</v>
      </c>
      <c r="Y68" s="26">
        <f t="shared" si="15"/>
        <v>0.20379204785510896</v>
      </c>
      <c r="Z68" s="26">
        <f t="shared" si="16"/>
        <v>-1.1709444099617695E-2</v>
      </c>
      <c r="AA68" s="26">
        <f t="shared" si="17"/>
        <v>-2.2548005091333997E-4</v>
      </c>
      <c r="AB68" s="26">
        <f t="shared" si="18"/>
        <v>0.16017529607020339</v>
      </c>
      <c r="AC68" s="26">
        <f t="shared" si="19"/>
        <v>-1.6017529607020284E-4</v>
      </c>
      <c r="AD68" s="26">
        <f t="shared" si="20"/>
        <v>1.8691897033772855E-5</v>
      </c>
      <c r="AE68" s="166">
        <f t="shared" si="21"/>
        <v>-3.7028513489211483E-2</v>
      </c>
      <c r="AF68" s="166">
        <f t="shared" si="21"/>
        <v>-7.1303052781688375E-4</v>
      </c>
      <c r="AG68" s="166">
        <f t="shared" si="22"/>
        <v>-5.0651876047365851E-4</v>
      </c>
      <c r="AH68" s="166">
        <f t="shared" si="22"/>
        <v>5.9108968416067495E-5</v>
      </c>
    </row>
    <row r="69" spans="1:34" x14ac:dyDescent="0.2">
      <c r="A69" s="106">
        <v>41038</v>
      </c>
      <c r="B69">
        <f>'Russian Bonds'!B70-'Russian Bonds'!B69</f>
        <v>-1.0000000000001563E-2</v>
      </c>
      <c r="C69">
        <f>'Russian Bonds'!C70-'Russian Bonds'!C69</f>
        <v>-1.9999999999999574E-2</v>
      </c>
      <c r="D69">
        <f>'Russian Bonds'!D70-'Russian Bonds'!D69</f>
        <v>-3.9999999999999147E-2</v>
      </c>
      <c r="E69">
        <f>'Russian Bonds'!E70-'Russian Bonds'!E69</f>
        <v>-4.0000000000000924E-2</v>
      </c>
      <c r="F69">
        <f>'Russian Bonds'!F70-'Russian Bonds'!F69</f>
        <v>-5.0000000000000711E-2</v>
      </c>
      <c r="G69">
        <f>'Russian Bonds'!G70-'Russian Bonds'!G69</f>
        <v>-8.0000000000000071E-2</v>
      </c>
      <c r="H69">
        <f>'Russian Bonds'!H70-'Russian Bonds'!H69</f>
        <v>-0.11999999999999922</v>
      </c>
      <c r="I69">
        <f>'Russian Bonds'!I70-'Russian Bonds'!I69</f>
        <v>-0.13000000000000078</v>
      </c>
      <c r="J69">
        <f>'Russian Bonds'!J70-'Russian Bonds'!J69</f>
        <v>-0.13000000000000078</v>
      </c>
      <c r="K69">
        <f>'Russian Bonds'!K70-'Russian Bonds'!K69</f>
        <v>-0.10999999999999943</v>
      </c>
      <c r="L69">
        <f>'Russian Bonds'!L70-'Russian Bonds'!L69</f>
        <v>-0.10000000000000142</v>
      </c>
      <c r="M69">
        <f>'Russian Bonds'!M70-'Russian Bonds'!M69</f>
        <v>-8.9999999999999858E-2</v>
      </c>
      <c r="O69" s="129">
        <f t="shared" si="23"/>
        <v>-1.9999999999999574E-2</v>
      </c>
      <c r="P69" s="170">
        <f>List1R!X126</f>
        <v>5.5661786899712604</v>
      </c>
      <c r="U69" s="154">
        <f t="shared" si="12"/>
        <v>41408</v>
      </c>
      <c r="V69">
        <f t="shared" si="13"/>
        <v>5.5176470588235438E-2</v>
      </c>
      <c r="W69">
        <f t="shared" si="14"/>
        <v>6.4001643405194875E-2</v>
      </c>
      <c r="X69">
        <f>LN(List1R!W382/List1R!W381)</f>
        <v>1.3804205504253265E-3</v>
      </c>
      <c r="Y69" s="26">
        <f t="shared" si="15"/>
        <v>0.20406655765903053</v>
      </c>
      <c r="Z69" s="26">
        <f t="shared" si="16"/>
        <v>-1.17672227235257E-2</v>
      </c>
      <c r="AA69" s="26">
        <f t="shared" si="17"/>
        <v>-1.1287728035863077E-4</v>
      </c>
      <c r="AB69" s="26">
        <f t="shared" si="18"/>
        <v>0.16044980587412494</v>
      </c>
      <c r="AC69" s="26">
        <f t="shared" si="19"/>
        <v>-8.0224902937062192E-5</v>
      </c>
      <c r="AD69" s="26">
        <f t="shared" si="20"/>
        <v>-1.871934801416501E-5</v>
      </c>
      <c r="AE69" s="166">
        <f t="shared" si="21"/>
        <v>-3.721122554083104E-2</v>
      </c>
      <c r="AF69" s="166">
        <f t="shared" si="21"/>
        <v>-3.5694930201866113E-4</v>
      </c>
      <c r="AG69" s="166">
        <f t="shared" si="22"/>
        <v>-2.5369341834704839E-4</v>
      </c>
      <c r="AH69" s="166">
        <f t="shared" si="22"/>
        <v>-5.9195776038111327E-5</v>
      </c>
    </row>
    <row r="70" spans="1:34" x14ac:dyDescent="0.2">
      <c r="A70" s="106">
        <v>41039</v>
      </c>
      <c r="B70">
        <f>'Russian Bonds'!B71-'Russian Bonds'!B70</f>
        <v>-0.25</v>
      </c>
      <c r="C70">
        <f>'Russian Bonds'!C71-'Russian Bonds'!C70</f>
        <v>-0.16000000000000014</v>
      </c>
      <c r="D70">
        <f>'Russian Bonds'!D71-'Russian Bonds'!D70</f>
        <v>-8.0000000000000071E-2</v>
      </c>
      <c r="E70">
        <f>'Russian Bonds'!E71-'Russian Bonds'!E70</f>
        <v>-3.9999999999999147E-2</v>
      </c>
      <c r="F70">
        <f>'Russian Bonds'!F71-'Russian Bonds'!F70</f>
        <v>-9.9999999999997868E-3</v>
      </c>
      <c r="G70">
        <f>'Russian Bonds'!G71-'Russian Bonds'!G70</f>
        <v>0</v>
      </c>
      <c r="H70">
        <f>'Russian Bonds'!H71-'Russian Bonds'!H70</f>
        <v>9.9999999999997868E-3</v>
      </c>
      <c r="I70">
        <f>'Russian Bonds'!I71-'Russian Bonds'!I70</f>
        <v>0</v>
      </c>
      <c r="J70">
        <f>'Russian Bonds'!J71-'Russian Bonds'!J70</f>
        <v>-1.9999999999999574E-2</v>
      </c>
      <c r="K70">
        <f>'Russian Bonds'!K71-'Russian Bonds'!K70</f>
        <v>-5.0000000000000711E-2</v>
      </c>
      <c r="L70">
        <f>'Russian Bonds'!L71-'Russian Bonds'!L70</f>
        <v>-5.9999999999998721E-2</v>
      </c>
      <c r="M70">
        <f>'Russian Bonds'!M71-'Russian Bonds'!M70</f>
        <v>-6.0000000000000497E-2</v>
      </c>
      <c r="O70" s="129">
        <f t="shared" si="23"/>
        <v>9.9999999999997868E-3</v>
      </c>
      <c r="P70" s="170">
        <f>List1R!X127</f>
        <v>5.5642092366495195</v>
      </c>
      <c r="U70" s="154">
        <f t="shared" si="12"/>
        <v>41409</v>
      </c>
      <c r="V70">
        <f t="shared" si="13"/>
        <v>5.5411764705882501E-2</v>
      </c>
      <c r="W70">
        <f t="shared" si="14"/>
        <v>6.4014316127899831E-2</v>
      </c>
      <c r="X70">
        <f>LN(List1R!W383/List1R!W382)</f>
        <v>-1.3868897511281036E-3</v>
      </c>
      <c r="Y70" s="26">
        <f t="shared" si="15"/>
        <v>0.20433133293820058</v>
      </c>
      <c r="Z70" s="26">
        <f t="shared" si="16"/>
        <v>-1.1777649461325613E-2</v>
      </c>
      <c r="AA70" s="26">
        <f t="shared" si="17"/>
        <v>-1.5821654124897183E-4</v>
      </c>
      <c r="AB70" s="26">
        <f t="shared" si="18"/>
        <v>0.16070594476567662</v>
      </c>
      <c r="AC70" s="26">
        <f t="shared" si="19"/>
        <v>-1.1249416133597409E-4</v>
      </c>
      <c r="AD70" s="26">
        <f t="shared" si="20"/>
        <v>-5.6236474334019662E-5</v>
      </c>
      <c r="AE70" s="166">
        <f t="shared" si="21"/>
        <v>-3.7244197780844132E-2</v>
      </c>
      <c r="AF70" s="166">
        <f t="shared" si="21"/>
        <v>-5.0032463386073258E-4</v>
      </c>
      <c r="AG70" s="166">
        <f t="shared" si="22"/>
        <v>-3.5573777329212831E-4</v>
      </c>
      <c r="AH70" s="166">
        <f t="shared" si="22"/>
        <v>-1.7783534647310283E-4</v>
      </c>
    </row>
    <row r="71" spans="1:34" x14ac:dyDescent="0.2">
      <c r="A71" s="106">
        <v>41040</v>
      </c>
      <c r="B71">
        <f>'Russian Bonds'!B72-'Russian Bonds'!B71</f>
        <v>7.0000000000000284E-2</v>
      </c>
      <c r="C71">
        <f>'Russian Bonds'!C72-'Russian Bonds'!C71</f>
        <v>4.0000000000000924E-2</v>
      </c>
      <c r="D71">
        <f>'Russian Bonds'!D72-'Russian Bonds'!D71</f>
        <v>1.9999999999999574E-2</v>
      </c>
      <c r="E71">
        <f>'Russian Bonds'!E72-'Russian Bonds'!E71</f>
        <v>9.9999999999997868E-3</v>
      </c>
      <c r="F71">
        <f>'Russian Bonds'!F72-'Russian Bonds'!F71</f>
        <v>9.9999999999997868E-3</v>
      </c>
      <c r="G71">
        <f>'Russian Bonds'!G72-'Russian Bonds'!G71</f>
        <v>0</v>
      </c>
      <c r="H71">
        <f>'Russian Bonds'!H72-'Russian Bonds'!H71</f>
        <v>-1.9999999999999574E-2</v>
      </c>
      <c r="I71">
        <f>'Russian Bonds'!I72-'Russian Bonds'!I71</f>
        <v>-2.9999999999999361E-2</v>
      </c>
      <c r="J71">
        <f>'Russian Bonds'!J72-'Russian Bonds'!J71</f>
        <v>-2.9999999999999361E-2</v>
      </c>
      <c r="K71">
        <f>'Russian Bonds'!K72-'Russian Bonds'!K71</f>
        <v>-1.9999999999999574E-2</v>
      </c>
      <c r="L71">
        <f>'Russian Bonds'!L72-'Russian Bonds'!L71</f>
        <v>0</v>
      </c>
      <c r="M71">
        <f>'Russian Bonds'!M72-'Russian Bonds'!M71</f>
        <v>1.9999999999999574E-2</v>
      </c>
      <c r="O71" s="129">
        <f t="shared" si="23"/>
        <v>4.0000000000000924E-2</v>
      </c>
      <c r="P71" s="170">
        <f>List1R!X128</f>
        <v>5.5947513117901329</v>
      </c>
      <c r="U71" s="154">
        <f t="shared" si="12"/>
        <v>41410</v>
      </c>
      <c r="V71">
        <f t="shared" si="13"/>
        <v>5.5294117647058959E-2</v>
      </c>
      <c r="W71">
        <f t="shared" si="14"/>
        <v>6.4037215275486739E-2</v>
      </c>
      <c r="X71">
        <f>LN(List1R!W384/List1R!W383)</f>
        <v>-2.6562210452655529E-3</v>
      </c>
      <c r="Y71" s="26">
        <f t="shared" si="15"/>
        <v>0.20426695726268321</v>
      </c>
      <c r="Z71" s="26">
        <f t="shared" si="16"/>
        <v>-1.1771889303164466E-2</v>
      </c>
      <c r="AA71" s="26">
        <f t="shared" si="17"/>
        <v>-2.2596701443062717E-5</v>
      </c>
      <c r="AB71" s="26">
        <f t="shared" si="18"/>
        <v>0.16062596345281549</v>
      </c>
      <c r="AC71" s="26">
        <f t="shared" si="19"/>
        <v>-1.6062596345281207E-5</v>
      </c>
      <c r="AD71" s="26">
        <f t="shared" si="20"/>
        <v>-1.8738450175291501E-4</v>
      </c>
      <c r="AE71" s="166">
        <f t="shared" si="21"/>
        <v>-3.7225982561372106E-2</v>
      </c>
      <c r="AF71" s="166">
        <f t="shared" si="21"/>
        <v>-7.1457044166891814E-5</v>
      </c>
      <c r="AG71" s="166">
        <f t="shared" si="22"/>
        <v>-5.0794389586985023E-5</v>
      </c>
      <c r="AH71" s="166">
        <f t="shared" si="22"/>
        <v>-5.9256182375502569E-4</v>
      </c>
    </row>
    <row r="72" spans="1:34" x14ac:dyDescent="0.2">
      <c r="A72" s="106">
        <v>41041</v>
      </c>
      <c r="B72">
        <f>'Russian Bonds'!B73-'Russian Bonds'!B72</f>
        <v>-9.9999999999997868E-3</v>
      </c>
      <c r="C72">
        <f>'Russian Bonds'!C73-'Russian Bonds'!C72</f>
        <v>-9.9999999999997868E-3</v>
      </c>
      <c r="D72">
        <f>'Russian Bonds'!D73-'Russian Bonds'!D72</f>
        <v>-1.9999999999999574E-2</v>
      </c>
      <c r="E72">
        <f>'Russian Bonds'!E73-'Russian Bonds'!E72</f>
        <v>-2.9999999999999361E-2</v>
      </c>
      <c r="F72">
        <f>'Russian Bonds'!F73-'Russian Bonds'!F72</f>
        <v>-1.9999999999999574E-2</v>
      </c>
      <c r="G72">
        <f>'Russian Bonds'!G73-'Russian Bonds'!G72</f>
        <v>-9.9999999999997868E-3</v>
      </c>
      <c r="H72">
        <f>'Russian Bonds'!H73-'Russian Bonds'!H72</f>
        <v>9.9999999999997868E-3</v>
      </c>
      <c r="I72">
        <f>'Russian Bonds'!I73-'Russian Bonds'!I72</f>
        <v>1.9999999999999574E-2</v>
      </c>
      <c r="J72">
        <f>'Russian Bonds'!J73-'Russian Bonds'!J72</f>
        <v>0</v>
      </c>
      <c r="K72">
        <f>'Russian Bonds'!K73-'Russian Bonds'!K72</f>
        <v>-1.9999999999999574E-2</v>
      </c>
      <c r="L72">
        <f>'Russian Bonds'!L73-'Russian Bonds'!L72</f>
        <v>-3.0000000000001137E-2</v>
      </c>
      <c r="M72">
        <f>'Russian Bonds'!M73-'Russian Bonds'!M72</f>
        <v>-4.9999999999998934E-2</v>
      </c>
      <c r="O72" s="129">
        <f t="shared" si="23"/>
        <v>1.9999999999999574E-2</v>
      </c>
      <c r="P72" s="170">
        <f>List1R!X129</f>
        <v>5.6088939992350975</v>
      </c>
      <c r="U72" s="154">
        <f t="shared" si="12"/>
        <v>41411</v>
      </c>
      <c r="V72">
        <f t="shared" si="13"/>
        <v>5.533333333333347E-2</v>
      </c>
      <c r="W72">
        <f t="shared" si="14"/>
        <v>6.3998530859631642E-2</v>
      </c>
      <c r="X72">
        <f>LN(List1R!W385/List1R!W384)</f>
        <v>1.097855175907508E-3</v>
      </c>
      <c r="Y72" s="26">
        <f t="shared" si="15"/>
        <v>0.20421617954037469</v>
      </c>
      <c r="Z72" s="26">
        <f t="shared" si="16"/>
        <v>-1.1746045557180127E-2</v>
      </c>
      <c r="AA72" s="26">
        <f t="shared" si="17"/>
        <v>-6.7770938358497699E-5</v>
      </c>
      <c r="AB72" s="26">
        <f t="shared" si="18"/>
        <v>0.16060154893736425</v>
      </c>
      <c r="AC72" s="26">
        <f t="shared" si="19"/>
        <v>-4.8180464681208242E-5</v>
      </c>
      <c r="AD72" s="26">
        <f t="shared" si="20"/>
        <v>-9.3671961299577109E-5</v>
      </c>
      <c r="AE72" s="166">
        <f t="shared" si="21"/>
        <v>-3.714425746079076E-2</v>
      </c>
      <c r="AF72" s="166">
        <f t="shared" si="21"/>
        <v>-2.143105243797256E-4</v>
      </c>
      <c r="AG72" s="166">
        <f t="shared" si="22"/>
        <v>-1.5236000711791646E-4</v>
      </c>
      <c r="AH72" s="166">
        <f t="shared" si="22"/>
        <v>-2.9621675060180968E-4</v>
      </c>
    </row>
    <row r="73" spans="1:34" x14ac:dyDescent="0.2">
      <c r="A73" s="106">
        <v>41044</v>
      </c>
      <c r="B73">
        <f>'Russian Bonds'!B74-'Russian Bonds'!B73</f>
        <v>1.9999999999999574E-2</v>
      </c>
      <c r="C73">
        <f>'Russian Bonds'!C74-'Russian Bonds'!C73</f>
        <v>1.9999999999999574E-2</v>
      </c>
      <c r="D73">
        <f>'Russian Bonds'!D74-'Russian Bonds'!D73</f>
        <v>9.9999999999997868E-3</v>
      </c>
      <c r="E73">
        <f>'Russian Bonds'!E74-'Russian Bonds'!E73</f>
        <v>9.9999999999997868E-3</v>
      </c>
      <c r="F73">
        <f>'Russian Bonds'!F74-'Russian Bonds'!F73</f>
        <v>9.9999999999997868E-3</v>
      </c>
      <c r="G73">
        <f>'Russian Bonds'!G74-'Russian Bonds'!G73</f>
        <v>2.000000000000135E-2</v>
      </c>
      <c r="H73">
        <f>'Russian Bonds'!H74-'Russian Bonds'!H73</f>
        <v>1.9999999999999574E-2</v>
      </c>
      <c r="I73">
        <f>'Russian Bonds'!I74-'Russian Bonds'!I73</f>
        <v>9.9999999999997868E-3</v>
      </c>
      <c r="J73">
        <f>'Russian Bonds'!J74-'Russian Bonds'!J73</f>
        <v>9.9999999999997868E-3</v>
      </c>
      <c r="K73">
        <f>'Russian Bonds'!K74-'Russian Bonds'!K73</f>
        <v>1.9999999999999574E-2</v>
      </c>
      <c r="L73">
        <f>'Russian Bonds'!L74-'Russian Bonds'!L73</f>
        <v>2.000000000000135E-2</v>
      </c>
      <c r="M73">
        <f>'Russian Bonds'!M74-'Russian Bonds'!M73</f>
        <v>1.9999999999999574E-2</v>
      </c>
      <c r="O73" s="129">
        <f t="shared" si="23"/>
        <v>2.000000000000135E-2</v>
      </c>
      <c r="P73" s="170">
        <f>List1R!X130</f>
        <v>5.6120562206227236</v>
      </c>
      <c r="U73" s="154">
        <f t="shared" si="12"/>
        <v>41412</v>
      </c>
      <c r="V73">
        <f t="shared" si="13"/>
        <v>5.5294117647058959E-2</v>
      </c>
      <c r="W73">
        <f t="shared" si="14"/>
        <v>6.4004332522676108E-2</v>
      </c>
      <c r="X73">
        <f>LN(List1R!W386/List1R!W385)</f>
        <v>3.3605618274255384E-3</v>
      </c>
      <c r="Y73" s="26">
        <f t="shared" si="15"/>
        <v>0.20419046054058956</v>
      </c>
      <c r="Z73" s="26">
        <f t="shared" si="16"/>
        <v>-1.1777007423223011E-2</v>
      </c>
      <c r="AA73" s="26">
        <f t="shared" si="17"/>
        <v>-2.2587937485023221E-5</v>
      </c>
      <c r="AB73" s="26">
        <f t="shared" si="18"/>
        <v>0.16057187613759077</v>
      </c>
      <c r="AC73" s="26">
        <f t="shared" si="19"/>
        <v>-1.6057187613758736E-5</v>
      </c>
      <c r="AD73" s="26">
        <f t="shared" si="20"/>
        <v>-1.3112167185428346E-4</v>
      </c>
      <c r="AE73" s="166">
        <f t="shared" si="21"/>
        <v>-3.7242167478095299E-2</v>
      </c>
      <c r="AF73" s="166">
        <f t="shared" si="21"/>
        <v>-7.1429330098168861E-5</v>
      </c>
      <c r="AG73" s="166">
        <f t="shared" si="22"/>
        <v>-5.0777285676121659E-5</v>
      </c>
      <c r="AH73" s="166">
        <f t="shared" si="22"/>
        <v>-4.1464313366872959E-4</v>
      </c>
    </row>
    <row r="74" spans="1:34" x14ac:dyDescent="0.2">
      <c r="A74" s="106">
        <v>41045</v>
      </c>
      <c r="B74">
        <f>'Russian Bonds'!B75-'Russian Bonds'!B74</f>
        <v>0.10000000000000142</v>
      </c>
      <c r="C74">
        <f>'Russian Bonds'!C75-'Russian Bonds'!C74</f>
        <v>5.9999999999998721E-2</v>
      </c>
      <c r="D74">
        <f>'Russian Bonds'!D75-'Russian Bonds'!D74</f>
        <v>3.9999999999999147E-2</v>
      </c>
      <c r="E74">
        <f>'Russian Bonds'!E75-'Russian Bonds'!E74</f>
        <v>2.9999999999999361E-2</v>
      </c>
      <c r="F74">
        <f>'Russian Bonds'!F75-'Russian Bonds'!F74</f>
        <v>3.0000000000001137E-2</v>
      </c>
      <c r="G74">
        <f>'Russian Bonds'!G75-'Russian Bonds'!G74</f>
        <v>3.9999999999999147E-2</v>
      </c>
      <c r="H74">
        <f>'Russian Bonds'!H75-'Russian Bonds'!H74</f>
        <v>4.9999999999998934E-2</v>
      </c>
      <c r="I74">
        <f>'Russian Bonds'!I75-'Russian Bonds'!I74</f>
        <v>5.0000000000000711E-2</v>
      </c>
      <c r="J74">
        <f>'Russian Bonds'!J75-'Russian Bonds'!J74</f>
        <v>3.9999999999999147E-2</v>
      </c>
      <c r="K74">
        <f>'Russian Bonds'!K75-'Russian Bonds'!K74</f>
        <v>2.9999999999999361E-2</v>
      </c>
      <c r="L74">
        <f>'Russian Bonds'!L75-'Russian Bonds'!L74</f>
        <v>1.9999999999999574E-2</v>
      </c>
      <c r="M74">
        <f>'Russian Bonds'!M75-'Russian Bonds'!M74</f>
        <v>1.9999999999999574E-2</v>
      </c>
      <c r="O74" s="129">
        <f t="shared" si="23"/>
        <v>5.9999999999998721E-2</v>
      </c>
      <c r="P74" s="170">
        <f>List1R!X131</f>
        <v>5.6178015150287424</v>
      </c>
      <c r="U74" s="154">
        <f t="shared" si="12"/>
        <v>41415</v>
      </c>
      <c r="V74">
        <f t="shared" si="13"/>
        <v>5.5333333333333477E-2</v>
      </c>
      <c r="W74">
        <f t="shared" si="14"/>
        <v>6.4007469683614218E-2</v>
      </c>
      <c r="X74">
        <f>LN(List1R!W387/List1R!W386)</f>
        <v>1.1168591343101368E-3</v>
      </c>
      <c r="Y74" s="26">
        <f t="shared" si="15"/>
        <v>0.20423697435454299</v>
      </c>
      <c r="Z74" s="26">
        <f t="shared" si="16"/>
        <v>-1.1804721696713762E-2</v>
      </c>
      <c r="AA74" s="26">
        <f t="shared" si="17"/>
        <v>-1.5814886621971937E-4</v>
      </c>
      <c r="AB74" s="26">
        <f t="shared" si="18"/>
        <v>0.16061625199441268</v>
      </c>
      <c r="AC74" s="26">
        <f t="shared" si="19"/>
        <v>-1.1243137639608934E-4</v>
      </c>
      <c r="AD74" s="26">
        <f t="shared" si="20"/>
        <v>-1.8736236082586384E-5</v>
      </c>
      <c r="AE74" s="166">
        <f t="shared" si="21"/>
        <v>-3.7329807706022899E-2</v>
      </c>
      <c r="AF74" s="166">
        <f t="shared" si="21"/>
        <v>-5.0011062662757622E-4</v>
      </c>
      <c r="AG74" s="166">
        <f t="shared" si="22"/>
        <v>-3.5553922987933577E-4</v>
      </c>
      <c r="AH74" s="166">
        <f t="shared" si="22"/>
        <v>-5.9249180799603636E-5</v>
      </c>
    </row>
    <row r="75" spans="1:34" x14ac:dyDescent="0.2">
      <c r="A75" s="106">
        <v>41046</v>
      </c>
      <c r="B75">
        <f>'Russian Bonds'!B76-'Russian Bonds'!B75</f>
        <v>9.9999999999997868E-3</v>
      </c>
      <c r="C75">
        <f>'Russian Bonds'!C76-'Russian Bonds'!C75</f>
        <v>1.0000000000001563E-2</v>
      </c>
      <c r="D75">
        <f>'Russian Bonds'!D76-'Russian Bonds'!D75</f>
        <v>1.9999999999999574E-2</v>
      </c>
      <c r="E75">
        <f>'Russian Bonds'!E76-'Russian Bonds'!E75</f>
        <v>1.9999999999999574E-2</v>
      </c>
      <c r="F75">
        <f>'Russian Bonds'!F76-'Russian Bonds'!F75</f>
        <v>2.9999999999999361E-2</v>
      </c>
      <c r="G75">
        <f>'Russian Bonds'!G76-'Russian Bonds'!G75</f>
        <v>6.0000000000000497E-2</v>
      </c>
      <c r="H75">
        <f>'Russian Bonds'!H76-'Russian Bonds'!H75</f>
        <v>9.0000000000001634E-2</v>
      </c>
      <c r="I75">
        <f>'Russian Bonds'!I76-'Russian Bonds'!I75</f>
        <v>8.9999999999999858E-2</v>
      </c>
      <c r="J75">
        <f>'Russian Bonds'!J76-'Russian Bonds'!J75</f>
        <v>0.10000000000000142</v>
      </c>
      <c r="K75">
        <f>'Russian Bonds'!K76-'Russian Bonds'!K75</f>
        <v>8.0000000000000071E-2</v>
      </c>
      <c r="L75">
        <f>'Russian Bonds'!L76-'Russian Bonds'!L75</f>
        <v>7.0000000000000284E-2</v>
      </c>
      <c r="M75">
        <f>'Russian Bonds'!M76-'Russian Bonds'!M75</f>
        <v>5.0000000000000711E-2</v>
      </c>
      <c r="O75" s="129">
        <f t="shared" si="23"/>
        <v>0.10000000000000142</v>
      </c>
      <c r="P75" s="170">
        <f>List1R!X132</f>
        <v>5.6131021533589749</v>
      </c>
      <c r="U75" s="154">
        <f t="shared" si="12"/>
        <v>41416</v>
      </c>
      <c r="V75">
        <f t="shared" si="13"/>
        <v>5.5294117647058959E-2</v>
      </c>
      <c r="W75">
        <f t="shared" si="14"/>
        <v>6.3963186623462384E-2</v>
      </c>
      <c r="X75">
        <f>LN(List1R!W388/List1R!W387)</f>
        <v>-4.4256982002984115E-4</v>
      </c>
      <c r="Y75" s="26">
        <f t="shared" si="15"/>
        <v>0.20409474086542823</v>
      </c>
      <c r="Z75" s="26">
        <f t="shared" si="16"/>
        <v>-1.1809349162303185E-2</v>
      </c>
      <c r="AA75" s="26">
        <f t="shared" si="17"/>
        <v>-2.0319274099308901E-4</v>
      </c>
      <c r="AB75" s="26">
        <f t="shared" si="18"/>
        <v>0.16050419715603492</v>
      </c>
      <c r="AC75" s="26">
        <f t="shared" si="19"/>
        <v>-1.4445377744043119E-4</v>
      </c>
      <c r="AD75" s="26">
        <f t="shared" si="20"/>
        <v>-5.616954057127755E-5</v>
      </c>
      <c r="AE75" s="166">
        <f t="shared" si="21"/>
        <v>-3.7344441037079526E-2</v>
      </c>
      <c r="AF75" s="166">
        <f t="shared" si="21"/>
        <v>-6.4255186555082513E-4</v>
      </c>
      <c r="AG75" s="166">
        <f t="shared" si="22"/>
        <v>-4.5680295332681058E-4</v>
      </c>
      <c r="AH75" s="166">
        <f t="shared" si="22"/>
        <v>-1.7762368333047244E-4</v>
      </c>
    </row>
    <row r="76" spans="1:34" x14ac:dyDescent="0.2">
      <c r="A76" s="106">
        <v>41047</v>
      </c>
      <c r="B76">
        <f>'Russian Bonds'!B77-'Russian Bonds'!B76</f>
        <v>9.9999999999997868E-3</v>
      </c>
      <c r="C76">
        <f>'Russian Bonds'!C77-'Russian Bonds'!C76</f>
        <v>9.9999999999997868E-3</v>
      </c>
      <c r="D76">
        <f>'Russian Bonds'!D77-'Russian Bonds'!D76</f>
        <v>0</v>
      </c>
      <c r="E76">
        <f>'Russian Bonds'!E77-'Russian Bonds'!E76</f>
        <v>0</v>
      </c>
      <c r="F76">
        <f>'Russian Bonds'!F77-'Russian Bonds'!F76</f>
        <v>0</v>
      </c>
      <c r="G76">
        <f>'Russian Bonds'!G77-'Russian Bonds'!G76</f>
        <v>-9.9999999999997868E-3</v>
      </c>
      <c r="H76">
        <f>'Russian Bonds'!H77-'Russian Bonds'!H76</f>
        <v>-4.0000000000000924E-2</v>
      </c>
      <c r="I76">
        <f>'Russian Bonds'!I77-'Russian Bonds'!I76</f>
        <v>-5.0000000000000711E-2</v>
      </c>
      <c r="J76">
        <f>'Russian Bonds'!J77-'Russian Bonds'!J76</f>
        <v>-7.0000000000000284E-2</v>
      </c>
      <c r="K76">
        <f>'Russian Bonds'!K77-'Russian Bonds'!K76</f>
        <v>-6.9999999999998508E-2</v>
      </c>
      <c r="L76">
        <f>'Russian Bonds'!L77-'Russian Bonds'!L76</f>
        <v>-7.0000000000000284E-2</v>
      </c>
      <c r="M76">
        <f>'Russian Bonds'!M77-'Russian Bonds'!M76</f>
        <v>-7.0000000000000284E-2</v>
      </c>
      <c r="O76" s="129">
        <f t="shared" si="23"/>
        <v>9.9999999999997868E-3</v>
      </c>
      <c r="P76" s="170">
        <f>List1R!X133</f>
        <v>5.6063273501462332</v>
      </c>
      <c r="U76" s="154">
        <f t="shared" si="12"/>
        <v>41417</v>
      </c>
      <c r="V76">
        <f t="shared" si="13"/>
        <v>5.541176470588248E-2</v>
      </c>
      <c r="W76">
        <f t="shared" si="14"/>
        <v>6.4020191038122939E-2</v>
      </c>
      <c r="X76">
        <f>LN(List1R!W389/List1R!W388)</f>
        <v>-1.9842355771124628E-3</v>
      </c>
      <c r="Y76" s="26">
        <f t="shared" si="15"/>
        <v>0.20434500002310829</v>
      </c>
      <c r="Z76" s="26">
        <f t="shared" si="16"/>
        <v>-1.1814919335299337E-2</v>
      </c>
      <c r="AA76" s="26">
        <f t="shared" si="17"/>
        <v>-9.0415715299975278E-5</v>
      </c>
      <c r="AB76" s="26">
        <f t="shared" si="18"/>
        <v>0.1607156081330651</v>
      </c>
      <c r="AC76" s="26">
        <f t="shared" si="19"/>
        <v>-6.4286243253224666E-5</v>
      </c>
      <c r="AD76" s="26">
        <f t="shared" si="20"/>
        <v>-1.8746703269928681E-5</v>
      </c>
      <c r="AE76" s="166">
        <f t="shared" si="21"/>
        <v>-3.7362055470708533E-2</v>
      </c>
      <c r="AF76" s="166">
        <f t="shared" si="21"/>
        <v>-2.8591959662125618E-4</v>
      </c>
      <c r="AG76" s="166">
        <f t="shared" si="22"/>
        <v>-2.0329095089582257E-4</v>
      </c>
      <c r="AH76" s="166">
        <f t="shared" si="22"/>
        <v>-5.9282280952300981E-5</v>
      </c>
    </row>
    <row r="77" spans="1:34" x14ac:dyDescent="0.2">
      <c r="A77" s="106">
        <v>41048</v>
      </c>
      <c r="B77">
        <f>'Russian Bonds'!B78-'Russian Bonds'!B77</f>
        <v>-4.0000000000000924E-2</v>
      </c>
      <c r="C77">
        <f>'Russian Bonds'!C78-'Russian Bonds'!C77</f>
        <v>-4.0000000000000924E-2</v>
      </c>
      <c r="D77">
        <f>'Russian Bonds'!D78-'Russian Bonds'!D77</f>
        <v>-2.9999999999999361E-2</v>
      </c>
      <c r="E77">
        <f>'Russian Bonds'!E78-'Russian Bonds'!E77</f>
        <v>-1.9999999999999574E-2</v>
      </c>
      <c r="F77">
        <f>'Russian Bonds'!F78-'Russian Bonds'!F77</f>
        <v>1.9999999999999574E-2</v>
      </c>
      <c r="G77">
        <f>'Russian Bonds'!G78-'Russian Bonds'!G77</f>
        <v>3.9999999999999147E-2</v>
      </c>
      <c r="H77">
        <f>'Russian Bonds'!H78-'Russian Bonds'!H77</f>
        <v>4.0000000000000924E-2</v>
      </c>
      <c r="I77">
        <f>'Russian Bonds'!I78-'Russian Bonds'!I77</f>
        <v>3.0000000000001137E-2</v>
      </c>
      <c r="J77">
        <f>'Russian Bonds'!J78-'Russian Bonds'!J77</f>
        <v>2.9999999999999361E-2</v>
      </c>
      <c r="K77">
        <f>'Russian Bonds'!K78-'Russian Bonds'!K77</f>
        <v>1.9999999999999574E-2</v>
      </c>
      <c r="L77">
        <f>'Russian Bonds'!L78-'Russian Bonds'!L77</f>
        <v>1.9999999999999574E-2</v>
      </c>
      <c r="M77">
        <f>'Russian Bonds'!M78-'Russian Bonds'!M77</f>
        <v>2.9999999999999361E-2</v>
      </c>
      <c r="O77" s="129">
        <f t="shared" si="23"/>
        <v>4.0000000000000924E-2</v>
      </c>
      <c r="P77" s="170">
        <f>List1R!X134</f>
        <v>5.5840453451520293</v>
      </c>
      <c r="U77" s="154">
        <f t="shared" si="12"/>
        <v>41418</v>
      </c>
      <c r="V77">
        <f t="shared" si="13"/>
        <v>5.5529411764706015E-2</v>
      </c>
      <c r="W77">
        <f t="shared" si="14"/>
        <v>6.4006648061087565E-2</v>
      </c>
      <c r="X77">
        <f>LN(List1R!W390/List1R!W389)</f>
        <v>-8.5858804188789915E-4</v>
      </c>
      <c r="Y77" s="26">
        <f t="shared" si="15"/>
        <v>0.20443114140609739</v>
      </c>
      <c r="Z77" s="26">
        <f t="shared" si="16"/>
        <v>-1.1827438468792997E-2</v>
      </c>
      <c r="AA77" s="26">
        <f t="shared" si="17"/>
        <v>-1.5828458826165089E-4</v>
      </c>
      <c r="AB77" s="26">
        <f t="shared" si="18"/>
        <v>0.16081097897699226</v>
      </c>
      <c r="AC77" s="26">
        <f t="shared" si="19"/>
        <v>-1.1256768528389504E-4</v>
      </c>
      <c r="AD77" s="26">
        <f t="shared" si="20"/>
        <v>-1.3128972114015273E-4</v>
      </c>
      <c r="AE77" s="166">
        <f t="shared" si="21"/>
        <v>-3.7401644446880197E-2</v>
      </c>
      <c r="AF77" s="166">
        <f t="shared" si="21"/>
        <v>-5.0053981740876875E-4</v>
      </c>
      <c r="AG77" s="166">
        <f t="shared" si="22"/>
        <v>-3.5597027643012613E-4</v>
      </c>
      <c r="AH77" s="166">
        <f t="shared" si="22"/>
        <v>-4.1517455217124122E-4</v>
      </c>
    </row>
    <row r="78" spans="1:34" x14ac:dyDescent="0.2">
      <c r="A78" s="106">
        <v>41051</v>
      </c>
      <c r="B78">
        <f>'Russian Bonds'!B79-'Russian Bonds'!B78</f>
        <v>6.0000000000000497E-2</v>
      </c>
      <c r="C78">
        <f>'Russian Bonds'!C79-'Russian Bonds'!C78</f>
        <v>3.0000000000001137E-2</v>
      </c>
      <c r="D78">
        <f>'Russian Bonds'!D79-'Russian Bonds'!D78</f>
        <v>9.9999999999997868E-3</v>
      </c>
      <c r="E78">
        <f>'Russian Bonds'!E79-'Russian Bonds'!E78</f>
        <v>0</v>
      </c>
      <c r="F78">
        <f>'Russian Bonds'!F79-'Russian Bonds'!F78</f>
        <v>-2.9999999999999361E-2</v>
      </c>
      <c r="G78">
        <f>'Russian Bonds'!G79-'Russian Bonds'!G78</f>
        <v>-2.9999999999999361E-2</v>
      </c>
      <c r="H78">
        <f>'Russian Bonds'!H79-'Russian Bonds'!H78</f>
        <v>-2.000000000000135E-2</v>
      </c>
      <c r="I78">
        <f>'Russian Bonds'!I79-'Russian Bonds'!I78</f>
        <v>-9.9999999999997868E-3</v>
      </c>
      <c r="J78">
        <f>'Russian Bonds'!J79-'Russian Bonds'!J78</f>
        <v>-1.9999999999999574E-2</v>
      </c>
      <c r="K78">
        <f>'Russian Bonds'!K79-'Russian Bonds'!K78</f>
        <v>-1.9999999999999574E-2</v>
      </c>
      <c r="L78">
        <f>'Russian Bonds'!L79-'Russian Bonds'!L78</f>
        <v>-9.9999999999997868E-3</v>
      </c>
      <c r="M78">
        <f>'Russian Bonds'!M79-'Russian Bonds'!M78</f>
        <v>-1.9999999999999574E-2</v>
      </c>
      <c r="O78" s="129">
        <f t="shared" si="23"/>
        <v>3.0000000000001137E-2</v>
      </c>
      <c r="P78" s="170">
        <f>List1R!X135</f>
        <v>5.604932521617382</v>
      </c>
      <c r="U78" s="154">
        <f t="shared" si="12"/>
        <v>41419</v>
      </c>
      <c r="V78">
        <f t="shared" si="13"/>
        <v>5.5450980392156991E-2</v>
      </c>
      <c r="W78">
        <f t="shared" si="14"/>
        <v>6.4036020739824423E-2</v>
      </c>
      <c r="X78">
        <f>LN(List1R!W391/List1R!W390)</f>
        <v>-2.509259568168777E-3</v>
      </c>
      <c r="Y78" s="26">
        <f t="shared" si="15"/>
        <v>0.20442104110228271</v>
      </c>
      <c r="Z78" s="26">
        <f t="shared" si="16"/>
        <v>-1.1816249007945145E-2</v>
      </c>
      <c r="AA78" s="26">
        <f t="shared" si="17"/>
        <v>-2.2612069348229131E-5</v>
      </c>
      <c r="AB78" s="26">
        <f t="shared" si="18"/>
        <v>0.16078086136159683</v>
      </c>
      <c r="AC78" s="26">
        <f t="shared" si="19"/>
        <v>-1.607808613615934E-5</v>
      </c>
      <c r="AD78" s="26">
        <f t="shared" si="20"/>
        <v>-1.6878501046260332E-4</v>
      </c>
      <c r="AE78" s="166">
        <f t="shared" si="21"/>
        <v>-3.7366260264811713E-2</v>
      </c>
      <c r="AF78" s="166">
        <f t="shared" si="21"/>
        <v>-7.1505641750083156E-5</v>
      </c>
      <c r="AG78" s="166">
        <f t="shared" si="22"/>
        <v>-5.0843372606639615E-5</v>
      </c>
      <c r="AH78" s="166">
        <f t="shared" si="22"/>
        <v>-5.3374506795717674E-4</v>
      </c>
    </row>
    <row r="79" spans="1:34" x14ac:dyDescent="0.2">
      <c r="A79" s="106">
        <v>41052</v>
      </c>
      <c r="B79">
        <f>'Russian Bonds'!B80-'Russian Bonds'!B79</f>
        <v>1.9999999999999574E-2</v>
      </c>
      <c r="C79">
        <f>'Russian Bonds'!C80-'Russian Bonds'!C79</f>
        <v>2.9999999999999361E-2</v>
      </c>
      <c r="D79">
        <f>'Russian Bonds'!D80-'Russian Bonds'!D79</f>
        <v>4.0000000000000924E-2</v>
      </c>
      <c r="E79">
        <f>'Russian Bonds'!E80-'Russian Bonds'!E79</f>
        <v>3.9999999999999147E-2</v>
      </c>
      <c r="F79">
        <f>'Russian Bonds'!F80-'Russian Bonds'!F79</f>
        <v>3.9999999999999147E-2</v>
      </c>
      <c r="G79">
        <f>'Russian Bonds'!G80-'Russian Bonds'!G79</f>
        <v>1.9999999999999574E-2</v>
      </c>
      <c r="H79">
        <f>'Russian Bonds'!H80-'Russian Bonds'!H79</f>
        <v>-2.9999999999999361E-2</v>
      </c>
      <c r="I79">
        <f>'Russian Bonds'!I80-'Russian Bonds'!I79</f>
        <v>-6.0000000000000497E-2</v>
      </c>
      <c r="J79">
        <f>'Russian Bonds'!J80-'Russian Bonds'!J79</f>
        <v>-6.0000000000000497E-2</v>
      </c>
      <c r="K79">
        <f>'Russian Bonds'!K80-'Russian Bonds'!K79</f>
        <v>-6.0000000000000497E-2</v>
      </c>
      <c r="L79">
        <f>'Russian Bonds'!L80-'Russian Bonds'!L79</f>
        <v>-8.0000000000000071E-2</v>
      </c>
      <c r="M79">
        <f>'Russian Bonds'!M80-'Russian Bonds'!M79</f>
        <v>-8.0000000000000071E-2</v>
      </c>
      <c r="O79" s="129">
        <f t="shared" si="23"/>
        <v>4.0000000000000924E-2</v>
      </c>
      <c r="P79" s="170">
        <f>List1R!X136</f>
        <v>5.5987353244699936</v>
      </c>
      <c r="U79" s="154">
        <f t="shared" si="12"/>
        <v>41422</v>
      </c>
      <c r="V79">
        <f t="shared" si="13"/>
        <v>5.5490196078431489E-2</v>
      </c>
      <c r="W79">
        <f t="shared" si="14"/>
        <v>6.4036020739824423E-2</v>
      </c>
      <c r="X79">
        <f>LN(List1R!W392/List1R!W391)</f>
        <v>1.391642115401106E-3</v>
      </c>
      <c r="Y79" s="26">
        <f t="shared" si="15"/>
        <v>0.20446025678855723</v>
      </c>
      <c r="Z79" s="26">
        <f t="shared" si="16"/>
        <v>-1.1791616851465465E-2</v>
      </c>
      <c r="AA79" s="26">
        <f t="shared" si="17"/>
        <v>-1.1307995458428693E-4</v>
      </c>
      <c r="AB79" s="26">
        <f t="shared" si="18"/>
        <v>0.16082007704787132</v>
      </c>
      <c r="AC79" s="26">
        <f t="shared" si="19"/>
        <v>-8.0410038523936791E-5</v>
      </c>
      <c r="AD79" s="26">
        <f t="shared" si="20"/>
        <v>-7.5031246480109794E-5</v>
      </c>
      <c r="AE79" s="166">
        <f t="shared" si="21"/>
        <v>-3.7288366546654246E-2</v>
      </c>
      <c r="AF79" s="166">
        <f t="shared" si="21"/>
        <v>-3.5759021419474551E-4</v>
      </c>
      <c r="AG79" s="166">
        <f t="shared" si="22"/>
        <v>-2.5427886847752409E-4</v>
      </c>
      <c r="AH79" s="166">
        <f t="shared" si="22"/>
        <v>-2.3726963455863857E-4</v>
      </c>
    </row>
    <row r="80" spans="1:34" x14ac:dyDescent="0.2">
      <c r="A80" s="106">
        <v>41053</v>
      </c>
      <c r="B80">
        <f>'Russian Bonds'!B81-'Russian Bonds'!B80</f>
        <v>2.000000000000135E-2</v>
      </c>
      <c r="C80">
        <f>'Russian Bonds'!C81-'Russian Bonds'!C80</f>
        <v>9.9999999999997868E-3</v>
      </c>
      <c r="D80">
        <f>'Russian Bonds'!D81-'Russian Bonds'!D80</f>
        <v>0</v>
      </c>
      <c r="E80">
        <f>'Russian Bonds'!E81-'Russian Bonds'!E80</f>
        <v>-9.9999999999997868E-3</v>
      </c>
      <c r="F80">
        <f>'Russian Bonds'!F81-'Russian Bonds'!F80</f>
        <v>-9.9999999999997868E-3</v>
      </c>
      <c r="G80">
        <f>'Russian Bonds'!G81-'Russian Bonds'!G80</f>
        <v>-9.9999999999997868E-3</v>
      </c>
      <c r="H80">
        <f>'Russian Bonds'!H81-'Russian Bonds'!H80</f>
        <v>2.9999999999999361E-2</v>
      </c>
      <c r="I80">
        <f>'Russian Bonds'!I81-'Russian Bonds'!I80</f>
        <v>3.9999999999999147E-2</v>
      </c>
      <c r="J80">
        <f>'Russian Bonds'!J81-'Russian Bonds'!J80</f>
        <v>3.0000000000001137E-2</v>
      </c>
      <c r="K80">
        <f>'Russian Bonds'!K81-'Russian Bonds'!K80</f>
        <v>9.9999999999997868E-3</v>
      </c>
      <c r="L80">
        <f>'Russian Bonds'!L81-'Russian Bonds'!L80</f>
        <v>9.9999999999997868E-3</v>
      </c>
      <c r="M80">
        <f>'Russian Bonds'!M81-'Russian Bonds'!M80</f>
        <v>0</v>
      </c>
      <c r="O80" s="129">
        <f t="shared" si="23"/>
        <v>3.9999999999999147E-2</v>
      </c>
      <c r="P80" s="170">
        <f>List1R!X137</f>
        <v>5.6021529787297508</v>
      </c>
      <c r="U80" s="154">
        <f t="shared" si="12"/>
        <v>41423</v>
      </c>
      <c r="V80">
        <f t="shared" si="13"/>
        <v>5.5529411764706008E-2</v>
      </c>
      <c r="W80">
        <f t="shared" si="14"/>
        <v>6.39809732673631E-2</v>
      </c>
      <c r="X80">
        <f>LN(List1R!W393/List1R!W392)</f>
        <v>-2.0247963140295746E-3</v>
      </c>
      <c r="Y80" s="26">
        <f t="shared" si="15"/>
        <v>0.2043714129043</v>
      </c>
      <c r="Z80" s="26">
        <f t="shared" si="16"/>
        <v>-1.1786924099731149E-2</v>
      </c>
      <c r="AA80" s="26">
        <f t="shared" si="17"/>
        <v>-1.1302620577422517E-4</v>
      </c>
      <c r="AB80" s="26">
        <f t="shared" si="18"/>
        <v>0.16076874769941335</v>
      </c>
      <c r="AC80" s="26">
        <f t="shared" si="19"/>
        <v>-8.0384373849707818E-5</v>
      </c>
      <c r="AD80" s="26">
        <f t="shared" si="20"/>
        <v>-1.312526493320608E-4</v>
      </c>
      <c r="AE80" s="166">
        <f t="shared" si="21"/>
        <v>-3.7273526762680101E-2</v>
      </c>
      <c r="AF80" s="166">
        <f t="shared" si="21"/>
        <v>-3.5742024553342655E-4</v>
      </c>
      <c r="AG80" s="166">
        <f t="shared" si="22"/>
        <v>-2.5419770965155432E-4</v>
      </c>
      <c r="AH80" s="166">
        <f t="shared" si="22"/>
        <v>-4.1505732082069004E-4</v>
      </c>
    </row>
    <row r="81" spans="1:34" x14ac:dyDescent="0.2">
      <c r="A81" s="106">
        <v>41054</v>
      </c>
      <c r="B81">
        <f>'Russian Bonds'!B82-'Russian Bonds'!B81</f>
        <v>0.10999999999999943</v>
      </c>
      <c r="C81">
        <f>'Russian Bonds'!C82-'Russian Bonds'!C81</f>
        <v>9.9999999999999645E-2</v>
      </c>
      <c r="D81">
        <f>'Russian Bonds'!D82-'Russian Bonds'!D81</f>
        <v>8.0000000000000071E-2</v>
      </c>
      <c r="E81">
        <f>'Russian Bonds'!E82-'Russian Bonds'!E81</f>
        <v>7.0000000000000284E-2</v>
      </c>
      <c r="F81">
        <f>'Russian Bonds'!F82-'Russian Bonds'!F81</f>
        <v>9.9999999999997868E-3</v>
      </c>
      <c r="G81">
        <f>'Russian Bonds'!G82-'Russian Bonds'!G81</f>
        <v>0</v>
      </c>
      <c r="H81">
        <f>'Russian Bonds'!H82-'Russian Bonds'!H81</f>
        <v>9.9999999999997868E-3</v>
      </c>
      <c r="I81">
        <f>'Russian Bonds'!I82-'Russian Bonds'!I81</f>
        <v>2.000000000000135E-2</v>
      </c>
      <c r="J81">
        <f>'Russian Bonds'!J82-'Russian Bonds'!J81</f>
        <v>2.9999999999999361E-2</v>
      </c>
      <c r="K81">
        <f>'Russian Bonds'!K82-'Russian Bonds'!K81</f>
        <v>3.9999999999999147E-2</v>
      </c>
      <c r="L81">
        <f>'Russian Bonds'!L82-'Russian Bonds'!L81</f>
        <v>4.0000000000000924E-2</v>
      </c>
      <c r="M81">
        <f>'Russian Bonds'!M82-'Russian Bonds'!M81</f>
        <v>5.0000000000000711E-2</v>
      </c>
      <c r="O81" s="129">
        <f t="shared" si="23"/>
        <v>9.9999999999999645E-2</v>
      </c>
      <c r="P81" s="170">
        <f>List1R!X138</f>
        <v>5.625250317682899</v>
      </c>
      <c r="U81" s="154">
        <f t="shared" si="12"/>
        <v>41424</v>
      </c>
      <c r="V81">
        <f t="shared" si="13"/>
        <v>5.5137254901960919E-2</v>
      </c>
      <c r="W81">
        <f t="shared" si="14"/>
        <v>6.4026637882726029E-2</v>
      </c>
      <c r="X81">
        <f>LN(List1R!W394/List1R!W393)</f>
        <v>-3.4145347623306803E-4</v>
      </c>
      <c r="Y81" s="26">
        <f t="shared" si="15"/>
        <v>0.20408548782242336</v>
      </c>
      <c r="Z81" s="26">
        <f t="shared" si="16"/>
        <v>-1.1761562237569544E-2</v>
      </c>
      <c r="AA81" s="26">
        <f t="shared" si="17"/>
        <v>0</v>
      </c>
      <c r="AB81" s="26">
        <f t="shared" si="18"/>
        <v>0.16045170244487131</v>
      </c>
      <c r="AC81" s="26">
        <f t="shared" si="19"/>
        <v>0</v>
      </c>
      <c r="AD81" s="26">
        <f t="shared" si="20"/>
        <v>-1.8720582088429605E-5</v>
      </c>
      <c r="AE81" s="166">
        <f t="shared" si="21"/>
        <v>-3.7193325512546185E-2</v>
      </c>
      <c r="AF81" s="166">
        <f t="shared" si="21"/>
        <v>0</v>
      </c>
      <c r="AG81" s="166">
        <f t="shared" si="22"/>
        <v>0</v>
      </c>
      <c r="AH81" s="166">
        <f t="shared" si="22"/>
        <v>-5.9199678523589251E-5</v>
      </c>
    </row>
    <row r="82" spans="1:34" x14ac:dyDescent="0.2">
      <c r="A82" s="106">
        <v>41055</v>
      </c>
      <c r="B82">
        <f>'Russian Bonds'!B83-'Russian Bonds'!B82</f>
        <v>0.12999999999999901</v>
      </c>
      <c r="C82">
        <f>'Russian Bonds'!C83-'Russian Bonds'!C82</f>
        <v>6.0000000000000497E-2</v>
      </c>
      <c r="D82">
        <f>'Russian Bonds'!D83-'Russian Bonds'!D82</f>
        <v>1.9999999999999574E-2</v>
      </c>
      <c r="E82">
        <f>'Russian Bonds'!E83-'Russian Bonds'!E82</f>
        <v>0</v>
      </c>
      <c r="F82">
        <f>'Russian Bonds'!F83-'Russian Bonds'!F82</f>
        <v>3.0000000000001137E-2</v>
      </c>
      <c r="G82">
        <f>'Russian Bonds'!G83-'Russian Bonds'!G82</f>
        <v>3.9999999999999147E-2</v>
      </c>
      <c r="H82">
        <f>'Russian Bonds'!H83-'Russian Bonds'!H82</f>
        <v>1.0000000000001563E-2</v>
      </c>
      <c r="I82">
        <f>'Russian Bonds'!I83-'Russian Bonds'!I82</f>
        <v>0</v>
      </c>
      <c r="J82">
        <f>'Russian Bonds'!J83-'Russian Bonds'!J82</f>
        <v>0</v>
      </c>
      <c r="K82">
        <f>'Russian Bonds'!K83-'Russian Bonds'!K82</f>
        <v>3.0000000000001137E-2</v>
      </c>
      <c r="L82">
        <f>'Russian Bonds'!L83-'Russian Bonds'!L82</f>
        <v>5.9999999999998721E-2</v>
      </c>
      <c r="M82">
        <f>'Russian Bonds'!M83-'Russian Bonds'!M82</f>
        <v>8.0000000000000071E-2</v>
      </c>
      <c r="O82" s="129">
        <f t="shared" si="23"/>
        <v>8.0000000000000071E-2</v>
      </c>
      <c r="P82" s="170">
        <f>List1R!X139</f>
        <v>5.6202727582329448</v>
      </c>
      <c r="U82" s="154">
        <f t="shared" si="12"/>
        <v>41425</v>
      </c>
      <c r="V82">
        <f t="shared" si="13"/>
        <v>5.4901960784313857E-2</v>
      </c>
      <c r="W82">
        <f t="shared" si="14"/>
        <v>6.3682654452273266E-2</v>
      </c>
      <c r="X82">
        <f>LN(List1R!W395/List1R!W394)</f>
        <v>4.7464981484786834E-3</v>
      </c>
      <c r="Y82" s="26">
        <f t="shared" si="15"/>
        <v>0.20304996858263727</v>
      </c>
      <c r="Z82" s="26">
        <f t="shared" si="16"/>
        <v>-1.1697095917705784E-2</v>
      </c>
      <c r="AA82" s="26">
        <f t="shared" si="17"/>
        <v>-4.4925975403979199E-5</v>
      </c>
      <c r="AB82" s="26">
        <f t="shared" si="18"/>
        <v>0.15965060593403282</v>
      </c>
      <c r="AC82" s="26">
        <f t="shared" si="19"/>
        <v>-3.1930121186808717E-5</v>
      </c>
      <c r="AD82" s="26">
        <f t="shared" si="20"/>
        <v>-9.3130493869545192E-5</v>
      </c>
      <c r="AE82" s="166">
        <f t="shared" si="21"/>
        <v>-3.6989465109407753E-2</v>
      </c>
      <c r="AF82" s="166">
        <f t="shared" si="21"/>
        <v>-1.4206840838127752E-4</v>
      </c>
      <c r="AG82" s="166">
        <f t="shared" si="22"/>
        <v>-1.0097190891551427E-4</v>
      </c>
      <c r="AH82" s="166">
        <f t="shared" si="22"/>
        <v>-2.9450448024411098E-4</v>
      </c>
    </row>
    <row r="83" spans="1:34" x14ac:dyDescent="0.2">
      <c r="A83" s="106">
        <v>41058</v>
      </c>
      <c r="B83">
        <f>'Russian Bonds'!B84-'Russian Bonds'!B83</f>
        <v>0.16000000000000014</v>
      </c>
      <c r="C83">
        <f>'Russian Bonds'!C84-'Russian Bonds'!C83</f>
        <v>0.16000000000000014</v>
      </c>
      <c r="D83">
        <f>'Russian Bonds'!D84-'Russian Bonds'!D83</f>
        <v>0.14000000000000057</v>
      </c>
      <c r="E83">
        <f>'Russian Bonds'!E84-'Russian Bonds'!E83</f>
        <v>0.11000000000000121</v>
      </c>
      <c r="F83">
        <f>'Russian Bonds'!F84-'Russian Bonds'!F83</f>
        <v>-9.9999999999997868E-3</v>
      </c>
      <c r="G83">
        <f>'Russian Bonds'!G84-'Russian Bonds'!G83</f>
        <v>-2.9999999999999361E-2</v>
      </c>
      <c r="H83">
        <f>'Russian Bonds'!H84-'Russian Bonds'!H83</f>
        <v>0</v>
      </c>
      <c r="I83">
        <f>'Russian Bonds'!I84-'Russian Bonds'!I83</f>
        <v>9.9999999999997868E-3</v>
      </c>
      <c r="J83">
        <f>'Russian Bonds'!J84-'Russian Bonds'!J83</f>
        <v>-1.9999999999999574E-2</v>
      </c>
      <c r="K83">
        <f>'Russian Bonds'!K84-'Russian Bonds'!K83</f>
        <v>-3.0000000000001137E-2</v>
      </c>
      <c r="L83">
        <f>'Russian Bonds'!L84-'Russian Bonds'!L83</f>
        <v>-3.9999999999999147E-2</v>
      </c>
      <c r="M83">
        <f>'Russian Bonds'!M84-'Russian Bonds'!M83</f>
        <v>-3.0000000000001137E-2</v>
      </c>
      <c r="O83" s="129">
        <f t="shared" si="23"/>
        <v>0.16000000000000014</v>
      </c>
      <c r="P83" s="170">
        <f>List1R!X140</f>
        <v>5.6097088329811484</v>
      </c>
      <c r="U83" s="154">
        <f t="shared" si="12"/>
        <v>41426</v>
      </c>
      <c r="V83">
        <f t="shared" si="13"/>
        <v>5.4627450980392296E-2</v>
      </c>
      <c r="W83">
        <f t="shared" si="14"/>
        <v>6.3263869083973148E-2</v>
      </c>
      <c r="X83">
        <f>LN(List1R!W396/List1R!W395)</f>
        <v>-5.9082074761877866E-4</v>
      </c>
      <c r="Y83" s="26">
        <f t="shared" si="15"/>
        <v>0.20180121832749129</v>
      </c>
      <c r="Z83" s="26">
        <f t="shared" si="16"/>
        <v>-1.1652474967757074E-2</v>
      </c>
      <c r="AA83" s="26">
        <f t="shared" si="17"/>
        <v>-2.009152930473854E-4</v>
      </c>
      <c r="AB83" s="26">
        <f t="shared" si="18"/>
        <v>0.1586872554981486</v>
      </c>
      <c r="AC83" s="26">
        <f t="shared" si="19"/>
        <v>-1.4281852994833493E-4</v>
      </c>
      <c r="AD83" s="26">
        <f t="shared" si="20"/>
        <v>-9.2561321996189705E-5</v>
      </c>
      <c r="AE83" s="166">
        <f t="shared" si="21"/>
        <v>-3.6848361276209454E-2</v>
      </c>
      <c r="AF83" s="166">
        <f t="shared" si="21"/>
        <v>-6.3534994278993022E-4</v>
      </c>
      <c r="AG83" s="166">
        <f t="shared" si="22"/>
        <v>-4.5163184671370823E-4</v>
      </c>
      <c r="AH83" s="166">
        <f t="shared" si="22"/>
        <v>-2.9270460074420272E-4</v>
      </c>
    </row>
    <row r="84" spans="1:34" x14ac:dyDescent="0.2">
      <c r="A84" s="106">
        <v>41059</v>
      </c>
      <c r="B84">
        <f>'Russian Bonds'!B85-'Russian Bonds'!B84</f>
        <v>0.10000000000000142</v>
      </c>
      <c r="C84">
        <f>'Russian Bonds'!C85-'Russian Bonds'!C84</f>
        <v>9.9999999999999645E-2</v>
      </c>
      <c r="D84">
        <f>'Russian Bonds'!D85-'Russian Bonds'!D84</f>
        <v>8.9999999999999858E-2</v>
      </c>
      <c r="E84">
        <f>'Russian Bonds'!E85-'Russian Bonds'!E84</f>
        <v>8.9999999999999858E-2</v>
      </c>
      <c r="F84">
        <f>'Russian Bonds'!F85-'Russian Bonds'!F84</f>
        <v>8.0000000000000071E-2</v>
      </c>
      <c r="G84">
        <f>'Russian Bonds'!G85-'Russian Bonds'!G84</f>
        <v>9.9999999999999645E-2</v>
      </c>
      <c r="H84">
        <f>'Russian Bonds'!H85-'Russian Bonds'!H84</f>
        <v>9.9999999999999645E-2</v>
      </c>
      <c r="I84">
        <f>'Russian Bonds'!I85-'Russian Bonds'!I84</f>
        <v>8.9999999999999858E-2</v>
      </c>
      <c r="J84">
        <f>'Russian Bonds'!J85-'Russian Bonds'!J84</f>
        <v>0.10999999999999943</v>
      </c>
      <c r="K84">
        <f>'Russian Bonds'!K85-'Russian Bonds'!K84</f>
        <v>0.13000000000000078</v>
      </c>
      <c r="L84">
        <f>'Russian Bonds'!L85-'Russian Bonds'!L84</f>
        <v>0.16000000000000014</v>
      </c>
      <c r="M84">
        <f>'Russian Bonds'!M85-'Russian Bonds'!M84</f>
        <v>0.16999999999999993</v>
      </c>
      <c r="O84" s="129">
        <f t="shared" si="23"/>
        <v>0.16999999999999993</v>
      </c>
      <c r="P84" s="170">
        <f>List1R!X141</f>
        <v>5.5980955847798333</v>
      </c>
      <c r="U84" s="154">
        <f t="shared" si="12"/>
        <v>41429</v>
      </c>
      <c r="V84">
        <f t="shared" si="13"/>
        <v>5.4039215686274664E-2</v>
      </c>
      <c r="W84">
        <f t="shared" si="14"/>
        <v>6.3348979684692816E-2</v>
      </c>
      <c r="X84">
        <f>LN(List1R!W397/List1R!W396)</f>
        <v>-2.8804307466734924E-3</v>
      </c>
      <c r="Y84" s="26">
        <f t="shared" si="15"/>
        <v>0.20141097989841622</v>
      </c>
      <c r="Z84" s="26">
        <f t="shared" si="16"/>
        <v>-1.1625609576354634E-2</v>
      </c>
      <c r="AA84" s="26">
        <f t="shared" si="17"/>
        <v>-4.4575563437266149E-5</v>
      </c>
      <c r="AB84" s="26">
        <f t="shared" si="18"/>
        <v>0.15823901468431673</v>
      </c>
      <c r="AC84" s="26">
        <f t="shared" si="19"/>
        <v>-3.1647802936865478E-5</v>
      </c>
      <c r="AD84" s="26">
        <f t="shared" si="20"/>
        <v>0</v>
      </c>
      <c r="AE84" s="166">
        <f t="shared" si="21"/>
        <v>-3.6763405449145838E-2</v>
      </c>
      <c r="AF84" s="166">
        <f t="shared" si="21"/>
        <v>-1.4096030844708515E-4</v>
      </c>
      <c r="AG84" s="166">
        <f t="shared" si="22"/>
        <v>-1.0007914022066093E-4</v>
      </c>
      <c r="AH84" s="166">
        <f t="shared" si="22"/>
        <v>0</v>
      </c>
    </row>
    <row r="85" spans="1:34" x14ac:dyDescent="0.2">
      <c r="A85" s="106">
        <v>41060</v>
      </c>
      <c r="B85">
        <f>'Russian Bonds'!B86-'Russian Bonds'!B85</f>
        <v>0</v>
      </c>
      <c r="C85">
        <f>'Russian Bonds'!C86-'Russian Bonds'!C85</f>
        <v>-2.9999999999999361E-2</v>
      </c>
      <c r="D85">
        <f>'Russian Bonds'!D86-'Russian Bonds'!D85</f>
        <v>-3.0000000000001137E-2</v>
      </c>
      <c r="E85">
        <f>'Russian Bonds'!E86-'Russian Bonds'!E85</f>
        <v>-3.0000000000001137E-2</v>
      </c>
      <c r="F85">
        <f>'Russian Bonds'!F86-'Russian Bonds'!F85</f>
        <v>0</v>
      </c>
      <c r="G85">
        <f>'Russian Bonds'!G86-'Russian Bonds'!G85</f>
        <v>0</v>
      </c>
      <c r="H85">
        <f>'Russian Bonds'!H86-'Russian Bonds'!H85</f>
        <v>-1.9999999999999574E-2</v>
      </c>
      <c r="I85">
        <f>'Russian Bonds'!I86-'Russian Bonds'!I85</f>
        <v>-1.9999999999999574E-2</v>
      </c>
      <c r="J85">
        <f>'Russian Bonds'!J86-'Russian Bonds'!J85</f>
        <v>9.9999999999997868E-3</v>
      </c>
      <c r="K85">
        <f>'Russian Bonds'!K86-'Russian Bonds'!K85</f>
        <v>3.9999999999999147E-2</v>
      </c>
      <c r="L85">
        <f>'Russian Bonds'!L86-'Russian Bonds'!L85</f>
        <v>4.9999999999998934E-2</v>
      </c>
      <c r="M85">
        <f>'Russian Bonds'!M86-'Russian Bonds'!M85</f>
        <v>7.0000000000000284E-2</v>
      </c>
      <c r="O85" s="129">
        <f t="shared" si="23"/>
        <v>7.0000000000000284E-2</v>
      </c>
      <c r="P85" s="170">
        <f>List1R!X142</f>
        <v>5.6088427100153471</v>
      </c>
      <c r="U85" s="154">
        <f t="shared" si="12"/>
        <v>41430</v>
      </c>
      <c r="V85">
        <f t="shared" si="13"/>
        <v>5.3764705882353089E-2</v>
      </c>
      <c r="W85">
        <f t="shared" si="14"/>
        <v>6.337739992076924E-2</v>
      </c>
      <c r="X85">
        <f>LN(List1R!W398/List1R!W397)</f>
        <v>4.3457593092329351E-4</v>
      </c>
      <c r="Y85" s="26">
        <f t="shared" si="15"/>
        <v>0.20120258545027075</v>
      </c>
      <c r="Z85" s="26">
        <f t="shared" si="16"/>
        <v>-1.1561395588620326E-2</v>
      </c>
      <c r="AA85" s="26">
        <f t="shared" si="17"/>
        <v>0</v>
      </c>
      <c r="AB85" s="26">
        <f t="shared" si="18"/>
        <v>0.1580112520087843</v>
      </c>
      <c r="AC85" s="26">
        <f t="shared" si="19"/>
        <v>0</v>
      </c>
      <c r="AD85" s="26">
        <f t="shared" si="20"/>
        <v>-3.6898816081091286E-5</v>
      </c>
      <c r="AE85" s="166">
        <f t="shared" si="21"/>
        <v>-3.6560342990263311E-2</v>
      </c>
      <c r="AF85" s="166">
        <f t="shared" si="21"/>
        <v>0</v>
      </c>
      <c r="AG85" s="166">
        <f t="shared" si="22"/>
        <v>0</v>
      </c>
      <c r="AH85" s="166">
        <f t="shared" si="22"/>
        <v>-1.1668430177989672E-4</v>
      </c>
    </row>
    <row r="86" spans="1:34" x14ac:dyDescent="0.2">
      <c r="A86" s="106">
        <v>41061</v>
      </c>
      <c r="B86">
        <f>'Russian Bonds'!B87-'Russian Bonds'!B86</f>
        <v>9.9999999999999645E-2</v>
      </c>
      <c r="C86">
        <f>'Russian Bonds'!C87-'Russian Bonds'!C86</f>
        <v>7.0000000000000284E-2</v>
      </c>
      <c r="D86">
        <f>'Russian Bonds'!D87-'Russian Bonds'!D86</f>
        <v>5.0000000000000711E-2</v>
      </c>
      <c r="E86">
        <f>'Russian Bonds'!E87-'Russian Bonds'!E86</f>
        <v>1.9999999999999574E-2</v>
      </c>
      <c r="F86">
        <f>'Russian Bonds'!F87-'Russian Bonds'!F86</f>
        <v>-6.0000000000000497E-2</v>
      </c>
      <c r="G86">
        <f>'Russian Bonds'!G87-'Russian Bonds'!G86</f>
        <v>-7.0000000000000284E-2</v>
      </c>
      <c r="H86">
        <f>'Russian Bonds'!H87-'Russian Bonds'!H86</f>
        <v>-6.0000000000000497E-2</v>
      </c>
      <c r="I86">
        <f>'Russian Bonds'!I87-'Russian Bonds'!I86</f>
        <v>-7.0000000000000284E-2</v>
      </c>
      <c r="J86">
        <f>'Russian Bonds'!J87-'Russian Bonds'!J86</f>
        <v>-0.10999999999999943</v>
      </c>
      <c r="K86">
        <f>'Russian Bonds'!K87-'Russian Bonds'!K86</f>
        <v>-0.13999999999999879</v>
      </c>
      <c r="L86">
        <f>'Russian Bonds'!L87-'Russian Bonds'!L86</f>
        <v>-0.14999999999999858</v>
      </c>
      <c r="M86">
        <f>'Russian Bonds'!M87-'Russian Bonds'!M86</f>
        <v>-0.16000000000000014</v>
      </c>
      <c r="O86" s="129">
        <f t="shared" si="23"/>
        <v>7.0000000000000284E-2</v>
      </c>
      <c r="P86" s="170">
        <f>List1R!X143</f>
        <v>5.568834541524299</v>
      </c>
      <c r="U86" s="154">
        <f t="shared" si="12"/>
        <v>41431</v>
      </c>
      <c r="V86">
        <f t="shared" si="13"/>
        <v>5.3490196078431522E-2</v>
      </c>
      <c r="W86">
        <f t="shared" si="14"/>
        <v>6.332578133488205E-2</v>
      </c>
      <c r="X86">
        <f>LN(List1R!W399/List1R!W398)</f>
        <v>8.5885057933810091E-4</v>
      </c>
      <c r="Y86" s="26">
        <f t="shared" si="15"/>
        <v>0.20080799285880954</v>
      </c>
      <c r="Z86" s="26">
        <f t="shared" si="16"/>
        <v>-1.1527835177898127E-2</v>
      </c>
      <c r="AA86" s="26">
        <f t="shared" si="17"/>
        <v>0</v>
      </c>
      <c r="AB86" s="26">
        <f t="shared" si="18"/>
        <v>0.15765183718664805</v>
      </c>
      <c r="AC86" s="26">
        <f t="shared" si="19"/>
        <v>0</v>
      </c>
      <c r="AD86" s="26">
        <f t="shared" si="20"/>
        <v>-1.6570178665497809E-4</v>
      </c>
      <c r="AE86" s="166">
        <f t="shared" si="21"/>
        <v>-3.6454215653170426E-2</v>
      </c>
      <c r="AF86" s="166">
        <f t="shared" si="21"/>
        <v>0</v>
      </c>
      <c r="AG86" s="166">
        <f t="shared" si="22"/>
        <v>0</v>
      </c>
      <c r="AH86" s="166">
        <f t="shared" si="22"/>
        <v>-5.239950581890241E-4</v>
      </c>
    </row>
    <row r="87" spans="1:34" x14ac:dyDescent="0.2">
      <c r="A87" s="106">
        <v>41062</v>
      </c>
      <c r="B87">
        <f>'Russian Bonds'!B88-'Russian Bonds'!B87</f>
        <v>-7.0000000000000284E-2</v>
      </c>
      <c r="C87">
        <f>'Russian Bonds'!C88-'Russian Bonds'!C87</f>
        <v>-5.0000000000000711E-2</v>
      </c>
      <c r="D87">
        <f>'Russian Bonds'!D88-'Russian Bonds'!D87</f>
        <v>-5.0000000000000711E-2</v>
      </c>
      <c r="E87">
        <f>'Russian Bonds'!E88-'Russian Bonds'!E87</f>
        <v>-3.9999999999999147E-2</v>
      </c>
      <c r="F87">
        <f>'Russian Bonds'!F88-'Russian Bonds'!F87</f>
        <v>0</v>
      </c>
      <c r="G87">
        <f>'Russian Bonds'!G88-'Russian Bonds'!G87</f>
        <v>-5.9999999999998721E-2</v>
      </c>
      <c r="H87">
        <f>'Russian Bonds'!H88-'Russian Bonds'!H87</f>
        <v>-0.12000000000000099</v>
      </c>
      <c r="I87">
        <f>'Russian Bonds'!I88-'Russian Bonds'!I87</f>
        <v>-0.15000000000000036</v>
      </c>
      <c r="J87">
        <f>'Russian Bonds'!J88-'Russian Bonds'!J87</f>
        <v>-0.16000000000000014</v>
      </c>
      <c r="K87">
        <f>'Russian Bonds'!K88-'Russian Bonds'!K87</f>
        <v>-0.17999999999999972</v>
      </c>
      <c r="L87">
        <f>'Russian Bonds'!L88-'Russian Bonds'!L87</f>
        <v>-0.20000000000000107</v>
      </c>
      <c r="M87">
        <f>'Russian Bonds'!M88-'Russian Bonds'!M87</f>
        <v>-0.20999999999999908</v>
      </c>
      <c r="O87" s="129">
        <f t="shared" si="23"/>
        <v>0</v>
      </c>
      <c r="P87" s="170">
        <f>List1R!X144</f>
        <v>5.5571602588961868</v>
      </c>
      <c r="U87" s="154">
        <f t="shared" si="12"/>
        <v>41432</v>
      </c>
      <c r="V87">
        <f t="shared" si="13"/>
        <v>5.3529411764706027E-2</v>
      </c>
      <c r="W87">
        <f t="shared" si="14"/>
        <v>6.3325781334882036E-2</v>
      </c>
      <c r="X87">
        <f>LN(List1R!W400/List1R!W399)</f>
        <v>6.002149862197819E-4</v>
      </c>
      <c r="Y87" s="26">
        <f t="shared" si="15"/>
        <v>0.20084720854508401</v>
      </c>
      <c r="Z87" s="26">
        <f t="shared" si="16"/>
        <v>-1.1530113721799835E-2</v>
      </c>
      <c r="AA87" s="26">
        <f t="shared" si="17"/>
        <v>-2.2230618469293806E-5</v>
      </c>
      <c r="AB87" s="26">
        <f t="shared" si="18"/>
        <v>0.15769105287292254</v>
      </c>
      <c r="AC87" s="26">
        <f t="shared" si="19"/>
        <v>-1.5769105287291917E-5</v>
      </c>
      <c r="AD87" s="26">
        <f t="shared" si="20"/>
        <v>-3.6830462393918868E-5</v>
      </c>
      <c r="AE87" s="166">
        <f t="shared" si="21"/>
        <v>-3.6461421041648505E-2</v>
      </c>
      <c r="AF87" s="166">
        <f t="shared" si="21"/>
        <v>-7.0299388157174384E-5</v>
      </c>
      <c r="AG87" s="166">
        <f t="shared" si="22"/>
        <v>-4.9866289370846302E-5</v>
      </c>
      <c r="AH87" s="166">
        <f t="shared" si="22"/>
        <v>-1.1646814844196125E-4</v>
      </c>
    </row>
    <row r="88" spans="1:34" x14ac:dyDescent="0.2">
      <c r="A88" s="106">
        <v>41065</v>
      </c>
      <c r="B88">
        <f>'Russian Bonds'!B89-'Russian Bonds'!B88</f>
        <v>-8.0000000000000071E-2</v>
      </c>
      <c r="C88">
        <f>'Russian Bonds'!C89-'Russian Bonds'!C88</f>
        <v>-2.9999999999999361E-2</v>
      </c>
      <c r="D88">
        <f>'Russian Bonds'!D89-'Russian Bonds'!D88</f>
        <v>0</v>
      </c>
      <c r="E88">
        <f>'Russian Bonds'!E89-'Russian Bonds'!E88</f>
        <v>1.9999999999999574E-2</v>
      </c>
      <c r="F88">
        <f>'Russian Bonds'!F89-'Russian Bonds'!F88</f>
        <v>-1.9999999999999574E-2</v>
      </c>
      <c r="G88">
        <f>'Russian Bonds'!G89-'Russian Bonds'!G88</f>
        <v>-2.000000000000135E-2</v>
      </c>
      <c r="H88">
        <f>'Russian Bonds'!H89-'Russian Bonds'!H88</f>
        <v>-2.9999999999999361E-2</v>
      </c>
      <c r="I88">
        <f>'Russian Bonds'!I89-'Russian Bonds'!I88</f>
        <v>-2.9999999999999361E-2</v>
      </c>
      <c r="J88">
        <f>'Russian Bonds'!J89-'Russian Bonds'!J88</f>
        <v>-6.0000000000000497E-2</v>
      </c>
      <c r="K88">
        <f>'Russian Bonds'!K89-'Russian Bonds'!K88</f>
        <v>-0.10000000000000142</v>
      </c>
      <c r="L88">
        <f>'Russian Bonds'!L89-'Russian Bonds'!L88</f>
        <v>-0.14000000000000057</v>
      </c>
      <c r="M88">
        <f>'Russian Bonds'!M89-'Russian Bonds'!M88</f>
        <v>-0.17999999999999972</v>
      </c>
      <c r="O88" s="129">
        <f t="shared" si="23"/>
        <v>1.9999999999999574E-2</v>
      </c>
      <c r="P88" s="170">
        <f>List1R!X145</f>
        <v>5.5972577275757844</v>
      </c>
      <c r="U88" s="154">
        <f t="shared" si="12"/>
        <v>41433</v>
      </c>
      <c r="V88">
        <f t="shared" si="13"/>
        <v>5.345098039215701E-2</v>
      </c>
      <c r="W88">
        <f t="shared" si="14"/>
        <v>6.340002639284574E-2</v>
      </c>
      <c r="X88">
        <f>LN(List1R!W401/List1R!W400)</f>
        <v>1.2549785695355011E-3</v>
      </c>
      <c r="Y88" s="26">
        <f t="shared" si="15"/>
        <v>0.20094149700528688</v>
      </c>
      <c r="Z88" s="26">
        <f t="shared" si="16"/>
        <v>-1.1544333365776956E-2</v>
      </c>
      <c r="AA88" s="26">
        <f t="shared" si="17"/>
        <v>0</v>
      </c>
      <c r="AB88" s="26">
        <f t="shared" si="18"/>
        <v>0.15773474375324836</v>
      </c>
      <c r="AC88" s="26">
        <f t="shared" si="19"/>
        <v>0</v>
      </c>
      <c r="AD88" s="26">
        <f t="shared" si="20"/>
        <v>0</v>
      </c>
      <c r="AE88" s="166">
        <f t="shared" si="21"/>
        <v>-3.6506387504132903E-2</v>
      </c>
      <c r="AF88" s="166">
        <f t="shared" si="21"/>
        <v>0</v>
      </c>
      <c r="AG88" s="166">
        <f t="shared" si="22"/>
        <v>0</v>
      </c>
      <c r="AH88" s="166">
        <f t="shared" si="22"/>
        <v>0</v>
      </c>
    </row>
    <row r="89" spans="1:34" x14ac:dyDescent="0.2">
      <c r="A89" s="106">
        <v>41066</v>
      </c>
      <c r="B89">
        <f>'Russian Bonds'!B90-'Russian Bonds'!B89</f>
        <v>5.0000000000000711E-2</v>
      </c>
      <c r="C89">
        <f>'Russian Bonds'!C90-'Russian Bonds'!C89</f>
        <v>2.9999999999999361E-2</v>
      </c>
      <c r="D89">
        <f>'Russian Bonds'!D90-'Russian Bonds'!D89</f>
        <v>9.9999999999997868E-3</v>
      </c>
      <c r="E89">
        <f>'Russian Bonds'!E90-'Russian Bonds'!E89</f>
        <v>-9.9999999999997868E-3</v>
      </c>
      <c r="F89">
        <f>'Russian Bonds'!F90-'Russian Bonds'!F89</f>
        <v>-4.0000000000000924E-2</v>
      </c>
      <c r="G89">
        <f>'Russian Bonds'!G90-'Russian Bonds'!G89</f>
        <v>-3.9999999999999147E-2</v>
      </c>
      <c r="H89">
        <f>'Russian Bonds'!H90-'Russian Bonds'!H89</f>
        <v>-6.0000000000000497E-2</v>
      </c>
      <c r="I89">
        <f>'Russian Bonds'!I90-'Russian Bonds'!I89</f>
        <v>-6.0000000000000497E-2</v>
      </c>
      <c r="J89">
        <f>'Russian Bonds'!J90-'Russian Bonds'!J89</f>
        <v>-2.9999999999999361E-2</v>
      </c>
      <c r="K89">
        <f>'Russian Bonds'!K90-'Russian Bonds'!K89</f>
        <v>-9.9999999999997868E-3</v>
      </c>
      <c r="L89">
        <f>'Russian Bonds'!L90-'Russian Bonds'!L89</f>
        <v>2.000000000000135E-2</v>
      </c>
      <c r="M89">
        <f>'Russian Bonds'!M90-'Russian Bonds'!M89</f>
        <v>1.9999999999999574E-2</v>
      </c>
      <c r="O89" s="129">
        <f t="shared" si="23"/>
        <v>2.9999999999999361E-2</v>
      </c>
      <c r="P89" s="170">
        <f>List1R!X146</f>
        <v>5.6526870988683875</v>
      </c>
      <c r="U89" s="154">
        <f t="shared" si="12"/>
        <v>41437</v>
      </c>
      <c r="V89">
        <f t="shared" si="13"/>
        <v>5.3529411764706027E-2</v>
      </c>
      <c r="W89">
        <f t="shared" si="14"/>
        <v>6.3450906454364131E-2</v>
      </c>
      <c r="X89">
        <f>LN(List1R!W402/List1R!W401)</f>
        <v>6.8405455014105318E-4</v>
      </c>
      <c r="Y89" s="26">
        <f t="shared" si="15"/>
        <v>0.20113829310078027</v>
      </c>
      <c r="Z89" s="26">
        <f t="shared" si="16"/>
        <v>-1.157369688152245E-2</v>
      </c>
      <c r="AA89" s="26">
        <f t="shared" si="17"/>
        <v>-1.1131983497035406E-4</v>
      </c>
      <c r="AB89" s="26">
        <f t="shared" si="18"/>
        <v>0.15789686537952541</v>
      </c>
      <c r="AC89" s="26">
        <f t="shared" si="19"/>
        <v>-7.8948432689762428E-5</v>
      </c>
      <c r="AD89" s="26">
        <f t="shared" si="20"/>
        <v>0</v>
      </c>
      <c r="AE89" s="166">
        <f t="shared" si="21"/>
        <v>-3.6599243093998882E-2</v>
      </c>
      <c r="AF89" s="166">
        <f t="shared" si="21"/>
        <v>-3.520242272603814E-4</v>
      </c>
      <c r="AG89" s="166">
        <f t="shared" si="22"/>
        <v>-2.4965686500014276E-4</v>
      </c>
      <c r="AH89" s="166">
        <f t="shared" si="22"/>
        <v>0</v>
      </c>
    </row>
    <row r="90" spans="1:34" x14ac:dyDescent="0.2">
      <c r="A90" s="106">
        <v>41067</v>
      </c>
      <c r="B90">
        <f>'Russian Bonds'!B91-'Russian Bonds'!B90</f>
        <v>-1.0000000000001563E-2</v>
      </c>
      <c r="C90">
        <f>'Russian Bonds'!C91-'Russian Bonds'!C90</f>
        <v>-9.9999999999997868E-3</v>
      </c>
      <c r="D90">
        <f>'Russian Bonds'!D91-'Russian Bonds'!D90</f>
        <v>0</v>
      </c>
      <c r="E90">
        <f>'Russian Bonds'!E91-'Russian Bonds'!E90</f>
        <v>0</v>
      </c>
      <c r="F90">
        <f>'Russian Bonds'!F91-'Russian Bonds'!F90</f>
        <v>0</v>
      </c>
      <c r="G90">
        <f>'Russian Bonds'!G91-'Russian Bonds'!G90</f>
        <v>-1.9999999999999574E-2</v>
      </c>
      <c r="H90">
        <f>'Russian Bonds'!H91-'Russian Bonds'!H90</f>
        <v>0</v>
      </c>
      <c r="I90">
        <f>'Russian Bonds'!I91-'Russian Bonds'!I90</f>
        <v>3.9999999999999147E-2</v>
      </c>
      <c r="J90">
        <f>'Russian Bonds'!J91-'Russian Bonds'!J90</f>
        <v>4.9999999999998934E-2</v>
      </c>
      <c r="K90">
        <f>'Russian Bonds'!K91-'Russian Bonds'!K90</f>
        <v>7.0000000000000284E-2</v>
      </c>
      <c r="L90">
        <f>'Russian Bonds'!L91-'Russian Bonds'!L90</f>
        <v>7.0000000000000284E-2</v>
      </c>
      <c r="M90">
        <f>'Russian Bonds'!M91-'Russian Bonds'!M90</f>
        <v>8.9999999999999858E-2</v>
      </c>
      <c r="O90" s="129">
        <f t="shared" si="23"/>
        <v>8.9999999999999858E-2</v>
      </c>
      <c r="P90" s="170">
        <f>List1R!X147</f>
        <v>5.6880608124636751</v>
      </c>
      <c r="U90" s="154">
        <f t="shared" si="12"/>
        <v>41438</v>
      </c>
      <c r="V90">
        <f t="shared" si="13"/>
        <v>5.3647058823529561E-2</v>
      </c>
      <c r="W90">
        <f t="shared" si="14"/>
        <v>6.3170748185333456E-2</v>
      </c>
      <c r="X90">
        <f>LN(List1R!W403/List1R!W402)</f>
        <v>-1.3699737287306824E-3</v>
      </c>
      <c r="Y90" s="26">
        <f t="shared" si="15"/>
        <v>0.20060419456604933</v>
      </c>
      <c r="Z90" s="26">
        <f t="shared" si="16"/>
        <v>-1.1552749052776881E-2</v>
      </c>
      <c r="AA90" s="26">
        <f t="shared" si="17"/>
        <v>-2.6641276223635953E-4</v>
      </c>
      <c r="AB90" s="26">
        <f t="shared" si="18"/>
        <v>0.15755369309341338</v>
      </c>
      <c r="AC90" s="26">
        <f t="shared" si="19"/>
        <v>-1.8906443171209765E-4</v>
      </c>
      <c r="AD90" s="26">
        <f t="shared" si="20"/>
        <v>-1.8395017016523948E-5</v>
      </c>
      <c r="AE90" s="166">
        <f t="shared" si="21"/>
        <v>-3.6533000243127736E-2</v>
      </c>
      <c r="AF90" s="166">
        <f t="shared" si="21"/>
        <v>-8.424711264037898E-4</v>
      </c>
      <c r="AG90" s="166">
        <f t="shared" si="22"/>
        <v>-5.9787422873559652E-4</v>
      </c>
      <c r="AH90" s="166">
        <f t="shared" si="22"/>
        <v>-5.8170151369770878E-5</v>
      </c>
    </row>
    <row r="91" spans="1:34" x14ac:dyDescent="0.2">
      <c r="A91" s="106">
        <v>41068</v>
      </c>
      <c r="B91">
        <f>'Russian Bonds'!B92-'Russian Bonds'!B91</f>
        <v>-0.15999999999999837</v>
      </c>
      <c r="C91">
        <f>'Russian Bonds'!C92-'Russian Bonds'!C91</f>
        <v>-0.14000000000000057</v>
      </c>
      <c r="D91">
        <f>'Russian Bonds'!D92-'Russian Bonds'!D91</f>
        <v>-0.11999999999999922</v>
      </c>
      <c r="E91">
        <f>'Russian Bonds'!E92-'Russian Bonds'!E91</f>
        <v>-9.9999999999999645E-2</v>
      </c>
      <c r="F91">
        <f>'Russian Bonds'!F92-'Russian Bonds'!F91</f>
        <v>-6.0000000000000497E-2</v>
      </c>
      <c r="G91">
        <f>'Russian Bonds'!G92-'Russian Bonds'!G91</f>
        <v>-7.0000000000000284E-2</v>
      </c>
      <c r="H91">
        <f>'Russian Bonds'!H92-'Russian Bonds'!H91</f>
        <v>-4.9999999999998934E-2</v>
      </c>
      <c r="I91">
        <f>'Russian Bonds'!I92-'Russian Bonds'!I91</f>
        <v>-5.9999999999998721E-2</v>
      </c>
      <c r="J91">
        <f>'Russian Bonds'!J92-'Russian Bonds'!J91</f>
        <v>-6.9999999999998508E-2</v>
      </c>
      <c r="K91">
        <f>'Russian Bonds'!K92-'Russian Bonds'!K91</f>
        <v>-9.9999999999999645E-2</v>
      </c>
      <c r="L91">
        <f>'Russian Bonds'!L92-'Russian Bonds'!L91</f>
        <v>-0.11000000000000121</v>
      </c>
      <c r="M91">
        <f>'Russian Bonds'!M92-'Russian Bonds'!M91</f>
        <v>-0.14000000000000057</v>
      </c>
      <c r="O91" s="129">
        <f t="shared" si="23"/>
        <v>-4.9999999999998934E-2</v>
      </c>
      <c r="P91" s="170">
        <f>List1R!X148</f>
        <v>5.6857453994187228</v>
      </c>
      <c r="U91" s="154">
        <f t="shared" si="12"/>
        <v>41439</v>
      </c>
      <c r="V91">
        <f t="shared" si="13"/>
        <v>5.4235294117647222E-2</v>
      </c>
      <c r="W91">
        <f t="shared" si="14"/>
        <v>6.3026485294720075E-2</v>
      </c>
      <c r="X91">
        <f>LN(List1R!W404/List1R!W403)</f>
        <v>-6.1015909146891452E-3</v>
      </c>
      <c r="Y91" s="26">
        <f t="shared" si="15"/>
        <v>0.20085682419128556</v>
      </c>
      <c r="Z91" s="26">
        <f t="shared" si="16"/>
        <v>-1.1538120312866612E-2</v>
      </c>
      <c r="AA91" s="26">
        <f t="shared" si="17"/>
        <v>-2.2221437898355231E-4</v>
      </c>
      <c r="AB91" s="26">
        <f t="shared" si="18"/>
        <v>0.15790463704867111</v>
      </c>
      <c r="AC91" s="26">
        <f t="shared" si="19"/>
        <v>-1.5790463704867192E-4</v>
      </c>
      <c r="AD91" s="26">
        <f t="shared" si="20"/>
        <v>0</v>
      </c>
      <c r="AE91" s="166">
        <f t="shared" si="21"/>
        <v>-3.6486740105713081E-2</v>
      </c>
      <c r="AF91" s="166">
        <f t="shared" si="21"/>
        <v>-7.0270356642787731E-4</v>
      </c>
      <c r="AG91" s="166">
        <f t="shared" si="22"/>
        <v>-4.9933830617601151E-4</v>
      </c>
      <c r="AH91" s="166">
        <f t="shared" si="22"/>
        <v>0</v>
      </c>
    </row>
    <row r="92" spans="1:34" x14ac:dyDescent="0.2">
      <c r="A92" s="106">
        <v>41069</v>
      </c>
      <c r="B92">
        <f>'Russian Bonds'!B93-'Russian Bonds'!B92</f>
        <v>9.9999999999997868E-3</v>
      </c>
      <c r="C92">
        <f>'Russian Bonds'!C93-'Russian Bonds'!C92</f>
        <v>1.9999999999999574E-2</v>
      </c>
      <c r="D92">
        <f>'Russian Bonds'!D93-'Russian Bonds'!D92</f>
        <v>2.9999999999999361E-2</v>
      </c>
      <c r="E92">
        <f>'Russian Bonds'!E93-'Russian Bonds'!E92</f>
        <v>2.9999999999999361E-2</v>
      </c>
      <c r="F92">
        <f>'Russian Bonds'!F93-'Russian Bonds'!F92</f>
        <v>2.000000000000135E-2</v>
      </c>
      <c r="G92">
        <f>'Russian Bonds'!G93-'Russian Bonds'!G92</f>
        <v>2.9999999999999361E-2</v>
      </c>
      <c r="H92">
        <f>'Russian Bonds'!H93-'Russian Bonds'!H92</f>
        <v>7.0000000000000284E-2</v>
      </c>
      <c r="I92">
        <f>'Russian Bonds'!I93-'Russian Bonds'!I92</f>
        <v>0.10999999999999943</v>
      </c>
      <c r="J92">
        <f>'Russian Bonds'!J93-'Russian Bonds'!J92</f>
        <v>0.11999999999999922</v>
      </c>
      <c r="K92">
        <f>'Russian Bonds'!K93-'Russian Bonds'!K92</f>
        <v>0.12999999999999901</v>
      </c>
      <c r="L92">
        <f>'Russian Bonds'!L93-'Russian Bonds'!L92</f>
        <v>0.12000000000000099</v>
      </c>
      <c r="M92">
        <f>'Russian Bonds'!M93-'Russian Bonds'!M92</f>
        <v>0.14000000000000057</v>
      </c>
      <c r="O92" s="129">
        <f t="shared" si="23"/>
        <v>0.14000000000000057</v>
      </c>
      <c r="P92" s="170">
        <f>List1R!X149</f>
        <v>5.6651378824248182</v>
      </c>
      <c r="U92" s="154">
        <f t="shared" si="12"/>
        <v>41440</v>
      </c>
      <c r="V92">
        <f t="shared" si="13"/>
        <v>5.3921568627451143E-2</v>
      </c>
      <c r="W92">
        <f t="shared" si="14"/>
        <v>6.202590385479257E-2</v>
      </c>
      <c r="X92">
        <f>LN(List1R!W405/List1R!W404)</f>
        <v>-4.5168132134390474E-3</v>
      </c>
      <c r="Y92" s="26">
        <f t="shared" si="15"/>
        <v>0.19821539819550943</v>
      </c>
      <c r="Z92" s="26">
        <f t="shared" si="16"/>
        <v>-1.1324842537057213E-2</v>
      </c>
      <c r="AA92" s="26">
        <f t="shared" si="17"/>
        <v>-1.3154033376662879E-4</v>
      </c>
      <c r="AB92" s="26">
        <f t="shared" si="18"/>
        <v>0.15594510154794997</v>
      </c>
      <c r="AC92" s="26">
        <f t="shared" si="19"/>
        <v>-9.3567060928770757E-5</v>
      </c>
      <c r="AD92" s="26">
        <f t="shared" si="20"/>
        <v>-9.0931597452977676E-5</v>
      </c>
      <c r="AE92" s="166">
        <f t="shared" si="21"/>
        <v>-3.5812296559860617E-2</v>
      </c>
      <c r="AF92" s="166">
        <f t="shared" si="21"/>
        <v>-4.1596705888130255E-4</v>
      </c>
      <c r="AG92" s="166">
        <f t="shared" si="22"/>
        <v>-2.9588502650266537E-4</v>
      </c>
      <c r="AH92" s="166">
        <f t="shared" si="22"/>
        <v>-2.8755095922897525E-4</v>
      </c>
    </row>
    <row r="93" spans="1:34" x14ac:dyDescent="0.2">
      <c r="A93" s="106">
        <v>41073</v>
      </c>
      <c r="B93">
        <f>'Russian Bonds'!B94-'Russian Bonds'!B93</f>
        <v>0.28999999999999915</v>
      </c>
      <c r="C93">
        <f>'Russian Bonds'!C94-'Russian Bonds'!C93</f>
        <v>0.23000000000000043</v>
      </c>
      <c r="D93">
        <f>'Russian Bonds'!D94-'Russian Bonds'!D93</f>
        <v>0.16999999999999993</v>
      </c>
      <c r="E93">
        <f>'Russian Bonds'!E94-'Russian Bonds'!E93</f>
        <v>0.12000000000000099</v>
      </c>
      <c r="F93">
        <f>'Russian Bonds'!F94-'Russian Bonds'!F93</f>
        <v>1.9999999999999574E-2</v>
      </c>
      <c r="G93">
        <f>'Russian Bonds'!G94-'Russian Bonds'!G93</f>
        <v>9.9999999999997868E-3</v>
      </c>
      <c r="H93">
        <f>'Russian Bonds'!H94-'Russian Bonds'!H93</f>
        <v>-4.0000000000000924E-2</v>
      </c>
      <c r="I93">
        <f>'Russian Bonds'!I94-'Russian Bonds'!I93</f>
        <v>-6.0000000000000497E-2</v>
      </c>
      <c r="J93">
        <f>'Russian Bonds'!J94-'Russian Bonds'!J93</f>
        <v>-1.9999999999999574E-2</v>
      </c>
      <c r="K93">
        <f>'Russian Bonds'!K94-'Russian Bonds'!K93</f>
        <v>3.0000000000001137E-2</v>
      </c>
      <c r="L93">
        <f>'Russian Bonds'!L94-'Russian Bonds'!L93</f>
        <v>8.0000000000000071E-2</v>
      </c>
      <c r="M93">
        <f>'Russian Bonds'!M94-'Russian Bonds'!M93</f>
        <v>9.9999999999999645E-2</v>
      </c>
      <c r="O93" s="129">
        <f t="shared" si="23"/>
        <v>0.23000000000000043</v>
      </c>
      <c r="P93" s="170">
        <f>List1R!X150</f>
        <v>5.6930722260323927</v>
      </c>
      <c r="U93" s="154">
        <f t="shared" si="12"/>
        <v>41443</v>
      </c>
      <c r="V93">
        <f t="shared" si="13"/>
        <v>5.3058823529411922E-2</v>
      </c>
      <c r="W93">
        <f t="shared" si="14"/>
        <v>6.2147466317792104E-2</v>
      </c>
      <c r="X93">
        <f>LN(List1R!W406/List1R!W405)</f>
        <v>-2.5901169641093496E-3</v>
      </c>
      <c r="Y93" s="26">
        <f t="shared" si="15"/>
        <v>0.19763544967483232</v>
      </c>
      <c r="Z93" s="26">
        <f t="shared" si="16"/>
        <v>-1.1254762779102217E-2</v>
      </c>
      <c r="AA93" s="26">
        <f t="shared" si="17"/>
        <v>-2.1869513451804891E-5</v>
      </c>
      <c r="AB93" s="26">
        <f t="shared" si="18"/>
        <v>0.15528230890807668</v>
      </c>
      <c r="AC93" s="26">
        <f t="shared" si="19"/>
        <v>-1.5528230890807336E-5</v>
      </c>
      <c r="AD93" s="26">
        <f t="shared" si="20"/>
        <v>-2.1750143790871145E-4</v>
      </c>
      <c r="AE93" s="166">
        <f t="shared" si="21"/>
        <v>-3.5590684906849523E-2</v>
      </c>
      <c r="AF93" s="166">
        <f t="shared" si="21"/>
        <v>-6.9157473827394477E-5</v>
      </c>
      <c r="AG93" s="166">
        <f t="shared" si="22"/>
        <v>-4.9104577647936573E-5</v>
      </c>
      <c r="AH93" s="166">
        <f t="shared" si="22"/>
        <v>-6.8779993815321809E-4</v>
      </c>
    </row>
    <row r="94" spans="1:34" x14ac:dyDescent="0.2">
      <c r="A94" s="106">
        <v>41074</v>
      </c>
      <c r="B94">
        <f>'Russian Bonds'!B95-'Russian Bonds'!B94</f>
        <v>-6.0000000000000497E-2</v>
      </c>
      <c r="C94">
        <f>'Russian Bonds'!C95-'Russian Bonds'!C94</f>
        <v>-6.0000000000000497E-2</v>
      </c>
      <c r="D94">
        <f>'Russian Bonds'!D95-'Russian Bonds'!D94</f>
        <v>-4.9999999999998934E-2</v>
      </c>
      <c r="E94">
        <f>'Russian Bonds'!E95-'Russian Bonds'!E94</f>
        <v>-3.0000000000001137E-2</v>
      </c>
      <c r="F94">
        <f>'Russian Bonds'!F95-'Russian Bonds'!F94</f>
        <v>1.9999999999999574E-2</v>
      </c>
      <c r="G94">
        <f>'Russian Bonds'!G95-'Russian Bonds'!G94</f>
        <v>3.0000000000001137E-2</v>
      </c>
      <c r="H94">
        <f>'Russian Bonds'!H95-'Russian Bonds'!H94</f>
        <v>7.0000000000000284E-2</v>
      </c>
      <c r="I94">
        <f>'Russian Bonds'!I95-'Russian Bonds'!I94</f>
        <v>8.0000000000000071E-2</v>
      </c>
      <c r="J94">
        <f>'Russian Bonds'!J95-'Russian Bonds'!J94</f>
        <v>6.0000000000000497E-2</v>
      </c>
      <c r="K94">
        <f>'Russian Bonds'!K95-'Russian Bonds'!K94</f>
        <v>7.0000000000000284E-2</v>
      </c>
      <c r="L94">
        <f>'Russian Bonds'!L95-'Russian Bonds'!L94</f>
        <v>8.0000000000000071E-2</v>
      </c>
      <c r="M94">
        <f>'Russian Bonds'!M95-'Russian Bonds'!M94</f>
        <v>8.0000000000000071E-2</v>
      </c>
      <c r="O94" s="129">
        <f t="shared" si="23"/>
        <v>8.0000000000000071E-2</v>
      </c>
      <c r="P94" s="170">
        <f>List1R!X151</f>
        <v>5.6565285841828352</v>
      </c>
      <c r="U94" s="154">
        <f t="shared" si="12"/>
        <v>41444</v>
      </c>
      <c r="V94">
        <f t="shared" si="13"/>
        <v>5.266666666666682E-2</v>
      </c>
      <c r="W94">
        <f t="shared" si="14"/>
        <v>6.1914708072453986E-2</v>
      </c>
      <c r="X94">
        <f>LN(List1R!W407/List1R!W406)</f>
        <v>-1.3209643511571159E-4</v>
      </c>
      <c r="Y94" s="26">
        <f t="shared" si="15"/>
        <v>0.19670181616287941</v>
      </c>
      <c r="Z94" s="26">
        <f t="shared" si="16"/>
        <v>-1.1168406771374985E-2</v>
      </c>
      <c r="AA94" s="26">
        <f t="shared" si="17"/>
        <v>4.3536525413985185E-5</v>
      </c>
      <c r="AB94" s="26">
        <f t="shared" si="18"/>
        <v>0.15450729880128433</v>
      </c>
      <c r="AC94" s="26">
        <f t="shared" si="19"/>
        <v>3.0901459760256207E-5</v>
      </c>
      <c r="AD94" s="26">
        <f t="shared" si="20"/>
        <v>-1.8037892798080204E-4</v>
      </c>
      <c r="AE94" s="166">
        <f t="shared" si="21"/>
        <v>-3.5317603232792372E-2</v>
      </c>
      <c r="AF94" s="166">
        <f t="shared" si="21"/>
        <v>1.3767458171799827E-4</v>
      </c>
      <c r="AG94" s="166">
        <f t="shared" si="22"/>
        <v>9.7718995866450328E-5</v>
      </c>
      <c r="AH94" s="166">
        <f t="shared" si="22"/>
        <v>-5.7040825431881135E-4</v>
      </c>
    </row>
    <row r="95" spans="1:34" x14ac:dyDescent="0.2">
      <c r="A95" s="106">
        <v>41075</v>
      </c>
      <c r="B95">
        <f>'Russian Bonds'!B96-'Russian Bonds'!B95</f>
        <v>0.19000000000000128</v>
      </c>
      <c r="C95">
        <f>'Russian Bonds'!C96-'Russian Bonds'!C95</f>
        <v>0.15000000000000036</v>
      </c>
      <c r="D95">
        <f>'Russian Bonds'!D96-'Russian Bonds'!D95</f>
        <v>0.10999999999999943</v>
      </c>
      <c r="E95">
        <f>'Russian Bonds'!E96-'Russian Bonds'!E95</f>
        <v>7.0000000000000284E-2</v>
      </c>
      <c r="F95">
        <f>'Russian Bonds'!F96-'Russian Bonds'!F95</f>
        <v>-9.9999999999997868E-3</v>
      </c>
      <c r="G95">
        <f>'Russian Bonds'!G96-'Russian Bonds'!G95</f>
        <v>-4.0000000000000924E-2</v>
      </c>
      <c r="H95">
        <f>'Russian Bonds'!H96-'Russian Bonds'!H95</f>
        <v>-5.0000000000000711E-2</v>
      </c>
      <c r="I95">
        <f>'Russian Bonds'!I96-'Russian Bonds'!I95</f>
        <v>-6.0000000000000497E-2</v>
      </c>
      <c r="J95">
        <f>'Russian Bonds'!J96-'Russian Bonds'!J95</f>
        <v>-7.0000000000000284E-2</v>
      </c>
      <c r="K95">
        <f>'Russian Bonds'!K96-'Russian Bonds'!K95</f>
        <v>-7.0000000000000284E-2</v>
      </c>
      <c r="L95">
        <f>'Russian Bonds'!L96-'Russian Bonds'!L95</f>
        <v>-9.0000000000001634E-2</v>
      </c>
      <c r="M95">
        <f>'Russian Bonds'!M96-'Russian Bonds'!M95</f>
        <v>-8.9999999999999858E-2</v>
      </c>
      <c r="O95" s="129">
        <f t="shared" si="23"/>
        <v>0.15000000000000036</v>
      </c>
      <c r="P95" s="170">
        <f>List1R!X152</f>
        <v>5.6432157639059142</v>
      </c>
      <c r="U95" s="154">
        <f t="shared" si="12"/>
        <v>41445</v>
      </c>
      <c r="V95">
        <f t="shared" si="13"/>
        <v>5.207843137254918E-2</v>
      </c>
      <c r="W95">
        <f t="shared" si="14"/>
        <v>6.1425924682560189E-2</v>
      </c>
      <c r="X95">
        <f>LN(List1R!W408/List1R!W407)</f>
        <v>3.1411507124262709E-3</v>
      </c>
      <c r="Y95" s="26">
        <f t="shared" si="15"/>
        <v>0.19497650066881589</v>
      </c>
      <c r="Z95" s="26">
        <f t="shared" si="16"/>
        <v>-1.1070502133213327E-2</v>
      </c>
      <c r="AA95" s="26">
        <f t="shared" si="17"/>
        <v>0</v>
      </c>
      <c r="AB95" s="26">
        <f t="shared" si="18"/>
        <v>0.15311508637550622</v>
      </c>
      <c r="AC95" s="26">
        <f t="shared" si="19"/>
        <v>0</v>
      </c>
      <c r="AD95" s="26">
        <f t="shared" si="20"/>
        <v>-1.0726948375695246E-4</v>
      </c>
      <c r="AE95" s="166">
        <f t="shared" si="21"/>
        <v>-3.5008001582706894E-2</v>
      </c>
      <c r="AF95" s="166">
        <f t="shared" si="21"/>
        <v>0</v>
      </c>
      <c r="AG95" s="166">
        <f t="shared" si="22"/>
        <v>0</v>
      </c>
      <c r="AH95" s="166">
        <f t="shared" si="22"/>
        <v>-3.3921589210240559E-4</v>
      </c>
    </row>
    <row r="96" spans="1:34" x14ac:dyDescent="0.2">
      <c r="A96" s="106">
        <v>41076</v>
      </c>
      <c r="B96">
        <f>'Russian Bonds'!B97-'Russian Bonds'!B96</f>
        <v>-8.9999999999999858E-2</v>
      </c>
      <c r="C96">
        <f>'Russian Bonds'!C97-'Russian Bonds'!C96</f>
        <v>-8.9999999999999858E-2</v>
      </c>
      <c r="D96">
        <f>'Russian Bonds'!D97-'Russian Bonds'!D96</f>
        <v>-8.0000000000000071E-2</v>
      </c>
      <c r="E96">
        <f>'Russian Bonds'!E97-'Russian Bonds'!E96</f>
        <v>-7.0000000000000284E-2</v>
      </c>
      <c r="F96">
        <f>'Russian Bonds'!F97-'Russian Bonds'!F96</f>
        <v>-8.9999999999999858E-2</v>
      </c>
      <c r="G96">
        <f>'Russian Bonds'!G97-'Russian Bonds'!G96</f>
        <v>-9.9999999999999645E-2</v>
      </c>
      <c r="H96">
        <f>'Russian Bonds'!H97-'Russian Bonds'!H96</f>
        <v>-0.11999999999999922</v>
      </c>
      <c r="I96">
        <f>'Russian Bonds'!I97-'Russian Bonds'!I96</f>
        <v>-0.10999999999999943</v>
      </c>
      <c r="J96">
        <f>'Russian Bonds'!J97-'Russian Bonds'!J96</f>
        <v>-8.0000000000000071E-2</v>
      </c>
      <c r="K96">
        <f>'Russian Bonds'!K97-'Russian Bonds'!K96</f>
        <v>-8.9999999999999858E-2</v>
      </c>
      <c r="L96">
        <f>'Russian Bonds'!L97-'Russian Bonds'!L96</f>
        <v>-8.9999999999999858E-2</v>
      </c>
      <c r="M96">
        <f>'Russian Bonds'!M97-'Russian Bonds'!M96</f>
        <v>-8.9999999999999858E-2</v>
      </c>
      <c r="O96" s="129">
        <f t="shared" si="23"/>
        <v>-7.0000000000000284E-2</v>
      </c>
      <c r="P96" s="170">
        <f>List1R!X153</f>
        <v>5.6210389336226996</v>
      </c>
      <c r="U96" s="154">
        <f t="shared" si="12"/>
        <v>41446</v>
      </c>
      <c r="V96">
        <f t="shared" si="13"/>
        <v>5.2392156862745266E-2</v>
      </c>
      <c r="W96">
        <f t="shared" si="14"/>
        <v>6.1480926981220006E-2</v>
      </c>
      <c r="X96">
        <f>LN(List1R!W409/List1R!W408)</f>
        <v>8.6163693613877451E-4</v>
      </c>
      <c r="Y96" s="26">
        <f t="shared" si="15"/>
        <v>0.19541818063956659</v>
      </c>
      <c r="Z96" s="26">
        <f t="shared" si="16"/>
        <v>-1.1138272764718616E-2</v>
      </c>
      <c r="AA96" s="26">
        <f t="shared" si="17"/>
        <v>-2.162519977331497E-5</v>
      </c>
      <c r="AB96" s="26">
        <f t="shared" si="18"/>
        <v>0.15351928259614359</v>
      </c>
      <c r="AC96" s="26">
        <f t="shared" si="19"/>
        <v>-1.5351928259615396E-5</v>
      </c>
      <c r="AD96" s="26">
        <f t="shared" si="20"/>
        <v>-1.7920965236433283E-5</v>
      </c>
      <c r="AE96" s="166">
        <f t="shared" si="21"/>
        <v>-3.522231113673157E-2</v>
      </c>
      <c r="AF96" s="166">
        <f t="shared" si="21"/>
        <v>-6.8384886139832236E-5</v>
      </c>
      <c r="AG96" s="166">
        <f t="shared" si="22"/>
        <v>-4.8547059775889399E-5</v>
      </c>
      <c r="AH96" s="166">
        <f t="shared" si="22"/>
        <v>-5.6671068015827115E-5</v>
      </c>
    </row>
    <row r="97" spans="1:34" x14ac:dyDescent="0.2">
      <c r="A97" s="106">
        <v>41079</v>
      </c>
      <c r="B97">
        <f>'Russian Bonds'!B98-'Russian Bonds'!B97</f>
        <v>-0.11000000000000121</v>
      </c>
      <c r="C97">
        <f>'Russian Bonds'!C98-'Russian Bonds'!C97</f>
        <v>-7.0000000000000284E-2</v>
      </c>
      <c r="D97">
        <f>'Russian Bonds'!D98-'Russian Bonds'!D97</f>
        <v>-3.9999999999999147E-2</v>
      </c>
      <c r="E97">
        <f>'Russian Bonds'!E98-'Russian Bonds'!E97</f>
        <v>-9.9999999999997868E-3</v>
      </c>
      <c r="F97">
        <f>'Russian Bonds'!F98-'Russian Bonds'!F97</f>
        <v>3.9999999999999147E-2</v>
      </c>
      <c r="G97">
        <f>'Russian Bonds'!G98-'Russian Bonds'!G97</f>
        <v>3.9999999999999147E-2</v>
      </c>
      <c r="H97">
        <f>'Russian Bonds'!H98-'Russian Bonds'!H97</f>
        <v>9.9999999999997868E-3</v>
      </c>
      <c r="I97">
        <f>'Russian Bonds'!I98-'Russian Bonds'!I97</f>
        <v>0</v>
      </c>
      <c r="J97">
        <f>'Russian Bonds'!J98-'Russian Bonds'!J97</f>
        <v>0</v>
      </c>
      <c r="K97">
        <f>'Russian Bonds'!K98-'Russian Bonds'!K97</f>
        <v>0</v>
      </c>
      <c r="L97">
        <f>'Russian Bonds'!L98-'Russian Bonds'!L97</f>
        <v>-9.9999999999997868E-3</v>
      </c>
      <c r="M97">
        <f>'Russian Bonds'!M98-'Russian Bonds'!M97</f>
        <v>-1.9999999999999574E-2</v>
      </c>
      <c r="O97" s="129">
        <f t="shared" si="23"/>
        <v>3.9999999999999147E-2</v>
      </c>
      <c r="P97" s="170">
        <f>List1R!X154</f>
        <v>5.6461895987653836</v>
      </c>
      <c r="U97" s="154">
        <f t="shared" si="12"/>
        <v>41447</v>
      </c>
      <c r="V97">
        <f t="shared" si="13"/>
        <v>5.2588235294117817E-2</v>
      </c>
      <c r="W97">
        <f t="shared" si="14"/>
        <v>6.1562937057319585E-2</v>
      </c>
      <c r="X97">
        <f>LN(List1R!W410/List1R!W409)</f>
        <v>6.038671457157716E-3</v>
      </c>
      <c r="Y97" s="26">
        <f t="shared" si="15"/>
        <v>0.19580504303712334</v>
      </c>
      <c r="Z97" s="26">
        <f t="shared" si="16"/>
        <v>-1.1180159545526314E-2</v>
      </c>
      <c r="AA97" s="26">
        <f t="shared" si="17"/>
        <v>-1.9499998552698558E-4</v>
      </c>
      <c r="AB97" s="26">
        <f t="shared" si="18"/>
        <v>0.15385025559863508</v>
      </c>
      <c r="AC97" s="26">
        <f t="shared" si="19"/>
        <v>-1.3846523003877137E-4</v>
      </c>
      <c r="AD97" s="26">
        <f t="shared" si="20"/>
        <v>3.5914978806004125E-5</v>
      </c>
      <c r="AE97" s="166">
        <f t="shared" si="21"/>
        <v>-3.5354768767936126E-2</v>
      </c>
      <c r="AF97" s="166">
        <f t="shared" si="21"/>
        <v>-6.1664409796514377E-4</v>
      </c>
      <c r="AG97" s="166">
        <f t="shared" si="22"/>
        <v>-4.3786550366168236E-4</v>
      </c>
      <c r="AH97" s="166">
        <f t="shared" si="22"/>
        <v>1.1357313514364766E-4</v>
      </c>
    </row>
    <row r="98" spans="1:34" x14ac:dyDescent="0.2">
      <c r="A98" s="106">
        <v>41080</v>
      </c>
      <c r="B98">
        <f>'Russian Bonds'!B99-'Russian Bonds'!B98</f>
        <v>-5.9999999999998721E-2</v>
      </c>
      <c r="C98">
        <f>'Russian Bonds'!C99-'Russian Bonds'!C98</f>
        <v>-3.9999999999999147E-2</v>
      </c>
      <c r="D98">
        <f>'Russian Bonds'!D99-'Russian Bonds'!D98</f>
        <v>-3.0000000000001137E-2</v>
      </c>
      <c r="E98">
        <f>'Russian Bonds'!E99-'Russian Bonds'!E98</f>
        <v>-2.9999999999999361E-2</v>
      </c>
      <c r="F98">
        <f>'Russian Bonds'!F99-'Russian Bonds'!F98</f>
        <v>0</v>
      </c>
      <c r="G98">
        <f>'Russian Bonds'!G99-'Russian Bonds'!G98</f>
        <v>-9.9999999999997868E-3</v>
      </c>
      <c r="H98">
        <f>'Russian Bonds'!H99-'Russian Bonds'!H98</f>
        <v>-2.9999999999999361E-2</v>
      </c>
      <c r="I98">
        <f>'Russian Bonds'!I99-'Russian Bonds'!I98</f>
        <v>-2.9999999999999361E-2</v>
      </c>
      <c r="J98">
        <f>'Russian Bonds'!J99-'Russian Bonds'!J98</f>
        <v>-2.000000000000135E-2</v>
      </c>
      <c r="K98">
        <f>'Russian Bonds'!K99-'Russian Bonds'!K98</f>
        <v>-3.0000000000001137E-2</v>
      </c>
      <c r="L98">
        <f>'Russian Bonds'!L99-'Russian Bonds'!L98</f>
        <v>-2.9999999999999361E-2</v>
      </c>
      <c r="M98">
        <f>'Russian Bonds'!M99-'Russian Bonds'!M98</f>
        <v>-5.0000000000000711E-2</v>
      </c>
      <c r="O98" s="129">
        <f t="shared" si="23"/>
        <v>0</v>
      </c>
      <c r="P98" s="170">
        <f>List1R!X155</f>
        <v>5.6699767116149467</v>
      </c>
      <c r="U98" s="154">
        <f t="shared" si="12"/>
        <v>41450</v>
      </c>
      <c r="V98">
        <f t="shared" si="13"/>
        <v>5.274509803921585E-2</v>
      </c>
      <c r="W98">
        <f t="shared" si="14"/>
        <v>6.1037876034122938E-2</v>
      </c>
      <c r="X98">
        <f>LN(List1R!W411/List1R!W410)</f>
        <v>1.6467980181558843E-5</v>
      </c>
      <c r="Y98" s="26">
        <f t="shared" si="15"/>
        <v>0.19474043118716614</v>
      </c>
      <c r="Z98" s="26">
        <f t="shared" si="16"/>
        <v>-1.1216206489585776E-2</v>
      </c>
      <c r="AA98" s="26">
        <f t="shared" si="17"/>
        <v>-8.6169645290026038E-5</v>
      </c>
      <c r="AB98" s="26">
        <f t="shared" si="18"/>
        <v>0.15314346981535726</v>
      </c>
      <c r="AC98" s="26">
        <f t="shared" si="19"/>
        <v>-6.1257387926142963E-5</v>
      </c>
      <c r="AD98" s="26">
        <f t="shared" si="20"/>
        <v>0</v>
      </c>
      <c r="AE98" s="166">
        <f t="shared" si="21"/>
        <v>-3.5468759213852702E-2</v>
      </c>
      <c r="AF98" s="166">
        <f t="shared" si="21"/>
        <v>-2.7249234428528278E-4</v>
      </c>
      <c r="AG98" s="166">
        <f t="shared" si="22"/>
        <v>-1.9371286935911011E-4</v>
      </c>
      <c r="AH98" s="166">
        <f t="shared" si="22"/>
        <v>0</v>
      </c>
    </row>
    <row r="99" spans="1:34" x14ac:dyDescent="0.2">
      <c r="A99" s="106">
        <v>41081</v>
      </c>
      <c r="B99">
        <f>'Russian Bonds'!B100-'Russian Bonds'!B99</f>
        <v>0.31999999999999851</v>
      </c>
      <c r="C99">
        <f>'Russian Bonds'!C100-'Russian Bonds'!C99</f>
        <v>0.1899999999999995</v>
      </c>
      <c r="D99">
        <f>'Russian Bonds'!D100-'Russian Bonds'!D99</f>
        <v>0.10000000000000142</v>
      </c>
      <c r="E99">
        <f>'Russian Bonds'!E100-'Russian Bonds'!E99</f>
        <v>2.9999999999999361E-2</v>
      </c>
      <c r="F99">
        <f>'Russian Bonds'!F100-'Russian Bonds'!F99</f>
        <v>-0.11999999999999922</v>
      </c>
      <c r="G99">
        <f>'Russian Bonds'!G100-'Russian Bonds'!G99</f>
        <v>-0.12999999999999901</v>
      </c>
      <c r="H99">
        <f>'Russian Bonds'!H100-'Russian Bonds'!H99</f>
        <v>-8.0000000000000071E-2</v>
      </c>
      <c r="I99">
        <f>'Russian Bonds'!I100-'Russian Bonds'!I99</f>
        <v>-4.0000000000000924E-2</v>
      </c>
      <c r="J99">
        <f>'Russian Bonds'!J100-'Russian Bonds'!J99</f>
        <v>0</v>
      </c>
      <c r="K99">
        <f>'Russian Bonds'!K100-'Russian Bonds'!K99</f>
        <v>5.0000000000000711E-2</v>
      </c>
      <c r="L99">
        <f>'Russian Bonds'!L100-'Russian Bonds'!L99</f>
        <v>6.0000000000000497E-2</v>
      </c>
      <c r="M99">
        <f>'Russian Bonds'!M100-'Russian Bonds'!M99</f>
        <v>8.0000000000000071E-2</v>
      </c>
      <c r="O99" s="129">
        <f t="shared" si="23"/>
        <v>0.1899999999999995</v>
      </c>
      <c r="P99" s="170">
        <f>List1R!X156</f>
        <v>5.6727387157010281</v>
      </c>
      <c r="U99" s="154">
        <f t="shared" si="12"/>
        <v>41451</v>
      </c>
      <c r="V99">
        <f t="shared" si="13"/>
        <v>5.2352941176470762E-2</v>
      </c>
      <c r="W99">
        <f t="shared" si="14"/>
        <v>6.1048945160250473E-2</v>
      </c>
      <c r="X99">
        <f>LN(List1R!W412/List1R!W411)</f>
        <v>-2.769752078448281E-4</v>
      </c>
      <c r="Y99" s="26">
        <f t="shared" si="15"/>
        <v>0.19437402496245534</v>
      </c>
      <c r="Z99" s="26">
        <f t="shared" si="16"/>
        <v>-1.1165609427181492E-2</v>
      </c>
      <c r="AA99" s="26">
        <f t="shared" si="17"/>
        <v>-1.9355531215921326E-4</v>
      </c>
      <c r="AB99" s="26">
        <f t="shared" si="18"/>
        <v>0.15276952004487024</v>
      </c>
      <c r="AC99" s="26">
        <f t="shared" si="19"/>
        <v>-1.3749256804038298E-4</v>
      </c>
      <c r="AD99" s="26">
        <f t="shared" si="20"/>
        <v>-1.7827938224334995E-5</v>
      </c>
      <c r="AE99" s="166">
        <f t="shared" si="21"/>
        <v>-3.5308757253741489E-2</v>
      </c>
      <c r="AF99" s="166">
        <f t="shared" si="21"/>
        <v>-6.1207563964799723E-4</v>
      </c>
      <c r="AG99" s="166">
        <f t="shared" si="22"/>
        <v>-4.3478967635328402E-4</v>
      </c>
      <c r="AH99" s="166">
        <f t="shared" si="22"/>
        <v>-5.6376890773676484E-5</v>
      </c>
    </row>
    <row r="100" spans="1:34" x14ac:dyDescent="0.2">
      <c r="A100" s="106">
        <v>41082</v>
      </c>
      <c r="B100">
        <f>'Russian Bonds'!B101-'Russian Bonds'!B100</f>
        <v>5.0000000000000711E-2</v>
      </c>
      <c r="C100">
        <f>'Russian Bonds'!C101-'Russian Bonds'!C100</f>
        <v>6.0000000000000497E-2</v>
      </c>
      <c r="D100">
        <f>'Russian Bonds'!D101-'Russian Bonds'!D100</f>
        <v>5.9999999999998721E-2</v>
      </c>
      <c r="E100">
        <f>'Russian Bonds'!E101-'Russian Bonds'!E100</f>
        <v>6.0000000000000497E-2</v>
      </c>
      <c r="F100">
        <f>'Russian Bonds'!F101-'Russian Bonds'!F100</f>
        <v>7.0000000000000284E-2</v>
      </c>
      <c r="G100">
        <f>'Russian Bonds'!G101-'Russian Bonds'!G100</f>
        <v>7.0000000000000284E-2</v>
      </c>
      <c r="H100">
        <f>'Russian Bonds'!H101-'Russian Bonds'!H100</f>
        <v>6.9999999999998508E-2</v>
      </c>
      <c r="I100">
        <f>'Russian Bonds'!I101-'Russian Bonds'!I100</f>
        <v>8.0000000000000071E-2</v>
      </c>
      <c r="J100">
        <f>'Russian Bonds'!J101-'Russian Bonds'!J100</f>
        <v>8.0000000000000071E-2</v>
      </c>
      <c r="K100">
        <f>'Russian Bonds'!K101-'Russian Bonds'!K100</f>
        <v>8.0000000000000071E-2</v>
      </c>
      <c r="L100">
        <f>'Russian Bonds'!L101-'Russian Bonds'!L100</f>
        <v>8.0000000000000071E-2</v>
      </c>
      <c r="M100">
        <f>'Russian Bonds'!M101-'Russian Bonds'!M100</f>
        <v>8.9999999999999858E-2</v>
      </c>
      <c r="O100" s="129">
        <f t="shared" si="23"/>
        <v>8.9999999999999858E-2</v>
      </c>
      <c r="P100" s="170">
        <f>List1R!X157</f>
        <v>5.6806533927673613</v>
      </c>
      <c r="U100" s="154">
        <f t="shared" si="12"/>
        <v>41452</v>
      </c>
      <c r="V100">
        <f t="shared" si="13"/>
        <v>5.2235294117647234E-2</v>
      </c>
      <c r="W100">
        <f t="shared" si="14"/>
        <v>6.100687702074814E-2</v>
      </c>
      <c r="X100">
        <f>LN(List1R!W413/List1R!W412)</f>
        <v>-1.7543401506852892E-3</v>
      </c>
      <c r="Y100" s="26">
        <f t="shared" si="15"/>
        <v>0.19415851277673571</v>
      </c>
      <c r="Z100" s="26">
        <f t="shared" si="16"/>
        <v>-1.1148486285965814E-2</v>
      </c>
      <c r="AA100" s="26">
        <f t="shared" si="17"/>
        <v>-1.2889901417534094E-4</v>
      </c>
      <c r="AB100" s="26">
        <f t="shared" si="18"/>
        <v>0.15258267705420719</v>
      </c>
      <c r="AC100" s="26">
        <f t="shared" si="19"/>
        <v>-9.1549606232525077E-5</v>
      </c>
      <c r="AD100" s="26">
        <f t="shared" si="20"/>
        <v>-1.6026746462493717E-4</v>
      </c>
      <c r="AE100" s="166">
        <f t="shared" si="21"/>
        <v>-3.5254609126803241E-2</v>
      </c>
      <c r="AF100" s="166">
        <f t="shared" si="21"/>
        <v>-4.0761447294440791E-4</v>
      </c>
      <c r="AG100" s="166">
        <f t="shared" si="22"/>
        <v>-2.8950527458632591E-4</v>
      </c>
      <c r="AH100" s="166">
        <f t="shared" si="22"/>
        <v>-5.0681022303526485E-4</v>
      </c>
    </row>
    <row r="101" spans="1:34" x14ac:dyDescent="0.2">
      <c r="A101" s="106">
        <v>41083</v>
      </c>
      <c r="B101">
        <f>'Russian Bonds'!B102-'Russian Bonds'!B101</f>
        <v>-0.32000000000000028</v>
      </c>
      <c r="C101">
        <f>'Russian Bonds'!C102-'Russian Bonds'!C101</f>
        <v>-0.23000000000000043</v>
      </c>
      <c r="D101">
        <f>'Russian Bonds'!D102-'Russian Bonds'!D101</f>
        <v>-0.16000000000000014</v>
      </c>
      <c r="E101">
        <f>'Russian Bonds'!E102-'Russian Bonds'!E101</f>
        <v>-9.9999999999999645E-2</v>
      </c>
      <c r="F101">
        <f>'Russian Bonds'!F102-'Russian Bonds'!F101</f>
        <v>0</v>
      </c>
      <c r="G101">
        <f>'Russian Bonds'!G102-'Russian Bonds'!G101</f>
        <v>-2.000000000000135E-2</v>
      </c>
      <c r="H101">
        <f>'Russian Bonds'!H102-'Russian Bonds'!H101</f>
        <v>-6.9999999999998508E-2</v>
      </c>
      <c r="I101">
        <f>'Russian Bonds'!I102-'Russian Bonds'!I101</f>
        <v>-0.10999999999999943</v>
      </c>
      <c r="J101">
        <f>'Russian Bonds'!J102-'Russian Bonds'!J101</f>
        <v>-0.10999999999999943</v>
      </c>
      <c r="K101">
        <f>'Russian Bonds'!K102-'Russian Bonds'!K101</f>
        <v>-8.9999999999999858E-2</v>
      </c>
      <c r="L101">
        <f>'Russian Bonds'!L102-'Russian Bonds'!L101</f>
        <v>-8.0000000000000071E-2</v>
      </c>
      <c r="M101">
        <f>'Russian Bonds'!M102-'Russian Bonds'!M101</f>
        <v>-8.0000000000000071E-2</v>
      </c>
      <c r="O101" s="129">
        <f t="shared" si="23"/>
        <v>0</v>
      </c>
      <c r="P101" s="170">
        <f>List1R!X158</f>
        <v>5.6646318121985262</v>
      </c>
      <c r="U101" s="154">
        <f t="shared" si="12"/>
        <v>41453</v>
      </c>
      <c r="V101">
        <f t="shared" si="13"/>
        <v>5.2745098039215864E-2</v>
      </c>
      <c r="W101">
        <f t="shared" si="14"/>
        <v>6.0731031337617376E-2</v>
      </c>
      <c r="X101">
        <f>LN(List1R!W414/List1R!W413)</f>
        <v>-5.5684064970233844E-4</v>
      </c>
      <c r="Y101" s="26">
        <f t="shared" si="15"/>
        <v>0.19402660367978974</v>
      </c>
      <c r="Z101" s="26">
        <f t="shared" si="16"/>
        <v>-1.110555540758063E-2</v>
      </c>
      <c r="AA101" s="26">
        <f t="shared" si="17"/>
        <v>-2.7898819828945059E-4</v>
      </c>
      <c r="AB101" s="26">
        <f t="shared" si="18"/>
        <v>0.15263875520339928</v>
      </c>
      <c r="AC101" s="26">
        <f t="shared" si="19"/>
        <v>-1.9843038176441889E-4</v>
      </c>
      <c r="AD101" s="26">
        <f t="shared" si="20"/>
        <v>-7.1206309676981699E-5</v>
      </c>
      <c r="AE101" s="166">
        <f t="shared" si="21"/>
        <v>-3.5118849769154373E-2</v>
      </c>
      <c r="AF101" s="166">
        <f t="shared" si="21"/>
        <v>-8.822381469013557E-4</v>
      </c>
      <c r="AG101" s="166">
        <f t="shared" si="22"/>
        <v>-6.2749196335230482E-4</v>
      </c>
      <c r="AH101" s="166">
        <f t="shared" si="22"/>
        <v>-2.2517412235455072E-4</v>
      </c>
    </row>
    <row r="102" spans="1:34" x14ac:dyDescent="0.2">
      <c r="A102" s="106">
        <v>41086</v>
      </c>
      <c r="B102">
        <f>'Russian Bonds'!B103-'Russian Bonds'!B102</f>
        <v>-2.9999999999999361E-2</v>
      </c>
      <c r="C102">
        <f>'Russian Bonds'!C103-'Russian Bonds'!C102</f>
        <v>-3.9999999999999147E-2</v>
      </c>
      <c r="D102">
        <f>'Russian Bonds'!D103-'Russian Bonds'!D102</f>
        <v>-4.9999999999998934E-2</v>
      </c>
      <c r="E102">
        <f>'Russian Bonds'!E103-'Russian Bonds'!E102</f>
        <v>-6.0000000000000497E-2</v>
      </c>
      <c r="F102">
        <f>'Russian Bonds'!F103-'Russian Bonds'!F102</f>
        <v>-7.0000000000000284E-2</v>
      </c>
      <c r="G102">
        <f>'Russian Bonds'!G103-'Russian Bonds'!G102</f>
        <v>-6.9999999999998508E-2</v>
      </c>
      <c r="H102">
        <f>'Russian Bonds'!H103-'Russian Bonds'!H102</f>
        <v>-8.0000000000000071E-2</v>
      </c>
      <c r="I102">
        <f>'Russian Bonds'!I103-'Russian Bonds'!I102</f>
        <v>-8.9999999999999858E-2</v>
      </c>
      <c r="J102">
        <f>'Russian Bonds'!J103-'Russian Bonds'!J102</f>
        <v>-9.9999999999999645E-2</v>
      </c>
      <c r="K102">
        <f>'Russian Bonds'!K103-'Russian Bonds'!K102</f>
        <v>-9.9999999999999645E-2</v>
      </c>
      <c r="L102">
        <f>'Russian Bonds'!L103-'Russian Bonds'!L102</f>
        <v>-8.0000000000000071E-2</v>
      </c>
      <c r="M102">
        <f>'Russian Bonds'!M103-'Russian Bonds'!M102</f>
        <v>-5.9999999999998721E-2</v>
      </c>
      <c r="O102" s="129">
        <f t="shared" si="23"/>
        <v>-3.9999999999999147E-2</v>
      </c>
      <c r="P102" s="170">
        <f>List1R!X159</f>
        <v>5.6423911347676112</v>
      </c>
      <c r="U102" s="154">
        <f t="shared" si="12"/>
        <v>41454</v>
      </c>
      <c r="V102">
        <f t="shared" si="13"/>
        <v>5.298039215686292E-2</v>
      </c>
      <c r="W102">
        <f t="shared" si="14"/>
        <v>6.0771428598186905E-2</v>
      </c>
      <c r="X102">
        <f>LN(List1R!W415/List1R!W414)</f>
        <v>1.1248725190791285E-3</v>
      </c>
      <c r="Y102" s="26">
        <f t="shared" si="15"/>
        <v>0.19435587587867978</v>
      </c>
      <c r="Z102" s="26">
        <f t="shared" si="16"/>
        <v>-1.1140616880345544E-2</v>
      </c>
      <c r="AA102" s="26">
        <f t="shared" si="17"/>
        <v>-4.29898535694952E-5</v>
      </c>
      <c r="AB102" s="26">
        <f t="shared" si="18"/>
        <v>0.15294049690161304</v>
      </c>
      <c r="AC102" s="26">
        <f t="shared" si="19"/>
        <v>-3.0588099380321957E-5</v>
      </c>
      <c r="AD102" s="26">
        <f t="shared" si="20"/>
        <v>-1.6050095663117925E-4</v>
      </c>
      <c r="AE102" s="166">
        <f t="shared" si="21"/>
        <v>-3.5229723881211455E-2</v>
      </c>
      <c r="AF102" s="166">
        <f t="shared" si="21"/>
        <v>-1.3594585355672454E-4</v>
      </c>
      <c r="AG102" s="166">
        <f t="shared" si="22"/>
        <v>-9.672806333740238E-5</v>
      </c>
      <c r="AH102" s="166">
        <f t="shared" si="22"/>
        <v>-5.0754858959043206E-4</v>
      </c>
    </row>
    <row r="103" spans="1:34" x14ac:dyDescent="0.2">
      <c r="A103" s="106">
        <v>41087</v>
      </c>
      <c r="B103">
        <f>'Russian Bonds'!B104-'Russian Bonds'!B103</f>
        <v>-8.9999999999999858E-2</v>
      </c>
      <c r="C103">
        <f>'Russian Bonds'!C104-'Russian Bonds'!C103</f>
        <v>-6.0000000000000497E-2</v>
      </c>
      <c r="D103">
        <f>'Russian Bonds'!D104-'Russian Bonds'!D103</f>
        <v>-3.0000000000001137E-2</v>
      </c>
      <c r="E103">
        <f>'Russian Bonds'!E104-'Russian Bonds'!E103</f>
        <v>0</v>
      </c>
      <c r="F103">
        <f>'Russian Bonds'!F104-'Russian Bonds'!F103</f>
        <v>3.9999999999999147E-2</v>
      </c>
      <c r="G103">
        <f>'Russian Bonds'!G104-'Russian Bonds'!G103</f>
        <v>3.9999999999999147E-2</v>
      </c>
      <c r="H103">
        <f>'Russian Bonds'!H104-'Russian Bonds'!H103</f>
        <v>-2.000000000000135E-2</v>
      </c>
      <c r="I103">
        <f>'Russian Bonds'!I104-'Russian Bonds'!I103</f>
        <v>-4.0000000000000924E-2</v>
      </c>
      <c r="J103">
        <f>'Russian Bonds'!J104-'Russian Bonds'!J103</f>
        <v>-1.9999999999999574E-2</v>
      </c>
      <c r="K103">
        <f>'Russian Bonds'!K104-'Russian Bonds'!K103</f>
        <v>-9.9999999999997868E-3</v>
      </c>
      <c r="L103">
        <f>'Russian Bonds'!L104-'Russian Bonds'!L103</f>
        <v>0</v>
      </c>
      <c r="M103">
        <f>'Russian Bonds'!M104-'Russian Bonds'!M103</f>
        <v>9.9999999999997868E-3</v>
      </c>
      <c r="O103" s="129">
        <f t="shared" si="23"/>
        <v>3.9999999999999147E-2</v>
      </c>
      <c r="P103" s="170">
        <f>List1R!X160</f>
        <v>5.6681048159251937</v>
      </c>
      <c r="U103" s="154">
        <f t="shared" si="12"/>
        <v>41457</v>
      </c>
      <c r="V103">
        <f t="shared" si="13"/>
        <v>5.2862745098039392E-2</v>
      </c>
      <c r="W103">
        <f t="shared" si="14"/>
        <v>6.0680733304915635E-2</v>
      </c>
      <c r="X103">
        <f>LN(List1R!W416/List1R!W415)</f>
        <v>-3.5864088137710034E-4</v>
      </c>
      <c r="Y103" s="26">
        <f t="shared" si="15"/>
        <v>0.19402724001716912</v>
      </c>
      <c r="Z103" s="26">
        <f t="shared" si="16"/>
        <v>-1.11412092201908E-2</v>
      </c>
      <c r="AA103" s="26">
        <f t="shared" si="17"/>
        <v>-2.1458989840330744E-5</v>
      </c>
      <c r="AB103" s="26">
        <f t="shared" si="18"/>
        <v>0.15267366936070484</v>
      </c>
      <c r="AC103" s="26">
        <f t="shared" si="19"/>
        <v>-1.526736693607016E-5</v>
      </c>
      <c r="AD103" s="26">
        <f t="shared" si="20"/>
        <v>-1.0681780251301968E-4</v>
      </c>
      <c r="AE103" s="166">
        <f t="shared" si="21"/>
        <v>-3.5231597024271338E-2</v>
      </c>
      <c r="AF103" s="166">
        <f t="shared" si="21"/>
        <v>-6.7859284181858128E-5</v>
      </c>
      <c r="AG103" s="166">
        <f t="shared" si="22"/>
        <v>-4.8279653391528026E-5</v>
      </c>
      <c r="AH103" s="166">
        <f t="shared" si="22"/>
        <v>-3.377875505951999E-4</v>
      </c>
    </row>
    <row r="104" spans="1:34" x14ac:dyDescent="0.2">
      <c r="A104" s="106">
        <v>41088</v>
      </c>
      <c r="B104">
        <f>'Russian Bonds'!B105-'Russian Bonds'!B104</f>
        <v>0</v>
      </c>
      <c r="C104">
        <f>'Russian Bonds'!C105-'Russian Bonds'!C104</f>
        <v>0</v>
      </c>
      <c r="D104">
        <f>'Russian Bonds'!D105-'Russian Bonds'!D104</f>
        <v>0</v>
      </c>
      <c r="E104">
        <f>'Russian Bonds'!E105-'Russian Bonds'!E104</f>
        <v>-9.9999999999997868E-3</v>
      </c>
      <c r="F104">
        <f>'Russian Bonds'!F105-'Russian Bonds'!F104</f>
        <v>-2.9999999999999361E-2</v>
      </c>
      <c r="G104">
        <f>'Russian Bonds'!G105-'Russian Bonds'!G104</f>
        <v>-5.0000000000000711E-2</v>
      </c>
      <c r="H104">
        <f>'Russian Bonds'!H105-'Russian Bonds'!H104</f>
        <v>-8.0000000000000071E-2</v>
      </c>
      <c r="I104">
        <f>'Russian Bonds'!I105-'Russian Bonds'!I104</f>
        <v>-0.11999999999999922</v>
      </c>
      <c r="J104">
        <f>'Russian Bonds'!J105-'Russian Bonds'!J104</f>
        <v>-0.14000000000000057</v>
      </c>
      <c r="K104">
        <f>'Russian Bonds'!K105-'Russian Bonds'!K104</f>
        <v>-0.13000000000000078</v>
      </c>
      <c r="L104">
        <f>'Russian Bonds'!L105-'Russian Bonds'!L104</f>
        <v>-0.12000000000000099</v>
      </c>
      <c r="M104">
        <f>'Russian Bonds'!M105-'Russian Bonds'!M104</f>
        <v>-0.10000000000000142</v>
      </c>
      <c r="O104" s="129">
        <f t="shared" si="23"/>
        <v>0</v>
      </c>
      <c r="P104" s="170">
        <f>List1R!X161</f>
        <v>5.6926828514056984</v>
      </c>
      <c r="U104" s="154">
        <f t="shared" si="12"/>
        <v>41458</v>
      </c>
      <c r="V104">
        <f t="shared" si="13"/>
        <v>5.3254901960784487E-2</v>
      </c>
      <c r="W104">
        <f t="shared" si="14"/>
        <v>6.0865602058504345E-2</v>
      </c>
      <c r="X104">
        <f>LN(List1R!W417/List1R!W416)</f>
        <v>2.988785707352155E-5</v>
      </c>
      <c r="Y104" s="26">
        <f t="shared" si="15"/>
        <v>0.19484946591180191</v>
      </c>
      <c r="Z104" s="26">
        <f t="shared" si="16"/>
        <v>-1.1182665800979635E-2</v>
      </c>
      <c r="AA104" s="26">
        <f t="shared" si="17"/>
        <v>-2.154747700970186E-4</v>
      </c>
      <c r="AB104" s="26">
        <f t="shared" si="18"/>
        <v>0.15336990826330033</v>
      </c>
      <c r="AC104" s="26">
        <f t="shared" si="19"/>
        <v>-1.5336990826329979E-4</v>
      </c>
      <c r="AD104" s="26">
        <f t="shared" si="20"/>
        <v>-2.3244410652256513E-4</v>
      </c>
      <c r="AE104" s="166">
        <f t="shared" si="21"/>
        <v>-3.5362694243566833E-2</v>
      </c>
      <c r="AF104" s="166">
        <f t="shared" si="21"/>
        <v>-6.8139105180771951E-4</v>
      </c>
      <c r="AG104" s="166">
        <f t="shared" si="22"/>
        <v>-4.849982346431067E-4</v>
      </c>
      <c r="AH104" s="166">
        <f t="shared" si="22"/>
        <v>-7.3505280529410682E-4</v>
      </c>
    </row>
    <row r="105" spans="1:34" x14ac:dyDescent="0.2">
      <c r="A105" s="106">
        <v>41089</v>
      </c>
      <c r="B105">
        <f>'Russian Bonds'!B106-'Russian Bonds'!B105</f>
        <v>8.0000000000000071E-2</v>
      </c>
      <c r="C105">
        <f>'Russian Bonds'!C106-'Russian Bonds'!C105</f>
        <v>6.0000000000000497E-2</v>
      </c>
      <c r="D105">
        <f>'Russian Bonds'!D106-'Russian Bonds'!D105</f>
        <v>3.0000000000001137E-2</v>
      </c>
      <c r="E105">
        <f>'Russian Bonds'!E106-'Russian Bonds'!E105</f>
        <v>0</v>
      </c>
      <c r="F105">
        <f>'Russian Bonds'!F106-'Russian Bonds'!F105</f>
        <v>-4.9999999999998934E-2</v>
      </c>
      <c r="G105">
        <f>'Russian Bonds'!G106-'Russian Bonds'!G105</f>
        <v>-3.9999999999999147E-2</v>
      </c>
      <c r="H105">
        <f>'Russian Bonds'!H106-'Russian Bonds'!H105</f>
        <v>-3.9999999999999147E-2</v>
      </c>
      <c r="I105">
        <f>'Russian Bonds'!I106-'Russian Bonds'!I105</f>
        <v>-4.0000000000000924E-2</v>
      </c>
      <c r="J105">
        <f>'Russian Bonds'!J106-'Russian Bonds'!J105</f>
        <v>-5.0000000000000711E-2</v>
      </c>
      <c r="K105">
        <f>'Russian Bonds'!K106-'Russian Bonds'!K105</f>
        <v>-9.9999999999997868E-3</v>
      </c>
      <c r="L105">
        <f>'Russian Bonds'!L106-'Russian Bonds'!L105</f>
        <v>3.0000000000001137E-2</v>
      </c>
      <c r="M105">
        <f>'Russian Bonds'!M106-'Russian Bonds'!M105</f>
        <v>7.0000000000000284E-2</v>
      </c>
      <c r="O105" s="129">
        <f t="shared" si="23"/>
        <v>7.0000000000000284E-2</v>
      </c>
      <c r="P105" s="170">
        <f>List1R!X162</f>
        <v>5.6955403834637606</v>
      </c>
      <c r="U105" s="154">
        <f t="shared" si="12"/>
        <v>41459</v>
      </c>
      <c r="V105">
        <f t="shared" si="13"/>
        <v>5.3215686274509982E-2</v>
      </c>
      <c r="W105">
        <f t="shared" si="14"/>
        <v>6.0896175767510691E-2</v>
      </c>
      <c r="X105">
        <f>LN(List1R!W418/List1R!W417)</f>
        <v>-4.2920842632707722E-3</v>
      </c>
      <c r="Y105" s="26">
        <f t="shared" si="15"/>
        <v>0.19488137530847585</v>
      </c>
      <c r="Z105" s="26">
        <f t="shared" si="16"/>
        <v>-1.1185150596350229E-2</v>
      </c>
      <c r="AA105" s="26">
        <f t="shared" si="17"/>
        <v>-1.2931022393685543E-4</v>
      </c>
      <c r="AB105" s="26">
        <f t="shared" si="18"/>
        <v>0.15338098185317425</v>
      </c>
      <c r="AC105" s="26">
        <f t="shared" si="19"/>
        <v>-9.2028589111905329E-5</v>
      </c>
      <c r="AD105" s="26">
        <f t="shared" si="20"/>
        <v>-3.5765401591674764E-5</v>
      </c>
      <c r="AE105" s="166">
        <f t="shared" si="21"/>
        <v>-3.5370551856457356E-2</v>
      </c>
      <c r="AF105" s="166">
        <f t="shared" si="21"/>
        <v>-4.0891483238688839E-4</v>
      </c>
      <c r="AG105" s="166">
        <f t="shared" si="22"/>
        <v>-2.9101995144539317E-4</v>
      </c>
      <c r="AH105" s="166">
        <f t="shared" si="22"/>
        <v>-1.131001304603037E-4</v>
      </c>
    </row>
    <row r="106" spans="1:34" x14ac:dyDescent="0.2">
      <c r="A106" s="106">
        <v>41090</v>
      </c>
      <c r="B106">
        <f>'Russian Bonds'!B107-'Russian Bonds'!B106</f>
        <v>-3.0000000000001137E-2</v>
      </c>
      <c r="C106">
        <f>'Russian Bonds'!C107-'Russian Bonds'!C106</f>
        <v>-2.000000000000135E-2</v>
      </c>
      <c r="D106">
        <f>'Russian Bonds'!D107-'Russian Bonds'!D106</f>
        <v>0</v>
      </c>
      <c r="E106">
        <f>'Russian Bonds'!E107-'Russian Bonds'!E106</f>
        <v>9.9999999999997868E-3</v>
      </c>
      <c r="F106">
        <f>'Russian Bonds'!F107-'Russian Bonds'!F106</f>
        <v>9.9999999999997868E-3</v>
      </c>
      <c r="G106">
        <f>'Russian Bonds'!G107-'Russian Bonds'!G106</f>
        <v>1.9999999999999574E-2</v>
      </c>
      <c r="H106">
        <f>'Russian Bonds'!H107-'Russian Bonds'!H106</f>
        <v>3.9999999999999147E-2</v>
      </c>
      <c r="I106">
        <f>'Russian Bonds'!I107-'Russian Bonds'!I106</f>
        <v>4.0000000000000924E-2</v>
      </c>
      <c r="J106">
        <f>'Russian Bonds'!J107-'Russian Bonds'!J106</f>
        <v>2.000000000000135E-2</v>
      </c>
      <c r="K106">
        <f>'Russian Bonds'!K107-'Russian Bonds'!K106</f>
        <v>0</v>
      </c>
      <c r="L106">
        <f>'Russian Bonds'!L107-'Russian Bonds'!L106</f>
        <v>0</v>
      </c>
      <c r="M106">
        <f>'Russian Bonds'!M107-'Russian Bonds'!M106</f>
        <v>3.0000000000001137E-2</v>
      </c>
      <c r="O106" s="129">
        <f t="shared" si="23"/>
        <v>4.0000000000000924E-2</v>
      </c>
      <c r="P106" s="170">
        <f>List1R!X163</f>
        <v>5.7335638995945208</v>
      </c>
      <c r="U106" s="154">
        <f t="shared" si="12"/>
        <v>41460</v>
      </c>
      <c r="V106">
        <f t="shared" si="13"/>
        <v>5.3333333333333496E-2</v>
      </c>
      <c r="W106">
        <f t="shared" si="14"/>
        <v>6.0505098398985387E-2</v>
      </c>
      <c r="X106">
        <f>LN(List1R!W419/List1R!W418)</f>
        <v>-1.9468181778038479E-3</v>
      </c>
      <c r="Y106" s="26">
        <f t="shared" si="15"/>
        <v>0.19408924036244501</v>
      </c>
      <c r="Z106" s="26">
        <f t="shared" si="16"/>
        <v>-1.109945940470876E-2</v>
      </c>
      <c r="AA106" s="26">
        <f t="shared" si="17"/>
        <v>-1.5021466739281283E-4</v>
      </c>
      <c r="AB106" s="26">
        <f t="shared" si="18"/>
        <v>0.15285536388396029</v>
      </c>
      <c r="AC106" s="26">
        <f t="shared" si="19"/>
        <v>-1.0699875471877263E-4</v>
      </c>
      <c r="AD106" s="26">
        <f t="shared" si="20"/>
        <v>-1.7813797472041393E-5</v>
      </c>
      <c r="AE106" s="166">
        <f t="shared" si="21"/>
        <v>-3.5099572515456333E-2</v>
      </c>
      <c r="AF106" s="166">
        <f t="shared" si="21"/>
        <v>-4.7502048692591554E-4</v>
      </c>
      <c r="AG106" s="166">
        <f t="shared" si="22"/>
        <v>-3.383597717130107E-4</v>
      </c>
      <c r="AH106" s="166">
        <f t="shared" si="22"/>
        <v>-5.6332173788600449E-5</v>
      </c>
    </row>
    <row r="107" spans="1:34" x14ac:dyDescent="0.2">
      <c r="A107" s="106">
        <v>41093</v>
      </c>
      <c r="B107">
        <f>'Russian Bonds'!B108-'Russian Bonds'!B107</f>
        <v>2.000000000000135E-2</v>
      </c>
      <c r="C107">
        <f>'Russian Bonds'!C108-'Russian Bonds'!C107</f>
        <v>3.0000000000001137E-2</v>
      </c>
      <c r="D107">
        <f>'Russian Bonds'!D108-'Russian Bonds'!D107</f>
        <v>1.9999999999999574E-2</v>
      </c>
      <c r="E107">
        <f>'Russian Bonds'!E108-'Russian Bonds'!E107</f>
        <v>2.9999999999999361E-2</v>
      </c>
      <c r="F107">
        <f>'Russian Bonds'!F108-'Russian Bonds'!F107</f>
        <v>3.9999999999999147E-2</v>
      </c>
      <c r="G107">
        <f>'Russian Bonds'!G108-'Russian Bonds'!G107</f>
        <v>5.0000000000000711E-2</v>
      </c>
      <c r="H107">
        <f>'Russian Bonds'!H108-'Russian Bonds'!H107</f>
        <v>0.10000000000000142</v>
      </c>
      <c r="I107">
        <f>'Russian Bonds'!I108-'Russian Bonds'!I107</f>
        <v>0.13000000000000078</v>
      </c>
      <c r="J107">
        <f>'Russian Bonds'!J108-'Russian Bonds'!J107</f>
        <v>0.12999999999999901</v>
      </c>
      <c r="K107">
        <f>'Russian Bonds'!K108-'Russian Bonds'!K107</f>
        <v>0.14000000000000057</v>
      </c>
      <c r="L107">
        <f>'Russian Bonds'!L108-'Russian Bonds'!L107</f>
        <v>0.14999999999999858</v>
      </c>
      <c r="M107">
        <f>'Russian Bonds'!M108-'Russian Bonds'!M107</f>
        <v>0.16999999999999993</v>
      </c>
      <c r="O107" s="129">
        <f t="shared" si="23"/>
        <v>0.16999999999999993</v>
      </c>
      <c r="P107" s="170">
        <f>List1R!X164</f>
        <v>5.7308780047612009</v>
      </c>
      <c r="U107" s="154">
        <f t="shared" si="12"/>
        <v>41461</v>
      </c>
      <c r="V107">
        <f t="shared" si="13"/>
        <v>5.2588235294117811E-2</v>
      </c>
      <c r="W107">
        <f t="shared" si="14"/>
        <v>6.0569225483715732E-2</v>
      </c>
      <c r="X107">
        <f>LN(List1R!W420/List1R!W419)</f>
        <v>-2.984119300467681E-3</v>
      </c>
      <c r="Y107" s="26">
        <f t="shared" si="15"/>
        <v>0.19349332423046023</v>
      </c>
      <c r="Z107" s="26">
        <f t="shared" si="16"/>
        <v>-1.1061477895588675E-2</v>
      </c>
      <c r="AA107" s="26">
        <f t="shared" si="17"/>
        <v>4.2803639273728819E-5</v>
      </c>
      <c r="AB107" s="26">
        <f t="shared" si="18"/>
        <v>0.15221574551264913</v>
      </c>
      <c r="AC107" s="26">
        <f t="shared" si="19"/>
        <v>3.0443149102529175E-5</v>
      </c>
      <c r="AD107" s="26">
        <f t="shared" si="20"/>
        <v>-1.7752515244018278E-4</v>
      </c>
      <c r="AE107" s="166">
        <f t="shared" si="21"/>
        <v>-3.4979464437666405E-2</v>
      </c>
      <c r="AF107" s="166">
        <f t="shared" si="21"/>
        <v>1.3535699224921852E-4</v>
      </c>
      <c r="AG107" s="166">
        <f t="shared" si="22"/>
        <v>9.6269690312103062E-5</v>
      </c>
      <c r="AH107" s="166">
        <f t="shared" si="22"/>
        <v>-5.6138382367957609E-4</v>
      </c>
    </row>
    <row r="108" spans="1:34" x14ac:dyDescent="0.2">
      <c r="A108" s="106">
        <v>41094</v>
      </c>
      <c r="B108">
        <f>'Russian Bonds'!B109-'Russian Bonds'!B108</f>
        <v>-8.0000000000000071E-2</v>
      </c>
      <c r="C108">
        <f>'Russian Bonds'!C109-'Russian Bonds'!C108</f>
        <v>-6.0000000000000497E-2</v>
      </c>
      <c r="D108">
        <f>'Russian Bonds'!D109-'Russian Bonds'!D108</f>
        <v>-2.9999999999999361E-2</v>
      </c>
      <c r="E108">
        <f>'Russian Bonds'!E109-'Russian Bonds'!E108</f>
        <v>-1.9999999999999574E-2</v>
      </c>
      <c r="F108">
        <f>'Russian Bonds'!F109-'Russian Bonds'!F108</f>
        <v>2.9999999999999361E-2</v>
      </c>
      <c r="G108">
        <f>'Russian Bonds'!G109-'Russian Bonds'!G108</f>
        <v>7.0000000000000284E-2</v>
      </c>
      <c r="H108">
        <f>'Russian Bonds'!H109-'Russian Bonds'!H108</f>
        <v>7.0000000000000284E-2</v>
      </c>
      <c r="I108">
        <f>'Russian Bonds'!I109-'Russian Bonds'!I108</f>
        <v>3.9999999999999147E-2</v>
      </c>
      <c r="J108">
        <f>'Russian Bonds'!J109-'Russian Bonds'!J108</f>
        <v>0</v>
      </c>
      <c r="K108">
        <f>'Russian Bonds'!K109-'Russian Bonds'!K108</f>
        <v>-4.0000000000000924E-2</v>
      </c>
      <c r="L108">
        <f>'Russian Bonds'!L109-'Russian Bonds'!L108</f>
        <v>-4.9999999999998934E-2</v>
      </c>
      <c r="M108">
        <f>'Russian Bonds'!M109-'Russian Bonds'!M108</f>
        <v>-6.0000000000000497E-2</v>
      </c>
      <c r="O108" s="129">
        <f t="shared" si="23"/>
        <v>7.0000000000000284E-2</v>
      </c>
      <c r="P108" s="170">
        <f>List1R!X165</f>
        <v>5.7298512056480231</v>
      </c>
      <c r="U108" s="154">
        <f t="shared" si="12"/>
        <v>41464</v>
      </c>
      <c r="V108">
        <f t="shared" si="13"/>
        <v>5.2549019607843299E-2</v>
      </c>
      <c r="W108">
        <f t="shared" si="14"/>
        <v>6.056109489713201E-2</v>
      </c>
      <c r="X108">
        <f>LN(List1R!W421/List1R!W420)</f>
        <v>3.2685178902097044E-3</v>
      </c>
      <c r="Y108" s="26">
        <f t="shared" si="15"/>
        <v>0.19343519397137196</v>
      </c>
      <c r="Z108" s="26">
        <f t="shared" si="16"/>
        <v>-1.1023424155411061E-2</v>
      </c>
      <c r="AA108" s="26">
        <f t="shared" si="17"/>
        <v>-1.2837438655643595E-4</v>
      </c>
      <c r="AB108" s="26">
        <f t="shared" si="18"/>
        <v>0.15216315620154314</v>
      </c>
      <c r="AC108" s="26">
        <f t="shared" si="19"/>
        <v>-9.1297893720926628E-5</v>
      </c>
      <c r="AD108" s="26">
        <f t="shared" si="20"/>
        <v>-1.0648149941329895E-4</v>
      </c>
      <c r="AE108" s="166">
        <f t="shared" si="21"/>
        <v>-3.4859127945216888E-2</v>
      </c>
      <c r="AF108" s="166">
        <f t="shared" si="21"/>
        <v>-4.0595545474523734E-4</v>
      </c>
      <c r="AG108" s="166">
        <f t="shared" si="22"/>
        <v>-2.8870928973411322E-4</v>
      </c>
      <c r="AH108" s="166">
        <f t="shared" si="22"/>
        <v>-3.3672406681590768E-4</v>
      </c>
    </row>
    <row r="109" spans="1:34" x14ac:dyDescent="0.2">
      <c r="A109" s="106">
        <v>41095</v>
      </c>
      <c r="B109">
        <f>'Russian Bonds'!B110-'Russian Bonds'!B109</f>
        <v>-0.13000000000000078</v>
      </c>
      <c r="C109">
        <f>'Russian Bonds'!C110-'Russian Bonds'!C109</f>
        <v>-0.10999999999999943</v>
      </c>
      <c r="D109">
        <f>'Russian Bonds'!D110-'Russian Bonds'!D109</f>
        <v>-8.9999999999999858E-2</v>
      </c>
      <c r="E109">
        <f>'Russian Bonds'!E110-'Russian Bonds'!E109</f>
        <v>-7.0000000000000284E-2</v>
      </c>
      <c r="F109">
        <f>'Russian Bonds'!F110-'Russian Bonds'!F109</f>
        <v>1.0000000000001563E-2</v>
      </c>
      <c r="G109">
        <f>'Russian Bonds'!G110-'Russian Bonds'!G109</f>
        <v>6.9999999999998508E-2</v>
      </c>
      <c r="H109">
        <f>'Russian Bonds'!H110-'Russian Bonds'!H109</f>
        <v>6.9999999999998508E-2</v>
      </c>
      <c r="I109">
        <f>'Russian Bonds'!I110-'Russian Bonds'!I109</f>
        <v>2.9999999999999361E-2</v>
      </c>
      <c r="J109">
        <f>'Russian Bonds'!J110-'Russian Bonds'!J109</f>
        <v>-1.9999999999999574E-2</v>
      </c>
      <c r="K109">
        <f>'Russian Bonds'!K110-'Russian Bonds'!K109</f>
        <v>-8.0000000000000071E-2</v>
      </c>
      <c r="L109">
        <f>'Russian Bonds'!L110-'Russian Bonds'!L109</f>
        <v>-0.11000000000000121</v>
      </c>
      <c r="M109">
        <f>'Russian Bonds'!M110-'Russian Bonds'!M109</f>
        <v>-0.10999999999999943</v>
      </c>
      <c r="O109" s="129">
        <f t="shared" si="23"/>
        <v>6.9999999999998508E-2</v>
      </c>
      <c r="P109" s="170">
        <f>List1R!X166</f>
        <v>5.686801069437033</v>
      </c>
      <c r="U109" s="154">
        <f t="shared" si="12"/>
        <v>41465</v>
      </c>
      <c r="V109">
        <f t="shared" si="13"/>
        <v>5.2235294117647234E-2</v>
      </c>
      <c r="W109">
        <f t="shared" si="14"/>
        <v>6.0318015121580061E-2</v>
      </c>
      <c r="X109">
        <f>LN(List1R!W422/List1R!W421)</f>
        <v>-2.4172748539998358E-3</v>
      </c>
      <c r="Y109" s="26">
        <f t="shared" si="15"/>
        <v>0.19255598036209831</v>
      </c>
      <c r="Z109" s="26">
        <f t="shared" si="16"/>
        <v>-1.1013102758989996E-2</v>
      </c>
      <c r="AA109" s="26">
        <f t="shared" si="17"/>
        <v>2.1299572576271136E-5</v>
      </c>
      <c r="AB109" s="26">
        <f t="shared" si="18"/>
        <v>0.15144960006089189</v>
      </c>
      <c r="AC109" s="26">
        <f t="shared" si="19"/>
        <v>1.5144960006088866E-5</v>
      </c>
      <c r="AD109" s="26">
        <f t="shared" si="20"/>
        <v>-1.2365782550265042E-4</v>
      </c>
      <c r="AE109" s="166">
        <f t="shared" si="21"/>
        <v>-3.4826488823892811E-2</v>
      </c>
      <c r="AF109" s="166">
        <f t="shared" si="21"/>
        <v>6.7355162529077268E-5</v>
      </c>
      <c r="AG109" s="166">
        <f t="shared" si="22"/>
        <v>4.7892568691398384E-5</v>
      </c>
      <c r="AH109" s="166">
        <f t="shared" si="22"/>
        <v>-3.9104037909203115E-4</v>
      </c>
    </row>
    <row r="110" spans="1:34" x14ac:dyDescent="0.2">
      <c r="A110" s="106">
        <v>41096</v>
      </c>
      <c r="B110">
        <f>'Russian Bonds'!B111-'Russian Bonds'!B110</f>
        <v>-2.9999999999999361E-2</v>
      </c>
      <c r="C110">
        <f>'Russian Bonds'!C111-'Russian Bonds'!C110</f>
        <v>-2.000000000000135E-2</v>
      </c>
      <c r="D110">
        <f>'Russian Bonds'!D111-'Russian Bonds'!D110</f>
        <v>-2.000000000000135E-2</v>
      </c>
      <c r="E110">
        <f>'Russian Bonds'!E111-'Russian Bonds'!E110</f>
        <v>0</v>
      </c>
      <c r="F110">
        <f>'Russian Bonds'!F111-'Russian Bonds'!F110</f>
        <v>2.9999999999999361E-2</v>
      </c>
      <c r="G110">
        <f>'Russian Bonds'!G111-'Russian Bonds'!G110</f>
        <v>0</v>
      </c>
      <c r="H110">
        <f>'Russian Bonds'!H111-'Russian Bonds'!H110</f>
        <v>-9.9999999999997868E-3</v>
      </c>
      <c r="I110">
        <f>'Russian Bonds'!I111-'Russian Bonds'!I110</f>
        <v>9.9999999999997868E-3</v>
      </c>
      <c r="J110">
        <f>'Russian Bonds'!J111-'Russian Bonds'!J110</f>
        <v>2.9999999999999361E-2</v>
      </c>
      <c r="K110">
        <f>'Russian Bonds'!K111-'Russian Bonds'!K110</f>
        <v>8.0000000000000071E-2</v>
      </c>
      <c r="L110">
        <f>'Russian Bonds'!L111-'Russian Bonds'!L110</f>
        <v>0.12000000000000099</v>
      </c>
      <c r="M110">
        <f>'Russian Bonds'!M111-'Russian Bonds'!M110</f>
        <v>0.13999999999999879</v>
      </c>
      <c r="O110" s="129">
        <f t="shared" si="23"/>
        <v>0.13999999999999879</v>
      </c>
      <c r="P110" s="170">
        <f>List1R!X167</f>
        <v>5.6992478268092821</v>
      </c>
      <c r="U110" s="154">
        <f t="shared" si="12"/>
        <v>41466</v>
      </c>
      <c r="V110">
        <f t="shared" si="13"/>
        <v>5.1686274509804092E-2</v>
      </c>
      <c r="W110">
        <f t="shared" si="14"/>
        <v>6.0474616847637115E-2</v>
      </c>
      <c r="X110">
        <f>LN(List1R!W423/List1R!W422)</f>
        <v>2.647043669144116E-3</v>
      </c>
      <c r="Y110" s="26">
        <f t="shared" si="15"/>
        <v>0.19237127084673911</v>
      </c>
      <c r="Z110" s="26">
        <f t="shared" si="16"/>
        <v>-1.0985323749815685E-2</v>
      </c>
      <c r="AA110" s="26">
        <f t="shared" si="17"/>
        <v>0</v>
      </c>
      <c r="AB110" s="26">
        <f t="shared" si="18"/>
        <v>0.15115816737014057</v>
      </c>
      <c r="AC110" s="26">
        <f t="shared" si="19"/>
        <v>0</v>
      </c>
      <c r="AD110" s="26">
        <f t="shared" si="20"/>
        <v>3.5285608242105152E-5</v>
      </c>
      <c r="AE110" s="166">
        <f t="shared" si="21"/>
        <v>-3.4738643883759274E-2</v>
      </c>
      <c r="AF110" s="166">
        <f t="shared" si="21"/>
        <v>0</v>
      </c>
      <c r="AG110" s="166">
        <f t="shared" si="22"/>
        <v>0</v>
      </c>
      <c r="AH110" s="166">
        <f t="shared" si="22"/>
        <v>1.1158289066946237E-4</v>
      </c>
    </row>
    <row r="111" spans="1:34" x14ac:dyDescent="0.2">
      <c r="A111" s="106">
        <v>41097</v>
      </c>
      <c r="B111">
        <f>'Russian Bonds'!B112-'Russian Bonds'!B111</f>
        <v>0</v>
      </c>
      <c r="C111">
        <f>'Russian Bonds'!C112-'Russian Bonds'!C111</f>
        <v>0</v>
      </c>
      <c r="D111">
        <f>'Russian Bonds'!D112-'Russian Bonds'!D111</f>
        <v>0</v>
      </c>
      <c r="E111">
        <f>'Russian Bonds'!E112-'Russian Bonds'!E111</f>
        <v>-9.9999999999997868E-3</v>
      </c>
      <c r="F111">
        <f>'Russian Bonds'!F112-'Russian Bonds'!F111</f>
        <v>-4.0000000000000924E-2</v>
      </c>
      <c r="G111">
        <f>'Russian Bonds'!G112-'Russian Bonds'!G111</f>
        <v>-8.0000000000000071E-2</v>
      </c>
      <c r="H111">
        <f>'Russian Bonds'!H112-'Russian Bonds'!H111</f>
        <v>-8.0000000000000071E-2</v>
      </c>
      <c r="I111">
        <f>'Russian Bonds'!I112-'Russian Bonds'!I111</f>
        <v>-6.9999999999998508E-2</v>
      </c>
      <c r="J111">
        <f>'Russian Bonds'!J112-'Russian Bonds'!J111</f>
        <v>-3.9999999999999147E-2</v>
      </c>
      <c r="K111">
        <f>'Russian Bonds'!K112-'Russian Bonds'!K111</f>
        <v>-9.9999999999997868E-3</v>
      </c>
      <c r="L111">
        <f>'Russian Bonds'!L112-'Russian Bonds'!L111</f>
        <v>0</v>
      </c>
      <c r="M111">
        <f>'Russian Bonds'!M112-'Russian Bonds'!M111</f>
        <v>3.0000000000001137E-2</v>
      </c>
      <c r="O111" s="129">
        <f t="shared" si="23"/>
        <v>3.0000000000001137E-2</v>
      </c>
      <c r="P111" s="170">
        <f>List1R!X168</f>
        <v>5.72611431859261</v>
      </c>
      <c r="U111" s="154">
        <f t="shared" si="12"/>
        <v>41467</v>
      </c>
      <c r="V111">
        <f t="shared" si="13"/>
        <v>5.1647058823529587E-2</v>
      </c>
      <c r="W111">
        <f t="shared" si="14"/>
        <v>6.0400786253820157E-2</v>
      </c>
      <c r="X111">
        <f>LN(List1R!W424/List1R!W423)</f>
        <v>2.6137142453632242E-3</v>
      </c>
      <c r="Y111" s="26">
        <f t="shared" si="15"/>
        <v>0.19216029951549934</v>
      </c>
      <c r="Z111" s="26">
        <f t="shared" si="16"/>
        <v>-1.099460041849345E-2</v>
      </c>
      <c r="AA111" s="26">
        <f t="shared" si="17"/>
        <v>-4.2525618653458605E-5</v>
      </c>
      <c r="AB111" s="26">
        <f t="shared" si="18"/>
        <v>0.15099751116384624</v>
      </c>
      <c r="AC111" s="26">
        <f t="shared" si="19"/>
        <v>-3.0199502232771284E-5</v>
      </c>
      <c r="AD111" s="26">
        <f t="shared" si="20"/>
        <v>-1.0574192052768263E-4</v>
      </c>
      <c r="AE111" s="166">
        <f t="shared" si="21"/>
        <v>-3.4767979285879755E-2</v>
      </c>
      <c r="AF111" s="166">
        <f t="shared" si="21"/>
        <v>-1.3447781385267187E-4</v>
      </c>
      <c r="AG111" s="166">
        <f t="shared" si="22"/>
        <v>-9.5499211258897733E-5</v>
      </c>
      <c r="AH111" s="166">
        <f t="shared" si="22"/>
        <v>-3.3438531302799098E-4</v>
      </c>
    </row>
    <row r="112" spans="1:34" x14ac:dyDescent="0.2">
      <c r="A112" s="106">
        <v>41100</v>
      </c>
      <c r="B112">
        <f>'Russian Bonds'!B113-'Russian Bonds'!B112</f>
        <v>4.9999999999998934E-2</v>
      </c>
      <c r="C112">
        <f>'Russian Bonds'!C113-'Russian Bonds'!C112</f>
        <v>3.0000000000001137E-2</v>
      </c>
      <c r="D112">
        <f>'Russian Bonds'!D113-'Russian Bonds'!D112</f>
        <v>9.9999999999997868E-3</v>
      </c>
      <c r="E112">
        <f>'Russian Bonds'!E113-'Russian Bonds'!E112</f>
        <v>-9.9999999999997868E-3</v>
      </c>
      <c r="F112">
        <f>'Russian Bonds'!F113-'Russian Bonds'!F112</f>
        <v>-5.9999999999998721E-2</v>
      </c>
      <c r="G112">
        <f>'Russian Bonds'!G113-'Russian Bonds'!G112</f>
        <v>-8.9999999999999858E-2</v>
      </c>
      <c r="H112">
        <f>'Russian Bonds'!H113-'Russian Bonds'!H112</f>
        <v>-8.9999999999999858E-2</v>
      </c>
      <c r="I112">
        <f>'Russian Bonds'!I113-'Russian Bonds'!I112</f>
        <v>-6.0000000000000497E-2</v>
      </c>
      <c r="J112">
        <f>'Russian Bonds'!J113-'Russian Bonds'!J112</f>
        <v>-1.9999999999999574E-2</v>
      </c>
      <c r="K112">
        <f>'Russian Bonds'!K113-'Russian Bonds'!K112</f>
        <v>2.9999999999999361E-2</v>
      </c>
      <c r="L112">
        <f>'Russian Bonds'!L113-'Russian Bonds'!L112</f>
        <v>7.0000000000000284E-2</v>
      </c>
      <c r="M112">
        <f>'Russian Bonds'!M113-'Russian Bonds'!M112</f>
        <v>9.9999999999999645E-2</v>
      </c>
      <c r="O112" s="129">
        <f t="shared" si="23"/>
        <v>9.9999999999999645E-2</v>
      </c>
      <c r="P112" s="170">
        <f>List1R!X169</f>
        <v>5.6972398312434738</v>
      </c>
      <c r="U112" s="154">
        <f t="shared" si="12"/>
        <v>41468</v>
      </c>
      <c r="V112">
        <f t="shared" si="13"/>
        <v>5.1411764705882532E-2</v>
      </c>
      <c r="W112">
        <f t="shared" si="14"/>
        <v>6.0516554647915735E-2</v>
      </c>
      <c r="X112">
        <f>LN(List1R!W425/List1R!W424)</f>
        <v>1.8898383605287115E-3</v>
      </c>
      <c r="Y112" s="26">
        <f t="shared" si="15"/>
        <v>0.19219432295533767</v>
      </c>
      <c r="Z112" s="26">
        <f t="shared" si="16"/>
        <v>-1.1032971298129074E-2</v>
      </c>
      <c r="AA112" s="26">
        <f t="shared" si="17"/>
        <v>-8.5080538687934881E-5</v>
      </c>
      <c r="AB112" s="26">
        <f t="shared" si="18"/>
        <v>0.15095263910911366</v>
      </c>
      <c r="AC112" s="26">
        <f t="shared" si="19"/>
        <v>-6.0381055643644176E-5</v>
      </c>
      <c r="AD112" s="26">
        <f t="shared" si="20"/>
        <v>1.7624003704435761E-5</v>
      </c>
      <c r="AE112" s="166">
        <f t="shared" si="21"/>
        <v>-3.4889318661352496E-2</v>
      </c>
      <c r="AF112" s="166">
        <f t="shared" si="21"/>
        <v>-2.6904828680794803E-4</v>
      </c>
      <c r="AG112" s="166">
        <f t="shared" si="22"/>
        <v>-1.9094166335927983E-4</v>
      </c>
      <c r="AH112" s="166">
        <f t="shared" si="22"/>
        <v>5.5731993197261975E-5</v>
      </c>
    </row>
    <row r="113" spans="1:34" x14ac:dyDescent="0.2">
      <c r="A113" s="106">
        <v>41101</v>
      </c>
      <c r="B113">
        <f>'Russian Bonds'!B114-'Russian Bonds'!B113</f>
        <v>3.0000000000001137E-2</v>
      </c>
      <c r="C113">
        <f>'Russian Bonds'!C114-'Russian Bonds'!C113</f>
        <v>1.9999999999999574E-2</v>
      </c>
      <c r="D113">
        <f>'Russian Bonds'!D114-'Russian Bonds'!D113</f>
        <v>2.000000000000135E-2</v>
      </c>
      <c r="E113">
        <f>'Russian Bonds'!E114-'Russian Bonds'!E113</f>
        <v>9.9999999999997868E-3</v>
      </c>
      <c r="F113">
        <f>'Russian Bonds'!F114-'Russian Bonds'!F113</f>
        <v>0</v>
      </c>
      <c r="G113">
        <f>'Russian Bonds'!G114-'Russian Bonds'!G113</f>
        <v>5.0000000000000711E-2</v>
      </c>
      <c r="H113">
        <f>'Russian Bonds'!H114-'Russian Bonds'!H113</f>
        <v>7.0000000000000284E-2</v>
      </c>
      <c r="I113">
        <f>'Russian Bonds'!I114-'Russian Bonds'!I113</f>
        <v>7.0000000000000284E-2</v>
      </c>
      <c r="J113">
        <f>'Russian Bonds'!J114-'Russian Bonds'!J113</f>
        <v>6.9999999999998508E-2</v>
      </c>
      <c r="K113">
        <f>'Russian Bonds'!K114-'Russian Bonds'!K113</f>
        <v>7.0000000000000284E-2</v>
      </c>
      <c r="L113">
        <f>'Russian Bonds'!L114-'Russian Bonds'!L113</f>
        <v>5.9999999999998721E-2</v>
      </c>
      <c r="M113">
        <f>'Russian Bonds'!M114-'Russian Bonds'!M113</f>
        <v>7.0000000000000284E-2</v>
      </c>
      <c r="O113" s="129">
        <f t="shared" si="23"/>
        <v>7.0000000000000284E-2</v>
      </c>
      <c r="P113" s="170">
        <f>List1R!X170</f>
        <v>5.6989042573506019</v>
      </c>
      <c r="U113" s="154">
        <f t="shared" si="12"/>
        <v>41471</v>
      </c>
      <c r="V113">
        <f t="shared" si="13"/>
        <v>5.1411764705882532E-2</v>
      </c>
      <c r="W113">
        <f t="shared" si="14"/>
        <v>6.0577618051264846E-2</v>
      </c>
      <c r="X113">
        <f>LN(List1R!W426/List1R!W425)</f>
        <v>-5.9680534634486571E-4</v>
      </c>
      <c r="Y113" s="26">
        <f t="shared" si="15"/>
        <v>0.19233637767390055</v>
      </c>
      <c r="Z113" s="26">
        <f t="shared" si="16"/>
        <v>-1.1037427584576655E-2</v>
      </c>
      <c r="AA113" s="26">
        <f t="shared" si="17"/>
        <v>-1.4900486563955396E-4</v>
      </c>
      <c r="AB113" s="26">
        <f t="shared" si="18"/>
        <v>0.15105307946958646</v>
      </c>
      <c r="AC113" s="26">
        <f t="shared" si="19"/>
        <v>-1.0573715562871095E-4</v>
      </c>
      <c r="AD113" s="26">
        <f t="shared" si="20"/>
        <v>0</v>
      </c>
      <c r="AE113" s="166">
        <f t="shared" si="21"/>
        <v>-3.4903410676432996E-2</v>
      </c>
      <c r="AF113" s="166">
        <f t="shared" si="21"/>
        <v>-4.7119475786835247E-4</v>
      </c>
      <c r="AG113" s="166">
        <f t="shared" si="22"/>
        <v>-3.3437024509441987E-4</v>
      </c>
      <c r="AH113" s="166">
        <f t="shared" si="22"/>
        <v>0</v>
      </c>
    </row>
    <row r="114" spans="1:34" x14ac:dyDescent="0.2">
      <c r="A114" s="106">
        <v>41102</v>
      </c>
      <c r="B114">
        <f>'Russian Bonds'!B115-'Russian Bonds'!B114</f>
        <v>0.10999999999999943</v>
      </c>
      <c r="C114">
        <f>'Russian Bonds'!C115-'Russian Bonds'!C114</f>
        <v>8.0000000000000071E-2</v>
      </c>
      <c r="D114">
        <f>'Russian Bonds'!D115-'Russian Bonds'!D114</f>
        <v>3.9999999999999147E-2</v>
      </c>
      <c r="E114">
        <f>'Russian Bonds'!E115-'Russian Bonds'!E114</f>
        <v>9.9999999999997868E-3</v>
      </c>
      <c r="F114">
        <f>'Russian Bonds'!F115-'Russian Bonds'!F114</f>
        <v>-8.0000000000000071E-2</v>
      </c>
      <c r="G114">
        <f>'Russian Bonds'!G115-'Russian Bonds'!G114</f>
        <v>-9.9999999999999645E-2</v>
      </c>
      <c r="H114">
        <f>'Russian Bonds'!H115-'Russian Bonds'!H114</f>
        <v>-8.0000000000000071E-2</v>
      </c>
      <c r="I114">
        <f>'Russian Bonds'!I115-'Russian Bonds'!I114</f>
        <v>-4.0000000000000924E-2</v>
      </c>
      <c r="J114">
        <f>'Russian Bonds'!J115-'Russian Bonds'!J114</f>
        <v>2.000000000000135E-2</v>
      </c>
      <c r="K114">
        <f>'Russian Bonds'!K115-'Russian Bonds'!K114</f>
        <v>5.0000000000000711E-2</v>
      </c>
      <c r="L114">
        <f>'Russian Bonds'!L115-'Russian Bonds'!L114</f>
        <v>7.0000000000000284E-2</v>
      </c>
      <c r="M114">
        <f>'Russian Bonds'!M115-'Russian Bonds'!M114</f>
        <v>4.9999999999998934E-2</v>
      </c>
      <c r="O114" s="129">
        <f t="shared" si="23"/>
        <v>8.0000000000000071E-2</v>
      </c>
      <c r="P114" s="170">
        <f>List1R!X171</f>
        <v>5.683711113291209</v>
      </c>
      <c r="U114" s="154">
        <f t="shared" si="12"/>
        <v>41472</v>
      </c>
      <c r="V114">
        <f t="shared" si="13"/>
        <v>5.1215686274509988E-2</v>
      </c>
      <c r="W114">
        <f t="shared" si="14"/>
        <v>6.0605812772643007E-2</v>
      </c>
      <c r="X114">
        <f>LN(List1R!W427/List1R!W426)</f>
        <v>-1.0401058300205264E-3</v>
      </c>
      <c r="Y114" s="26">
        <f t="shared" si="15"/>
        <v>0.19220588997266527</v>
      </c>
      <c r="Z114" s="26">
        <f t="shared" si="16"/>
        <v>-1.1017006797446414E-2</v>
      </c>
      <c r="AA114" s="26">
        <f t="shared" si="17"/>
        <v>-6.3822948093530767E-5</v>
      </c>
      <c r="AB114" s="26">
        <f t="shared" si="18"/>
        <v>0.15090337722793365</v>
      </c>
      <c r="AC114" s="26">
        <f t="shared" si="19"/>
        <v>-4.5271013168379128E-5</v>
      </c>
      <c r="AD114" s="26">
        <f t="shared" si="20"/>
        <v>-3.524561449800995E-5</v>
      </c>
      <c r="AE114" s="166">
        <f t="shared" si="21"/>
        <v>-3.4838834477487979E-2</v>
      </c>
      <c r="AF114" s="166">
        <f t="shared" si="21"/>
        <v>-2.0182588296225842E-4</v>
      </c>
      <c r="AG114" s="166">
        <f t="shared" si="22"/>
        <v>-1.4315951359555385E-4</v>
      </c>
      <c r="AH114" s="166">
        <f t="shared" si="22"/>
        <v>-1.1145641934596362E-4</v>
      </c>
    </row>
    <row r="115" spans="1:34" x14ac:dyDescent="0.2">
      <c r="A115" s="106">
        <v>41103</v>
      </c>
      <c r="B115">
        <f>'Russian Bonds'!B116-'Russian Bonds'!B115</f>
        <v>-9.9999999999997868E-3</v>
      </c>
      <c r="C115">
        <f>'Russian Bonds'!C116-'Russian Bonds'!C115</f>
        <v>-9.9999999999997868E-3</v>
      </c>
      <c r="D115">
        <f>'Russian Bonds'!D116-'Russian Bonds'!D115</f>
        <v>-9.9999999999997868E-3</v>
      </c>
      <c r="E115">
        <f>'Russian Bonds'!E116-'Russian Bonds'!E115</f>
        <v>0</v>
      </c>
      <c r="F115">
        <f>'Russian Bonds'!F116-'Russian Bonds'!F115</f>
        <v>9.9999999999997868E-3</v>
      </c>
      <c r="G115">
        <f>'Russian Bonds'!G116-'Russian Bonds'!G115</f>
        <v>9.9999999999997868E-3</v>
      </c>
      <c r="H115">
        <f>'Russian Bonds'!H116-'Russian Bonds'!H115</f>
        <v>4.0000000000000924E-2</v>
      </c>
      <c r="I115">
        <f>'Russian Bonds'!I116-'Russian Bonds'!I115</f>
        <v>4.0000000000000924E-2</v>
      </c>
      <c r="J115">
        <f>'Russian Bonds'!J116-'Russian Bonds'!J115</f>
        <v>3.9999999999999147E-2</v>
      </c>
      <c r="K115">
        <f>'Russian Bonds'!K116-'Russian Bonds'!K115</f>
        <v>3.9999999999999147E-2</v>
      </c>
      <c r="L115">
        <f>'Russian Bonds'!L116-'Russian Bonds'!L115</f>
        <v>3.0000000000001137E-2</v>
      </c>
      <c r="M115">
        <f>'Russian Bonds'!M116-'Russian Bonds'!M115</f>
        <v>2.000000000000135E-2</v>
      </c>
      <c r="O115" s="129">
        <f t="shared" si="23"/>
        <v>4.0000000000000924E-2</v>
      </c>
      <c r="P115" s="170">
        <f>List1R!X172</f>
        <v>5.6654247886521336</v>
      </c>
      <c r="U115" s="154">
        <f t="shared" si="12"/>
        <v>41473</v>
      </c>
      <c r="V115">
        <f t="shared" si="13"/>
        <v>5.1215686274509974E-2</v>
      </c>
      <c r="W115">
        <f t="shared" si="14"/>
        <v>6.0531299730073054E-2</v>
      </c>
      <c r="X115">
        <f>LN(List1R!W428/List1R!W427)</f>
        <v>-3.570353150123792E-4</v>
      </c>
      <c r="Y115" s="26">
        <f t="shared" si="15"/>
        <v>0.19203254671449435</v>
      </c>
      <c r="Z115" s="26">
        <f t="shared" si="16"/>
        <v>-1.0980583377264232E-2</v>
      </c>
      <c r="AA115" s="26">
        <f t="shared" si="17"/>
        <v>-8.5017826836444204E-5</v>
      </c>
      <c r="AB115" s="26">
        <f t="shared" si="18"/>
        <v>0.15078081417960726</v>
      </c>
      <c r="AC115" s="26">
        <f t="shared" si="19"/>
        <v>-6.0312325671841614E-5</v>
      </c>
      <c r="AD115" s="26">
        <f t="shared" si="20"/>
        <v>-7.0429749393119485E-5</v>
      </c>
      <c r="AE115" s="166">
        <f t="shared" si="21"/>
        <v>-3.4723653509538939E-2</v>
      </c>
      <c r="AF115" s="166">
        <f t="shared" si="21"/>
        <v>-2.6884997452095123E-4</v>
      </c>
      <c r="AG115" s="166">
        <f t="shared" si="22"/>
        <v>-1.907243201048646E-4</v>
      </c>
      <c r="AH115" s="166">
        <f t="shared" si="22"/>
        <v>-2.2271842311711923E-4</v>
      </c>
    </row>
    <row r="116" spans="1:34" x14ac:dyDescent="0.2">
      <c r="A116" s="106">
        <v>41104</v>
      </c>
      <c r="B116">
        <f>'Russian Bonds'!B117-'Russian Bonds'!B116</f>
        <v>1.9999999999999574E-2</v>
      </c>
      <c r="C116">
        <f>'Russian Bonds'!C117-'Russian Bonds'!C116</f>
        <v>9.9999999999997868E-3</v>
      </c>
      <c r="D116">
        <f>'Russian Bonds'!D117-'Russian Bonds'!D116</f>
        <v>9.9999999999997868E-3</v>
      </c>
      <c r="E116">
        <f>'Russian Bonds'!E117-'Russian Bonds'!E116</f>
        <v>0</v>
      </c>
      <c r="F116">
        <f>'Russian Bonds'!F117-'Russian Bonds'!F116</f>
        <v>0</v>
      </c>
      <c r="G116">
        <f>'Russian Bonds'!G117-'Russian Bonds'!G116</f>
        <v>0</v>
      </c>
      <c r="H116">
        <f>'Russian Bonds'!H117-'Russian Bonds'!H116</f>
        <v>1.9999999999999574E-2</v>
      </c>
      <c r="I116">
        <f>'Russian Bonds'!I117-'Russian Bonds'!I116</f>
        <v>5.9999999999998721E-2</v>
      </c>
      <c r="J116">
        <f>'Russian Bonds'!J117-'Russian Bonds'!J116</f>
        <v>8.0000000000000071E-2</v>
      </c>
      <c r="K116">
        <f>'Russian Bonds'!K117-'Russian Bonds'!K116</f>
        <v>9.9999999999999645E-2</v>
      </c>
      <c r="L116">
        <f>'Russian Bonds'!L117-'Russian Bonds'!L116</f>
        <v>9.9999999999999645E-2</v>
      </c>
      <c r="M116">
        <f>'Russian Bonds'!M117-'Russian Bonds'!M116</f>
        <v>8.9999999999999858E-2</v>
      </c>
      <c r="O116" s="129">
        <f t="shared" si="23"/>
        <v>9.9999999999999645E-2</v>
      </c>
      <c r="P116" s="170">
        <f>List1R!X173</f>
        <v>5.6467463909955118</v>
      </c>
      <c r="U116" s="154">
        <f t="shared" si="12"/>
        <v>41474</v>
      </c>
      <c r="V116">
        <f t="shared" si="13"/>
        <v>5.0980392156862911E-2</v>
      </c>
      <c r="W116">
        <f t="shared" si="14"/>
        <v>6.0515474956108012E-2</v>
      </c>
      <c r="X116">
        <f>LN(List1R!W429/List1R!W428)</f>
        <v>4.2244836608604155E-4</v>
      </c>
      <c r="Y116" s="26">
        <f t="shared" si="15"/>
        <v>0.19176043866757653</v>
      </c>
      <c r="Z116" s="26">
        <f t="shared" si="16"/>
        <v>-1.0961386968382414E-2</v>
      </c>
      <c r="AA116" s="26">
        <f t="shared" si="17"/>
        <v>-8.4906838624347012E-5</v>
      </c>
      <c r="AB116" s="26">
        <f t="shared" si="18"/>
        <v>0.15051949062510811</v>
      </c>
      <c r="AC116" s="26">
        <f t="shared" si="19"/>
        <v>-6.0207796250044633E-5</v>
      </c>
      <c r="AD116" s="26">
        <f t="shared" si="20"/>
        <v>-1.2306450618085579E-4</v>
      </c>
      <c r="AE116" s="166">
        <f t="shared" si="21"/>
        <v>-3.4662949134576508E-2</v>
      </c>
      <c r="AF116" s="166">
        <f t="shared" si="21"/>
        <v>-2.6849899897729427E-4</v>
      </c>
      <c r="AG116" s="166">
        <f t="shared" si="22"/>
        <v>-1.9039376904948568E-4</v>
      </c>
      <c r="AH116" s="166">
        <f t="shared" si="22"/>
        <v>-3.891641386553737E-4</v>
      </c>
    </row>
    <row r="117" spans="1:34" x14ac:dyDescent="0.2">
      <c r="A117" s="106">
        <v>41107</v>
      </c>
      <c r="B117">
        <f>'Russian Bonds'!B118-'Russian Bonds'!B117</f>
        <v>-0.10999999999999943</v>
      </c>
      <c r="C117">
        <f>'Russian Bonds'!C118-'Russian Bonds'!C117</f>
        <v>-8.0000000000000071E-2</v>
      </c>
      <c r="D117">
        <f>'Russian Bonds'!D118-'Russian Bonds'!D117</f>
        <v>-3.9999999999999147E-2</v>
      </c>
      <c r="E117">
        <f>'Russian Bonds'!E118-'Russian Bonds'!E117</f>
        <v>-9.9999999999997868E-3</v>
      </c>
      <c r="F117">
        <f>'Russian Bonds'!F118-'Russian Bonds'!F117</f>
        <v>7.0000000000000284E-2</v>
      </c>
      <c r="G117">
        <f>'Russian Bonds'!G118-'Russian Bonds'!G117</f>
        <v>8.0000000000000071E-2</v>
      </c>
      <c r="H117">
        <f>'Russian Bonds'!H118-'Russian Bonds'!H117</f>
        <v>3.9999999999999147E-2</v>
      </c>
      <c r="I117">
        <f>'Russian Bonds'!I118-'Russian Bonds'!I117</f>
        <v>0</v>
      </c>
      <c r="J117">
        <f>'Russian Bonds'!J118-'Russian Bonds'!J117</f>
        <v>-1.9999999999999574E-2</v>
      </c>
      <c r="K117">
        <f>'Russian Bonds'!K118-'Russian Bonds'!K117</f>
        <v>-3.9999999999999147E-2</v>
      </c>
      <c r="L117">
        <f>'Russian Bonds'!L118-'Russian Bonds'!L117</f>
        <v>-5.0000000000000711E-2</v>
      </c>
      <c r="M117">
        <f>'Russian Bonds'!M118-'Russian Bonds'!M117</f>
        <v>-4.0000000000000924E-2</v>
      </c>
      <c r="O117" s="129">
        <f t="shared" si="23"/>
        <v>8.0000000000000071E-2</v>
      </c>
      <c r="P117" s="170">
        <f>List1R!X174</f>
        <v>5.6368303140976534</v>
      </c>
      <c r="U117" s="154">
        <f t="shared" si="12"/>
        <v>41475</v>
      </c>
      <c r="V117">
        <f t="shared" si="13"/>
        <v>5.1098039215686446E-2</v>
      </c>
      <c r="W117">
        <f t="shared" si="14"/>
        <v>6.0515474956108019E-2</v>
      </c>
      <c r="X117">
        <f>LN(List1R!W430/List1R!W429)</f>
        <v>-8.3992063838616595E-4</v>
      </c>
      <c r="Y117" s="26">
        <f t="shared" si="15"/>
        <v>0.19187808572640008</v>
      </c>
      <c r="Z117" s="26">
        <f t="shared" si="16"/>
        <v>-1.0974271924547297E-2</v>
      </c>
      <c r="AA117" s="26">
        <f t="shared" si="17"/>
        <v>-2.3362321798165545E-4</v>
      </c>
      <c r="AB117" s="26">
        <f t="shared" si="18"/>
        <v>0.15063713768393167</v>
      </c>
      <c r="AC117" s="26">
        <f t="shared" si="19"/>
        <v>-1.6570085145232533E-4</v>
      </c>
      <c r="AD117" s="26">
        <f t="shared" si="20"/>
        <v>-5.2777225338012477E-5</v>
      </c>
      <c r="AE117" s="166">
        <f t="shared" si="21"/>
        <v>-3.4703694943608969E-2</v>
      </c>
      <c r="AF117" s="166">
        <f t="shared" si="21"/>
        <v>-7.3878148312003669E-4</v>
      </c>
      <c r="AG117" s="166">
        <f t="shared" si="22"/>
        <v>-5.2399210081856761E-4</v>
      </c>
      <c r="AH117" s="166">
        <f t="shared" si="22"/>
        <v>-1.6689624065206941E-4</v>
      </c>
    </row>
    <row r="118" spans="1:34" x14ac:dyDescent="0.2">
      <c r="A118" s="106">
        <v>41108</v>
      </c>
      <c r="B118">
        <f>'Russian Bonds'!B119-'Russian Bonds'!B118</f>
        <v>0</v>
      </c>
      <c r="C118">
        <f>'Russian Bonds'!C119-'Russian Bonds'!C118</f>
        <v>0</v>
      </c>
      <c r="D118">
        <f>'Russian Bonds'!D119-'Russian Bonds'!D118</f>
        <v>0</v>
      </c>
      <c r="E118">
        <f>'Russian Bonds'!E119-'Russian Bonds'!E118</f>
        <v>-9.9999999999997868E-3</v>
      </c>
      <c r="F118">
        <f>'Russian Bonds'!F119-'Russian Bonds'!F118</f>
        <v>-3.0000000000001137E-2</v>
      </c>
      <c r="G118">
        <f>'Russian Bonds'!G119-'Russian Bonds'!G118</f>
        <v>-1.9999999999999574E-2</v>
      </c>
      <c r="H118">
        <f>'Russian Bonds'!H119-'Russian Bonds'!H118</f>
        <v>9.9999999999997868E-3</v>
      </c>
      <c r="I118">
        <f>'Russian Bonds'!I119-'Russian Bonds'!I118</f>
        <v>2.000000000000135E-2</v>
      </c>
      <c r="J118">
        <f>'Russian Bonds'!J119-'Russian Bonds'!J118</f>
        <v>2.9999999999999361E-2</v>
      </c>
      <c r="K118">
        <f>'Russian Bonds'!K119-'Russian Bonds'!K118</f>
        <v>2.9999999999999361E-2</v>
      </c>
      <c r="L118">
        <f>'Russian Bonds'!L119-'Russian Bonds'!L118</f>
        <v>3.0000000000001137E-2</v>
      </c>
      <c r="M118">
        <f>'Russian Bonds'!M119-'Russian Bonds'!M118</f>
        <v>3.0000000000001137E-2</v>
      </c>
      <c r="O118" s="129">
        <f t="shared" si="23"/>
        <v>3.0000000000001137E-2</v>
      </c>
      <c r="P118" s="170">
        <f>List1R!X175</f>
        <v>5.6083377704566244</v>
      </c>
      <c r="U118" s="154">
        <f t="shared" si="12"/>
        <v>41478</v>
      </c>
      <c r="V118">
        <f t="shared" si="13"/>
        <v>5.0980392156862911E-2</v>
      </c>
      <c r="W118">
        <f t="shared" si="14"/>
        <v>6.0519451286869204E-2</v>
      </c>
      <c r="X118">
        <f>LN(List1R!W431/List1R!W430)</f>
        <v>-3.9313298241609252E-3</v>
      </c>
      <c r="Y118" s="26">
        <f t="shared" si="15"/>
        <v>0.19176968899618929</v>
      </c>
      <c r="Z118" s="26">
        <f t="shared" si="16"/>
        <v>-1.095428660612593E-2</v>
      </c>
      <c r="AA118" s="26">
        <f t="shared" si="17"/>
        <v>0</v>
      </c>
      <c r="AB118" s="26">
        <f t="shared" si="18"/>
        <v>0.15052603110718263</v>
      </c>
      <c r="AC118" s="26">
        <f t="shared" si="19"/>
        <v>0</v>
      </c>
      <c r="AD118" s="26">
        <f t="shared" si="20"/>
        <v>-7.0325855771842416E-5</v>
      </c>
      <c r="AE118" s="166">
        <f t="shared" si="21"/>
        <v>-3.4640495817633725E-2</v>
      </c>
      <c r="AF118" s="166">
        <f t="shared" si="21"/>
        <v>0</v>
      </c>
      <c r="AG118" s="166">
        <f t="shared" si="22"/>
        <v>0</v>
      </c>
      <c r="AH118" s="166">
        <f t="shared" si="22"/>
        <v>-2.2238988263952077E-4</v>
      </c>
    </row>
    <row r="119" spans="1:34" x14ac:dyDescent="0.2">
      <c r="A119" s="106">
        <v>41109</v>
      </c>
      <c r="B119">
        <f>'Russian Bonds'!B120-'Russian Bonds'!B119</f>
        <v>0</v>
      </c>
      <c r="C119">
        <f>'Russian Bonds'!C120-'Russian Bonds'!C119</f>
        <v>0</v>
      </c>
      <c r="D119">
        <f>'Russian Bonds'!D120-'Russian Bonds'!D119</f>
        <v>-9.9999999999997868E-3</v>
      </c>
      <c r="E119">
        <f>'Russian Bonds'!E120-'Russian Bonds'!E119</f>
        <v>0</v>
      </c>
      <c r="F119">
        <f>'Russian Bonds'!F120-'Russian Bonds'!F119</f>
        <v>3.0000000000001137E-2</v>
      </c>
      <c r="G119">
        <f>'Russian Bonds'!G120-'Russian Bonds'!G119</f>
        <v>4.9999999999998934E-2</v>
      </c>
      <c r="H119">
        <f>'Russian Bonds'!H120-'Russian Bonds'!H119</f>
        <v>5.0000000000000711E-2</v>
      </c>
      <c r="I119">
        <f>'Russian Bonds'!I120-'Russian Bonds'!I119</f>
        <v>3.9999999999999147E-2</v>
      </c>
      <c r="J119">
        <f>'Russian Bonds'!J120-'Russian Bonds'!J119</f>
        <v>3.0000000000001137E-2</v>
      </c>
      <c r="K119">
        <f>'Russian Bonds'!K120-'Russian Bonds'!K119</f>
        <v>2.000000000000135E-2</v>
      </c>
      <c r="L119">
        <f>'Russian Bonds'!L120-'Russian Bonds'!L119</f>
        <v>1.9999999999999574E-2</v>
      </c>
      <c r="M119">
        <f>'Russian Bonds'!M120-'Russian Bonds'!M119</f>
        <v>9.9999999999997868E-3</v>
      </c>
      <c r="O119" s="129">
        <f t="shared" si="23"/>
        <v>5.0000000000000711E-2</v>
      </c>
      <c r="P119" s="170">
        <f>List1R!X176</f>
        <v>5.6222724409697982</v>
      </c>
      <c r="U119" s="154">
        <f t="shared" si="12"/>
        <v>41479</v>
      </c>
      <c r="V119">
        <f t="shared" si="13"/>
        <v>5.0862745098039376E-2</v>
      </c>
      <c r="W119">
        <f t="shared" si="14"/>
        <v>6.0520715231328383E-2</v>
      </c>
      <c r="X119">
        <f>LN(List1R!W432/List1R!W431)</f>
        <v>8.7370224821365456E-4</v>
      </c>
      <c r="Y119" s="26">
        <f t="shared" si="15"/>
        <v>0.19165498231187128</v>
      </c>
      <c r="Z119" s="26">
        <f t="shared" si="16"/>
        <v>-1.0928731994844131E-2</v>
      </c>
      <c r="AA119" s="26">
        <f t="shared" si="17"/>
        <v>-4.2432683191614077E-5</v>
      </c>
      <c r="AB119" s="26">
        <f t="shared" si="18"/>
        <v>0.15041046305198702</v>
      </c>
      <c r="AC119" s="26">
        <f t="shared" si="19"/>
        <v>-3.0082092610396763E-5</v>
      </c>
      <c r="AD119" s="26">
        <f t="shared" si="20"/>
        <v>-7.02798398100857E-5</v>
      </c>
      <c r="AE119" s="166">
        <f t="shared" si="21"/>
        <v>-3.4559685041263007E-2</v>
      </c>
      <c r="AF119" s="166">
        <f t="shared" si="21"/>
        <v>-1.3418392611784348E-4</v>
      </c>
      <c r="AG119" s="166">
        <f t="shared" si="22"/>
        <v>-9.512792943297397E-5</v>
      </c>
      <c r="AH119" s="166">
        <f t="shared" si="22"/>
        <v>-2.2224436739164634E-4</v>
      </c>
    </row>
    <row r="120" spans="1:34" x14ac:dyDescent="0.2">
      <c r="A120" s="106">
        <v>41110</v>
      </c>
      <c r="B120">
        <f>'Russian Bonds'!B121-'Russian Bonds'!B120</f>
        <v>1.9999999999999574E-2</v>
      </c>
      <c r="C120">
        <f>'Russian Bonds'!C121-'Russian Bonds'!C120</f>
        <v>1.9999999999999574E-2</v>
      </c>
      <c r="D120">
        <f>'Russian Bonds'!D121-'Russian Bonds'!D120</f>
        <v>1.9999999999999574E-2</v>
      </c>
      <c r="E120">
        <f>'Russian Bonds'!E121-'Russian Bonds'!E120</f>
        <v>2.9999999999999361E-2</v>
      </c>
      <c r="F120">
        <f>'Russian Bonds'!F121-'Russian Bonds'!F120</f>
        <v>2.9999999999999361E-2</v>
      </c>
      <c r="G120">
        <f>'Russian Bonds'!G121-'Russian Bonds'!G120</f>
        <v>5.0000000000000711E-2</v>
      </c>
      <c r="H120">
        <f>'Russian Bonds'!H121-'Russian Bonds'!H120</f>
        <v>5.0000000000000711E-2</v>
      </c>
      <c r="I120">
        <f>'Russian Bonds'!I121-'Russian Bonds'!I120</f>
        <v>6.0000000000000497E-2</v>
      </c>
      <c r="J120">
        <f>'Russian Bonds'!J121-'Russian Bonds'!J120</f>
        <v>4.9999999999998934E-2</v>
      </c>
      <c r="K120">
        <f>'Russian Bonds'!K121-'Russian Bonds'!K120</f>
        <v>4.9999999999998934E-2</v>
      </c>
      <c r="L120">
        <f>'Russian Bonds'!L121-'Russian Bonds'!L120</f>
        <v>3.9999999999999147E-2</v>
      </c>
      <c r="M120">
        <f>'Russian Bonds'!M121-'Russian Bonds'!M120</f>
        <v>3.9999999999999147E-2</v>
      </c>
      <c r="O120" s="129">
        <f t="shared" si="23"/>
        <v>6.0000000000000497E-2</v>
      </c>
      <c r="P120" s="170">
        <f>List1R!X177</f>
        <v>5.6127234786190243</v>
      </c>
      <c r="U120" s="154">
        <f t="shared" si="12"/>
        <v>41480</v>
      </c>
      <c r="V120">
        <f t="shared" si="13"/>
        <v>5.0823529411764864E-2</v>
      </c>
      <c r="W120">
        <f t="shared" si="14"/>
        <v>6.0603367294978172E-2</v>
      </c>
      <c r="X120">
        <f>LN(List1R!W433/List1R!W432)</f>
        <v>1.0712530258240596E-3</v>
      </c>
      <c r="Y120" s="26">
        <f t="shared" si="15"/>
        <v>0.19180804407815355</v>
      </c>
      <c r="Z120" s="26">
        <f t="shared" si="16"/>
        <v>-1.0957670635709484E-2</v>
      </c>
      <c r="AA120" s="26">
        <f t="shared" si="17"/>
        <v>-1.0617224286359188E-4</v>
      </c>
      <c r="AB120" s="26">
        <f t="shared" si="18"/>
        <v>0.1505071979123819</v>
      </c>
      <c r="AC120" s="26">
        <f t="shared" si="19"/>
        <v>-7.5253598956192023E-5</v>
      </c>
      <c r="AD120" s="26">
        <f t="shared" si="20"/>
        <v>-1.9341395844011286E-4</v>
      </c>
      <c r="AE120" s="166">
        <f t="shared" si="21"/>
        <v>-3.465119705878715E-2</v>
      </c>
      <c r="AF120" s="166">
        <f t="shared" si="21"/>
        <v>-3.3574611173750824E-4</v>
      </c>
      <c r="AG120" s="166">
        <f t="shared" si="22"/>
        <v>-2.3797277482643652E-4</v>
      </c>
      <c r="AH120" s="166">
        <f t="shared" si="22"/>
        <v>-6.1162863993990426E-4</v>
      </c>
    </row>
    <row r="121" spans="1:34" x14ac:dyDescent="0.2">
      <c r="A121" s="106">
        <v>41111</v>
      </c>
      <c r="B121">
        <f>'Russian Bonds'!B122-'Russian Bonds'!B121</f>
        <v>-9.9999999999997868E-3</v>
      </c>
      <c r="C121">
        <f>'Russian Bonds'!C122-'Russian Bonds'!C121</f>
        <v>0</v>
      </c>
      <c r="D121">
        <f>'Russian Bonds'!D122-'Russian Bonds'!D121</f>
        <v>0</v>
      </c>
      <c r="E121">
        <f>'Russian Bonds'!E122-'Russian Bonds'!E121</f>
        <v>0</v>
      </c>
      <c r="F121">
        <f>'Russian Bonds'!F122-'Russian Bonds'!F121</f>
        <v>0</v>
      </c>
      <c r="G121">
        <f>'Russian Bonds'!G122-'Russian Bonds'!G121</f>
        <v>-5.0000000000000711E-2</v>
      </c>
      <c r="H121">
        <f>'Russian Bonds'!H122-'Russian Bonds'!H121</f>
        <v>-4.0000000000000924E-2</v>
      </c>
      <c r="I121">
        <f>'Russian Bonds'!I122-'Russian Bonds'!I121</f>
        <v>-1.9999999999999574E-2</v>
      </c>
      <c r="J121">
        <f>'Russian Bonds'!J122-'Russian Bonds'!J121</f>
        <v>9.9999999999997868E-3</v>
      </c>
      <c r="K121">
        <f>'Russian Bonds'!K122-'Russian Bonds'!K121</f>
        <v>1.9999999999999574E-2</v>
      </c>
      <c r="L121">
        <f>'Russian Bonds'!L122-'Russian Bonds'!L121</f>
        <v>2.000000000000135E-2</v>
      </c>
      <c r="M121">
        <f>'Russian Bonds'!M122-'Russian Bonds'!M121</f>
        <v>0</v>
      </c>
      <c r="O121" s="129">
        <f t="shared" si="23"/>
        <v>2.000000000000135E-2</v>
      </c>
      <c r="P121" s="170">
        <f>List1R!X178</f>
        <v>5.6070006447870169</v>
      </c>
      <c r="U121" s="154">
        <f t="shared" si="12"/>
        <v>41481</v>
      </c>
      <c r="V121">
        <f t="shared" si="13"/>
        <v>5.0862745098039369E-2</v>
      </c>
      <c r="W121">
        <f t="shared" si="14"/>
        <v>6.0687088488107055E-2</v>
      </c>
      <c r="X121">
        <f>LN(List1R!W434/List1R!W433)</f>
        <v>4.0399850087770636E-3</v>
      </c>
      <c r="Y121" s="26">
        <f t="shared" si="15"/>
        <v>0.19204202438407561</v>
      </c>
      <c r="Z121" s="26">
        <f t="shared" si="16"/>
        <v>-1.096870518846306E-2</v>
      </c>
      <c r="AA121" s="26">
        <f t="shared" si="17"/>
        <v>-6.3782050898376653E-5</v>
      </c>
      <c r="AB121" s="26">
        <f t="shared" si="18"/>
        <v>0.15068412270682716</v>
      </c>
      <c r="AC121" s="26">
        <f t="shared" si="19"/>
        <v>-4.520523681204719E-5</v>
      </c>
      <c r="AD121" s="26">
        <f t="shared" si="20"/>
        <v>0</v>
      </c>
      <c r="AE121" s="166">
        <f t="shared" si="21"/>
        <v>-3.4686091378449732E-2</v>
      </c>
      <c r="AF121" s="166">
        <f t="shared" si="21"/>
        <v>-2.0169655467565902E-4</v>
      </c>
      <c r="AG121" s="166">
        <f t="shared" si="22"/>
        <v>-1.4295151049335808E-4</v>
      </c>
      <c r="AH121" s="166">
        <f t="shared" si="22"/>
        <v>0</v>
      </c>
    </row>
    <row r="122" spans="1:34" x14ac:dyDescent="0.2">
      <c r="A122" s="106">
        <v>41114</v>
      </c>
      <c r="B122">
        <f>'Russian Bonds'!B123-'Russian Bonds'!B122</f>
        <v>-2.9999999999999361E-2</v>
      </c>
      <c r="C122">
        <f>'Russian Bonds'!C123-'Russian Bonds'!C122</f>
        <v>-2.9999999999999361E-2</v>
      </c>
      <c r="D122">
        <f>'Russian Bonds'!D123-'Russian Bonds'!D122</f>
        <v>-1.9999999999999574E-2</v>
      </c>
      <c r="E122">
        <f>'Russian Bonds'!E123-'Russian Bonds'!E122</f>
        <v>-1.9999999999999574E-2</v>
      </c>
      <c r="F122">
        <f>'Russian Bonds'!F123-'Russian Bonds'!F122</f>
        <v>0</v>
      </c>
      <c r="G122">
        <f>'Russian Bonds'!G123-'Russian Bonds'!G122</f>
        <v>5.0000000000000711E-2</v>
      </c>
      <c r="H122">
        <f>'Russian Bonds'!H123-'Russian Bonds'!H122</f>
        <v>5.0000000000000711E-2</v>
      </c>
      <c r="I122">
        <f>'Russian Bonds'!I123-'Russian Bonds'!I122</f>
        <v>3.9999999999999147E-2</v>
      </c>
      <c r="J122">
        <f>'Russian Bonds'!J123-'Russian Bonds'!J122</f>
        <v>5.0000000000000711E-2</v>
      </c>
      <c r="K122">
        <f>'Russian Bonds'!K123-'Russian Bonds'!K122</f>
        <v>4.0000000000000924E-2</v>
      </c>
      <c r="L122">
        <f>'Russian Bonds'!L123-'Russian Bonds'!L122</f>
        <v>4.9999999999998934E-2</v>
      </c>
      <c r="M122">
        <f>'Russian Bonds'!M123-'Russian Bonds'!M122</f>
        <v>6.0000000000000497E-2</v>
      </c>
      <c r="O122" s="129">
        <f t="shared" si="23"/>
        <v>6.0000000000000497E-2</v>
      </c>
      <c r="P122" s="170">
        <f>List1R!X179</f>
        <v>5.5952455033528254</v>
      </c>
      <c r="U122" s="154">
        <f t="shared" si="12"/>
        <v>41482</v>
      </c>
      <c r="V122">
        <f t="shared" si="13"/>
        <v>5.0745098039215827E-2</v>
      </c>
      <c r="W122">
        <f t="shared" si="14"/>
        <v>6.0595872474584964E-2</v>
      </c>
      <c r="X122">
        <f>LN(List1R!W435/List1R!W434)</f>
        <v>-4.3066350042486742E-4</v>
      </c>
      <c r="Y122" s="26">
        <f t="shared" si="15"/>
        <v>0.19171217714611644</v>
      </c>
      <c r="Z122" s="26">
        <f t="shared" si="16"/>
        <v>-1.0994738974241464E-2</v>
      </c>
      <c r="AA122" s="26">
        <f t="shared" si="17"/>
        <v>-6.3673823715822763E-5</v>
      </c>
      <c r="AB122" s="26">
        <f t="shared" si="18"/>
        <v>0.15041643865732574</v>
      </c>
      <c r="AC122" s="26">
        <f t="shared" si="19"/>
        <v>-4.5124931597198096E-5</v>
      </c>
      <c r="AD122" s="26">
        <f t="shared" si="20"/>
        <v>-3.5147396054925042E-5</v>
      </c>
      <c r="AE122" s="166">
        <f t="shared" si="21"/>
        <v>-3.4768417437626382E-2</v>
      </c>
      <c r="AF122" s="166">
        <f t="shared" si="21"/>
        <v>-2.0135431027404587E-4</v>
      </c>
      <c r="AG122" s="166">
        <f t="shared" si="22"/>
        <v>-1.4269756310644578E-4</v>
      </c>
      <c r="AH122" s="166">
        <f t="shared" si="22"/>
        <v>-1.1114582535757969E-4</v>
      </c>
    </row>
    <row r="123" spans="1:34" x14ac:dyDescent="0.2">
      <c r="A123" s="106">
        <v>41115</v>
      </c>
      <c r="B123">
        <f>'Russian Bonds'!B124-'Russian Bonds'!B123</f>
        <v>-1.0000000000001563E-2</v>
      </c>
      <c r="C123">
        <f>'Russian Bonds'!C124-'Russian Bonds'!C123</f>
        <v>-9.9999999999997868E-3</v>
      </c>
      <c r="D123">
        <f>'Russian Bonds'!D124-'Russian Bonds'!D123</f>
        <v>-1.0000000000001563E-2</v>
      </c>
      <c r="E123">
        <f>'Russian Bonds'!E124-'Russian Bonds'!E123</f>
        <v>-1.9999999999999574E-2</v>
      </c>
      <c r="F123">
        <f>'Russian Bonds'!F124-'Russian Bonds'!F123</f>
        <v>-2.9999999999999361E-2</v>
      </c>
      <c r="G123">
        <f>'Russian Bonds'!G124-'Russian Bonds'!G123</f>
        <v>-1.9999999999999574E-2</v>
      </c>
      <c r="H123">
        <f>'Russian Bonds'!H124-'Russian Bonds'!H123</f>
        <v>-3.0000000000001137E-2</v>
      </c>
      <c r="I123">
        <f>'Russian Bonds'!I124-'Russian Bonds'!I123</f>
        <v>-3.9999999999999147E-2</v>
      </c>
      <c r="J123">
        <f>'Russian Bonds'!J124-'Russian Bonds'!J123</f>
        <v>-7.0000000000000284E-2</v>
      </c>
      <c r="K123">
        <f>'Russian Bonds'!K124-'Russian Bonds'!K123</f>
        <v>-8.0000000000000071E-2</v>
      </c>
      <c r="L123">
        <f>'Russian Bonds'!L124-'Russian Bonds'!L123</f>
        <v>-8.9999999999999858E-2</v>
      </c>
      <c r="M123">
        <f>'Russian Bonds'!M124-'Russian Bonds'!M123</f>
        <v>-8.9999999999999858E-2</v>
      </c>
      <c r="O123" s="129">
        <f t="shared" si="23"/>
        <v>-9.9999999999997868E-3</v>
      </c>
      <c r="P123" s="170">
        <f>List1R!X180</f>
        <v>5.5891344725039058</v>
      </c>
      <c r="U123" s="154">
        <f t="shared" si="12"/>
        <v>41485</v>
      </c>
      <c r="V123">
        <f t="shared" si="13"/>
        <v>5.0901960784313881E-2</v>
      </c>
      <c r="W123">
        <f t="shared" si="14"/>
        <v>6.0471876180294988E-2</v>
      </c>
      <c r="X123">
        <f>LN(List1R!W436/List1R!W435)</f>
        <v>-2.9786350127782686E-4</v>
      </c>
      <c r="Y123" s="26">
        <f t="shared" si="15"/>
        <v>0.1915805813756041</v>
      </c>
      <c r="Z123" s="26">
        <f t="shared" si="16"/>
        <v>-1.0994635731320543E-2</v>
      </c>
      <c r="AA123" s="26">
        <f t="shared" si="17"/>
        <v>-6.3621739533308635E-5</v>
      </c>
      <c r="AB123" s="26">
        <f t="shared" si="18"/>
        <v>0.15036934564803239</v>
      </c>
      <c r="AC123" s="26">
        <f t="shared" si="19"/>
        <v>-4.5110803694410089E-5</v>
      </c>
      <c r="AD123" s="26">
        <f t="shared" si="20"/>
        <v>-8.7819037137707061E-5</v>
      </c>
      <c r="AE123" s="166">
        <f t="shared" si="21"/>
        <v>-3.476809095484399E-2</v>
      </c>
      <c r="AF123" s="166">
        <f t="shared" si="21"/>
        <v>-2.0118960562723331E-4</v>
      </c>
      <c r="AG123" s="166">
        <f t="shared" si="22"/>
        <v>-1.4265288675507424E-4</v>
      </c>
      <c r="AH123" s="166">
        <f t="shared" si="22"/>
        <v>-2.7770817927806829E-4</v>
      </c>
    </row>
    <row r="124" spans="1:34" x14ac:dyDescent="0.2">
      <c r="A124" s="106">
        <v>41116</v>
      </c>
      <c r="B124">
        <f>'Russian Bonds'!B125-'Russian Bonds'!B124</f>
        <v>-3.9999999999999147E-2</v>
      </c>
      <c r="C124">
        <f>'Russian Bonds'!C125-'Russian Bonds'!C124</f>
        <v>-4.0000000000000924E-2</v>
      </c>
      <c r="D124">
        <f>'Russian Bonds'!D125-'Russian Bonds'!D124</f>
        <v>-4.9999999999998934E-2</v>
      </c>
      <c r="E124">
        <f>'Russian Bonds'!E125-'Russian Bonds'!E124</f>
        <v>-5.0000000000000711E-2</v>
      </c>
      <c r="F124">
        <f>'Russian Bonds'!F125-'Russian Bonds'!F124</f>
        <v>-8.0000000000000071E-2</v>
      </c>
      <c r="G124">
        <f>'Russian Bonds'!G125-'Russian Bonds'!G124</f>
        <v>-0.10000000000000142</v>
      </c>
      <c r="H124">
        <f>'Russian Bonds'!H125-'Russian Bonds'!H124</f>
        <v>-8.0000000000000071E-2</v>
      </c>
      <c r="I124">
        <f>'Russian Bonds'!I125-'Russian Bonds'!I124</f>
        <v>-6.0000000000000497E-2</v>
      </c>
      <c r="J124">
        <f>'Russian Bonds'!J125-'Russian Bonds'!J124</f>
        <v>-2.9999999999999361E-2</v>
      </c>
      <c r="K124">
        <f>'Russian Bonds'!K125-'Russian Bonds'!K124</f>
        <v>-9.9999999999997868E-3</v>
      </c>
      <c r="L124">
        <f>'Russian Bonds'!L125-'Russian Bonds'!L124</f>
        <v>-9.9999999999997868E-3</v>
      </c>
      <c r="M124">
        <f>'Russian Bonds'!M125-'Russian Bonds'!M124</f>
        <v>-1.9999999999999574E-2</v>
      </c>
      <c r="O124" s="129">
        <f t="shared" si="23"/>
        <v>-9.9999999999997868E-3</v>
      </c>
      <c r="P124" s="170">
        <f>List1R!X181</f>
        <v>5.5754306955063946</v>
      </c>
      <c r="U124" s="154">
        <f t="shared" si="12"/>
        <v>41486</v>
      </c>
      <c r="V124">
        <f t="shared" si="13"/>
        <v>5.105882352941192E-2</v>
      </c>
      <c r="W124">
        <f t="shared" si="14"/>
        <v>6.0209541142758297E-2</v>
      </c>
      <c r="X124">
        <f>LN(List1R!W437/List1R!W436)</f>
        <v>-1.0554747507450022E-3</v>
      </c>
      <c r="Y124" s="26">
        <f t="shared" si="15"/>
        <v>0.19112716156384224</v>
      </c>
      <c r="Z124" s="26">
        <f t="shared" si="16"/>
        <v>-1.097712098353089E-2</v>
      </c>
      <c r="AA124" s="26">
        <f t="shared" si="17"/>
        <v>-6.3459044635074842E-5</v>
      </c>
      <c r="AB124" s="26">
        <f t="shared" si="18"/>
        <v>0.15009470565516175</v>
      </c>
      <c r="AC124" s="26">
        <f t="shared" si="19"/>
        <v>-4.502841169654757E-5</v>
      </c>
      <c r="AD124" s="26">
        <f t="shared" si="20"/>
        <v>-5.2576144553616309E-5</v>
      </c>
      <c r="AE124" s="166">
        <f t="shared" si="21"/>
        <v>-3.4712704459185284E-2</v>
      </c>
      <c r="AF124" s="166">
        <f t="shared" si="21"/>
        <v>-2.0067511918512521E-4</v>
      </c>
      <c r="AG124" s="166">
        <f t="shared" si="22"/>
        <v>-1.4239234038085694E-4</v>
      </c>
      <c r="AH124" s="166">
        <f t="shared" si="22"/>
        <v>-1.6626036737968426E-4</v>
      </c>
    </row>
    <row r="125" spans="1:34" x14ac:dyDescent="0.2">
      <c r="A125" s="106">
        <v>41117</v>
      </c>
      <c r="B125">
        <f>'Russian Bonds'!B126-'Russian Bonds'!B125</f>
        <v>-6.0000000000000497E-2</v>
      </c>
      <c r="C125">
        <f>'Russian Bonds'!C126-'Russian Bonds'!C125</f>
        <v>-6.9999999999998508E-2</v>
      </c>
      <c r="D125">
        <f>'Russian Bonds'!D126-'Russian Bonds'!D125</f>
        <v>-7.0000000000000284E-2</v>
      </c>
      <c r="E125">
        <f>'Russian Bonds'!E126-'Russian Bonds'!E125</f>
        <v>-6.9999999999998508E-2</v>
      </c>
      <c r="F125">
        <f>'Russian Bonds'!F126-'Russian Bonds'!F125</f>
        <v>-4.0000000000000924E-2</v>
      </c>
      <c r="G125">
        <f>'Russian Bonds'!G126-'Russian Bonds'!G125</f>
        <v>-3.9999999999999147E-2</v>
      </c>
      <c r="H125">
        <f>'Russian Bonds'!H126-'Russian Bonds'!H125</f>
        <v>-4.9999999999998934E-2</v>
      </c>
      <c r="I125">
        <f>'Russian Bonds'!I126-'Russian Bonds'!I125</f>
        <v>-7.0000000000000284E-2</v>
      </c>
      <c r="J125">
        <f>'Russian Bonds'!J126-'Russian Bonds'!J125</f>
        <v>-9.9999999999999645E-2</v>
      </c>
      <c r="K125">
        <f>'Russian Bonds'!K126-'Russian Bonds'!K125</f>
        <v>-0.12000000000000099</v>
      </c>
      <c r="L125">
        <f>'Russian Bonds'!L126-'Russian Bonds'!L125</f>
        <v>-0.11999999999999922</v>
      </c>
      <c r="M125">
        <f>'Russian Bonds'!M126-'Russian Bonds'!M125</f>
        <v>-0.12000000000000099</v>
      </c>
      <c r="O125" s="129">
        <f t="shared" si="23"/>
        <v>-3.9999999999999147E-2</v>
      </c>
      <c r="P125" s="170">
        <f>List1R!X182</f>
        <v>5.5995310215588221</v>
      </c>
      <c r="U125" s="154">
        <f t="shared" si="12"/>
        <v>41487</v>
      </c>
      <c r="V125">
        <f t="shared" si="13"/>
        <v>5.1294117647058962E-2</v>
      </c>
      <c r="W125">
        <f t="shared" si="14"/>
        <v>6.0222720759008558E-2</v>
      </c>
      <c r="X125">
        <f>LN(List1R!W438/List1R!W437)</f>
        <v>-6.4511540187898303E-4</v>
      </c>
      <c r="Y125" s="26">
        <f t="shared" si="15"/>
        <v>0.19139311605373374</v>
      </c>
      <c r="Z125" s="26">
        <f t="shared" si="16"/>
        <v>-1.0978649583360549E-2</v>
      </c>
      <c r="AA125" s="26">
        <f t="shared" si="17"/>
        <v>-4.2360113880375745E-5</v>
      </c>
      <c r="AB125" s="26">
        <f t="shared" si="18"/>
        <v>0.15035167831239987</v>
      </c>
      <c r="AC125" s="26">
        <f t="shared" si="19"/>
        <v>-3.0070335662479333E-5</v>
      </c>
      <c r="AD125" s="26">
        <f t="shared" si="20"/>
        <v>-5.2654888517883212E-5</v>
      </c>
      <c r="AE125" s="166">
        <f t="shared" si="21"/>
        <v>-3.4717538316277954E-2</v>
      </c>
      <c r="AF125" s="166">
        <f t="shared" si="21"/>
        <v>-1.3395444180610069E-4</v>
      </c>
      <c r="AG125" s="166">
        <f t="shared" si="22"/>
        <v>-9.5090750699222931E-5</v>
      </c>
      <c r="AH125" s="166">
        <f t="shared" si="22"/>
        <v>-1.6650937765875858E-4</v>
      </c>
    </row>
    <row r="126" spans="1:34" x14ac:dyDescent="0.2">
      <c r="A126" s="106">
        <v>41118</v>
      </c>
      <c r="B126">
        <f>'Russian Bonds'!B127-'Russian Bonds'!B126</f>
        <v>-2.9999999999999361E-2</v>
      </c>
      <c r="C126">
        <f>'Russian Bonds'!C127-'Russian Bonds'!C126</f>
        <v>-1.0000000000001563E-2</v>
      </c>
      <c r="D126">
        <f>'Russian Bonds'!D127-'Russian Bonds'!D126</f>
        <v>9.9999999999997868E-3</v>
      </c>
      <c r="E126">
        <f>'Russian Bonds'!E127-'Russian Bonds'!E126</f>
        <v>1.9999999999999574E-2</v>
      </c>
      <c r="F126">
        <f>'Russian Bonds'!F127-'Russian Bonds'!F126</f>
        <v>6.0000000000000497E-2</v>
      </c>
      <c r="G126">
        <f>'Russian Bonds'!G127-'Russian Bonds'!G126</f>
        <v>5.0000000000000711E-2</v>
      </c>
      <c r="H126">
        <f>'Russian Bonds'!H127-'Russian Bonds'!H126</f>
        <v>1.9999999999999574E-2</v>
      </c>
      <c r="I126">
        <f>'Russian Bonds'!I127-'Russian Bonds'!I126</f>
        <v>-1.9999999999999574E-2</v>
      </c>
      <c r="J126">
        <f>'Russian Bonds'!J127-'Russian Bonds'!J126</f>
        <v>-5.0000000000000711E-2</v>
      </c>
      <c r="K126">
        <f>'Russian Bonds'!K127-'Russian Bonds'!K126</f>
        <v>-8.0000000000000071E-2</v>
      </c>
      <c r="L126">
        <f>'Russian Bonds'!L127-'Russian Bonds'!L126</f>
        <v>-9.0000000000001634E-2</v>
      </c>
      <c r="M126">
        <f>'Russian Bonds'!M127-'Russian Bonds'!M126</f>
        <v>-8.9999999999999858E-2</v>
      </c>
      <c r="O126" s="129">
        <f t="shared" si="23"/>
        <v>6.0000000000000497E-2</v>
      </c>
      <c r="P126" s="170">
        <f>List1R!X183</f>
        <v>5.6014506035518368</v>
      </c>
      <c r="U126" s="154">
        <f t="shared" si="12"/>
        <v>41488</v>
      </c>
      <c r="V126">
        <f t="shared" si="13"/>
        <v>5.0941176470588385E-2</v>
      </c>
      <c r="W126">
        <f t="shared" si="14"/>
        <v>6.0238013967039268E-2</v>
      </c>
      <c r="X126">
        <f>LN(List1R!W439/List1R!W438)</f>
        <v>3.3855848202665705E-3</v>
      </c>
      <c r="Y126" s="26">
        <f t="shared" si="15"/>
        <v>0.19107575219925266</v>
      </c>
      <c r="Z126" s="26">
        <f t="shared" si="16"/>
        <v>-1.0945210901031312E-2</v>
      </c>
      <c r="AA126" s="26">
        <f t="shared" si="17"/>
        <v>6.3446516370277892E-5</v>
      </c>
      <c r="AB126" s="26">
        <f t="shared" si="18"/>
        <v>0.15002389222462634</v>
      </c>
      <c r="AC126" s="26">
        <f t="shared" si="19"/>
        <v>4.5007167667386944E-5</v>
      </c>
      <c r="AD126" s="26">
        <f t="shared" si="20"/>
        <v>-5.2558469813763889E-5</v>
      </c>
      <c r="AE126" s="166">
        <f t="shared" si="21"/>
        <v>-3.4611795918162741E-2</v>
      </c>
      <c r="AF126" s="166">
        <f t="shared" si="21"/>
        <v>2.0063550133323716E-4</v>
      </c>
      <c r="AG126" s="166">
        <f t="shared" si="22"/>
        <v>1.4232516086203032E-4</v>
      </c>
      <c r="AH126" s="166">
        <f t="shared" si="22"/>
        <v>-1.6620447494469968E-4</v>
      </c>
    </row>
    <row r="127" spans="1:34" x14ac:dyDescent="0.2">
      <c r="A127" s="106">
        <v>41121</v>
      </c>
      <c r="B127">
        <f>'Russian Bonds'!B128-'Russian Bonds'!B127</f>
        <v>-9.9999999999997868E-3</v>
      </c>
      <c r="C127">
        <f>'Russian Bonds'!C128-'Russian Bonds'!C127</f>
        <v>0</v>
      </c>
      <c r="D127">
        <f>'Russian Bonds'!D128-'Russian Bonds'!D127</f>
        <v>0</v>
      </c>
      <c r="E127">
        <f>'Russian Bonds'!E128-'Russian Bonds'!E127</f>
        <v>9.9999999999997868E-3</v>
      </c>
      <c r="F127">
        <f>'Russian Bonds'!F128-'Russian Bonds'!F127</f>
        <v>0</v>
      </c>
      <c r="G127">
        <f>'Russian Bonds'!G128-'Russian Bonds'!G127</f>
        <v>2.9999999999999361E-2</v>
      </c>
      <c r="H127">
        <f>'Russian Bonds'!H128-'Russian Bonds'!H127</f>
        <v>4.0000000000000924E-2</v>
      </c>
      <c r="I127">
        <f>'Russian Bonds'!I128-'Russian Bonds'!I127</f>
        <v>4.9999999999998934E-2</v>
      </c>
      <c r="J127">
        <f>'Russian Bonds'!J128-'Russian Bonds'!J127</f>
        <v>3.9999999999999147E-2</v>
      </c>
      <c r="K127">
        <f>'Russian Bonds'!K128-'Russian Bonds'!K127</f>
        <v>2.000000000000135E-2</v>
      </c>
      <c r="L127">
        <f>'Russian Bonds'!L128-'Russian Bonds'!L127</f>
        <v>0</v>
      </c>
      <c r="M127">
        <f>'Russian Bonds'!M128-'Russian Bonds'!M127</f>
        <v>0</v>
      </c>
      <c r="O127" s="129">
        <f t="shared" si="23"/>
        <v>4.9999999999998934E-2</v>
      </c>
      <c r="P127" s="170">
        <f>List1R!X184</f>
        <v>5.6341814636858389</v>
      </c>
      <c r="U127" s="154">
        <f t="shared" si="12"/>
        <v>41489</v>
      </c>
      <c r="V127">
        <f t="shared" si="13"/>
        <v>5.1098039215686418E-2</v>
      </c>
      <c r="W127">
        <f t="shared" si="14"/>
        <v>6.0253197498265021E-2</v>
      </c>
      <c r="X127">
        <f>LN(List1R!W440/List1R!W439)</f>
        <v>3.3730308049265321E-3</v>
      </c>
      <c r="Y127" s="26">
        <f t="shared" si="15"/>
        <v>0.19126793711993817</v>
      </c>
      <c r="Z127" s="26">
        <f t="shared" si="16"/>
        <v>-1.1005698757638788E-2</v>
      </c>
      <c r="AA127" s="26">
        <f t="shared" si="17"/>
        <v>-1.9051714620842985E-4</v>
      </c>
      <c r="AB127" s="26">
        <f t="shared" si="18"/>
        <v>0.15020572965613097</v>
      </c>
      <c r="AC127" s="26">
        <f t="shared" si="19"/>
        <v>-1.3518515669051764E-4</v>
      </c>
      <c r="AD127" s="26">
        <f t="shared" si="20"/>
        <v>-5.2614924416588505E-5</v>
      </c>
      <c r="AE127" s="166">
        <f t="shared" si="21"/>
        <v>-3.4803075315824029E-2</v>
      </c>
      <c r="AF127" s="166">
        <f t="shared" si="21"/>
        <v>-6.0246811533395061E-4</v>
      </c>
      <c r="AG127" s="166">
        <f t="shared" si="22"/>
        <v>-4.2749300098878591E-4</v>
      </c>
      <c r="AH127" s="166">
        <f t="shared" si="22"/>
        <v>-1.6638300007402565E-4</v>
      </c>
    </row>
    <row r="128" spans="1:34" x14ac:dyDescent="0.2">
      <c r="A128" s="106">
        <v>41122</v>
      </c>
      <c r="B128">
        <f>'Russian Bonds'!B129-'Russian Bonds'!B128</f>
        <v>-0.19000000000000128</v>
      </c>
      <c r="C128">
        <f>'Russian Bonds'!C129-'Russian Bonds'!C128</f>
        <v>-0.16000000000000014</v>
      </c>
      <c r="D128">
        <f>'Russian Bonds'!D129-'Russian Bonds'!D128</f>
        <v>-0.11999999999999922</v>
      </c>
      <c r="E128">
        <f>'Russian Bonds'!E129-'Russian Bonds'!E128</f>
        <v>-8.0000000000000071E-2</v>
      </c>
      <c r="F128">
        <f>'Russian Bonds'!F129-'Russian Bonds'!F128</f>
        <v>4.0000000000000924E-2</v>
      </c>
      <c r="G128">
        <f>'Russian Bonds'!G129-'Russian Bonds'!G128</f>
        <v>4.9999999999998934E-2</v>
      </c>
      <c r="H128">
        <f>'Russian Bonds'!H129-'Russian Bonds'!H128</f>
        <v>4.9999999999998934E-2</v>
      </c>
      <c r="I128">
        <f>'Russian Bonds'!I129-'Russian Bonds'!I128</f>
        <v>4.0000000000000924E-2</v>
      </c>
      <c r="J128">
        <f>'Russian Bonds'!J129-'Russian Bonds'!J128</f>
        <v>3.0000000000001137E-2</v>
      </c>
      <c r="K128">
        <f>'Russian Bonds'!K129-'Russian Bonds'!K128</f>
        <v>1.9999999999999574E-2</v>
      </c>
      <c r="L128">
        <f>'Russian Bonds'!L129-'Russian Bonds'!L128</f>
        <v>0</v>
      </c>
      <c r="M128">
        <f>'Russian Bonds'!M129-'Russian Bonds'!M128</f>
        <v>-9.9999999999997868E-3</v>
      </c>
      <c r="O128" s="129">
        <f t="shared" si="23"/>
        <v>4.9999999999998934E-2</v>
      </c>
      <c r="P128" s="170">
        <f>List1R!X185</f>
        <v>5.6593687345513644</v>
      </c>
      <c r="U128" s="154">
        <f t="shared" si="12"/>
        <v>41492</v>
      </c>
      <c r="V128">
        <f t="shared" si="13"/>
        <v>5.1098039215686432E-2</v>
      </c>
      <c r="W128">
        <f t="shared" si="14"/>
        <v>6.0229018432600832E-2</v>
      </c>
      <c r="X128">
        <f>LN(List1R!W441/List1R!W440)</f>
        <v>-1.2834884200545211E-3</v>
      </c>
      <c r="Y128" s="26">
        <f t="shared" si="15"/>
        <v>0.19121168820193399</v>
      </c>
      <c r="Z128" s="26">
        <f t="shared" si="16"/>
        <v>-1.1028771759914614E-2</v>
      </c>
      <c r="AA128" s="26">
        <f t="shared" si="17"/>
        <v>-1.0581063780986348E-4</v>
      </c>
      <c r="AB128" s="26">
        <f t="shared" si="18"/>
        <v>0.15016595863227694</v>
      </c>
      <c r="AC128" s="26">
        <f t="shared" si="19"/>
        <v>-7.5082979316139545E-5</v>
      </c>
      <c r="AD128" s="26">
        <f t="shared" si="20"/>
        <v>-3.5066641384041851E-5</v>
      </c>
      <c r="AE128" s="166">
        <f t="shared" si="21"/>
        <v>-3.4876038555473887E-2</v>
      </c>
      <c r="AF128" s="166">
        <f t="shared" si="21"/>
        <v>-3.3460261615429895E-4</v>
      </c>
      <c r="AG128" s="166">
        <f t="shared" si="22"/>
        <v>-2.3743322815031261E-4</v>
      </c>
      <c r="AH128" s="166">
        <f t="shared" si="22"/>
        <v>-1.1089045666589153E-4</v>
      </c>
    </row>
    <row r="129" spans="1:34" x14ac:dyDescent="0.2">
      <c r="A129" s="106">
        <v>41123</v>
      </c>
      <c r="B129">
        <f>'Russian Bonds'!B130-'Russian Bonds'!B129</f>
        <v>-0.10999999999999943</v>
      </c>
      <c r="C129">
        <f>'Russian Bonds'!C130-'Russian Bonds'!C129</f>
        <v>-9.9999999999999645E-2</v>
      </c>
      <c r="D129">
        <f>'Russian Bonds'!D130-'Russian Bonds'!D129</f>
        <v>-8.9999999999999858E-2</v>
      </c>
      <c r="E129">
        <f>'Russian Bonds'!E130-'Russian Bonds'!E129</f>
        <v>-7.0000000000000284E-2</v>
      </c>
      <c r="F129">
        <f>'Russian Bonds'!F130-'Russian Bonds'!F129</f>
        <v>-3.0000000000001137E-2</v>
      </c>
      <c r="G129">
        <f>'Russian Bonds'!G130-'Russian Bonds'!G129</f>
        <v>-1.9999999999999574E-2</v>
      </c>
      <c r="H129">
        <f>'Russian Bonds'!H130-'Russian Bonds'!H129</f>
        <v>-4.9999999999998934E-2</v>
      </c>
      <c r="I129">
        <f>'Russian Bonds'!I130-'Russian Bonds'!I129</f>
        <v>-6.0000000000000497E-2</v>
      </c>
      <c r="J129">
        <f>'Russian Bonds'!J130-'Russian Bonds'!J129</f>
        <v>-5.0000000000000711E-2</v>
      </c>
      <c r="K129">
        <f>'Russian Bonds'!K130-'Russian Bonds'!K129</f>
        <v>-2.9999999999999361E-2</v>
      </c>
      <c r="L129">
        <f>'Russian Bonds'!L130-'Russian Bonds'!L129</f>
        <v>0</v>
      </c>
      <c r="M129">
        <f>'Russian Bonds'!M130-'Russian Bonds'!M129</f>
        <v>9.9999999999997868E-3</v>
      </c>
      <c r="O129" s="129">
        <f t="shared" si="23"/>
        <v>9.9999999999997868E-3</v>
      </c>
      <c r="P129" s="170">
        <f>List1R!X186</f>
        <v>5.6561969853728575</v>
      </c>
      <c r="U129" s="154">
        <f t="shared" si="12"/>
        <v>41493</v>
      </c>
      <c r="V129">
        <f t="shared" si="13"/>
        <v>5.1215686274509967E-2</v>
      </c>
      <c r="W129">
        <f t="shared" si="14"/>
        <v>6.0107393927709654E-2</v>
      </c>
      <c r="X129">
        <f>LN(List1R!W442/List1R!W441)</f>
        <v>-8.146101291725352E-4</v>
      </c>
      <c r="Y129" s="26">
        <f t="shared" si="15"/>
        <v>0.19104639435237264</v>
      </c>
      <c r="Z129" s="26">
        <f t="shared" si="16"/>
        <v>-1.0987250179201302E-2</v>
      </c>
      <c r="AA129" s="26">
        <f t="shared" si="17"/>
        <v>-8.4565906927427676E-5</v>
      </c>
      <c r="AB129" s="26">
        <f t="shared" si="18"/>
        <v>0.15008355118310404</v>
      </c>
      <c r="AC129" s="26">
        <f t="shared" si="19"/>
        <v>-6.0033420473241673E-5</v>
      </c>
      <c r="AD129" s="26">
        <f t="shared" si="20"/>
        <v>5.2559993266526112E-5</v>
      </c>
      <c r="AE129" s="166">
        <f t="shared" si="21"/>
        <v>-3.4744735788369299E-2</v>
      </c>
      <c r="AF129" s="166">
        <f t="shared" si="21"/>
        <v>-2.6742087828848294E-4</v>
      </c>
      <c r="AG129" s="166">
        <f t="shared" si="22"/>
        <v>-1.8984234442602716E-4</v>
      </c>
      <c r="AH129" s="166">
        <f t="shared" si="22"/>
        <v>1.6620929252533597E-4</v>
      </c>
    </row>
    <row r="130" spans="1:34" x14ac:dyDescent="0.2">
      <c r="A130" s="106">
        <v>41124</v>
      </c>
      <c r="B130">
        <f>'Russian Bonds'!B131-'Russian Bonds'!B130</f>
        <v>-4.9999999999998934E-2</v>
      </c>
      <c r="C130">
        <f>'Russian Bonds'!C131-'Russian Bonds'!C130</f>
        <v>-4.9999999999998934E-2</v>
      </c>
      <c r="D130">
        <f>'Russian Bonds'!D131-'Russian Bonds'!D130</f>
        <v>-5.0000000000000711E-2</v>
      </c>
      <c r="E130">
        <f>'Russian Bonds'!E131-'Russian Bonds'!E130</f>
        <v>-6.0000000000000497E-2</v>
      </c>
      <c r="F130">
        <f>'Russian Bonds'!F131-'Russian Bonds'!F130</f>
        <v>-4.9999999999998934E-2</v>
      </c>
      <c r="G130">
        <f>'Russian Bonds'!G131-'Russian Bonds'!G130</f>
        <v>-4.9999999999998934E-2</v>
      </c>
      <c r="H130">
        <f>'Russian Bonds'!H131-'Russian Bonds'!H130</f>
        <v>-5.0000000000000711E-2</v>
      </c>
      <c r="I130">
        <f>'Russian Bonds'!I131-'Russian Bonds'!I130</f>
        <v>-7.0000000000000284E-2</v>
      </c>
      <c r="J130">
        <f>'Russian Bonds'!J131-'Russian Bonds'!J130</f>
        <v>-7.0000000000000284E-2</v>
      </c>
      <c r="K130">
        <f>'Russian Bonds'!K131-'Russian Bonds'!K130</f>
        <v>-8.0000000000000071E-2</v>
      </c>
      <c r="L130">
        <f>'Russian Bonds'!L131-'Russian Bonds'!L130</f>
        <v>-8.9999999999999858E-2</v>
      </c>
      <c r="M130">
        <f>'Russian Bonds'!M131-'Russian Bonds'!M130</f>
        <v>-8.0000000000000071E-2</v>
      </c>
      <c r="O130" s="129">
        <f t="shared" si="23"/>
        <v>-4.9999999999998934E-2</v>
      </c>
      <c r="P130" s="170">
        <f>List1R!X187</f>
        <v>5.6533770627745907</v>
      </c>
      <c r="U130" s="154">
        <f t="shared" si="12"/>
        <v>41494</v>
      </c>
      <c r="V130">
        <f t="shared" si="13"/>
        <v>5.1372549019607985E-2</v>
      </c>
      <c r="W130">
        <f t="shared" si="14"/>
        <v>6.0140790991105593E-2</v>
      </c>
      <c r="X130">
        <f>LN(List1R!W443/List1R!W442)</f>
        <v>-1.5825728656159524E-3</v>
      </c>
      <c r="Y130" s="26">
        <f t="shared" si="15"/>
        <v>0.19128095028490105</v>
      </c>
      <c r="Z130" s="26">
        <f t="shared" si="16"/>
        <v>-1.0990347793163718E-2</v>
      </c>
      <c r="AA130" s="26">
        <f t="shared" si="17"/>
        <v>2.1166064039196194E-5</v>
      </c>
      <c r="AB130" s="26">
        <f t="shared" si="18"/>
        <v>0.15029534720905841</v>
      </c>
      <c r="AC130" s="26">
        <f t="shared" si="19"/>
        <v>1.5029534720906855E-5</v>
      </c>
      <c r="AD130" s="26">
        <f t="shared" si="20"/>
        <v>-1.578831559655296E-4</v>
      </c>
      <c r="AE130" s="166">
        <f t="shared" si="21"/>
        <v>-3.4754531303802474E-2</v>
      </c>
      <c r="AF130" s="166">
        <f t="shared" si="21"/>
        <v>6.6932971464843426E-5</v>
      </c>
      <c r="AG130" s="166">
        <f t="shared" si="22"/>
        <v>4.7527561890648749E-5</v>
      </c>
      <c r="AH130" s="166">
        <f t="shared" si="22"/>
        <v>-4.9927037702667432E-4</v>
      </c>
    </row>
    <row r="131" spans="1:34" x14ac:dyDescent="0.2">
      <c r="A131" s="106">
        <v>41125</v>
      </c>
      <c r="B131">
        <f>'Russian Bonds'!B132-'Russian Bonds'!B131</f>
        <v>3.9999999999999147E-2</v>
      </c>
      <c r="C131">
        <f>'Russian Bonds'!C132-'Russian Bonds'!C131</f>
        <v>2.9999999999999361E-2</v>
      </c>
      <c r="D131">
        <f>'Russian Bonds'!D132-'Russian Bonds'!D131</f>
        <v>1.9999999999999574E-2</v>
      </c>
      <c r="E131">
        <f>'Russian Bonds'!E132-'Russian Bonds'!E131</f>
        <v>9.9999999999997868E-3</v>
      </c>
      <c r="F131">
        <f>'Russian Bonds'!F132-'Russian Bonds'!F131</f>
        <v>-3.0000000000001137E-2</v>
      </c>
      <c r="G131">
        <f>'Russian Bonds'!G132-'Russian Bonds'!G131</f>
        <v>-4.0000000000000924E-2</v>
      </c>
      <c r="H131">
        <f>'Russian Bonds'!H132-'Russian Bonds'!H131</f>
        <v>-5.0000000000000711E-2</v>
      </c>
      <c r="I131">
        <f>'Russian Bonds'!I132-'Russian Bonds'!I131</f>
        <v>-4.9999999999998934E-2</v>
      </c>
      <c r="J131">
        <f>'Russian Bonds'!J132-'Russian Bonds'!J131</f>
        <v>-7.0000000000000284E-2</v>
      </c>
      <c r="K131">
        <f>'Russian Bonds'!K132-'Russian Bonds'!K131</f>
        <v>-0.10000000000000142</v>
      </c>
      <c r="L131">
        <f>'Russian Bonds'!L132-'Russian Bonds'!L131</f>
        <v>-9.9999999999999645E-2</v>
      </c>
      <c r="M131">
        <f>'Russian Bonds'!M132-'Russian Bonds'!M131</f>
        <v>-8.9999999999999858E-2</v>
      </c>
      <c r="O131" s="129">
        <f t="shared" si="23"/>
        <v>2.9999999999999361E-2</v>
      </c>
      <c r="P131" s="170">
        <f>List1R!X188</f>
        <v>5.6570943975122736</v>
      </c>
      <c r="U131" s="154">
        <f t="shared" ref="U131:U194" si="24">A386</f>
        <v>41495</v>
      </c>
      <c r="V131">
        <f t="shared" ref="V131:V194" si="25">AVERAGE(O132:O386)</f>
        <v>5.1294117647058962E-2</v>
      </c>
      <c r="W131">
        <f t="shared" ref="W131:W194" si="26">_xlfn.STDEV.S(O133:O383)</f>
        <v>6.0125101982834141E-2</v>
      </c>
      <c r="X131">
        <f>LN(List1R!W444/List1R!W443)</f>
        <v>1.6120768885442699E-3</v>
      </c>
      <c r="Y131" s="26">
        <f t="shared" ref="Y131:Y194" si="27">V131+W131*_xlfn.NORM.S.INV(99%)</f>
        <v>0.1911660208213139</v>
      </c>
      <c r="Z131" s="26">
        <f t="shared" ref="Z131:Z194" si="28">-Y131*P386/100</f>
        <v>-1.0959628247186513E-2</v>
      </c>
      <c r="AA131" s="26">
        <f t="shared" ref="AA131:AA194" si="29">-O386*(V131+W131*$S$3)/100</f>
        <v>-2.1154039445144594E-5</v>
      </c>
      <c r="AB131" s="26">
        <f t="shared" ref="AB131:AB194" si="30">V131+W131*_xlfn.NORM.S.INV(95%)</f>
        <v>0.15019110971435079</v>
      </c>
      <c r="AC131" s="26">
        <f t="shared" ref="AC131:AC194" si="31">-AB131*O386/100</f>
        <v>-1.5019110971434759E-5</v>
      </c>
      <c r="AD131" s="26">
        <f t="shared" ref="AD131:AD194" si="32">-O383*(V131+W131*$S$4)/100</f>
        <v>-8.7657467779871795E-5</v>
      </c>
      <c r="AE131" s="166">
        <f t="shared" ref="AE131:AF194" si="33">Z131*SQRT(10)</f>
        <v>-3.4657387569828245E-2</v>
      </c>
      <c r="AF131" s="166">
        <f t="shared" si="33"/>
        <v>-6.6894946359701446E-5</v>
      </c>
      <c r="AG131" s="166">
        <f t="shared" ref="AG131:AH194" si="34">AC131*SQRT(10)</f>
        <v>-4.7494599100557951E-5</v>
      </c>
      <c r="AH131" s="166">
        <f t="shared" si="34"/>
        <v>-2.771972521072181E-4</v>
      </c>
    </row>
    <row r="132" spans="1:34" x14ac:dyDescent="0.2">
      <c r="A132" s="106">
        <v>41128</v>
      </c>
      <c r="B132">
        <f>'Russian Bonds'!B133-'Russian Bonds'!B132</f>
        <v>3.9999999999999147E-2</v>
      </c>
      <c r="C132">
        <f>'Russian Bonds'!C133-'Russian Bonds'!C132</f>
        <v>2.9999999999999361E-2</v>
      </c>
      <c r="D132">
        <f>'Russian Bonds'!D133-'Russian Bonds'!D132</f>
        <v>3.0000000000001137E-2</v>
      </c>
      <c r="E132">
        <f>'Russian Bonds'!E133-'Russian Bonds'!E132</f>
        <v>2.000000000000135E-2</v>
      </c>
      <c r="F132">
        <f>'Russian Bonds'!F133-'Russian Bonds'!F132</f>
        <v>-9.9999999999997868E-3</v>
      </c>
      <c r="G132">
        <f>'Russian Bonds'!G133-'Russian Bonds'!G132</f>
        <v>-2.9999999999999361E-2</v>
      </c>
      <c r="H132">
        <f>'Russian Bonds'!H133-'Russian Bonds'!H132</f>
        <v>-5.9999999999998721E-2</v>
      </c>
      <c r="I132">
        <f>'Russian Bonds'!I133-'Russian Bonds'!I132</f>
        <v>-6.0000000000000497E-2</v>
      </c>
      <c r="J132">
        <f>'Russian Bonds'!J133-'Russian Bonds'!J132</f>
        <v>-5.9999999999998721E-2</v>
      </c>
      <c r="K132">
        <f>'Russian Bonds'!K133-'Russian Bonds'!K132</f>
        <v>-2.9999999999999361E-2</v>
      </c>
      <c r="L132">
        <f>'Russian Bonds'!L133-'Russian Bonds'!L132</f>
        <v>-1.9999999999999574E-2</v>
      </c>
      <c r="M132">
        <f>'Russian Bonds'!M133-'Russian Bonds'!M132</f>
        <v>-9.9999999999997868E-3</v>
      </c>
      <c r="O132" s="129">
        <f t="shared" ref="O132:O195" si="35">MAX(C132:M132)</f>
        <v>3.0000000000001137E-2</v>
      </c>
      <c r="P132" s="170">
        <f>List1R!X189</f>
        <v>5.6809911132329596</v>
      </c>
      <c r="U132" s="154">
        <f t="shared" si="24"/>
        <v>41496</v>
      </c>
      <c r="V132">
        <f t="shared" si="25"/>
        <v>5.1254901960784471E-2</v>
      </c>
      <c r="W132">
        <f t="shared" si="26"/>
        <v>6.0127487399989098E-2</v>
      </c>
      <c r="X132">
        <f>LN(List1R!W445/List1R!W444)</f>
        <v>3.6541617574059523E-4</v>
      </c>
      <c r="Y132" s="26">
        <f t="shared" si="27"/>
        <v>0.19113235444516655</v>
      </c>
      <c r="Z132" s="26">
        <f t="shared" si="28"/>
        <v>-1.0980326102293334E-2</v>
      </c>
      <c r="AA132" s="26">
        <f t="shared" si="29"/>
        <v>-4.2301507282582619E-5</v>
      </c>
      <c r="AB132" s="26">
        <f t="shared" si="30"/>
        <v>0.15015581769013545</v>
      </c>
      <c r="AC132" s="26">
        <f t="shared" si="31"/>
        <v>-3.0031163538029114E-5</v>
      </c>
      <c r="AD132" s="26">
        <f t="shared" si="32"/>
        <v>-7.0112256121593412E-5</v>
      </c>
      <c r="AE132" s="166">
        <f t="shared" si="33"/>
        <v>-3.4722839934645949E-2</v>
      </c>
      <c r="AF132" s="166">
        <f t="shared" si="33"/>
        <v>-1.3376911147116102E-4</v>
      </c>
      <c r="AG132" s="166">
        <f t="shared" si="34"/>
        <v>-9.4966877565172669E-5</v>
      </c>
      <c r="AH132" s="166">
        <f t="shared" si="34"/>
        <v>-2.2171442123731857E-4</v>
      </c>
    </row>
    <row r="133" spans="1:34" x14ac:dyDescent="0.2">
      <c r="A133" s="106">
        <v>41129</v>
      </c>
      <c r="B133">
        <f>'Russian Bonds'!B134-'Russian Bonds'!B133</f>
        <v>-9.9999999999997868E-3</v>
      </c>
      <c r="C133">
        <f>'Russian Bonds'!C134-'Russian Bonds'!C133</f>
        <v>0</v>
      </c>
      <c r="D133">
        <f>'Russian Bonds'!D134-'Russian Bonds'!D133</f>
        <v>-1.0000000000001563E-2</v>
      </c>
      <c r="E133">
        <f>'Russian Bonds'!E134-'Russian Bonds'!E133</f>
        <v>-9.9999999999997868E-3</v>
      </c>
      <c r="F133">
        <f>'Russian Bonds'!F134-'Russian Bonds'!F133</f>
        <v>-2.9999999999999361E-2</v>
      </c>
      <c r="G133">
        <f>'Russian Bonds'!G134-'Russian Bonds'!G133</f>
        <v>-4.0000000000000924E-2</v>
      </c>
      <c r="H133">
        <f>'Russian Bonds'!H134-'Russian Bonds'!H133</f>
        <v>-1.0000000000001563E-2</v>
      </c>
      <c r="I133">
        <f>'Russian Bonds'!I134-'Russian Bonds'!I133</f>
        <v>0</v>
      </c>
      <c r="J133">
        <f>'Russian Bonds'!J134-'Russian Bonds'!J133</f>
        <v>0</v>
      </c>
      <c r="K133">
        <f>'Russian Bonds'!K134-'Russian Bonds'!K133</f>
        <v>9.9999999999997868E-3</v>
      </c>
      <c r="L133">
        <f>'Russian Bonds'!L134-'Russian Bonds'!L133</f>
        <v>2.9999999999999361E-2</v>
      </c>
      <c r="M133">
        <f>'Russian Bonds'!M134-'Russian Bonds'!M133</f>
        <v>6.0000000000000497E-2</v>
      </c>
      <c r="O133" s="129">
        <f t="shared" si="35"/>
        <v>6.0000000000000497E-2</v>
      </c>
      <c r="P133" s="170">
        <f>List1R!X190</f>
        <v>5.7086188107015099</v>
      </c>
      <c r="U133" s="154">
        <f t="shared" si="24"/>
        <v>41499</v>
      </c>
      <c r="V133">
        <f t="shared" si="25"/>
        <v>5.113725490196093E-2</v>
      </c>
      <c r="W133">
        <f t="shared" si="26"/>
        <v>6.0220603746042267E-2</v>
      </c>
      <c r="X133">
        <f>LN(List1R!W446/List1R!W445)</f>
        <v>1.4843030228106598E-3</v>
      </c>
      <c r="Y133" s="26">
        <f t="shared" si="27"/>
        <v>0.19123132840002227</v>
      </c>
      <c r="Z133" s="26">
        <f t="shared" si="28"/>
        <v>-1.0983643674018762E-2</v>
      </c>
      <c r="AA133" s="26">
        <f t="shared" si="29"/>
        <v>-6.3491419309115484E-5</v>
      </c>
      <c r="AB133" s="26">
        <f t="shared" si="30"/>
        <v>0.15019133339084592</v>
      </c>
      <c r="AC133" s="26">
        <f t="shared" si="31"/>
        <v>-4.5057400017252814E-5</v>
      </c>
      <c r="AD133" s="26">
        <f t="shared" si="32"/>
        <v>1.7535506552476384E-5</v>
      </c>
      <c r="AE133" s="166">
        <f t="shared" si="33"/>
        <v>-3.4733331017599275E-2</v>
      </c>
      <c r="AF133" s="166">
        <f t="shared" si="33"/>
        <v>-2.0077749689359918E-4</v>
      </c>
      <c r="AG133" s="166">
        <f t="shared" si="34"/>
        <v>-1.4248400949982894E-4</v>
      </c>
      <c r="AH133" s="166">
        <f t="shared" si="34"/>
        <v>5.5452140630632306E-5</v>
      </c>
    </row>
    <row r="134" spans="1:34" x14ac:dyDescent="0.2">
      <c r="A134" s="106">
        <v>41130</v>
      </c>
      <c r="B134">
        <f>'Russian Bonds'!B135-'Russian Bonds'!B134</f>
        <v>9.9999999999997868E-3</v>
      </c>
      <c r="C134">
        <f>'Russian Bonds'!C135-'Russian Bonds'!C134</f>
        <v>1.0000000000001563E-2</v>
      </c>
      <c r="D134">
        <f>'Russian Bonds'!D135-'Russian Bonds'!D134</f>
        <v>2.000000000000135E-2</v>
      </c>
      <c r="E134">
        <f>'Russian Bonds'!E135-'Russian Bonds'!E134</f>
        <v>1.9999999999999574E-2</v>
      </c>
      <c r="F134">
        <f>'Russian Bonds'!F135-'Russian Bonds'!F134</f>
        <v>9.9999999999997868E-3</v>
      </c>
      <c r="G134">
        <f>'Russian Bonds'!G135-'Russian Bonds'!G134</f>
        <v>0</v>
      </c>
      <c r="H134">
        <f>'Russian Bonds'!H135-'Russian Bonds'!H134</f>
        <v>0</v>
      </c>
      <c r="I134">
        <f>'Russian Bonds'!I135-'Russian Bonds'!I134</f>
        <v>9.9999999999997868E-3</v>
      </c>
      <c r="J134">
        <f>'Russian Bonds'!J135-'Russian Bonds'!J134</f>
        <v>0</v>
      </c>
      <c r="K134">
        <f>'Russian Bonds'!K135-'Russian Bonds'!K134</f>
        <v>-9.9999999999997868E-3</v>
      </c>
      <c r="L134">
        <f>'Russian Bonds'!L135-'Russian Bonds'!L134</f>
        <v>0</v>
      </c>
      <c r="M134">
        <f>'Russian Bonds'!M135-'Russian Bonds'!M134</f>
        <v>0</v>
      </c>
      <c r="O134" s="129">
        <f t="shared" si="35"/>
        <v>2.000000000000135E-2</v>
      </c>
      <c r="P134" s="170">
        <f>List1R!X191</f>
        <v>5.717841929940378</v>
      </c>
      <c r="U134" s="154">
        <f t="shared" si="24"/>
        <v>41500</v>
      </c>
      <c r="V134">
        <f t="shared" si="25"/>
        <v>5.1215686274509953E-2</v>
      </c>
      <c r="W134">
        <f t="shared" si="26"/>
        <v>6.0163681119894973E-2</v>
      </c>
      <c r="X134">
        <f>LN(List1R!W447/List1R!W446)</f>
        <v>-7.390569214348944E-4</v>
      </c>
      <c r="Y134" s="26">
        <f t="shared" si="27"/>
        <v>0.1911773379422487</v>
      </c>
      <c r="Z134" s="26">
        <f t="shared" si="28"/>
        <v>-1.0985587351828269E-2</v>
      </c>
      <c r="AA134" s="26">
        <f t="shared" si="29"/>
        <v>-8.4625913897441919E-5</v>
      </c>
      <c r="AB134" s="26">
        <f t="shared" si="30"/>
        <v>0.15017613537532098</v>
      </c>
      <c r="AC134" s="26">
        <f t="shared" si="31"/>
        <v>-6.0070454150128446E-5</v>
      </c>
      <c r="AD134" s="26">
        <f t="shared" si="32"/>
        <v>-1.7531608186730631E-5</v>
      </c>
      <c r="AE134" s="166">
        <f t="shared" si="33"/>
        <v>-3.4739477466514845E-2</v>
      </c>
      <c r="AF134" s="166">
        <f t="shared" si="33"/>
        <v>-2.6761063698921338E-4</v>
      </c>
      <c r="AG134" s="166">
        <f t="shared" si="34"/>
        <v>-1.8995945519512011E-4</v>
      </c>
      <c r="AH134" s="166">
        <f t="shared" si="34"/>
        <v>-5.5439812915723345E-5</v>
      </c>
    </row>
    <row r="135" spans="1:34" x14ac:dyDescent="0.2">
      <c r="A135" s="106">
        <v>41131</v>
      </c>
      <c r="B135">
        <f>'Russian Bonds'!B136-'Russian Bonds'!B135</f>
        <v>4.0000000000000924E-2</v>
      </c>
      <c r="C135">
        <f>'Russian Bonds'!C136-'Russian Bonds'!C135</f>
        <v>2.9999999999999361E-2</v>
      </c>
      <c r="D135">
        <f>'Russian Bonds'!D136-'Russian Bonds'!D135</f>
        <v>1.9999999999999574E-2</v>
      </c>
      <c r="E135">
        <f>'Russian Bonds'!E136-'Russian Bonds'!E135</f>
        <v>9.9999999999997868E-3</v>
      </c>
      <c r="F135">
        <f>'Russian Bonds'!F136-'Russian Bonds'!F135</f>
        <v>2.9999999999999361E-2</v>
      </c>
      <c r="G135">
        <f>'Russian Bonds'!G136-'Russian Bonds'!G135</f>
        <v>7.0000000000000284E-2</v>
      </c>
      <c r="H135">
        <f>'Russian Bonds'!H136-'Russian Bonds'!H135</f>
        <v>9.0000000000001634E-2</v>
      </c>
      <c r="I135">
        <f>'Russian Bonds'!I136-'Russian Bonds'!I135</f>
        <v>7.0000000000000284E-2</v>
      </c>
      <c r="J135">
        <f>'Russian Bonds'!J136-'Russian Bonds'!J135</f>
        <v>8.0000000000000071E-2</v>
      </c>
      <c r="K135">
        <f>'Russian Bonds'!K136-'Russian Bonds'!K135</f>
        <v>9.9999999999999645E-2</v>
      </c>
      <c r="L135">
        <f>'Russian Bonds'!L136-'Russian Bonds'!L135</f>
        <v>0.10000000000000142</v>
      </c>
      <c r="M135">
        <f>'Russian Bonds'!M136-'Russian Bonds'!M135</f>
        <v>0.10999999999999943</v>
      </c>
      <c r="O135" s="129">
        <f t="shared" si="35"/>
        <v>0.10999999999999943</v>
      </c>
      <c r="P135" s="170">
        <f>List1R!X192</f>
        <v>5.7105791490619247</v>
      </c>
      <c r="U135" s="154">
        <f t="shared" si="24"/>
        <v>41501</v>
      </c>
      <c r="V135">
        <f t="shared" si="25"/>
        <v>5.0862745098039362E-2</v>
      </c>
      <c r="W135">
        <f t="shared" si="26"/>
        <v>6.0071272409732548E-2</v>
      </c>
      <c r="X135">
        <f>LN(List1R!W448/List1R!W447)</f>
        <v>7.5454129732047137E-4</v>
      </c>
      <c r="Y135" s="26">
        <f t="shared" si="27"/>
        <v>0.19060942195934891</v>
      </c>
      <c r="Z135" s="26">
        <f t="shared" si="28"/>
        <v>-1.09476714196478E-2</v>
      </c>
      <c r="AA135" s="26">
        <f t="shared" si="29"/>
        <v>-4.2193110911746042E-5</v>
      </c>
      <c r="AB135" s="26">
        <f t="shared" si="30"/>
        <v>0.14967119539677781</v>
      </c>
      <c r="AC135" s="26">
        <f t="shared" si="31"/>
        <v>-2.9934239079356252E-5</v>
      </c>
      <c r="AD135" s="26">
        <f t="shared" si="32"/>
        <v>-3.49545056121748E-5</v>
      </c>
      <c r="AE135" s="166">
        <f t="shared" si="33"/>
        <v>-3.4619576761216089E-2</v>
      </c>
      <c r="AF135" s="166">
        <f t="shared" si="33"/>
        <v>-1.334263320492212E-4</v>
      </c>
      <c r="AG135" s="166">
        <f t="shared" si="34"/>
        <v>-9.4660375514787551E-5</v>
      </c>
      <c r="AH135" s="166">
        <f t="shared" si="34"/>
        <v>-1.1053585221961062E-4</v>
      </c>
    </row>
    <row r="136" spans="1:34" x14ac:dyDescent="0.2">
      <c r="A136" s="106">
        <v>41132</v>
      </c>
      <c r="B136">
        <f>'Russian Bonds'!B137-'Russian Bonds'!B136</f>
        <v>-2.9999999999999361E-2</v>
      </c>
      <c r="C136">
        <f>'Russian Bonds'!C137-'Russian Bonds'!C136</f>
        <v>-2.9999999999999361E-2</v>
      </c>
      <c r="D136">
        <f>'Russian Bonds'!D137-'Russian Bonds'!D136</f>
        <v>-2.9999999999999361E-2</v>
      </c>
      <c r="E136">
        <f>'Russian Bonds'!E137-'Russian Bonds'!E136</f>
        <v>-2.9999999999999361E-2</v>
      </c>
      <c r="F136">
        <f>'Russian Bonds'!F137-'Russian Bonds'!F136</f>
        <v>-3.9999999999999147E-2</v>
      </c>
      <c r="G136">
        <f>'Russian Bonds'!G137-'Russian Bonds'!G136</f>
        <v>-9.9999999999997868E-3</v>
      </c>
      <c r="H136">
        <f>'Russian Bonds'!H137-'Russian Bonds'!H136</f>
        <v>-1.0000000000001563E-2</v>
      </c>
      <c r="I136">
        <f>'Russian Bonds'!I137-'Russian Bonds'!I136</f>
        <v>-1.9999999999999574E-2</v>
      </c>
      <c r="J136">
        <f>'Russian Bonds'!J137-'Russian Bonds'!J136</f>
        <v>-4.0000000000000924E-2</v>
      </c>
      <c r="K136">
        <f>'Russian Bonds'!K137-'Russian Bonds'!K136</f>
        <v>-6.0000000000000497E-2</v>
      </c>
      <c r="L136">
        <f>'Russian Bonds'!L137-'Russian Bonds'!L136</f>
        <v>-8.0000000000000071E-2</v>
      </c>
      <c r="M136">
        <f>'Russian Bonds'!M137-'Russian Bonds'!M136</f>
        <v>-8.0000000000000071E-2</v>
      </c>
      <c r="O136" s="129">
        <f t="shared" si="35"/>
        <v>-9.9999999999997868E-3</v>
      </c>
      <c r="P136" s="170">
        <f>List1R!X193</f>
        <v>5.7110890827788623</v>
      </c>
      <c r="U136" s="154">
        <f t="shared" si="24"/>
        <v>41502</v>
      </c>
      <c r="V136">
        <f t="shared" si="25"/>
        <v>5.1019607843137402E-2</v>
      </c>
      <c r="W136">
        <f t="shared" si="26"/>
        <v>6.0071272409732535E-2</v>
      </c>
      <c r="X136">
        <f>LN(List1R!W449/List1R!W448)</f>
        <v>3.0543065889190104E-4</v>
      </c>
      <c r="Y136" s="26">
        <f t="shared" si="27"/>
        <v>0.1907662847044469</v>
      </c>
      <c r="Z136" s="26">
        <f t="shared" si="28"/>
        <v>-1.0956531618128089E-2</v>
      </c>
      <c r="AA136" s="26">
        <f t="shared" si="29"/>
        <v>-6.3336725191149405E-5</v>
      </c>
      <c r="AB136" s="26">
        <f t="shared" si="30"/>
        <v>0.14982805814187583</v>
      </c>
      <c r="AC136" s="26">
        <f t="shared" si="31"/>
        <v>-4.4948417442564447E-5</v>
      </c>
      <c r="AD136" s="26">
        <f t="shared" si="32"/>
        <v>-5.2478817241786947E-5</v>
      </c>
      <c r="AE136" s="166">
        <f t="shared" si="33"/>
        <v>-3.464759516893496E-2</v>
      </c>
      <c r="AF136" s="166">
        <f t="shared" si="33"/>
        <v>-2.002883111401956E-4</v>
      </c>
      <c r="AG136" s="166">
        <f t="shared" si="34"/>
        <v>-1.4213937633854429E-4</v>
      </c>
      <c r="AH136" s="166">
        <f t="shared" si="34"/>
        <v>-1.6595259139576203E-4</v>
      </c>
    </row>
    <row r="137" spans="1:34" x14ac:dyDescent="0.2">
      <c r="A137" s="106">
        <v>41135</v>
      </c>
      <c r="B137">
        <f>'Russian Bonds'!B138-'Russian Bonds'!B137</f>
        <v>-4.0000000000000924E-2</v>
      </c>
      <c r="C137">
        <f>'Russian Bonds'!C138-'Russian Bonds'!C137</f>
        <v>-2.000000000000135E-2</v>
      </c>
      <c r="D137">
        <f>'Russian Bonds'!D138-'Russian Bonds'!D137</f>
        <v>-2.000000000000135E-2</v>
      </c>
      <c r="E137">
        <f>'Russian Bonds'!E138-'Russian Bonds'!E137</f>
        <v>0</v>
      </c>
      <c r="F137">
        <f>'Russian Bonds'!F138-'Russian Bonds'!F137</f>
        <v>2.9999999999999361E-2</v>
      </c>
      <c r="G137">
        <f>'Russian Bonds'!G138-'Russian Bonds'!G137</f>
        <v>2.9999999999999361E-2</v>
      </c>
      <c r="H137">
        <f>'Russian Bonds'!H138-'Russian Bonds'!H137</f>
        <v>0</v>
      </c>
      <c r="I137">
        <f>'Russian Bonds'!I138-'Russian Bonds'!I137</f>
        <v>-9.9999999999997868E-3</v>
      </c>
      <c r="J137">
        <f>'Russian Bonds'!J138-'Russian Bonds'!J137</f>
        <v>-9.9999999999997868E-3</v>
      </c>
      <c r="K137">
        <f>'Russian Bonds'!K138-'Russian Bonds'!K137</f>
        <v>-1.9999999999999574E-2</v>
      </c>
      <c r="L137">
        <f>'Russian Bonds'!L138-'Russian Bonds'!L137</f>
        <v>-2.000000000000135E-2</v>
      </c>
      <c r="M137">
        <f>'Russian Bonds'!M138-'Russian Bonds'!M137</f>
        <v>-2.9999999999999361E-2</v>
      </c>
      <c r="O137" s="129">
        <f t="shared" si="35"/>
        <v>2.9999999999999361E-2</v>
      </c>
      <c r="P137" s="170">
        <f>List1R!X194</f>
        <v>5.6836544133752387</v>
      </c>
      <c r="U137" s="154">
        <f t="shared" si="24"/>
        <v>41503</v>
      </c>
      <c r="V137">
        <f t="shared" si="25"/>
        <v>5.1137254901960937E-2</v>
      </c>
      <c r="W137">
        <f t="shared" si="26"/>
        <v>6.0073023292406644E-2</v>
      </c>
      <c r="X137">
        <f>LN(List1R!W450/List1R!W449)</f>
        <v>-3.2026431560882982E-4</v>
      </c>
      <c r="Y137" s="26">
        <f t="shared" si="27"/>
        <v>0.19088800492545704</v>
      </c>
      <c r="Z137" s="26">
        <f t="shared" si="28"/>
        <v>-1.0953188563790189E-2</v>
      </c>
      <c r="AA137" s="26">
        <f t="shared" si="29"/>
        <v>-1.2674683850402615E-4</v>
      </c>
      <c r="AB137" s="26">
        <f t="shared" si="30"/>
        <v>0.14994858514641624</v>
      </c>
      <c r="AC137" s="26">
        <f t="shared" si="31"/>
        <v>-8.9969151087847832E-5</v>
      </c>
      <c r="AD137" s="26">
        <f t="shared" si="32"/>
        <v>-7.0020259773160079E-5</v>
      </c>
      <c r="AE137" s="166">
        <f t="shared" si="33"/>
        <v>-3.4637023502885493E-2</v>
      </c>
      <c r="AF137" s="166">
        <f t="shared" si="33"/>
        <v>-4.008086958982513E-4</v>
      </c>
      <c r="AG137" s="166">
        <f t="shared" si="34"/>
        <v>-2.8450743658941488E-4</v>
      </c>
      <c r="AH137" s="166">
        <f t="shared" si="34"/>
        <v>-2.2142350323985078E-4</v>
      </c>
    </row>
    <row r="138" spans="1:34" x14ac:dyDescent="0.2">
      <c r="A138" s="106">
        <v>41136</v>
      </c>
      <c r="B138">
        <f>'Russian Bonds'!B139-'Russian Bonds'!B138</f>
        <v>4.0000000000000924E-2</v>
      </c>
      <c r="C138">
        <f>'Russian Bonds'!C139-'Russian Bonds'!C138</f>
        <v>2.000000000000135E-2</v>
      </c>
      <c r="D138">
        <f>'Russian Bonds'!D139-'Russian Bonds'!D138</f>
        <v>2.000000000000135E-2</v>
      </c>
      <c r="E138">
        <f>'Russian Bonds'!E139-'Russian Bonds'!E138</f>
        <v>0</v>
      </c>
      <c r="F138">
        <f>'Russian Bonds'!F139-'Russian Bonds'!F138</f>
        <v>-9.9999999999997868E-3</v>
      </c>
      <c r="G138">
        <f>'Russian Bonds'!G139-'Russian Bonds'!G138</f>
        <v>0</v>
      </c>
      <c r="H138">
        <f>'Russian Bonds'!H139-'Russian Bonds'!H138</f>
        <v>5.0000000000000711E-2</v>
      </c>
      <c r="I138">
        <f>'Russian Bonds'!I139-'Russian Bonds'!I138</f>
        <v>5.9999999999998721E-2</v>
      </c>
      <c r="J138">
        <f>'Russian Bonds'!J139-'Russian Bonds'!J138</f>
        <v>4.0000000000000924E-2</v>
      </c>
      <c r="K138">
        <f>'Russian Bonds'!K139-'Russian Bonds'!K138</f>
        <v>1.9999999999999574E-2</v>
      </c>
      <c r="L138">
        <f>'Russian Bonds'!L139-'Russian Bonds'!L138</f>
        <v>9.9999999999997868E-3</v>
      </c>
      <c r="M138">
        <f>'Russian Bonds'!M139-'Russian Bonds'!M138</f>
        <v>2.9999999999999361E-2</v>
      </c>
      <c r="O138" s="129">
        <f t="shared" si="35"/>
        <v>5.9999999999998721E-2</v>
      </c>
      <c r="P138" s="170">
        <f>List1R!X195</f>
        <v>5.7038132085175883</v>
      </c>
      <c r="U138" s="154">
        <f t="shared" si="24"/>
        <v>41506</v>
      </c>
      <c r="V138">
        <f t="shared" si="25"/>
        <v>5.105882352941192E-2</v>
      </c>
      <c r="W138">
        <f t="shared" si="26"/>
        <v>6.009050279284079E-2</v>
      </c>
      <c r="X138">
        <f>LN(List1R!W451/List1R!W450)</f>
        <v>-5.2714717169984363E-4</v>
      </c>
      <c r="Y138" s="26">
        <f t="shared" si="27"/>
        <v>0.19085023695158232</v>
      </c>
      <c r="Z138" s="26">
        <f t="shared" si="28"/>
        <v>-1.094462102836472E-2</v>
      </c>
      <c r="AA138" s="26">
        <f t="shared" si="29"/>
        <v>-8.4485154432250206E-5</v>
      </c>
      <c r="AB138" s="26">
        <f t="shared" si="30"/>
        <v>0.14989890499355363</v>
      </c>
      <c r="AC138" s="26">
        <f t="shared" si="31"/>
        <v>-5.9959561997422835E-5</v>
      </c>
      <c r="AD138" s="26">
        <f t="shared" si="32"/>
        <v>-3.5001654649953881E-5</v>
      </c>
      <c r="AE138" s="166">
        <f t="shared" si="33"/>
        <v>-3.4609930577006828E-2</v>
      </c>
      <c r="AF138" s="166">
        <f t="shared" si="33"/>
        <v>-2.6716551647698036E-4</v>
      </c>
      <c r="AG138" s="166">
        <f t="shared" si="34"/>
        <v>-1.8960878341793116E-4</v>
      </c>
      <c r="AH138" s="166">
        <f t="shared" si="34"/>
        <v>-1.1068495056847784E-4</v>
      </c>
    </row>
    <row r="139" spans="1:34" x14ac:dyDescent="0.2">
      <c r="A139" s="106">
        <v>41137</v>
      </c>
      <c r="B139">
        <f>'Russian Bonds'!B140-'Russian Bonds'!B139</f>
        <v>2.9999999999999361E-2</v>
      </c>
      <c r="C139">
        <f>'Russian Bonds'!C140-'Russian Bonds'!C139</f>
        <v>2.9999999999999361E-2</v>
      </c>
      <c r="D139">
        <f>'Russian Bonds'!D140-'Russian Bonds'!D139</f>
        <v>1.9999999999999574E-2</v>
      </c>
      <c r="E139">
        <f>'Russian Bonds'!E140-'Russian Bonds'!E139</f>
        <v>9.9999999999997868E-3</v>
      </c>
      <c r="F139">
        <f>'Russian Bonds'!F140-'Russian Bonds'!F139</f>
        <v>-2.9999999999999361E-2</v>
      </c>
      <c r="G139">
        <f>'Russian Bonds'!G140-'Russian Bonds'!G139</f>
        <v>-5.9999999999998721E-2</v>
      </c>
      <c r="H139">
        <f>'Russian Bonds'!H140-'Russian Bonds'!H139</f>
        <v>-6.0000000000000497E-2</v>
      </c>
      <c r="I139">
        <f>'Russian Bonds'!I140-'Russian Bonds'!I139</f>
        <v>-4.9999999999998934E-2</v>
      </c>
      <c r="J139">
        <f>'Russian Bonds'!J140-'Russian Bonds'!J139</f>
        <v>-4.0000000000000924E-2</v>
      </c>
      <c r="K139">
        <f>'Russian Bonds'!K140-'Russian Bonds'!K139</f>
        <v>-9.9999999999997868E-3</v>
      </c>
      <c r="L139">
        <f>'Russian Bonds'!L140-'Russian Bonds'!L139</f>
        <v>2.000000000000135E-2</v>
      </c>
      <c r="M139">
        <f>'Russian Bonds'!M140-'Russian Bonds'!M139</f>
        <v>1.9999999999999574E-2</v>
      </c>
      <c r="O139" s="129">
        <f t="shared" si="35"/>
        <v>2.9999999999999361E-2</v>
      </c>
      <c r="P139" s="170">
        <f>List1R!X196</f>
        <v>5.7098922751723284</v>
      </c>
      <c r="U139" s="154">
        <f t="shared" si="24"/>
        <v>41507</v>
      </c>
      <c r="V139">
        <f t="shared" si="25"/>
        <v>5.1058823529411913E-2</v>
      </c>
      <c r="W139">
        <f t="shared" si="26"/>
        <v>6.0102833523965844E-2</v>
      </c>
      <c r="X139">
        <f>LN(List1R!W452/List1R!W451)</f>
        <v>-5.7666987609473054E-4</v>
      </c>
      <c r="Y139" s="26">
        <f t="shared" si="27"/>
        <v>0.19087892252172042</v>
      </c>
      <c r="Z139" s="26">
        <f t="shared" si="28"/>
        <v>-1.09274024343891E-2</v>
      </c>
      <c r="AA139" s="26">
        <f t="shared" si="29"/>
        <v>-6.337372503616738E-5</v>
      </c>
      <c r="AB139" s="26">
        <f t="shared" si="30"/>
        <v>0.14991918724136763</v>
      </c>
      <c r="AC139" s="26">
        <f t="shared" si="31"/>
        <v>-4.4975756172409332E-5</v>
      </c>
      <c r="AD139" s="26">
        <f t="shared" si="32"/>
        <v>-5.2510112402036874E-5</v>
      </c>
      <c r="AE139" s="166">
        <f t="shared" si="33"/>
        <v>-3.4555480601938221E-2</v>
      </c>
      <c r="AF139" s="166">
        <f t="shared" si="33"/>
        <v>-2.0040531492352564E-4</v>
      </c>
      <c r="AG139" s="166">
        <f t="shared" si="34"/>
        <v>-1.4222582899319012E-4</v>
      </c>
      <c r="AH139" s="166">
        <f t="shared" si="34"/>
        <v>-1.6605155538189177E-4</v>
      </c>
    </row>
    <row r="140" spans="1:34" x14ac:dyDescent="0.2">
      <c r="A140" s="106">
        <v>41138</v>
      </c>
      <c r="B140">
        <f>'Russian Bonds'!B141-'Russian Bonds'!B140</f>
        <v>-8.0000000000000071E-2</v>
      </c>
      <c r="C140">
        <f>'Russian Bonds'!C141-'Russian Bonds'!C140</f>
        <v>-7.0000000000000284E-2</v>
      </c>
      <c r="D140">
        <f>'Russian Bonds'!D141-'Russian Bonds'!D140</f>
        <v>-6.0000000000000497E-2</v>
      </c>
      <c r="E140">
        <f>'Russian Bonds'!E141-'Russian Bonds'!E140</f>
        <v>-4.0000000000000924E-2</v>
      </c>
      <c r="F140">
        <f>'Russian Bonds'!F141-'Russian Bonds'!F140</f>
        <v>-1.0000000000001563E-2</v>
      </c>
      <c r="G140">
        <f>'Russian Bonds'!G141-'Russian Bonds'!G140</f>
        <v>-2.000000000000135E-2</v>
      </c>
      <c r="H140">
        <f>'Russian Bonds'!H141-'Russian Bonds'!H140</f>
        <v>-2.9999999999999361E-2</v>
      </c>
      <c r="I140">
        <f>'Russian Bonds'!I141-'Russian Bonds'!I140</f>
        <v>-9.9999999999997868E-3</v>
      </c>
      <c r="J140">
        <f>'Russian Bonds'!J141-'Russian Bonds'!J140</f>
        <v>9.9999999999997868E-3</v>
      </c>
      <c r="K140">
        <f>'Russian Bonds'!K141-'Russian Bonds'!K140</f>
        <v>2.000000000000135E-2</v>
      </c>
      <c r="L140">
        <f>'Russian Bonds'!L141-'Russian Bonds'!L140</f>
        <v>2.9999999999999361E-2</v>
      </c>
      <c r="M140">
        <f>'Russian Bonds'!M141-'Russian Bonds'!M140</f>
        <v>6.0000000000000497E-2</v>
      </c>
      <c r="O140" s="129">
        <f t="shared" si="35"/>
        <v>6.0000000000000497E-2</v>
      </c>
      <c r="P140" s="170">
        <f>List1R!X197</f>
        <v>5.7040622077881675</v>
      </c>
      <c r="U140" s="154">
        <f t="shared" si="24"/>
        <v>41508</v>
      </c>
      <c r="V140">
        <f t="shared" si="25"/>
        <v>5.1019607843137416E-2</v>
      </c>
      <c r="W140">
        <f t="shared" si="26"/>
        <v>6.0090502792840797E-2</v>
      </c>
      <c r="X140">
        <f>LN(List1R!W453/List1R!W452)</f>
        <v>3.2190455676196046E-4</v>
      </c>
      <c r="Y140" s="26">
        <f t="shared" si="27"/>
        <v>0.1908110212653078</v>
      </c>
      <c r="Z140" s="26">
        <f t="shared" si="28"/>
        <v>-1.0907287546933448E-2</v>
      </c>
      <c r="AA140" s="26">
        <f t="shared" si="29"/>
        <v>-1.0558683519717459E-4</v>
      </c>
      <c r="AB140" s="26">
        <f t="shared" si="30"/>
        <v>0.14985968930727911</v>
      </c>
      <c r="AC140" s="26">
        <f t="shared" si="31"/>
        <v>-7.4929844653640623E-5</v>
      </c>
      <c r="AD140" s="26">
        <f t="shared" si="32"/>
        <v>-1.0498143453809231E-4</v>
      </c>
      <c r="AE140" s="166">
        <f t="shared" si="33"/>
        <v>-3.4491871742700408E-2</v>
      </c>
      <c r="AF140" s="166">
        <f t="shared" si="33"/>
        <v>-3.3389489015190558E-4</v>
      </c>
      <c r="AG140" s="166">
        <f t="shared" si="34"/>
        <v>-2.3694897382809483E-4</v>
      </c>
      <c r="AH140" s="166">
        <f t="shared" si="34"/>
        <v>-3.3198044517223843E-4</v>
      </c>
    </row>
    <row r="141" spans="1:34" x14ac:dyDescent="0.2">
      <c r="A141" s="106">
        <v>41139</v>
      </c>
      <c r="B141">
        <f>'Russian Bonds'!B142-'Russian Bonds'!B141</f>
        <v>-2.9999999999999361E-2</v>
      </c>
      <c r="C141">
        <f>'Russian Bonds'!C142-'Russian Bonds'!C141</f>
        <v>-1.9999999999999574E-2</v>
      </c>
      <c r="D141">
        <f>'Russian Bonds'!D142-'Russian Bonds'!D141</f>
        <v>-9.9999999999997868E-3</v>
      </c>
      <c r="E141">
        <f>'Russian Bonds'!E142-'Russian Bonds'!E141</f>
        <v>0</v>
      </c>
      <c r="F141">
        <f>'Russian Bonds'!F142-'Russian Bonds'!F141</f>
        <v>1.0000000000001563E-2</v>
      </c>
      <c r="G141">
        <f>'Russian Bonds'!G142-'Russian Bonds'!G141</f>
        <v>1.0000000000001563E-2</v>
      </c>
      <c r="H141">
        <f>'Russian Bonds'!H142-'Russian Bonds'!H141</f>
        <v>2.9999999999999361E-2</v>
      </c>
      <c r="I141">
        <f>'Russian Bonds'!I142-'Russian Bonds'!I141</f>
        <v>2.9999999999999361E-2</v>
      </c>
      <c r="J141">
        <f>'Russian Bonds'!J142-'Russian Bonds'!J141</f>
        <v>3.0000000000001137E-2</v>
      </c>
      <c r="K141">
        <f>'Russian Bonds'!K142-'Russian Bonds'!K141</f>
        <v>9.9999999999997868E-3</v>
      </c>
      <c r="L141">
        <f>'Russian Bonds'!L142-'Russian Bonds'!L141</f>
        <v>9.9999999999997868E-3</v>
      </c>
      <c r="M141">
        <f>'Russian Bonds'!M142-'Russian Bonds'!M141</f>
        <v>0</v>
      </c>
      <c r="O141" s="129">
        <f t="shared" si="35"/>
        <v>3.0000000000001137E-2</v>
      </c>
      <c r="P141" s="170">
        <f>List1R!X198</f>
        <v>5.7024063984015916</v>
      </c>
      <c r="U141" s="154">
        <f t="shared" si="24"/>
        <v>41509</v>
      </c>
      <c r="V141">
        <f t="shared" si="25"/>
        <v>5.1137254901960923E-2</v>
      </c>
      <c r="W141">
        <f t="shared" si="26"/>
        <v>6.009050279284079E-2</v>
      </c>
      <c r="X141">
        <f>LN(List1R!W454/List1R!W453)</f>
        <v>-9.1691486065761712E-4</v>
      </c>
      <c r="Y141" s="26">
        <f t="shared" si="27"/>
        <v>0.1909286683241313</v>
      </c>
      <c r="Z141" s="26">
        <f t="shared" si="28"/>
        <v>-1.0914374200460748E-2</v>
      </c>
      <c r="AA141" s="26">
        <f t="shared" si="29"/>
        <v>-1.2677479047189911E-4</v>
      </c>
      <c r="AB141" s="26">
        <f t="shared" si="30"/>
        <v>0.14997733636610264</v>
      </c>
      <c r="AC141" s="26">
        <f t="shared" si="31"/>
        <v>-8.9986401819659674E-5</v>
      </c>
      <c r="AD141" s="26">
        <f t="shared" si="32"/>
        <v>-7.0034681848927377E-5</v>
      </c>
      <c r="AE141" s="166">
        <f t="shared" si="33"/>
        <v>-3.4514281708835144E-2</v>
      </c>
      <c r="AF141" s="166">
        <f t="shared" si="33"/>
        <v>-4.0089708778181366E-4</v>
      </c>
      <c r="AG141" s="166">
        <f t="shared" si="34"/>
        <v>-2.8456198819324502E-4</v>
      </c>
      <c r="AH141" s="166">
        <f t="shared" si="34"/>
        <v>-2.2146910984786295E-4</v>
      </c>
    </row>
    <row r="142" spans="1:34" x14ac:dyDescent="0.2">
      <c r="A142" s="106">
        <v>41142</v>
      </c>
      <c r="B142">
        <f>'Russian Bonds'!B143-'Russian Bonds'!B142</f>
        <v>4.9999999999998934E-2</v>
      </c>
      <c r="C142">
        <f>'Russian Bonds'!C143-'Russian Bonds'!C142</f>
        <v>3.9999999999999147E-2</v>
      </c>
      <c r="D142">
        <f>'Russian Bonds'!D143-'Russian Bonds'!D142</f>
        <v>1.9999999999999574E-2</v>
      </c>
      <c r="E142">
        <f>'Russian Bonds'!E143-'Russian Bonds'!E142</f>
        <v>9.9999999999997868E-3</v>
      </c>
      <c r="F142">
        <f>'Russian Bonds'!F143-'Russian Bonds'!F142</f>
        <v>-2.000000000000135E-2</v>
      </c>
      <c r="G142">
        <f>'Russian Bonds'!G143-'Russian Bonds'!G142</f>
        <v>-2.000000000000135E-2</v>
      </c>
      <c r="H142">
        <f>'Russian Bonds'!H143-'Russian Bonds'!H142</f>
        <v>-3.9999999999999147E-2</v>
      </c>
      <c r="I142">
        <f>'Russian Bonds'!I143-'Russian Bonds'!I142</f>
        <v>-3.9999999999999147E-2</v>
      </c>
      <c r="J142">
        <f>'Russian Bonds'!J143-'Russian Bonds'!J142</f>
        <v>-5.0000000000000711E-2</v>
      </c>
      <c r="K142">
        <f>'Russian Bonds'!K143-'Russian Bonds'!K142</f>
        <v>-5.0000000000000711E-2</v>
      </c>
      <c r="L142">
        <f>'Russian Bonds'!L143-'Russian Bonds'!L142</f>
        <v>-6.0000000000000497E-2</v>
      </c>
      <c r="M142">
        <f>'Russian Bonds'!M143-'Russian Bonds'!M142</f>
        <v>-5.0000000000000711E-2</v>
      </c>
      <c r="O142" s="129">
        <f t="shared" si="35"/>
        <v>3.9999999999999147E-2</v>
      </c>
      <c r="P142" s="170">
        <f>List1R!X199</f>
        <v>5.6941233849119746</v>
      </c>
      <c r="U142" s="154">
        <f t="shared" si="24"/>
        <v>41510</v>
      </c>
      <c r="V142">
        <f t="shared" si="25"/>
        <v>5.1019607843137395E-2</v>
      </c>
      <c r="W142">
        <f t="shared" si="26"/>
        <v>6.0102833523965851E-2</v>
      </c>
      <c r="X142">
        <f>LN(List1R!W455/List1R!W454)</f>
        <v>-2.5580030964408298E-4</v>
      </c>
      <c r="Y142" s="26">
        <f t="shared" si="27"/>
        <v>0.19083970683544593</v>
      </c>
      <c r="Z142" s="26">
        <f t="shared" si="28"/>
        <v>-1.0895684592730969E-2</v>
      </c>
      <c r="AA142" s="26">
        <f t="shared" si="29"/>
        <v>-2.1120653443428345E-5</v>
      </c>
      <c r="AB142" s="26">
        <f t="shared" si="30"/>
        <v>0.14987997155509311</v>
      </c>
      <c r="AC142" s="26">
        <f t="shared" si="31"/>
        <v>-1.4987997155508993E-5</v>
      </c>
      <c r="AD142" s="26">
        <f t="shared" si="32"/>
        <v>-5.2498347696151416E-5</v>
      </c>
      <c r="AE142" s="166">
        <f t="shared" si="33"/>
        <v>-3.4455179979833953E-2</v>
      </c>
      <c r="AF142" s="166">
        <f t="shared" si="33"/>
        <v>-6.6789370552311817E-5</v>
      </c>
      <c r="AG142" s="166">
        <f t="shared" si="34"/>
        <v>-4.7396208575533308E-5</v>
      </c>
      <c r="AH142" s="166">
        <f t="shared" si="34"/>
        <v>-1.6601435211529173E-4</v>
      </c>
    </row>
    <row r="143" spans="1:34" x14ac:dyDescent="0.2">
      <c r="A143" s="106">
        <v>41143</v>
      </c>
      <c r="B143">
        <f>'Russian Bonds'!B144-'Russian Bonds'!B143</f>
        <v>-1.9999999999999574E-2</v>
      </c>
      <c r="C143">
        <f>'Russian Bonds'!C144-'Russian Bonds'!C143</f>
        <v>-1.9999999999999574E-2</v>
      </c>
      <c r="D143">
        <f>'Russian Bonds'!D144-'Russian Bonds'!D143</f>
        <v>-1.9999999999999574E-2</v>
      </c>
      <c r="E143">
        <f>'Russian Bonds'!E144-'Russian Bonds'!E143</f>
        <v>-2.9999999999999361E-2</v>
      </c>
      <c r="F143">
        <f>'Russian Bonds'!F144-'Russian Bonds'!F143</f>
        <v>-3.9999999999999147E-2</v>
      </c>
      <c r="G143">
        <f>'Russian Bonds'!G144-'Russian Bonds'!G143</f>
        <v>-1.9999999999999574E-2</v>
      </c>
      <c r="H143">
        <f>'Russian Bonds'!H144-'Russian Bonds'!H143</f>
        <v>2.9999999999999361E-2</v>
      </c>
      <c r="I143">
        <f>'Russian Bonds'!I144-'Russian Bonds'!I143</f>
        <v>3.9999999999999147E-2</v>
      </c>
      <c r="J143">
        <f>'Russian Bonds'!J144-'Russian Bonds'!J143</f>
        <v>5.0000000000000711E-2</v>
      </c>
      <c r="K143">
        <f>'Russian Bonds'!K144-'Russian Bonds'!K143</f>
        <v>6.0000000000000497E-2</v>
      </c>
      <c r="L143">
        <f>'Russian Bonds'!L144-'Russian Bonds'!L143</f>
        <v>6.0000000000000497E-2</v>
      </c>
      <c r="M143">
        <f>'Russian Bonds'!M144-'Russian Bonds'!M143</f>
        <v>6.0000000000000497E-2</v>
      </c>
      <c r="O143" s="129">
        <f t="shared" si="35"/>
        <v>6.0000000000000497E-2</v>
      </c>
      <c r="P143" s="170">
        <f>List1R!X200</f>
        <v>5.6897174463120397</v>
      </c>
      <c r="U143" s="154">
        <f t="shared" si="24"/>
        <v>41513</v>
      </c>
      <c r="V143">
        <f t="shared" si="25"/>
        <v>5.0980392156862883E-2</v>
      </c>
      <c r="W143">
        <f t="shared" si="26"/>
        <v>5.9933695103546993E-2</v>
      </c>
      <c r="X143">
        <f>LN(List1R!W456/List1R!W455)</f>
        <v>5.5807261856248233E-4</v>
      </c>
      <c r="Y143" s="26">
        <f t="shared" si="27"/>
        <v>0.19040701634441137</v>
      </c>
      <c r="Z143" s="26">
        <f t="shared" si="28"/>
        <v>-1.0858179171523269E-2</v>
      </c>
      <c r="AA143" s="26">
        <f t="shared" si="29"/>
        <v>-1.0535826431235274E-4</v>
      </c>
      <c r="AB143" s="26">
        <f t="shared" si="30"/>
        <v>0.1495625479245358</v>
      </c>
      <c r="AC143" s="26">
        <f t="shared" si="31"/>
        <v>-7.4781273962267641E-5</v>
      </c>
      <c r="AD143" s="26">
        <f t="shared" si="32"/>
        <v>-8.7303196324098431E-5</v>
      </c>
      <c r="AE143" s="166">
        <f t="shared" si="33"/>
        <v>-3.4336577424213637E-2</v>
      </c>
      <c r="AF143" s="166">
        <f t="shared" si="33"/>
        <v>-3.3317208554906849E-4</v>
      </c>
      <c r="AG143" s="166">
        <f t="shared" si="34"/>
        <v>-2.3647915204981027E-4</v>
      </c>
      <c r="AH143" s="166">
        <f t="shared" si="34"/>
        <v>-2.7607694739699066E-4</v>
      </c>
    </row>
    <row r="144" spans="1:34" x14ac:dyDescent="0.2">
      <c r="A144" s="106">
        <v>41144</v>
      </c>
      <c r="B144">
        <f>'Russian Bonds'!B145-'Russian Bonds'!B144</f>
        <v>-8.9999999999999858E-2</v>
      </c>
      <c r="C144">
        <f>'Russian Bonds'!C145-'Russian Bonds'!C144</f>
        <v>-8.9999999999999858E-2</v>
      </c>
      <c r="D144">
        <f>'Russian Bonds'!D145-'Russian Bonds'!D144</f>
        <v>-7.0000000000000284E-2</v>
      </c>
      <c r="E144">
        <f>'Russian Bonds'!E145-'Russian Bonds'!E144</f>
        <v>-6.0000000000000497E-2</v>
      </c>
      <c r="F144">
        <f>'Russian Bonds'!F145-'Russian Bonds'!F144</f>
        <v>-1.9999999999999574E-2</v>
      </c>
      <c r="G144">
        <f>'Russian Bonds'!G145-'Russian Bonds'!G144</f>
        <v>-1.9999999999999574E-2</v>
      </c>
      <c r="H144">
        <f>'Russian Bonds'!H145-'Russian Bonds'!H144</f>
        <v>-2.9999999999999361E-2</v>
      </c>
      <c r="I144">
        <f>'Russian Bonds'!I145-'Russian Bonds'!I144</f>
        <v>-2.9999999999999361E-2</v>
      </c>
      <c r="J144">
        <f>'Russian Bonds'!J145-'Russian Bonds'!J144</f>
        <v>-4.0000000000000924E-2</v>
      </c>
      <c r="K144">
        <f>'Russian Bonds'!K145-'Russian Bonds'!K144</f>
        <v>-7.0000000000000284E-2</v>
      </c>
      <c r="L144">
        <f>'Russian Bonds'!L145-'Russian Bonds'!L144</f>
        <v>-7.0000000000000284E-2</v>
      </c>
      <c r="M144">
        <f>'Russian Bonds'!M145-'Russian Bonds'!M144</f>
        <v>-7.0000000000000284E-2</v>
      </c>
      <c r="O144" s="129">
        <f t="shared" si="35"/>
        <v>-1.9999999999999574E-2</v>
      </c>
      <c r="P144" s="170">
        <f>List1R!X201</f>
        <v>5.7066919444788882</v>
      </c>
      <c r="U144" s="154">
        <f t="shared" si="24"/>
        <v>41514</v>
      </c>
      <c r="V144">
        <f t="shared" si="25"/>
        <v>5.1019607843137395E-2</v>
      </c>
      <c r="W144">
        <f t="shared" si="26"/>
        <v>5.984748211527232E-2</v>
      </c>
      <c r="X144">
        <f>LN(List1R!W457/List1R!W456)</f>
        <v>-1.1544164640755136E-3</v>
      </c>
      <c r="Y144" s="26">
        <f t="shared" si="27"/>
        <v>0.19024567062869838</v>
      </c>
      <c r="Z144" s="26">
        <f t="shared" si="28"/>
        <v>-1.0856986994888636E-2</v>
      </c>
      <c r="AA144" s="26">
        <f t="shared" si="29"/>
        <v>2.1052596822864812E-5</v>
      </c>
      <c r="AB144" s="26">
        <f t="shared" si="30"/>
        <v>0.1494599558643564</v>
      </c>
      <c r="AC144" s="26">
        <f t="shared" si="31"/>
        <v>1.4945995586435321E-5</v>
      </c>
      <c r="AD144" s="26">
        <f t="shared" si="32"/>
        <v>-1.0468066541962651E-4</v>
      </c>
      <c r="AE144" s="166">
        <f t="shared" si="33"/>
        <v>-3.4332807430674961E-2</v>
      </c>
      <c r="AF144" s="166">
        <f t="shared" si="33"/>
        <v>6.6574156621477198E-5</v>
      </c>
      <c r="AG144" s="166">
        <f t="shared" si="34"/>
        <v>4.7263387951959618E-5</v>
      </c>
      <c r="AH144" s="166">
        <f t="shared" si="34"/>
        <v>-3.3102932970804552E-4</v>
      </c>
    </row>
    <row r="145" spans="1:34" x14ac:dyDescent="0.2">
      <c r="A145" s="106">
        <v>41145</v>
      </c>
      <c r="B145">
        <f>'Russian Bonds'!B146-'Russian Bonds'!B145</f>
        <v>-0.15000000000000036</v>
      </c>
      <c r="C145">
        <f>'Russian Bonds'!C146-'Russian Bonds'!C145</f>
        <v>-0.11999999999999922</v>
      </c>
      <c r="D145">
        <f>'Russian Bonds'!D146-'Russian Bonds'!D145</f>
        <v>-9.9999999999999645E-2</v>
      </c>
      <c r="E145">
        <f>'Russian Bonds'!E146-'Russian Bonds'!E145</f>
        <v>-8.0000000000000071E-2</v>
      </c>
      <c r="F145">
        <f>'Russian Bonds'!F146-'Russian Bonds'!F145</f>
        <v>-3.0000000000001137E-2</v>
      </c>
      <c r="G145">
        <f>'Russian Bonds'!G146-'Russian Bonds'!G145</f>
        <v>-3.0000000000001137E-2</v>
      </c>
      <c r="H145">
        <f>'Russian Bonds'!H146-'Russian Bonds'!H145</f>
        <v>-4.0000000000000924E-2</v>
      </c>
      <c r="I145">
        <f>'Russian Bonds'!I146-'Russian Bonds'!I145</f>
        <v>-4.0000000000000924E-2</v>
      </c>
      <c r="J145">
        <f>'Russian Bonds'!J146-'Russian Bonds'!J145</f>
        <v>-2.9999999999999361E-2</v>
      </c>
      <c r="K145">
        <f>'Russian Bonds'!K146-'Russian Bonds'!K145</f>
        <v>0</v>
      </c>
      <c r="L145">
        <f>'Russian Bonds'!L146-'Russian Bonds'!L145</f>
        <v>0</v>
      </c>
      <c r="M145">
        <f>'Russian Bonds'!M146-'Russian Bonds'!M145</f>
        <v>-9.9999999999997868E-3</v>
      </c>
      <c r="O145" s="129">
        <f t="shared" si="35"/>
        <v>0</v>
      </c>
      <c r="P145" s="170">
        <f>List1R!X202</f>
        <v>5.6882074493728236</v>
      </c>
      <c r="U145" s="154">
        <f t="shared" si="24"/>
        <v>41515</v>
      </c>
      <c r="V145">
        <f t="shared" si="25"/>
        <v>5.1058823529411899E-2</v>
      </c>
      <c r="W145">
        <f t="shared" si="26"/>
        <v>5.9871948349817197E-2</v>
      </c>
      <c r="X145">
        <f>LN(List1R!W458/List1R!W457)</f>
        <v>1.9776991779576506E-3</v>
      </c>
      <c r="Y145" s="26">
        <f t="shared" si="27"/>
        <v>0.19034180328769218</v>
      </c>
      <c r="Z145" s="26">
        <f t="shared" si="28"/>
        <v>-1.086913057016914E-2</v>
      </c>
      <c r="AA145" s="26">
        <f t="shared" si="29"/>
        <v>-2.1063039167114997E-5</v>
      </c>
      <c r="AB145" s="26">
        <f t="shared" si="30"/>
        <v>0.14953941492525988</v>
      </c>
      <c r="AC145" s="26">
        <f t="shared" si="31"/>
        <v>-1.4953941492525669E-5</v>
      </c>
      <c r="AD145" s="26">
        <f t="shared" si="32"/>
        <v>-1.7455745820099921E-5</v>
      </c>
      <c r="AE145" s="166">
        <f t="shared" si="33"/>
        <v>-3.4371208787499073E-2</v>
      </c>
      <c r="AF145" s="166">
        <f t="shared" si="33"/>
        <v>-6.6607178213419344E-5</v>
      </c>
      <c r="AG145" s="166">
        <f t="shared" si="34"/>
        <v>-4.7288515113278914E-5</v>
      </c>
      <c r="AH145" s="166">
        <f t="shared" si="34"/>
        <v>-5.5199915048479552E-5</v>
      </c>
    </row>
    <row r="146" spans="1:34" x14ac:dyDescent="0.2">
      <c r="A146" s="106">
        <v>41146</v>
      </c>
      <c r="B146">
        <f>'Russian Bonds'!B147-'Russian Bonds'!B146</f>
        <v>-9.9999999999997868E-3</v>
      </c>
      <c r="C146">
        <f>'Russian Bonds'!C147-'Russian Bonds'!C146</f>
        <v>-1.0000000000001563E-2</v>
      </c>
      <c r="D146">
        <f>'Russian Bonds'!D147-'Russian Bonds'!D146</f>
        <v>-9.9999999999997868E-3</v>
      </c>
      <c r="E146">
        <f>'Russian Bonds'!E147-'Russian Bonds'!E146</f>
        <v>-9.9999999999997868E-3</v>
      </c>
      <c r="F146">
        <f>'Russian Bonds'!F147-'Russian Bonds'!F146</f>
        <v>-9.9999999999997868E-3</v>
      </c>
      <c r="G146">
        <f>'Russian Bonds'!G147-'Russian Bonds'!G146</f>
        <v>0</v>
      </c>
      <c r="H146">
        <f>'Russian Bonds'!H147-'Russian Bonds'!H146</f>
        <v>9.9999999999997868E-3</v>
      </c>
      <c r="I146">
        <f>'Russian Bonds'!I147-'Russian Bonds'!I146</f>
        <v>1.9999999999999574E-2</v>
      </c>
      <c r="J146">
        <f>'Russian Bonds'!J147-'Russian Bonds'!J146</f>
        <v>9.9999999999997868E-3</v>
      </c>
      <c r="K146">
        <f>'Russian Bonds'!K147-'Russian Bonds'!K146</f>
        <v>0</v>
      </c>
      <c r="L146">
        <f>'Russian Bonds'!L147-'Russian Bonds'!L146</f>
        <v>-9.9999999999997868E-3</v>
      </c>
      <c r="M146">
        <f>'Russian Bonds'!M147-'Russian Bonds'!M146</f>
        <v>9.9999999999997868E-3</v>
      </c>
      <c r="O146" s="129">
        <f t="shared" si="35"/>
        <v>1.9999999999999574E-2</v>
      </c>
      <c r="P146" s="170">
        <f>List1R!X203</f>
        <v>5.7062342303972322</v>
      </c>
      <c r="U146" s="154">
        <f t="shared" si="24"/>
        <v>41516</v>
      </c>
      <c r="V146">
        <f t="shared" si="25"/>
        <v>5.0901960784313867E-2</v>
      </c>
      <c r="W146">
        <f t="shared" si="26"/>
        <v>5.9814001212390472E-2</v>
      </c>
      <c r="X146">
        <f>LN(List1R!W459/List1R!W458)</f>
        <v>2.1999268737199814E-3</v>
      </c>
      <c r="Y146" s="26">
        <f t="shared" si="27"/>
        <v>0.19005013534263471</v>
      </c>
      <c r="Z146" s="26">
        <f t="shared" si="28"/>
        <v>-1.0867449649745634E-2</v>
      </c>
      <c r="AA146" s="26">
        <f t="shared" si="29"/>
        <v>4.2063817478270772E-5</v>
      </c>
      <c r="AB146" s="26">
        <f t="shared" si="30"/>
        <v>0.14928723762099405</v>
      </c>
      <c r="AC146" s="26">
        <f t="shared" si="31"/>
        <v>2.9857447524198172E-5</v>
      </c>
      <c r="AD146" s="26">
        <f t="shared" si="32"/>
        <v>-8.7140533576687902E-5</v>
      </c>
      <c r="AE146" s="166">
        <f t="shared" si="33"/>
        <v>-3.4365893250395296E-2</v>
      </c>
      <c r="AF146" s="166">
        <f t="shared" si="33"/>
        <v>1.3301747031293587E-4</v>
      </c>
      <c r="AG146" s="166">
        <f t="shared" si="34"/>
        <v>9.4417539295421567E-5</v>
      </c>
      <c r="AH146" s="166">
        <f t="shared" si="34"/>
        <v>-2.7556256262471274E-4</v>
      </c>
    </row>
    <row r="147" spans="1:34" x14ac:dyDescent="0.2">
      <c r="A147" s="106">
        <v>41149</v>
      </c>
      <c r="B147">
        <f>'Russian Bonds'!B148-'Russian Bonds'!B147</f>
        <v>-9.9999999999997868E-3</v>
      </c>
      <c r="C147">
        <f>'Russian Bonds'!C148-'Russian Bonds'!C147</f>
        <v>-1.9999999999999574E-2</v>
      </c>
      <c r="D147">
        <f>'Russian Bonds'!D148-'Russian Bonds'!D147</f>
        <v>-3.0000000000001137E-2</v>
      </c>
      <c r="E147">
        <f>'Russian Bonds'!E148-'Russian Bonds'!E147</f>
        <v>-2.9999999999999361E-2</v>
      </c>
      <c r="F147">
        <f>'Russian Bonds'!F148-'Russian Bonds'!F147</f>
        <v>-1.9999999999999574E-2</v>
      </c>
      <c r="G147">
        <f>'Russian Bonds'!G148-'Russian Bonds'!G147</f>
        <v>-1.9999999999999574E-2</v>
      </c>
      <c r="H147">
        <f>'Russian Bonds'!H148-'Russian Bonds'!H147</f>
        <v>-2.9999999999999361E-2</v>
      </c>
      <c r="I147">
        <f>'Russian Bonds'!I148-'Russian Bonds'!I147</f>
        <v>-3.9999999999999147E-2</v>
      </c>
      <c r="J147">
        <f>'Russian Bonds'!J148-'Russian Bonds'!J147</f>
        <v>-1.9999999999999574E-2</v>
      </c>
      <c r="K147">
        <f>'Russian Bonds'!K148-'Russian Bonds'!K147</f>
        <v>-9.9999999999997868E-3</v>
      </c>
      <c r="L147">
        <f>'Russian Bonds'!L148-'Russian Bonds'!L147</f>
        <v>9.9999999999997868E-3</v>
      </c>
      <c r="M147">
        <f>'Russian Bonds'!M148-'Russian Bonds'!M147</f>
        <v>9.9999999999997868E-3</v>
      </c>
      <c r="O147" s="129">
        <f t="shared" si="35"/>
        <v>9.9999999999997868E-3</v>
      </c>
      <c r="P147" s="170">
        <f>List1R!X204</f>
        <v>5.7070194821301179</v>
      </c>
      <c r="U147" s="154">
        <f t="shared" si="24"/>
        <v>41517</v>
      </c>
      <c r="V147">
        <f t="shared" si="25"/>
        <v>5.0862745098039348E-2</v>
      </c>
      <c r="W147">
        <f t="shared" si="26"/>
        <v>5.9769330834187243E-2</v>
      </c>
      <c r="X147">
        <f>LN(List1R!W460/List1R!W459)</f>
        <v>2.0420569561868307E-3</v>
      </c>
      <c r="Y147" s="26">
        <f t="shared" si="27"/>
        <v>0.18990700081699449</v>
      </c>
      <c r="Z147" s="26">
        <f t="shared" si="28"/>
        <v>-1.0872506335593904E-2</v>
      </c>
      <c r="AA147" s="26">
        <f t="shared" si="29"/>
        <v>0</v>
      </c>
      <c r="AB147" s="26">
        <f t="shared" si="30"/>
        <v>0.14917454570111466</v>
      </c>
      <c r="AC147" s="26">
        <f t="shared" si="31"/>
        <v>0</v>
      </c>
      <c r="AD147" s="26">
        <f t="shared" si="32"/>
        <v>1.7414970930586215E-5</v>
      </c>
      <c r="AE147" s="166">
        <f t="shared" si="33"/>
        <v>-3.438188389508777E-2</v>
      </c>
      <c r="AF147" s="166">
        <f t="shared" si="33"/>
        <v>0</v>
      </c>
      <c r="AG147" s="166">
        <f t="shared" si="34"/>
        <v>0</v>
      </c>
      <c r="AH147" s="166">
        <f t="shared" si="34"/>
        <v>5.5070973526274521E-5</v>
      </c>
    </row>
    <row r="148" spans="1:34" x14ac:dyDescent="0.2">
      <c r="A148" s="106">
        <v>41150</v>
      </c>
      <c r="B148">
        <f>'Russian Bonds'!B149-'Russian Bonds'!B148</f>
        <v>-6.0000000000000497E-2</v>
      </c>
      <c r="C148">
        <f>'Russian Bonds'!C149-'Russian Bonds'!C148</f>
        <v>-6.0000000000000497E-2</v>
      </c>
      <c r="D148">
        <f>'Russian Bonds'!D149-'Russian Bonds'!D148</f>
        <v>-5.9999999999998721E-2</v>
      </c>
      <c r="E148">
        <f>'Russian Bonds'!E149-'Russian Bonds'!E148</f>
        <v>-6.0000000000000497E-2</v>
      </c>
      <c r="F148">
        <f>'Russian Bonds'!F149-'Russian Bonds'!F148</f>
        <v>-8.0000000000000071E-2</v>
      </c>
      <c r="G148">
        <f>'Russian Bonds'!G149-'Russian Bonds'!G148</f>
        <v>-8.9999999999999858E-2</v>
      </c>
      <c r="H148">
        <f>'Russian Bonds'!H149-'Russian Bonds'!H148</f>
        <v>-8.0000000000000071E-2</v>
      </c>
      <c r="I148">
        <f>'Russian Bonds'!I149-'Russian Bonds'!I148</f>
        <v>-6.0000000000000497E-2</v>
      </c>
      <c r="J148">
        <f>'Russian Bonds'!J149-'Russian Bonds'!J148</f>
        <v>-5.0000000000000711E-2</v>
      </c>
      <c r="K148">
        <f>'Russian Bonds'!K149-'Russian Bonds'!K148</f>
        <v>-1.9999999999999574E-2</v>
      </c>
      <c r="L148">
        <f>'Russian Bonds'!L149-'Russian Bonds'!L148</f>
        <v>-1.9999999999999574E-2</v>
      </c>
      <c r="M148">
        <f>'Russian Bonds'!M149-'Russian Bonds'!M148</f>
        <v>-1.9999999999999574E-2</v>
      </c>
      <c r="O148" s="129">
        <f t="shared" si="35"/>
        <v>-1.9999999999999574E-2</v>
      </c>
      <c r="P148" s="170">
        <f>List1R!X205</f>
        <v>5.7080081792370985</v>
      </c>
      <c r="U148" s="154">
        <f t="shared" si="24"/>
        <v>41520</v>
      </c>
      <c r="V148">
        <f t="shared" si="25"/>
        <v>5.1098039215686404E-2</v>
      </c>
      <c r="W148">
        <f t="shared" si="26"/>
        <v>5.9825163595289714E-2</v>
      </c>
      <c r="X148">
        <f>LN(List1R!W461/List1R!W460)</f>
        <v>1.005855759675214E-3</v>
      </c>
      <c r="Y148" s="26">
        <f t="shared" si="27"/>
        <v>0.19027218135973412</v>
      </c>
      <c r="Z148" s="26">
        <f t="shared" si="28"/>
        <v>-1.0917645589923274E-2</v>
      </c>
      <c r="AA148" s="26">
        <f t="shared" si="29"/>
        <v>-8.4217966385744956E-5</v>
      </c>
      <c r="AB148" s="26">
        <f t="shared" si="30"/>
        <v>0.14950167653836383</v>
      </c>
      <c r="AC148" s="26">
        <f t="shared" si="31"/>
        <v>-5.9800670615344252E-5</v>
      </c>
      <c r="AD148" s="26">
        <f t="shared" si="32"/>
        <v>-1.745001703749138E-5</v>
      </c>
      <c r="AE148" s="166">
        <f t="shared" si="33"/>
        <v>-3.4524626750650197E-2</v>
      </c>
      <c r="AF148" s="166">
        <f t="shared" si="33"/>
        <v>-2.6632059368645282E-4</v>
      </c>
      <c r="AG148" s="166">
        <f t="shared" si="34"/>
        <v>-1.8910632474999079E-4</v>
      </c>
      <c r="AH148" s="166">
        <f t="shared" si="34"/>
        <v>-5.5181799047216596E-5</v>
      </c>
    </row>
    <row r="149" spans="1:34" x14ac:dyDescent="0.2">
      <c r="A149" s="106">
        <v>41151</v>
      </c>
      <c r="B149">
        <f>'Russian Bonds'!B150-'Russian Bonds'!B149</f>
        <v>-3.9999999999999147E-2</v>
      </c>
      <c r="C149">
        <f>'Russian Bonds'!C150-'Russian Bonds'!C149</f>
        <v>-3.9999999999999147E-2</v>
      </c>
      <c r="D149">
        <f>'Russian Bonds'!D150-'Russian Bonds'!D149</f>
        <v>-3.0000000000001137E-2</v>
      </c>
      <c r="E149">
        <f>'Russian Bonds'!E150-'Russian Bonds'!E149</f>
        <v>-2.9999999999999361E-2</v>
      </c>
      <c r="F149">
        <f>'Russian Bonds'!F150-'Russian Bonds'!F149</f>
        <v>-9.9999999999997868E-3</v>
      </c>
      <c r="G149">
        <f>'Russian Bonds'!G150-'Russian Bonds'!G149</f>
        <v>-9.9999999999997868E-3</v>
      </c>
      <c r="H149">
        <f>'Russian Bonds'!H150-'Russian Bonds'!H149</f>
        <v>-9.9999999999997868E-3</v>
      </c>
      <c r="I149">
        <f>'Russian Bonds'!I150-'Russian Bonds'!I149</f>
        <v>-9.9999999999997868E-3</v>
      </c>
      <c r="J149">
        <f>'Russian Bonds'!J150-'Russian Bonds'!J149</f>
        <v>-9.9999999999997868E-3</v>
      </c>
      <c r="K149">
        <f>'Russian Bonds'!K150-'Russian Bonds'!K149</f>
        <v>9.9999999999997868E-3</v>
      </c>
      <c r="L149">
        <f>'Russian Bonds'!L150-'Russian Bonds'!L149</f>
        <v>2.9999999999999361E-2</v>
      </c>
      <c r="M149">
        <f>'Russian Bonds'!M150-'Russian Bonds'!M149</f>
        <v>6.0000000000000497E-2</v>
      </c>
      <c r="O149" s="129">
        <f t="shared" si="35"/>
        <v>6.0000000000000497E-2</v>
      </c>
      <c r="P149" s="170">
        <f>List1R!X206</f>
        <v>5.7072291324458204</v>
      </c>
      <c r="U149" s="154">
        <f t="shared" si="24"/>
        <v>41521</v>
      </c>
      <c r="V149">
        <f t="shared" si="25"/>
        <v>5.0784313725490332E-2</v>
      </c>
      <c r="W149">
        <f t="shared" si="26"/>
        <v>5.9995537682669874E-2</v>
      </c>
      <c r="X149">
        <f>LN(List1R!W462/List1R!W461)</f>
        <v>2.9798614849817213E-3</v>
      </c>
      <c r="Y149" s="26">
        <f t="shared" si="27"/>
        <v>0.19035480526550655</v>
      </c>
      <c r="Z149" s="26">
        <f t="shared" si="28"/>
        <v>-1.0933797447402145E-2</v>
      </c>
      <c r="AA149" s="26">
        <f t="shared" si="29"/>
        <v>4.213705478292608E-5</v>
      </c>
      <c r="AB149" s="26">
        <f t="shared" si="30"/>
        <v>0.14946819148373355</v>
      </c>
      <c r="AC149" s="26">
        <f t="shared" si="31"/>
        <v>2.9893638296746072E-5</v>
      </c>
      <c r="AD149" s="26">
        <f t="shared" si="32"/>
        <v>3.4907575539364834E-5</v>
      </c>
      <c r="AE149" s="166">
        <f t="shared" si="33"/>
        <v>-3.4575703408725858E-2</v>
      </c>
      <c r="AF149" s="166">
        <f t="shared" si="33"/>
        <v>1.3324906700533831E-4</v>
      </c>
      <c r="AG149" s="166">
        <f t="shared" si="34"/>
        <v>9.4531984566954027E-5</v>
      </c>
      <c r="AH149" s="166">
        <f t="shared" si="34"/>
        <v>1.1038744629877358E-4</v>
      </c>
    </row>
    <row r="150" spans="1:34" x14ac:dyDescent="0.2">
      <c r="A150" s="106">
        <v>41152</v>
      </c>
      <c r="B150">
        <f>'Russian Bonds'!B151-'Russian Bonds'!B150</f>
        <v>7.0000000000000284E-2</v>
      </c>
      <c r="C150">
        <f>'Russian Bonds'!C151-'Russian Bonds'!C150</f>
        <v>5.0000000000000711E-2</v>
      </c>
      <c r="D150">
        <f>'Russian Bonds'!D151-'Russian Bonds'!D150</f>
        <v>2.000000000000135E-2</v>
      </c>
      <c r="E150">
        <f>'Russian Bonds'!E151-'Russian Bonds'!E150</f>
        <v>9.9999999999997868E-3</v>
      </c>
      <c r="F150">
        <f>'Russian Bonds'!F151-'Russian Bonds'!F150</f>
        <v>-5.0000000000000711E-2</v>
      </c>
      <c r="G150">
        <f>'Russian Bonds'!G151-'Russian Bonds'!G150</f>
        <v>-6.0000000000000497E-2</v>
      </c>
      <c r="H150">
        <f>'Russian Bonds'!H151-'Russian Bonds'!H150</f>
        <v>-5.0000000000000711E-2</v>
      </c>
      <c r="I150">
        <f>'Russian Bonds'!I151-'Russian Bonds'!I150</f>
        <v>-3.9999999999999147E-2</v>
      </c>
      <c r="J150">
        <f>'Russian Bonds'!J151-'Russian Bonds'!J150</f>
        <v>-4.0000000000000924E-2</v>
      </c>
      <c r="K150">
        <f>'Russian Bonds'!K151-'Russian Bonds'!K150</f>
        <v>-1.9999999999999574E-2</v>
      </c>
      <c r="L150">
        <f>'Russian Bonds'!L151-'Russian Bonds'!L150</f>
        <v>1.0000000000001563E-2</v>
      </c>
      <c r="M150">
        <f>'Russian Bonds'!M151-'Russian Bonds'!M150</f>
        <v>2.9999999999999361E-2</v>
      </c>
      <c r="O150" s="129">
        <f t="shared" si="35"/>
        <v>5.0000000000000711E-2</v>
      </c>
      <c r="P150" s="170">
        <f>List1R!X207</f>
        <v>5.7130040052035307</v>
      </c>
      <c r="U150" s="154">
        <f t="shared" si="24"/>
        <v>41522</v>
      </c>
      <c r="V150">
        <f t="shared" si="25"/>
        <v>5.090196078431386E-2</v>
      </c>
      <c r="W150">
        <f t="shared" si="26"/>
        <v>6.0055007984877812E-2</v>
      </c>
      <c r="X150">
        <f>LN(List1R!W463/List1R!W462)</f>
        <v>3.6737803169239044E-3</v>
      </c>
      <c r="Y150" s="26">
        <f t="shared" si="27"/>
        <v>0.19061080093544008</v>
      </c>
      <c r="Z150" s="26">
        <f t="shared" si="28"/>
        <v>-1.0960372942125566E-2</v>
      </c>
      <c r="AA150" s="26">
        <f t="shared" si="29"/>
        <v>-1.6876913765487316E-4</v>
      </c>
      <c r="AB150" s="26">
        <f t="shared" si="30"/>
        <v>0.14968365848483972</v>
      </c>
      <c r="AC150" s="26">
        <f t="shared" si="31"/>
        <v>-1.1974692678787189E-4</v>
      </c>
      <c r="AD150" s="26">
        <f t="shared" si="32"/>
        <v>0</v>
      </c>
      <c r="AE150" s="166">
        <f t="shared" si="33"/>
        <v>-3.4659742501997652E-2</v>
      </c>
      <c r="AF150" s="166">
        <f t="shared" si="33"/>
        <v>-5.3369487373188744E-4</v>
      </c>
      <c r="AG150" s="166">
        <f t="shared" si="34"/>
        <v>-3.7867303145510577E-4</v>
      </c>
      <c r="AH150" s="166">
        <f t="shared" si="34"/>
        <v>0</v>
      </c>
    </row>
    <row r="151" spans="1:34" x14ac:dyDescent="0.2">
      <c r="A151" s="106">
        <v>41153</v>
      </c>
      <c r="B151">
        <f>'Russian Bonds'!B152-'Russian Bonds'!B151</f>
        <v>9.9999999999999645E-2</v>
      </c>
      <c r="C151">
        <f>'Russian Bonds'!C152-'Russian Bonds'!C151</f>
        <v>8.0000000000000071E-2</v>
      </c>
      <c r="D151">
        <f>'Russian Bonds'!D152-'Russian Bonds'!D151</f>
        <v>5.9999999999998721E-2</v>
      </c>
      <c r="E151">
        <f>'Russian Bonds'!E152-'Russian Bonds'!E151</f>
        <v>2.9999999999999361E-2</v>
      </c>
      <c r="F151">
        <f>'Russian Bonds'!F152-'Russian Bonds'!F151</f>
        <v>-4.9999999999998934E-2</v>
      </c>
      <c r="G151">
        <f>'Russian Bonds'!G152-'Russian Bonds'!G151</f>
        <v>-7.0000000000000284E-2</v>
      </c>
      <c r="H151">
        <f>'Russian Bonds'!H152-'Russian Bonds'!H151</f>
        <v>-5.9999999999998721E-2</v>
      </c>
      <c r="I151">
        <f>'Russian Bonds'!I152-'Russian Bonds'!I151</f>
        <v>-5.0000000000000711E-2</v>
      </c>
      <c r="J151">
        <f>'Russian Bonds'!J152-'Russian Bonds'!J151</f>
        <v>-1.9999999999999574E-2</v>
      </c>
      <c r="K151">
        <f>'Russian Bonds'!K152-'Russian Bonds'!K151</f>
        <v>-1.0000000000001563E-2</v>
      </c>
      <c r="L151">
        <f>'Russian Bonds'!L152-'Russian Bonds'!L151</f>
        <v>9.9999999999997868E-3</v>
      </c>
      <c r="M151">
        <f>'Russian Bonds'!M152-'Russian Bonds'!M151</f>
        <v>3.0000000000001137E-2</v>
      </c>
      <c r="O151" s="129">
        <f t="shared" si="35"/>
        <v>8.0000000000000071E-2</v>
      </c>
      <c r="P151" s="170">
        <f>List1R!X208</f>
        <v>5.7070147618973275</v>
      </c>
      <c r="U151" s="154">
        <f t="shared" si="24"/>
        <v>41523</v>
      </c>
      <c r="V151">
        <f t="shared" si="25"/>
        <v>5.0588235294117774E-2</v>
      </c>
      <c r="W151">
        <f t="shared" si="26"/>
        <v>6.0056281704011151E-2</v>
      </c>
      <c r="X151">
        <f>LN(List1R!W464/List1R!W463)</f>
        <v>-1.3753149867459053E-3</v>
      </c>
      <c r="Y151" s="26">
        <f t="shared" si="27"/>
        <v>0.19030003855904196</v>
      </c>
      <c r="Z151" s="26">
        <f t="shared" si="28"/>
        <v>-1.0979096485957572E-2</v>
      </c>
      <c r="AA151" s="26">
        <f t="shared" si="29"/>
        <v>0</v>
      </c>
      <c r="AB151" s="26">
        <f t="shared" si="30"/>
        <v>0.14937202807617983</v>
      </c>
      <c r="AC151" s="26">
        <f t="shared" si="31"/>
        <v>0</v>
      </c>
      <c r="AD151" s="26">
        <f t="shared" si="32"/>
        <v>-6.9786838694500702E-5</v>
      </c>
      <c r="AE151" s="166">
        <f t="shared" si="33"/>
        <v>-3.4718951546376789E-2</v>
      </c>
      <c r="AF151" s="166">
        <f t="shared" si="33"/>
        <v>0</v>
      </c>
      <c r="AG151" s="166">
        <f t="shared" si="34"/>
        <v>0</v>
      </c>
      <c r="AH151" s="166">
        <f t="shared" si="34"/>
        <v>-2.2068536097739382E-4</v>
      </c>
    </row>
    <row r="152" spans="1:34" x14ac:dyDescent="0.2">
      <c r="A152" s="106">
        <v>41156</v>
      </c>
      <c r="B152">
        <f>'Russian Bonds'!B153-'Russian Bonds'!B152</f>
        <v>8.9999999999999858E-2</v>
      </c>
      <c r="C152">
        <f>'Russian Bonds'!C153-'Russian Bonds'!C152</f>
        <v>5.9999999999998721E-2</v>
      </c>
      <c r="D152">
        <f>'Russian Bonds'!D153-'Russian Bonds'!D152</f>
        <v>3.0000000000001137E-2</v>
      </c>
      <c r="E152">
        <f>'Russian Bonds'!E153-'Russian Bonds'!E152</f>
        <v>-9.9999999999997868E-3</v>
      </c>
      <c r="F152">
        <f>'Russian Bonds'!F153-'Russian Bonds'!F152</f>
        <v>-8.9999999999999858E-2</v>
      </c>
      <c r="G152">
        <f>'Russian Bonds'!G153-'Russian Bonds'!G152</f>
        <v>-6.9999999999998508E-2</v>
      </c>
      <c r="H152">
        <f>'Russian Bonds'!H153-'Russian Bonds'!H152</f>
        <v>-7.0000000000000284E-2</v>
      </c>
      <c r="I152">
        <f>'Russian Bonds'!I153-'Russian Bonds'!I152</f>
        <v>-7.0000000000000284E-2</v>
      </c>
      <c r="J152">
        <f>'Russian Bonds'!J153-'Russian Bonds'!J152</f>
        <v>-6.0000000000000497E-2</v>
      </c>
      <c r="K152">
        <f>'Russian Bonds'!K153-'Russian Bonds'!K152</f>
        <v>-2.9999999999999361E-2</v>
      </c>
      <c r="L152">
        <f>'Russian Bonds'!L153-'Russian Bonds'!L152</f>
        <v>-2.000000000000135E-2</v>
      </c>
      <c r="M152">
        <f>'Russian Bonds'!M153-'Russian Bonds'!M152</f>
        <v>-2.000000000000135E-2</v>
      </c>
      <c r="O152" s="129">
        <f t="shared" si="35"/>
        <v>5.9999999999998721E-2</v>
      </c>
      <c r="P152" s="170">
        <f>List1R!X209</f>
        <v>5.7076370634086064</v>
      </c>
      <c r="U152" s="154">
        <f t="shared" si="24"/>
        <v>41524</v>
      </c>
      <c r="V152">
        <f t="shared" si="25"/>
        <v>5.0509803921568779E-2</v>
      </c>
      <c r="W152">
        <f t="shared" si="26"/>
        <v>6.0056281704011151E-2</v>
      </c>
      <c r="X152">
        <f>LN(List1R!W465/List1R!W464)</f>
        <v>1.0143489085656621E-3</v>
      </c>
      <c r="Y152" s="26">
        <f t="shared" si="27"/>
        <v>0.19022160718649297</v>
      </c>
      <c r="Z152" s="26">
        <f t="shared" si="28"/>
        <v>-1.0941872789964875E-2</v>
      </c>
      <c r="AA152" s="26">
        <f t="shared" si="29"/>
        <v>-8.4229063976079178E-5</v>
      </c>
      <c r="AB152" s="26">
        <f t="shared" si="30"/>
        <v>0.14929359670363082</v>
      </c>
      <c r="AC152" s="26">
        <f t="shared" si="31"/>
        <v>-5.9717438681453702E-5</v>
      </c>
      <c r="AD152" s="26">
        <f t="shared" si="32"/>
        <v>3.487773307274055E-5</v>
      </c>
      <c r="AE152" s="166">
        <f t="shared" si="33"/>
        <v>-3.460123988411018E-2</v>
      </c>
      <c r="AF152" s="166">
        <f t="shared" si="33"/>
        <v>-2.6635568734844842E-4</v>
      </c>
      <c r="AG152" s="166">
        <f t="shared" si="34"/>
        <v>-1.8884312226483609E-4</v>
      </c>
      <c r="AH152" s="166">
        <f t="shared" si="34"/>
        <v>1.1029307613324329E-4</v>
      </c>
    </row>
    <row r="153" spans="1:34" x14ac:dyDescent="0.2">
      <c r="A153" s="106">
        <v>41157</v>
      </c>
      <c r="B153">
        <f>'Russian Bonds'!B154-'Russian Bonds'!B153</f>
        <v>-3.0000000000001137E-2</v>
      </c>
      <c r="C153">
        <f>'Russian Bonds'!C154-'Russian Bonds'!C153</f>
        <v>-3.9999999999999147E-2</v>
      </c>
      <c r="D153">
        <f>'Russian Bonds'!D154-'Russian Bonds'!D153</f>
        <v>-5.0000000000000711E-2</v>
      </c>
      <c r="E153">
        <f>'Russian Bonds'!E154-'Russian Bonds'!E153</f>
        <v>-3.9999999999999147E-2</v>
      </c>
      <c r="F153">
        <f>'Russian Bonds'!F154-'Russian Bonds'!F153</f>
        <v>-3.0000000000001137E-2</v>
      </c>
      <c r="G153">
        <f>'Russian Bonds'!G154-'Russian Bonds'!G153</f>
        <v>-5.0000000000000711E-2</v>
      </c>
      <c r="H153">
        <f>'Russian Bonds'!H154-'Russian Bonds'!H153</f>
        <v>-5.0000000000000711E-2</v>
      </c>
      <c r="I153">
        <f>'Russian Bonds'!I154-'Russian Bonds'!I153</f>
        <v>-3.9999999999999147E-2</v>
      </c>
      <c r="J153">
        <f>'Russian Bonds'!J154-'Russian Bonds'!J153</f>
        <v>-2.9999999999999361E-2</v>
      </c>
      <c r="K153">
        <f>'Russian Bonds'!K154-'Russian Bonds'!K153</f>
        <v>-1.9999999999999574E-2</v>
      </c>
      <c r="L153">
        <f>'Russian Bonds'!L154-'Russian Bonds'!L153</f>
        <v>-1.9999999999999574E-2</v>
      </c>
      <c r="M153">
        <f>'Russian Bonds'!M154-'Russian Bonds'!M153</f>
        <v>-2.9999999999999361E-2</v>
      </c>
      <c r="O153" s="129">
        <f t="shared" si="35"/>
        <v>-1.9999999999999574E-2</v>
      </c>
      <c r="P153" s="170">
        <f>List1R!X210</f>
        <v>5.7064261970124868</v>
      </c>
      <c r="U153" s="154">
        <f t="shared" si="24"/>
        <v>41527</v>
      </c>
      <c r="V153">
        <f t="shared" si="25"/>
        <v>5.070588235294133E-2</v>
      </c>
      <c r="W153">
        <f t="shared" si="26"/>
        <v>6.0084296693589896E-2</v>
      </c>
      <c r="X153">
        <f>LN(List1R!W466/List1R!W465)</f>
        <v>-5.5170025443312715E-4</v>
      </c>
      <c r="Y153" s="26">
        <f t="shared" si="27"/>
        <v>0.1904828582293133</v>
      </c>
      <c r="Z153" s="26">
        <f t="shared" si="28"/>
        <v>-1.097842127985141E-2</v>
      </c>
      <c r="AA153" s="26">
        <f t="shared" si="29"/>
        <v>-6.3253021296052648E-5</v>
      </c>
      <c r="AB153" s="26">
        <f t="shared" si="30"/>
        <v>0.14953575569222097</v>
      </c>
      <c r="AC153" s="26">
        <f t="shared" si="31"/>
        <v>-4.4860726707666659E-5</v>
      </c>
      <c r="AD153" s="26">
        <f t="shared" si="32"/>
        <v>-1.3971402453830835E-4</v>
      </c>
      <c r="AE153" s="166">
        <f t="shared" si="33"/>
        <v>-3.471681635719126E-2</v>
      </c>
      <c r="AF153" s="166">
        <f t="shared" si="33"/>
        <v>-2.0002361618266204E-4</v>
      </c>
      <c r="AG153" s="166">
        <f t="shared" si="34"/>
        <v>-1.4186207388657324E-4</v>
      </c>
      <c r="AH153" s="166">
        <f t="shared" si="34"/>
        <v>-4.418145386097093E-4</v>
      </c>
    </row>
    <row r="154" spans="1:34" x14ac:dyDescent="0.2">
      <c r="A154" s="106">
        <v>41158</v>
      </c>
      <c r="B154">
        <f>'Russian Bonds'!B155-'Russian Bonds'!B154</f>
        <v>8.0000000000000071E-2</v>
      </c>
      <c r="C154">
        <f>'Russian Bonds'!C155-'Russian Bonds'!C154</f>
        <v>4.9999999999998934E-2</v>
      </c>
      <c r="D154">
        <f>'Russian Bonds'!D155-'Russian Bonds'!D154</f>
        <v>4.0000000000000924E-2</v>
      </c>
      <c r="E154">
        <f>'Russian Bonds'!E155-'Russian Bonds'!E154</f>
        <v>9.9999999999997868E-3</v>
      </c>
      <c r="F154">
        <f>'Russian Bonds'!F155-'Russian Bonds'!F154</f>
        <v>-3.9999999999999147E-2</v>
      </c>
      <c r="G154">
        <f>'Russian Bonds'!G155-'Russian Bonds'!G154</f>
        <v>-6.0000000000000497E-2</v>
      </c>
      <c r="H154">
        <f>'Russian Bonds'!H155-'Russian Bonds'!H154</f>
        <v>-8.9999999999999858E-2</v>
      </c>
      <c r="I154">
        <f>'Russian Bonds'!I155-'Russian Bonds'!I154</f>
        <v>-9.0000000000000746E-2</v>
      </c>
      <c r="J154">
        <f>'Russian Bonds'!J155-'Russian Bonds'!J154</f>
        <v>-6.9999999999999396E-2</v>
      </c>
      <c r="K154">
        <f>'Russian Bonds'!K155-'Russian Bonds'!K154</f>
        <v>-4.0000000000000924E-2</v>
      </c>
      <c r="L154">
        <f>'Russian Bonds'!L155-'Russian Bonds'!L154</f>
        <v>-2.9999999999999361E-2</v>
      </c>
      <c r="M154">
        <f>'Russian Bonds'!M155-'Russian Bonds'!M154</f>
        <v>-5.0000000000000711E-2</v>
      </c>
      <c r="O154" s="129">
        <f t="shared" si="35"/>
        <v>4.9999999999998934E-2</v>
      </c>
      <c r="P154" s="170">
        <f>List1R!X211</f>
        <v>5.7143537424100233</v>
      </c>
      <c r="U154" s="154">
        <f t="shared" si="24"/>
        <v>41528</v>
      </c>
      <c r="V154">
        <f t="shared" si="25"/>
        <v>5.0509803921568779E-2</v>
      </c>
      <c r="W154">
        <f t="shared" si="26"/>
        <v>5.984151712076434E-2</v>
      </c>
      <c r="X154">
        <f>LN(List1R!W467/List1R!W466)</f>
        <v>-1.2187475570440451E-3</v>
      </c>
      <c r="Y154" s="26">
        <f t="shared" si="27"/>
        <v>0.18972199005483747</v>
      </c>
      <c r="Z154" s="26">
        <f t="shared" si="28"/>
        <v>-1.0917593820880735E-2</v>
      </c>
      <c r="AA154" s="26">
        <f t="shared" si="29"/>
        <v>0</v>
      </c>
      <c r="AB154" s="26">
        <f t="shared" si="30"/>
        <v>0.14894034039993659</v>
      </c>
      <c r="AC154" s="26">
        <f t="shared" si="31"/>
        <v>0</v>
      </c>
      <c r="AD154" s="26">
        <f t="shared" si="32"/>
        <v>0</v>
      </c>
      <c r="AE154" s="166">
        <f t="shared" si="33"/>
        <v>-3.4524463042563486E-2</v>
      </c>
      <c r="AF154" s="166">
        <f t="shared" si="33"/>
        <v>0</v>
      </c>
      <c r="AG154" s="166">
        <f t="shared" si="34"/>
        <v>0</v>
      </c>
      <c r="AH154" s="166">
        <f t="shared" si="34"/>
        <v>0</v>
      </c>
    </row>
    <row r="155" spans="1:34" x14ac:dyDescent="0.2">
      <c r="A155" s="106">
        <v>41159</v>
      </c>
      <c r="B155">
        <f>'Russian Bonds'!B156-'Russian Bonds'!B155</f>
        <v>-5.9999999999998721E-2</v>
      </c>
      <c r="C155">
        <f>'Russian Bonds'!C156-'Russian Bonds'!C155</f>
        <v>-3.9999999999999147E-2</v>
      </c>
      <c r="D155">
        <f>'Russian Bonds'!D156-'Russian Bonds'!D155</f>
        <v>-2.000000000000135E-2</v>
      </c>
      <c r="E155">
        <f>'Russian Bonds'!E156-'Russian Bonds'!E155</f>
        <v>9.9999999999997868E-3</v>
      </c>
      <c r="F155">
        <f>'Russian Bonds'!F156-'Russian Bonds'!F155</f>
        <v>8.9999999999999858E-2</v>
      </c>
      <c r="G155">
        <f>'Russian Bonds'!G156-'Russian Bonds'!G155</f>
        <v>0.12000000000000099</v>
      </c>
      <c r="H155">
        <f>'Russian Bonds'!H156-'Russian Bonds'!H155</f>
        <v>0.15000000000000036</v>
      </c>
      <c r="I155">
        <f>'Russian Bonds'!I156-'Russian Bonds'!I155</f>
        <v>0.13999999999999968</v>
      </c>
      <c r="J155">
        <f>'Russian Bonds'!J156-'Russian Bonds'!J155</f>
        <v>0.14999999999999947</v>
      </c>
      <c r="K155">
        <f>'Russian Bonds'!K156-'Russian Bonds'!K155</f>
        <v>0.14000000000000057</v>
      </c>
      <c r="L155">
        <f>'Russian Bonds'!L156-'Russian Bonds'!L155</f>
        <v>0.12999999999999901</v>
      </c>
      <c r="M155">
        <f>'Russian Bonds'!M156-'Russian Bonds'!M155</f>
        <v>0.13000000000000078</v>
      </c>
      <c r="O155" s="129">
        <f t="shared" si="35"/>
        <v>0.15000000000000036</v>
      </c>
      <c r="P155" s="170">
        <f>List1R!X212</f>
        <v>5.7197164292140199</v>
      </c>
      <c r="U155" s="154">
        <f t="shared" si="24"/>
        <v>41529</v>
      </c>
      <c r="V155">
        <f t="shared" si="25"/>
        <v>4.9960784313725644E-2</v>
      </c>
      <c r="W155">
        <f t="shared" si="26"/>
        <v>5.9722625795191726E-2</v>
      </c>
      <c r="X155">
        <f>LN(List1R!W468/List1R!W467)</f>
        <v>3.6907240309311197E-4</v>
      </c>
      <c r="Y155" s="26">
        <f t="shared" si="27"/>
        <v>0.18889638786450658</v>
      </c>
      <c r="Z155" s="26">
        <f t="shared" si="28"/>
        <v>-1.0857286669332894E-2</v>
      </c>
      <c r="AA155" s="26">
        <f t="shared" si="29"/>
        <v>-2.0913437585945754E-5</v>
      </c>
      <c r="AB155" s="26">
        <f t="shared" si="30"/>
        <v>0.14819576196401227</v>
      </c>
      <c r="AC155" s="26">
        <f t="shared" si="31"/>
        <v>-1.481957619640091E-5</v>
      </c>
      <c r="AD155" s="26">
        <f t="shared" si="32"/>
        <v>-6.9260563775777999E-5</v>
      </c>
      <c r="AE155" s="166">
        <f t="shared" si="33"/>
        <v>-3.4333755084475365E-2</v>
      </c>
      <c r="AF155" s="166">
        <f t="shared" si="33"/>
        <v>-6.6134096475361988E-5</v>
      </c>
      <c r="AG155" s="166">
        <f t="shared" si="34"/>
        <v>-4.6863614739041682E-5</v>
      </c>
      <c r="AH155" s="166">
        <f t="shared" si="34"/>
        <v>-2.1902113355881008E-4</v>
      </c>
    </row>
    <row r="156" spans="1:34" x14ac:dyDescent="0.2">
      <c r="A156" s="106">
        <v>41160</v>
      </c>
      <c r="B156">
        <f>'Russian Bonds'!B157-'Russian Bonds'!B156</f>
        <v>-3.0000000000001137E-2</v>
      </c>
      <c r="C156">
        <f>'Russian Bonds'!C157-'Russian Bonds'!C156</f>
        <v>-1.9999999999999574E-2</v>
      </c>
      <c r="D156">
        <f>'Russian Bonds'!D157-'Russian Bonds'!D156</f>
        <v>-1.9999999999999574E-2</v>
      </c>
      <c r="E156">
        <f>'Russian Bonds'!E157-'Russian Bonds'!E156</f>
        <v>-1.9999999999999574E-2</v>
      </c>
      <c r="F156">
        <f>'Russian Bonds'!F157-'Russian Bonds'!F156</f>
        <v>-1.9999999999999574E-2</v>
      </c>
      <c r="G156">
        <f>'Russian Bonds'!G157-'Russian Bonds'!G156</f>
        <v>-1.9999999999999574E-2</v>
      </c>
      <c r="H156">
        <f>'Russian Bonds'!H157-'Russian Bonds'!H156</f>
        <v>-1.9999999999999574E-2</v>
      </c>
      <c r="I156">
        <f>'Russian Bonds'!I157-'Russian Bonds'!I156</f>
        <v>-9.9999999999997868E-3</v>
      </c>
      <c r="J156">
        <f>'Russian Bonds'!J157-'Russian Bonds'!J156</f>
        <v>-9.9999999999997868E-3</v>
      </c>
      <c r="K156">
        <f>'Russian Bonds'!K157-'Russian Bonds'!K156</f>
        <v>-9.9999999999997868E-3</v>
      </c>
      <c r="L156">
        <f>'Russian Bonds'!L157-'Russian Bonds'!L156</f>
        <v>-1.9999999999999574E-2</v>
      </c>
      <c r="M156">
        <f>'Russian Bonds'!M157-'Russian Bonds'!M156</f>
        <v>-2.9999999999999361E-2</v>
      </c>
      <c r="O156" s="129">
        <f t="shared" si="35"/>
        <v>-9.9999999999997868E-3</v>
      </c>
      <c r="P156" s="170">
        <f>List1R!X213</f>
        <v>5.7312397440225453</v>
      </c>
      <c r="U156" s="154">
        <f t="shared" si="24"/>
        <v>41530</v>
      </c>
      <c r="V156">
        <f t="shared" si="25"/>
        <v>4.9960784313725637E-2</v>
      </c>
      <c r="W156">
        <f t="shared" si="26"/>
        <v>5.9722625795191733E-2</v>
      </c>
      <c r="X156">
        <f>LN(List1R!W469/List1R!W468)</f>
        <v>-2.2453519613701916E-4</v>
      </c>
      <c r="Y156" s="26">
        <f t="shared" si="27"/>
        <v>0.1888963878645066</v>
      </c>
      <c r="Z156" s="26">
        <f t="shared" si="28"/>
        <v>-1.0860355867004174E-2</v>
      </c>
      <c r="AA156" s="26">
        <f t="shared" si="29"/>
        <v>2.0913437585945754E-5</v>
      </c>
      <c r="AB156" s="26">
        <f t="shared" si="30"/>
        <v>0.14819576196401227</v>
      </c>
      <c r="AC156" s="26">
        <f t="shared" si="31"/>
        <v>1.481957619640091E-5</v>
      </c>
      <c r="AD156" s="26">
        <f t="shared" si="32"/>
        <v>-5.1945422831832737E-5</v>
      </c>
      <c r="AE156" s="166">
        <f t="shared" si="33"/>
        <v>-3.4343460739705893E-2</v>
      </c>
      <c r="AF156" s="166">
        <f t="shared" si="33"/>
        <v>6.6134096475361988E-5</v>
      </c>
      <c r="AG156" s="166">
        <f t="shared" si="34"/>
        <v>4.6863614739041682E-5</v>
      </c>
      <c r="AH156" s="166">
        <f t="shared" si="34"/>
        <v>-1.6426585016910515E-4</v>
      </c>
    </row>
    <row r="157" spans="1:34" x14ac:dyDescent="0.2">
      <c r="A157" s="106">
        <v>41163</v>
      </c>
      <c r="B157">
        <f>'Russian Bonds'!B158-'Russian Bonds'!B157</f>
        <v>-8.9999999999999858E-2</v>
      </c>
      <c r="C157">
        <f>'Russian Bonds'!C158-'Russian Bonds'!C157</f>
        <v>-8.0000000000000071E-2</v>
      </c>
      <c r="D157">
        <f>'Russian Bonds'!D158-'Russian Bonds'!D157</f>
        <v>-7.0000000000000284E-2</v>
      </c>
      <c r="E157">
        <f>'Russian Bonds'!E158-'Russian Bonds'!E157</f>
        <v>-7.0000000000000284E-2</v>
      </c>
      <c r="F157">
        <f>'Russian Bonds'!F158-'Russian Bonds'!F157</f>
        <v>-6.0000000000000497E-2</v>
      </c>
      <c r="G157">
        <f>'Russian Bonds'!G158-'Russian Bonds'!G157</f>
        <v>-4.0000000000000924E-2</v>
      </c>
      <c r="H157">
        <f>'Russian Bonds'!H158-'Russian Bonds'!H157</f>
        <v>0</v>
      </c>
      <c r="I157">
        <f>'Russian Bonds'!I158-'Russian Bonds'!I157</f>
        <v>3.0000000000001137E-2</v>
      </c>
      <c r="J157">
        <f>'Russian Bonds'!J158-'Russian Bonds'!J157</f>
        <v>2.9999999999999361E-2</v>
      </c>
      <c r="K157">
        <f>'Russian Bonds'!K158-'Russian Bonds'!K157</f>
        <v>1.9999999999999574E-2</v>
      </c>
      <c r="L157">
        <f>'Russian Bonds'!L158-'Russian Bonds'!L157</f>
        <v>9.9999999999997868E-3</v>
      </c>
      <c r="M157">
        <f>'Russian Bonds'!M158-'Russian Bonds'!M157</f>
        <v>-1.0000000000001563E-2</v>
      </c>
      <c r="O157" s="129">
        <f t="shared" si="35"/>
        <v>3.0000000000001137E-2</v>
      </c>
      <c r="P157" s="170">
        <f>List1R!X214</f>
        <v>5.6923709618828511</v>
      </c>
      <c r="U157" s="154">
        <f t="shared" si="24"/>
        <v>41531</v>
      </c>
      <c r="V157">
        <f t="shared" si="25"/>
        <v>5.0117647058823676E-2</v>
      </c>
      <c r="W157">
        <f t="shared" si="26"/>
        <v>5.9794068913988682E-2</v>
      </c>
      <c r="X157">
        <f>LN(List1R!W470/List1R!W469)</f>
        <v>8.9946814698515848E-4</v>
      </c>
      <c r="Y157" s="26">
        <f t="shared" si="27"/>
        <v>0.18921945215713279</v>
      </c>
      <c r="Z157" s="26">
        <f t="shared" si="28"/>
        <v>-1.08766291423949E-2</v>
      </c>
      <c r="AA157" s="26">
        <f t="shared" si="29"/>
        <v>-1.4663715487450707E-4</v>
      </c>
      <c r="AB157" s="26">
        <f t="shared" si="30"/>
        <v>0.14847013818218419</v>
      </c>
      <c r="AC157" s="26">
        <f t="shared" si="31"/>
        <v>-1.0392909672752936E-4</v>
      </c>
      <c r="AD157" s="26">
        <f t="shared" si="32"/>
        <v>0</v>
      </c>
      <c r="AE157" s="166">
        <f t="shared" si="33"/>
        <v>-3.4394921354931753E-2</v>
      </c>
      <c r="AF157" s="166">
        <f t="shared" si="33"/>
        <v>-4.637073990103045E-4</v>
      </c>
      <c r="AG157" s="166">
        <f t="shared" si="34"/>
        <v>-3.2865266082294473E-4</v>
      </c>
      <c r="AH157" s="166">
        <f t="shared" si="34"/>
        <v>0</v>
      </c>
    </row>
    <row r="158" spans="1:34" x14ac:dyDescent="0.2">
      <c r="A158" s="106">
        <v>41164</v>
      </c>
      <c r="B158">
        <f>'Russian Bonds'!B159-'Russian Bonds'!B158</f>
        <v>-3.9999999999999147E-2</v>
      </c>
      <c r="C158">
        <f>'Russian Bonds'!C159-'Russian Bonds'!C158</f>
        <v>-4.0000000000000924E-2</v>
      </c>
      <c r="D158">
        <f>'Russian Bonds'!D159-'Russian Bonds'!D158</f>
        <v>-4.9999999999998934E-2</v>
      </c>
      <c r="E158">
        <f>'Russian Bonds'!E159-'Russian Bonds'!E158</f>
        <v>-4.0000000000000924E-2</v>
      </c>
      <c r="F158">
        <f>'Russian Bonds'!F159-'Russian Bonds'!F158</f>
        <v>-5.0000000000000711E-2</v>
      </c>
      <c r="G158">
        <f>'Russian Bonds'!G159-'Russian Bonds'!G158</f>
        <v>-6.0000000000000497E-2</v>
      </c>
      <c r="H158">
        <f>'Russian Bonds'!H159-'Russian Bonds'!H158</f>
        <v>-1.9999999999999574E-2</v>
      </c>
      <c r="I158">
        <f>'Russian Bonds'!I159-'Russian Bonds'!I158</f>
        <v>1.9999999999999574E-2</v>
      </c>
      <c r="J158">
        <f>'Russian Bonds'!J159-'Russian Bonds'!J158</f>
        <v>3.0000000000001137E-2</v>
      </c>
      <c r="K158">
        <f>'Russian Bonds'!K159-'Russian Bonds'!K158</f>
        <v>2.9999999999999361E-2</v>
      </c>
      <c r="L158">
        <f>'Russian Bonds'!L159-'Russian Bonds'!L158</f>
        <v>2.000000000000135E-2</v>
      </c>
      <c r="M158">
        <f>'Russian Bonds'!M159-'Russian Bonds'!M158</f>
        <v>0</v>
      </c>
      <c r="O158" s="129">
        <f t="shared" si="35"/>
        <v>3.0000000000001137E-2</v>
      </c>
      <c r="P158" s="170">
        <f>List1R!X215</f>
        <v>5.6966169717502915</v>
      </c>
      <c r="U158" s="154">
        <f t="shared" si="24"/>
        <v>41534</v>
      </c>
      <c r="V158">
        <f t="shared" si="25"/>
        <v>5.0039215686274646E-2</v>
      </c>
      <c r="W158">
        <f t="shared" si="26"/>
        <v>5.9834832424890537E-2</v>
      </c>
      <c r="X158">
        <f>LN(List1R!W471/List1R!W470)</f>
        <v>-2.081059820223032E-3</v>
      </c>
      <c r="Y158" s="26">
        <f t="shared" si="27"/>
        <v>0.18923585089150871</v>
      </c>
      <c r="Z158" s="26">
        <f t="shared" si="28"/>
        <v>-1.0884150274555407E-2</v>
      </c>
      <c r="AA158" s="26">
        <f t="shared" si="29"/>
        <v>-2.0951186193709691E-5</v>
      </c>
      <c r="AB158" s="26">
        <f t="shared" si="30"/>
        <v>0.14845875681838935</v>
      </c>
      <c r="AC158" s="26">
        <f t="shared" si="31"/>
        <v>-1.4845875681838618E-5</v>
      </c>
      <c r="AD158" s="26">
        <f t="shared" si="32"/>
        <v>-1.7346129086415327E-5</v>
      </c>
      <c r="AE158" s="166">
        <f t="shared" si="33"/>
        <v>-3.4418705263142099E-2</v>
      </c>
      <c r="AF158" s="166">
        <f t="shared" si="33"/>
        <v>-6.6253468054396338E-5</v>
      </c>
      <c r="AG158" s="166">
        <f t="shared" si="34"/>
        <v>-4.6946781014315274E-5</v>
      </c>
      <c r="AH158" s="166">
        <f t="shared" si="34"/>
        <v>-5.4853276500368132E-5</v>
      </c>
    </row>
    <row r="159" spans="1:34" x14ac:dyDescent="0.2">
      <c r="A159" s="106">
        <v>41165</v>
      </c>
      <c r="B159">
        <f>'Russian Bonds'!B160-'Russian Bonds'!B159</f>
        <v>2.9999999999999361E-2</v>
      </c>
      <c r="C159">
        <f>'Russian Bonds'!C160-'Russian Bonds'!C159</f>
        <v>1.9999999999999574E-2</v>
      </c>
      <c r="D159">
        <f>'Russian Bonds'!D160-'Russian Bonds'!D159</f>
        <v>2.9999999999999361E-2</v>
      </c>
      <c r="E159">
        <f>'Russian Bonds'!E160-'Russian Bonds'!E159</f>
        <v>2.000000000000135E-2</v>
      </c>
      <c r="F159">
        <f>'Russian Bonds'!F160-'Russian Bonds'!F159</f>
        <v>1.9999999999999574E-2</v>
      </c>
      <c r="G159">
        <f>'Russian Bonds'!G160-'Russian Bonds'!G159</f>
        <v>2.000000000000135E-2</v>
      </c>
      <c r="H159">
        <f>'Russian Bonds'!H160-'Russian Bonds'!H159</f>
        <v>-1.0000000000001563E-2</v>
      </c>
      <c r="I159">
        <f>'Russian Bonds'!I160-'Russian Bonds'!I159</f>
        <v>-1.9999999999999574E-2</v>
      </c>
      <c r="J159">
        <f>'Russian Bonds'!J160-'Russian Bonds'!J159</f>
        <v>0</v>
      </c>
      <c r="K159">
        <f>'Russian Bonds'!K160-'Russian Bonds'!K159</f>
        <v>0</v>
      </c>
      <c r="L159">
        <f>'Russian Bonds'!L160-'Russian Bonds'!L159</f>
        <v>-1.0000000000001563E-2</v>
      </c>
      <c r="M159">
        <f>'Russian Bonds'!M160-'Russian Bonds'!M159</f>
        <v>-3.9999999999999147E-2</v>
      </c>
      <c r="O159" s="129">
        <f t="shared" si="35"/>
        <v>2.9999999999999361E-2</v>
      </c>
      <c r="P159" s="170">
        <f>List1R!X216</f>
        <v>5.6898092843711234</v>
      </c>
      <c r="U159" s="154">
        <f t="shared" si="24"/>
        <v>41535</v>
      </c>
      <c r="V159">
        <f t="shared" si="25"/>
        <v>4.9960784313725637E-2</v>
      </c>
      <c r="W159">
        <f t="shared" si="26"/>
        <v>5.898279849183384E-2</v>
      </c>
      <c r="X159">
        <f>LN(List1R!W472/List1R!W471)</f>
        <v>5.1339204726305089E-4</v>
      </c>
      <c r="Y159" s="26">
        <f t="shared" si="27"/>
        <v>0.18717529219018261</v>
      </c>
      <c r="Z159" s="26">
        <f t="shared" si="28"/>
        <v>-1.0733000480823856E-2</v>
      </c>
      <c r="AA159" s="26">
        <f t="shared" si="29"/>
        <v>-2.0716257760994802E-5</v>
      </c>
      <c r="AB159" s="26">
        <f t="shared" si="30"/>
        <v>0.1469788543407663</v>
      </c>
      <c r="AC159" s="26">
        <f t="shared" si="31"/>
        <v>-1.4697885434076317E-5</v>
      </c>
      <c r="AD159" s="26">
        <f t="shared" si="32"/>
        <v>1.7162535818545731E-5</v>
      </c>
      <c r="AE159" s="166">
        <f t="shared" si="33"/>
        <v>-3.3940727647085757E-2</v>
      </c>
      <c r="AF159" s="166">
        <f t="shared" si="33"/>
        <v>-6.551055911988368E-5</v>
      </c>
      <c r="AG159" s="166">
        <f t="shared" si="34"/>
        <v>-4.6478794759893765E-5</v>
      </c>
      <c r="AH159" s="166">
        <f t="shared" si="34"/>
        <v>5.42727036108268E-5</v>
      </c>
    </row>
    <row r="160" spans="1:34" x14ac:dyDescent="0.2">
      <c r="A160" s="106">
        <v>41166</v>
      </c>
      <c r="B160">
        <f>'Russian Bonds'!B161-'Russian Bonds'!B160</f>
        <v>0.23000000000000043</v>
      </c>
      <c r="C160">
        <f>'Russian Bonds'!C161-'Russian Bonds'!C160</f>
        <v>0.22000000000000064</v>
      </c>
      <c r="D160">
        <f>'Russian Bonds'!D161-'Russian Bonds'!D160</f>
        <v>0.1899999999999995</v>
      </c>
      <c r="E160">
        <f>'Russian Bonds'!E161-'Russian Bonds'!E160</f>
        <v>0.17999999999999972</v>
      </c>
      <c r="F160">
        <f>'Russian Bonds'!F161-'Russian Bonds'!F160</f>
        <v>0.15000000000000036</v>
      </c>
      <c r="G160">
        <f>'Russian Bonds'!G161-'Russian Bonds'!G160</f>
        <v>0.13999999999999879</v>
      </c>
      <c r="H160">
        <f>'Russian Bonds'!H161-'Russian Bonds'!H160</f>
        <v>0.15000000000000036</v>
      </c>
      <c r="I160">
        <f>'Russian Bonds'!I161-'Russian Bonds'!I160</f>
        <v>0.13999999999999879</v>
      </c>
      <c r="J160">
        <f>'Russian Bonds'!J161-'Russian Bonds'!J160</f>
        <v>0.10999999999999943</v>
      </c>
      <c r="K160">
        <f>'Russian Bonds'!K161-'Russian Bonds'!K160</f>
        <v>0.10000000000000142</v>
      </c>
      <c r="L160">
        <f>'Russian Bonds'!L161-'Russian Bonds'!L160</f>
        <v>8.0000000000000071E-2</v>
      </c>
      <c r="M160">
        <f>'Russian Bonds'!M161-'Russian Bonds'!M160</f>
        <v>5.0000000000000711E-2</v>
      </c>
      <c r="O160" s="129">
        <f t="shared" si="35"/>
        <v>0.22000000000000064</v>
      </c>
      <c r="P160" s="170">
        <f>List1R!X217</f>
        <v>5.6806891889031652</v>
      </c>
      <c r="U160" s="154">
        <f t="shared" si="24"/>
        <v>41536</v>
      </c>
      <c r="V160">
        <f t="shared" si="25"/>
        <v>4.9294117647058967E-2</v>
      </c>
      <c r="W160">
        <f t="shared" si="26"/>
        <v>5.8965504129879422E-2</v>
      </c>
      <c r="X160">
        <f>LN(List1R!W473/List1R!W472)</f>
        <v>1.0414596037821504E-3</v>
      </c>
      <c r="Y160" s="26">
        <f t="shared" si="27"/>
        <v>0.18646839282135036</v>
      </c>
      <c r="Z160" s="26">
        <f t="shared" si="28"/>
        <v>-1.0697648141764271E-2</v>
      </c>
      <c r="AA160" s="26">
        <f t="shared" si="29"/>
        <v>-1.0322490888193616E-4</v>
      </c>
      <c r="AB160" s="26">
        <f t="shared" si="30"/>
        <v>0.1462837409801131</v>
      </c>
      <c r="AC160" s="26">
        <f t="shared" si="31"/>
        <v>-7.3141870490056295E-5</v>
      </c>
      <c r="AD160" s="26">
        <f t="shared" si="32"/>
        <v>-1.1964611275182578E-4</v>
      </c>
      <c r="AE160" s="166">
        <f t="shared" si="33"/>
        <v>-3.3828933735042935E-2</v>
      </c>
      <c r="AF160" s="166">
        <f t="shared" si="33"/>
        <v>-3.2642582333026327E-4</v>
      </c>
      <c r="AG160" s="166">
        <f t="shared" si="34"/>
        <v>-2.3129490307363386E-4</v>
      </c>
      <c r="AH160" s="166">
        <f t="shared" si="34"/>
        <v>-3.7835422948108573E-4</v>
      </c>
    </row>
    <row r="161" spans="1:34" x14ac:dyDescent="0.2">
      <c r="A161" s="106">
        <v>41167</v>
      </c>
      <c r="B161">
        <f>'Russian Bonds'!B162-'Russian Bonds'!B161</f>
        <v>9.9999999999997868E-3</v>
      </c>
      <c r="C161">
        <f>'Russian Bonds'!C162-'Russian Bonds'!C161</f>
        <v>0</v>
      </c>
      <c r="D161">
        <f>'Russian Bonds'!D162-'Russian Bonds'!D161</f>
        <v>9.9999999999997868E-3</v>
      </c>
      <c r="E161">
        <f>'Russian Bonds'!E162-'Russian Bonds'!E161</f>
        <v>1.9999999999999574E-2</v>
      </c>
      <c r="F161">
        <f>'Russian Bonds'!F162-'Russian Bonds'!F161</f>
        <v>7.0000000000000284E-2</v>
      </c>
      <c r="G161">
        <f>'Russian Bonds'!G162-'Russian Bonds'!G161</f>
        <v>8.0000000000000071E-2</v>
      </c>
      <c r="H161">
        <f>'Russian Bonds'!H162-'Russian Bonds'!H161</f>
        <v>5.0000000000000711E-2</v>
      </c>
      <c r="I161">
        <f>'Russian Bonds'!I162-'Russian Bonds'!I161</f>
        <v>1.9999999999999574E-2</v>
      </c>
      <c r="J161">
        <f>'Russian Bonds'!J162-'Russian Bonds'!J161</f>
        <v>0</v>
      </c>
      <c r="K161">
        <f>'Russian Bonds'!K162-'Russian Bonds'!K161</f>
        <v>-4.0000000000000924E-2</v>
      </c>
      <c r="L161">
        <f>'Russian Bonds'!L162-'Russian Bonds'!L161</f>
        <v>-3.9999999999999147E-2</v>
      </c>
      <c r="M161">
        <f>'Russian Bonds'!M162-'Russian Bonds'!M161</f>
        <v>-5.0000000000000711E-2</v>
      </c>
      <c r="O161" s="129">
        <f t="shared" si="35"/>
        <v>8.0000000000000071E-2</v>
      </c>
      <c r="P161" s="170">
        <f>List1R!X218</f>
        <v>5.6833332988440981</v>
      </c>
      <c r="U161" s="154">
        <f t="shared" si="24"/>
        <v>41537</v>
      </c>
      <c r="V161">
        <f t="shared" si="25"/>
        <v>4.8980392156862895E-2</v>
      </c>
      <c r="W161">
        <f t="shared" si="26"/>
        <v>5.8961828424459246E-2</v>
      </c>
      <c r="X161">
        <f>LN(List1R!W474/List1R!W473)</f>
        <v>-1.5851716419248661E-3</v>
      </c>
      <c r="Y161" s="26">
        <f t="shared" si="27"/>
        <v>0.18614611636166448</v>
      </c>
      <c r="Z161" s="26">
        <f t="shared" si="28"/>
        <v>-1.0681317340161277E-2</v>
      </c>
      <c r="AA161" s="26">
        <f t="shared" si="29"/>
        <v>0</v>
      </c>
      <c r="AB161" s="26">
        <f t="shared" si="30"/>
        <v>0.14596396949252505</v>
      </c>
      <c r="AC161" s="26">
        <f t="shared" si="31"/>
        <v>0</v>
      </c>
      <c r="AD161" s="26">
        <f t="shared" si="32"/>
        <v>-1.7060171080204676E-5</v>
      </c>
      <c r="AE161" s="166">
        <f t="shared" si="33"/>
        <v>-3.3777291205961145E-2</v>
      </c>
      <c r="AF161" s="166">
        <f t="shared" si="33"/>
        <v>0</v>
      </c>
      <c r="AG161" s="166">
        <f t="shared" si="34"/>
        <v>0</v>
      </c>
      <c r="AH161" s="166">
        <f t="shared" si="34"/>
        <v>-5.3948997885581898E-5</v>
      </c>
    </row>
    <row r="162" spans="1:34" x14ac:dyDescent="0.2">
      <c r="A162" s="106">
        <v>41170</v>
      </c>
      <c r="B162">
        <f>'Russian Bonds'!B163-'Russian Bonds'!B162</f>
        <v>3.9999999999999147E-2</v>
      </c>
      <c r="C162">
        <f>'Russian Bonds'!C163-'Russian Bonds'!C162</f>
        <v>7.0000000000000284E-2</v>
      </c>
      <c r="D162">
        <f>'Russian Bonds'!D163-'Russian Bonds'!D162</f>
        <v>8.9999999999999858E-2</v>
      </c>
      <c r="E162">
        <f>'Russian Bonds'!E163-'Russian Bonds'!E162</f>
        <v>8.9999999999999858E-2</v>
      </c>
      <c r="F162">
        <f>'Russian Bonds'!F163-'Russian Bonds'!F162</f>
        <v>6.0000000000000497E-2</v>
      </c>
      <c r="G162">
        <f>'Russian Bonds'!G163-'Russian Bonds'!G162</f>
        <v>6.0000000000000497E-2</v>
      </c>
      <c r="H162">
        <f>'Russian Bonds'!H163-'Russian Bonds'!H162</f>
        <v>3.9999999999999147E-2</v>
      </c>
      <c r="I162">
        <f>'Russian Bonds'!I163-'Russian Bonds'!I162</f>
        <v>3.0000000000001137E-2</v>
      </c>
      <c r="J162">
        <f>'Russian Bonds'!J163-'Russian Bonds'!J162</f>
        <v>1.9999999999999574E-2</v>
      </c>
      <c r="K162">
        <f>'Russian Bonds'!K163-'Russian Bonds'!K162</f>
        <v>9.9999999999997868E-3</v>
      </c>
      <c r="L162">
        <f>'Russian Bonds'!L163-'Russian Bonds'!L162</f>
        <v>-9.9999999999997868E-3</v>
      </c>
      <c r="M162">
        <f>'Russian Bonds'!M163-'Russian Bonds'!M162</f>
        <v>-9.9999999999997868E-3</v>
      </c>
      <c r="O162" s="129">
        <f t="shared" si="35"/>
        <v>8.9999999999999858E-2</v>
      </c>
      <c r="P162" s="170">
        <f>List1R!X219</f>
        <v>5.6611745004069354</v>
      </c>
      <c r="U162" s="154">
        <f t="shared" si="24"/>
        <v>41538</v>
      </c>
      <c r="V162">
        <f t="shared" si="25"/>
        <v>4.8862745098039354E-2</v>
      </c>
      <c r="W162">
        <f t="shared" si="26"/>
        <v>5.8679139685777086E-2</v>
      </c>
      <c r="X162">
        <f>LN(List1R!W475/List1R!W474)</f>
        <v>7.8836942172658337E-4</v>
      </c>
      <c r="Y162" s="26">
        <f t="shared" si="27"/>
        <v>0.1853708369565924</v>
      </c>
      <c r="Z162" s="26">
        <f t="shared" si="28"/>
        <v>-1.0629488275046313E-2</v>
      </c>
      <c r="AA162" s="26">
        <f t="shared" si="29"/>
        <v>-1.2315313357573931E-4</v>
      </c>
      <c r="AB162" s="26">
        <f t="shared" si="30"/>
        <v>0.14538134083658183</v>
      </c>
      <c r="AC162" s="26">
        <f t="shared" si="31"/>
        <v>-8.7228804501949826E-5</v>
      </c>
      <c r="AD162" s="26">
        <f t="shared" si="32"/>
        <v>-1.6990095806140539E-5</v>
      </c>
      <c r="AE162" s="166">
        <f t="shared" si="33"/>
        <v>-3.3613393311200682E-2</v>
      </c>
      <c r="AF162" s="166">
        <f t="shared" si="33"/>
        <v>-3.8944440308629283E-4</v>
      </c>
      <c r="AG162" s="166">
        <f t="shared" si="34"/>
        <v>-2.7584169979971089E-4</v>
      </c>
      <c r="AH162" s="166">
        <f t="shared" si="34"/>
        <v>-5.3727400411878705E-5</v>
      </c>
    </row>
    <row r="163" spans="1:34" x14ac:dyDescent="0.2">
      <c r="A163" s="106">
        <v>41171</v>
      </c>
      <c r="B163">
        <f>'Russian Bonds'!B164-'Russian Bonds'!B163</f>
        <v>-9.9999999999997868E-3</v>
      </c>
      <c r="C163">
        <f>'Russian Bonds'!C164-'Russian Bonds'!C163</f>
        <v>-5.0000000000000711E-2</v>
      </c>
      <c r="D163">
        <f>'Russian Bonds'!D164-'Russian Bonds'!D163</f>
        <v>-8.9999999999999858E-2</v>
      </c>
      <c r="E163">
        <f>'Russian Bonds'!E164-'Russian Bonds'!E163</f>
        <v>-0.10999999999999943</v>
      </c>
      <c r="F163">
        <f>'Russian Bonds'!F164-'Russian Bonds'!F163</f>
        <v>-0.16000000000000014</v>
      </c>
      <c r="G163">
        <f>'Russian Bonds'!G164-'Russian Bonds'!G163</f>
        <v>-0.14000000000000057</v>
      </c>
      <c r="H163">
        <f>'Russian Bonds'!H164-'Russian Bonds'!H163</f>
        <v>-0.10999999999999943</v>
      </c>
      <c r="I163">
        <f>'Russian Bonds'!I164-'Russian Bonds'!I163</f>
        <v>-9.9999999999999645E-2</v>
      </c>
      <c r="J163">
        <f>'Russian Bonds'!J164-'Russian Bonds'!J163</f>
        <v>-7.0000000000000284E-2</v>
      </c>
      <c r="K163">
        <f>'Russian Bonds'!K164-'Russian Bonds'!K163</f>
        <v>-4.9999999999998934E-2</v>
      </c>
      <c r="L163">
        <f>'Russian Bonds'!L164-'Russian Bonds'!L163</f>
        <v>-5.0000000000000711E-2</v>
      </c>
      <c r="M163">
        <f>'Russian Bonds'!M164-'Russian Bonds'!M163</f>
        <v>-6.0000000000000497E-2</v>
      </c>
      <c r="O163" s="129">
        <f t="shared" si="35"/>
        <v>-4.9999999999998934E-2</v>
      </c>
      <c r="P163" s="170">
        <f>List1R!X220</f>
        <v>5.6721764393683021</v>
      </c>
      <c r="U163" s="154">
        <f t="shared" si="24"/>
        <v>41541</v>
      </c>
      <c r="V163">
        <f t="shared" si="25"/>
        <v>4.9333333333333465E-2</v>
      </c>
      <c r="W163">
        <f t="shared" si="26"/>
        <v>5.8647111312822887E-2</v>
      </c>
      <c r="X163">
        <f>LN(List1R!W476/List1R!W475)</f>
        <v>-1.5098456208652309E-3</v>
      </c>
      <c r="Y163" s="26">
        <f t="shared" si="27"/>
        <v>0.18576691605455553</v>
      </c>
      <c r="Z163" s="26">
        <f t="shared" si="28"/>
        <v>-1.0652835677291807E-2</v>
      </c>
      <c r="AA163" s="26">
        <f t="shared" si="29"/>
        <v>-1.4394831387052955E-4</v>
      </c>
      <c r="AB163" s="26">
        <f t="shared" si="30"/>
        <v>0.14579924708645686</v>
      </c>
      <c r="AC163" s="26">
        <f t="shared" si="31"/>
        <v>-1.0205947296051893E-4</v>
      </c>
      <c r="AD163" s="26">
        <f t="shared" si="32"/>
        <v>-8.5152740480803153E-5</v>
      </c>
      <c r="AE163" s="166">
        <f t="shared" si="33"/>
        <v>-3.368722427974457E-2</v>
      </c>
      <c r="AF163" s="166">
        <f t="shared" si="33"/>
        <v>-4.5520453717168172E-4</v>
      </c>
      <c r="AG163" s="166">
        <f t="shared" si="34"/>
        <v>-3.2274039135160777E-4</v>
      </c>
      <c r="AH163" s="166">
        <f t="shared" si="34"/>
        <v>-2.6927660892455947E-4</v>
      </c>
    </row>
    <row r="164" spans="1:34" x14ac:dyDescent="0.2">
      <c r="A164" s="106">
        <v>41172</v>
      </c>
      <c r="B164">
        <f>'Russian Bonds'!B165-'Russian Bonds'!B164</f>
        <v>0.12000000000000099</v>
      </c>
      <c r="C164">
        <f>'Russian Bonds'!C165-'Russian Bonds'!C164</f>
        <v>8.0000000000000071E-2</v>
      </c>
      <c r="D164">
        <f>'Russian Bonds'!D165-'Russian Bonds'!D164</f>
        <v>5.0000000000000711E-2</v>
      </c>
      <c r="E164">
        <f>'Russian Bonds'!E165-'Russian Bonds'!E164</f>
        <v>1.9999999999999574E-2</v>
      </c>
      <c r="F164">
        <f>'Russian Bonds'!F165-'Russian Bonds'!F164</f>
        <v>-2.9999999999999361E-2</v>
      </c>
      <c r="G164">
        <f>'Russian Bonds'!G165-'Russian Bonds'!G164</f>
        <v>-5.9999999999998721E-2</v>
      </c>
      <c r="H164">
        <f>'Russian Bonds'!H165-'Russian Bonds'!H164</f>
        <v>-6.0000000000000497E-2</v>
      </c>
      <c r="I164">
        <f>'Russian Bonds'!I165-'Russian Bonds'!I164</f>
        <v>-5.0000000000000711E-2</v>
      </c>
      <c r="J164">
        <f>'Russian Bonds'!J165-'Russian Bonds'!J164</f>
        <v>-3.9999999999999147E-2</v>
      </c>
      <c r="K164">
        <f>'Russian Bonds'!K165-'Russian Bonds'!K164</f>
        <v>-5.0000000000000711E-2</v>
      </c>
      <c r="L164">
        <f>'Russian Bonds'!L165-'Russian Bonds'!L164</f>
        <v>-7.0000000000000284E-2</v>
      </c>
      <c r="M164">
        <f>'Russian Bonds'!M165-'Russian Bonds'!M164</f>
        <v>-0.10999999999999943</v>
      </c>
      <c r="O164" s="129">
        <f t="shared" si="35"/>
        <v>8.0000000000000071E-2</v>
      </c>
      <c r="P164" s="170">
        <f>List1R!X221</f>
        <v>5.6745396625527889</v>
      </c>
      <c r="U164" s="154">
        <f t="shared" si="24"/>
        <v>41542</v>
      </c>
      <c r="V164">
        <f t="shared" si="25"/>
        <v>4.9254901960784442E-2</v>
      </c>
      <c r="W164">
        <f t="shared" si="26"/>
        <v>5.8602557631524645E-2</v>
      </c>
      <c r="X164">
        <f>LN(List1R!W477/List1R!W476)</f>
        <v>-1.790416579395303E-3</v>
      </c>
      <c r="Y164" s="26">
        <f t="shared" si="27"/>
        <v>0.18558483732023764</v>
      </c>
      <c r="Z164" s="26">
        <f t="shared" si="28"/>
        <v>-1.0617573574269439E-2</v>
      </c>
      <c r="AA164" s="26">
        <f t="shared" si="29"/>
        <v>-1.2326596314537623E-4</v>
      </c>
      <c r="AB164" s="26">
        <f t="shared" si="30"/>
        <v>0.14564753142963038</v>
      </c>
      <c r="AC164" s="26">
        <f t="shared" si="31"/>
        <v>-8.7388518857778964E-5</v>
      </c>
      <c r="AD164" s="26">
        <f t="shared" si="32"/>
        <v>0</v>
      </c>
      <c r="AE164" s="166">
        <f t="shared" si="33"/>
        <v>-3.3575715719106378E-2</v>
      </c>
      <c r="AF164" s="166">
        <f t="shared" si="33"/>
        <v>-3.8980120151376206E-4</v>
      </c>
      <c r="AG164" s="166">
        <f t="shared" si="34"/>
        <v>-2.7634676093915756E-4</v>
      </c>
      <c r="AH164" s="166">
        <f t="shared" si="34"/>
        <v>0</v>
      </c>
    </row>
    <row r="165" spans="1:34" x14ac:dyDescent="0.2">
      <c r="A165" s="106">
        <v>41173</v>
      </c>
      <c r="B165">
        <f>'Russian Bonds'!B166-'Russian Bonds'!B165</f>
        <v>0.15000000000000036</v>
      </c>
      <c r="C165">
        <f>'Russian Bonds'!C166-'Russian Bonds'!C165</f>
        <v>8.0000000000000071E-2</v>
      </c>
      <c r="D165">
        <f>'Russian Bonds'!D166-'Russian Bonds'!D165</f>
        <v>2.9999999999999361E-2</v>
      </c>
      <c r="E165">
        <f>'Russian Bonds'!E166-'Russian Bonds'!E165</f>
        <v>9.9999999999997868E-3</v>
      </c>
      <c r="F165">
        <f>'Russian Bonds'!F166-'Russian Bonds'!F165</f>
        <v>9.9999999999997868E-3</v>
      </c>
      <c r="G165">
        <f>'Russian Bonds'!G166-'Russian Bonds'!G165</f>
        <v>9.9999999999997868E-3</v>
      </c>
      <c r="H165">
        <f>'Russian Bonds'!H166-'Russian Bonds'!H165</f>
        <v>8.0000000000000071E-2</v>
      </c>
      <c r="I165">
        <f>'Russian Bonds'!I166-'Russian Bonds'!I165</f>
        <v>0.10999999999999943</v>
      </c>
      <c r="J165">
        <f>'Russian Bonds'!J166-'Russian Bonds'!J165</f>
        <v>6.0000000000000497E-2</v>
      </c>
      <c r="K165">
        <f>'Russian Bonds'!K166-'Russian Bonds'!K165</f>
        <v>-2.9999999999999361E-2</v>
      </c>
      <c r="L165">
        <f>'Russian Bonds'!L166-'Russian Bonds'!L165</f>
        <v>-8.9999999999999858E-2</v>
      </c>
      <c r="M165">
        <f>'Russian Bonds'!M166-'Russian Bonds'!M165</f>
        <v>-0.15000000000000036</v>
      </c>
      <c r="O165" s="129">
        <f t="shared" si="35"/>
        <v>0.10999999999999943</v>
      </c>
      <c r="P165" s="170">
        <f>List1R!X222</f>
        <v>5.6870128187423088</v>
      </c>
      <c r="U165" s="154">
        <f t="shared" si="24"/>
        <v>41543</v>
      </c>
      <c r="V165">
        <f t="shared" si="25"/>
        <v>4.8901960784313858E-2</v>
      </c>
      <c r="W165">
        <f t="shared" si="26"/>
        <v>5.8591515913584157E-2</v>
      </c>
      <c r="X165">
        <f>LN(List1R!W478/List1R!W477)</f>
        <v>-2.1799804815471591E-3</v>
      </c>
      <c r="Y165" s="26">
        <f t="shared" si="27"/>
        <v>0.18520620926671044</v>
      </c>
      <c r="Z165" s="26">
        <f t="shared" si="28"/>
        <v>-1.0601142804936389E-2</v>
      </c>
      <c r="AA165" s="26">
        <f t="shared" si="29"/>
        <v>-4.1012180437764156E-5</v>
      </c>
      <c r="AB165" s="26">
        <f t="shared" si="30"/>
        <v>0.14527642824335762</v>
      </c>
      <c r="AC165" s="26">
        <f t="shared" si="31"/>
        <v>-2.9055285648672195E-5</v>
      </c>
      <c r="AD165" s="26">
        <f t="shared" si="32"/>
        <v>-1.0185565864232428E-4</v>
      </c>
      <c r="AE165" s="166">
        <f t="shared" si="33"/>
        <v>-3.3523757064305097E-2</v>
      </c>
      <c r="AF165" s="166">
        <f t="shared" si="33"/>
        <v>-1.2969190199313622E-4</v>
      </c>
      <c r="AG165" s="166">
        <f t="shared" si="34"/>
        <v>-9.1880880716607006E-5</v>
      </c>
      <c r="AH165" s="166">
        <f t="shared" si="34"/>
        <v>-3.220958738863584E-4</v>
      </c>
    </row>
    <row r="166" spans="1:34" x14ac:dyDescent="0.2">
      <c r="A166" s="106">
        <v>41174</v>
      </c>
      <c r="B166">
        <f>'Russian Bonds'!B167-'Russian Bonds'!B166</f>
        <v>-7.0000000000000284E-2</v>
      </c>
      <c r="C166">
        <f>'Russian Bonds'!C167-'Russian Bonds'!C166</f>
        <v>-3.9999999999999147E-2</v>
      </c>
      <c r="D166">
        <f>'Russian Bonds'!D167-'Russian Bonds'!D166</f>
        <v>-9.9999999999997868E-3</v>
      </c>
      <c r="E166">
        <f>'Russian Bonds'!E167-'Russian Bonds'!E166</f>
        <v>9.9999999999997868E-3</v>
      </c>
      <c r="F166">
        <f>'Russian Bonds'!F167-'Russian Bonds'!F166</f>
        <v>4.9999999999998934E-2</v>
      </c>
      <c r="G166">
        <f>'Russian Bonds'!G167-'Russian Bonds'!G166</f>
        <v>6.9999999999998508E-2</v>
      </c>
      <c r="H166">
        <f>'Russian Bonds'!H167-'Russian Bonds'!H166</f>
        <v>3.0000000000001137E-2</v>
      </c>
      <c r="I166">
        <f>'Russian Bonds'!I167-'Russian Bonds'!I166</f>
        <v>9.9999999999997868E-3</v>
      </c>
      <c r="J166">
        <f>'Russian Bonds'!J167-'Russian Bonds'!J166</f>
        <v>9.9999999999997868E-3</v>
      </c>
      <c r="K166">
        <f>'Russian Bonds'!K167-'Russian Bonds'!K166</f>
        <v>-9.9999999999997868E-3</v>
      </c>
      <c r="L166">
        <f>'Russian Bonds'!L167-'Russian Bonds'!L166</f>
        <v>-3.9999999999999147E-2</v>
      </c>
      <c r="M166">
        <f>'Russian Bonds'!M167-'Russian Bonds'!M166</f>
        <v>-8.0000000000000071E-2</v>
      </c>
      <c r="O166" s="129">
        <f t="shared" si="35"/>
        <v>6.9999999999998508E-2</v>
      </c>
      <c r="P166" s="170">
        <f>List1R!X223</f>
        <v>5.7043317043470072</v>
      </c>
      <c r="U166" s="154">
        <f t="shared" si="24"/>
        <v>41544</v>
      </c>
      <c r="V166">
        <f t="shared" si="25"/>
        <v>4.874509803921584E-2</v>
      </c>
      <c r="W166">
        <f t="shared" si="26"/>
        <v>5.8604080463837541E-2</v>
      </c>
      <c r="X166">
        <f>LN(List1R!W479/List1R!W478)</f>
        <v>3.2972796572024667E-3</v>
      </c>
      <c r="Y166" s="26">
        <f t="shared" si="27"/>
        <v>0.18507857603638267</v>
      </c>
      <c r="Z166" s="26">
        <f t="shared" si="28"/>
        <v>-1.0581136345423457E-2</v>
      </c>
      <c r="AA166" s="26">
        <f t="shared" si="29"/>
        <v>-6.1481257998520012E-5</v>
      </c>
      <c r="AB166" s="26">
        <f t="shared" si="30"/>
        <v>0.14514023234431489</v>
      </c>
      <c r="AC166" s="26">
        <f t="shared" si="31"/>
        <v>-4.3542069703296118E-5</v>
      </c>
      <c r="AD166" s="26">
        <f t="shared" si="32"/>
        <v>-1.1873993976891747E-4</v>
      </c>
      <c r="AE166" s="166">
        <f t="shared" si="33"/>
        <v>-3.3460491084328289E-2</v>
      </c>
      <c r="AF166" s="166">
        <f t="shared" si="33"/>
        <v>-1.9442080868776833E-4</v>
      </c>
      <c r="AG166" s="166">
        <f t="shared" si="34"/>
        <v>-1.3769211430022773E-4</v>
      </c>
      <c r="AH166" s="166">
        <f t="shared" si="34"/>
        <v>-3.7548865890098666E-4</v>
      </c>
    </row>
    <row r="167" spans="1:34" x14ac:dyDescent="0.2">
      <c r="A167" s="106">
        <v>41177</v>
      </c>
      <c r="B167">
        <f>'Russian Bonds'!B168-'Russian Bonds'!B167</f>
        <v>4.9999999999998934E-2</v>
      </c>
      <c r="C167">
        <f>'Russian Bonds'!C168-'Russian Bonds'!C167</f>
        <v>2.9999999999999361E-2</v>
      </c>
      <c r="D167">
        <f>'Russian Bonds'!D168-'Russian Bonds'!D167</f>
        <v>1.9999999999999574E-2</v>
      </c>
      <c r="E167">
        <f>'Russian Bonds'!E168-'Russian Bonds'!E167</f>
        <v>1.9999999999999574E-2</v>
      </c>
      <c r="F167">
        <f>'Russian Bonds'!F168-'Russian Bonds'!F167</f>
        <v>2.000000000000135E-2</v>
      </c>
      <c r="G167">
        <f>'Russian Bonds'!G168-'Russian Bonds'!G167</f>
        <v>1.0000000000001563E-2</v>
      </c>
      <c r="H167">
        <f>'Russian Bonds'!H168-'Russian Bonds'!H167</f>
        <v>2.9999999999999361E-2</v>
      </c>
      <c r="I167">
        <f>'Russian Bonds'!I168-'Russian Bonds'!I167</f>
        <v>4.0000000000000924E-2</v>
      </c>
      <c r="J167">
        <f>'Russian Bonds'!J168-'Russian Bonds'!J167</f>
        <v>3.9999999999999147E-2</v>
      </c>
      <c r="K167">
        <f>'Russian Bonds'!K168-'Russian Bonds'!K167</f>
        <v>2.9999999999999361E-2</v>
      </c>
      <c r="L167">
        <f>'Russian Bonds'!L168-'Russian Bonds'!L167</f>
        <v>1.9999999999999574E-2</v>
      </c>
      <c r="M167">
        <f>'Russian Bonds'!M168-'Russian Bonds'!M167</f>
        <v>9.9999999999997868E-3</v>
      </c>
      <c r="O167" s="129">
        <f t="shared" si="35"/>
        <v>4.0000000000000924E-2</v>
      </c>
      <c r="P167" s="170">
        <f>List1R!X224</f>
        <v>5.7185320428740818</v>
      </c>
      <c r="U167" s="154">
        <f t="shared" si="24"/>
        <v>41545</v>
      </c>
      <c r="V167">
        <f t="shared" si="25"/>
        <v>4.8941176470588377E-2</v>
      </c>
      <c r="W167">
        <f t="shared" si="26"/>
        <v>5.8394209176412672E-2</v>
      </c>
      <c r="X167">
        <f>LN(List1R!W480/List1R!W479)</f>
        <v>1.5057269633974755E-3</v>
      </c>
      <c r="Y167" s="26">
        <f t="shared" si="27"/>
        <v>0.18478642084443214</v>
      </c>
      <c r="Z167" s="26">
        <f t="shared" si="28"/>
        <v>-1.0618816560922575E-2</v>
      </c>
      <c r="AA167" s="26">
        <f t="shared" si="29"/>
        <v>-1.841168278380697E-4</v>
      </c>
      <c r="AB167" s="26">
        <f t="shared" si="30"/>
        <v>0.14499110322737366</v>
      </c>
      <c r="AC167" s="26">
        <f t="shared" si="31"/>
        <v>-1.3049199290463608E-4</v>
      </c>
      <c r="AD167" s="26">
        <f t="shared" si="32"/>
        <v>-1.0163499577382632E-4</v>
      </c>
      <c r="AE167" s="166">
        <f t="shared" si="33"/>
        <v>-3.357964638803148E-2</v>
      </c>
      <c r="AF167" s="166">
        <f t="shared" si="33"/>
        <v>-5.8222853153339538E-4</v>
      </c>
      <c r="AG167" s="166">
        <f t="shared" si="34"/>
        <v>-4.1265191399318137E-4</v>
      </c>
      <c r="AH167" s="166">
        <f t="shared" si="34"/>
        <v>-3.2139807662687864E-4</v>
      </c>
    </row>
    <row r="168" spans="1:34" x14ac:dyDescent="0.2">
      <c r="A168" s="106">
        <v>41178</v>
      </c>
      <c r="B168">
        <f>'Russian Bonds'!B169-'Russian Bonds'!B168</f>
        <v>-4.9999999999998934E-2</v>
      </c>
      <c r="C168">
        <f>'Russian Bonds'!C169-'Russian Bonds'!C168</f>
        <v>-6.0000000000000497E-2</v>
      </c>
      <c r="D168">
        <f>'Russian Bonds'!D169-'Russian Bonds'!D168</f>
        <v>-4.9999999999998934E-2</v>
      </c>
      <c r="E168">
        <f>'Russian Bonds'!E169-'Russian Bonds'!E168</f>
        <v>-4.9999999999998934E-2</v>
      </c>
      <c r="F168">
        <f>'Russian Bonds'!F169-'Russian Bonds'!F168</f>
        <v>-4.0000000000000924E-2</v>
      </c>
      <c r="G168">
        <f>'Russian Bonds'!G169-'Russian Bonds'!G168</f>
        <v>-3.0000000000001137E-2</v>
      </c>
      <c r="H168">
        <f>'Russian Bonds'!H169-'Russian Bonds'!H168</f>
        <v>-4.0000000000000924E-2</v>
      </c>
      <c r="I168">
        <f>'Russian Bonds'!I169-'Russian Bonds'!I168</f>
        <v>-2.9999999999999361E-2</v>
      </c>
      <c r="J168">
        <f>'Russian Bonds'!J169-'Russian Bonds'!J168</f>
        <v>-2.9999999999999361E-2</v>
      </c>
      <c r="K168">
        <f>'Russian Bonds'!K169-'Russian Bonds'!K168</f>
        <v>-3.9999999999999147E-2</v>
      </c>
      <c r="L168">
        <f>'Russian Bonds'!L169-'Russian Bonds'!L168</f>
        <v>-3.9999999999999147E-2</v>
      </c>
      <c r="M168">
        <f>'Russian Bonds'!M169-'Russian Bonds'!M168</f>
        <v>-4.9999999999998934E-2</v>
      </c>
      <c r="O168" s="129">
        <f t="shared" si="35"/>
        <v>-2.9999999999999361E-2</v>
      </c>
      <c r="P168" s="170">
        <f>List1R!X225</f>
        <v>5.7277868241723544</v>
      </c>
      <c r="U168" s="154">
        <f t="shared" si="24"/>
        <v>41548</v>
      </c>
      <c r="V168">
        <f t="shared" si="25"/>
        <v>4.9176470588235446E-2</v>
      </c>
      <c r="W168">
        <f t="shared" si="26"/>
        <v>5.8149553032919174E-2</v>
      </c>
      <c r="X168">
        <f>LN(List1R!W481/List1R!W480)</f>
        <v>-2.1056335437537876E-3</v>
      </c>
      <c r="Y168" s="26">
        <f t="shared" si="27"/>
        <v>0.18445255966279211</v>
      </c>
      <c r="Z168" s="26">
        <f t="shared" si="28"/>
        <v>-1.0600700861668515E-2</v>
      </c>
      <c r="AA168" s="26">
        <f t="shared" si="29"/>
        <v>-6.1247245871497822E-5</v>
      </c>
      <c r="AB168" s="26">
        <f t="shared" si="30"/>
        <v>0.14482397380003947</v>
      </c>
      <c r="AC168" s="26">
        <f t="shared" si="31"/>
        <v>-4.3447192140012199E-5</v>
      </c>
      <c r="AD168" s="26">
        <f t="shared" si="32"/>
        <v>-3.3824459676014809E-5</v>
      </c>
      <c r="AE168" s="166">
        <f t="shared" si="33"/>
        <v>-3.3522359516982035E-2</v>
      </c>
      <c r="AF168" s="166">
        <f t="shared" si="33"/>
        <v>-1.9368079736627758E-4</v>
      </c>
      <c r="AG168" s="166">
        <f t="shared" si="34"/>
        <v>-1.3739208510140378E-4</v>
      </c>
      <c r="AH168" s="166">
        <f t="shared" si="34"/>
        <v>-1.0696233320072782E-4</v>
      </c>
    </row>
    <row r="169" spans="1:34" x14ac:dyDescent="0.2">
      <c r="A169" s="106">
        <v>41179</v>
      </c>
      <c r="B169">
        <f>'Russian Bonds'!B170-'Russian Bonds'!B169</f>
        <v>-5.0000000000000711E-2</v>
      </c>
      <c r="C169">
        <f>'Russian Bonds'!C170-'Russian Bonds'!C169</f>
        <v>-5.9999999999998721E-2</v>
      </c>
      <c r="D169">
        <f>'Russian Bonds'!D170-'Russian Bonds'!D169</f>
        <v>-7.0000000000000284E-2</v>
      </c>
      <c r="E169">
        <f>'Russian Bonds'!E170-'Russian Bonds'!E169</f>
        <v>-8.0000000000000071E-2</v>
      </c>
      <c r="F169">
        <f>'Russian Bonds'!F170-'Russian Bonds'!F169</f>
        <v>-7.0000000000000284E-2</v>
      </c>
      <c r="G169">
        <f>'Russian Bonds'!G170-'Russian Bonds'!G169</f>
        <v>-5.9999999999998721E-2</v>
      </c>
      <c r="H169">
        <f>'Russian Bonds'!H170-'Russian Bonds'!H169</f>
        <v>-3.9999999999999147E-2</v>
      </c>
      <c r="I169">
        <f>'Russian Bonds'!I170-'Russian Bonds'!I169</f>
        <v>-6.0000000000000497E-2</v>
      </c>
      <c r="J169">
        <f>'Russian Bonds'!J170-'Russian Bonds'!J169</f>
        <v>-8.0000000000000071E-2</v>
      </c>
      <c r="K169">
        <f>'Russian Bonds'!K170-'Russian Bonds'!K169</f>
        <v>-7.0000000000000284E-2</v>
      </c>
      <c r="L169">
        <f>'Russian Bonds'!L170-'Russian Bonds'!L169</f>
        <v>-6.0000000000000497E-2</v>
      </c>
      <c r="M169">
        <f>'Russian Bonds'!M170-'Russian Bonds'!M169</f>
        <v>-6.0000000000000497E-2</v>
      </c>
      <c r="O169" s="129">
        <f t="shared" si="35"/>
        <v>-3.9999999999999147E-2</v>
      </c>
      <c r="P169" s="170">
        <f>List1R!X226</f>
        <v>5.7201279572647756</v>
      </c>
      <c r="U169" s="154">
        <f t="shared" si="24"/>
        <v>41549</v>
      </c>
      <c r="V169">
        <f t="shared" si="25"/>
        <v>4.9333333333333479E-2</v>
      </c>
      <c r="W169">
        <f t="shared" si="26"/>
        <v>5.8132668709725804E-2</v>
      </c>
      <c r="X169">
        <f>LN(List1R!W482/List1R!W481)</f>
        <v>5.8682735500520237E-4</v>
      </c>
      <c r="Y169" s="26">
        <f t="shared" si="27"/>
        <v>0.18457014359852461</v>
      </c>
      <c r="Z169" s="26">
        <f t="shared" si="28"/>
        <v>-1.0572953921874517E-2</v>
      </c>
      <c r="AA169" s="26">
        <f t="shared" si="29"/>
        <v>0</v>
      </c>
      <c r="AB169" s="26">
        <f t="shared" si="30"/>
        <v>0.1449530643048943</v>
      </c>
      <c r="AC169" s="26">
        <f t="shared" si="31"/>
        <v>0</v>
      </c>
      <c r="AD169" s="26">
        <f t="shared" si="32"/>
        <v>-5.0773300084643254E-5</v>
      </c>
      <c r="AE169" s="166">
        <f t="shared" si="33"/>
        <v>-3.3434615989133443E-2</v>
      </c>
      <c r="AF169" s="166">
        <f t="shared" si="33"/>
        <v>0</v>
      </c>
      <c r="AG169" s="166">
        <f t="shared" si="34"/>
        <v>0</v>
      </c>
      <c r="AH169" s="166">
        <f t="shared" si="34"/>
        <v>-1.6055927259069265E-4</v>
      </c>
    </row>
    <row r="170" spans="1:34" x14ac:dyDescent="0.2">
      <c r="A170" s="106">
        <v>41180</v>
      </c>
      <c r="B170">
        <f>'Russian Bonds'!B171-'Russian Bonds'!B170</f>
        <v>3.0000000000001137E-2</v>
      </c>
      <c r="C170">
        <f>'Russian Bonds'!C171-'Russian Bonds'!C170</f>
        <v>-9.9999999999997868E-3</v>
      </c>
      <c r="D170">
        <f>'Russian Bonds'!D171-'Russian Bonds'!D170</f>
        <v>-2.9999999999999361E-2</v>
      </c>
      <c r="E170">
        <f>'Russian Bonds'!E171-'Russian Bonds'!E170</f>
        <v>-2.9999999999999361E-2</v>
      </c>
      <c r="F170">
        <f>'Russian Bonds'!F171-'Russian Bonds'!F170</f>
        <v>-1.9999999999999574E-2</v>
      </c>
      <c r="G170">
        <f>'Russian Bonds'!G171-'Russian Bonds'!G170</f>
        <v>0</v>
      </c>
      <c r="H170">
        <f>'Russian Bonds'!H171-'Russian Bonds'!H170</f>
        <v>9.9999999999997868E-3</v>
      </c>
      <c r="I170">
        <f>'Russian Bonds'!I171-'Russian Bonds'!I170</f>
        <v>9.9999999999997868E-3</v>
      </c>
      <c r="J170">
        <f>'Russian Bonds'!J171-'Russian Bonds'!J170</f>
        <v>1.9999999999999574E-2</v>
      </c>
      <c r="K170">
        <f>'Russian Bonds'!K171-'Russian Bonds'!K170</f>
        <v>9.9999999999997868E-3</v>
      </c>
      <c r="L170">
        <f>'Russian Bonds'!L171-'Russian Bonds'!L170</f>
        <v>0</v>
      </c>
      <c r="M170">
        <f>'Russian Bonds'!M171-'Russian Bonds'!M170</f>
        <v>0</v>
      </c>
      <c r="O170" s="129">
        <f t="shared" si="35"/>
        <v>1.9999999999999574E-2</v>
      </c>
      <c r="P170" s="170">
        <f>List1R!X227</f>
        <v>5.7304632367059813</v>
      </c>
      <c r="U170" s="154">
        <f t="shared" si="24"/>
        <v>41550</v>
      </c>
      <c r="V170">
        <f t="shared" si="25"/>
        <v>4.9254901960784463E-2</v>
      </c>
      <c r="W170">
        <f t="shared" si="26"/>
        <v>5.8185415951783517E-2</v>
      </c>
      <c r="X170">
        <f>LN(List1R!W483/List1R!W482)</f>
        <v>1.5306882474097915E-3</v>
      </c>
      <c r="Y170" s="26">
        <f t="shared" si="27"/>
        <v>0.18461442066039807</v>
      </c>
      <c r="Z170" s="26">
        <f t="shared" si="28"/>
        <v>-1.0586426480600302E-2</v>
      </c>
      <c r="AA170" s="26">
        <f t="shared" si="29"/>
        <v>0</v>
      </c>
      <c r="AB170" s="26">
        <f t="shared" si="30"/>
        <v>0.14496139442475559</v>
      </c>
      <c r="AC170" s="26">
        <f t="shared" si="31"/>
        <v>0</v>
      </c>
      <c r="AD170" s="26">
        <f t="shared" si="32"/>
        <v>-1.5234723418920747E-4</v>
      </c>
      <c r="AE170" s="166">
        <f t="shared" si="33"/>
        <v>-3.3477219960617297E-2</v>
      </c>
      <c r="AF170" s="166">
        <f t="shared" si="33"/>
        <v>0</v>
      </c>
      <c r="AG170" s="166">
        <f t="shared" si="34"/>
        <v>0</v>
      </c>
      <c r="AH170" s="166">
        <f t="shared" si="34"/>
        <v>-4.8176425526497114E-4</v>
      </c>
    </row>
    <row r="171" spans="1:34" x14ac:dyDescent="0.2">
      <c r="A171" s="106">
        <v>41181</v>
      </c>
      <c r="B171">
        <f>'Russian Bonds'!B172-'Russian Bonds'!B171</f>
        <v>4.9999999999998934E-2</v>
      </c>
      <c r="C171">
        <f>'Russian Bonds'!C172-'Russian Bonds'!C171</f>
        <v>3.9999999999999147E-2</v>
      </c>
      <c r="D171">
        <f>'Russian Bonds'!D172-'Russian Bonds'!D171</f>
        <v>1.9999999999999574E-2</v>
      </c>
      <c r="E171">
        <f>'Russian Bonds'!E172-'Russian Bonds'!E171</f>
        <v>-1.0000000000001563E-2</v>
      </c>
      <c r="F171">
        <f>'Russian Bonds'!F172-'Russian Bonds'!F171</f>
        <v>-7.0000000000000284E-2</v>
      </c>
      <c r="G171">
        <f>'Russian Bonds'!G172-'Russian Bonds'!G171</f>
        <v>-0.10000000000000142</v>
      </c>
      <c r="H171">
        <f>'Russian Bonds'!H172-'Russian Bonds'!H171</f>
        <v>-9.9999999999999645E-2</v>
      </c>
      <c r="I171">
        <f>'Russian Bonds'!I172-'Russian Bonds'!I171</f>
        <v>-8.0000000000000071E-2</v>
      </c>
      <c r="J171">
        <f>'Russian Bonds'!J172-'Russian Bonds'!J171</f>
        <v>-7.0000000000000284E-2</v>
      </c>
      <c r="K171">
        <f>'Russian Bonds'!K172-'Russian Bonds'!K171</f>
        <v>-6.0000000000000497E-2</v>
      </c>
      <c r="L171">
        <f>'Russian Bonds'!L172-'Russian Bonds'!L171</f>
        <v>-5.0000000000000711E-2</v>
      </c>
      <c r="M171">
        <f>'Russian Bonds'!M172-'Russian Bonds'!M171</f>
        <v>-5.0000000000000711E-2</v>
      </c>
      <c r="O171" s="129">
        <f t="shared" si="35"/>
        <v>3.9999999999999147E-2</v>
      </c>
      <c r="P171" s="170">
        <f>List1R!X228</f>
        <v>5.7489087991991177</v>
      </c>
      <c r="U171" s="154">
        <f t="shared" si="24"/>
        <v>41551</v>
      </c>
      <c r="V171">
        <f t="shared" si="25"/>
        <v>4.9333333333333479E-2</v>
      </c>
      <c r="W171">
        <f t="shared" si="26"/>
        <v>5.8185415951783517E-2</v>
      </c>
      <c r="X171">
        <f>LN(List1R!W484/List1R!W483)</f>
        <v>1.5993423268473659E-3</v>
      </c>
      <c r="Y171" s="26">
        <f t="shared" si="27"/>
        <v>0.18469285203294708</v>
      </c>
      <c r="Z171" s="26">
        <f t="shared" si="28"/>
        <v>-1.0594063067412863E-2</v>
      </c>
      <c r="AA171" s="26">
        <f t="shared" si="29"/>
        <v>-1.2264595880685683E-4</v>
      </c>
      <c r="AB171" s="26">
        <f t="shared" si="30"/>
        <v>0.14503982579730462</v>
      </c>
      <c r="AC171" s="26">
        <f t="shared" si="31"/>
        <v>-8.7023895478382211E-5</v>
      </c>
      <c r="AD171" s="26">
        <f t="shared" si="32"/>
        <v>-5.0805940808167691E-5</v>
      </c>
      <c r="AE171" s="166">
        <f t="shared" si="33"/>
        <v>-3.3501368968494594E-2</v>
      </c>
      <c r="AF171" s="166">
        <f t="shared" si="33"/>
        <v>-3.8784057564485467E-4</v>
      </c>
      <c r="AG171" s="166">
        <f t="shared" si="34"/>
        <v>-2.751937205721161E-4</v>
      </c>
      <c r="AH171" s="166">
        <f t="shared" si="34"/>
        <v>-1.6066249162150571E-4</v>
      </c>
    </row>
    <row r="172" spans="1:34" x14ac:dyDescent="0.2">
      <c r="A172" s="106">
        <v>41184</v>
      </c>
      <c r="B172">
        <f>'Russian Bonds'!B173-'Russian Bonds'!B172</f>
        <v>-1.9999999999999574E-2</v>
      </c>
      <c r="C172">
        <f>'Russian Bonds'!C173-'Russian Bonds'!C172</f>
        <v>9.9999999999997868E-3</v>
      </c>
      <c r="D172">
        <f>'Russian Bonds'!D173-'Russian Bonds'!D172</f>
        <v>1.9999999999999574E-2</v>
      </c>
      <c r="E172">
        <f>'Russian Bonds'!E173-'Russian Bonds'!E172</f>
        <v>3.0000000000001137E-2</v>
      </c>
      <c r="F172">
        <f>'Russian Bonds'!F173-'Russian Bonds'!F172</f>
        <v>1.9999999999999574E-2</v>
      </c>
      <c r="G172">
        <f>'Russian Bonds'!G173-'Russian Bonds'!G172</f>
        <v>2.000000000000135E-2</v>
      </c>
      <c r="H172">
        <f>'Russian Bonds'!H173-'Russian Bonds'!H172</f>
        <v>1.9999999999999574E-2</v>
      </c>
      <c r="I172">
        <f>'Russian Bonds'!I173-'Russian Bonds'!I172</f>
        <v>1.9999999999999574E-2</v>
      </c>
      <c r="J172">
        <f>'Russian Bonds'!J173-'Russian Bonds'!J172</f>
        <v>2.000000000000135E-2</v>
      </c>
      <c r="K172">
        <f>'Russian Bonds'!K173-'Russian Bonds'!K172</f>
        <v>1.9999999999999574E-2</v>
      </c>
      <c r="L172">
        <f>'Russian Bonds'!L173-'Russian Bonds'!L172</f>
        <v>9.9999999999997868E-3</v>
      </c>
      <c r="M172">
        <f>'Russian Bonds'!M173-'Russian Bonds'!M172</f>
        <v>9.9999999999997868E-3</v>
      </c>
      <c r="O172" s="129">
        <f t="shared" si="35"/>
        <v>3.0000000000001137E-2</v>
      </c>
      <c r="P172" s="170">
        <f>List1R!X229</f>
        <v>5.7466673322228816</v>
      </c>
      <c r="U172" s="154">
        <f t="shared" si="24"/>
        <v>41552</v>
      </c>
      <c r="V172">
        <f t="shared" si="25"/>
        <v>4.9372549019607984E-2</v>
      </c>
      <c r="W172">
        <f t="shared" si="26"/>
        <v>5.8182403111873129E-2</v>
      </c>
      <c r="X172">
        <f>LN(List1R!W485/List1R!W484)</f>
        <v>-5.2247662494098006E-4</v>
      </c>
      <c r="Y172" s="26">
        <f t="shared" si="27"/>
        <v>0.18472505880550122</v>
      </c>
      <c r="Z172" s="26">
        <f t="shared" si="28"/>
        <v>-1.0604035682456919E-2</v>
      </c>
      <c r="AA172" s="26">
        <f t="shared" si="29"/>
        <v>-8.1776446866904033E-5</v>
      </c>
      <c r="AB172" s="26">
        <f t="shared" si="30"/>
        <v>0.14507408580292508</v>
      </c>
      <c r="AC172" s="26">
        <f t="shared" si="31"/>
        <v>-5.8029634321168789E-5</v>
      </c>
      <c r="AD172" s="26">
        <f t="shared" si="32"/>
        <v>0</v>
      </c>
      <c r="AE172" s="166">
        <f t="shared" si="33"/>
        <v>-3.3532905146261872E-2</v>
      </c>
      <c r="AF172" s="166">
        <f t="shared" si="33"/>
        <v>-2.5859983105515707E-4</v>
      </c>
      <c r="AG172" s="166">
        <f t="shared" si="34"/>
        <v>-1.8350581624157234E-4</v>
      </c>
      <c r="AH172" s="166">
        <f t="shared" si="34"/>
        <v>0</v>
      </c>
    </row>
    <row r="173" spans="1:34" x14ac:dyDescent="0.2">
      <c r="A173" s="106">
        <v>41185</v>
      </c>
      <c r="B173">
        <f>'Russian Bonds'!B174-'Russian Bonds'!B173</f>
        <v>4.9999999999998934E-2</v>
      </c>
      <c r="C173">
        <f>'Russian Bonds'!C174-'Russian Bonds'!C173</f>
        <v>1.9999999999999574E-2</v>
      </c>
      <c r="D173">
        <f>'Russian Bonds'!D174-'Russian Bonds'!D173</f>
        <v>1.9999999999999574E-2</v>
      </c>
      <c r="E173">
        <f>'Russian Bonds'!E174-'Russian Bonds'!E173</f>
        <v>2.9999999999999361E-2</v>
      </c>
      <c r="F173">
        <f>'Russian Bonds'!F174-'Russian Bonds'!F173</f>
        <v>8.9999999999999858E-2</v>
      </c>
      <c r="G173">
        <f>'Russian Bonds'!G174-'Russian Bonds'!G173</f>
        <v>9.9999999999999645E-2</v>
      </c>
      <c r="H173">
        <f>'Russian Bonds'!H174-'Russian Bonds'!H173</f>
        <v>8.9999999999999858E-2</v>
      </c>
      <c r="I173">
        <f>'Russian Bonds'!I174-'Russian Bonds'!I173</f>
        <v>7.0000000000000284E-2</v>
      </c>
      <c r="J173">
        <f>'Russian Bonds'!J174-'Russian Bonds'!J173</f>
        <v>6.9999999999998508E-2</v>
      </c>
      <c r="K173">
        <f>'Russian Bonds'!K174-'Russian Bonds'!K173</f>
        <v>6.0000000000000497E-2</v>
      </c>
      <c r="L173">
        <f>'Russian Bonds'!L174-'Russian Bonds'!L173</f>
        <v>6.0000000000000497E-2</v>
      </c>
      <c r="M173">
        <f>'Russian Bonds'!M174-'Russian Bonds'!M173</f>
        <v>6.0000000000000497E-2</v>
      </c>
      <c r="O173" s="129">
        <f t="shared" si="35"/>
        <v>9.9999999999999645E-2</v>
      </c>
      <c r="P173" s="170">
        <f>List1R!X230</f>
        <v>5.7617888030227347</v>
      </c>
      <c r="U173" s="154">
        <f t="shared" si="24"/>
        <v>41555</v>
      </c>
      <c r="V173">
        <f t="shared" si="25"/>
        <v>4.9058823529411898E-2</v>
      </c>
      <c r="W173">
        <f t="shared" si="26"/>
        <v>5.825081091376795E-2</v>
      </c>
      <c r="X173">
        <f>LN(List1R!W486/List1R!W485)</f>
        <v>-1.3297974853542401E-3</v>
      </c>
      <c r="Y173" s="26">
        <f t="shared" si="27"/>
        <v>0.18457047365981097</v>
      </c>
      <c r="Z173" s="26">
        <f t="shared" si="28"/>
        <v>-1.0585563388102575E-2</v>
      </c>
      <c r="AA173" s="26">
        <f t="shared" si="29"/>
        <v>-4.0861942624691336E-5</v>
      </c>
      <c r="AB173" s="26">
        <f t="shared" si="30"/>
        <v>0.14487288113378746</v>
      </c>
      <c r="AC173" s="26">
        <f t="shared" si="31"/>
        <v>-2.8974576226756876E-5</v>
      </c>
      <c r="AD173" s="26">
        <f t="shared" si="32"/>
        <v>0</v>
      </c>
      <c r="AE173" s="166">
        <f t="shared" si="33"/>
        <v>-3.3474490622493074E-2</v>
      </c>
      <c r="AF173" s="166">
        <f t="shared" si="33"/>
        <v>-1.292168083131435E-4</v>
      </c>
      <c r="AG173" s="166">
        <f t="shared" si="34"/>
        <v>-9.1625655114719082E-5</v>
      </c>
      <c r="AH173" s="166">
        <f t="shared" si="34"/>
        <v>0</v>
      </c>
    </row>
    <row r="174" spans="1:34" x14ac:dyDescent="0.2">
      <c r="A174" s="106">
        <v>41186</v>
      </c>
      <c r="B174">
        <f>'Russian Bonds'!B175-'Russian Bonds'!B174</f>
        <v>-8.9999999999999858E-2</v>
      </c>
      <c r="C174">
        <f>'Russian Bonds'!C175-'Russian Bonds'!C174</f>
        <v>0</v>
      </c>
      <c r="D174">
        <f>'Russian Bonds'!D175-'Russian Bonds'!D174</f>
        <v>5.0000000000000711E-2</v>
      </c>
      <c r="E174">
        <f>'Russian Bonds'!E175-'Russian Bonds'!E174</f>
        <v>7.0000000000000284E-2</v>
      </c>
      <c r="F174">
        <f>'Russian Bonds'!F175-'Russian Bonds'!F174</f>
        <v>5.0000000000000711E-2</v>
      </c>
      <c r="G174">
        <f>'Russian Bonds'!G175-'Russian Bonds'!G174</f>
        <v>4.9999999999998934E-2</v>
      </c>
      <c r="H174">
        <f>'Russian Bonds'!H175-'Russian Bonds'!H174</f>
        <v>5.0000000000000711E-2</v>
      </c>
      <c r="I174">
        <f>'Russian Bonds'!I175-'Russian Bonds'!I174</f>
        <v>5.0000000000000711E-2</v>
      </c>
      <c r="J174">
        <f>'Russian Bonds'!J175-'Russian Bonds'!J174</f>
        <v>3.0000000000001137E-2</v>
      </c>
      <c r="K174">
        <f>'Russian Bonds'!K175-'Russian Bonds'!K174</f>
        <v>2.9999999999999361E-2</v>
      </c>
      <c r="L174">
        <f>'Russian Bonds'!L175-'Russian Bonds'!L174</f>
        <v>2.9999999999999361E-2</v>
      </c>
      <c r="M174">
        <f>'Russian Bonds'!M175-'Russian Bonds'!M174</f>
        <v>4.0000000000000924E-2</v>
      </c>
      <c r="O174" s="129">
        <f t="shared" si="35"/>
        <v>7.0000000000000284E-2</v>
      </c>
      <c r="P174" s="170">
        <f>List1R!X231</f>
        <v>5.7583421015909879</v>
      </c>
      <c r="U174" s="154">
        <f t="shared" si="24"/>
        <v>41556</v>
      </c>
      <c r="V174">
        <f t="shared" si="25"/>
        <v>4.8980392156862881E-2</v>
      </c>
      <c r="W174">
        <f t="shared" si="26"/>
        <v>5.8165610518690049E-2</v>
      </c>
      <c r="X174">
        <f>LN(List1R!W487/List1R!W486)</f>
        <v>2.107853773495625E-3</v>
      </c>
      <c r="Y174" s="26">
        <f t="shared" si="27"/>
        <v>0.18429383652930503</v>
      </c>
      <c r="Z174" s="26">
        <f t="shared" si="28"/>
        <v>-1.0553555307560273E-2</v>
      </c>
      <c r="AA174" s="26">
        <f t="shared" si="29"/>
        <v>-1.020021022231871E-4</v>
      </c>
      <c r="AB174" s="26">
        <f t="shared" si="30"/>
        <v>0.14465430758237685</v>
      </c>
      <c r="AC174" s="26">
        <f t="shared" si="31"/>
        <v>-7.2327153791189446E-5</v>
      </c>
      <c r="AD174" s="26">
        <f t="shared" si="32"/>
        <v>-1.0137560515815147E-4</v>
      </c>
      <c r="AE174" s="166">
        <f t="shared" si="33"/>
        <v>-3.3373272184449285E-2</v>
      </c>
      <c r="AF174" s="166">
        <f t="shared" si="33"/>
        <v>-3.2255896915059595E-4</v>
      </c>
      <c r="AG174" s="166">
        <f t="shared" si="34"/>
        <v>-2.2871854265744111E-4</v>
      </c>
      <c r="AH174" s="166">
        <f t="shared" si="34"/>
        <v>-3.2057781147767271E-4</v>
      </c>
    </row>
    <row r="175" spans="1:34" x14ac:dyDescent="0.2">
      <c r="A175" s="106">
        <v>41187</v>
      </c>
      <c r="B175">
        <f>'Russian Bonds'!B176-'Russian Bonds'!B175</f>
        <v>0.26000000000000156</v>
      </c>
      <c r="C175">
        <f>'Russian Bonds'!C176-'Russian Bonds'!C175</f>
        <v>0.10000000000000142</v>
      </c>
      <c r="D175">
        <f>'Russian Bonds'!D176-'Russian Bonds'!D175</f>
        <v>0</v>
      </c>
      <c r="E175">
        <f>'Russian Bonds'!E176-'Russian Bonds'!E175</f>
        <v>-4.0000000000000924E-2</v>
      </c>
      <c r="F175">
        <f>'Russian Bonds'!F176-'Russian Bonds'!F175</f>
        <v>-3.9999999999999147E-2</v>
      </c>
      <c r="G175">
        <f>'Russian Bonds'!G176-'Russian Bonds'!G175</f>
        <v>0</v>
      </c>
      <c r="H175">
        <f>'Russian Bonds'!H176-'Russian Bonds'!H175</f>
        <v>3.9999999999999147E-2</v>
      </c>
      <c r="I175">
        <f>'Russian Bonds'!I176-'Russian Bonds'!I175</f>
        <v>3.9999999999999147E-2</v>
      </c>
      <c r="J175">
        <f>'Russian Bonds'!J176-'Russian Bonds'!J175</f>
        <v>1.9999999999999574E-2</v>
      </c>
      <c r="K175">
        <f>'Russian Bonds'!K176-'Russian Bonds'!K175</f>
        <v>1.0000000000001563E-2</v>
      </c>
      <c r="L175">
        <f>'Russian Bonds'!L176-'Russian Bonds'!L175</f>
        <v>2.000000000000135E-2</v>
      </c>
      <c r="M175">
        <f>'Russian Bonds'!M176-'Russian Bonds'!M175</f>
        <v>1.9999999999999574E-2</v>
      </c>
      <c r="O175" s="129">
        <f t="shared" si="35"/>
        <v>0.10000000000000142</v>
      </c>
      <c r="P175" s="170">
        <f>List1R!X232</f>
        <v>5.7414754090749573</v>
      </c>
      <c r="U175" s="154">
        <f t="shared" si="24"/>
        <v>41557</v>
      </c>
      <c r="V175">
        <f t="shared" si="25"/>
        <v>4.8745098039215812E-2</v>
      </c>
      <c r="W175">
        <f t="shared" si="26"/>
        <v>5.8168295467630429E-2</v>
      </c>
      <c r="X175">
        <f>LN(List1R!W488/List1R!W487)</f>
        <v>1.513395219271372E-3</v>
      </c>
      <c r="Y175" s="26">
        <f t="shared" si="27"/>
        <v>0.18406478853691732</v>
      </c>
      <c r="Z175" s="26">
        <f t="shared" si="28"/>
        <v>-1.0548836725788928E-2</v>
      </c>
      <c r="AA175" s="26">
        <f t="shared" si="29"/>
        <v>-8.1510426517128498E-5</v>
      </c>
      <c r="AB175" s="26">
        <f t="shared" si="30"/>
        <v>0.14442342981273257</v>
      </c>
      <c r="AC175" s="26">
        <f t="shared" si="31"/>
        <v>-5.7769371925093081E-5</v>
      </c>
      <c r="AD175" s="26">
        <f t="shared" si="32"/>
        <v>-6.7491834436467875E-5</v>
      </c>
      <c r="AE175" s="166">
        <f t="shared" si="33"/>
        <v>-3.3358350718726081E-2</v>
      </c>
      <c r="AF175" s="166">
        <f t="shared" si="33"/>
        <v>-2.5775860084591173E-4</v>
      </c>
      <c r="AG175" s="166">
        <f t="shared" si="34"/>
        <v>-1.8268279428068022E-4</v>
      </c>
      <c r="AH175" s="166">
        <f t="shared" si="34"/>
        <v>-2.1342792028222529E-4</v>
      </c>
    </row>
    <row r="176" spans="1:34" x14ac:dyDescent="0.2">
      <c r="A176" s="106">
        <v>41188</v>
      </c>
      <c r="B176">
        <f>'Russian Bonds'!B177-'Russian Bonds'!B176</f>
        <v>-0.22000000000000064</v>
      </c>
      <c r="C176">
        <f>'Russian Bonds'!C177-'Russian Bonds'!C176</f>
        <v>-0.11000000000000121</v>
      </c>
      <c r="D176">
        <f>'Russian Bonds'!D177-'Russian Bonds'!D176</f>
        <v>-3.9999999999999147E-2</v>
      </c>
      <c r="E176">
        <f>'Russian Bonds'!E177-'Russian Bonds'!E176</f>
        <v>0</v>
      </c>
      <c r="F176">
        <f>'Russian Bonds'!F177-'Russian Bonds'!F176</f>
        <v>2.9999999999999361E-2</v>
      </c>
      <c r="G176">
        <f>'Russian Bonds'!G177-'Russian Bonds'!G176</f>
        <v>4.0000000000000924E-2</v>
      </c>
      <c r="H176">
        <f>'Russian Bonds'!H177-'Russian Bonds'!H176</f>
        <v>4.0000000000000924E-2</v>
      </c>
      <c r="I176">
        <f>'Russian Bonds'!I177-'Russian Bonds'!I176</f>
        <v>4.0000000000000924E-2</v>
      </c>
      <c r="J176">
        <f>'Russian Bonds'!J177-'Russian Bonds'!J176</f>
        <v>3.9999999999999147E-2</v>
      </c>
      <c r="K176">
        <f>'Russian Bonds'!K177-'Russian Bonds'!K176</f>
        <v>4.9999999999998934E-2</v>
      </c>
      <c r="L176">
        <f>'Russian Bonds'!L177-'Russian Bonds'!L176</f>
        <v>4.9999999999998934E-2</v>
      </c>
      <c r="M176">
        <f>'Russian Bonds'!M177-'Russian Bonds'!M176</f>
        <v>4.9999999999998934E-2</v>
      </c>
      <c r="O176" s="129">
        <f t="shared" si="35"/>
        <v>4.9999999999998934E-2</v>
      </c>
      <c r="P176" s="170">
        <f>List1R!X233</f>
        <v>5.7340114799936615</v>
      </c>
      <c r="U176" s="154">
        <f t="shared" si="24"/>
        <v>41558</v>
      </c>
      <c r="V176">
        <f t="shared" si="25"/>
        <v>4.8745098039215826E-2</v>
      </c>
      <c r="W176">
        <f t="shared" si="26"/>
        <v>5.8181307495042266E-2</v>
      </c>
      <c r="X176">
        <f>LN(List1R!W489/List1R!W488)</f>
        <v>1.7351318494059089E-3</v>
      </c>
      <c r="Y176" s="26">
        <f t="shared" si="27"/>
        <v>0.18409505903922385</v>
      </c>
      <c r="Z176" s="26">
        <f t="shared" si="28"/>
        <v>-1.055212554800236E-2</v>
      </c>
      <c r="AA176" s="26">
        <f t="shared" si="29"/>
        <v>-1.0190537306665876E-4</v>
      </c>
      <c r="AB176" s="26">
        <f t="shared" si="30"/>
        <v>0.14444483269321493</v>
      </c>
      <c r="AC176" s="26">
        <f t="shared" si="31"/>
        <v>-7.222241634660849E-5</v>
      </c>
      <c r="AD176" s="26">
        <f t="shared" si="32"/>
        <v>-3.3751285233352741E-5</v>
      </c>
      <c r="AE176" s="166">
        <f t="shared" si="33"/>
        <v>-3.3368750887739884E-2</v>
      </c>
      <c r="AF176" s="166">
        <f t="shared" si="33"/>
        <v>-3.2225308469981947E-4</v>
      </c>
      <c r="AG176" s="166">
        <f t="shared" si="34"/>
        <v>-2.2838733377625962E-4</v>
      </c>
      <c r="AH176" s="166">
        <f t="shared" si="34"/>
        <v>-1.0673093529540229E-4</v>
      </c>
    </row>
    <row r="177" spans="1:34" x14ac:dyDescent="0.2">
      <c r="A177" s="106">
        <v>41191</v>
      </c>
      <c r="B177">
        <f>'Russian Bonds'!B178-'Russian Bonds'!B177</f>
        <v>7.0000000000000284E-2</v>
      </c>
      <c r="C177">
        <f>'Russian Bonds'!C178-'Russian Bonds'!C177</f>
        <v>4.0000000000000924E-2</v>
      </c>
      <c r="D177">
        <f>'Russian Bonds'!D178-'Russian Bonds'!D177</f>
        <v>1.9999999999999574E-2</v>
      </c>
      <c r="E177">
        <f>'Russian Bonds'!E178-'Russian Bonds'!E177</f>
        <v>1.0000000000001563E-2</v>
      </c>
      <c r="F177">
        <f>'Russian Bonds'!F178-'Russian Bonds'!F177</f>
        <v>6.0000000000000497E-2</v>
      </c>
      <c r="G177">
        <f>'Russian Bonds'!G178-'Russian Bonds'!G177</f>
        <v>7.0000000000000284E-2</v>
      </c>
      <c r="H177">
        <f>'Russian Bonds'!H178-'Russian Bonds'!H177</f>
        <v>5.9999999999998721E-2</v>
      </c>
      <c r="I177">
        <f>'Russian Bonds'!I178-'Russian Bonds'!I177</f>
        <v>4.9999999999998934E-2</v>
      </c>
      <c r="J177">
        <f>'Russian Bonds'!J178-'Russian Bonds'!J177</f>
        <v>4.0000000000000924E-2</v>
      </c>
      <c r="K177">
        <f>'Russian Bonds'!K178-'Russian Bonds'!K177</f>
        <v>2.9999999999999361E-2</v>
      </c>
      <c r="L177">
        <f>'Russian Bonds'!L178-'Russian Bonds'!L177</f>
        <v>3.0000000000001137E-2</v>
      </c>
      <c r="M177">
        <f>'Russian Bonds'!M178-'Russian Bonds'!M177</f>
        <v>3.0000000000001137E-2</v>
      </c>
      <c r="O177" s="129">
        <f t="shared" si="35"/>
        <v>7.0000000000000284E-2</v>
      </c>
      <c r="P177" s="170">
        <f>List1R!X234</f>
        <v>5.727583723566406</v>
      </c>
      <c r="U177" s="154">
        <f t="shared" si="24"/>
        <v>41559</v>
      </c>
      <c r="V177">
        <f t="shared" si="25"/>
        <v>4.8666666666666809E-2</v>
      </c>
      <c r="W177">
        <f t="shared" si="26"/>
        <v>5.8090436431316901E-2</v>
      </c>
      <c r="X177">
        <f>LN(List1R!W490/List1R!W489)</f>
        <v>2.8612582839468621E-4</v>
      </c>
      <c r="Y177" s="26">
        <f t="shared" si="27"/>
        <v>0.18380522996076548</v>
      </c>
      <c r="Z177" s="26">
        <f t="shared" si="28"/>
        <v>-1.0542506251781016E-2</v>
      </c>
      <c r="AA177" s="26">
        <f t="shared" si="29"/>
        <v>-1.0174506195475304E-4</v>
      </c>
      <c r="AB177" s="26">
        <f t="shared" si="30"/>
        <v>0.1442169317219123</v>
      </c>
      <c r="AC177" s="26">
        <f t="shared" si="31"/>
        <v>-7.2108465860955899E-5</v>
      </c>
      <c r="AD177" s="26">
        <f t="shared" si="32"/>
        <v>-8.4245276943621279E-5</v>
      </c>
      <c r="AE177" s="166">
        <f t="shared" si="33"/>
        <v>-3.3338332002192585E-2</v>
      </c>
      <c r="AF177" s="166">
        <f t="shared" si="33"/>
        <v>-3.2174613645196326E-4</v>
      </c>
      <c r="AG177" s="166">
        <f t="shared" si="34"/>
        <v>-2.280269907011151E-4</v>
      </c>
      <c r="AH177" s="166">
        <f t="shared" si="34"/>
        <v>-2.6640695725351182E-4</v>
      </c>
    </row>
    <row r="178" spans="1:34" x14ac:dyDescent="0.2">
      <c r="A178" s="106">
        <v>41192</v>
      </c>
      <c r="B178">
        <f>'Russian Bonds'!B179-'Russian Bonds'!B178</f>
        <v>-9.9999999999997868E-3</v>
      </c>
      <c r="C178">
        <f>'Russian Bonds'!C179-'Russian Bonds'!C178</f>
        <v>-3.0000000000001137E-2</v>
      </c>
      <c r="D178">
        <f>'Russian Bonds'!D179-'Russian Bonds'!D178</f>
        <v>-1.9999999999999574E-2</v>
      </c>
      <c r="E178">
        <f>'Russian Bonds'!E179-'Russian Bonds'!E178</f>
        <v>0</v>
      </c>
      <c r="F178">
        <f>'Russian Bonds'!F179-'Russian Bonds'!F178</f>
        <v>9.9999999999997868E-3</v>
      </c>
      <c r="G178">
        <f>'Russian Bonds'!G179-'Russian Bonds'!G178</f>
        <v>-9.9999999999997868E-3</v>
      </c>
      <c r="H178">
        <f>'Russian Bonds'!H179-'Russian Bonds'!H178</f>
        <v>-9.9999999999997868E-3</v>
      </c>
      <c r="I178">
        <f>'Russian Bonds'!I179-'Russian Bonds'!I178</f>
        <v>3.0000000000001137E-2</v>
      </c>
      <c r="J178">
        <f>'Russian Bonds'!J179-'Russian Bonds'!J178</f>
        <v>8.9999999999999858E-2</v>
      </c>
      <c r="K178">
        <f>'Russian Bonds'!K179-'Russian Bonds'!K178</f>
        <v>0.10000000000000142</v>
      </c>
      <c r="L178">
        <f>'Russian Bonds'!L179-'Russian Bonds'!L178</f>
        <v>8.9999999999999858E-2</v>
      </c>
      <c r="M178">
        <f>'Russian Bonds'!M179-'Russian Bonds'!M178</f>
        <v>8.0000000000000071E-2</v>
      </c>
      <c r="O178" s="129">
        <f t="shared" si="35"/>
        <v>0.10000000000000142</v>
      </c>
      <c r="P178" s="170">
        <f>List1R!X235</f>
        <v>5.7136917761773161</v>
      </c>
      <c r="U178" s="154">
        <f t="shared" si="24"/>
        <v>41562</v>
      </c>
      <c r="V178">
        <f t="shared" si="25"/>
        <v>4.8392156862745228E-2</v>
      </c>
      <c r="W178">
        <f t="shared" si="26"/>
        <v>5.8076855248350372E-2</v>
      </c>
      <c r="X178">
        <f>LN(List1R!W491/List1R!W490)</f>
        <v>-1.6309399349989043E-3</v>
      </c>
      <c r="Y178" s="26">
        <f t="shared" si="27"/>
        <v>0.18349912560072276</v>
      </c>
      <c r="Z178" s="26">
        <f t="shared" si="28"/>
        <v>-1.0512077445644356E-2</v>
      </c>
      <c r="AA178" s="26">
        <f t="shared" si="29"/>
        <v>-6.0953825203082818E-5</v>
      </c>
      <c r="AB178" s="26">
        <f t="shared" si="30"/>
        <v>0.14392008285992994</v>
      </c>
      <c r="AC178" s="26">
        <f t="shared" si="31"/>
        <v>-4.3176024857978057E-5</v>
      </c>
      <c r="AD178" s="26">
        <f t="shared" si="32"/>
        <v>-6.7275212001309027E-5</v>
      </c>
      <c r="AE178" s="166">
        <f t="shared" si="33"/>
        <v>-3.324210766832103E-2</v>
      </c>
      <c r="AF178" s="166">
        <f t="shared" si="33"/>
        <v>-1.9275291974151713E-4</v>
      </c>
      <c r="AG178" s="166">
        <f t="shared" si="34"/>
        <v>-1.3653457886325863E-4</v>
      </c>
      <c r="AH178" s="166">
        <f t="shared" si="34"/>
        <v>-2.1274289999483119E-4</v>
      </c>
    </row>
    <row r="179" spans="1:34" x14ac:dyDescent="0.2">
      <c r="A179" s="106">
        <v>41193</v>
      </c>
      <c r="B179">
        <f>'Russian Bonds'!B180-'Russian Bonds'!B179</f>
        <v>9.9999999999999645E-2</v>
      </c>
      <c r="C179">
        <f>'Russian Bonds'!C180-'Russian Bonds'!C179</f>
        <v>5.0000000000000711E-2</v>
      </c>
      <c r="D179">
        <f>'Russian Bonds'!D180-'Russian Bonds'!D179</f>
        <v>1.9999999999999574E-2</v>
      </c>
      <c r="E179">
        <f>'Russian Bonds'!E180-'Russian Bonds'!E179</f>
        <v>-1.0000000000001563E-2</v>
      </c>
      <c r="F179">
        <f>'Russian Bonds'!F180-'Russian Bonds'!F179</f>
        <v>-9.9999999999997868E-3</v>
      </c>
      <c r="G179">
        <f>'Russian Bonds'!G180-'Russian Bonds'!G179</f>
        <v>2.9999999999999361E-2</v>
      </c>
      <c r="H179">
        <f>'Russian Bonds'!H180-'Russian Bonds'!H179</f>
        <v>7.0000000000000284E-2</v>
      </c>
      <c r="I179">
        <f>'Russian Bonds'!I180-'Russian Bonds'!I179</f>
        <v>4.9999999999998934E-2</v>
      </c>
      <c r="J179">
        <f>'Russian Bonds'!J180-'Russian Bonds'!J179</f>
        <v>-1.9999999999999574E-2</v>
      </c>
      <c r="K179">
        <f>'Russian Bonds'!K180-'Russian Bonds'!K179</f>
        <v>-4.0000000000000924E-2</v>
      </c>
      <c r="L179">
        <f>'Russian Bonds'!L180-'Russian Bonds'!L179</f>
        <v>-3.0000000000001137E-2</v>
      </c>
      <c r="M179">
        <f>'Russian Bonds'!M180-'Russian Bonds'!M179</f>
        <v>0</v>
      </c>
      <c r="O179" s="129">
        <f t="shared" si="35"/>
        <v>7.0000000000000284E-2</v>
      </c>
      <c r="P179" s="170">
        <f>List1R!X236</f>
        <v>5.7053050581501292</v>
      </c>
      <c r="U179" s="154">
        <f t="shared" si="24"/>
        <v>41563</v>
      </c>
      <c r="V179">
        <f t="shared" si="25"/>
        <v>4.8039215686274644E-2</v>
      </c>
      <c r="W179">
        <f t="shared" si="26"/>
        <v>5.8065274438493131E-2</v>
      </c>
      <c r="X179">
        <f>LN(List1R!W492/List1R!W491)</f>
        <v>1.3981379338192046E-4</v>
      </c>
      <c r="Y179" s="26">
        <f t="shared" si="27"/>
        <v>0.18311924343186112</v>
      </c>
      <c r="Z179" s="26">
        <f t="shared" si="28"/>
        <v>-1.0480369349951241E-2</v>
      </c>
      <c r="AA179" s="26">
        <f t="shared" si="29"/>
        <v>4.0559122165604831E-5</v>
      </c>
      <c r="AB179" s="26">
        <f t="shared" si="30"/>
        <v>0.14354809294636264</v>
      </c>
      <c r="AC179" s="26">
        <f t="shared" si="31"/>
        <v>2.8709618589271914E-5</v>
      </c>
      <c r="AD179" s="26">
        <f t="shared" si="32"/>
        <v>-8.3905600470995183E-5</v>
      </c>
      <c r="AE179" s="166">
        <f t="shared" si="33"/>
        <v>-3.3141837865664214E-2</v>
      </c>
      <c r="AF179" s="166">
        <f t="shared" si="33"/>
        <v>1.2825920594033231E-4</v>
      </c>
      <c r="AG179" s="166">
        <f t="shared" si="34"/>
        <v>9.0787785496809398E-5</v>
      </c>
      <c r="AH179" s="166">
        <f t="shared" si="34"/>
        <v>-2.6533280593244151E-4</v>
      </c>
    </row>
    <row r="180" spans="1:34" x14ac:dyDescent="0.2">
      <c r="A180" s="106">
        <v>41194</v>
      </c>
      <c r="B180">
        <f>'Russian Bonds'!B181-'Russian Bonds'!B180</f>
        <v>1.9999999999999574E-2</v>
      </c>
      <c r="C180">
        <f>'Russian Bonds'!C181-'Russian Bonds'!C180</f>
        <v>2.9999999999999361E-2</v>
      </c>
      <c r="D180">
        <f>'Russian Bonds'!D181-'Russian Bonds'!D180</f>
        <v>9.9999999999997868E-3</v>
      </c>
      <c r="E180">
        <f>'Russian Bonds'!E181-'Russian Bonds'!E180</f>
        <v>0</v>
      </c>
      <c r="F180">
        <f>'Russian Bonds'!F181-'Russian Bonds'!F180</f>
        <v>-5.0000000000000711E-2</v>
      </c>
      <c r="G180">
        <f>'Russian Bonds'!G181-'Russian Bonds'!G180</f>
        <v>-6.0000000000000497E-2</v>
      </c>
      <c r="H180">
        <f>'Russian Bonds'!H181-'Russian Bonds'!H180</f>
        <v>-4.9999999999998934E-2</v>
      </c>
      <c r="I180">
        <f>'Russian Bonds'!I181-'Russian Bonds'!I180</f>
        <v>-2.9999999999999361E-2</v>
      </c>
      <c r="J180">
        <f>'Russian Bonds'!J181-'Russian Bonds'!J180</f>
        <v>0</v>
      </c>
      <c r="K180">
        <f>'Russian Bonds'!K181-'Russian Bonds'!K180</f>
        <v>9.9999999999997868E-3</v>
      </c>
      <c r="L180">
        <f>'Russian Bonds'!L181-'Russian Bonds'!L180</f>
        <v>9.9999999999997868E-3</v>
      </c>
      <c r="M180">
        <f>'Russian Bonds'!M181-'Russian Bonds'!M180</f>
        <v>-9.9999999999997868E-3</v>
      </c>
      <c r="O180" s="129">
        <f t="shared" si="35"/>
        <v>2.9999999999999361E-2</v>
      </c>
      <c r="P180" s="170">
        <f>List1R!X237</f>
        <v>5.6769239243351191</v>
      </c>
      <c r="U180" s="154">
        <f t="shared" si="24"/>
        <v>41564</v>
      </c>
      <c r="V180">
        <f t="shared" si="25"/>
        <v>4.792156862745111E-2</v>
      </c>
      <c r="W180">
        <f t="shared" si="26"/>
        <v>5.6914166169390261E-2</v>
      </c>
      <c r="X180">
        <f>LN(List1R!W493/List1R!W492)</f>
        <v>1.4644195938981776E-3</v>
      </c>
      <c r="Y180" s="26">
        <f t="shared" si="27"/>
        <v>0.18032371809841929</v>
      </c>
      <c r="Z180" s="26">
        <f t="shared" si="28"/>
        <v>-1.0340039065614244E-2</v>
      </c>
      <c r="AA180" s="26">
        <f t="shared" si="29"/>
        <v>0</v>
      </c>
      <c r="AB180" s="26">
        <f t="shared" si="30"/>
        <v>0.14153704127609143</v>
      </c>
      <c r="AC180" s="26">
        <f t="shared" si="31"/>
        <v>0</v>
      </c>
      <c r="AD180" s="26">
        <f t="shared" si="32"/>
        <v>-8.2659574056828843E-5</v>
      </c>
      <c r="AE180" s="166">
        <f t="shared" si="33"/>
        <v>-3.2698074542460251E-2</v>
      </c>
      <c r="AF180" s="166">
        <f t="shared" si="33"/>
        <v>0</v>
      </c>
      <c r="AG180" s="166">
        <f t="shared" si="34"/>
        <v>0</v>
      </c>
      <c r="AH180" s="166">
        <f t="shared" si="34"/>
        <v>-2.613925244389436E-4</v>
      </c>
    </row>
    <row r="181" spans="1:34" x14ac:dyDescent="0.2">
      <c r="A181" s="106">
        <v>41195</v>
      </c>
      <c r="B181">
        <f>'Russian Bonds'!B182-'Russian Bonds'!B181</f>
        <v>5.0000000000000711E-2</v>
      </c>
      <c r="C181">
        <f>'Russian Bonds'!C182-'Russian Bonds'!C181</f>
        <v>9.9999999999997868E-3</v>
      </c>
      <c r="D181">
        <f>'Russian Bonds'!D182-'Russian Bonds'!D181</f>
        <v>9.9999999999997868E-3</v>
      </c>
      <c r="E181">
        <f>'Russian Bonds'!E182-'Russian Bonds'!E181</f>
        <v>2.000000000000135E-2</v>
      </c>
      <c r="F181">
        <f>'Russian Bonds'!F182-'Russian Bonds'!F181</f>
        <v>8.9999999999999858E-2</v>
      </c>
      <c r="G181">
        <f>'Russian Bonds'!G182-'Russian Bonds'!G181</f>
        <v>0.13000000000000078</v>
      </c>
      <c r="H181">
        <f>'Russian Bonds'!H182-'Russian Bonds'!H181</f>
        <v>0.14999999999999858</v>
      </c>
      <c r="I181">
        <f>'Russian Bonds'!I182-'Russian Bonds'!I181</f>
        <v>0.16000000000000014</v>
      </c>
      <c r="J181">
        <f>'Russian Bonds'!J182-'Russian Bonds'!J181</f>
        <v>0.19999999999999929</v>
      </c>
      <c r="K181">
        <f>'Russian Bonds'!K182-'Russian Bonds'!K181</f>
        <v>0.22000000000000064</v>
      </c>
      <c r="L181">
        <f>'Russian Bonds'!L182-'Russian Bonds'!L181</f>
        <v>0.22000000000000064</v>
      </c>
      <c r="M181">
        <f>'Russian Bonds'!M182-'Russian Bonds'!M181</f>
        <v>0.22999999999999865</v>
      </c>
      <c r="O181" s="129">
        <f t="shared" si="35"/>
        <v>0.22999999999999865</v>
      </c>
      <c r="P181" s="170">
        <f>List1R!X238</f>
        <v>5.6861913015074625</v>
      </c>
      <c r="U181" s="154">
        <f t="shared" si="24"/>
        <v>41565</v>
      </c>
      <c r="V181">
        <f t="shared" si="25"/>
        <v>4.7176470588235431E-2</v>
      </c>
      <c r="W181">
        <f t="shared" si="26"/>
        <v>5.6914166169390261E-2</v>
      </c>
      <c r="X181">
        <f>LN(List1R!W494/List1R!W493)</f>
        <v>8.8832121802341277E-4</v>
      </c>
      <c r="Y181" s="26">
        <f t="shared" si="27"/>
        <v>0.17957862005920361</v>
      </c>
      <c r="Z181" s="26">
        <f t="shared" si="28"/>
        <v>-1.0306589976327739E-2</v>
      </c>
      <c r="AA181" s="26">
        <f t="shared" si="29"/>
        <v>-7.9545966240805762E-5</v>
      </c>
      <c r="AB181" s="26">
        <f t="shared" si="30"/>
        <v>0.14079194323687574</v>
      </c>
      <c r="AC181" s="26">
        <f t="shared" si="31"/>
        <v>-5.6316777294749102E-5</v>
      </c>
      <c r="AD181" s="26">
        <f t="shared" si="32"/>
        <v>-4.9372215022331728E-5</v>
      </c>
      <c r="AE181" s="166">
        <f t="shared" si="33"/>
        <v>-3.2592299234656556E-2</v>
      </c>
      <c r="AF181" s="166">
        <f t="shared" si="33"/>
        <v>-2.5154643199980817E-4</v>
      </c>
      <c r="AG181" s="166">
        <f t="shared" si="34"/>
        <v>-1.780892867318629E-4</v>
      </c>
      <c r="AH181" s="166">
        <f t="shared" si="34"/>
        <v>-1.561286525981493E-4</v>
      </c>
    </row>
    <row r="182" spans="1:34" x14ac:dyDescent="0.2">
      <c r="A182" s="106">
        <v>41198</v>
      </c>
      <c r="B182">
        <f>'Russian Bonds'!B183-'Russian Bonds'!B182</f>
        <v>-0.16999999999999993</v>
      </c>
      <c r="C182">
        <f>'Russian Bonds'!C183-'Russian Bonds'!C182</f>
        <v>-7.9999999999998295E-2</v>
      </c>
      <c r="D182">
        <f>'Russian Bonds'!D183-'Russian Bonds'!D182</f>
        <v>-2.9999999999999361E-2</v>
      </c>
      <c r="E182">
        <f>'Russian Bonds'!E183-'Russian Bonds'!E182</f>
        <v>0</v>
      </c>
      <c r="F182">
        <f>'Russian Bonds'!F183-'Russian Bonds'!F182</f>
        <v>2.9999999999999361E-2</v>
      </c>
      <c r="G182">
        <f>'Russian Bonds'!G183-'Russian Bonds'!G182</f>
        <v>1.9999999999999574E-2</v>
      </c>
      <c r="H182">
        <f>'Russian Bonds'!H183-'Russian Bonds'!H182</f>
        <v>0</v>
      </c>
      <c r="I182">
        <f>'Russian Bonds'!I183-'Russian Bonds'!I182</f>
        <v>-9.9999999999997868E-3</v>
      </c>
      <c r="J182">
        <f>'Russian Bonds'!J183-'Russian Bonds'!J182</f>
        <v>-1.9999999999999574E-2</v>
      </c>
      <c r="K182">
        <f>'Russian Bonds'!K183-'Russian Bonds'!K182</f>
        <v>-9.9999999999997868E-3</v>
      </c>
      <c r="L182">
        <f>'Russian Bonds'!L183-'Russian Bonds'!L182</f>
        <v>-9.9999999999997868E-3</v>
      </c>
      <c r="M182">
        <f>'Russian Bonds'!M183-'Russian Bonds'!M182</f>
        <v>-1.9999999999999574E-2</v>
      </c>
      <c r="O182" s="129">
        <f t="shared" si="35"/>
        <v>2.9999999999999361E-2</v>
      </c>
      <c r="P182" s="170">
        <f>List1R!X239</f>
        <v>5.6825320114926701</v>
      </c>
      <c r="U182" s="154">
        <f t="shared" si="24"/>
        <v>41566</v>
      </c>
      <c r="V182">
        <f t="shared" si="25"/>
        <v>4.7098039215686407E-2</v>
      </c>
      <c r="W182">
        <f t="shared" si="26"/>
        <v>5.6863014257408494E-2</v>
      </c>
      <c r="X182">
        <f>LN(List1R!W495/List1R!W494)</f>
        <v>-1.6216486127698315E-3</v>
      </c>
      <c r="Y182" s="26">
        <f t="shared" si="27"/>
        <v>0.17938119154496268</v>
      </c>
      <c r="Z182" s="26">
        <f t="shared" si="28"/>
        <v>-1.0313205766095915E-2</v>
      </c>
      <c r="AA182" s="26">
        <f t="shared" si="29"/>
        <v>-1.9865015342625374E-5</v>
      </c>
      <c r="AB182" s="26">
        <f t="shared" si="30"/>
        <v>0.14062937445637802</v>
      </c>
      <c r="AC182" s="26">
        <f t="shared" si="31"/>
        <v>-1.4062937445637501E-5</v>
      </c>
      <c r="AD182" s="26">
        <f t="shared" si="32"/>
        <v>3.2878021399583358E-5</v>
      </c>
      <c r="AE182" s="166">
        <f t="shared" si="33"/>
        <v>-3.2613220198844828E-2</v>
      </c>
      <c r="AF182" s="166">
        <f t="shared" si="33"/>
        <v>-6.2818694236886329E-5</v>
      </c>
      <c r="AG182" s="166">
        <f t="shared" si="34"/>
        <v>-4.4470912920684848E-5</v>
      </c>
      <c r="AH182" s="166">
        <f t="shared" si="34"/>
        <v>1.0396943258244037E-4</v>
      </c>
    </row>
    <row r="183" spans="1:34" x14ac:dyDescent="0.2">
      <c r="A183" s="106">
        <v>41199</v>
      </c>
      <c r="B183">
        <f>'Russian Bonds'!B184-'Russian Bonds'!B183</f>
        <v>-3.0000000000001137E-2</v>
      </c>
      <c r="C183">
        <f>'Russian Bonds'!C184-'Russian Bonds'!C183</f>
        <v>-3.0000000000001137E-2</v>
      </c>
      <c r="D183">
        <f>'Russian Bonds'!D184-'Russian Bonds'!D183</f>
        <v>-3.0000000000001137E-2</v>
      </c>
      <c r="E183">
        <f>'Russian Bonds'!E184-'Russian Bonds'!E183</f>
        <v>-5.0000000000000711E-2</v>
      </c>
      <c r="F183">
        <f>'Russian Bonds'!F184-'Russian Bonds'!F183</f>
        <v>-9.9999999999999645E-2</v>
      </c>
      <c r="G183">
        <f>'Russian Bonds'!G184-'Russian Bonds'!G183</f>
        <v>-0.11999999999999922</v>
      </c>
      <c r="H183">
        <f>'Russian Bonds'!H184-'Russian Bonds'!H183</f>
        <v>-0.11999999999999922</v>
      </c>
      <c r="I183">
        <f>'Russian Bonds'!I184-'Russian Bonds'!I183</f>
        <v>-0.12000000000000099</v>
      </c>
      <c r="J183">
        <f>'Russian Bonds'!J184-'Russian Bonds'!J183</f>
        <v>-9.9999999999999645E-2</v>
      </c>
      <c r="K183">
        <f>'Russian Bonds'!K184-'Russian Bonds'!K183</f>
        <v>-9.9999999999999645E-2</v>
      </c>
      <c r="L183">
        <f>'Russian Bonds'!L184-'Russian Bonds'!L183</f>
        <v>-0.10999999999999943</v>
      </c>
      <c r="M183">
        <f>'Russian Bonds'!M184-'Russian Bonds'!M183</f>
        <v>-0.10999999999999943</v>
      </c>
      <c r="O183" s="129">
        <f t="shared" si="35"/>
        <v>-3.0000000000001137E-2</v>
      </c>
      <c r="P183" s="170">
        <f>List1R!X240</f>
        <v>5.6200744956295967</v>
      </c>
      <c r="U183" s="154">
        <f t="shared" si="24"/>
        <v>41569</v>
      </c>
      <c r="V183">
        <f t="shared" si="25"/>
        <v>4.7450980392156991E-2</v>
      </c>
      <c r="W183">
        <f t="shared" si="26"/>
        <v>5.6916070172005867E-2</v>
      </c>
      <c r="X183">
        <f>LN(List1R!W496/List1R!W495)</f>
        <v>7.2065377906296423E-4</v>
      </c>
      <c r="Y183" s="26">
        <f t="shared" si="27"/>
        <v>0.17985755923556213</v>
      </c>
      <c r="Z183" s="26">
        <f t="shared" si="28"/>
        <v>-1.0321388538919087E-2</v>
      </c>
      <c r="AA183" s="26">
        <f t="shared" si="29"/>
        <v>-1.1948669998847138E-4</v>
      </c>
      <c r="AB183" s="26">
        <f t="shared" si="30"/>
        <v>0.1410695848464053</v>
      </c>
      <c r="AC183" s="26">
        <f t="shared" si="31"/>
        <v>-8.4641750907842625E-5</v>
      </c>
      <c r="AD183" s="26">
        <f t="shared" si="32"/>
        <v>0</v>
      </c>
      <c r="AE183" s="166">
        <f t="shared" si="33"/>
        <v>-3.2639096398541782E-2</v>
      </c>
      <c r="AF183" s="166">
        <f t="shared" si="33"/>
        <v>-3.7785012206078438E-4</v>
      </c>
      <c r="AG183" s="166">
        <f t="shared" si="34"/>
        <v>-2.6766071801340738E-4</v>
      </c>
      <c r="AH183" s="166">
        <f t="shared" si="34"/>
        <v>0</v>
      </c>
    </row>
    <row r="184" spans="1:34" x14ac:dyDescent="0.2">
      <c r="A184" s="106">
        <v>41200</v>
      </c>
      <c r="B184">
        <f>'Russian Bonds'!B185-'Russian Bonds'!B184</f>
        <v>3.0000000000001137E-2</v>
      </c>
      <c r="C184">
        <f>'Russian Bonds'!C185-'Russian Bonds'!C184</f>
        <v>9.9999999999997868E-3</v>
      </c>
      <c r="D184">
        <f>'Russian Bonds'!D185-'Russian Bonds'!D184</f>
        <v>0</v>
      </c>
      <c r="E184">
        <f>'Russian Bonds'!E185-'Russian Bonds'!E184</f>
        <v>-9.9999999999997868E-3</v>
      </c>
      <c r="F184">
        <f>'Russian Bonds'!F185-'Russian Bonds'!F184</f>
        <v>-9.9999999999997868E-3</v>
      </c>
      <c r="G184">
        <f>'Russian Bonds'!G185-'Russian Bonds'!G184</f>
        <v>9.9999999999997868E-3</v>
      </c>
      <c r="H184">
        <f>'Russian Bonds'!H185-'Russian Bonds'!H184</f>
        <v>1.9999999999999574E-2</v>
      </c>
      <c r="I184">
        <f>'Russian Bonds'!I185-'Russian Bonds'!I184</f>
        <v>9.9999999999997868E-3</v>
      </c>
      <c r="J184">
        <f>'Russian Bonds'!J185-'Russian Bonds'!J184</f>
        <v>-9.9999999999997868E-3</v>
      </c>
      <c r="K184">
        <f>'Russian Bonds'!K185-'Russian Bonds'!K184</f>
        <v>-2.000000000000135E-2</v>
      </c>
      <c r="L184">
        <f>'Russian Bonds'!L185-'Russian Bonds'!L184</f>
        <v>-2.000000000000135E-2</v>
      </c>
      <c r="M184">
        <f>'Russian Bonds'!M185-'Russian Bonds'!M184</f>
        <v>-1.9999999999999574E-2</v>
      </c>
      <c r="O184" s="129">
        <f t="shared" si="35"/>
        <v>1.9999999999999574E-2</v>
      </c>
      <c r="P184" s="170">
        <f>List1R!X241</f>
        <v>5.6243500678574501</v>
      </c>
      <c r="U184" s="154">
        <f t="shared" si="24"/>
        <v>41570</v>
      </c>
      <c r="V184">
        <f t="shared" si="25"/>
        <v>4.749019607843151E-2</v>
      </c>
      <c r="W184">
        <f t="shared" si="26"/>
        <v>5.6912766126829266E-2</v>
      </c>
      <c r="X184">
        <f>LN(List1R!W497/List1R!W496)</f>
        <v>-1.1692192882684289E-3</v>
      </c>
      <c r="Y184" s="26">
        <f t="shared" si="27"/>
        <v>0.17988908856336433</v>
      </c>
      <c r="Z184" s="26">
        <f t="shared" si="28"/>
        <v>-1.0335520714964973E-2</v>
      </c>
      <c r="AA184" s="26">
        <f t="shared" si="29"/>
        <v>-5.9752472903662125E-5</v>
      </c>
      <c r="AB184" s="26">
        <f t="shared" si="30"/>
        <v>0.14110336586198746</v>
      </c>
      <c r="AC184" s="26">
        <f t="shared" si="31"/>
        <v>-4.2331009758596585E-5</v>
      </c>
      <c r="AD184" s="26">
        <f t="shared" si="32"/>
        <v>-6.595395507156541E-5</v>
      </c>
      <c r="AE184" s="166">
        <f t="shared" si="33"/>
        <v>-3.2683786263141251E-2</v>
      </c>
      <c r="AF184" s="166">
        <f t="shared" si="33"/>
        <v>-1.8895391020306716E-4</v>
      </c>
      <c r="AG184" s="166">
        <f t="shared" si="34"/>
        <v>-1.3386240649197964E-4</v>
      </c>
      <c r="AH184" s="166">
        <f t="shared" si="34"/>
        <v>-2.0856471872256028E-4</v>
      </c>
    </row>
    <row r="185" spans="1:34" x14ac:dyDescent="0.2">
      <c r="A185" s="106">
        <v>41201</v>
      </c>
      <c r="B185">
        <f>'Russian Bonds'!B186-'Russian Bonds'!B185</f>
        <v>0.10999999999999943</v>
      </c>
      <c r="C185">
        <f>'Russian Bonds'!C186-'Russian Bonds'!C185</f>
        <v>6.0000000000000497E-2</v>
      </c>
      <c r="D185">
        <f>'Russian Bonds'!D186-'Russian Bonds'!D185</f>
        <v>3.0000000000001137E-2</v>
      </c>
      <c r="E185">
        <f>'Russian Bonds'!E186-'Russian Bonds'!E185</f>
        <v>2.9999999999999361E-2</v>
      </c>
      <c r="F185">
        <f>'Russian Bonds'!F186-'Russian Bonds'!F185</f>
        <v>1.9999999999999574E-2</v>
      </c>
      <c r="G185">
        <f>'Russian Bonds'!G186-'Russian Bonds'!G185</f>
        <v>-2.000000000000135E-2</v>
      </c>
      <c r="H185">
        <f>'Russian Bonds'!H186-'Russian Bonds'!H185</f>
        <v>-6.0000000000000497E-2</v>
      </c>
      <c r="I185">
        <f>'Russian Bonds'!I186-'Russian Bonds'!I185</f>
        <v>-6.9999999999998508E-2</v>
      </c>
      <c r="J185">
        <f>'Russian Bonds'!J186-'Russian Bonds'!J185</f>
        <v>-7.0000000000000284E-2</v>
      </c>
      <c r="K185">
        <f>'Russian Bonds'!K186-'Russian Bonds'!K185</f>
        <v>-6.9999999999998508E-2</v>
      </c>
      <c r="L185">
        <f>'Russian Bonds'!L186-'Russian Bonds'!L185</f>
        <v>-6.9999999999998508E-2</v>
      </c>
      <c r="M185">
        <f>'Russian Bonds'!M186-'Russian Bonds'!M185</f>
        <v>-7.0000000000000284E-2</v>
      </c>
      <c r="O185" s="129">
        <f t="shared" si="35"/>
        <v>6.0000000000000497E-2</v>
      </c>
      <c r="P185" s="170">
        <f>List1R!X242</f>
        <v>5.6535382572405837</v>
      </c>
      <c r="U185" s="154">
        <f t="shared" si="24"/>
        <v>41571</v>
      </c>
      <c r="V185">
        <f t="shared" si="25"/>
        <v>4.7372549019607982E-2</v>
      </c>
      <c r="W185">
        <f t="shared" si="26"/>
        <v>5.695150659627584E-2</v>
      </c>
      <c r="X185">
        <f>LN(List1R!W498/List1R!W497)</f>
        <v>-8.1709580382636983E-5</v>
      </c>
      <c r="Y185" s="26">
        <f t="shared" si="27"/>
        <v>0.17986156531327718</v>
      </c>
      <c r="Z185" s="26">
        <f t="shared" si="28"/>
        <v>-1.0328640251795846E-2</v>
      </c>
      <c r="AA185" s="26">
        <f t="shared" si="29"/>
        <v>-5.9748154281034852E-5</v>
      </c>
      <c r="AB185" s="26">
        <f t="shared" si="30"/>
        <v>0.14104944120484295</v>
      </c>
      <c r="AC185" s="26">
        <f t="shared" si="31"/>
        <v>-4.2314832361451982E-5</v>
      </c>
      <c r="AD185" s="26">
        <f t="shared" si="32"/>
        <v>-1.648471510825863E-5</v>
      </c>
      <c r="AE185" s="166">
        <f t="shared" si="33"/>
        <v>-3.2662028328169911E-2</v>
      </c>
      <c r="AF185" s="166">
        <f t="shared" si="33"/>
        <v>-1.8894025351921023E-4</v>
      </c>
      <c r="AG185" s="166">
        <f t="shared" si="34"/>
        <v>-1.3381124907038959E-4</v>
      </c>
      <c r="AH185" s="166">
        <f t="shared" si="34"/>
        <v>-5.2129246321086434E-5</v>
      </c>
    </row>
    <row r="186" spans="1:34" x14ac:dyDescent="0.2">
      <c r="A186" s="106">
        <v>41202</v>
      </c>
      <c r="B186">
        <f>'Russian Bonds'!B187-'Russian Bonds'!B186</f>
        <v>-6.0000000000000497E-2</v>
      </c>
      <c r="C186">
        <f>'Russian Bonds'!C187-'Russian Bonds'!C186</f>
        <v>-6.0000000000000497E-2</v>
      </c>
      <c r="D186">
        <f>'Russian Bonds'!D187-'Russian Bonds'!D186</f>
        <v>-6.0000000000000497E-2</v>
      </c>
      <c r="E186">
        <f>'Russian Bonds'!E187-'Russian Bonds'!E186</f>
        <v>-5.9999999999998721E-2</v>
      </c>
      <c r="F186">
        <f>'Russian Bonds'!F187-'Russian Bonds'!F186</f>
        <v>-5.9999999999998721E-2</v>
      </c>
      <c r="G186">
        <f>'Russian Bonds'!G187-'Russian Bonds'!G186</f>
        <v>-1.9999999999999574E-2</v>
      </c>
      <c r="H186">
        <f>'Russian Bonds'!H187-'Russian Bonds'!H186</f>
        <v>1.0000000000001563E-2</v>
      </c>
      <c r="I186">
        <f>'Russian Bonds'!I187-'Russian Bonds'!I186</f>
        <v>1.9999999999999574E-2</v>
      </c>
      <c r="J186">
        <f>'Russian Bonds'!J187-'Russian Bonds'!J186</f>
        <v>1.9999999999999574E-2</v>
      </c>
      <c r="K186">
        <f>'Russian Bonds'!K187-'Russian Bonds'!K186</f>
        <v>1.9999999999999574E-2</v>
      </c>
      <c r="L186">
        <f>'Russian Bonds'!L187-'Russian Bonds'!L186</f>
        <v>2.9999999999999361E-2</v>
      </c>
      <c r="M186">
        <f>'Russian Bonds'!M187-'Russian Bonds'!M186</f>
        <v>2.9999999999999361E-2</v>
      </c>
      <c r="O186" s="129">
        <f t="shared" si="35"/>
        <v>2.9999999999999361E-2</v>
      </c>
      <c r="P186" s="170">
        <f>List1R!X243</f>
        <v>5.6589425027889373</v>
      </c>
      <c r="U186" s="154">
        <f t="shared" si="24"/>
        <v>41572</v>
      </c>
      <c r="V186">
        <f t="shared" si="25"/>
        <v>4.7529411764706021E-2</v>
      </c>
      <c r="W186">
        <f t="shared" si="26"/>
        <v>5.6956739017625532E-2</v>
      </c>
      <c r="X186">
        <f>LN(List1R!W499/List1R!W498)</f>
        <v>-4.6569824604974564E-4</v>
      </c>
      <c r="Y186" s="26">
        <f t="shared" si="27"/>
        <v>0.18003060049065817</v>
      </c>
      <c r="Z186" s="26">
        <f t="shared" si="28"/>
        <v>-1.0342570903183664E-2</v>
      </c>
      <c r="AA186" s="26">
        <f t="shared" si="29"/>
        <v>-1.3953192577730513E-4</v>
      </c>
      <c r="AB186" s="26">
        <f t="shared" si="30"/>
        <v>0.14121491051717577</v>
      </c>
      <c r="AC186" s="26">
        <f t="shared" si="31"/>
        <v>-9.8850437362023433E-5</v>
      </c>
      <c r="AD186" s="26">
        <f t="shared" si="32"/>
        <v>-9.9008884086131449E-5</v>
      </c>
      <c r="AE186" s="166">
        <f t="shared" si="33"/>
        <v>-3.2706080915845204E-2</v>
      </c>
      <c r="AF186" s="166">
        <f t="shared" si="33"/>
        <v>-4.4123869176584447E-4</v>
      </c>
      <c r="AG186" s="166">
        <f t="shared" si="34"/>
        <v>-3.1259252976780042E-4</v>
      </c>
      <c r="AH186" s="166">
        <f t="shared" si="34"/>
        <v>-3.1309358230377407E-4</v>
      </c>
    </row>
    <row r="187" spans="1:34" x14ac:dyDescent="0.2">
      <c r="A187" s="106">
        <v>41205</v>
      </c>
      <c r="B187">
        <f>'Russian Bonds'!B188-'Russian Bonds'!B187</f>
        <v>1.9999999999999574E-2</v>
      </c>
      <c r="C187">
        <f>'Russian Bonds'!C188-'Russian Bonds'!C187</f>
        <v>0</v>
      </c>
      <c r="D187">
        <f>'Russian Bonds'!D188-'Russian Bonds'!D187</f>
        <v>-9.9999999999997868E-3</v>
      </c>
      <c r="E187">
        <f>'Russian Bonds'!E188-'Russian Bonds'!E187</f>
        <v>-2.000000000000135E-2</v>
      </c>
      <c r="F187">
        <f>'Russian Bonds'!F188-'Russian Bonds'!F187</f>
        <v>-9.9999999999997868E-3</v>
      </c>
      <c r="G187">
        <f>'Russian Bonds'!G188-'Russian Bonds'!G187</f>
        <v>-9.9999999999997868E-3</v>
      </c>
      <c r="H187">
        <f>'Russian Bonds'!H188-'Russian Bonds'!H187</f>
        <v>0</v>
      </c>
      <c r="I187">
        <f>'Russian Bonds'!I188-'Russian Bonds'!I187</f>
        <v>2.9999999999999361E-2</v>
      </c>
      <c r="J187">
        <f>'Russian Bonds'!J188-'Russian Bonds'!J187</f>
        <v>5.0000000000000711E-2</v>
      </c>
      <c r="K187">
        <f>'Russian Bonds'!K188-'Russian Bonds'!K187</f>
        <v>4.9999999999998934E-2</v>
      </c>
      <c r="L187">
        <f>'Russian Bonds'!L188-'Russian Bonds'!L187</f>
        <v>5.0000000000000711E-2</v>
      </c>
      <c r="M187">
        <f>'Russian Bonds'!M188-'Russian Bonds'!M187</f>
        <v>5.0000000000000711E-2</v>
      </c>
      <c r="O187" s="129">
        <f t="shared" si="35"/>
        <v>5.0000000000000711E-2</v>
      </c>
      <c r="P187" s="170">
        <f>List1R!X244</f>
        <v>5.6803925012735199</v>
      </c>
      <c r="U187" s="154">
        <f t="shared" si="24"/>
        <v>41573</v>
      </c>
      <c r="V187">
        <f t="shared" si="25"/>
        <v>4.7372549019607975E-2</v>
      </c>
      <c r="W187">
        <f t="shared" si="26"/>
        <v>5.6949687727597863E-2</v>
      </c>
      <c r="X187">
        <f>LN(List1R!W500/List1R!W499)</f>
        <v>-2.1138286283121448E-3</v>
      </c>
      <c r="Y187" s="26">
        <f t="shared" si="27"/>
        <v>0.17985733399199502</v>
      </c>
      <c r="Z187" s="26">
        <f t="shared" si="28"/>
        <v>-1.033322584203346E-2</v>
      </c>
      <c r="AA187" s="26">
        <f t="shared" si="29"/>
        <v>-1.9915566659545071E-5</v>
      </c>
      <c r="AB187" s="26">
        <f t="shared" si="30"/>
        <v>0.14104644943210104</v>
      </c>
      <c r="AC187" s="26">
        <f t="shared" si="31"/>
        <v>-1.4104644943209804E-5</v>
      </c>
      <c r="AD187" s="26">
        <f t="shared" si="32"/>
        <v>-4.9453019783662178E-5</v>
      </c>
      <c r="AE187" s="166">
        <f t="shared" si="33"/>
        <v>-3.2676529237737006E-2</v>
      </c>
      <c r="AF187" s="166">
        <f t="shared" si="33"/>
        <v>-6.2978551537073573E-5</v>
      </c>
      <c r="AG187" s="166">
        <f t="shared" si="34"/>
        <v>-4.4602803608519265E-5</v>
      </c>
      <c r="AH187" s="166">
        <f t="shared" si="34"/>
        <v>-1.5638417968973981E-4</v>
      </c>
    </row>
    <row r="188" spans="1:34" x14ac:dyDescent="0.2">
      <c r="A188" s="106">
        <v>41206</v>
      </c>
      <c r="B188">
        <f>'Russian Bonds'!B189-'Russian Bonds'!B188</f>
        <v>-0.22999999999999865</v>
      </c>
      <c r="C188">
        <f>'Russian Bonds'!C189-'Russian Bonds'!C188</f>
        <v>-0.16999999999999993</v>
      </c>
      <c r="D188">
        <f>'Russian Bonds'!D189-'Russian Bonds'!D188</f>
        <v>-0.12000000000000099</v>
      </c>
      <c r="E188">
        <f>'Russian Bonds'!E189-'Russian Bonds'!E188</f>
        <v>-6.9999999999998508E-2</v>
      </c>
      <c r="F188">
        <f>'Russian Bonds'!F189-'Russian Bonds'!F188</f>
        <v>4.9999999999998934E-2</v>
      </c>
      <c r="G188">
        <f>'Russian Bonds'!G189-'Russian Bonds'!G188</f>
        <v>7.0000000000000284E-2</v>
      </c>
      <c r="H188">
        <f>'Russian Bonds'!H189-'Russian Bonds'!H188</f>
        <v>5.9999999999998721E-2</v>
      </c>
      <c r="I188">
        <f>'Russian Bonds'!I189-'Russian Bonds'!I188</f>
        <v>4.0000000000000924E-2</v>
      </c>
      <c r="J188">
        <f>'Russian Bonds'!J189-'Russian Bonds'!J188</f>
        <v>2.9999999999999361E-2</v>
      </c>
      <c r="K188">
        <f>'Russian Bonds'!K189-'Russian Bonds'!K188</f>
        <v>4.0000000000000924E-2</v>
      </c>
      <c r="L188">
        <f>'Russian Bonds'!L189-'Russian Bonds'!L188</f>
        <v>3.9999999999999147E-2</v>
      </c>
      <c r="M188">
        <f>'Russian Bonds'!M189-'Russian Bonds'!M188</f>
        <v>3.9999999999999147E-2</v>
      </c>
      <c r="O188" s="129">
        <f t="shared" si="35"/>
        <v>7.0000000000000284E-2</v>
      </c>
      <c r="P188" s="170">
        <f>List1R!X245</f>
        <v>5.6710574348999572</v>
      </c>
      <c r="U188" s="154">
        <f t="shared" si="24"/>
        <v>41576</v>
      </c>
      <c r="V188">
        <f t="shared" si="25"/>
        <v>4.733333333333347E-2</v>
      </c>
      <c r="W188">
        <f t="shared" si="26"/>
        <v>5.6922677687014644E-2</v>
      </c>
      <c r="X188">
        <f>LN(List1R!W501/List1R!W500)</f>
        <v>1.9999020056773722E-3</v>
      </c>
      <c r="Y188" s="26">
        <f t="shared" si="27"/>
        <v>0.17975528355523199</v>
      </c>
      <c r="Z188" s="26">
        <f t="shared" si="28"/>
        <v>-1.0312267298971419E-2</v>
      </c>
      <c r="AA188" s="26">
        <f t="shared" si="29"/>
        <v>-1.1942667801895655E-4</v>
      </c>
      <c r="AB188" s="26">
        <f t="shared" si="30"/>
        <v>0.14096280618260912</v>
      </c>
      <c r="AC188" s="26">
        <f t="shared" si="31"/>
        <v>-8.4577683709566176E-5</v>
      </c>
      <c r="AD188" s="26">
        <f t="shared" si="32"/>
        <v>-4.9424540890785679E-5</v>
      </c>
      <c r="AE188" s="166">
        <f t="shared" si="33"/>
        <v>-3.2610252505222231E-2</v>
      </c>
      <c r="AF188" s="166">
        <f t="shared" si="33"/>
        <v>-3.7766031592746836E-4</v>
      </c>
      <c r="AG188" s="166">
        <f t="shared" si="34"/>
        <v>-2.6745811974354818E-4</v>
      </c>
      <c r="AH188" s="166">
        <f t="shared" si="34"/>
        <v>-1.5629412152301012E-4</v>
      </c>
    </row>
    <row r="189" spans="1:34" x14ac:dyDescent="0.2">
      <c r="A189" s="106">
        <v>41207</v>
      </c>
      <c r="B189">
        <f>'Russian Bonds'!B190-'Russian Bonds'!B189</f>
        <v>-8.0000000000000071E-2</v>
      </c>
      <c r="C189">
        <f>'Russian Bonds'!C190-'Russian Bonds'!C189</f>
        <v>-9.9999999999997868E-3</v>
      </c>
      <c r="D189">
        <f>'Russian Bonds'!D190-'Russian Bonds'!D189</f>
        <v>2.000000000000135E-2</v>
      </c>
      <c r="E189">
        <f>'Russian Bonds'!E190-'Russian Bonds'!E189</f>
        <v>2.9999999999999361E-2</v>
      </c>
      <c r="F189">
        <f>'Russian Bonds'!F190-'Russian Bonds'!F189</f>
        <v>0</v>
      </c>
      <c r="G189">
        <f>'Russian Bonds'!G190-'Russian Bonds'!G189</f>
        <v>9.9999999999997868E-3</v>
      </c>
      <c r="H189">
        <f>'Russian Bonds'!H190-'Russian Bonds'!H189</f>
        <v>4.0000000000000924E-2</v>
      </c>
      <c r="I189">
        <f>'Russian Bonds'!I190-'Russian Bonds'!I189</f>
        <v>6.9999999999998508E-2</v>
      </c>
      <c r="J189">
        <f>'Russian Bonds'!J190-'Russian Bonds'!J189</f>
        <v>8.0000000000000071E-2</v>
      </c>
      <c r="K189">
        <f>'Russian Bonds'!K190-'Russian Bonds'!K189</f>
        <v>8.0000000000000071E-2</v>
      </c>
      <c r="L189">
        <f>'Russian Bonds'!L190-'Russian Bonds'!L189</f>
        <v>8.0000000000000071E-2</v>
      </c>
      <c r="M189">
        <f>'Russian Bonds'!M190-'Russian Bonds'!M189</f>
        <v>8.0000000000000071E-2</v>
      </c>
      <c r="O189" s="129">
        <f t="shared" si="35"/>
        <v>8.0000000000000071E-2</v>
      </c>
      <c r="P189" s="170">
        <f>List1R!X246</f>
        <v>5.6552157072064304</v>
      </c>
      <c r="U189" s="154">
        <f t="shared" si="24"/>
        <v>41577</v>
      </c>
      <c r="V189">
        <f t="shared" si="25"/>
        <v>4.7058823529411903E-2</v>
      </c>
      <c r="W189">
        <f t="shared" si="26"/>
        <v>5.6940592512698764E-2</v>
      </c>
      <c r="X189">
        <f>LN(List1R!W502/List1R!W501)</f>
        <v>-4.2818283855413546E-4</v>
      </c>
      <c r="Y189" s="26">
        <f t="shared" si="27"/>
        <v>0.17952244986795449</v>
      </c>
      <c r="Z189" s="26">
        <f t="shared" si="28"/>
        <v>-1.0325322764865337E-2</v>
      </c>
      <c r="AA189" s="26">
        <f t="shared" si="29"/>
        <v>-1.9881770040918611E-5</v>
      </c>
      <c r="AB189" s="26">
        <f t="shared" si="30"/>
        <v>0.14071776364469027</v>
      </c>
      <c r="AC189" s="26">
        <f t="shared" si="31"/>
        <v>-1.4071776364469977E-5</v>
      </c>
      <c r="AD189" s="26">
        <f t="shared" si="32"/>
        <v>-1.1515763908069243E-4</v>
      </c>
      <c r="AE189" s="166">
        <f t="shared" si="33"/>
        <v>-3.265153751336166E-2</v>
      </c>
      <c r="AF189" s="166">
        <f t="shared" si="33"/>
        <v>-6.2871677245001888E-5</v>
      </c>
      <c r="AG189" s="166">
        <f t="shared" si="34"/>
        <v>-4.4498864036248826E-5</v>
      </c>
      <c r="AH189" s="166">
        <f t="shared" si="34"/>
        <v>-3.6416042946260679E-4</v>
      </c>
    </row>
    <row r="190" spans="1:34" x14ac:dyDescent="0.2">
      <c r="A190" s="106">
        <v>41208</v>
      </c>
      <c r="B190">
        <f>'Russian Bonds'!B191-'Russian Bonds'!B190</f>
        <v>4.9999999999998934E-2</v>
      </c>
      <c r="C190">
        <f>'Russian Bonds'!C191-'Russian Bonds'!C190</f>
        <v>9.9999999999997868E-3</v>
      </c>
      <c r="D190">
        <f>'Russian Bonds'!D191-'Russian Bonds'!D190</f>
        <v>0</v>
      </c>
      <c r="E190">
        <f>'Russian Bonds'!E191-'Russian Bonds'!E190</f>
        <v>0</v>
      </c>
      <c r="F190">
        <f>'Russian Bonds'!F191-'Russian Bonds'!F190</f>
        <v>5.0000000000000711E-2</v>
      </c>
      <c r="G190">
        <f>'Russian Bonds'!G191-'Russian Bonds'!G190</f>
        <v>5.0000000000000711E-2</v>
      </c>
      <c r="H190">
        <f>'Russian Bonds'!H191-'Russian Bonds'!H190</f>
        <v>4.9999999999998934E-2</v>
      </c>
      <c r="I190">
        <f>'Russian Bonds'!I191-'Russian Bonds'!I190</f>
        <v>3.0000000000001137E-2</v>
      </c>
      <c r="J190">
        <f>'Russian Bonds'!J191-'Russian Bonds'!J190</f>
        <v>2.9999999999999361E-2</v>
      </c>
      <c r="K190">
        <f>'Russian Bonds'!K191-'Russian Bonds'!K190</f>
        <v>2.9999999999999361E-2</v>
      </c>
      <c r="L190">
        <f>'Russian Bonds'!L191-'Russian Bonds'!L190</f>
        <v>3.9999999999999147E-2</v>
      </c>
      <c r="M190">
        <f>'Russian Bonds'!M191-'Russian Bonds'!M190</f>
        <v>5.0000000000000711E-2</v>
      </c>
      <c r="O190" s="129">
        <f t="shared" si="35"/>
        <v>5.0000000000000711E-2</v>
      </c>
      <c r="P190" s="170">
        <f>List1R!X247</f>
        <v>5.6445919435049898</v>
      </c>
      <c r="U190" s="154">
        <f t="shared" si="24"/>
        <v>41578</v>
      </c>
      <c r="V190">
        <f t="shared" si="25"/>
        <v>4.7019607843137377E-2</v>
      </c>
      <c r="W190">
        <f t="shared" si="26"/>
        <v>5.6363871901927466E-2</v>
      </c>
      <c r="X190">
        <f>LN(List1R!W503/List1R!W502)</f>
        <v>1.856874402562694E-4</v>
      </c>
      <c r="Y190" s="26">
        <f t="shared" si="27"/>
        <v>0.17814158141489664</v>
      </c>
      <c r="Z190" s="26">
        <f t="shared" si="28"/>
        <v>-1.0246468944427522E-2</v>
      </c>
      <c r="AA190" s="26">
        <f t="shared" si="29"/>
        <v>-7.8896560299961672E-5</v>
      </c>
      <c r="AB190" s="26">
        <f t="shared" si="30"/>
        <v>0.13972992697005091</v>
      </c>
      <c r="AC190" s="26">
        <f t="shared" si="31"/>
        <v>-5.589197078802041E-5</v>
      </c>
      <c r="AD190" s="26">
        <f t="shared" si="32"/>
        <v>-1.6328208829594764E-5</v>
      </c>
      <c r="AE190" s="166">
        <f t="shared" si="33"/>
        <v>-3.2402179838572229E-2</v>
      </c>
      <c r="AF190" s="166">
        <f t="shared" si="33"/>
        <v>-2.4949283010069627E-4</v>
      </c>
      <c r="AG190" s="166">
        <f t="shared" si="34"/>
        <v>-1.767459306057406E-4</v>
      </c>
      <c r="AH190" s="166">
        <f t="shared" si="34"/>
        <v>-5.1634330012391608E-5</v>
      </c>
    </row>
    <row r="191" spans="1:34" x14ac:dyDescent="0.2">
      <c r="A191" s="106">
        <v>41209</v>
      </c>
      <c r="B191">
        <f>'Russian Bonds'!B192-'Russian Bonds'!B191</f>
        <v>0.23000000000000043</v>
      </c>
      <c r="C191">
        <f>'Russian Bonds'!C192-'Russian Bonds'!C191</f>
        <v>0.17999999999999972</v>
      </c>
      <c r="D191">
        <f>'Russian Bonds'!D192-'Russian Bonds'!D191</f>
        <v>0.12999999999999901</v>
      </c>
      <c r="E191">
        <f>'Russian Bonds'!E192-'Russian Bonds'!E191</f>
        <v>8.0000000000000071E-2</v>
      </c>
      <c r="F191">
        <f>'Russian Bonds'!F192-'Russian Bonds'!F191</f>
        <v>-3.0000000000001137E-2</v>
      </c>
      <c r="G191">
        <f>'Russian Bonds'!G192-'Russian Bonds'!G191</f>
        <v>-9.9999999999997868E-3</v>
      </c>
      <c r="H191">
        <f>'Russian Bonds'!H192-'Russian Bonds'!H191</f>
        <v>3.0000000000001137E-2</v>
      </c>
      <c r="I191">
        <f>'Russian Bonds'!I192-'Russian Bonds'!I191</f>
        <v>6.0000000000000497E-2</v>
      </c>
      <c r="J191">
        <f>'Russian Bonds'!J192-'Russian Bonds'!J191</f>
        <v>7.0000000000000284E-2</v>
      </c>
      <c r="K191">
        <f>'Russian Bonds'!K192-'Russian Bonds'!K191</f>
        <v>7.0000000000000284E-2</v>
      </c>
      <c r="L191">
        <f>'Russian Bonds'!L192-'Russian Bonds'!L191</f>
        <v>6.0000000000000497E-2</v>
      </c>
      <c r="M191">
        <f>'Russian Bonds'!M192-'Russian Bonds'!M191</f>
        <v>5.9999999999998721E-2</v>
      </c>
      <c r="O191" s="129">
        <f t="shared" si="35"/>
        <v>0.17999999999999972</v>
      </c>
      <c r="P191" s="170">
        <f>List1R!X248</f>
        <v>5.6207810166973937</v>
      </c>
      <c r="U191" s="154">
        <f t="shared" si="24"/>
        <v>41579</v>
      </c>
      <c r="V191">
        <f t="shared" si="25"/>
        <v>4.6549019607843259E-2</v>
      </c>
      <c r="W191">
        <f t="shared" si="26"/>
        <v>5.6360309280125406E-2</v>
      </c>
      <c r="X191">
        <f>LN(List1R!W504/List1R!W503)</f>
        <v>-4.8757436271918976E-5</v>
      </c>
      <c r="Y191" s="26">
        <f t="shared" si="27"/>
        <v>0.17766270528194728</v>
      </c>
      <c r="Z191" s="26">
        <f t="shared" si="28"/>
        <v>-1.0215029889448867E-2</v>
      </c>
      <c r="AA191" s="26">
        <f t="shared" si="29"/>
        <v>-1.1805679041859375E-4</v>
      </c>
      <c r="AB191" s="26">
        <f t="shared" si="30"/>
        <v>0.13925347874336422</v>
      </c>
      <c r="AC191" s="26">
        <f t="shared" si="31"/>
        <v>-8.3552087246019236E-5</v>
      </c>
      <c r="AD191" s="26">
        <f t="shared" si="32"/>
        <v>-9.7682490837023347E-5</v>
      </c>
      <c r="AE191" s="166">
        <f t="shared" si="33"/>
        <v>-3.2302760817356425E-2</v>
      </c>
      <c r="AF191" s="166">
        <f t="shared" si="33"/>
        <v>-3.7332835097189941E-4</v>
      </c>
      <c r="AG191" s="166">
        <f t="shared" si="34"/>
        <v>-2.6421489895852603E-4</v>
      </c>
      <c r="AH191" s="166">
        <f t="shared" si="34"/>
        <v>-3.0889915856352137E-4</v>
      </c>
    </row>
    <row r="192" spans="1:34" x14ac:dyDescent="0.2">
      <c r="A192" s="106">
        <v>41212</v>
      </c>
      <c r="B192">
        <f>'Russian Bonds'!B193-'Russian Bonds'!B192</f>
        <v>8.9999999999999858E-2</v>
      </c>
      <c r="C192">
        <f>'Russian Bonds'!C193-'Russian Bonds'!C192</f>
        <v>3.0000000000001137E-2</v>
      </c>
      <c r="D192">
        <f>'Russian Bonds'!D193-'Russian Bonds'!D192</f>
        <v>0</v>
      </c>
      <c r="E192">
        <f>'Russian Bonds'!E193-'Russian Bonds'!E192</f>
        <v>-1.9999999999999574E-2</v>
      </c>
      <c r="F192">
        <f>'Russian Bonds'!F193-'Russian Bonds'!F192</f>
        <v>-2.9999999999999361E-2</v>
      </c>
      <c r="G192">
        <f>'Russian Bonds'!G193-'Russian Bonds'!G192</f>
        <v>-3.0000000000001137E-2</v>
      </c>
      <c r="H192">
        <f>'Russian Bonds'!H193-'Russian Bonds'!H192</f>
        <v>-3.0000000000001137E-2</v>
      </c>
      <c r="I192">
        <f>'Russian Bonds'!I193-'Russian Bonds'!I192</f>
        <v>-4.0000000000000924E-2</v>
      </c>
      <c r="J192">
        <f>'Russian Bonds'!J193-'Russian Bonds'!J192</f>
        <v>-2.9999999999999361E-2</v>
      </c>
      <c r="K192">
        <f>'Russian Bonds'!K193-'Russian Bonds'!K192</f>
        <v>-1.9999999999999574E-2</v>
      </c>
      <c r="L192">
        <f>'Russian Bonds'!L193-'Russian Bonds'!L192</f>
        <v>-9.9999999999997868E-3</v>
      </c>
      <c r="M192">
        <f>'Russian Bonds'!M193-'Russian Bonds'!M192</f>
        <v>-9.9999999999997868E-3</v>
      </c>
      <c r="O192" s="129">
        <f t="shared" si="35"/>
        <v>3.0000000000001137E-2</v>
      </c>
      <c r="P192" s="170">
        <f>List1R!X249</f>
        <v>5.6110049694089428</v>
      </c>
      <c r="U192" s="154">
        <f t="shared" si="24"/>
        <v>41580</v>
      </c>
      <c r="V192">
        <f t="shared" si="25"/>
        <v>4.6431372549019724E-2</v>
      </c>
      <c r="W192">
        <f t="shared" si="26"/>
        <v>5.6368225911680725E-2</v>
      </c>
      <c r="X192">
        <f>LN(List1R!W505/List1R!W504)</f>
        <v>-1.9145345723420202E-3</v>
      </c>
      <c r="Y192" s="26">
        <f t="shared" si="27"/>
        <v>0.17756347506211201</v>
      </c>
      <c r="Z192" s="26">
        <f t="shared" si="28"/>
        <v>-1.0199399132829048E-2</v>
      </c>
      <c r="AA192" s="26">
        <f t="shared" si="29"/>
        <v>0</v>
      </c>
      <c r="AB192" s="26">
        <f t="shared" si="30"/>
        <v>0.13914885338466768</v>
      </c>
      <c r="AC192" s="26">
        <f t="shared" si="31"/>
        <v>0</v>
      </c>
      <c r="AD192" s="26">
        <f t="shared" si="32"/>
        <v>-1.6270283407352652E-5</v>
      </c>
      <c r="AE192" s="166">
        <f t="shared" si="33"/>
        <v>-3.225333202488604E-2</v>
      </c>
      <c r="AF192" s="166">
        <f t="shared" si="33"/>
        <v>0</v>
      </c>
      <c r="AG192" s="166">
        <f t="shared" si="34"/>
        <v>0</v>
      </c>
      <c r="AH192" s="166">
        <f t="shared" si="34"/>
        <v>-5.145115374367955E-5</v>
      </c>
    </row>
    <row r="193" spans="1:34" x14ac:dyDescent="0.2">
      <c r="A193" s="106">
        <v>41213</v>
      </c>
      <c r="B193">
        <f>'Russian Bonds'!B194-'Russian Bonds'!B193</f>
        <v>0</v>
      </c>
      <c r="C193">
        <f>'Russian Bonds'!C194-'Russian Bonds'!C193</f>
        <v>-3.0000000000001137E-2</v>
      </c>
      <c r="D193">
        <f>'Russian Bonds'!D194-'Russian Bonds'!D193</f>
        <v>-2.9999999999999361E-2</v>
      </c>
      <c r="E193">
        <f>'Russian Bonds'!E194-'Russian Bonds'!E193</f>
        <v>-2.000000000000135E-2</v>
      </c>
      <c r="F193">
        <f>'Russian Bonds'!F194-'Russian Bonds'!F193</f>
        <v>1.9999999999999574E-2</v>
      </c>
      <c r="G193">
        <f>'Russian Bonds'!G194-'Russian Bonds'!G193</f>
        <v>4.0000000000000924E-2</v>
      </c>
      <c r="H193">
        <f>'Russian Bonds'!H194-'Russian Bonds'!H193</f>
        <v>6.0000000000000497E-2</v>
      </c>
      <c r="I193">
        <f>'Russian Bonds'!I194-'Russian Bonds'!I193</f>
        <v>7.0000000000000284E-2</v>
      </c>
      <c r="J193">
        <f>'Russian Bonds'!J194-'Russian Bonds'!J193</f>
        <v>7.0000000000000284E-2</v>
      </c>
      <c r="K193">
        <f>'Russian Bonds'!K194-'Russian Bonds'!K193</f>
        <v>8.0000000000000071E-2</v>
      </c>
      <c r="L193">
        <f>'Russian Bonds'!L194-'Russian Bonds'!L193</f>
        <v>7.0000000000000284E-2</v>
      </c>
      <c r="M193">
        <f>'Russian Bonds'!M194-'Russian Bonds'!M193</f>
        <v>7.0000000000000284E-2</v>
      </c>
      <c r="O193" s="129">
        <f t="shared" si="35"/>
        <v>8.0000000000000071E-2</v>
      </c>
      <c r="P193" s="170">
        <f>List1R!X250</f>
        <v>5.5924369048764424</v>
      </c>
      <c r="U193" s="154">
        <f t="shared" si="24"/>
        <v>41584</v>
      </c>
      <c r="V193">
        <f t="shared" si="25"/>
        <v>4.6392156862745226E-2</v>
      </c>
      <c r="W193">
        <f t="shared" si="26"/>
        <v>5.6302031269747255E-2</v>
      </c>
      <c r="X193">
        <f>LN(List1R!W506/List1R!W505)</f>
        <v>1.0200658346928304E-3</v>
      </c>
      <c r="Y193" s="26">
        <f t="shared" si="27"/>
        <v>0.1773702676113027</v>
      </c>
      <c r="Z193" s="26">
        <f t="shared" si="28"/>
        <v>-1.0162067975947724E-2</v>
      </c>
      <c r="AA193" s="26">
        <f t="shared" si="29"/>
        <v>-1.3751439186606153E-4</v>
      </c>
      <c r="AB193" s="26">
        <f t="shared" si="30"/>
        <v>0.13900075720152416</v>
      </c>
      <c r="AC193" s="26">
        <f t="shared" si="31"/>
        <v>-9.7300530041067318E-5</v>
      </c>
      <c r="AD193" s="26">
        <f t="shared" si="32"/>
        <v>-6.5010831140614641E-5</v>
      </c>
      <c r="AE193" s="166">
        <f t="shared" si="33"/>
        <v>-3.213528054145199E-2</v>
      </c>
      <c r="AF193" s="166">
        <f t="shared" si="33"/>
        <v>-4.348586893496867E-4</v>
      </c>
      <c r="AG193" s="166">
        <f t="shared" si="34"/>
        <v>-3.0769129247140947E-4</v>
      </c>
      <c r="AH193" s="166">
        <f t="shared" si="34"/>
        <v>-2.0558229898494449E-4</v>
      </c>
    </row>
    <row r="194" spans="1:34" x14ac:dyDescent="0.2">
      <c r="A194" s="106">
        <v>41214</v>
      </c>
      <c r="B194">
        <f>'Russian Bonds'!B195-'Russian Bonds'!B194</f>
        <v>9.9999999999999645E-2</v>
      </c>
      <c r="C194">
        <f>'Russian Bonds'!C195-'Russian Bonds'!C194</f>
        <v>8.9999999999999858E-2</v>
      </c>
      <c r="D194">
        <f>'Russian Bonds'!D195-'Russian Bonds'!D194</f>
        <v>7.0000000000000284E-2</v>
      </c>
      <c r="E194">
        <f>'Russian Bonds'!E195-'Russian Bonds'!E194</f>
        <v>6.0000000000000497E-2</v>
      </c>
      <c r="F194">
        <f>'Russian Bonds'!F195-'Russian Bonds'!F194</f>
        <v>2.000000000000135E-2</v>
      </c>
      <c r="G194">
        <f>'Russian Bonds'!G195-'Russian Bonds'!G194</f>
        <v>-2.000000000000135E-2</v>
      </c>
      <c r="H194">
        <f>'Russian Bonds'!H195-'Russian Bonds'!H194</f>
        <v>-4.9999999999998934E-2</v>
      </c>
      <c r="I194">
        <f>'Russian Bonds'!I195-'Russian Bonds'!I194</f>
        <v>-6.0000000000000497E-2</v>
      </c>
      <c r="J194">
        <f>'Russian Bonds'!J195-'Russian Bonds'!J194</f>
        <v>-6.0000000000000497E-2</v>
      </c>
      <c r="K194">
        <f>'Russian Bonds'!K195-'Russian Bonds'!K194</f>
        <v>-6.0000000000000497E-2</v>
      </c>
      <c r="L194">
        <f>'Russian Bonds'!L195-'Russian Bonds'!L194</f>
        <v>-6.0000000000000497E-2</v>
      </c>
      <c r="M194">
        <f>'Russian Bonds'!M195-'Russian Bonds'!M194</f>
        <v>-4.9999999999998934E-2</v>
      </c>
      <c r="O194" s="129">
        <f t="shared" si="35"/>
        <v>8.9999999999999858E-2</v>
      </c>
      <c r="P194" s="170">
        <f>List1R!X251</f>
        <v>5.596532925733622</v>
      </c>
      <c r="U194" s="154">
        <f t="shared" si="24"/>
        <v>41585</v>
      </c>
      <c r="V194">
        <f t="shared" si="25"/>
        <v>4.6117647058823652E-2</v>
      </c>
      <c r="W194">
        <f t="shared" si="26"/>
        <v>5.6284026450371602E-2</v>
      </c>
      <c r="X194">
        <f>LN(List1R!W507/List1R!W506)</f>
        <v>-1.6256666787113157E-3</v>
      </c>
      <c r="Y194" s="26">
        <f t="shared" si="27"/>
        <v>0.17705387233410408</v>
      </c>
      <c r="Z194" s="26">
        <f t="shared" si="28"/>
        <v>-1.0162523978400253E-2</v>
      </c>
      <c r="AA194" s="26">
        <f t="shared" si="29"/>
        <v>-3.922532694653389E-5</v>
      </c>
      <c r="AB194" s="26">
        <f t="shared" si="30"/>
        <v>0.13869663210514993</v>
      </c>
      <c r="AC194" s="26">
        <f t="shared" si="31"/>
        <v>-2.7739326421029397E-5</v>
      </c>
      <c r="AD194" s="26">
        <f t="shared" si="32"/>
        <v>-9.7329257565655953E-5</v>
      </c>
      <c r="AE194" s="166">
        <f t="shared" si="33"/>
        <v>-3.2136722547820601E-2</v>
      </c>
      <c r="AF194" s="166">
        <f t="shared" si="33"/>
        <v>-1.2404137511582488E-4</v>
      </c>
      <c r="AG194" s="166">
        <f t="shared" si="34"/>
        <v>-8.7719452249339748E-5</v>
      </c>
      <c r="AH194" s="166">
        <f t="shared" si="34"/>
        <v>-3.0778213688064808E-4</v>
      </c>
    </row>
    <row r="195" spans="1:34" x14ac:dyDescent="0.2">
      <c r="A195" s="106">
        <v>41215</v>
      </c>
      <c r="B195">
        <f>'Russian Bonds'!B196-'Russian Bonds'!B195</f>
        <v>-9.9999999999999645E-2</v>
      </c>
      <c r="C195">
        <f>'Russian Bonds'!C196-'Russian Bonds'!C195</f>
        <v>-9.9999999999997868E-3</v>
      </c>
      <c r="D195">
        <f>'Russian Bonds'!D196-'Russian Bonds'!D195</f>
        <v>1.9999999999999574E-2</v>
      </c>
      <c r="E195">
        <f>'Russian Bonds'!E196-'Russian Bonds'!E195</f>
        <v>1.9999999999999574E-2</v>
      </c>
      <c r="F195">
        <f>'Russian Bonds'!F196-'Russian Bonds'!F195</f>
        <v>-5.0000000000000711E-2</v>
      </c>
      <c r="G195">
        <f>'Russian Bonds'!G196-'Russian Bonds'!G195</f>
        <v>-9.9999999999999645E-2</v>
      </c>
      <c r="H195">
        <f>'Russian Bonds'!H196-'Russian Bonds'!H195</f>
        <v>-0.13000000000000078</v>
      </c>
      <c r="I195">
        <f>'Russian Bonds'!I196-'Russian Bonds'!I195</f>
        <v>-0.11999999999999922</v>
      </c>
      <c r="J195">
        <f>'Russian Bonds'!J196-'Russian Bonds'!J195</f>
        <v>-0.10999999999999943</v>
      </c>
      <c r="K195">
        <f>'Russian Bonds'!K196-'Russian Bonds'!K195</f>
        <v>-0.11999999999999922</v>
      </c>
      <c r="L195">
        <f>'Russian Bonds'!L196-'Russian Bonds'!L195</f>
        <v>-0.11999999999999922</v>
      </c>
      <c r="M195">
        <f>'Russian Bonds'!M196-'Russian Bonds'!M195</f>
        <v>-0.13000000000000078</v>
      </c>
      <c r="O195" s="129">
        <f t="shared" si="35"/>
        <v>1.9999999999999574E-2</v>
      </c>
      <c r="P195" s="170">
        <f>List1R!X252</f>
        <v>5.5758647384923288</v>
      </c>
      <c r="U195" s="154">
        <f t="shared" ref="U195:U252" si="36">A450</f>
        <v>41586</v>
      </c>
      <c r="V195">
        <f t="shared" ref="V195:V252" si="37">AVERAGE(O196:O450)</f>
        <v>4.6196078431372682E-2</v>
      </c>
      <c r="W195">
        <f t="shared" ref="W195:W252" si="38">_xlfn.STDEV.S(O197:O447)</f>
        <v>5.6335704076410156E-2</v>
      </c>
      <c r="X195">
        <f>LN(List1R!W508/List1R!W507)</f>
        <v>2.8758141530315474E-4</v>
      </c>
      <c r="Y195" s="26">
        <f t="shared" ref="Y195:Y252" si="39">V195+W195*_xlfn.NORM.S.INV(99%)</f>
        <v>0.17725252384212339</v>
      </c>
      <c r="Z195" s="26">
        <f t="shared" ref="Z195:Z252" si="40">-Y195*P450/100</f>
        <v>-1.0174321949348444E-2</v>
      </c>
      <c r="AA195" s="26">
        <f t="shared" ref="AA195:AA252" si="41">-O450*(V195+W195*$S$3)/100</f>
        <v>-7.8537119219605796E-5</v>
      </c>
      <c r="AB195" s="26">
        <f t="shared" ref="AB195:AB252" si="42">V195+W195*_xlfn.NORM.S.INV(95%)</f>
        <v>0.13886006560832073</v>
      </c>
      <c r="AC195" s="26">
        <f t="shared" ref="AC195:AC252" si="43">-AB195*O450/100</f>
        <v>-5.5544026243328347E-5</v>
      </c>
      <c r="AD195" s="26">
        <f t="shared" ref="AD195:AD252" si="44">-O447*(V195+W195*$S$4)/100</f>
        <v>0</v>
      </c>
      <c r="AE195" s="166">
        <f t="shared" ref="AE195:AF252" si="45">Z195*SQRT(10)</f>
        <v>-3.2174031007785382E-2</v>
      </c>
      <c r="AF195" s="166">
        <f t="shared" si="45"/>
        <v>-2.4835617760214011E-4</v>
      </c>
      <c r="AG195" s="166">
        <f t="shared" ref="AG195:AH252" si="46">AC195*SQRT(10)</f>
        <v>-1.7564563334508343E-4</v>
      </c>
      <c r="AH195" s="166">
        <f t="shared" si="46"/>
        <v>0</v>
      </c>
    </row>
    <row r="196" spans="1:34" x14ac:dyDescent="0.2">
      <c r="A196" s="106">
        <v>41219</v>
      </c>
      <c r="B196">
        <f>'Russian Bonds'!B197-'Russian Bonds'!B196</f>
        <v>-1.9999999999999574E-2</v>
      </c>
      <c r="C196">
        <f>'Russian Bonds'!C197-'Russian Bonds'!C196</f>
        <v>0</v>
      </c>
      <c r="D196">
        <f>'Russian Bonds'!D197-'Russian Bonds'!D196</f>
        <v>1.9999999999999574E-2</v>
      </c>
      <c r="E196">
        <f>'Russian Bonds'!E197-'Russian Bonds'!E196</f>
        <v>2.000000000000135E-2</v>
      </c>
      <c r="F196">
        <f>'Russian Bonds'!F197-'Russian Bonds'!F196</f>
        <v>9.9999999999997868E-3</v>
      </c>
      <c r="G196">
        <f>'Russian Bonds'!G197-'Russian Bonds'!G196</f>
        <v>-9.9999999999997868E-3</v>
      </c>
      <c r="H196">
        <f>'Russian Bonds'!H197-'Russian Bonds'!H196</f>
        <v>-9.9999999999997868E-3</v>
      </c>
      <c r="I196">
        <f>'Russian Bonds'!I197-'Russian Bonds'!I196</f>
        <v>-9.9999999999997868E-3</v>
      </c>
      <c r="J196">
        <f>'Russian Bonds'!J197-'Russian Bonds'!J196</f>
        <v>-2.000000000000135E-2</v>
      </c>
      <c r="K196">
        <f>'Russian Bonds'!K197-'Russian Bonds'!K196</f>
        <v>-3.0000000000001137E-2</v>
      </c>
      <c r="L196">
        <f>'Russian Bonds'!L197-'Russian Bonds'!L196</f>
        <v>-3.0000000000001137E-2</v>
      </c>
      <c r="M196">
        <f>'Russian Bonds'!M197-'Russian Bonds'!M196</f>
        <v>-4.0000000000000924E-2</v>
      </c>
      <c r="O196" s="129">
        <f t="shared" ref="O196:O259" si="47">MAX(C196:M196)</f>
        <v>2.000000000000135E-2</v>
      </c>
      <c r="P196" s="170">
        <f>List1R!X253</f>
        <v>5.5941384974416088</v>
      </c>
      <c r="U196" s="154">
        <f t="shared" si="36"/>
        <v>41587</v>
      </c>
      <c r="V196">
        <f t="shared" si="37"/>
        <v>4.6392156862745219E-2</v>
      </c>
      <c r="W196">
        <f t="shared" si="38"/>
        <v>5.6335704076410163E-2</v>
      </c>
      <c r="X196">
        <f>LN(List1R!W509/List1R!W508)</f>
        <v>-5.8987032873309352E-4</v>
      </c>
      <c r="Y196" s="26">
        <f t="shared" si="39"/>
        <v>0.17744860227349593</v>
      </c>
      <c r="Z196" s="26">
        <f t="shared" si="40"/>
        <v>-1.0180303061388157E-2</v>
      </c>
      <c r="AA196" s="26">
        <f t="shared" si="41"/>
        <v>-1.3757721353627138E-4</v>
      </c>
      <c r="AB196" s="26">
        <f t="shared" si="42"/>
        <v>0.13905614403969327</v>
      </c>
      <c r="AC196" s="26">
        <f t="shared" si="43"/>
        <v>-9.7339300827785694E-5</v>
      </c>
      <c r="AD196" s="26">
        <f t="shared" si="44"/>
        <v>-1.1381757462677381E-4</v>
      </c>
      <c r="AE196" s="166">
        <f t="shared" si="45"/>
        <v>-3.2192944944771533E-2</v>
      </c>
      <c r="AF196" s="166">
        <f t="shared" si="45"/>
        <v>-4.3505734891396573E-4</v>
      </c>
      <c r="AG196" s="166">
        <f t="shared" si="46"/>
        <v>-3.0781389646411614E-4</v>
      </c>
      <c r="AH196" s="166">
        <f t="shared" si="46"/>
        <v>-3.5992277357679424E-4</v>
      </c>
    </row>
    <row r="197" spans="1:34" x14ac:dyDescent="0.2">
      <c r="A197" s="106">
        <v>41220</v>
      </c>
      <c r="B197">
        <f>'Russian Bonds'!B198-'Russian Bonds'!B197</f>
        <v>-0.29000000000000092</v>
      </c>
      <c r="C197">
        <f>'Russian Bonds'!C198-'Russian Bonds'!C197</f>
        <v>-0.16999999999999993</v>
      </c>
      <c r="D197">
        <f>'Russian Bonds'!D198-'Russian Bonds'!D197</f>
        <v>-8.9999999999999858E-2</v>
      </c>
      <c r="E197">
        <f>'Russian Bonds'!E198-'Russian Bonds'!E197</f>
        <v>-2.000000000000135E-2</v>
      </c>
      <c r="F197">
        <f>'Russian Bonds'!F198-'Russian Bonds'!F197</f>
        <v>6.0000000000000497E-2</v>
      </c>
      <c r="G197">
        <f>'Russian Bonds'!G198-'Russian Bonds'!G197</f>
        <v>7.0000000000000284E-2</v>
      </c>
      <c r="H197">
        <f>'Russian Bonds'!H198-'Russian Bonds'!H197</f>
        <v>3.9999999999999147E-2</v>
      </c>
      <c r="I197">
        <f>'Russian Bonds'!I198-'Russian Bonds'!I197</f>
        <v>2.9999999999999361E-2</v>
      </c>
      <c r="J197">
        <f>'Russian Bonds'!J198-'Russian Bonds'!J197</f>
        <v>2.000000000000135E-2</v>
      </c>
      <c r="K197">
        <f>'Russian Bonds'!K198-'Russian Bonds'!K197</f>
        <v>3.0000000000001137E-2</v>
      </c>
      <c r="L197">
        <f>'Russian Bonds'!L198-'Russian Bonds'!L197</f>
        <v>3.0000000000001137E-2</v>
      </c>
      <c r="M197">
        <f>'Russian Bonds'!M198-'Russian Bonds'!M197</f>
        <v>3.0000000000001137E-2</v>
      </c>
      <c r="O197" s="129">
        <f t="shared" si="47"/>
        <v>7.0000000000000284E-2</v>
      </c>
      <c r="P197" s="170">
        <f>List1R!X254</f>
        <v>5.6275695025115269</v>
      </c>
      <c r="U197" s="154">
        <f t="shared" si="36"/>
        <v>41590</v>
      </c>
      <c r="V197">
        <f t="shared" si="37"/>
        <v>4.6274509803921685E-2</v>
      </c>
      <c r="W197">
        <f t="shared" si="38"/>
        <v>5.5618936842213779E-2</v>
      </c>
      <c r="X197">
        <f>LN(List1R!W510/List1R!W509)</f>
        <v>-2.2433710389769359E-3</v>
      </c>
      <c r="Y197" s="26">
        <f t="shared" si="39"/>
        <v>0.1756635052832175</v>
      </c>
      <c r="Z197" s="26">
        <f t="shared" si="40"/>
        <v>-1.0078400942255412E-2</v>
      </c>
      <c r="AA197" s="26">
        <f t="shared" si="41"/>
        <v>-7.7804356478522146E-5</v>
      </c>
      <c r="AB197" s="26">
        <f t="shared" si="42"/>
        <v>0.13775951979602186</v>
      </c>
      <c r="AC197" s="26">
        <f t="shared" si="43"/>
        <v>-5.5103807918408787E-5</v>
      </c>
      <c r="AD197" s="26">
        <f t="shared" si="44"/>
        <v>-3.2200080633659848E-5</v>
      </c>
      <c r="AE197" s="166">
        <f t="shared" si="45"/>
        <v>-3.1870702149914235E-2</v>
      </c>
      <c r="AF197" s="166">
        <f t="shared" si="45"/>
        <v>-2.4603897835580752E-4</v>
      </c>
      <c r="AG197" s="166">
        <f t="shared" si="46"/>
        <v>-1.7425354077059356E-4</v>
      </c>
      <c r="AH197" s="166">
        <f t="shared" si="46"/>
        <v>-1.0182559564344301E-4</v>
      </c>
    </row>
    <row r="198" spans="1:34" x14ac:dyDescent="0.2">
      <c r="A198" s="106">
        <v>41221</v>
      </c>
      <c r="B198">
        <f>'Russian Bonds'!B199-'Russian Bonds'!B198</f>
        <v>6.0000000000000497E-2</v>
      </c>
      <c r="C198">
        <f>'Russian Bonds'!C199-'Russian Bonds'!C198</f>
        <v>-1.9999999999999574E-2</v>
      </c>
      <c r="D198">
        <f>'Russian Bonds'!D199-'Russian Bonds'!D198</f>
        <v>-5.0000000000000711E-2</v>
      </c>
      <c r="E198">
        <f>'Russian Bonds'!E199-'Russian Bonds'!E198</f>
        <v>-5.9999999999998721E-2</v>
      </c>
      <c r="F198">
        <f>'Russian Bonds'!F199-'Russian Bonds'!F198</f>
        <v>2.9999999999999361E-2</v>
      </c>
      <c r="G198">
        <f>'Russian Bonds'!G199-'Russian Bonds'!G198</f>
        <v>8.0000000000000071E-2</v>
      </c>
      <c r="H198">
        <f>'Russian Bonds'!H199-'Russian Bonds'!H198</f>
        <v>0.13000000000000078</v>
      </c>
      <c r="I198">
        <f>'Russian Bonds'!I199-'Russian Bonds'!I198</f>
        <v>0.14000000000000057</v>
      </c>
      <c r="J198">
        <f>'Russian Bonds'!J199-'Russian Bonds'!J198</f>
        <v>0.16999999999999993</v>
      </c>
      <c r="K198">
        <f>'Russian Bonds'!K199-'Russian Bonds'!K198</f>
        <v>0.1899999999999995</v>
      </c>
      <c r="L198">
        <f>'Russian Bonds'!L199-'Russian Bonds'!L198</f>
        <v>0.1899999999999995</v>
      </c>
      <c r="M198">
        <f>'Russian Bonds'!M199-'Russian Bonds'!M198</f>
        <v>0.16999999999999993</v>
      </c>
      <c r="O198" s="129">
        <f t="shared" si="47"/>
        <v>0.1899999999999995</v>
      </c>
      <c r="P198" s="170">
        <f>List1R!X255</f>
        <v>5.6358915444610131</v>
      </c>
      <c r="U198" s="154">
        <f t="shared" si="36"/>
        <v>41591</v>
      </c>
      <c r="V198">
        <f t="shared" si="37"/>
        <v>4.5647058823529527E-2</v>
      </c>
      <c r="W198">
        <f t="shared" si="38"/>
        <v>5.3420827965857717E-2</v>
      </c>
      <c r="X198">
        <f>LN(List1R!W511/List1R!W510)</f>
        <v>-1.3802282539728085E-3</v>
      </c>
      <c r="Y198" s="26">
        <f t="shared" si="39"/>
        <v>0.16992248839140411</v>
      </c>
      <c r="Z198" s="26">
        <f t="shared" si="40"/>
        <v>-9.7186930266867661E-3</v>
      </c>
      <c r="AA198" s="26">
        <f t="shared" si="41"/>
        <v>-5.6407502754234623E-5</v>
      </c>
      <c r="AB198" s="26">
        <f t="shared" si="42"/>
        <v>0.13351650145792121</v>
      </c>
      <c r="AC198" s="26">
        <f t="shared" si="43"/>
        <v>-4.0054950437376696E-5</v>
      </c>
      <c r="AD198" s="26">
        <f t="shared" si="44"/>
        <v>-6.2335553942542097E-5</v>
      </c>
      <c r="AE198" s="166">
        <f t="shared" si="45"/>
        <v>-3.0733205844325772E-2</v>
      </c>
      <c r="AF198" s="166">
        <f t="shared" si="45"/>
        <v>-1.7837618582560249E-4</v>
      </c>
      <c r="AG198" s="166">
        <f t="shared" si="46"/>
        <v>-1.2666487494726798E-4</v>
      </c>
      <c r="AH198" s="166">
        <f t="shared" si="46"/>
        <v>-1.9712232966672183E-4</v>
      </c>
    </row>
    <row r="199" spans="1:34" x14ac:dyDescent="0.2">
      <c r="A199" s="106">
        <v>41222</v>
      </c>
      <c r="B199">
        <f>'Russian Bonds'!B200-'Russian Bonds'!B199</f>
        <v>-1.9999999999999574E-2</v>
      </c>
      <c r="C199">
        <f>'Russian Bonds'!C200-'Russian Bonds'!C199</f>
        <v>1.9999999999999574E-2</v>
      </c>
      <c r="D199">
        <f>'Russian Bonds'!D200-'Russian Bonds'!D199</f>
        <v>3.0000000000001137E-2</v>
      </c>
      <c r="E199">
        <f>'Russian Bonds'!E200-'Russian Bonds'!E199</f>
        <v>3.9999999999999147E-2</v>
      </c>
      <c r="F199">
        <f>'Russian Bonds'!F200-'Russian Bonds'!F199</f>
        <v>6.0000000000000497E-2</v>
      </c>
      <c r="G199">
        <f>'Russian Bonds'!G200-'Russian Bonds'!G199</f>
        <v>8.9999999999999858E-2</v>
      </c>
      <c r="H199">
        <f>'Russian Bonds'!H200-'Russian Bonds'!H199</f>
        <v>0.15000000000000036</v>
      </c>
      <c r="I199">
        <f>'Russian Bonds'!I200-'Russian Bonds'!I199</f>
        <v>0.20999999999999908</v>
      </c>
      <c r="J199">
        <f>'Russian Bonds'!J200-'Russian Bonds'!J199</f>
        <v>0.24000000000000021</v>
      </c>
      <c r="K199">
        <f>'Russian Bonds'!K200-'Russian Bonds'!K199</f>
        <v>0.25999999999999979</v>
      </c>
      <c r="L199">
        <f>'Russian Bonds'!L200-'Russian Bonds'!L199</f>
        <v>0.27999999999999936</v>
      </c>
      <c r="M199">
        <f>'Russian Bonds'!M200-'Russian Bonds'!M199</f>
        <v>0.28999999999999915</v>
      </c>
      <c r="O199" s="129">
        <f t="shared" si="47"/>
        <v>0.28999999999999915</v>
      </c>
      <c r="P199" s="170">
        <f>List1R!X256</f>
        <v>5.6288773465223905</v>
      </c>
      <c r="U199" s="154">
        <f t="shared" si="36"/>
        <v>41592</v>
      </c>
      <c r="V199">
        <f t="shared" si="37"/>
        <v>4.4509803921568745E-2</v>
      </c>
      <c r="W199">
        <f t="shared" si="38"/>
        <v>5.3399344938310195E-2</v>
      </c>
      <c r="X199">
        <f>LN(List1R!W512/List1R!W511)</f>
        <v>1.6906835338033506E-3</v>
      </c>
      <c r="Y199" s="26">
        <f t="shared" si="39"/>
        <v>0.16873525649398019</v>
      </c>
      <c r="Z199" s="26">
        <f t="shared" si="40"/>
        <v>-9.6388918160632379E-3</v>
      </c>
      <c r="AA199" s="26">
        <f t="shared" si="41"/>
        <v>0</v>
      </c>
      <c r="AB199" s="26">
        <f t="shared" si="42"/>
        <v>0.13234391012018099</v>
      </c>
      <c r="AC199" s="26">
        <f t="shared" si="43"/>
        <v>0</v>
      </c>
      <c r="AD199" s="26">
        <f t="shared" si="44"/>
        <v>-1.0826012164683008E-4</v>
      </c>
      <c r="AE199" s="166">
        <f t="shared" si="45"/>
        <v>-3.0480852258716599E-2</v>
      </c>
      <c r="AF199" s="166">
        <f t="shared" si="45"/>
        <v>0</v>
      </c>
      <c r="AG199" s="166">
        <f t="shared" si="46"/>
        <v>0</v>
      </c>
      <c r="AH199" s="166">
        <f t="shared" si="46"/>
        <v>-3.4234856417088196E-4</v>
      </c>
    </row>
    <row r="200" spans="1:34" x14ac:dyDescent="0.2">
      <c r="A200" s="106">
        <v>41223</v>
      </c>
      <c r="B200">
        <f>'Russian Bonds'!B201-'Russian Bonds'!B200</f>
        <v>-0.34999999999999964</v>
      </c>
      <c r="C200">
        <f>'Russian Bonds'!C201-'Russian Bonds'!C200</f>
        <v>-0.1899999999999995</v>
      </c>
      <c r="D200">
        <f>'Russian Bonds'!D201-'Russian Bonds'!D200</f>
        <v>-8.9999999999999858E-2</v>
      </c>
      <c r="E200">
        <f>'Russian Bonds'!E201-'Russian Bonds'!E200</f>
        <v>-2.9999999999999361E-2</v>
      </c>
      <c r="F200">
        <f>'Russian Bonds'!F201-'Russian Bonds'!F200</f>
        <v>0</v>
      </c>
      <c r="G200">
        <f>'Russian Bonds'!G201-'Russian Bonds'!G200</f>
        <v>9.9999999999997868E-3</v>
      </c>
      <c r="H200">
        <f>'Russian Bonds'!H201-'Russian Bonds'!H200</f>
        <v>0</v>
      </c>
      <c r="I200">
        <f>'Russian Bonds'!I201-'Russian Bonds'!I200</f>
        <v>-9.9999999999997868E-3</v>
      </c>
      <c r="J200">
        <f>'Russian Bonds'!J201-'Russian Bonds'!J200</f>
        <v>-3.0000000000001137E-2</v>
      </c>
      <c r="K200">
        <f>'Russian Bonds'!K201-'Russian Bonds'!K200</f>
        <v>-5.0000000000000711E-2</v>
      </c>
      <c r="L200">
        <f>'Russian Bonds'!L201-'Russian Bonds'!L200</f>
        <v>-5.9999999999998721E-2</v>
      </c>
      <c r="M200">
        <f>'Russian Bonds'!M201-'Russian Bonds'!M200</f>
        <v>-4.9999999999998934E-2</v>
      </c>
      <c r="O200" s="129">
        <f t="shared" si="47"/>
        <v>9.9999999999997868E-3</v>
      </c>
      <c r="P200" s="170">
        <f>List1R!X257</f>
        <v>5.5744694523939362</v>
      </c>
      <c r="U200" s="154">
        <f t="shared" si="36"/>
        <v>41593</v>
      </c>
      <c r="V200">
        <f t="shared" si="37"/>
        <v>4.4509803921568759E-2</v>
      </c>
      <c r="W200">
        <f t="shared" si="38"/>
        <v>5.3128634396422084E-2</v>
      </c>
      <c r="X200">
        <f>LN(List1R!W513/List1R!W512)</f>
        <v>1.7289991698248314E-3</v>
      </c>
      <c r="Y200" s="26">
        <f t="shared" si="39"/>
        <v>0.16810548960037835</v>
      </c>
      <c r="Z200" s="26">
        <f t="shared" si="40"/>
        <v>-9.6240769994353961E-3</v>
      </c>
      <c r="AA200" s="26">
        <f t="shared" si="41"/>
        <v>-1.8610899582247889E-5</v>
      </c>
      <c r="AB200" s="26">
        <f t="shared" si="42"/>
        <v>0.13189863090350232</v>
      </c>
      <c r="AC200" s="26">
        <f t="shared" si="43"/>
        <v>-1.3189863090351122E-5</v>
      </c>
      <c r="AD200" s="26">
        <f t="shared" si="44"/>
        <v>-6.1639567414579322E-5</v>
      </c>
      <c r="AE200" s="166">
        <f t="shared" si="45"/>
        <v>-3.0434003695054883E-2</v>
      </c>
      <c r="AF200" s="166">
        <f t="shared" si="45"/>
        <v>-5.8852831984579529E-5</v>
      </c>
      <c r="AG200" s="166">
        <f t="shared" si="46"/>
        <v>-4.1710009391296814E-5</v>
      </c>
      <c r="AH200" s="166">
        <f t="shared" si="46"/>
        <v>-1.9492142701756698E-4</v>
      </c>
    </row>
    <row r="201" spans="1:34" x14ac:dyDescent="0.2">
      <c r="A201" s="106">
        <v>41226</v>
      </c>
      <c r="B201">
        <f>'Russian Bonds'!B202-'Russian Bonds'!B201</f>
        <v>7.0000000000000284E-2</v>
      </c>
      <c r="C201">
        <f>'Russian Bonds'!C202-'Russian Bonds'!C201</f>
        <v>-3.9999999999999147E-2</v>
      </c>
      <c r="D201">
        <f>'Russian Bonds'!D202-'Russian Bonds'!D201</f>
        <v>-8.9999999999999858E-2</v>
      </c>
      <c r="E201">
        <f>'Russian Bonds'!E202-'Russian Bonds'!E201</f>
        <v>-0.11000000000000121</v>
      </c>
      <c r="F201">
        <f>'Russian Bonds'!F202-'Russian Bonds'!F201</f>
        <v>-5.0000000000000711E-2</v>
      </c>
      <c r="G201">
        <f>'Russian Bonds'!G202-'Russian Bonds'!G201</f>
        <v>-5.0000000000000711E-2</v>
      </c>
      <c r="H201">
        <f>'Russian Bonds'!H202-'Russian Bonds'!H201</f>
        <v>-7.0000000000000284E-2</v>
      </c>
      <c r="I201">
        <f>'Russian Bonds'!I202-'Russian Bonds'!I201</f>
        <v>-0.10999999999999943</v>
      </c>
      <c r="J201">
        <f>'Russian Bonds'!J202-'Russian Bonds'!J201</f>
        <v>-0.12999999999999901</v>
      </c>
      <c r="K201">
        <f>'Russian Bonds'!K202-'Russian Bonds'!K201</f>
        <v>-0.13999999999999879</v>
      </c>
      <c r="L201">
        <f>'Russian Bonds'!L202-'Russian Bonds'!L201</f>
        <v>-0.14000000000000057</v>
      </c>
      <c r="M201">
        <f>'Russian Bonds'!M202-'Russian Bonds'!M201</f>
        <v>-0.14000000000000057</v>
      </c>
      <c r="O201" s="129">
        <f t="shared" si="47"/>
        <v>-3.9999999999999147E-2</v>
      </c>
      <c r="P201" s="170">
        <f>List1R!X258</f>
        <v>5.4981387950461595</v>
      </c>
      <c r="U201" s="154">
        <f t="shared" si="36"/>
        <v>41594</v>
      </c>
      <c r="V201">
        <f t="shared" si="37"/>
        <v>4.4784313725490327E-2</v>
      </c>
      <c r="W201">
        <f t="shared" si="38"/>
        <v>5.2978203441043897E-2</v>
      </c>
      <c r="X201">
        <f>LN(List1R!W514/List1R!W513)</f>
        <v>9.2346376102576022E-4</v>
      </c>
      <c r="Y201" s="26">
        <f t="shared" si="39"/>
        <v>0.16803004467106597</v>
      </c>
      <c r="Z201" s="26">
        <f t="shared" si="40"/>
        <v>-9.6379802691707282E-3</v>
      </c>
      <c r="AA201" s="26">
        <f t="shared" si="41"/>
        <v>-5.5794772471480595E-5</v>
      </c>
      <c r="AB201" s="26">
        <f t="shared" si="42"/>
        <v>0.13192570380486429</v>
      </c>
      <c r="AC201" s="26">
        <f t="shared" si="43"/>
        <v>-3.9577711141459614E-5</v>
      </c>
      <c r="AD201" s="26">
        <f t="shared" si="44"/>
        <v>-4.6218939744620049E-5</v>
      </c>
      <c r="AE201" s="166">
        <f t="shared" si="45"/>
        <v>-3.047796969434222E-2</v>
      </c>
      <c r="AF201" s="166">
        <f t="shared" si="45"/>
        <v>-1.7643856254074078E-4</v>
      </c>
      <c r="AG201" s="166">
        <f t="shared" si="46"/>
        <v>-1.2515571178323492E-4</v>
      </c>
      <c r="AH201" s="166">
        <f t="shared" si="46"/>
        <v>-1.461571206310804E-4</v>
      </c>
    </row>
    <row r="202" spans="1:34" x14ac:dyDescent="0.2">
      <c r="A202" s="106">
        <v>41227</v>
      </c>
      <c r="B202">
        <f>'Russian Bonds'!B203-'Russian Bonds'!B202</f>
        <v>9.9999999999997868E-3</v>
      </c>
      <c r="C202">
        <f>'Russian Bonds'!C203-'Russian Bonds'!C202</f>
        <v>9.9999999999997868E-3</v>
      </c>
      <c r="D202">
        <f>'Russian Bonds'!D203-'Russian Bonds'!D202</f>
        <v>9.9999999999997868E-3</v>
      </c>
      <c r="E202">
        <f>'Russian Bonds'!E203-'Russian Bonds'!E202</f>
        <v>2.000000000000135E-2</v>
      </c>
      <c r="F202">
        <f>'Russian Bonds'!F203-'Russian Bonds'!F202</f>
        <v>1.9999999999999574E-2</v>
      </c>
      <c r="G202">
        <f>'Russian Bonds'!G203-'Russian Bonds'!G202</f>
        <v>4.0000000000000924E-2</v>
      </c>
      <c r="H202">
        <f>'Russian Bonds'!H203-'Russian Bonds'!H202</f>
        <v>4.9999999999998934E-2</v>
      </c>
      <c r="I202">
        <f>'Russian Bonds'!I203-'Russian Bonds'!I202</f>
        <v>4.9999999999998934E-2</v>
      </c>
      <c r="J202">
        <f>'Russian Bonds'!J203-'Russian Bonds'!J202</f>
        <v>5.9999999999998721E-2</v>
      </c>
      <c r="K202">
        <f>'Russian Bonds'!K203-'Russian Bonds'!K202</f>
        <v>9.9999999999999645E-2</v>
      </c>
      <c r="L202">
        <f>'Russian Bonds'!L203-'Russian Bonds'!L202</f>
        <v>0.10999999999999943</v>
      </c>
      <c r="M202">
        <f>'Russian Bonds'!M203-'Russian Bonds'!M202</f>
        <v>0.10999999999999943</v>
      </c>
      <c r="O202" s="129">
        <f t="shared" si="47"/>
        <v>0.10999999999999943</v>
      </c>
      <c r="P202" s="170">
        <f>List1R!X259</f>
        <v>5.5127118977785585</v>
      </c>
      <c r="U202" s="154">
        <f t="shared" si="36"/>
        <v>41597</v>
      </c>
      <c r="V202">
        <f t="shared" si="37"/>
        <v>4.4431372549019743E-2</v>
      </c>
      <c r="W202">
        <f t="shared" si="38"/>
        <v>5.2781591623809798E-2</v>
      </c>
      <c r="X202">
        <f>LN(List1R!W515/List1R!W514)</f>
        <v>-7.3648116088727701E-4</v>
      </c>
      <c r="Y202" s="26">
        <f t="shared" si="39"/>
        <v>0.16721971601156152</v>
      </c>
      <c r="Z202" s="26">
        <f t="shared" si="40"/>
        <v>-9.5919560734328418E-3</v>
      </c>
      <c r="AA202" s="26">
        <f t="shared" si="41"/>
        <v>-3.7021124223455771E-5</v>
      </c>
      <c r="AB202" s="26">
        <f t="shared" si="42"/>
        <v>0.13124936496771469</v>
      </c>
      <c r="AC202" s="26">
        <f t="shared" si="43"/>
        <v>-2.624987299354238E-5</v>
      </c>
      <c r="AD202" s="26">
        <f t="shared" si="44"/>
        <v>0</v>
      </c>
      <c r="AE202" s="166">
        <f t="shared" si="45"/>
        <v>-3.0332428408333084E-2</v>
      </c>
      <c r="AF202" s="166">
        <f t="shared" si="45"/>
        <v>-1.1707107408615264E-4</v>
      </c>
      <c r="AG202" s="166">
        <f t="shared" si="46"/>
        <v>-8.3009386949736336E-5</v>
      </c>
      <c r="AH202" s="166">
        <f t="shared" si="46"/>
        <v>0</v>
      </c>
    </row>
    <row r="203" spans="1:34" x14ac:dyDescent="0.2">
      <c r="A203" s="106">
        <v>41228</v>
      </c>
      <c r="B203">
        <f>'Russian Bonds'!B204-'Russian Bonds'!B203</f>
        <v>-0.13000000000000078</v>
      </c>
      <c r="C203">
        <f>'Russian Bonds'!C204-'Russian Bonds'!C203</f>
        <v>-0.13000000000000078</v>
      </c>
      <c r="D203">
        <f>'Russian Bonds'!D204-'Russian Bonds'!D203</f>
        <v>-0.11000000000000121</v>
      </c>
      <c r="E203">
        <f>'Russian Bonds'!E204-'Russian Bonds'!E203</f>
        <v>-8.9999999999999858E-2</v>
      </c>
      <c r="F203">
        <f>'Russian Bonds'!F204-'Russian Bonds'!F203</f>
        <v>-3.9999999999999147E-2</v>
      </c>
      <c r="G203">
        <f>'Russian Bonds'!G204-'Russian Bonds'!G203</f>
        <v>-5.0000000000000711E-2</v>
      </c>
      <c r="H203">
        <f>'Russian Bonds'!H204-'Russian Bonds'!H203</f>
        <v>-8.0000000000000071E-2</v>
      </c>
      <c r="I203">
        <f>'Russian Bonds'!I204-'Russian Bonds'!I203</f>
        <v>-7.0000000000000284E-2</v>
      </c>
      <c r="J203">
        <f>'Russian Bonds'!J204-'Russian Bonds'!J203</f>
        <v>-8.0000000000000071E-2</v>
      </c>
      <c r="K203">
        <f>'Russian Bonds'!K204-'Russian Bonds'!K203</f>
        <v>-8.0000000000000071E-2</v>
      </c>
      <c r="L203">
        <f>'Russian Bonds'!L204-'Russian Bonds'!L203</f>
        <v>-8.0000000000000071E-2</v>
      </c>
      <c r="M203">
        <f>'Russian Bonds'!M204-'Russian Bonds'!M203</f>
        <v>-8.0000000000000071E-2</v>
      </c>
      <c r="O203" s="129">
        <f t="shared" si="47"/>
        <v>-3.9999999999999147E-2</v>
      </c>
      <c r="P203" s="170">
        <f>List1R!X260</f>
        <v>5.5508544919863558</v>
      </c>
      <c r="U203" s="154">
        <f t="shared" si="36"/>
        <v>41598</v>
      </c>
      <c r="V203">
        <f t="shared" si="37"/>
        <v>4.4588235294117776E-2</v>
      </c>
      <c r="W203">
        <f t="shared" si="38"/>
        <v>5.2804050309456979E-2</v>
      </c>
      <c r="X203">
        <f>LN(List1R!W516/List1R!W515)</f>
        <v>1.3812658398006987E-4</v>
      </c>
      <c r="Y203" s="26">
        <f t="shared" si="39"/>
        <v>0.16742882547226862</v>
      </c>
      <c r="Z203" s="26">
        <f t="shared" si="40"/>
        <v>-9.5887408206495467E-3</v>
      </c>
      <c r="AA203" s="26">
        <f t="shared" si="41"/>
        <v>0</v>
      </c>
      <c r="AB203" s="26">
        <f t="shared" si="42"/>
        <v>0.13144316896335606</v>
      </c>
      <c r="AC203" s="26">
        <f t="shared" si="43"/>
        <v>0</v>
      </c>
      <c r="AD203" s="26">
        <f t="shared" si="44"/>
        <v>-1.5350782615571152E-5</v>
      </c>
      <c r="AE203" s="166">
        <f t="shared" si="45"/>
        <v>-3.0322260886284674E-2</v>
      </c>
      <c r="AF203" s="166">
        <f t="shared" si="45"/>
        <v>0</v>
      </c>
      <c r="AG203" s="166">
        <f t="shared" si="46"/>
        <v>0</v>
      </c>
      <c r="AH203" s="166">
        <f t="shared" si="46"/>
        <v>-4.8543436931321777E-5</v>
      </c>
    </row>
    <row r="204" spans="1:34" x14ac:dyDescent="0.2">
      <c r="A204" s="106">
        <v>41229</v>
      </c>
      <c r="B204">
        <f>'Russian Bonds'!B205-'Russian Bonds'!B204</f>
        <v>-9.9999999999997868E-3</v>
      </c>
      <c r="C204">
        <f>'Russian Bonds'!C205-'Russian Bonds'!C204</f>
        <v>5.0000000000000711E-2</v>
      </c>
      <c r="D204">
        <f>'Russian Bonds'!D205-'Russian Bonds'!D204</f>
        <v>7.0000000000000284E-2</v>
      </c>
      <c r="E204">
        <f>'Russian Bonds'!E205-'Russian Bonds'!E204</f>
        <v>6.9999999999998508E-2</v>
      </c>
      <c r="F204">
        <f>'Russian Bonds'!F205-'Russian Bonds'!F204</f>
        <v>9.9999999999997868E-3</v>
      </c>
      <c r="G204">
        <f>'Russian Bonds'!G205-'Russian Bonds'!G204</f>
        <v>-9.9999999999997868E-3</v>
      </c>
      <c r="H204">
        <f>'Russian Bonds'!H205-'Russian Bonds'!H204</f>
        <v>-9.9999999999997868E-3</v>
      </c>
      <c r="I204">
        <f>'Russian Bonds'!I205-'Russian Bonds'!I204</f>
        <v>-2.9999999999999361E-2</v>
      </c>
      <c r="J204">
        <f>'Russian Bonds'!J205-'Russian Bonds'!J204</f>
        <v>-9.9999999999997868E-3</v>
      </c>
      <c r="K204">
        <f>'Russian Bonds'!K205-'Russian Bonds'!K204</f>
        <v>0</v>
      </c>
      <c r="L204">
        <f>'Russian Bonds'!L205-'Russian Bonds'!L204</f>
        <v>9.9999999999997868E-3</v>
      </c>
      <c r="M204">
        <f>'Russian Bonds'!M205-'Russian Bonds'!M204</f>
        <v>1.0000000000001563E-2</v>
      </c>
      <c r="O204" s="129">
        <f t="shared" si="47"/>
        <v>7.0000000000000284E-2</v>
      </c>
      <c r="P204" s="170">
        <f>List1R!X261</f>
        <v>5.523859453442908</v>
      </c>
      <c r="U204" s="154">
        <f t="shared" si="36"/>
        <v>41599</v>
      </c>
      <c r="V204">
        <f t="shared" si="37"/>
        <v>4.4392156862745231E-2</v>
      </c>
      <c r="W204">
        <f t="shared" si="38"/>
        <v>5.2766372244457328E-2</v>
      </c>
      <c r="X204">
        <f>LN(List1R!W517/List1R!W516)</f>
        <v>1.7756004988009539E-3</v>
      </c>
      <c r="Y204" s="26">
        <f t="shared" si="39"/>
        <v>0.16714509475448616</v>
      </c>
      <c r="Z204" s="26">
        <f t="shared" si="40"/>
        <v>-9.565586204809547E-3</v>
      </c>
      <c r="AA204" s="26">
        <f t="shared" si="41"/>
        <v>-3.7005168504949152E-5</v>
      </c>
      <c r="AB204" s="26">
        <f t="shared" si="42"/>
        <v>0.13118511563011231</v>
      </c>
      <c r="AC204" s="26">
        <f t="shared" si="43"/>
        <v>-2.6237023126024234E-5</v>
      </c>
      <c r="AD204" s="26">
        <f t="shared" si="44"/>
        <v>-4.5970208609127899E-5</v>
      </c>
      <c r="AE204" s="166">
        <f t="shared" si="45"/>
        <v>-3.0249039561884065E-2</v>
      </c>
      <c r="AF204" s="166">
        <f t="shared" si="45"/>
        <v>-1.1702061767396722E-4</v>
      </c>
      <c r="AG204" s="166">
        <f t="shared" si="46"/>
        <v>-8.2968752100747576E-5</v>
      </c>
      <c r="AH204" s="166">
        <f t="shared" si="46"/>
        <v>-1.4537056371792526E-4</v>
      </c>
    </row>
    <row r="205" spans="1:34" x14ac:dyDescent="0.2">
      <c r="A205" s="106">
        <v>41230</v>
      </c>
      <c r="B205">
        <f>'Russian Bonds'!B206-'Russian Bonds'!B205</f>
        <v>5.0000000000000711E-2</v>
      </c>
      <c r="C205">
        <f>'Russian Bonds'!C206-'Russian Bonds'!C205</f>
        <v>9.9999999999997868E-3</v>
      </c>
      <c r="D205">
        <f>'Russian Bonds'!D206-'Russian Bonds'!D205</f>
        <v>-1.9999999999999574E-2</v>
      </c>
      <c r="E205">
        <f>'Russian Bonds'!E206-'Russian Bonds'!E205</f>
        <v>-4.9999999999998934E-2</v>
      </c>
      <c r="F205">
        <f>'Russian Bonds'!F206-'Russian Bonds'!F205</f>
        <v>-4.9999999999998934E-2</v>
      </c>
      <c r="G205">
        <f>'Russian Bonds'!G206-'Russian Bonds'!G205</f>
        <v>-4.9999999999998934E-2</v>
      </c>
      <c r="H205">
        <f>'Russian Bonds'!H206-'Russian Bonds'!H205</f>
        <v>-3.9999999999999147E-2</v>
      </c>
      <c r="I205">
        <f>'Russian Bonds'!I206-'Russian Bonds'!I205</f>
        <v>-1.9999999999999574E-2</v>
      </c>
      <c r="J205">
        <f>'Russian Bonds'!J206-'Russian Bonds'!J205</f>
        <v>-1.9999999999999574E-2</v>
      </c>
      <c r="K205">
        <f>'Russian Bonds'!K206-'Russian Bonds'!K205</f>
        <v>-4.0000000000000924E-2</v>
      </c>
      <c r="L205">
        <f>'Russian Bonds'!L206-'Russian Bonds'!L205</f>
        <v>-4.9999999999998934E-2</v>
      </c>
      <c r="M205">
        <f>'Russian Bonds'!M206-'Russian Bonds'!M205</f>
        <v>-7.0000000000000284E-2</v>
      </c>
      <c r="O205" s="129">
        <f t="shared" si="47"/>
        <v>9.9999999999997868E-3</v>
      </c>
      <c r="P205" s="170">
        <f>List1R!X262</f>
        <v>5.5452298724712508</v>
      </c>
      <c r="U205" s="154">
        <f t="shared" si="36"/>
        <v>41600</v>
      </c>
      <c r="V205">
        <f t="shared" si="37"/>
        <v>4.4392156862745225E-2</v>
      </c>
      <c r="W205">
        <f t="shared" si="38"/>
        <v>5.2780987763802883E-2</v>
      </c>
      <c r="X205">
        <f>LN(List1R!W518/List1R!W517)</f>
        <v>4.0958271212479253E-4</v>
      </c>
      <c r="Y205" s="26">
        <f t="shared" si="39"/>
        <v>0.16717909553684368</v>
      </c>
      <c r="Z205" s="26">
        <f t="shared" si="40"/>
        <v>-9.5823183478007633E-3</v>
      </c>
      <c r="AA205" s="26">
        <f t="shared" si="41"/>
        <v>-1.8506479601472681E-5</v>
      </c>
      <c r="AB205" s="26">
        <f t="shared" si="42"/>
        <v>0.13120915602011762</v>
      </c>
      <c r="AC205" s="26">
        <f t="shared" si="43"/>
        <v>-1.3120915602011484E-5</v>
      </c>
      <c r="AD205" s="26">
        <f t="shared" si="44"/>
        <v>-3.0652835263206179E-5</v>
      </c>
      <c r="AE205" s="166">
        <f t="shared" si="45"/>
        <v>-3.030195124387193E-2</v>
      </c>
      <c r="AF205" s="166">
        <f t="shared" si="45"/>
        <v>-5.8522627012098871E-5</v>
      </c>
      <c r="AG205" s="166">
        <f t="shared" si="46"/>
        <v>-4.1491978289195657E-5</v>
      </c>
      <c r="AH205" s="166">
        <f t="shared" si="46"/>
        <v>-9.6932776173658426E-5</v>
      </c>
    </row>
    <row r="206" spans="1:34" x14ac:dyDescent="0.2">
      <c r="A206" s="106">
        <v>41233</v>
      </c>
      <c r="B206">
        <f>'Russian Bonds'!B207-'Russian Bonds'!B206</f>
        <v>-7.0000000000000284E-2</v>
      </c>
      <c r="C206">
        <f>'Russian Bonds'!C207-'Russian Bonds'!C206</f>
        <v>9.9999999999997868E-3</v>
      </c>
      <c r="D206">
        <f>'Russian Bonds'!D207-'Russian Bonds'!D206</f>
        <v>4.0000000000000924E-2</v>
      </c>
      <c r="E206">
        <f>'Russian Bonds'!E207-'Russian Bonds'!E206</f>
        <v>4.9999999999998934E-2</v>
      </c>
      <c r="F206">
        <f>'Russian Bonds'!F207-'Russian Bonds'!F206</f>
        <v>9.9999999999997868E-3</v>
      </c>
      <c r="G206">
        <f>'Russian Bonds'!G207-'Russian Bonds'!G206</f>
        <v>-2.000000000000135E-2</v>
      </c>
      <c r="H206">
        <f>'Russian Bonds'!H207-'Russian Bonds'!H206</f>
        <v>-1.9999999999999574E-2</v>
      </c>
      <c r="I206">
        <f>'Russian Bonds'!I207-'Russian Bonds'!I206</f>
        <v>0</v>
      </c>
      <c r="J206">
        <f>'Russian Bonds'!J207-'Russian Bonds'!J206</f>
        <v>9.9999999999997868E-3</v>
      </c>
      <c r="K206">
        <f>'Russian Bonds'!K207-'Russian Bonds'!K206</f>
        <v>3.0000000000001137E-2</v>
      </c>
      <c r="L206">
        <f>'Russian Bonds'!L207-'Russian Bonds'!L206</f>
        <v>3.9999999999999147E-2</v>
      </c>
      <c r="M206">
        <f>'Russian Bonds'!M207-'Russian Bonds'!M206</f>
        <v>5.9999999999998721E-2</v>
      </c>
      <c r="O206" s="129">
        <f t="shared" si="47"/>
        <v>5.9999999999998721E-2</v>
      </c>
      <c r="P206" s="170">
        <f>List1R!X263</f>
        <v>5.5449585337514025</v>
      </c>
      <c r="U206" s="154">
        <f t="shared" si="36"/>
        <v>41601</v>
      </c>
      <c r="V206">
        <f t="shared" si="37"/>
        <v>4.4156862745098169E-2</v>
      </c>
      <c r="W206">
        <f t="shared" si="38"/>
        <v>5.2739606895180473E-2</v>
      </c>
      <c r="X206">
        <f>LN(List1R!W519/List1R!W518)</f>
        <v>-1.0629008971360498E-4</v>
      </c>
      <c r="Y206" s="26">
        <f t="shared" si="39"/>
        <v>0.16684753512345091</v>
      </c>
      <c r="Z206" s="26">
        <f t="shared" si="40"/>
        <v>-9.5535540665658177E-3</v>
      </c>
      <c r="AA206" s="26">
        <f t="shared" si="41"/>
        <v>0</v>
      </c>
      <c r="AB206" s="26">
        <f t="shared" si="42"/>
        <v>0.13090579643063061</v>
      </c>
      <c r="AC206" s="26">
        <f t="shared" si="43"/>
        <v>0</v>
      </c>
      <c r="AD206" s="26">
        <f t="shared" si="44"/>
        <v>0</v>
      </c>
      <c r="AE206" s="166">
        <f t="shared" si="45"/>
        <v>-3.021099059991186E-2</v>
      </c>
      <c r="AF206" s="166">
        <f t="shared" si="45"/>
        <v>0</v>
      </c>
      <c r="AG206" s="166">
        <f t="shared" si="46"/>
        <v>0</v>
      </c>
      <c r="AH206" s="166">
        <f t="shared" si="46"/>
        <v>0</v>
      </c>
    </row>
    <row r="207" spans="1:34" x14ac:dyDescent="0.2">
      <c r="A207" s="106">
        <v>41234</v>
      </c>
      <c r="B207">
        <f>'Russian Bonds'!B208-'Russian Bonds'!B207</f>
        <v>5.9999999999998721E-2</v>
      </c>
      <c r="C207">
        <f>'Russian Bonds'!C208-'Russian Bonds'!C207</f>
        <v>0</v>
      </c>
      <c r="D207">
        <f>'Russian Bonds'!D208-'Russian Bonds'!D207</f>
        <v>-2.000000000000135E-2</v>
      </c>
      <c r="E207">
        <f>'Russian Bonds'!E208-'Russian Bonds'!E207</f>
        <v>-9.9999999999997868E-3</v>
      </c>
      <c r="F207">
        <f>'Russian Bonds'!F208-'Russian Bonds'!F207</f>
        <v>3.9999999999999147E-2</v>
      </c>
      <c r="G207">
        <f>'Russian Bonds'!G208-'Russian Bonds'!G207</f>
        <v>8.9999999999999858E-2</v>
      </c>
      <c r="H207">
        <f>'Russian Bonds'!H208-'Russian Bonds'!H207</f>
        <v>9.9999999999999645E-2</v>
      </c>
      <c r="I207">
        <f>'Russian Bonds'!I208-'Russian Bonds'!I207</f>
        <v>8.9999999999999858E-2</v>
      </c>
      <c r="J207">
        <f>'Russian Bonds'!J208-'Russian Bonds'!J207</f>
        <v>8.0000000000000071E-2</v>
      </c>
      <c r="K207">
        <f>'Russian Bonds'!K208-'Russian Bonds'!K207</f>
        <v>7.0000000000000284E-2</v>
      </c>
      <c r="L207">
        <f>'Russian Bonds'!L208-'Russian Bonds'!L207</f>
        <v>6.0000000000000497E-2</v>
      </c>
      <c r="M207">
        <f>'Russian Bonds'!M208-'Russian Bonds'!M207</f>
        <v>5.0000000000000711E-2</v>
      </c>
      <c r="O207" s="129">
        <f t="shared" si="47"/>
        <v>9.9999999999999645E-2</v>
      </c>
      <c r="P207" s="170">
        <f>List1R!X264</f>
        <v>5.5553033370274338</v>
      </c>
      <c r="U207" s="154">
        <f t="shared" si="36"/>
        <v>41604</v>
      </c>
      <c r="V207">
        <f t="shared" si="37"/>
        <v>4.3803921568627592E-2</v>
      </c>
      <c r="W207">
        <f t="shared" si="38"/>
        <v>5.2754260038325194E-2</v>
      </c>
      <c r="X207">
        <f>LN(List1R!W520/List1R!W519)</f>
        <v>8.9744785153888964E-4</v>
      </c>
      <c r="Y207" s="26">
        <f t="shared" si="39"/>
        <v>0.16652868225538309</v>
      </c>
      <c r="Z207" s="26">
        <f t="shared" si="40"/>
        <v>-9.5354103401323349E-3</v>
      </c>
      <c r="AA207" s="26">
        <f t="shared" si="41"/>
        <v>-1.8440532560658855E-5</v>
      </c>
      <c r="AB207" s="26">
        <f t="shared" si="42"/>
        <v>0.13057695752980786</v>
      </c>
      <c r="AC207" s="26">
        <f t="shared" si="43"/>
        <v>-1.3057695752980508E-5</v>
      </c>
      <c r="AD207" s="26">
        <f t="shared" si="44"/>
        <v>-3.0524161880053695E-5</v>
      </c>
      <c r="AE207" s="166">
        <f t="shared" si="45"/>
        <v>-3.0153615099139053E-2</v>
      </c>
      <c r="AF207" s="166">
        <f t="shared" si="45"/>
        <v>-5.8314084158179101E-5</v>
      </c>
      <c r="AG207" s="166">
        <f t="shared" si="46"/>
        <v>-4.1292059572925786E-5</v>
      </c>
      <c r="AH207" s="166">
        <f t="shared" si="46"/>
        <v>-9.6525875208657041E-5</v>
      </c>
    </row>
    <row r="208" spans="1:34" x14ac:dyDescent="0.2">
      <c r="A208" s="106">
        <v>41235</v>
      </c>
      <c r="B208">
        <f>'Russian Bonds'!B209-'Russian Bonds'!B208</f>
        <v>-1.9999999999999574E-2</v>
      </c>
      <c r="C208">
        <f>'Russian Bonds'!C209-'Russian Bonds'!C208</f>
        <v>9.9999999999997868E-3</v>
      </c>
      <c r="D208">
        <f>'Russian Bonds'!D209-'Russian Bonds'!D208</f>
        <v>3.0000000000001137E-2</v>
      </c>
      <c r="E208">
        <f>'Russian Bonds'!E209-'Russian Bonds'!E208</f>
        <v>2.000000000000135E-2</v>
      </c>
      <c r="F208">
        <f>'Russian Bonds'!F209-'Russian Bonds'!F208</f>
        <v>-9.9999999999997868E-3</v>
      </c>
      <c r="G208">
        <f>'Russian Bonds'!G209-'Russian Bonds'!G208</f>
        <v>-1.9999999999999574E-2</v>
      </c>
      <c r="H208">
        <f>'Russian Bonds'!H209-'Russian Bonds'!H208</f>
        <v>0</v>
      </c>
      <c r="I208">
        <f>'Russian Bonds'!I209-'Russian Bonds'!I208</f>
        <v>9.9999999999997868E-3</v>
      </c>
      <c r="J208">
        <f>'Russian Bonds'!J209-'Russian Bonds'!J208</f>
        <v>9.9999999999997868E-3</v>
      </c>
      <c r="K208">
        <f>'Russian Bonds'!K209-'Russian Bonds'!K208</f>
        <v>-9.9999999999997868E-3</v>
      </c>
      <c r="L208">
        <f>'Russian Bonds'!L209-'Russian Bonds'!L208</f>
        <v>-1.9999999999999574E-2</v>
      </c>
      <c r="M208">
        <f>'Russian Bonds'!M209-'Russian Bonds'!M208</f>
        <v>-9.9999999999997868E-3</v>
      </c>
      <c r="O208" s="129">
        <f t="shared" si="47"/>
        <v>3.0000000000001137E-2</v>
      </c>
      <c r="P208" s="170">
        <f>List1R!X265</f>
        <v>5.5463605483158753</v>
      </c>
      <c r="U208" s="154">
        <f t="shared" si="36"/>
        <v>41605</v>
      </c>
      <c r="V208">
        <f t="shared" si="37"/>
        <v>4.3764705882353074E-2</v>
      </c>
      <c r="W208">
        <f t="shared" si="38"/>
        <v>5.2517741263408878E-2</v>
      </c>
      <c r="X208">
        <f>LN(List1R!W521/List1R!W520)</f>
        <v>6.5455749365237945E-4</v>
      </c>
      <c r="Y208" s="26">
        <f t="shared" si="39"/>
        <v>0.16593924161991125</v>
      </c>
      <c r="Z208" s="26">
        <f t="shared" si="40"/>
        <v>-9.5041325528664768E-3</v>
      </c>
      <c r="AA208" s="26">
        <f t="shared" si="41"/>
        <v>-3.6747147343605665E-5</v>
      </c>
      <c r="AB208" s="26">
        <f t="shared" si="42"/>
        <v>0.13014870307877013</v>
      </c>
      <c r="AC208" s="26">
        <f t="shared" si="43"/>
        <v>-2.6029740615753473E-5</v>
      </c>
      <c r="AD208" s="26">
        <f t="shared" si="44"/>
        <v>-1.5209372340774455E-5</v>
      </c>
      <c r="AE208" s="166">
        <f t="shared" si="45"/>
        <v>-3.0054706051208729E-2</v>
      </c>
      <c r="AF208" s="166">
        <f t="shared" si="45"/>
        <v>-1.162046831196E-4</v>
      </c>
      <c r="AG208" s="166">
        <f t="shared" si="46"/>
        <v>-8.2313267249174731E-5</v>
      </c>
      <c r="AH208" s="166">
        <f t="shared" si="46"/>
        <v>-4.8096258378413915E-5</v>
      </c>
    </row>
    <row r="209" spans="1:34" x14ac:dyDescent="0.2">
      <c r="A209" s="106">
        <v>41236</v>
      </c>
      <c r="B209">
        <f>'Russian Bonds'!B210-'Russian Bonds'!B209</f>
        <v>-9.9999999999999645E-2</v>
      </c>
      <c r="C209">
        <f>'Russian Bonds'!C210-'Russian Bonds'!C209</f>
        <v>0</v>
      </c>
      <c r="D209">
        <f>'Russian Bonds'!D210-'Russian Bonds'!D209</f>
        <v>4.9999999999998934E-2</v>
      </c>
      <c r="E209">
        <f>'Russian Bonds'!E210-'Russian Bonds'!E209</f>
        <v>8.0000000000000071E-2</v>
      </c>
      <c r="F209">
        <f>'Russian Bonds'!F210-'Russian Bonds'!F209</f>
        <v>7.0000000000000284E-2</v>
      </c>
      <c r="G209">
        <f>'Russian Bonds'!G210-'Russian Bonds'!G209</f>
        <v>3.0000000000001137E-2</v>
      </c>
      <c r="H209">
        <f>'Russian Bonds'!H210-'Russian Bonds'!H209</f>
        <v>1.9999999999999574E-2</v>
      </c>
      <c r="I209">
        <f>'Russian Bonds'!I210-'Russian Bonds'!I209</f>
        <v>4.0000000000000924E-2</v>
      </c>
      <c r="J209">
        <f>'Russian Bonds'!J210-'Russian Bonds'!J209</f>
        <v>7.0000000000000284E-2</v>
      </c>
      <c r="K209">
        <f>'Russian Bonds'!K210-'Russian Bonds'!K209</f>
        <v>8.9999999999999858E-2</v>
      </c>
      <c r="L209">
        <f>'Russian Bonds'!L210-'Russian Bonds'!L209</f>
        <v>0.10999999999999943</v>
      </c>
      <c r="M209">
        <f>'Russian Bonds'!M210-'Russian Bonds'!M209</f>
        <v>0.12999999999999901</v>
      </c>
      <c r="O209" s="129">
        <f t="shared" si="47"/>
        <v>0.12999999999999901</v>
      </c>
      <c r="P209" s="170">
        <f>List1R!X266</f>
        <v>5.5285131294364174</v>
      </c>
      <c r="U209" s="154">
        <f t="shared" si="36"/>
        <v>41606</v>
      </c>
      <c r="V209">
        <f t="shared" si="37"/>
        <v>4.3294117647058962E-2</v>
      </c>
      <c r="W209">
        <f t="shared" si="38"/>
        <v>5.2517741263408878E-2</v>
      </c>
      <c r="X209">
        <f>LN(List1R!W522/List1R!W521)</f>
        <v>-5.9733464967012188E-4</v>
      </c>
      <c r="Y209" s="26">
        <f t="shared" si="39"/>
        <v>0.16546865338461714</v>
      </c>
      <c r="Z209" s="26">
        <f t="shared" si="40"/>
        <v>-9.4774439938446666E-3</v>
      </c>
      <c r="AA209" s="26">
        <f t="shared" si="41"/>
        <v>-1.8326514848275046E-5</v>
      </c>
      <c r="AB209" s="26">
        <f t="shared" si="42"/>
        <v>0.12967811484347602</v>
      </c>
      <c r="AC209" s="26">
        <f t="shared" si="43"/>
        <v>-1.2967811484348479E-5</v>
      </c>
      <c r="AD209" s="26">
        <f t="shared" si="44"/>
        <v>0</v>
      </c>
      <c r="AE209" s="166">
        <f t="shared" si="45"/>
        <v>-2.9970309417231975E-2</v>
      </c>
      <c r="AF209" s="166">
        <f t="shared" si="45"/>
        <v>-5.7953528493444278E-5</v>
      </c>
      <c r="AG209" s="166">
        <f t="shared" si="46"/>
        <v>-4.1007820558230151E-5</v>
      </c>
      <c r="AH209" s="166">
        <f t="shared" si="46"/>
        <v>0</v>
      </c>
    </row>
    <row r="210" spans="1:34" x14ac:dyDescent="0.2">
      <c r="A210" s="106">
        <v>41237</v>
      </c>
      <c r="B210">
        <f>'Russian Bonds'!B211-'Russian Bonds'!B210</f>
        <v>-2.9999999999999361E-2</v>
      </c>
      <c r="C210">
        <f>'Russian Bonds'!C211-'Russian Bonds'!C210</f>
        <v>-3.9999999999999147E-2</v>
      </c>
      <c r="D210">
        <f>'Russian Bonds'!D211-'Russian Bonds'!D210</f>
        <v>-2.9999999999999361E-2</v>
      </c>
      <c r="E210">
        <f>'Russian Bonds'!E211-'Russian Bonds'!E210</f>
        <v>-3.0000000000001137E-2</v>
      </c>
      <c r="F210">
        <f>'Russian Bonds'!F211-'Russian Bonds'!F210</f>
        <v>0</v>
      </c>
      <c r="G210">
        <f>'Russian Bonds'!G211-'Russian Bonds'!G210</f>
        <v>0</v>
      </c>
      <c r="H210">
        <f>'Russian Bonds'!H211-'Russian Bonds'!H210</f>
        <v>-9.9999999999997868E-3</v>
      </c>
      <c r="I210">
        <f>'Russian Bonds'!I211-'Russian Bonds'!I210</f>
        <v>-3.0000000000001137E-2</v>
      </c>
      <c r="J210">
        <f>'Russian Bonds'!J211-'Russian Bonds'!J210</f>
        <v>-2.9999999999999361E-2</v>
      </c>
      <c r="K210">
        <f>'Russian Bonds'!K211-'Russian Bonds'!K210</f>
        <v>-2.000000000000135E-2</v>
      </c>
      <c r="L210">
        <f>'Russian Bonds'!L211-'Russian Bonds'!L210</f>
        <v>-1.9999999999999574E-2</v>
      </c>
      <c r="M210">
        <f>'Russian Bonds'!M211-'Russian Bonds'!M210</f>
        <v>-1.9999999999999574E-2</v>
      </c>
      <c r="O210" s="129">
        <f t="shared" si="47"/>
        <v>0</v>
      </c>
      <c r="P210" s="170">
        <f>List1R!X267</f>
        <v>5.5314686386100247</v>
      </c>
      <c r="U210" s="154">
        <f t="shared" si="36"/>
        <v>41607</v>
      </c>
      <c r="V210">
        <f t="shared" si="37"/>
        <v>4.3372549019607978E-2</v>
      </c>
      <c r="W210">
        <f t="shared" si="38"/>
        <v>5.2550958005073485E-2</v>
      </c>
      <c r="X210">
        <f>LN(List1R!W523/List1R!W522)</f>
        <v>5.7062276557370329E-4</v>
      </c>
      <c r="Y210" s="26">
        <f t="shared" si="39"/>
        <v>0.16562435845352019</v>
      </c>
      <c r="Z210" s="26">
        <f t="shared" si="40"/>
        <v>-9.4817149163441868E-3</v>
      </c>
      <c r="AA210" s="26">
        <f t="shared" si="41"/>
        <v>-3.6686421917504258E-5</v>
      </c>
      <c r="AB210" s="26">
        <f t="shared" si="42"/>
        <v>0.12981118289402757</v>
      </c>
      <c r="AC210" s="26">
        <f t="shared" si="43"/>
        <v>-2.5962236578804961E-5</v>
      </c>
      <c r="AD210" s="26">
        <f t="shared" si="44"/>
        <v>-1.5177008314345474E-5</v>
      </c>
      <c r="AE210" s="166">
        <f t="shared" si="45"/>
        <v>-2.9983815260040517E-2</v>
      </c>
      <c r="AF210" s="166">
        <f t="shared" si="45"/>
        <v>-1.1601265246123532E-4</v>
      </c>
      <c r="AG210" s="166">
        <f t="shared" si="46"/>
        <v>-8.2099800741161259E-5</v>
      </c>
      <c r="AH210" s="166">
        <f t="shared" si="46"/>
        <v>-4.799391434064445E-5</v>
      </c>
    </row>
    <row r="211" spans="1:34" x14ac:dyDescent="0.2">
      <c r="A211" s="106">
        <v>41240</v>
      </c>
      <c r="B211">
        <f>'Russian Bonds'!B212-'Russian Bonds'!B211</f>
        <v>-5.0000000000000711E-2</v>
      </c>
      <c r="C211">
        <f>'Russian Bonds'!C212-'Russian Bonds'!C211</f>
        <v>-1.0000000000001563E-2</v>
      </c>
      <c r="D211">
        <f>'Russian Bonds'!D212-'Russian Bonds'!D211</f>
        <v>9.9999999999997868E-3</v>
      </c>
      <c r="E211">
        <f>'Russian Bonds'!E212-'Russian Bonds'!E211</f>
        <v>3.0000000000001137E-2</v>
      </c>
      <c r="F211">
        <f>'Russian Bonds'!F212-'Russian Bonds'!F211</f>
        <v>3.9999999999999147E-2</v>
      </c>
      <c r="G211">
        <f>'Russian Bonds'!G212-'Russian Bonds'!G211</f>
        <v>4.9999999999998934E-2</v>
      </c>
      <c r="H211">
        <f>'Russian Bonds'!H212-'Russian Bonds'!H211</f>
        <v>3.9999999999999147E-2</v>
      </c>
      <c r="I211">
        <f>'Russian Bonds'!I212-'Russian Bonds'!I211</f>
        <v>5.0000000000000711E-2</v>
      </c>
      <c r="J211">
        <f>'Russian Bonds'!J212-'Russian Bonds'!J211</f>
        <v>5.9999999999998721E-2</v>
      </c>
      <c r="K211">
        <f>'Russian Bonds'!K212-'Russian Bonds'!K211</f>
        <v>5.0000000000000711E-2</v>
      </c>
      <c r="L211">
        <f>'Russian Bonds'!L212-'Russian Bonds'!L211</f>
        <v>2.9999999999999361E-2</v>
      </c>
      <c r="M211">
        <f>'Russian Bonds'!M212-'Russian Bonds'!M211</f>
        <v>1.9999999999999574E-2</v>
      </c>
      <c r="O211" s="129">
        <f t="shared" si="47"/>
        <v>5.9999999999998721E-2</v>
      </c>
      <c r="P211" s="170">
        <f>List1R!X268</f>
        <v>5.5047716906328876</v>
      </c>
      <c r="U211" s="154">
        <f t="shared" si="36"/>
        <v>41608</v>
      </c>
      <c r="V211">
        <f t="shared" si="37"/>
        <v>4.3294117647058969E-2</v>
      </c>
      <c r="W211">
        <f t="shared" si="38"/>
        <v>5.2499683171117618E-2</v>
      </c>
      <c r="X211">
        <f>LN(List1R!W524/List1R!W523)</f>
        <v>9.1864410725055743E-4</v>
      </c>
      <c r="Y211" s="26">
        <f t="shared" si="39"/>
        <v>0.16542664398000614</v>
      </c>
      <c r="Z211" s="26">
        <f t="shared" si="40"/>
        <v>-9.4788335445915254E-3</v>
      </c>
      <c r="AA211" s="26">
        <f t="shared" si="41"/>
        <v>-7.3286807919350144E-5</v>
      </c>
      <c r="AB211" s="26">
        <f t="shared" si="42"/>
        <v>0.12964841192487492</v>
      </c>
      <c r="AC211" s="26">
        <f t="shared" si="43"/>
        <v>-5.1859364769951162E-5</v>
      </c>
      <c r="AD211" s="26">
        <f t="shared" si="44"/>
        <v>-3.031717730284042E-5</v>
      </c>
      <c r="AE211" s="166">
        <f t="shared" si="45"/>
        <v>-2.9974703562516435E-2</v>
      </c>
      <c r="AF211" s="166">
        <f t="shared" si="45"/>
        <v>-2.3175323546841204E-4</v>
      </c>
      <c r="AG211" s="166">
        <f t="shared" si="46"/>
        <v>-1.6399371068253965E-4</v>
      </c>
      <c r="AH211" s="166">
        <f t="shared" si="46"/>
        <v>-9.5871332504136113E-5</v>
      </c>
    </row>
    <row r="212" spans="1:34" x14ac:dyDescent="0.2">
      <c r="A212" s="106">
        <v>41241</v>
      </c>
      <c r="B212">
        <f>'Russian Bonds'!B213-'Russian Bonds'!B212</f>
        <v>9.9999999999997868E-3</v>
      </c>
      <c r="C212">
        <f>'Russian Bonds'!C213-'Russian Bonds'!C212</f>
        <v>0</v>
      </c>
      <c r="D212">
        <f>'Russian Bonds'!D213-'Russian Bonds'!D212</f>
        <v>-9.9999999999997868E-3</v>
      </c>
      <c r="E212">
        <f>'Russian Bonds'!E213-'Russian Bonds'!E212</f>
        <v>-1.0000000000001563E-2</v>
      </c>
      <c r="F212">
        <f>'Russian Bonds'!F213-'Russian Bonds'!F212</f>
        <v>-9.9999999999997868E-3</v>
      </c>
      <c r="G212">
        <f>'Russian Bonds'!G213-'Russian Bonds'!G212</f>
        <v>-9.9999999999997868E-3</v>
      </c>
      <c r="H212">
        <f>'Russian Bonds'!H213-'Russian Bonds'!H212</f>
        <v>-1.9999999999999574E-2</v>
      </c>
      <c r="I212">
        <f>'Russian Bonds'!I213-'Russian Bonds'!I212</f>
        <v>-4.0000000000000924E-2</v>
      </c>
      <c r="J212">
        <f>'Russian Bonds'!J213-'Russian Bonds'!J212</f>
        <v>-8.0000000000000071E-2</v>
      </c>
      <c r="K212">
        <f>'Russian Bonds'!K213-'Russian Bonds'!K212</f>
        <v>-7.0000000000000284E-2</v>
      </c>
      <c r="L212">
        <f>'Russian Bonds'!L213-'Russian Bonds'!L212</f>
        <v>-3.9999999999999147E-2</v>
      </c>
      <c r="M212">
        <f>'Russian Bonds'!M213-'Russian Bonds'!M212</f>
        <v>-1.9999999999999574E-2</v>
      </c>
      <c r="O212" s="129">
        <f t="shared" si="47"/>
        <v>0</v>
      </c>
      <c r="P212" s="170">
        <f>List1R!X269</f>
        <v>5.5111331742644456</v>
      </c>
      <c r="U212" s="154">
        <f t="shared" si="36"/>
        <v>41611</v>
      </c>
      <c r="V212">
        <f t="shared" si="37"/>
        <v>4.3294117647058969E-2</v>
      </c>
      <c r="W212">
        <f t="shared" si="38"/>
        <v>5.247016985964123E-2</v>
      </c>
      <c r="X212">
        <f>LN(List1R!W525/List1R!W524)</f>
        <v>-1.1788788506098926E-3</v>
      </c>
      <c r="Y212" s="26">
        <f t="shared" si="39"/>
        <v>0.16535798575059713</v>
      </c>
      <c r="Z212" s="26">
        <f t="shared" si="40"/>
        <v>-9.4679015033680286E-3</v>
      </c>
      <c r="AA212" s="26">
        <f t="shared" si="41"/>
        <v>0</v>
      </c>
      <c r="AB212" s="26">
        <f t="shared" si="42"/>
        <v>0.12959986684744962</v>
      </c>
      <c r="AC212" s="26">
        <f t="shared" si="43"/>
        <v>0</v>
      </c>
      <c r="AD212" s="26">
        <f t="shared" si="44"/>
        <v>-1.5152500902864127E-5</v>
      </c>
      <c r="AE212" s="166">
        <f t="shared" si="45"/>
        <v>-2.9940133412775332E-2</v>
      </c>
      <c r="AF212" s="166">
        <f t="shared" si="45"/>
        <v>0</v>
      </c>
      <c r="AG212" s="166">
        <f t="shared" si="46"/>
        <v>0</v>
      </c>
      <c r="AH212" s="166">
        <f t="shared" si="46"/>
        <v>-4.7916415100808429E-5</v>
      </c>
    </row>
    <row r="213" spans="1:34" x14ac:dyDescent="0.2">
      <c r="A213" s="106">
        <v>41242</v>
      </c>
      <c r="B213">
        <f>'Russian Bonds'!B214-'Russian Bonds'!B213</f>
        <v>6.0000000000000497E-2</v>
      </c>
      <c r="C213">
        <f>'Russian Bonds'!C214-'Russian Bonds'!C213</f>
        <v>0</v>
      </c>
      <c r="D213">
        <f>'Russian Bonds'!D214-'Russian Bonds'!D213</f>
        <v>-4.0000000000000924E-2</v>
      </c>
      <c r="E213">
        <f>'Russian Bonds'!E214-'Russian Bonds'!E213</f>
        <v>-6.9999999999998508E-2</v>
      </c>
      <c r="F213">
        <f>'Russian Bonds'!F214-'Russian Bonds'!F213</f>
        <v>-8.0000000000000071E-2</v>
      </c>
      <c r="G213">
        <f>'Russian Bonds'!G214-'Russian Bonds'!G213</f>
        <v>-8.0000000000000071E-2</v>
      </c>
      <c r="H213">
        <f>'Russian Bonds'!H214-'Russian Bonds'!H213</f>
        <v>-7.0000000000000284E-2</v>
      </c>
      <c r="I213">
        <f>'Russian Bonds'!I214-'Russian Bonds'!I213</f>
        <v>-5.9999999999998721E-2</v>
      </c>
      <c r="J213">
        <f>'Russian Bonds'!J214-'Russian Bonds'!J213</f>
        <v>-4.9999999999998934E-2</v>
      </c>
      <c r="K213">
        <f>'Russian Bonds'!K214-'Russian Bonds'!K213</f>
        <v>-7.0000000000000284E-2</v>
      </c>
      <c r="L213">
        <f>'Russian Bonds'!L214-'Russian Bonds'!L213</f>
        <v>-9.9999999999999645E-2</v>
      </c>
      <c r="M213">
        <f>'Russian Bonds'!M214-'Russian Bonds'!M213</f>
        <v>-0.13999999999999879</v>
      </c>
      <c r="O213" s="129">
        <f t="shared" si="47"/>
        <v>0</v>
      </c>
      <c r="P213" s="170">
        <f>List1R!X270</f>
        <v>5.5007263566869318</v>
      </c>
      <c r="U213" s="154">
        <f t="shared" si="36"/>
        <v>41612</v>
      </c>
      <c r="V213">
        <f t="shared" si="37"/>
        <v>4.3372549019607985E-2</v>
      </c>
      <c r="W213">
        <f t="shared" si="38"/>
        <v>5.2491061656103531E-2</v>
      </c>
      <c r="X213">
        <f>LN(List1R!W526/List1R!W525)</f>
        <v>1.3743588216943191E-3</v>
      </c>
      <c r="Y213" s="26">
        <f t="shared" si="39"/>
        <v>0.16548501870943114</v>
      </c>
      <c r="Z213" s="26">
        <f t="shared" si="40"/>
        <v>-9.458276450671415E-3</v>
      </c>
      <c r="AA213" s="26">
        <f t="shared" si="41"/>
        <v>-3.6654494597299963E-5</v>
      </c>
      <c r="AB213" s="26">
        <f t="shared" si="42"/>
        <v>0.12971266216718319</v>
      </c>
      <c r="AC213" s="26">
        <f t="shared" si="43"/>
        <v>-2.5942532433436085E-5</v>
      </c>
      <c r="AD213" s="26">
        <f t="shared" si="44"/>
        <v>-3.0329306835462299E-5</v>
      </c>
      <c r="AE213" s="166">
        <f t="shared" si="45"/>
        <v>-2.9909696323654887E-2</v>
      </c>
      <c r="AF213" s="166">
        <f t="shared" si="45"/>
        <v>-1.1591168940980424E-4</v>
      </c>
      <c r="AG213" s="166">
        <f t="shared" si="46"/>
        <v>-8.2037490762448557E-5</v>
      </c>
      <c r="AH213" s="166">
        <f t="shared" si="46"/>
        <v>-9.5909689454174558E-5</v>
      </c>
    </row>
    <row r="214" spans="1:34" x14ac:dyDescent="0.2">
      <c r="A214" s="106">
        <v>41243</v>
      </c>
      <c r="B214">
        <f>'Russian Bonds'!B215-'Russian Bonds'!B214</f>
        <v>-4.0000000000000924E-2</v>
      </c>
      <c r="C214">
        <f>'Russian Bonds'!C215-'Russian Bonds'!C214</f>
        <v>0</v>
      </c>
      <c r="D214">
        <f>'Russian Bonds'!D215-'Russian Bonds'!D214</f>
        <v>3.0000000000001137E-2</v>
      </c>
      <c r="E214">
        <f>'Russian Bonds'!E215-'Russian Bonds'!E214</f>
        <v>3.9999999999999147E-2</v>
      </c>
      <c r="F214">
        <f>'Russian Bonds'!F215-'Russian Bonds'!F214</f>
        <v>4.0000000000000924E-2</v>
      </c>
      <c r="G214">
        <f>'Russian Bonds'!G215-'Russian Bonds'!G214</f>
        <v>2.9999999999999361E-2</v>
      </c>
      <c r="H214">
        <f>'Russian Bonds'!H215-'Russian Bonds'!H214</f>
        <v>2.000000000000135E-2</v>
      </c>
      <c r="I214">
        <f>'Russian Bonds'!I215-'Russian Bonds'!I214</f>
        <v>9.9999999999997868E-3</v>
      </c>
      <c r="J214">
        <f>'Russian Bonds'!J215-'Russian Bonds'!J214</f>
        <v>0</v>
      </c>
      <c r="K214">
        <f>'Russian Bonds'!K215-'Russian Bonds'!K214</f>
        <v>0</v>
      </c>
      <c r="L214">
        <f>'Russian Bonds'!L215-'Russian Bonds'!L214</f>
        <v>9.9999999999997868E-3</v>
      </c>
      <c r="M214">
        <f>'Russian Bonds'!M215-'Russian Bonds'!M214</f>
        <v>1.9999999999999574E-2</v>
      </c>
      <c r="O214" s="129">
        <f t="shared" si="47"/>
        <v>4.0000000000000924E-2</v>
      </c>
      <c r="P214" s="170">
        <f>List1R!X271</f>
        <v>5.5161173254191729</v>
      </c>
      <c r="U214" s="154">
        <f t="shared" si="36"/>
        <v>41613</v>
      </c>
      <c r="V214">
        <f t="shared" si="37"/>
        <v>4.3294117647058962E-2</v>
      </c>
      <c r="W214">
        <f t="shared" si="38"/>
        <v>5.2418633589691753E-2</v>
      </c>
      <c r="X214">
        <f>LN(List1R!W527/List1R!W526)</f>
        <v>-1.8636745649348619E-4</v>
      </c>
      <c r="Y214" s="26">
        <f t="shared" si="39"/>
        <v>0.16523809445856419</v>
      </c>
      <c r="Z214" s="26">
        <f t="shared" si="40"/>
        <v>-9.458551587673893E-3</v>
      </c>
      <c r="AA214" s="26">
        <f t="shared" si="41"/>
        <v>-3.6600201060282839E-5</v>
      </c>
      <c r="AB214" s="26">
        <f t="shared" si="42"/>
        <v>0.12951509722690369</v>
      </c>
      <c r="AC214" s="26">
        <f t="shared" si="43"/>
        <v>-2.5903019445382485E-5</v>
      </c>
      <c r="AD214" s="26">
        <f t="shared" si="44"/>
        <v>-6.0567481801823445E-5</v>
      </c>
      <c r="AE214" s="166">
        <f t="shared" si="45"/>
        <v>-2.9910566383251309E-2</v>
      </c>
      <c r="AF214" s="166">
        <f t="shared" si="45"/>
        <v>-1.1573999817060346E-4</v>
      </c>
      <c r="AG214" s="166">
        <f t="shared" si="46"/>
        <v>-8.1912539723040157E-5</v>
      </c>
      <c r="AH214" s="166">
        <f t="shared" si="46"/>
        <v>-1.9153119463456115E-4</v>
      </c>
    </row>
    <row r="215" spans="1:34" x14ac:dyDescent="0.2">
      <c r="A215" s="106">
        <v>41244</v>
      </c>
      <c r="B215">
        <f>'Russian Bonds'!B216-'Russian Bonds'!B215</f>
        <v>0</v>
      </c>
      <c r="C215">
        <f>'Russian Bonds'!C216-'Russian Bonds'!C215</f>
        <v>0</v>
      </c>
      <c r="D215">
        <f>'Russian Bonds'!D216-'Russian Bonds'!D215</f>
        <v>0</v>
      </c>
      <c r="E215">
        <f>'Russian Bonds'!E216-'Russian Bonds'!E215</f>
        <v>0</v>
      </c>
      <c r="F215">
        <f>'Russian Bonds'!F216-'Russian Bonds'!F215</f>
        <v>-9.9999999999997868E-3</v>
      </c>
      <c r="G215">
        <f>'Russian Bonds'!G216-'Russian Bonds'!G215</f>
        <v>-2.9999999999999361E-2</v>
      </c>
      <c r="H215">
        <f>'Russian Bonds'!H216-'Russian Bonds'!H215</f>
        <v>-5.0000000000000711E-2</v>
      </c>
      <c r="I215">
        <f>'Russian Bonds'!I216-'Russian Bonds'!I215</f>
        <v>-5.0000000000000711E-2</v>
      </c>
      <c r="J215">
        <f>'Russian Bonds'!J216-'Russian Bonds'!J215</f>
        <v>-4.0000000000000924E-2</v>
      </c>
      <c r="K215">
        <f>'Russian Bonds'!K216-'Russian Bonds'!K215</f>
        <v>-3.9999999999999147E-2</v>
      </c>
      <c r="L215">
        <f>'Russian Bonds'!L216-'Russian Bonds'!L215</f>
        <v>-4.0000000000000924E-2</v>
      </c>
      <c r="M215">
        <f>'Russian Bonds'!M216-'Russian Bonds'!M215</f>
        <v>-3.0000000000001137E-2</v>
      </c>
      <c r="O215" s="129">
        <f t="shared" si="47"/>
        <v>0</v>
      </c>
      <c r="P215" s="170">
        <f>List1R!X272</f>
        <v>5.5380129444069057</v>
      </c>
      <c r="U215" s="154">
        <f t="shared" si="36"/>
        <v>41614</v>
      </c>
      <c r="V215">
        <f t="shared" si="37"/>
        <v>4.3372549019607985E-2</v>
      </c>
      <c r="W215">
        <f t="shared" si="38"/>
        <v>5.2283657833916176E-2</v>
      </c>
      <c r="X215">
        <f>LN(List1R!W528/List1R!W527)</f>
        <v>-1.1869035349914714E-4</v>
      </c>
      <c r="Y215" s="26">
        <f t="shared" si="39"/>
        <v>0.16500252526861764</v>
      </c>
      <c r="Z215" s="26">
        <f t="shared" si="40"/>
        <v>-9.4387593247658025E-3</v>
      </c>
      <c r="AA215" s="26">
        <f t="shared" si="41"/>
        <v>-3.6543939474053645E-5</v>
      </c>
      <c r="AB215" s="26">
        <f t="shared" si="42"/>
        <v>0.12937151323801471</v>
      </c>
      <c r="AC215" s="26">
        <f t="shared" si="43"/>
        <v>-2.5874302647604687E-5</v>
      </c>
      <c r="AD215" s="26">
        <f t="shared" si="44"/>
        <v>0</v>
      </c>
      <c r="AE215" s="166">
        <f t="shared" si="45"/>
        <v>-2.9847977752412876E-2</v>
      </c>
      <c r="AF215" s="166">
        <f t="shared" si="45"/>
        <v>-1.1556208341334524E-4</v>
      </c>
      <c r="AG215" s="166">
        <f t="shared" si="46"/>
        <v>-8.1821729234955856E-5</v>
      </c>
      <c r="AH215" s="166">
        <f t="shared" si="46"/>
        <v>0</v>
      </c>
    </row>
    <row r="216" spans="1:34" x14ac:dyDescent="0.2">
      <c r="A216" s="106">
        <v>41247</v>
      </c>
      <c r="B216">
        <f>'Russian Bonds'!B217-'Russian Bonds'!B216</f>
        <v>1.0000000000001563E-2</v>
      </c>
      <c r="C216">
        <f>'Russian Bonds'!C217-'Russian Bonds'!C216</f>
        <v>-2.9999999999999361E-2</v>
      </c>
      <c r="D216">
        <f>'Russian Bonds'!D217-'Russian Bonds'!D216</f>
        <v>-6.0000000000000497E-2</v>
      </c>
      <c r="E216">
        <f>'Russian Bonds'!E217-'Russian Bonds'!E216</f>
        <v>-6.0000000000000497E-2</v>
      </c>
      <c r="F216">
        <f>'Russian Bonds'!F217-'Russian Bonds'!F216</f>
        <v>-7.0000000000000284E-2</v>
      </c>
      <c r="G216">
        <f>'Russian Bonds'!G217-'Russian Bonds'!G216</f>
        <v>-6.0000000000000497E-2</v>
      </c>
      <c r="H216">
        <f>'Russian Bonds'!H217-'Russian Bonds'!H216</f>
        <v>-3.9999999999999147E-2</v>
      </c>
      <c r="I216">
        <f>'Russian Bonds'!I217-'Russian Bonds'!I216</f>
        <v>-3.9999999999999147E-2</v>
      </c>
      <c r="J216">
        <f>'Russian Bonds'!J217-'Russian Bonds'!J216</f>
        <v>-4.9999999999998934E-2</v>
      </c>
      <c r="K216">
        <f>'Russian Bonds'!K217-'Russian Bonds'!K216</f>
        <v>-6.0000000000000497E-2</v>
      </c>
      <c r="L216">
        <f>'Russian Bonds'!L217-'Russian Bonds'!L216</f>
        <v>-7.0000000000000284E-2</v>
      </c>
      <c r="M216">
        <f>'Russian Bonds'!M217-'Russian Bonds'!M216</f>
        <v>-8.0000000000000071E-2</v>
      </c>
      <c r="O216" s="129">
        <f t="shared" si="47"/>
        <v>-2.9999999999999361E-2</v>
      </c>
      <c r="P216" s="170">
        <f>List1R!X273</f>
        <v>5.5372851382036989</v>
      </c>
      <c r="U216" s="154">
        <f t="shared" si="36"/>
        <v>41615</v>
      </c>
      <c r="V216">
        <f t="shared" si="37"/>
        <v>4.3529411764706025E-2</v>
      </c>
      <c r="W216">
        <f t="shared" si="38"/>
        <v>5.2148760551825532E-2</v>
      </c>
      <c r="X216">
        <f>LN(List1R!W529/List1R!W528)</f>
        <v>4.0251115239253136E-4</v>
      </c>
      <c r="Y216" s="26">
        <f t="shared" si="39"/>
        <v>0.16484557000831021</v>
      </c>
      <c r="Z216" s="26">
        <f t="shared" si="40"/>
        <v>-9.4237882120281804E-3</v>
      </c>
      <c r="AA216" s="26">
        <f t="shared" si="41"/>
        <v>-1.8251702996085229E-5</v>
      </c>
      <c r="AB216" s="26">
        <f t="shared" si="42"/>
        <v>0.12930648969940006</v>
      </c>
      <c r="AC216" s="26">
        <f t="shared" si="43"/>
        <v>-1.293064896994088E-5</v>
      </c>
      <c r="AD216" s="26">
        <f t="shared" si="44"/>
        <v>-3.0219465610118274E-5</v>
      </c>
      <c r="AE216" s="166">
        <f t="shared" si="45"/>
        <v>-2.9800634937054832E-2</v>
      </c>
      <c r="AF216" s="166">
        <f t="shared" si="45"/>
        <v>-5.7716952644548602E-5</v>
      </c>
      <c r="AG216" s="166">
        <f t="shared" si="46"/>
        <v>-4.0890302369123314E-5</v>
      </c>
      <c r="AH216" s="166">
        <f t="shared" si="46"/>
        <v>-9.5562341001103633E-5</v>
      </c>
    </row>
    <row r="217" spans="1:34" x14ac:dyDescent="0.2">
      <c r="A217" s="106">
        <v>41248</v>
      </c>
      <c r="B217">
        <f>'Russian Bonds'!B218-'Russian Bonds'!B217</f>
        <v>-1.0000000000001563E-2</v>
      </c>
      <c r="C217">
        <f>'Russian Bonds'!C218-'Russian Bonds'!C217</f>
        <v>-2.9999999999999361E-2</v>
      </c>
      <c r="D217">
        <f>'Russian Bonds'!D218-'Russian Bonds'!D217</f>
        <v>-3.9999999999999147E-2</v>
      </c>
      <c r="E217">
        <f>'Russian Bonds'!E218-'Russian Bonds'!E217</f>
        <v>-4.9999999999998934E-2</v>
      </c>
      <c r="F217">
        <f>'Russian Bonds'!F218-'Russian Bonds'!F217</f>
        <v>-3.0000000000001137E-2</v>
      </c>
      <c r="G217">
        <f>'Russian Bonds'!G218-'Russian Bonds'!G217</f>
        <v>-1.9999999999999574E-2</v>
      </c>
      <c r="H217">
        <f>'Russian Bonds'!H218-'Russian Bonds'!H217</f>
        <v>-7.0000000000000284E-2</v>
      </c>
      <c r="I217">
        <f>'Russian Bonds'!I218-'Russian Bonds'!I217</f>
        <v>-8.9999999999999858E-2</v>
      </c>
      <c r="J217">
        <f>'Russian Bonds'!J218-'Russian Bonds'!J217</f>
        <v>-7.0000000000000284E-2</v>
      </c>
      <c r="K217">
        <f>'Russian Bonds'!K218-'Russian Bonds'!K217</f>
        <v>-4.9999999999998934E-2</v>
      </c>
      <c r="L217">
        <f>'Russian Bonds'!L218-'Russian Bonds'!L217</f>
        <v>-4.9999999999998934E-2</v>
      </c>
      <c r="M217">
        <f>'Russian Bonds'!M218-'Russian Bonds'!M217</f>
        <v>-4.9999999999998934E-2</v>
      </c>
      <c r="O217" s="129">
        <f t="shared" si="47"/>
        <v>-1.9999999999999574E-2</v>
      </c>
      <c r="P217" s="170">
        <f>List1R!X274</f>
        <v>5.5484895955301319</v>
      </c>
      <c r="U217" s="154">
        <f t="shared" si="36"/>
        <v>41618</v>
      </c>
      <c r="V217">
        <f t="shared" si="37"/>
        <v>4.364705882352956E-2</v>
      </c>
      <c r="W217">
        <f t="shared" si="38"/>
        <v>5.2058563406075488E-2</v>
      </c>
      <c r="X217">
        <f>LN(List1R!W530/List1R!W529)</f>
        <v>-4.0130037291827057E-6</v>
      </c>
      <c r="Y217" s="26">
        <f t="shared" si="39"/>
        <v>0.16475338712887358</v>
      </c>
      <c r="Z217" s="26">
        <f t="shared" si="40"/>
        <v>-9.4154294027295714E-3</v>
      </c>
      <c r="AA217" s="26">
        <f t="shared" si="41"/>
        <v>-1.823942823041882E-5</v>
      </c>
      <c r="AB217" s="26">
        <f t="shared" si="42"/>
        <v>0.12927577565589599</v>
      </c>
      <c r="AC217" s="26">
        <f t="shared" si="43"/>
        <v>-1.292757756559047E-5</v>
      </c>
      <c r="AD217" s="26">
        <f t="shared" si="44"/>
        <v>-3.0205784860337816E-5</v>
      </c>
      <c r="AE217" s="166">
        <f t="shared" si="45"/>
        <v>-2.9774202061144232E-2</v>
      </c>
      <c r="AF217" s="166">
        <f t="shared" si="45"/>
        <v>-5.7678136427297911E-5</v>
      </c>
      <c r="AG217" s="166">
        <f t="shared" si="46"/>
        <v>-4.0880589735760668E-5</v>
      </c>
      <c r="AH217" s="166">
        <f t="shared" si="46"/>
        <v>-9.5519078671698528E-5</v>
      </c>
    </row>
    <row r="218" spans="1:34" x14ac:dyDescent="0.2">
      <c r="A218" s="106">
        <v>41249</v>
      </c>
      <c r="B218">
        <f>'Russian Bonds'!B219-'Russian Bonds'!B218</f>
        <v>-9.9999999999997868E-3</v>
      </c>
      <c r="C218">
        <f>'Russian Bonds'!C219-'Russian Bonds'!C218</f>
        <v>-9.9999999999997868E-3</v>
      </c>
      <c r="D218">
        <f>'Russian Bonds'!D219-'Russian Bonds'!D218</f>
        <v>-1.0000000000001563E-2</v>
      </c>
      <c r="E218">
        <f>'Russian Bonds'!E219-'Russian Bonds'!E218</f>
        <v>-9.9999999999997868E-3</v>
      </c>
      <c r="F218">
        <f>'Russian Bonds'!F219-'Russian Bonds'!F218</f>
        <v>-3.9999999999999147E-2</v>
      </c>
      <c r="G218">
        <f>'Russian Bonds'!G219-'Russian Bonds'!G218</f>
        <v>-7.0000000000000284E-2</v>
      </c>
      <c r="H218">
        <f>'Russian Bonds'!H219-'Russian Bonds'!H218</f>
        <v>-8.9999999999999858E-2</v>
      </c>
      <c r="I218">
        <f>'Russian Bonds'!I219-'Russian Bonds'!I218</f>
        <v>-9.0000000000001634E-2</v>
      </c>
      <c r="J218">
        <f>'Russian Bonds'!J219-'Russian Bonds'!J218</f>
        <v>-6.0000000000000497E-2</v>
      </c>
      <c r="K218">
        <f>'Russian Bonds'!K219-'Russian Bonds'!K218</f>
        <v>-5.0000000000000711E-2</v>
      </c>
      <c r="L218">
        <f>'Russian Bonds'!L219-'Russian Bonds'!L218</f>
        <v>-5.0000000000000711E-2</v>
      </c>
      <c r="M218">
        <f>'Russian Bonds'!M219-'Russian Bonds'!M218</f>
        <v>-7.0000000000000284E-2</v>
      </c>
      <c r="O218" s="129">
        <f t="shared" si="47"/>
        <v>-9.9999999999997868E-3</v>
      </c>
      <c r="P218" s="170">
        <f>List1R!X275</f>
        <v>5.5653005659239314</v>
      </c>
      <c r="U218" s="154">
        <f t="shared" si="36"/>
        <v>41619</v>
      </c>
      <c r="V218">
        <f t="shared" si="37"/>
        <v>4.3764705882353094E-2</v>
      </c>
      <c r="W218">
        <f t="shared" si="38"/>
        <v>5.1922221942768416E-2</v>
      </c>
      <c r="X218">
        <f>LN(List1R!W531/List1R!W530)</f>
        <v>3.8528853546201903E-4</v>
      </c>
      <c r="Y218" s="26">
        <f t="shared" si="39"/>
        <v>0.16455385651438909</v>
      </c>
      <c r="Z218" s="26">
        <f t="shared" si="40"/>
        <v>-9.407916071162618E-3</v>
      </c>
      <c r="AA218" s="26">
        <f t="shared" si="41"/>
        <v>-3.6429710031234965E-5</v>
      </c>
      <c r="AB218" s="26">
        <f t="shared" si="42"/>
        <v>0.12916916096429501</v>
      </c>
      <c r="AC218" s="26">
        <f t="shared" si="43"/>
        <v>-2.5833832192859598E-5</v>
      </c>
      <c r="AD218" s="26">
        <f t="shared" si="44"/>
        <v>-3.0173067615590956E-5</v>
      </c>
      <c r="AE218" s="166">
        <f t="shared" si="45"/>
        <v>-2.9750442820576619E-2</v>
      </c>
      <c r="AF218" s="166">
        <f t="shared" si="45"/>
        <v>-1.1520085819818624E-4</v>
      </c>
      <c r="AG218" s="166">
        <f t="shared" si="46"/>
        <v>-8.1693750420018611E-5</v>
      </c>
      <c r="AH218" s="166">
        <f t="shared" si="46"/>
        <v>-9.5415617659533282E-5</v>
      </c>
    </row>
    <row r="219" spans="1:34" x14ac:dyDescent="0.2">
      <c r="A219" s="106">
        <v>41250</v>
      </c>
      <c r="B219">
        <f>'Russian Bonds'!B220-'Russian Bonds'!B219</f>
        <v>-9.9999999999997868E-3</v>
      </c>
      <c r="C219">
        <f>'Russian Bonds'!C220-'Russian Bonds'!C219</f>
        <v>-2.000000000000135E-2</v>
      </c>
      <c r="D219">
        <f>'Russian Bonds'!D220-'Russian Bonds'!D219</f>
        <v>-3.9999999999999147E-2</v>
      </c>
      <c r="E219">
        <f>'Russian Bonds'!E220-'Russian Bonds'!E219</f>
        <v>-5.0000000000000711E-2</v>
      </c>
      <c r="F219">
        <f>'Russian Bonds'!F220-'Russian Bonds'!F219</f>
        <v>-7.0000000000000284E-2</v>
      </c>
      <c r="G219">
        <f>'Russian Bonds'!G220-'Russian Bonds'!G219</f>
        <v>-5.9999999999998721E-2</v>
      </c>
      <c r="H219">
        <f>'Russian Bonds'!H220-'Russian Bonds'!H219</f>
        <v>-3.0000000000001137E-2</v>
      </c>
      <c r="I219">
        <f>'Russian Bonds'!I220-'Russian Bonds'!I219</f>
        <v>-2.9999999999999361E-2</v>
      </c>
      <c r="J219">
        <f>'Russian Bonds'!J220-'Russian Bonds'!J219</f>
        <v>-7.0000000000000284E-2</v>
      </c>
      <c r="K219">
        <f>'Russian Bonds'!K220-'Russian Bonds'!K219</f>
        <v>-8.9999999999999858E-2</v>
      </c>
      <c r="L219">
        <f>'Russian Bonds'!L220-'Russian Bonds'!L219</f>
        <v>-8.9999999999999858E-2</v>
      </c>
      <c r="M219">
        <f>'Russian Bonds'!M220-'Russian Bonds'!M219</f>
        <v>-7.0000000000000284E-2</v>
      </c>
      <c r="O219" s="129">
        <f t="shared" si="47"/>
        <v>-2.000000000000135E-2</v>
      </c>
      <c r="P219" s="170">
        <f>List1R!X276</f>
        <v>5.5808468704025378</v>
      </c>
      <c r="U219" s="154">
        <f t="shared" si="36"/>
        <v>41620</v>
      </c>
      <c r="V219">
        <f t="shared" si="37"/>
        <v>4.3960784313725638E-2</v>
      </c>
      <c r="W219">
        <f t="shared" si="38"/>
        <v>5.1692594274120582E-2</v>
      </c>
      <c r="X219">
        <f>LN(List1R!W532/List1R!W531)</f>
        <v>-3.7634842050909037E-4</v>
      </c>
      <c r="Y219" s="26">
        <f t="shared" si="39"/>
        <v>0.16421574110698178</v>
      </c>
      <c r="Z219" s="26">
        <f t="shared" si="40"/>
        <v>-9.3891380190392407E-3</v>
      </c>
      <c r="AA219" s="26">
        <f t="shared" si="41"/>
        <v>-5.4519786497902264E-5</v>
      </c>
      <c r="AB219" s="26">
        <f t="shared" si="42"/>
        <v>0.12898753549204375</v>
      </c>
      <c r="AC219" s="26">
        <f t="shared" si="43"/>
        <v>-3.8696260647612302E-5</v>
      </c>
      <c r="AD219" s="26">
        <f t="shared" si="44"/>
        <v>-1.5058776057624939E-5</v>
      </c>
      <c r="AE219" s="166">
        <f t="shared" si="45"/>
        <v>-2.9691061405845383E-2</v>
      </c>
      <c r="AF219" s="166">
        <f t="shared" si="45"/>
        <v>-1.7240670287946598E-4</v>
      </c>
      <c r="AG219" s="166">
        <f t="shared" si="46"/>
        <v>-1.2236832057799718E-4</v>
      </c>
      <c r="AH219" s="166">
        <f t="shared" si="46"/>
        <v>-4.7620031116505804E-5</v>
      </c>
    </row>
    <row r="220" spans="1:34" x14ac:dyDescent="0.2">
      <c r="A220" s="106">
        <v>41251</v>
      </c>
      <c r="B220">
        <f>'Russian Bonds'!B221-'Russian Bonds'!B220</f>
        <v>-2.9999999999999361E-2</v>
      </c>
      <c r="C220">
        <f>'Russian Bonds'!C221-'Russian Bonds'!C220</f>
        <v>-3.9999999999999147E-2</v>
      </c>
      <c r="D220">
        <f>'Russian Bonds'!D221-'Russian Bonds'!D220</f>
        <v>-5.0000000000000711E-2</v>
      </c>
      <c r="E220">
        <f>'Russian Bonds'!E221-'Russian Bonds'!E220</f>
        <v>-7.0000000000000284E-2</v>
      </c>
      <c r="F220">
        <f>'Russian Bonds'!F221-'Russian Bonds'!F220</f>
        <v>-0.12999999999999901</v>
      </c>
      <c r="G220">
        <f>'Russian Bonds'!G221-'Russian Bonds'!G220</f>
        <v>-0.14000000000000057</v>
      </c>
      <c r="H220">
        <f>'Russian Bonds'!H221-'Russian Bonds'!H220</f>
        <v>-9.9999999999999645E-2</v>
      </c>
      <c r="I220">
        <f>'Russian Bonds'!I221-'Russian Bonds'!I220</f>
        <v>-6.0000000000000497E-2</v>
      </c>
      <c r="J220">
        <f>'Russian Bonds'!J221-'Russian Bonds'!J220</f>
        <v>-3.9999999999999147E-2</v>
      </c>
      <c r="K220">
        <f>'Russian Bonds'!K221-'Russian Bonds'!K220</f>
        <v>-4.0000000000000924E-2</v>
      </c>
      <c r="L220">
        <f>'Russian Bonds'!L221-'Russian Bonds'!L220</f>
        <v>-5.0000000000000711E-2</v>
      </c>
      <c r="M220">
        <f>'Russian Bonds'!M221-'Russian Bonds'!M220</f>
        <v>-3.9999999999999147E-2</v>
      </c>
      <c r="O220" s="129">
        <f t="shared" si="47"/>
        <v>-3.9999999999999147E-2</v>
      </c>
      <c r="P220" s="170">
        <f>List1R!X277</f>
        <v>5.5950681013921342</v>
      </c>
      <c r="U220" s="154">
        <f t="shared" si="36"/>
        <v>41621</v>
      </c>
      <c r="V220">
        <f t="shared" si="37"/>
        <v>4.4235294117647213E-2</v>
      </c>
      <c r="W220">
        <f t="shared" si="38"/>
        <v>5.1571603415876674E-2</v>
      </c>
      <c r="X220">
        <f>LN(List1R!W533/List1R!W532)</f>
        <v>2.3691663528294194E-4</v>
      </c>
      <c r="Y220" s="26">
        <f t="shared" si="39"/>
        <v>0.16420878408504927</v>
      </c>
      <c r="Z220" s="26">
        <f t="shared" si="40"/>
        <v>-9.3854785548230686E-3</v>
      </c>
      <c r="AA220" s="26">
        <f t="shared" si="41"/>
        <v>-5.4505399472304913E-5</v>
      </c>
      <c r="AB220" s="26">
        <f t="shared" si="42"/>
        <v>0.12906303304395486</v>
      </c>
      <c r="AC220" s="26">
        <f t="shared" si="43"/>
        <v>-3.8718909913187926E-5</v>
      </c>
      <c r="AD220" s="26">
        <f t="shared" si="44"/>
        <v>-1.5061270098727992E-5</v>
      </c>
      <c r="AE220" s="166">
        <f t="shared" si="45"/>
        <v>-2.9679489163906399E-2</v>
      </c>
      <c r="AF220" s="166">
        <f t="shared" si="45"/>
        <v>-1.7236120710982321E-4</v>
      </c>
      <c r="AG220" s="166">
        <f t="shared" si="46"/>
        <v>-1.2243994384454618E-4</v>
      </c>
      <c r="AH220" s="166">
        <f t="shared" si="46"/>
        <v>-4.7627917966969531E-5</v>
      </c>
    </row>
    <row r="221" spans="1:34" x14ac:dyDescent="0.2">
      <c r="A221" s="106">
        <v>41254</v>
      </c>
      <c r="B221">
        <f>'Russian Bonds'!B222-'Russian Bonds'!B221</f>
        <v>-1.9999999999999574E-2</v>
      </c>
      <c r="C221">
        <f>'Russian Bonds'!C222-'Russian Bonds'!C221</f>
        <v>-9.9999999999997868E-3</v>
      </c>
      <c r="D221">
        <f>'Russian Bonds'!D222-'Russian Bonds'!D221</f>
        <v>0</v>
      </c>
      <c r="E221">
        <f>'Russian Bonds'!E222-'Russian Bonds'!E221</f>
        <v>9.9999999999997868E-3</v>
      </c>
      <c r="F221">
        <f>'Russian Bonds'!F222-'Russian Bonds'!F221</f>
        <v>1.9999999999999574E-2</v>
      </c>
      <c r="G221">
        <f>'Russian Bonds'!G222-'Russian Bonds'!G221</f>
        <v>-9.9999999999997868E-3</v>
      </c>
      <c r="H221">
        <f>'Russian Bonds'!H222-'Russian Bonds'!H221</f>
        <v>-3.9999999999999147E-2</v>
      </c>
      <c r="I221">
        <f>'Russian Bonds'!I222-'Russian Bonds'!I221</f>
        <v>-2.9999999999999361E-2</v>
      </c>
      <c r="J221">
        <f>'Russian Bonds'!J222-'Russian Bonds'!J221</f>
        <v>1.9999999999999574E-2</v>
      </c>
      <c r="K221">
        <f>'Russian Bonds'!K222-'Russian Bonds'!K221</f>
        <v>7.0000000000000284E-2</v>
      </c>
      <c r="L221">
        <f>'Russian Bonds'!L222-'Russian Bonds'!L221</f>
        <v>0.10000000000000142</v>
      </c>
      <c r="M221">
        <f>'Russian Bonds'!M222-'Russian Bonds'!M221</f>
        <v>0.10999999999999943</v>
      </c>
      <c r="O221" s="129">
        <f t="shared" si="47"/>
        <v>0.10999999999999943</v>
      </c>
      <c r="P221" s="170">
        <f>List1R!X278</f>
        <v>5.618516513348947</v>
      </c>
      <c r="U221" s="154">
        <f t="shared" si="36"/>
        <v>41622</v>
      </c>
      <c r="V221">
        <f t="shared" si="37"/>
        <v>4.400000000000015E-2</v>
      </c>
      <c r="W221">
        <f t="shared" si="38"/>
        <v>5.1548947844785191E-2</v>
      </c>
      <c r="X221">
        <f>LN(List1R!W534/List1R!W533)</f>
        <v>2.2166983536399142E-3</v>
      </c>
      <c r="Y221" s="26">
        <f t="shared" si="39"/>
        <v>0.16392078522775835</v>
      </c>
      <c r="Z221" s="26">
        <f t="shared" si="40"/>
        <v>-9.3684239181797292E-3</v>
      </c>
      <c r="AA221" s="26">
        <f t="shared" si="41"/>
        <v>-9.0694494419891065E-5</v>
      </c>
      <c r="AB221" s="26">
        <f t="shared" si="42"/>
        <v>0.12879047382802733</v>
      </c>
      <c r="AC221" s="26">
        <f t="shared" si="43"/>
        <v>-6.4395236914012303E-5</v>
      </c>
      <c r="AD221" s="26">
        <f t="shared" si="44"/>
        <v>-3.0066134986594873E-5</v>
      </c>
      <c r="AE221" s="166">
        <f t="shared" si="45"/>
        <v>-2.9625557667446876E-2</v>
      </c>
      <c r="AF221" s="166">
        <f t="shared" si="45"/>
        <v>-2.8680117360428724E-4</v>
      </c>
      <c r="AG221" s="166">
        <f t="shared" si="46"/>
        <v>-2.036356191144313E-4</v>
      </c>
      <c r="AH221" s="166">
        <f t="shared" si="46"/>
        <v>-9.5077466995715886E-5</v>
      </c>
    </row>
    <row r="222" spans="1:34" x14ac:dyDescent="0.2">
      <c r="A222" s="106">
        <v>41255</v>
      </c>
      <c r="B222">
        <f>'Russian Bonds'!B223-'Russian Bonds'!B222</f>
        <v>-7.0000000000000284E-2</v>
      </c>
      <c r="C222">
        <f>'Russian Bonds'!C223-'Russian Bonds'!C222</f>
        <v>-8.0000000000000071E-2</v>
      </c>
      <c r="D222">
        <f>'Russian Bonds'!D223-'Russian Bonds'!D222</f>
        <v>-8.0000000000000071E-2</v>
      </c>
      <c r="E222">
        <f>'Russian Bonds'!E223-'Russian Bonds'!E222</f>
        <v>-8.9999999999999858E-2</v>
      </c>
      <c r="F222">
        <f>'Russian Bonds'!F223-'Russian Bonds'!F222</f>
        <v>-9.9999999999999645E-2</v>
      </c>
      <c r="G222">
        <f>'Russian Bonds'!G223-'Russian Bonds'!G222</f>
        <v>-7.0000000000000284E-2</v>
      </c>
      <c r="H222">
        <f>'Russian Bonds'!H223-'Russian Bonds'!H222</f>
        <v>-3.0000000000001137E-2</v>
      </c>
      <c r="I222">
        <f>'Russian Bonds'!I223-'Russian Bonds'!I222</f>
        <v>-9.9999999999997868E-3</v>
      </c>
      <c r="J222">
        <f>'Russian Bonds'!J223-'Russian Bonds'!J222</f>
        <v>-1.9999999999999574E-2</v>
      </c>
      <c r="K222">
        <f>'Russian Bonds'!K223-'Russian Bonds'!K222</f>
        <v>-1.9999999999999574E-2</v>
      </c>
      <c r="L222">
        <f>'Russian Bonds'!L223-'Russian Bonds'!L222</f>
        <v>-9.9999999999997868E-3</v>
      </c>
      <c r="M222">
        <f>'Russian Bonds'!M223-'Russian Bonds'!M222</f>
        <v>9.9999999999997868E-3</v>
      </c>
      <c r="O222" s="129">
        <f t="shared" si="47"/>
        <v>9.9999999999997868E-3</v>
      </c>
      <c r="P222" s="170">
        <f>List1R!X279</f>
        <v>5.6285596342897612</v>
      </c>
      <c r="U222" s="154">
        <f t="shared" si="36"/>
        <v>41625</v>
      </c>
      <c r="V222">
        <f t="shared" si="37"/>
        <v>4.4313725490196222E-2</v>
      </c>
      <c r="W222">
        <f t="shared" si="38"/>
        <v>5.0721707714410966E-2</v>
      </c>
      <c r="X222">
        <f>LN(List1R!W535/List1R!W534)</f>
        <v>-5.2364254265099715E-6</v>
      </c>
      <c r="Y222" s="26">
        <f t="shared" si="39"/>
        <v>0.1623100623993371</v>
      </c>
      <c r="Z222" s="26">
        <f t="shared" si="40"/>
        <v>-9.2695374586690624E-3</v>
      </c>
      <c r="AA222" s="26">
        <f t="shared" si="41"/>
        <v>-1.6154814795378092E-4</v>
      </c>
      <c r="AB222" s="26">
        <f t="shared" si="42"/>
        <v>0.12774351038941753</v>
      </c>
      <c r="AC222" s="26">
        <f t="shared" si="43"/>
        <v>-1.1496915935047561E-4</v>
      </c>
      <c r="AD222" s="26">
        <f t="shared" si="44"/>
        <v>-4.4681412483407024E-5</v>
      </c>
      <c r="AE222" s="166">
        <f t="shared" si="45"/>
        <v>-2.9312851225643151E-2</v>
      </c>
      <c r="AF222" s="166">
        <f t="shared" si="45"/>
        <v>-5.1086009931581753E-4</v>
      </c>
      <c r="AG222" s="166">
        <f t="shared" si="46"/>
        <v>-3.6356440422234757E-4</v>
      </c>
      <c r="AH222" s="166">
        <f t="shared" si="46"/>
        <v>-1.4129503252104659E-4</v>
      </c>
    </row>
    <row r="223" spans="1:34" x14ac:dyDescent="0.2">
      <c r="A223" s="106">
        <v>41256</v>
      </c>
      <c r="B223">
        <f>'Russian Bonds'!B224-'Russian Bonds'!B223</f>
        <v>-4.0000000000000924E-2</v>
      </c>
      <c r="C223">
        <f>'Russian Bonds'!C224-'Russian Bonds'!C223</f>
        <v>-1.9999999999999574E-2</v>
      </c>
      <c r="D223">
        <f>'Russian Bonds'!D224-'Russian Bonds'!D223</f>
        <v>-9.9999999999997868E-3</v>
      </c>
      <c r="E223">
        <f>'Russian Bonds'!E224-'Russian Bonds'!E223</f>
        <v>0</v>
      </c>
      <c r="F223">
        <f>'Russian Bonds'!F224-'Russian Bonds'!F223</f>
        <v>3.9999999999999147E-2</v>
      </c>
      <c r="G223">
        <f>'Russian Bonds'!G224-'Russian Bonds'!G223</f>
        <v>5.0000000000000711E-2</v>
      </c>
      <c r="H223">
        <f>'Russian Bonds'!H224-'Russian Bonds'!H223</f>
        <v>7.0000000000000284E-2</v>
      </c>
      <c r="I223">
        <f>'Russian Bonds'!I224-'Russian Bonds'!I223</f>
        <v>8.9999999999999858E-2</v>
      </c>
      <c r="J223">
        <f>'Russian Bonds'!J224-'Russian Bonds'!J223</f>
        <v>0.12999999999999901</v>
      </c>
      <c r="K223">
        <f>'Russian Bonds'!K224-'Russian Bonds'!K223</f>
        <v>0.16000000000000014</v>
      </c>
      <c r="L223">
        <f>'Russian Bonds'!L224-'Russian Bonds'!L223</f>
        <v>0.17999999999999972</v>
      </c>
      <c r="M223">
        <f>'Russian Bonds'!M224-'Russian Bonds'!M223</f>
        <v>0.1899999999999995</v>
      </c>
      <c r="O223" s="129">
        <f t="shared" si="47"/>
        <v>0.1899999999999995</v>
      </c>
      <c r="P223" s="170">
        <f>List1R!X280</f>
        <v>5.6058030445988196</v>
      </c>
      <c r="U223" s="154">
        <f t="shared" si="36"/>
        <v>41626</v>
      </c>
      <c r="V223">
        <f t="shared" si="37"/>
        <v>4.3529411764706032E-2</v>
      </c>
      <c r="W223">
        <f t="shared" si="38"/>
        <v>5.0615400078430704E-2</v>
      </c>
      <c r="X223">
        <f>LN(List1R!W536/List1R!W535)</f>
        <v>-4.5873219141540593E-4</v>
      </c>
      <c r="Y223" s="26">
        <f t="shared" si="39"/>
        <v>0.16127844013088991</v>
      </c>
      <c r="Z223" s="26">
        <f t="shared" si="40"/>
        <v>-9.1942035562259678E-3</v>
      </c>
      <c r="AA223" s="26">
        <f t="shared" si="41"/>
        <v>1.7843029582222809E-5</v>
      </c>
      <c r="AB223" s="26">
        <f t="shared" si="42"/>
        <v>0.12678433616331258</v>
      </c>
      <c r="AC223" s="26">
        <f t="shared" si="43"/>
        <v>1.2678433616330987E-5</v>
      </c>
      <c r="AD223" s="26">
        <f t="shared" si="44"/>
        <v>-4.4380333729080909E-5</v>
      </c>
      <c r="AE223" s="166">
        <f t="shared" si="45"/>
        <v>-2.9074624508894049E-2</v>
      </c>
      <c r="AF223" s="166">
        <f t="shared" si="45"/>
        <v>5.6424613837586725E-5</v>
      </c>
      <c r="AG223" s="166">
        <f t="shared" si="46"/>
        <v>4.0092727390851282E-5</v>
      </c>
      <c r="AH223" s="166">
        <f t="shared" si="46"/>
        <v>-1.403429379022898E-4</v>
      </c>
    </row>
    <row r="224" spans="1:34" x14ac:dyDescent="0.2">
      <c r="A224" s="106">
        <v>41257</v>
      </c>
      <c r="B224">
        <f>'Russian Bonds'!B225-'Russian Bonds'!B224</f>
        <v>-0.21999999999999886</v>
      </c>
      <c r="C224">
        <f>'Russian Bonds'!C225-'Russian Bonds'!C224</f>
        <v>-0.16000000000000014</v>
      </c>
      <c r="D224">
        <f>'Russian Bonds'!D225-'Russian Bonds'!D224</f>
        <v>-0.10999999999999943</v>
      </c>
      <c r="E224">
        <f>'Russian Bonds'!E225-'Russian Bonds'!E224</f>
        <v>-7.0000000000000284E-2</v>
      </c>
      <c r="F224">
        <f>'Russian Bonds'!F225-'Russian Bonds'!F224</f>
        <v>-1.9999999999999574E-2</v>
      </c>
      <c r="G224">
        <f>'Russian Bonds'!G225-'Russian Bonds'!G224</f>
        <v>-1.0000000000001563E-2</v>
      </c>
      <c r="H224">
        <f>'Russian Bonds'!H225-'Russian Bonds'!H224</f>
        <v>-9.9999999999997868E-3</v>
      </c>
      <c r="I224">
        <f>'Russian Bonds'!I225-'Russian Bonds'!I224</f>
        <v>-1.9999999999999574E-2</v>
      </c>
      <c r="J224">
        <f>'Russian Bonds'!J225-'Russian Bonds'!J224</f>
        <v>-3.9999999999999147E-2</v>
      </c>
      <c r="K224">
        <f>'Russian Bonds'!K225-'Russian Bonds'!K224</f>
        <v>-4.0000000000000924E-2</v>
      </c>
      <c r="L224">
        <f>'Russian Bonds'!L225-'Russian Bonds'!L224</f>
        <v>-5.0000000000000711E-2</v>
      </c>
      <c r="M224">
        <f>'Russian Bonds'!M225-'Russian Bonds'!M224</f>
        <v>-4.9999999999998934E-2</v>
      </c>
      <c r="O224" s="129">
        <f t="shared" si="47"/>
        <v>-9.9999999999997868E-3</v>
      </c>
      <c r="P224" s="170">
        <f>List1R!X281</f>
        <v>5.6072299204575389</v>
      </c>
      <c r="U224" s="154">
        <f t="shared" si="36"/>
        <v>41627</v>
      </c>
      <c r="V224">
        <f t="shared" si="37"/>
        <v>4.3607843137255062E-2</v>
      </c>
      <c r="W224">
        <f t="shared" si="38"/>
        <v>5.04426304245073E-2</v>
      </c>
      <c r="X224">
        <f>LN(List1R!W537/List1R!W536)</f>
        <v>1.8328448539726902E-3</v>
      </c>
      <c r="Y224" s="26">
        <f t="shared" si="39"/>
        <v>0.16095494918633546</v>
      </c>
      <c r="Z224" s="26">
        <f t="shared" si="40"/>
        <v>-9.1572404640386622E-3</v>
      </c>
      <c r="AA224" s="26">
        <f t="shared" si="41"/>
        <v>-1.780482590562962E-5</v>
      </c>
      <c r="AB224" s="26">
        <f t="shared" si="42"/>
        <v>0.12657858674397854</v>
      </c>
      <c r="AC224" s="26">
        <f t="shared" si="43"/>
        <v>-1.2657858674397585E-5</v>
      </c>
      <c r="AD224" s="26">
        <f t="shared" si="44"/>
        <v>-7.382825147912344E-5</v>
      </c>
      <c r="AE224" s="166">
        <f t="shared" si="45"/>
        <v>-2.8957736948219386E-2</v>
      </c>
      <c r="AF224" s="166">
        <f t="shared" si="45"/>
        <v>-5.6303803204559788E-5</v>
      </c>
      <c r="AG224" s="166">
        <f t="shared" si="46"/>
        <v>-4.0027663711616023E-5</v>
      </c>
      <c r="AH224" s="166">
        <f t="shared" si="46"/>
        <v>-2.3346543034172517E-4</v>
      </c>
    </row>
    <row r="225" spans="1:34" x14ac:dyDescent="0.2">
      <c r="A225" s="106">
        <v>41258</v>
      </c>
      <c r="B225">
        <f>'Russian Bonds'!B226-'Russian Bonds'!B225</f>
        <v>0.17999999999999972</v>
      </c>
      <c r="C225">
        <f>'Russian Bonds'!C226-'Russian Bonds'!C225</f>
        <v>0.10999999999999943</v>
      </c>
      <c r="D225">
        <f>'Russian Bonds'!D226-'Russian Bonds'!D225</f>
        <v>6.0000000000000497E-2</v>
      </c>
      <c r="E225">
        <f>'Russian Bonds'!E226-'Russian Bonds'!E225</f>
        <v>2.000000000000135E-2</v>
      </c>
      <c r="F225">
        <f>'Russian Bonds'!F226-'Russian Bonds'!F225</f>
        <v>-9.9999999999997868E-3</v>
      </c>
      <c r="G225">
        <f>'Russian Bonds'!G226-'Russian Bonds'!G225</f>
        <v>1.0000000000001563E-2</v>
      </c>
      <c r="H225">
        <f>'Russian Bonds'!H226-'Russian Bonds'!H225</f>
        <v>9.9999999999997868E-3</v>
      </c>
      <c r="I225">
        <f>'Russian Bonds'!I226-'Russian Bonds'!I225</f>
        <v>0</v>
      </c>
      <c r="J225">
        <f>'Russian Bonds'!J226-'Russian Bonds'!J225</f>
        <v>-9.9999999999997868E-3</v>
      </c>
      <c r="K225">
        <f>'Russian Bonds'!K226-'Russian Bonds'!K225</f>
        <v>-2.9999999999999361E-2</v>
      </c>
      <c r="L225">
        <f>'Russian Bonds'!L226-'Russian Bonds'!L225</f>
        <v>-3.9999999999999147E-2</v>
      </c>
      <c r="M225">
        <f>'Russian Bonds'!M226-'Russian Bonds'!M225</f>
        <v>-6.0000000000000497E-2</v>
      </c>
      <c r="O225" s="129">
        <f t="shared" si="47"/>
        <v>0.10999999999999943</v>
      </c>
      <c r="P225" s="170">
        <f>List1R!X282</f>
        <v>5.5595304242731061</v>
      </c>
      <c r="U225" s="154">
        <f t="shared" si="36"/>
        <v>41628</v>
      </c>
      <c r="V225">
        <f t="shared" si="37"/>
        <v>4.372549019607859E-2</v>
      </c>
      <c r="W225">
        <f t="shared" si="38"/>
        <v>5.0500412210853669E-2</v>
      </c>
      <c r="X225">
        <f>LN(List1R!W538/List1R!W537)</f>
        <v>4.549983536759154E-4</v>
      </c>
      <c r="Y225" s="26">
        <f t="shared" si="39"/>
        <v>0.16120701678098415</v>
      </c>
      <c r="Z225" s="26">
        <f t="shared" si="40"/>
        <v>-9.1794475157686399E-3</v>
      </c>
      <c r="AA225" s="26">
        <f t="shared" si="41"/>
        <v>-2.4964786973528019E-4</v>
      </c>
      <c r="AB225" s="26">
        <f t="shared" si="42"/>
        <v>0.12679127638364562</v>
      </c>
      <c r="AC225" s="26">
        <f t="shared" si="43"/>
        <v>-1.775077869371046E-4</v>
      </c>
      <c r="AD225" s="26">
        <f t="shared" si="44"/>
        <v>-1.3310400352302957E-4</v>
      </c>
      <c r="AE225" s="166">
        <f t="shared" si="45"/>
        <v>-2.90279618118033E-2</v>
      </c>
      <c r="AF225" s="166">
        <f t="shared" si="45"/>
        <v>-7.8945588137250221E-4</v>
      </c>
      <c r="AG225" s="166">
        <f t="shared" si="46"/>
        <v>-5.6132890913713433E-4</v>
      </c>
      <c r="AH225" s="166">
        <f t="shared" si="46"/>
        <v>-4.2091181681984971E-4</v>
      </c>
    </row>
    <row r="226" spans="1:34" x14ac:dyDescent="0.2">
      <c r="A226" s="106">
        <v>41261</v>
      </c>
      <c r="B226">
        <f>'Russian Bonds'!B227-'Russian Bonds'!B226</f>
        <v>-4.0000000000000924E-2</v>
      </c>
      <c r="C226">
        <f>'Russian Bonds'!C227-'Russian Bonds'!C226</f>
        <v>-9.9999999999997868E-3</v>
      </c>
      <c r="D226">
        <f>'Russian Bonds'!D227-'Russian Bonds'!D226</f>
        <v>0</v>
      </c>
      <c r="E226">
        <f>'Russian Bonds'!E227-'Russian Bonds'!E226</f>
        <v>9.9999999999997868E-3</v>
      </c>
      <c r="F226">
        <f>'Russian Bonds'!F227-'Russian Bonds'!F226</f>
        <v>0</v>
      </c>
      <c r="G226">
        <f>'Russian Bonds'!G227-'Russian Bonds'!G226</f>
        <v>-1.0000000000001563E-2</v>
      </c>
      <c r="H226">
        <f>'Russian Bonds'!H227-'Russian Bonds'!H226</f>
        <v>9.9999999999997868E-3</v>
      </c>
      <c r="I226">
        <f>'Russian Bonds'!I227-'Russian Bonds'!I226</f>
        <v>1.9999999999999574E-2</v>
      </c>
      <c r="J226">
        <f>'Russian Bonds'!J227-'Russian Bonds'!J226</f>
        <v>2.9999999999999361E-2</v>
      </c>
      <c r="K226">
        <f>'Russian Bonds'!K227-'Russian Bonds'!K226</f>
        <v>4.0000000000000924E-2</v>
      </c>
      <c r="L226">
        <f>'Russian Bonds'!L227-'Russian Bonds'!L226</f>
        <v>4.9999999999998934E-2</v>
      </c>
      <c r="M226">
        <f>'Russian Bonds'!M227-'Russian Bonds'!M226</f>
        <v>7.0000000000000284E-2</v>
      </c>
      <c r="O226" s="129">
        <f t="shared" si="47"/>
        <v>7.0000000000000284E-2</v>
      </c>
      <c r="P226" s="170">
        <f>List1R!X283</f>
        <v>5.5721372914565901</v>
      </c>
      <c r="U226" s="154">
        <f t="shared" si="36"/>
        <v>41629</v>
      </c>
      <c r="V226">
        <f t="shared" si="37"/>
        <v>4.3529411764706039E-2</v>
      </c>
      <c r="W226">
        <f t="shared" si="38"/>
        <v>5.0591875322086852E-2</v>
      </c>
      <c r="X226">
        <f>LN(List1R!W539/List1R!W538)</f>
        <v>-1.4739543122739103E-3</v>
      </c>
      <c r="Y226" s="26">
        <f t="shared" si="39"/>
        <v>0.16122371336398206</v>
      </c>
      <c r="Z226" s="26">
        <f t="shared" si="40"/>
        <v>-9.1760878610336327E-3</v>
      </c>
      <c r="AA226" s="26">
        <f t="shared" si="41"/>
        <v>-3.5673519461418056E-5</v>
      </c>
      <c r="AB226" s="26">
        <f t="shared" si="42"/>
        <v>0.12674564138251726</v>
      </c>
      <c r="AC226" s="26">
        <f t="shared" si="43"/>
        <v>-2.5349128276502909E-5</v>
      </c>
      <c r="AD226" s="26">
        <f t="shared" si="44"/>
        <v>1.4788592094739032E-5</v>
      </c>
      <c r="AE226" s="166">
        <f t="shared" si="45"/>
        <v>-2.9017337650688906E-2</v>
      </c>
      <c r="AF226" s="166">
        <f t="shared" si="45"/>
        <v>-1.1280957365242424E-4</v>
      </c>
      <c r="AG226" s="166">
        <f t="shared" si="46"/>
        <v>-8.0160982053527723E-5</v>
      </c>
      <c r="AH226" s="166">
        <f t="shared" si="46"/>
        <v>4.6765634406535941E-5</v>
      </c>
    </row>
    <row r="227" spans="1:34" x14ac:dyDescent="0.2">
      <c r="A227" s="106">
        <v>41262</v>
      </c>
      <c r="B227">
        <f>'Russian Bonds'!B228-'Russian Bonds'!B227</f>
        <v>-1.9999999999999574E-2</v>
      </c>
      <c r="C227">
        <f>'Russian Bonds'!C228-'Russian Bonds'!C227</f>
        <v>0</v>
      </c>
      <c r="D227">
        <f>'Russian Bonds'!D228-'Russian Bonds'!D227</f>
        <v>9.9999999999997868E-3</v>
      </c>
      <c r="E227">
        <f>'Russian Bonds'!E228-'Russian Bonds'!E227</f>
        <v>1.9999999999999574E-2</v>
      </c>
      <c r="F227">
        <f>'Russian Bonds'!F228-'Russian Bonds'!F227</f>
        <v>1.9999999999999574E-2</v>
      </c>
      <c r="G227">
        <f>'Russian Bonds'!G228-'Russian Bonds'!G227</f>
        <v>0</v>
      </c>
      <c r="H227">
        <f>'Russian Bonds'!H228-'Russian Bonds'!H227</f>
        <v>-9.9999999999997868E-3</v>
      </c>
      <c r="I227">
        <f>'Russian Bonds'!I228-'Russian Bonds'!I227</f>
        <v>0</v>
      </c>
      <c r="J227">
        <f>'Russian Bonds'!J228-'Russian Bonds'!J227</f>
        <v>-9.9999999999997868E-3</v>
      </c>
      <c r="K227">
        <f>'Russian Bonds'!K228-'Russian Bonds'!K227</f>
        <v>-2.000000000000135E-2</v>
      </c>
      <c r="L227">
        <f>'Russian Bonds'!L228-'Russian Bonds'!L227</f>
        <v>-2.9999999999999361E-2</v>
      </c>
      <c r="M227">
        <f>'Russian Bonds'!M228-'Russian Bonds'!M227</f>
        <v>-2.9999999999999361E-2</v>
      </c>
      <c r="O227" s="129">
        <f t="shared" si="47"/>
        <v>1.9999999999999574E-2</v>
      </c>
      <c r="P227" s="170">
        <f>List1R!X284</f>
        <v>5.5816876813054908</v>
      </c>
      <c r="U227" s="154">
        <f t="shared" si="36"/>
        <v>41632</v>
      </c>
      <c r="V227">
        <f t="shared" si="37"/>
        <v>4.356862745098055E-2</v>
      </c>
      <c r="W227">
        <f t="shared" si="38"/>
        <v>5.0591875322086859E-2</v>
      </c>
      <c r="X227">
        <f>LN(List1R!W540/List1R!W539)</f>
        <v>4.4482801815633746E-6</v>
      </c>
      <c r="Y227" s="26">
        <f t="shared" si="39"/>
        <v>0.16126292905025658</v>
      </c>
      <c r="Z227" s="26">
        <f t="shared" si="40"/>
        <v>-9.1426382324891406E-3</v>
      </c>
      <c r="AA227" s="26">
        <f t="shared" si="41"/>
        <v>-5.3522043898009441E-5</v>
      </c>
      <c r="AB227" s="26">
        <f t="shared" si="42"/>
        <v>0.12678485706879178</v>
      </c>
      <c r="AC227" s="26">
        <f t="shared" si="43"/>
        <v>-3.8035457120636724E-5</v>
      </c>
      <c r="AD227" s="26">
        <f t="shared" si="44"/>
        <v>-1.4792513663366484E-5</v>
      </c>
      <c r="AE227" s="166">
        <f t="shared" si="45"/>
        <v>-2.8911560637601728E-2</v>
      </c>
      <c r="AF227" s="166">
        <f t="shared" si="45"/>
        <v>-1.6925156374522659E-4</v>
      </c>
      <c r="AG227" s="166">
        <f t="shared" si="46"/>
        <v>-1.2027867634688182E-4</v>
      </c>
      <c r="AH227" s="166">
        <f t="shared" si="46"/>
        <v>-4.677803549539935E-5</v>
      </c>
    </row>
    <row r="228" spans="1:34" x14ac:dyDescent="0.2">
      <c r="A228" s="106">
        <v>41263</v>
      </c>
      <c r="B228">
        <f>'Russian Bonds'!B229-'Russian Bonds'!B228</f>
        <v>4.0000000000000924E-2</v>
      </c>
      <c r="C228">
        <f>'Russian Bonds'!C229-'Russian Bonds'!C228</f>
        <v>9.9999999999997868E-3</v>
      </c>
      <c r="D228">
        <f>'Russian Bonds'!D229-'Russian Bonds'!D228</f>
        <v>-9.9999999999997868E-3</v>
      </c>
      <c r="E228">
        <f>'Russian Bonds'!E229-'Russian Bonds'!E228</f>
        <v>-2.9999999999999361E-2</v>
      </c>
      <c r="F228">
        <f>'Russian Bonds'!F229-'Russian Bonds'!F228</f>
        <v>-4.0000000000000924E-2</v>
      </c>
      <c r="G228">
        <f>'Russian Bonds'!G229-'Russian Bonds'!G228</f>
        <v>-9.9999999999997868E-3</v>
      </c>
      <c r="H228">
        <f>'Russian Bonds'!H229-'Russian Bonds'!H228</f>
        <v>-9.9999999999997868E-3</v>
      </c>
      <c r="I228">
        <f>'Russian Bonds'!I229-'Russian Bonds'!I228</f>
        <v>-2.9999999999999361E-2</v>
      </c>
      <c r="J228">
        <f>'Russian Bonds'!J229-'Russian Bonds'!J228</f>
        <v>-3.9999999999999147E-2</v>
      </c>
      <c r="K228">
        <f>'Russian Bonds'!K229-'Russian Bonds'!K228</f>
        <v>-3.9999999999999147E-2</v>
      </c>
      <c r="L228">
        <f>'Russian Bonds'!L229-'Russian Bonds'!L228</f>
        <v>-1.9999999999999574E-2</v>
      </c>
      <c r="M228">
        <f>'Russian Bonds'!M229-'Russian Bonds'!M228</f>
        <v>-1.0000000000001563E-2</v>
      </c>
      <c r="O228" s="129">
        <f t="shared" si="47"/>
        <v>9.9999999999997868E-3</v>
      </c>
      <c r="P228" s="170">
        <f>List1R!X285</f>
        <v>5.5687105118626503</v>
      </c>
      <c r="U228" s="154">
        <f t="shared" si="36"/>
        <v>41633</v>
      </c>
      <c r="V228">
        <f t="shared" si="37"/>
        <v>4.3725490196078583E-2</v>
      </c>
      <c r="W228">
        <f t="shared" si="38"/>
        <v>5.0935065293901682E-2</v>
      </c>
      <c r="X228">
        <f>LN(List1R!W541/List1R!W540)</f>
        <v>-3.4094707384602774E-4</v>
      </c>
      <c r="Y228" s="26">
        <f t="shared" si="39"/>
        <v>0.16221817105667818</v>
      </c>
      <c r="Z228" s="26">
        <f t="shared" si="40"/>
        <v>-9.1981440997530774E-3</v>
      </c>
      <c r="AA228" s="26">
        <f t="shared" si="41"/>
        <v>-8.9739175265815074E-5</v>
      </c>
      <c r="AB228" s="26">
        <f t="shared" si="42"/>
        <v>0.12750621708376278</v>
      </c>
      <c r="AC228" s="26">
        <f t="shared" si="43"/>
        <v>-6.3753108541882294E-5</v>
      </c>
      <c r="AD228" s="26">
        <f t="shared" si="44"/>
        <v>-2.0830586242065206E-4</v>
      </c>
      <c r="AE228" s="166">
        <f t="shared" si="45"/>
        <v>-2.9087085601658746E-2</v>
      </c>
      <c r="AF228" s="166">
        <f t="shared" si="45"/>
        <v>-2.8378018918502178E-4</v>
      </c>
      <c r="AG228" s="166">
        <f t="shared" si="46"/>
        <v>-2.0160503090828428E-4</v>
      </c>
      <c r="AH228" s="166">
        <f t="shared" si="46"/>
        <v>-6.5872097521493594E-4</v>
      </c>
    </row>
    <row r="229" spans="1:34" x14ac:dyDescent="0.2">
      <c r="A229" s="106">
        <v>41264</v>
      </c>
      <c r="B229">
        <f>'Russian Bonds'!B230-'Russian Bonds'!B229</f>
        <v>-5.0000000000000711E-2</v>
      </c>
      <c r="C229">
        <f>'Russian Bonds'!C230-'Russian Bonds'!C229</f>
        <v>-1.9999999999999574E-2</v>
      </c>
      <c r="D229">
        <f>'Russian Bonds'!D230-'Russian Bonds'!D229</f>
        <v>9.9999999999997868E-3</v>
      </c>
      <c r="E229">
        <f>'Russian Bonds'!E230-'Russian Bonds'!E229</f>
        <v>1.9999999999999574E-2</v>
      </c>
      <c r="F229">
        <f>'Russian Bonds'!F230-'Russian Bonds'!F229</f>
        <v>2.000000000000135E-2</v>
      </c>
      <c r="G229">
        <f>'Russian Bonds'!G230-'Russian Bonds'!G229</f>
        <v>-9.9999999999997868E-3</v>
      </c>
      <c r="H229">
        <f>'Russian Bonds'!H230-'Russian Bonds'!H229</f>
        <v>-2.9999999999999361E-2</v>
      </c>
      <c r="I229">
        <f>'Russian Bonds'!I230-'Russian Bonds'!I229</f>
        <v>-2.000000000000135E-2</v>
      </c>
      <c r="J229">
        <f>'Russian Bonds'!J230-'Russian Bonds'!J229</f>
        <v>0</v>
      </c>
      <c r="K229">
        <f>'Russian Bonds'!K230-'Russian Bonds'!K229</f>
        <v>1.9999999999999574E-2</v>
      </c>
      <c r="L229">
        <f>'Russian Bonds'!L230-'Russian Bonds'!L229</f>
        <v>9.9999999999997868E-3</v>
      </c>
      <c r="M229">
        <f>'Russian Bonds'!M230-'Russian Bonds'!M229</f>
        <v>1.0000000000001563E-2</v>
      </c>
      <c r="O229" s="129">
        <f t="shared" si="47"/>
        <v>2.000000000000135E-2</v>
      </c>
      <c r="P229" s="170">
        <f>List1R!X286</f>
        <v>5.5758622756313239</v>
      </c>
      <c r="U229" s="154">
        <f t="shared" si="36"/>
        <v>41634</v>
      </c>
      <c r="V229">
        <f t="shared" si="37"/>
        <v>4.4627450980392315E-2</v>
      </c>
      <c r="W229">
        <f t="shared" si="38"/>
        <v>5.0956899215800461E-2</v>
      </c>
      <c r="X229">
        <f>LN(List1R!W542/List1R!W541)</f>
        <v>-6.3195243680974329E-4</v>
      </c>
      <c r="Y229" s="26">
        <f t="shared" si="39"/>
        <v>0.16317092513878309</v>
      </c>
      <c r="Z229" s="26">
        <f t="shared" si="40"/>
        <v>-9.2437442690268146E-3</v>
      </c>
      <c r="AA229" s="26">
        <f t="shared" si="41"/>
        <v>-4.5109625848767962E-4</v>
      </c>
      <c r="AB229" s="26">
        <f t="shared" si="42"/>
        <v>0.12844409147370231</v>
      </c>
      <c r="AC229" s="26">
        <f t="shared" si="43"/>
        <v>-3.2111022868425577E-4</v>
      </c>
      <c r="AD229" s="26">
        <f t="shared" si="44"/>
        <v>-2.9947379924737171E-5</v>
      </c>
      <c r="AE229" s="166">
        <f t="shared" si="45"/>
        <v>-2.9231285998252983E-2</v>
      </c>
      <c r="AF229" s="166">
        <f t="shared" si="45"/>
        <v>-1.4264916208011299E-3</v>
      </c>
      <c r="AG229" s="166">
        <f t="shared" si="46"/>
        <v>-1.0154397026197815E-3</v>
      </c>
      <c r="AH229" s="166">
        <f t="shared" si="46"/>
        <v>-9.4701930516571362E-5</v>
      </c>
    </row>
    <row r="230" spans="1:34" x14ac:dyDescent="0.2">
      <c r="A230" s="106">
        <v>41265</v>
      </c>
      <c r="B230">
        <f>'Russian Bonds'!B231-'Russian Bonds'!B230</f>
        <v>7.0000000000000284E-2</v>
      </c>
      <c r="C230">
        <f>'Russian Bonds'!C231-'Russian Bonds'!C230</f>
        <v>2.9999999999999361E-2</v>
      </c>
      <c r="D230">
        <f>'Russian Bonds'!D231-'Russian Bonds'!D230</f>
        <v>-9.9999999999997868E-3</v>
      </c>
      <c r="E230">
        <f>'Russian Bonds'!E231-'Russian Bonds'!E230</f>
        <v>-1.9999999999999574E-2</v>
      </c>
      <c r="F230">
        <f>'Russian Bonds'!F231-'Russian Bonds'!F230</f>
        <v>-4.0000000000000924E-2</v>
      </c>
      <c r="G230">
        <f>'Russian Bonds'!G231-'Russian Bonds'!G230</f>
        <v>-3.9999999999999147E-2</v>
      </c>
      <c r="H230">
        <f>'Russian Bonds'!H231-'Russian Bonds'!H230</f>
        <v>-1.0000000000001563E-2</v>
      </c>
      <c r="I230">
        <f>'Russian Bonds'!I231-'Russian Bonds'!I230</f>
        <v>1.0000000000001563E-2</v>
      </c>
      <c r="J230">
        <f>'Russian Bonds'!J231-'Russian Bonds'!J230</f>
        <v>1.9999999999999574E-2</v>
      </c>
      <c r="K230">
        <f>'Russian Bonds'!K231-'Russian Bonds'!K230</f>
        <v>2.9999999999999361E-2</v>
      </c>
      <c r="L230">
        <f>'Russian Bonds'!L231-'Russian Bonds'!L230</f>
        <v>3.9999999999999147E-2</v>
      </c>
      <c r="M230">
        <f>'Russian Bonds'!M231-'Russian Bonds'!M230</f>
        <v>3.9999999999999147E-2</v>
      </c>
      <c r="O230" s="129">
        <f t="shared" si="47"/>
        <v>3.9999999999999147E-2</v>
      </c>
      <c r="P230" s="170">
        <f>List1R!X287</f>
        <v>5.5834602689221038</v>
      </c>
      <c r="U230" s="154">
        <f t="shared" si="36"/>
        <v>41635</v>
      </c>
      <c r="V230">
        <f t="shared" si="37"/>
        <v>4.5294117647058978E-2</v>
      </c>
      <c r="W230">
        <f t="shared" si="38"/>
        <v>5.0880282892796502E-2</v>
      </c>
      <c r="X230">
        <f>LN(List1R!W543/List1R!W542)</f>
        <v>-1.4496428019256514E-3</v>
      </c>
      <c r="Y230" s="26">
        <f t="shared" si="39"/>
        <v>0.16365935558531269</v>
      </c>
      <c r="Z230" s="26">
        <f t="shared" si="40"/>
        <v>-9.256445825271303E-3</v>
      </c>
      <c r="AA230" s="26">
        <f t="shared" si="41"/>
        <v>-3.7989203941113126E-4</v>
      </c>
      <c r="AB230" s="26">
        <f t="shared" si="42"/>
        <v>0.12898473550359221</v>
      </c>
      <c r="AC230" s="26">
        <f t="shared" si="43"/>
        <v>-2.7086794455754361E-4</v>
      </c>
      <c r="AD230" s="26">
        <f t="shared" si="44"/>
        <v>-4.5073658645888433E-5</v>
      </c>
      <c r="AE230" s="166">
        <f t="shared" si="45"/>
        <v>-2.9271451845814301E-2</v>
      </c>
      <c r="AF230" s="166">
        <f t="shared" si="45"/>
        <v>-1.2013241095056261E-3</v>
      </c>
      <c r="AG230" s="166">
        <f t="shared" si="46"/>
        <v>-8.565596499300474E-4</v>
      </c>
      <c r="AH230" s="166">
        <f t="shared" si="46"/>
        <v>-1.4253542379794832E-4</v>
      </c>
    </row>
    <row r="231" spans="1:34" x14ac:dyDescent="0.2">
      <c r="A231" s="106">
        <v>41268</v>
      </c>
      <c r="B231">
        <f>'Russian Bonds'!B232-'Russian Bonds'!B231</f>
        <v>-7.0000000000000284E-2</v>
      </c>
      <c r="C231">
        <f>'Russian Bonds'!C232-'Russian Bonds'!C231</f>
        <v>-1.9999999999999574E-2</v>
      </c>
      <c r="D231">
        <f>'Russian Bonds'!D232-'Russian Bonds'!D231</f>
        <v>1.9999999999999574E-2</v>
      </c>
      <c r="E231">
        <f>'Russian Bonds'!E232-'Russian Bonds'!E231</f>
        <v>3.9999999999999147E-2</v>
      </c>
      <c r="F231">
        <f>'Russian Bonds'!F232-'Russian Bonds'!F231</f>
        <v>5.0000000000000711E-2</v>
      </c>
      <c r="G231">
        <f>'Russian Bonds'!G232-'Russian Bonds'!G231</f>
        <v>3.9999999999999147E-2</v>
      </c>
      <c r="H231">
        <f>'Russian Bonds'!H232-'Russian Bonds'!H231</f>
        <v>-9.9999999999997868E-3</v>
      </c>
      <c r="I231">
        <f>'Russian Bonds'!I232-'Russian Bonds'!I231</f>
        <v>-3.0000000000001137E-2</v>
      </c>
      <c r="J231">
        <f>'Russian Bonds'!J232-'Russian Bonds'!J231</f>
        <v>-9.9999999999997868E-3</v>
      </c>
      <c r="K231">
        <f>'Russian Bonds'!K232-'Russian Bonds'!K231</f>
        <v>2.000000000000135E-2</v>
      </c>
      <c r="L231">
        <f>'Russian Bonds'!L232-'Russian Bonds'!L231</f>
        <v>5.0000000000000711E-2</v>
      </c>
      <c r="M231">
        <f>'Russian Bonds'!M232-'Russian Bonds'!M231</f>
        <v>8.9999999999999858E-2</v>
      </c>
      <c r="O231" s="129">
        <f t="shared" si="47"/>
        <v>8.9999999999999858E-2</v>
      </c>
      <c r="P231" s="170">
        <f>List1R!X288</f>
        <v>5.5810490287347614</v>
      </c>
      <c r="U231" s="154">
        <f t="shared" si="36"/>
        <v>41636</v>
      </c>
      <c r="V231">
        <f t="shared" si="37"/>
        <v>4.4901960784313882E-2</v>
      </c>
      <c r="W231">
        <f t="shared" si="38"/>
        <v>5.0859794780352831E-2</v>
      </c>
      <c r="X231">
        <f>LN(List1R!W544/List1R!W543)</f>
        <v>1.9093622618609845E-3</v>
      </c>
      <c r="Y231" s="26">
        <f t="shared" si="39"/>
        <v>0.16321953624574115</v>
      </c>
      <c r="Z231" s="26">
        <f t="shared" si="40"/>
        <v>-9.1706866209278828E-3</v>
      </c>
      <c r="AA231" s="26">
        <f t="shared" si="41"/>
        <v>1.8045420907677592E-5</v>
      </c>
      <c r="AB231" s="26">
        <f t="shared" si="42"/>
        <v>0.12855887869478477</v>
      </c>
      <c r="AC231" s="26">
        <f t="shared" si="43"/>
        <v>1.2855887869478203E-5</v>
      </c>
      <c r="AD231" s="26">
        <f t="shared" si="44"/>
        <v>-7.4905555432474579E-5</v>
      </c>
      <c r="AE231" s="166">
        <f t="shared" si="45"/>
        <v>-2.9000257429765287E-2</v>
      </c>
      <c r="AF231" s="166">
        <f t="shared" si="45"/>
        <v>5.7064631404684255E-5</v>
      </c>
      <c r="AG231" s="166">
        <f t="shared" si="46"/>
        <v>4.0653887011280587E-5</v>
      </c>
      <c r="AH231" s="166">
        <f t="shared" si="46"/>
        <v>-2.3687216456661856E-4</v>
      </c>
    </row>
    <row r="232" spans="1:34" x14ac:dyDescent="0.2">
      <c r="A232" s="106">
        <v>41269</v>
      </c>
      <c r="B232">
        <f>'Russian Bonds'!B233-'Russian Bonds'!B232</f>
        <v>-0.19999999999999929</v>
      </c>
      <c r="C232">
        <f>'Russian Bonds'!C233-'Russian Bonds'!C232</f>
        <v>-0.14000000000000057</v>
      </c>
      <c r="D232">
        <f>'Russian Bonds'!D233-'Russian Bonds'!D232</f>
        <v>-8.9999999999999858E-2</v>
      </c>
      <c r="E232">
        <f>'Russian Bonds'!E233-'Russian Bonds'!E232</f>
        <v>-5.0000000000000711E-2</v>
      </c>
      <c r="F232">
        <f>'Russian Bonds'!F233-'Russian Bonds'!F232</f>
        <v>1.9999999999999574E-2</v>
      </c>
      <c r="G232">
        <f>'Russian Bonds'!G233-'Russian Bonds'!G232</f>
        <v>0</v>
      </c>
      <c r="H232">
        <f>'Russian Bonds'!H233-'Russian Bonds'!H232</f>
        <v>-4.9999999999998934E-2</v>
      </c>
      <c r="I232">
        <f>'Russian Bonds'!I233-'Russian Bonds'!I232</f>
        <v>-8.0000000000000071E-2</v>
      </c>
      <c r="J232">
        <f>'Russian Bonds'!J233-'Russian Bonds'!J232</f>
        <v>-0.11000000000000121</v>
      </c>
      <c r="K232">
        <f>'Russian Bonds'!K233-'Russian Bonds'!K232</f>
        <v>-0.10000000000000142</v>
      </c>
      <c r="L232">
        <f>'Russian Bonds'!L233-'Russian Bonds'!L232</f>
        <v>-8.0000000000000071E-2</v>
      </c>
      <c r="M232">
        <f>'Russian Bonds'!M233-'Russian Bonds'!M232</f>
        <v>-6.0000000000000497E-2</v>
      </c>
      <c r="O232" s="129">
        <f t="shared" si="47"/>
        <v>1.9999999999999574E-2</v>
      </c>
      <c r="P232" s="170">
        <f>List1R!X289</f>
        <v>5.570013809949609</v>
      </c>
      <c r="U232" s="154">
        <f t="shared" si="36"/>
        <v>41641</v>
      </c>
      <c r="V232">
        <f t="shared" si="37"/>
        <v>4.4784313725490354E-2</v>
      </c>
      <c r="W232">
        <f t="shared" si="38"/>
        <v>5.2385606733421436E-2</v>
      </c>
      <c r="X232">
        <f>LN(List1R!W545/List1R!W544)</f>
        <v>1.8249882848847534E-3</v>
      </c>
      <c r="Y232" s="26">
        <f t="shared" si="39"/>
        <v>0.16665145858012487</v>
      </c>
      <c r="Z232" s="26">
        <f t="shared" si="40"/>
        <v>-9.4291908976077282E-3</v>
      </c>
      <c r="AA232" s="26">
        <f t="shared" si="41"/>
        <v>1.8440317773284435E-5</v>
      </c>
      <c r="AB232" s="26">
        <f t="shared" si="42"/>
        <v>0.13095096896101205</v>
      </c>
      <c r="AC232" s="26">
        <f t="shared" si="43"/>
        <v>1.3095096896100926E-5</v>
      </c>
      <c r="AD232" s="26">
        <f t="shared" si="44"/>
        <v>-3.8210193915891506E-4</v>
      </c>
      <c r="AE232" s="166">
        <f t="shared" si="45"/>
        <v>-2.9817719728967948E-2</v>
      </c>
      <c r="AF232" s="166">
        <f t="shared" si="45"/>
        <v>5.8313404940863287E-5</v>
      </c>
      <c r="AG232" s="166">
        <f t="shared" si="46"/>
        <v>4.1410332372280243E-5</v>
      </c>
      <c r="AH232" s="166">
        <f t="shared" si="46"/>
        <v>-1.2083124261092544E-3</v>
      </c>
    </row>
    <row r="233" spans="1:34" x14ac:dyDescent="0.2">
      <c r="A233" s="106">
        <v>41270</v>
      </c>
      <c r="B233">
        <f>'Russian Bonds'!B234-'Russian Bonds'!B233</f>
        <v>-0.13000000000000078</v>
      </c>
      <c r="C233">
        <f>'Russian Bonds'!C234-'Russian Bonds'!C233</f>
        <v>-7.0000000000000284E-2</v>
      </c>
      <c r="D233">
        <f>'Russian Bonds'!D234-'Russian Bonds'!D233</f>
        <v>-3.0000000000001137E-2</v>
      </c>
      <c r="E233">
        <f>'Russian Bonds'!E234-'Russian Bonds'!E233</f>
        <v>-9.9999999999997868E-3</v>
      </c>
      <c r="F233">
        <f>'Russian Bonds'!F234-'Russian Bonds'!F233</f>
        <v>-3.9999999999999147E-2</v>
      </c>
      <c r="G233">
        <f>'Russian Bonds'!G234-'Russian Bonds'!G233</f>
        <v>-7.0000000000000284E-2</v>
      </c>
      <c r="H233">
        <f>'Russian Bonds'!H234-'Russian Bonds'!H233</f>
        <v>-8.0000000000000071E-2</v>
      </c>
      <c r="I233">
        <f>'Russian Bonds'!I234-'Russian Bonds'!I233</f>
        <v>-8.0000000000000071E-2</v>
      </c>
      <c r="J233">
        <f>'Russian Bonds'!J234-'Russian Bonds'!J233</f>
        <v>-8.0000000000000071E-2</v>
      </c>
      <c r="K233">
        <f>'Russian Bonds'!K234-'Russian Bonds'!K233</f>
        <v>-8.0000000000000071E-2</v>
      </c>
      <c r="L233">
        <f>'Russian Bonds'!L234-'Russian Bonds'!L233</f>
        <v>-7.0000000000000284E-2</v>
      </c>
      <c r="M233">
        <f>'Russian Bonds'!M234-'Russian Bonds'!M233</f>
        <v>-4.9999999999998934E-2</v>
      </c>
      <c r="O233" s="129">
        <f t="shared" si="47"/>
        <v>-9.9999999999997868E-3</v>
      </c>
      <c r="P233" s="170">
        <f>List1R!X290</f>
        <v>5.5624620118817401</v>
      </c>
      <c r="U233" s="154">
        <f t="shared" si="36"/>
        <v>41642</v>
      </c>
      <c r="V233">
        <f t="shared" si="37"/>
        <v>4.6549019607843287E-2</v>
      </c>
      <c r="W233">
        <f t="shared" si="38"/>
        <v>5.314404990062991E-2</v>
      </c>
      <c r="X233">
        <f>LN(List1R!W546/List1R!W545)</f>
        <v>2.4762456825446213E-3</v>
      </c>
      <c r="Y233" s="26">
        <f t="shared" si="39"/>
        <v>0.17018056711209403</v>
      </c>
      <c r="Z233" s="26">
        <f t="shared" si="40"/>
        <v>-9.6399068400890454E-3</v>
      </c>
      <c r="AA233" s="26">
        <f t="shared" si="41"/>
        <v>-8.2803290737098415E-4</v>
      </c>
      <c r="AB233" s="26">
        <f t="shared" si="42"/>
        <v>0.1339632028377844</v>
      </c>
      <c r="AC233" s="26">
        <f t="shared" si="43"/>
        <v>-5.8943809248625072E-4</v>
      </c>
      <c r="AD233" s="26">
        <f t="shared" si="44"/>
        <v>-3.2795685715944126E-4</v>
      </c>
      <c r="AE233" s="166">
        <f t="shared" si="45"/>
        <v>-3.0484062046517945E-2</v>
      </c>
      <c r="AF233" s="166">
        <f t="shared" si="45"/>
        <v>-2.6184699648635363E-3</v>
      </c>
      <c r="AG233" s="166">
        <f t="shared" si="46"/>
        <v>-1.8639669119215338E-3</v>
      </c>
      <c r="AH233" s="166">
        <f t="shared" si="46"/>
        <v>-1.0370906428943333E-3</v>
      </c>
    </row>
    <row r="234" spans="1:34" x14ac:dyDescent="0.2">
      <c r="A234" s="106">
        <v>41271</v>
      </c>
      <c r="B234">
        <f>'Russian Bonds'!B235-'Russian Bonds'!B234</f>
        <v>-0.16000000000000014</v>
      </c>
      <c r="C234">
        <f>'Russian Bonds'!C235-'Russian Bonds'!C234</f>
        <v>-0.12999999999999901</v>
      </c>
      <c r="D234">
        <f>'Russian Bonds'!D235-'Russian Bonds'!D234</f>
        <v>-9.9999999999999645E-2</v>
      </c>
      <c r="E234">
        <f>'Russian Bonds'!E235-'Russian Bonds'!E234</f>
        <v>-8.0000000000000071E-2</v>
      </c>
      <c r="F234">
        <f>'Russian Bonds'!F235-'Russian Bonds'!F234</f>
        <v>-2.000000000000135E-2</v>
      </c>
      <c r="G234">
        <f>'Russian Bonds'!G235-'Russian Bonds'!G234</f>
        <v>2.000000000000135E-2</v>
      </c>
      <c r="H234">
        <f>'Russian Bonds'!H235-'Russian Bonds'!H234</f>
        <v>7.0000000000000284E-2</v>
      </c>
      <c r="I234">
        <f>'Russian Bonds'!I235-'Russian Bonds'!I234</f>
        <v>8.0000000000000071E-2</v>
      </c>
      <c r="J234">
        <f>'Russian Bonds'!J235-'Russian Bonds'!J234</f>
        <v>8.0000000000000071E-2</v>
      </c>
      <c r="K234">
        <f>'Russian Bonds'!K235-'Russian Bonds'!K234</f>
        <v>7.0000000000000284E-2</v>
      </c>
      <c r="L234">
        <f>'Russian Bonds'!L235-'Russian Bonds'!L234</f>
        <v>8.0000000000000071E-2</v>
      </c>
      <c r="M234">
        <f>'Russian Bonds'!M235-'Russian Bonds'!M234</f>
        <v>0.12999999999999901</v>
      </c>
      <c r="O234" s="129">
        <f t="shared" si="47"/>
        <v>0.12999999999999901</v>
      </c>
      <c r="P234" s="170">
        <f>List1R!X291</f>
        <v>5.5885856286224591</v>
      </c>
      <c r="U234" s="154">
        <f t="shared" si="36"/>
        <v>41643</v>
      </c>
      <c r="V234">
        <f t="shared" si="37"/>
        <v>4.5960784313725647E-2</v>
      </c>
      <c r="W234">
        <f t="shared" si="38"/>
        <v>5.2915508086155034E-2</v>
      </c>
      <c r="X234">
        <f>LN(List1R!W547/List1R!W546)</f>
        <v>-5.1271076963880363E-4</v>
      </c>
      <c r="Y234" s="26">
        <f t="shared" si="39"/>
        <v>0.16906066405374331</v>
      </c>
      <c r="Z234" s="26">
        <f t="shared" si="40"/>
        <v>-9.5828975106217705E-3</v>
      </c>
      <c r="AA234" s="26">
        <f t="shared" si="41"/>
        <v>3.7398389788353128E-5</v>
      </c>
      <c r="AB234" s="26">
        <f t="shared" si="42"/>
        <v>0.13299904971121768</v>
      </c>
      <c r="AC234" s="26">
        <f t="shared" si="43"/>
        <v>2.6599809942242968E-5</v>
      </c>
      <c r="AD234" s="26">
        <f t="shared" si="44"/>
        <v>1.551102805587971E-5</v>
      </c>
      <c r="AE234" s="166">
        <f t="shared" si="45"/>
        <v>-3.03037827175224E-2</v>
      </c>
      <c r="AF234" s="166">
        <f t="shared" si="45"/>
        <v>1.1826409255397835E-4</v>
      </c>
      <c r="AG234" s="166">
        <f t="shared" si="46"/>
        <v>8.4115984745079686E-5</v>
      </c>
      <c r="AH234" s="166">
        <f t="shared" si="46"/>
        <v>4.905017750735338E-5</v>
      </c>
    </row>
    <row r="235" spans="1:34" x14ac:dyDescent="0.2">
      <c r="A235" s="106">
        <v>41272</v>
      </c>
      <c r="B235">
        <f>'Russian Bonds'!B236-'Russian Bonds'!B235</f>
        <v>0.12000000000000099</v>
      </c>
      <c r="C235">
        <f>'Russian Bonds'!C236-'Russian Bonds'!C235</f>
        <v>4.9999999999998934E-2</v>
      </c>
      <c r="D235">
        <f>'Russian Bonds'!D236-'Russian Bonds'!D235</f>
        <v>-9.9999999999997868E-3</v>
      </c>
      <c r="E235">
        <f>'Russian Bonds'!E236-'Russian Bonds'!E235</f>
        <v>-4.9999999999998934E-2</v>
      </c>
      <c r="F235">
        <f>'Russian Bonds'!F236-'Russian Bonds'!F235</f>
        <v>-0.10999999999999943</v>
      </c>
      <c r="G235">
        <f>'Russian Bonds'!G236-'Russian Bonds'!G235</f>
        <v>-8.9999999999999858E-2</v>
      </c>
      <c r="H235">
        <f>'Russian Bonds'!H236-'Russian Bonds'!H235</f>
        <v>-8.0000000000000071E-2</v>
      </c>
      <c r="I235">
        <f>'Russian Bonds'!I236-'Russian Bonds'!I235</f>
        <v>-7.0000000000000284E-2</v>
      </c>
      <c r="J235">
        <f>'Russian Bonds'!J236-'Russian Bonds'!J235</f>
        <v>-2.9999999999999361E-2</v>
      </c>
      <c r="K235">
        <f>'Russian Bonds'!K236-'Russian Bonds'!K235</f>
        <v>5.0000000000000711E-2</v>
      </c>
      <c r="L235">
        <f>'Russian Bonds'!L236-'Russian Bonds'!L235</f>
        <v>9.9999999999999645E-2</v>
      </c>
      <c r="M235">
        <f>'Russian Bonds'!M236-'Russian Bonds'!M235</f>
        <v>0.14000000000000057</v>
      </c>
      <c r="O235" s="129">
        <f t="shared" si="47"/>
        <v>0.14000000000000057</v>
      </c>
      <c r="P235" s="170">
        <f>List1R!X292</f>
        <v>5.608916097890865</v>
      </c>
      <c r="U235" s="154">
        <f t="shared" si="36"/>
        <v>41647</v>
      </c>
      <c r="V235">
        <f t="shared" si="37"/>
        <v>4.5725490196078598E-2</v>
      </c>
      <c r="W235">
        <f t="shared" si="38"/>
        <v>5.3019488260998615E-2</v>
      </c>
      <c r="X235">
        <f>LN(List1R!W548/List1R!W547)</f>
        <v>3.7331794531271561E-3</v>
      </c>
      <c r="Y235" s="26">
        <f t="shared" si="39"/>
        <v>0.16906726399478603</v>
      </c>
      <c r="Z235" s="26">
        <f t="shared" si="40"/>
        <v>-9.5931934283940441E-3</v>
      </c>
      <c r="AA235" s="26">
        <f t="shared" si="41"/>
        <v>-1.4962702741179993E-4</v>
      </c>
      <c r="AB235" s="26">
        <f t="shared" si="42"/>
        <v>0.13293478776129314</v>
      </c>
      <c r="AC235" s="26">
        <f t="shared" si="43"/>
        <v>-1.0634783020903462E-4</v>
      </c>
      <c r="AD235" s="26">
        <f t="shared" si="44"/>
        <v>1.5508946767952676E-5</v>
      </c>
      <c r="AE235" s="166">
        <f t="shared" si="45"/>
        <v>-3.0336341268284592E-2</v>
      </c>
      <c r="AF235" s="166">
        <f t="shared" si="45"/>
        <v>-4.7316220614173666E-4</v>
      </c>
      <c r="AG235" s="166">
        <f t="shared" si="46"/>
        <v>-3.3630136767741012E-4</v>
      </c>
      <c r="AH235" s="166">
        <f t="shared" si="46"/>
        <v>4.904359589703734E-5</v>
      </c>
    </row>
    <row r="236" spans="1:34" x14ac:dyDescent="0.2">
      <c r="A236" s="106">
        <v>41276</v>
      </c>
      <c r="B236">
        <f>'Russian Bonds'!B237-'Russian Bonds'!B236</f>
        <v>-5.0000000000000711E-2</v>
      </c>
      <c r="C236">
        <f>'Russian Bonds'!C237-'Russian Bonds'!C236</f>
        <v>-1.9999999999999574E-2</v>
      </c>
      <c r="D236">
        <f>'Russian Bonds'!D237-'Russian Bonds'!D236</f>
        <v>0</v>
      </c>
      <c r="E236">
        <f>'Russian Bonds'!E237-'Russian Bonds'!E236</f>
        <v>-9.9999999999997868E-3</v>
      </c>
      <c r="F236">
        <f>'Russian Bonds'!F237-'Russian Bonds'!F236</f>
        <v>-7.0000000000000284E-2</v>
      </c>
      <c r="G236">
        <f>'Russian Bonds'!G237-'Russian Bonds'!G236</f>
        <v>-7.0000000000000284E-2</v>
      </c>
      <c r="H236">
        <f>'Russian Bonds'!H237-'Russian Bonds'!H236</f>
        <v>-3.0000000000001137E-2</v>
      </c>
      <c r="I236">
        <f>'Russian Bonds'!I237-'Russian Bonds'!I236</f>
        <v>9.9999999999997868E-3</v>
      </c>
      <c r="J236">
        <f>'Russian Bonds'!J237-'Russian Bonds'!J236</f>
        <v>1.9999999999999574E-2</v>
      </c>
      <c r="K236">
        <f>'Russian Bonds'!K237-'Russian Bonds'!K236</f>
        <v>2.9999999999999361E-2</v>
      </c>
      <c r="L236">
        <f>'Russian Bonds'!L237-'Russian Bonds'!L236</f>
        <v>3.0000000000001137E-2</v>
      </c>
      <c r="M236">
        <f>'Russian Bonds'!M237-'Russian Bonds'!M236</f>
        <v>2.9999999999999361E-2</v>
      </c>
      <c r="O236" s="129">
        <f t="shared" si="47"/>
        <v>3.0000000000001137E-2</v>
      </c>
      <c r="P236" s="170">
        <f>List1R!X293</f>
        <v>5.5849491244014979</v>
      </c>
      <c r="U236" s="154">
        <f t="shared" si="36"/>
        <v>41648</v>
      </c>
      <c r="V236">
        <f t="shared" si="37"/>
        <v>4.5921568627451143E-2</v>
      </c>
      <c r="W236">
        <f t="shared" si="38"/>
        <v>5.8605630448948558E-2</v>
      </c>
      <c r="X236">
        <f>LN(List1R!W549/List1R!W548)</f>
        <v>-1.5662854794688207E-3</v>
      </c>
      <c r="Y236" s="26">
        <f t="shared" si="39"/>
        <v>0.18225865242918579</v>
      </c>
      <c r="Z236" s="26">
        <f t="shared" si="40"/>
        <v>-1.037584328651079E-2</v>
      </c>
      <c r="AA236" s="26">
        <f t="shared" si="41"/>
        <v>-1.6169450263385624E-4</v>
      </c>
      <c r="AB236" s="26">
        <f t="shared" si="42"/>
        <v>0.14231925243118176</v>
      </c>
      <c r="AC236" s="26">
        <f t="shared" si="43"/>
        <v>-1.1385540194494552E-4</v>
      </c>
      <c r="AD236" s="26">
        <f t="shared" si="44"/>
        <v>-7.3395587384479503E-4</v>
      </c>
      <c r="AE236" s="166">
        <f t="shared" si="45"/>
        <v>-3.2811297430341127E-2</v>
      </c>
      <c r="AF236" s="166">
        <f t="shared" si="45"/>
        <v>-5.1132291345108076E-4</v>
      </c>
      <c r="AG236" s="166">
        <f t="shared" si="46"/>
        <v>-3.6004239405999268E-4</v>
      </c>
      <c r="AH236" s="166">
        <f t="shared" si="46"/>
        <v>-2.3209722634087568E-3</v>
      </c>
    </row>
    <row r="237" spans="1:34" x14ac:dyDescent="0.2">
      <c r="A237" s="106">
        <v>41277</v>
      </c>
      <c r="B237">
        <f>'Russian Bonds'!B238-'Russian Bonds'!B237</f>
        <v>8.9999999999999858E-2</v>
      </c>
      <c r="C237">
        <f>'Russian Bonds'!C238-'Russian Bonds'!C237</f>
        <v>4.0000000000000924E-2</v>
      </c>
      <c r="D237">
        <f>'Russian Bonds'!D238-'Russian Bonds'!D237</f>
        <v>-9.9999999999997868E-3</v>
      </c>
      <c r="E237">
        <f>'Russian Bonds'!E238-'Russian Bonds'!E237</f>
        <v>-2.000000000000135E-2</v>
      </c>
      <c r="F237">
        <f>'Russian Bonds'!F238-'Russian Bonds'!F237</f>
        <v>-9.9999999999997868E-3</v>
      </c>
      <c r="G237">
        <f>'Russian Bonds'!G238-'Russian Bonds'!G237</f>
        <v>-9.9999999999997868E-3</v>
      </c>
      <c r="H237">
        <f>'Russian Bonds'!H238-'Russian Bonds'!H237</f>
        <v>-2.9999999999999361E-2</v>
      </c>
      <c r="I237">
        <f>'Russian Bonds'!I238-'Russian Bonds'!I237</f>
        <v>-4.9999999999998934E-2</v>
      </c>
      <c r="J237">
        <f>'Russian Bonds'!J238-'Russian Bonds'!J237</f>
        <v>-7.0000000000000284E-2</v>
      </c>
      <c r="K237">
        <f>'Russian Bonds'!K238-'Russian Bonds'!K237</f>
        <v>-5.9999999999998721E-2</v>
      </c>
      <c r="L237">
        <f>'Russian Bonds'!L238-'Russian Bonds'!L237</f>
        <v>-4.0000000000000924E-2</v>
      </c>
      <c r="M237">
        <f>'Russian Bonds'!M238-'Russian Bonds'!M237</f>
        <v>-2.9999999999999361E-2</v>
      </c>
      <c r="O237" s="129">
        <f t="shared" si="47"/>
        <v>4.0000000000000924E-2</v>
      </c>
      <c r="P237" s="170">
        <f>List1R!X294</f>
        <v>5.5651573954904752</v>
      </c>
      <c r="U237" s="154">
        <f t="shared" si="36"/>
        <v>41649</v>
      </c>
      <c r="V237">
        <f>AVERAGE(O238:O492)</f>
        <v>4.6156862745098191E-2</v>
      </c>
      <c r="W237">
        <f t="shared" si="38"/>
        <v>5.8732997030962464E-2</v>
      </c>
      <c r="X237">
        <f>LN(List1R!W550/List1R!W549)</f>
        <v>-8.124982736820781E-6</v>
      </c>
      <c r="Y237" s="26">
        <f t="shared" si="39"/>
        <v>0.18279024552412473</v>
      </c>
      <c r="Z237" s="26">
        <f t="shared" si="40"/>
        <v>-1.0388706822461983E-2</v>
      </c>
      <c r="AA237" s="26">
        <f t="shared" si="41"/>
        <v>-2.0269288163554674E-4</v>
      </c>
      <c r="AB237" s="26">
        <f t="shared" si="42"/>
        <v>0.1427640459332068</v>
      </c>
      <c r="AC237" s="26">
        <f t="shared" si="43"/>
        <v>-1.4276404593320627E-4</v>
      </c>
      <c r="AD237" s="26">
        <f t="shared" si="44"/>
        <v>3.3461233588831305E-5</v>
      </c>
      <c r="AE237" s="166">
        <f t="shared" si="45"/>
        <v>-3.2851975502710358E-2</v>
      </c>
      <c r="AF237" s="166">
        <f t="shared" si="45"/>
        <v>-6.4097117147124307E-4</v>
      </c>
      <c r="AG237" s="166">
        <f t="shared" si="46"/>
        <v>-4.514595531298306E-4</v>
      </c>
      <c r="AH237" s="166">
        <f t="shared" si="46"/>
        <v>1.0581371145963705E-4</v>
      </c>
    </row>
    <row r="238" spans="1:34" x14ac:dyDescent="0.2">
      <c r="A238" s="106">
        <v>41278</v>
      </c>
      <c r="B238">
        <f>'Russian Bonds'!B239-'Russian Bonds'!B238</f>
        <v>-0.16000000000000014</v>
      </c>
      <c r="C238">
        <f>'Russian Bonds'!C239-'Russian Bonds'!C238</f>
        <v>-0.11000000000000121</v>
      </c>
      <c r="D238">
        <f>'Russian Bonds'!D239-'Russian Bonds'!D238</f>
        <v>-6.0000000000000497E-2</v>
      </c>
      <c r="E238">
        <f>'Russian Bonds'!E239-'Russian Bonds'!E238</f>
        <v>-1.9999999999999574E-2</v>
      </c>
      <c r="F238">
        <f>'Russian Bonds'!F239-'Russian Bonds'!F238</f>
        <v>7.0000000000000284E-2</v>
      </c>
      <c r="G238">
        <f>'Russian Bonds'!G239-'Russian Bonds'!G238</f>
        <v>3.9999999999999147E-2</v>
      </c>
      <c r="H238">
        <f>'Russian Bonds'!H239-'Russian Bonds'!H238</f>
        <v>-9.9999999999997868E-3</v>
      </c>
      <c r="I238">
        <f>'Russian Bonds'!I239-'Russian Bonds'!I238</f>
        <v>-2.9999999999999361E-2</v>
      </c>
      <c r="J238">
        <f>'Russian Bonds'!J239-'Russian Bonds'!J238</f>
        <v>-1.9999999999999574E-2</v>
      </c>
      <c r="K238">
        <f>'Russian Bonds'!K239-'Russian Bonds'!K238</f>
        <v>-3.0000000000001137E-2</v>
      </c>
      <c r="L238">
        <f>'Russian Bonds'!L239-'Russian Bonds'!L238</f>
        <v>-3.9999999999999147E-2</v>
      </c>
      <c r="M238">
        <f>'Russian Bonds'!M239-'Russian Bonds'!M238</f>
        <v>-2.9999999999999361E-2</v>
      </c>
      <c r="O238" s="129">
        <f t="shared" si="47"/>
        <v>7.0000000000000284E-2</v>
      </c>
      <c r="P238" s="170">
        <f>List1R!X295</f>
        <v>5.5554972072690889</v>
      </c>
      <c r="U238" s="154">
        <f t="shared" si="36"/>
        <v>41650</v>
      </c>
      <c r="V238">
        <f t="shared" si="37"/>
        <v>4.6196078431372703E-2</v>
      </c>
      <c r="W238">
        <f t="shared" si="38"/>
        <v>5.7182868746571747E-2</v>
      </c>
      <c r="X238">
        <f>LN(List1R!W551/List1R!W550)</f>
        <v>2.1277960068394439E-3</v>
      </c>
      <c r="Y238" s="26">
        <f t="shared" si="39"/>
        <v>0.17922332357151632</v>
      </c>
      <c r="Z238" s="26">
        <f t="shared" si="40"/>
        <v>-1.0211591513534801E-2</v>
      </c>
      <c r="AA238" s="26">
        <f t="shared" si="41"/>
        <v>-1.5888053869992302E-4</v>
      </c>
      <c r="AB238" s="26">
        <f t="shared" si="42"/>
        <v>0.14025352748866118</v>
      </c>
      <c r="AC238" s="26">
        <f t="shared" si="43"/>
        <v>-1.1220282199092905E-4</v>
      </c>
      <c r="AD238" s="26">
        <f t="shared" si="44"/>
        <v>-1.3131833133195401E-4</v>
      </c>
      <c r="AE238" s="166">
        <f t="shared" si="45"/>
        <v>-3.229188771801611E-2</v>
      </c>
      <c r="AF238" s="166">
        <f t="shared" si="45"/>
        <v>-5.0242437816628422E-4</v>
      </c>
      <c r="AG238" s="166">
        <f t="shared" si="46"/>
        <v>-3.5481647738976432E-4</v>
      </c>
      <c r="AH238" s="166">
        <f t="shared" si="46"/>
        <v>-4.1526502554162752E-4</v>
      </c>
    </row>
    <row r="239" spans="1:34" x14ac:dyDescent="0.2">
      <c r="A239" s="106">
        <v>41279</v>
      </c>
      <c r="B239">
        <f>'Russian Bonds'!B240-'Russian Bonds'!B239</f>
        <v>0.33000000000000007</v>
      </c>
      <c r="C239">
        <f>'Russian Bonds'!C240-'Russian Bonds'!C239</f>
        <v>0.25999999999999979</v>
      </c>
      <c r="D239">
        <f>'Russian Bonds'!D240-'Russian Bonds'!D239</f>
        <v>0.20000000000000107</v>
      </c>
      <c r="E239">
        <f>'Russian Bonds'!E240-'Russian Bonds'!E239</f>
        <v>0.14000000000000057</v>
      </c>
      <c r="F239">
        <f>'Russian Bonds'!F240-'Russian Bonds'!F239</f>
        <v>-9.9999999999997868E-3</v>
      </c>
      <c r="G239">
        <f>'Russian Bonds'!G240-'Russian Bonds'!G239</f>
        <v>-9.9999999999997868E-3</v>
      </c>
      <c r="H239">
        <f>'Russian Bonds'!H240-'Russian Bonds'!H239</f>
        <v>-4.0000000000000924E-2</v>
      </c>
      <c r="I239">
        <f>'Russian Bonds'!I240-'Russian Bonds'!I239</f>
        <v>-9.0000000000001634E-2</v>
      </c>
      <c r="J239">
        <f>'Russian Bonds'!J240-'Russian Bonds'!J239</f>
        <v>-0.13999999999999879</v>
      </c>
      <c r="K239">
        <f>'Russian Bonds'!K240-'Russian Bonds'!K239</f>
        <v>-0.16999999999999993</v>
      </c>
      <c r="L239">
        <f>'Russian Bonds'!L240-'Russian Bonds'!L239</f>
        <v>-0.16999999999999993</v>
      </c>
      <c r="M239">
        <f>'Russian Bonds'!M240-'Russian Bonds'!M239</f>
        <v>-0.16000000000000014</v>
      </c>
      <c r="O239" s="129">
        <f t="shared" si="47"/>
        <v>0.25999999999999979</v>
      </c>
      <c r="P239" s="170">
        <f>List1R!X296</f>
        <v>5.5698139970318232</v>
      </c>
      <c r="U239" s="154">
        <f t="shared" si="36"/>
        <v>41653</v>
      </c>
      <c r="V239">
        <f t="shared" si="37"/>
        <v>4.5372549019607987E-2</v>
      </c>
      <c r="W239">
        <f t="shared" si="38"/>
        <v>5.7077426968309565E-2</v>
      </c>
      <c r="X239">
        <f>LN(List1R!W552/List1R!W551)</f>
        <v>2.8117784998269854E-3</v>
      </c>
      <c r="Y239" s="26">
        <f t="shared" si="39"/>
        <v>0.17815449990305629</v>
      </c>
      <c r="Z239" s="26">
        <f t="shared" si="40"/>
        <v>-1.0154901645939683E-2</v>
      </c>
      <c r="AA239" s="26">
        <f t="shared" si="41"/>
        <v>-9.8748059518147623E-5</v>
      </c>
      <c r="AB239" s="26">
        <f t="shared" si="42"/>
        <v>0.1392565617854897</v>
      </c>
      <c r="AC239" s="26">
        <f t="shared" si="43"/>
        <v>-6.9628280892744602E-5</v>
      </c>
      <c r="AD239" s="26">
        <f t="shared" si="44"/>
        <v>-1.3048551091736802E-4</v>
      </c>
      <c r="AE239" s="166">
        <f t="shared" si="45"/>
        <v>-3.2112618616162165E-2</v>
      </c>
      <c r="AF239" s="166">
        <f t="shared" si="45"/>
        <v>-3.1226878259921572E-4</v>
      </c>
      <c r="AG239" s="166">
        <f t="shared" si="46"/>
        <v>-2.2018395718305508E-4</v>
      </c>
      <c r="AH239" s="166">
        <f t="shared" si="46"/>
        <v>-4.1263141614965006E-4</v>
      </c>
    </row>
    <row r="240" spans="1:34" x14ac:dyDescent="0.2">
      <c r="A240" s="106">
        <v>41282</v>
      </c>
      <c r="B240">
        <f>'Russian Bonds'!B241-'Russian Bonds'!B240</f>
        <v>-0.20999999999999908</v>
      </c>
      <c r="C240">
        <f>'Russian Bonds'!C241-'Russian Bonds'!C240</f>
        <v>-0.19999999999999929</v>
      </c>
      <c r="D240">
        <f>'Russian Bonds'!D241-'Russian Bonds'!D240</f>
        <v>-0.16999999999999993</v>
      </c>
      <c r="E240">
        <f>'Russian Bonds'!E241-'Russian Bonds'!E240</f>
        <v>-0.13000000000000078</v>
      </c>
      <c r="F240">
        <f>'Russian Bonds'!F241-'Russian Bonds'!F240</f>
        <v>-1.9999999999999574E-2</v>
      </c>
      <c r="G240">
        <f>'Russian Bonds'!G241-'Russian Bonds'!G240</f>
        <v>-7.0000000000000284E-2</v>
      </c>
      <c r="H240">
        <f>'Russian Bonds'!H241-'Russian Bonds'!H240</f>
        <v>-0.10999999999999943</v>
      </c>
      <c r="I240">
        <f>'Russian Bonds'!I241-'Russian Bonds'!I240</f>
        <v>-8.9999999999999858E-2</v>
      </c>
      <c r="J240">
        <f>'Russian Bonds'!J241-'Russian Bonds'!J240</f>
        <v>-8.0000000000000071E-2</v>
      </c>
      <c r="K240">
        <f>'Russian Bonds'!K241-'Russian Bonds'!K240</f>
        <v>-6.0000000000000497E-2</v>
      </c>
      <c r="L240">
        <f>'Russian Bonds'!L241-'Russian Bonds'!L240</f>
        <v>-6.0000000000000497E-2</v>
      </c>
      <c r="M240">
        <f>'Russian Bonds'!M241-'Russian Bonds'!M240</f>
        <v>-7.0000000000000284E-2</v>
      </c>
      <c r="O240" s="129">
        <f t="shared" si="47"/>
        <v>-1.9999999999999574E-2</v>
      </c>
      <c r="P240" s="170">
        <f>List1R!X297</f>
        <v>5.5803808695303303</v>
      </c>
      <c r="U240" s="154">
        <f t="shared" si="36"/>
        <v>41654</v>
      </c>
      <c r="V240">
        <f t="shared" si="37"/>
        <v>4.5725490196078571E-2</v>
      </c>
      <c r="W240">
        <f t="shared" si="38"/>
        <v>5.6986557441941241E-2</v>
      </c>
      <c r="X240">
        <f>LN(List1R!W553/List1R!W552)</f>
        <v>-1.5548138243868298E-3</v>
      </c>
      <c r="Y240" s="26">
        <f t="shared" si="39"/>
        <v>0.17829604695004483</v>
      </c>
      <c r="Z240" s="26">
        <f t="shared" si="40"/>
        <v>-1.0219671320170643E-2</v>
      </c>
      <c r="AA240" s="26">
        <f t="shared" si="41"/>
        <v>-1.3832481142122608E-4</v>
      </c>
      <c r="AB240" s="26">
        <f t="shared" si="42"/>
        <v>0.13946003589193398</v>
      </c>
      <c r="AC240" s="26">
        <f t="shared" si="43"/>
        <v>-9.7622025124354184E-5</v>
      </c>
      <c r="AD240" s="26">
        <f t="shared" si="44"/>
        <v>-1.6327239208732781E-4</v>
      </c>
      <c r="AE240" s="166">
        <f t="shared" si="45"/>
        <v>-3.2317438310039116E-2</v>
      </c>
      <c r="AF240" s="166">
        <f t="shared" si="45"/>
        <v>-4.3742146100434718E-4</v>
      </c>
      <c r="AG240" s="166">
        <f t="shared" si="46"/>
        <v>-3.0870794919114151E-4</v>
      </c>
      <c r="AH240" s="166">
        <f t="shared" si="46"/>
        <v>-5.1631263802000922E-4</v>
      </c>
    </row>
    <row r="241" spans="1:34" x14ac:dyDescent="0.2">
      <c r="A241" s="106">
        <v>41283</v>
      </c>
      <c r="B241">
        <f>'Russian Bonds'!B242-'Russian Bonds'!B241</f>
        <v>0.14999999999999858</v>
      </c>
      <c r="C241">
        <f>'Russian Bonds'!C242-'Russian Bonds'!C241</f>
        <v>0.11999999999999922</v>
      </c>
      <c r="D241">
        <f>'Russian Bonds'!D242-'Russian Bonds'!D241</f>
        <v>8.0000000000000071E-2</v>
      </c>
      <c r="E241">
        <f>'Russian Bonds'!E242-'Russian Bonds'!E241</f>
        <v>4.0000000000000924E-2</v>
      </c>
      <c r="F241">
        <f>'Russian Bonds'!F242-'Russian Bonds'!F241</f>
        <v>-1.0000000000001563E-2</v>
      </c>
      <c r="G241">
        <f>'Russian Bonds'!G242-'Russian Bonds'!G241</f>
        <v>9.9999999999997868E-3</v>
      </c>
      <c r="H241">
        <f>'Russian Bonds'!H242-'Russian Bonds'!H241</f>
        <v>5.0000000000000711E-2</v>
      </c>
      <c r="I241">
        <f>'Russian Bonds'!I242-'Russian Bonds'!I241</f>
        <v>5.0000000000000711E-2</v>
      </c>
      <c r="J241">
        <f>'Russian Bonds'!J242-'Russian Bonds'!J241</f>
        <v>6.9999999999998508E-2</v>
      </c>
      <c r="K241">
        <f>'Russian Bonds'!K242-'Russian Bonds'!K241</f>
        <v>6.0000000000000497E-2</v>
      </c>
      <c r="L241">
        <f>'Russian Bonds'!L242-'Russian Bonds'!L241</f>
        <v>4.9999999999998934E-2</v>
      </c>
      <c r="M241">
        <f>'Russian Bonds'!M242-'Russian Bonds'!M241</f>
        <v>3.9999999999999147E-2</v>
      </c>
      <c r="O241" s="129">
        <f t="shared" si="47"/>
        <v>0.11999999999999922</v>
      </c>
      <c r="P241" s="170">
        <f>List1R!X298</f>
        <v>5.6296945422999558</v>
      </c>
      <c r="U241" s="154">
        <f t="shared" si="36"/>
        <v>41655</v>
      </c>
      <c r="V241">
        <f t="shared" si="37"/>
        <v>4.5294117647058971E-2</v>
      </c>
      <c r="W241">
        <f t="shared" si="38"/>
        <v>5.6984991383941544E-2</v>
      </c>
      <c r="X241">
        <f>LN(List1R!W554/List1R!W553)</f>
        <v>-3.1636094463521338E-4</v>
      </c>
      <c r="Y241" s="26">
        <f t="shared" si="39"/>
        <v>0.17786103120532704</v>
      </c>
      <c r="Z241" s="26">
        <f t="shared" si="40"/>
        <v>-1.0185772178515108E-2</v>
      </c>
      <c r="AA241" s="26">
        <f t="shared" si="41"/>
        <v>-1.9717132702981912E-5</v>
      </c>
      <c r="AB241" s="26">
        <f t="shared" si="42"/>
        <v>0.13902608740673356</v>
      </c>
      <c r="AC241" s="26">
        <f t="shared" si="43"/>
        <v>-1.390260874067306E-5</v>
      </c>
      <c r="AD241" s="26">
        <f t="shared" si="44"/>
        <v>-1.3027023136833254E-4</v>
      </c>
      <c r="AE241" s="166">
        <f t="shared" si="45"/>
        <v>-3.2210239811682931E-2</v>
      </c>
      <c r="AF241" s="166">
        <f t="shared" si="45"/>
        <v>-6.2351048269215081E-5</v>
      </c>
      <c r="AG241" s="166">
        <f t="shared" si="46"/>
        <v>-4.3963909038692064E-5</v>
      </c>
      <c r="AH241" s="166">
        <f t="shared" si="46"/>
        <v>-4.1195064244104406E-4</v>
      </c>
    </row>
    <row r="242" spans="1:34" x14ac:dyDescent="0.2">
      <c r="A242" s="106">
        <v>41284</v>
      </c>
      <c r="B242">
        <f>'Russian Bonds'!B243-'Russian Bonds'!B242</f>
        <v>3.0000000000001137E-2</v>
      </c>
      <c r="C242">
        <f>'Russian Bonds'!C243-'Russian Bonds'!C242</f>
        <v>1.0000000000001563E-2</v>
      </c>
      <c r="D242">
        <f>'Russian Bonds'!D243-'Russian Bonds'!D242</f>
        <v>-9.9999999999997868E-3</v>
      </c>
      <c r="E242">
        <f>'Russian Bonds'!E243-'Russian Bonds'!E242</f>
        <v>-1.9999999999999574E-2</v>
      </c>
      <c r="F242">
        <f>'Russian Bonds'!F243-'Russian Bonds'!F242</f>
        <v>-6.9999999999998508E-2</v>
      </c>
      <c r="G242">
        <f>'Russian Bonds'!G243-'Russian Bonds'!G242</f>
        <v>-9.9999999999999645E-2</v>
      </c>
      <c r="H242">
        <f>'Russian Bonds'!H243-'Russian Bonds'!H242</f>
        <v>-0.15000000000000036</v>
      </c>
      <c r="I242">
        <f>'Russian Bonds'!I243-'Russian Bonds'!I242</f>
        <v>-0.13999999999999968</v>
      </c>
      <c r="J242">
        <f>'Russian Bonds'!J243-'Russian Bonds'!J242</f>
        <v>-0.11999999999999922</v>
      </c>
      <c r="K242">
        <f>'Russian Bonds'!K243-'Russian Bonds'!K242</f>
        <v>-8.9999999999999858E-2</v>
      </c>
      <c r="L242">
        <f>'Russian Bonds'!L243-'Russian Bonds'!L242</f>
        <v>-8.0000000000000071E-2</v>
      </c>
      <c r="M242">
        <f>'Russian Bonds'!M243-'Russian Bonds'!M242</f>
        <v>-9.9999999999999645E-2</v>
      </c>
      <c r="O242" s="129">
        <f t="shared" si="47"/>
        <v>1.0000000000001563E-2</v>
      </c>
      <c r="P242" s="170">
        <f>List1R!X299</f>
        <v>5.6462539552074258</v>
      </c>
      <c r="U242" s="154">
        <f t="shared" si="36"/>
        <v>41656</v>
      </c>
      <c r="V242">
        <f t="shared" si="37"/>
        <v>4.5450980392157003E-2</v>
      </c>
      <c r="W242">
        <f t="shared" si="38"/>
        <v>5.6984991383941544E-2</v>
      </c>
      <c r="X242">
        <f>LN(List1R!W555/List1R!W554)</f>
        <v>3.461508867384215E-4</v>
      </c>
      <c r="Y242" s="26">
        <f t="shared" si="39"/>
        <v>0.17801789395042505</v>
      </c>
      <c r="Z242" s="26">
        <f t="shared" si="40"/>
        <v>-1.0191673298564907E-2</v>
      </c>
      <c r="AA242" s="26">
        <f t="shared" si="41"/>
        <v>-9.8664094887460332E-5</v>
      </c>
      <c r="AB242" s="26">
        <f t="shared" si="42"/>
        <v>0.1391829501518316</v>
      </c>
      <c r="AC242" s="26">
        <f t="shared" si="43"/>
        <v>-6.9591475075915556E-5</v>
      </c>
      <c r="AD242" s="26">
        <f t="shared" si="44"/>
        <v>-8.1497325977756489E-5</v>
      </c>
      <c r="AE242" s="166">
        <f t="shared" si="45"/>
        <v>-3.2228900791786384E-2</v>
      </c>
      <c r="AF242" s="166">
        <f t="shared" si="45"/>
        <v>-3.1200326312334905E-4</v>
      </c>
      <c r="AG242" s="166">
        <f t="shared" si="46"/>
        <v>-2.2006756697073236E-4</v>
      </c>
      <c r="AH242" s="166">
        <f t="shared" si="46"/>
        <v>-2.5771717330291946E-4</v>
      </c>
    </row>
    <row r="243" spans="1:34" x14ac:dyDescent="0.2">
      <c r="A243" s="106">
        <v>41285</v>
      </c>
      <c r="B243">
        <f>'Russian Bonds'!B244-'Russian Bonds'!B243</f>
        <v>-2.000000000000135E-2</v>
      </c>
      <c r="C243">
        <f>'Russian Bonds'!C244-'Russian Bonds'!C243</f>
        <v>-2.000000000000135E-2</v>
      </c>
      <c r="D243">
        <f>'Russian Bonds'!D244-'Russian Bonds'!D243</f>
        <v>-2.000000000000135E-2</v>
      </c>
      <c r="E243">
        <f>'Russian Bonds'!E244-'Russian Bonds'!E243</f>
        <v>-2.000000000000135E-2</v>
      </c>
      <c r="F243">
        <f>'Russian Bonds'!F244-'Russian Bonds'!F243</f>
        <v>-1.0000000000001563E-2</v>
      </c>
      <c r="G243">
        <f>'Russian Bonds'!G244-'Russian Bonds'!G243</f>
        <v>-1.9999999999999574E-2</v>
      </c>
      <c r="H243">
        <f>'Russian Bonds'!H244-'Russian Bonds'!H243</f>
        <v>-1.0000000000000675E-2</v>
      </c>
      <c r="I243">
        <f>'Russian Bonds'!I244-'Russian Bonds'!I243</f>
        <v>-1.0000000000000675E-2</v>
      </c>
      <c r="J243">
        <f>'Russian Bonds'!J244-'Russian Bonds'!J243</f>
        <v>9.9999999999997868E-3</v>
      </c>
      <c r="K243">
        <f>'Russian Bonds'!K244-'Russian Bonds'!K243</f>
        <v>2.9999999999999361E-2</v>
      </c>
      <c r="L243">
        <f>'Russian Bonds'!L244-'Russian Bonds'!L243</f>
        <v>4.0000000000000924E-2</v>
      </c>
      <c r="M243">
        <f>'Russian Bonds'!M244-'Russian Bonds'!M243</f>
        <v>5.0000000000000711E-2</v>
      </c>
      <c r="O243" s="129">
        <f t="shared" si="47"/>
        <v>5.0000000000000711E-2</v>
      </c>
      <c r="P243" s="170">
        <f>List1R!X300</f>
        <v>5.6300870398356473</v>
      </c>
      <c r="U243" s="154">
        <f t="shared" si="36"/>
        <v>41657</v>
      </c>
      <c r="V243">
        <f t="shared" si="37"/>
        <v>4.552941176470602E-2</v>
      </c>
      <c r="W243">
        <f t="shared" si="38"/>
        <v>5.6984991383941544E-2</v>
      </c>
      <c r="X243">
        <f>LN(List1R!W556/List1R!W555)</f>
        <v>1.2381300530264299E-3</v>
      </c>
      <c r="Y243" s="26">
        <f t="shared" si="39"/>
        <v>0.17809632532297406</v>
      </c>
      <c r="Z243" s="26">
        <f t="shared" si="40"/>
        <v>-1.0190529255950922E-2</v>
      </c>
      <c r="AA243" s="26">
        <f t="shared" si="41"/>
        <v>-1.3818463480322983E-4</v>
      </c>
      <c r="AB243" s="26">
        <f t="shared" si="42"/>
        <v>0.13926138152438061</v>
      </c>
      <c r="AC243" s="26">
        <f t="shared" si="43"/>
        <v>-9.7482967067066833E-5</v>
      </c>
      <c r="AD243" s="26">
        <f t="shared" si="44"/>
        <v>-1.1415115832964425E-4</v>
      </c>
      <c r="AE243" s="166">
        <f t="shared" si="45"/>
        <v>-3.22252830113859E-2</v>
      </c>
      <c r="AF243" s="166">
        <f t="shared" si="45"/>
        <v>-4.3697818361677963E-4</v>
      </c>
      <c r="AG243" s="166">
        <f t="shared" si="46"/>
        <v>-3.0826820900311532E-4</v>
      </c>
      <c r="AH243" s="166">
        <f t="shared" si="46"/>
        <v>-3.6097765786817764E-4</v>
      </c>
    </row>
    <row r="244" spans="1:34" x14ac:dyDescent="0.2">
      <c r="A244" s="106">
        <v>41286</v>
      </c>
      <c r="B244">
        <f>'Russian Bonds'!B245-'Russian Bonds'!B244</f>
        <v>-4.9999999999998934E-2</v>
      </c>
      <c r="C244">
        <f>'Russian Bonds'!C245-'Russian Bonds'!C244</f>
        <v>-4.9999999999998934E-2</v>
      </c>
      <c r="D244">
        <f>'Russian Bonds'!D245-'Russian Bonds'!D244</f>
        <v>-3.9999999999999147E-2</v>
      </c>
      <c r="E244">
        <f>'Russian Bonds'!E245-'Russian Bonds'!E244</f>
        <v>-2.9999999999999361E-2</v>
      </c>
      <c r="F244">
        <f>'Russian Bonds'!F245-'Russian Bonds'!F244</f>
        <v>1.0000000000001563E-2</v>
      </c>
      <c r="G244">
        <f>'Russian Bonds'!G245-'Russian Bonds'!G244</f>
        <v>4.9999999999998934E-2</v>
      </c>
      <c r="H244">
        <f>'Russian Bonds'!H245-'Russian Bonds'!H244</f>
        <v>7.0000000000000284E-2</v>
      </c>
      <c r="I244">
        <f>'Russian Bonds'!I245-'Russian Bonds'!I244</f>
        <v>6.0000000000000497E-2</v>
      </c>
      <c r="J244">
        <f>'Russian Bonds'!J245-'Russian Bonds'!J244</f>
        <v>4.0000000000000924E-2</v>
      </c>
      <c r="K244">
        <f>'Russian Bonds'!K245-'Russian Bonds'!K244</f>
        <v>3.0000000000001137E-2</v>
      </c>
      <c r="L244">
        <f>'Russian Bonds'!L245-'Russian Bonds'!L244</f>
        <v>2.9999999999999361E-2</v>
      </c>
      <c r="M244">
        <f>'Russian Bonds'!M245-'Russian Bonds'!M244</f>
        <v>4.9999999999998934E-2</v>
      </c>
      <c r="O244" s="129">
        <f t="shared" si="47"/>
        <v>7.0000000000000284E-2</v>
      </c>
      <c r="P244" s="170">
        <f>List1R!X301</f>
        <v>5.6551427723003345</v>
      </c>
      <c r="U244" s="154">
        <f t="shared" si="36"/>
        <v>41660</v>
      </c>
      <c r="V244">
        <f t="shared" si="37"/>
        <v>4.5254901960784452E-2</v>
      </c>
      <c r="W244">
        <f t="shared" si="38"/>
        <v>5.7006353179175101E-2</v>
      </c>
      <c r="X244">
        <f>LN(List1R!W557/List1R!W556)</f>
        <v>-1.6345015600312777E-3</v>
      </c>
      <c r="Y244" s="26">
        <f t="shared" si="39"/>
        <v>0.17787151048597977</v>
      </c>
      <c r="Z244" s="26">
        <f t="shared" si="40"/>
        <v>-1.0205536586843972E-2</v>
      </c>
      <c r="AA244" s="26">
        <f t="shared" si="41"/>
        <v>0</v>
      </c>
      <c r="AB244" s="26">
        <f t="shared" si="42"/>
        <v>0.13902200874682719</v>
      </c>
      <c r="AC244" s="26">
        <f t="shared" si="43"/>
        <v>0</v>
      </c>
      <c r="AD244" s="26">
        <f t="shared" si="44"/>
        <v>-1.6284263677275715E-5</v>
      </c>
      <c r="AE244" s="166">
        <f t="shared" si="45"/>
        <v>-3.2272740358607749E-2</v>
      </c>
      <c r="AF244" s="166">
        <f t="shared" si="45"/>
        <v>0</v>
      </c>
      <c r="AG244" s="166">
        <f t="shared" si="46"/>
        <v>0</v>
      </c>
      <c r="AH244" s="166">
        <f t="shared" si="46"/>
        <v>-5.1495363238940378E-5</v>
      </c>
    </row>
    <row r="245" spans="1:34" x14ac:dyDescent="0.2">
      <c r="A245" s="106">
        <v>41289</v>
      </c>
      <c r="B245">
        <f>'Russian Bonds'!B246-'Russian Bonds'!B245</f>
        <v>2.9999999999999361E-2</v>
      </c>
      <c r="C245">
        <f>'Russian Bonds'!C246-'Russian Bonds'!C245</f>
        <v>1.9999999999999574E-2</v>
      </c>
      <c r="D245">
        <f>'Russian Bonds'!D246-'Russian Bonds'!D245</f>
        <v>0</v>
      </c>
      <c r="E245">
        <f>'Russian Bonds'!E246-'Russian Bonds'!E245</f>
        <v>-9.9999999999997868E-3</v>
      </c>
      <c r="F245">
        <f>'Russian Bonds'!F246-'Russian Bonds'!F245</f>
        <v>-4.0000000000000924E-2</v>
      </c>
      <c r="G245">
        <f>'Russian Bonds'!G246-'Russian Bonds'!G245</f>
        <v>-4.9999999999998934E-2</v>
      </c>
      <c r="H245">
        <f>'Russian Bonds'!H246-'Russian Bonds'!H245</f>
        <v>-4.9999999999999822E-2</v>
      </c>
      <c r="I245">
        <f>'Russian Bonds'!I246-'Russian Bonds'!I245</f>
        <v>-4.0000000000000036E-2</v>
      </c>
      <c r="J245">
        <f>'Russian Bonds'!J246-'Russian Bonds'!J245</f>
        <v>-3.0000000000001137E-2</v>
      </c>
      <c r="K245">
        <f>'Russian Bonds'!K246-'Russian Bonds'!K245</f>
        <v>-3.0000000000001137E-2</v>
      </c>
      <c r="L245">
        <f>'Russian Bonds'!L246-'Russian Bonds'!L245</f>
        <v>-3.9999999999999147E-2</v>
      </c>
      <c r="M245">
        <f>'Russian Bonds'!M246-'Russian Bonds'!M245</f>
        <v>-6.9999999999998508E-2</v>
      </c>
      <c r="O245" s="129">
        <f t="shared" si="47"/>
        <v>1.9999999999999574E-2</v>
      </c>
      <c r="P245" s="170">
        <f>List1R!X302</f>
        <v>5.6453168611240629</v>
      </c>
      <c r="U245" s="154">
        <f t="shared" si="36"/>
        <v>41661</v>
      </c>
      <c r="V245">
        <f t="shared" si="37"/>
        <v>4.5215686274509941E-2</v>
      </c>
      <c r="W245">
        <f t="shared" si="38"/>
        <v>5.6998692932522056E-2</v>
      </c>
      <c r="X245">
        <f>LN(List1R!W558/List1R!W557)</f>
        <v>1.5740775540973796E-3</v>
      </c>
      <c r="Y245" s="26">
        <f t="shared" si="39"/>
        <v>0.17781447440118933</v>
      </c>
      <c r="Z245" s="26">
        <f t="shared" si="40"/>
        <v>-1.0172196556704073E-2</v>
      </c>
      <c r="AA245" s="26">
        <f t="shared" si="41"/>
        <v>-1.9712941321938762E-5</v>
      </c>
      <c r="AB245" s="26">
        <f t="shared" si="42"/>
        <v>0.13897019307606207</v>
      </c>
      <c r="AC245" s="26">
        <f t="shared" si="43"/>
        <v>-1.3897019307605911E-5</v>
      </c>
      <c r="AD245" s="26">
        <f t="shared" si="44"/>
        <v>-8.1393810098802816E-5</v>
      </c>
      <c r="AE245" s="166">
        <f t="shared" si="45"/>
        <v>-3.2167309926107002E-2</v>
      </c>
      <c r="AF245" s="166">
        <f t="shared" si="45"/>
        <v>-6.2337793958577075E-5</v>
      </c>
      <c r="AG245" s="166">
        <f t="shared" si="46"/>
        <v>-4.3946233699370818E-5</v>
      </c>
      <c r="AH245" s="166">
        <f t="shared" si="46"/>
        <v>-2.5738982735143157E-4</v>
      </c>
    </row>
    <row r="246" spans="1:34" x14ac:dyDescent="0.2">
      <c r="A246" s="106">
        <v>41290</v>
      </c>
      <c r="B246">
        <f>'Russian Bonds'!B247-'Russian Bonds'!B246</f>
        <v>0</v>
      </c>
      <c r="C246">
        <f>'Russian Bonds'!C247-'Russian Bonds'!C246</f>
        <v>0</v>
      </c>
      <c r="D246">
        <f>'Russian Bonds'!D247-'Russian Bonds'!D246</f>
        <v>9.9999999999997868E-3</v>
      </c>
      <c r="E246">
        <f>'Russian Bonds'!E247-'Russian Bonds'!E246</f>
        <v>9.9999999999997868E-3</v>
      </c>
      <c r="F246">
        <f>'Russian Bonds'!F247-'Russian Bonds'!F246</f>
        <v>0</v>
      </c>
      <c r="G246">
        <f>'Russian Bonds'!G247-'Russian Bonds'!G246</f>
        <v>-1.0000000000000675E-2</v>
      </c>
      <c r="H246">
        <f>'Russian Bonds'!H247-'Russian Bonds'!H246</f>
        <v>9.9999999999997868E-3</v>
      </c>
      <c r="I246">
        <f>'Russian Bonds'!I247-'Russian Bonds'!I246</f>
        <v>3.0000000000000249E-2</v>
      </c>
      <c r="J246">
        <f>'Russian Bonds'!J247-'Russian Bonds'!J246</f>
        <v>3.0000000000001137E-2</v>
      </c>
      <c r="K246">
        <f>'Russian Bonds'!K247-'Russian Bonds'!K246</f>
        <v>3.0000000000001137E-2</v>
      </c>
      <c r="L246">
        <f>'Russian Bonds'!L247-'Russian Bonds'!L246</f>
        <v>9.9999999999997868E-3</v>
      </c>
      <c r="M246">
        <f>'Russian Bonds'!M247-'Russian Bonds'!M246</f>
        <v>-1.0000000000001563E-2</v>
      </c>
      <c r="O246" s="129">
        <f t="shared" si="47"/>
        <v>3.0000000000001137E-2</v>
      </c>
      <c r="P246" s="170">
        <f>List1R!X303</f>
        <v>5.6362566547421649</v>
      </c>
      <c r="U246" s="154">
        <f t="shared" si="36"/>
        <v>41662</v>
      </c>
      <c r="V246">
        <f t="shared" si="37"/>
        <v>4.5333333333333468E-2</v>
      </c>
      <c r="W246">
        <f t="shared" si="38"/>
        <v>5.6996595970208945E-2</v>
      </c>
      <c r="X246">
        <f>LN(List1R!W559/List1R!W558)</f>
        <v>1.4550726821529569E-3</v>
      </c>
      <c r="Y246" s="26">
        <f t="shared" si="39"/>
        <v>0.1779272431961938</v>
      </c>
      <c r="Z246" s="26">
        <f t="shared" si="40"/>
        <v>-1.0204164563303055E-2</v>
      </c>
      <c r="AA246" s="26">
        <f t="shared" si="41"/>
        <v>-1.1834488285466434E-4</v>
      </c>
      <c r="AB246" s="26">
        <f t="shared" si="42"/>
        <v>0.13908439093881927</v>
      </c>
      <c r="AC246" s="26">
        <f t="shared" si="43"/>
        <v>-8.3450634563292261E-5</v>
      </c>
      <c r="AD246" s="26">
        <f t="shared" si="44"/>
        <v>-1.1403065927778721E-4</v>
      </c>
      <c r="AE246" s="166">
        <f t="shared" si="45"/>
        <v>-3.2268401639215079E-2</v>
      </c>
      <c r="AF246" s="166">
        <f t="shared" si="45"/>
        <v>-3.7423937924654894E-4</v>
      </c>
      <c r="AG246" s="166">
        <f t="shared" si="46"/>
        <v>-2.6389407740637437E-4</v>
      </c>
      <c r="AH246" s="166">
        <f t="shared" si="46"/>
        <v>-3.6059660640841863E-4</v>
      </c>
    </row>
    <row r="247" spans="1:34" x14ac:dyDescent="0.2">
      <c r="A247" s="106">
        <v>41291</v>
      </c>
      <c r="B247">
        <f>'Russian Bonds'!B248-'Russian Bonds'!B247</f>
        <v>-1.9999999999999574E-2</v>
      </c>
      <c r="C247">
        <f>'Russian Bonds'!C248-'Russian Bonds'!C247</f>
        <v>-1.9999999999999574E-2</v>
      </c>
      <c r="D247">
        <f>'Russian Bonds'!D248-'Russian Bonds'!D247</f>
        <v>-9.9999999999997868E-3</v>
      </c>
      <c r="E247">
        <f>'Russian Bonds'!E248-'Russian Bonds'!E247</f>
        <v>-1.9999999999999574E-2</v>
      </c>
      <c r="F247">
        <f>'Russian Bonds'!F248-'Russian Bonds'!F247</f>
        <v>-3.9999999999999147E-2</v>
      </c>
      <c r="G247">
        <f>'Russian Bonds'!G248-'Russian Bonds'!G247</f>
        <v>0</v>
      </c>
      <c r="H247">
        <f>'Russian Bonds'!H248-'Russian Bonds'!H247</f>
        <v>2.0000000000000462E-2</v>
      </c>
      <c r="I247">
        <f>'Russian Bonds'!I248-'Russian Bonds'!I247</f>
        <v>9.9999999999997868E-3</v>
      </c>
      <c r="J247">
        <f>'Russian Bonds'!J248-'Russian Bonds'!J247</f>
        <v>9.9999999999997868E-3</v>
      </c>
      <c r="K247">
        <f>'Russian Bonds'!K248-'Russian Bonds'!K247</f>
        <v>-3.0000000000001137E-2</v>
      </c>
      <c r="L247">
        <f>'Russian Bonds'!L248-'Russian Bonds'!L247</f>
        <v>-7.0000000000000284E-2</v>
      </c>
      <c r="M247">
        <f>'Russian Bonds'!M248-'Russian Bonds'!M247</f>
        <v>-0.11999999999999922</v>
      </c>
      <c r="O247" s="129">
        <f t="shared" si="47"/>
        <v>2.0000000000000462E-2</v>
      </c>
      <c r="P247" s="170">
        <f>List1R!X304</f>
        <v>5.6458638025994885</v>
      </c>
      <c r="U247" s="154">
        <f t="shared" si="36"/>
        <v>41663</v>
      </c>
      <c r="V247">
        <f t="shared" si="37"/>
        <v>4.5490196078431508E-2</v>
      </c>
      <c r="W247">
        <f t="shared" si="38"/>
        <v>5.4354070134986644E-2</v>
      </c>
      <c r="X247">
        <f>LN(List1R!W560/List1R!W559)</f>
        <v>-1.4425707535337012E-3</v>
      </c>
      <c r="Y247" s="26">
        <f t="shared" si="39"/>
        <v>0.17193667158242443</v>
      </c>
      <c r="Z247" s="26">
        <f t="shared" si="40"/>
        <v>-9.8819239924396226E-3</v>
      </c>
      <c r="AA247" s="26">
        <f t="shared" si="41"/>
        <v>-1.1421326204152373E-4</v>
      </c>
      <c r="AB247" s="26">
        <f t="shared" si="42"/>
        <v>0.13489468547953895</v>
      </c>
      <c r="AC247" s="26">
        <f t="shared" si="43"/>
        <v>-8.0936811287724038E-5</v>
      </c>
      <c r="AD247" s="26">
        <f t="shared" si="44"/>
        <v>0</v>
      </c>
      <c r="AE247" s="166">
        <f t="shared" si="45"/>
        <v>-3.124938748077374E-2</v>
      </c>
      <c r="AF247" s="166">
        <f t="shared" si="45"/>
        <v>-3.6117404704886764E-4</v>
      </c>
      <c r="AG247" s="166">
        <f t="shared" si="46"/>
        <v>-2.5594467022043365E-4</v>
      </c>
      <c r="AH247" s="166">
        <f t="shared" si="46"/>
        <v>0</v>
      </c>
    </row>
    <row r="248" spans="1:34" x14ac:dyDescent="0.2">
      <c r="A248" s="106">
        <v>41292</v>
      </c>
      <c r="B248">
        <f>'Russian Bonds'!B249-'Russian Bonds'!B248</f>
        <v>0.19999999999999929</v>
      </c>
      <c r="C248">
        <f>'Russian Bonds'!C249-'Russian Bonds'!C248</f>
        <v>0.13999999999999879</v>
      </c>
      <c r="D248">
        <f>'Russian Bonds'!D249-'Russian Bonds'!D248</f>
        <v>8.0000000000000071E-2</v>
      </c>
      <c r="E248">
        <f>'Russian Bonds'!E249-'Russian Bonds'!E248</f>
        <v>4.9999999999998934E-2</v>
      </c>
      <c r="F248">
        <f>'Russian Bonds'!F249-'Russian Bonds'!F248</f>
        <v>-1.0000000000001563E-2</v>
      </c>
      <c r="G248">
        <f>'Russian Bonds'!G249-'Russian Bonds'!G248</f>
        <v>-4.0000000000000036E-2</v>
      </c>
      <c r="H248">
        <f>'Russian Bonds'!H249-'Russian Bonds'!H248</f>
        <v>-4.0000000000000036E-2</v>
      </c>
      <c r="I248">
        <f>'Russian Bonds'!I249-'Russian Bonds'!I248</f>
        <v>-9.9999999999997868E-3</v>
      </c>
      <c r="J248">
        <f>'Russian Bonds'!J249-'Russian Bonds'!J248</f>
        <v>4.9999999999998934E-2</v>
      </c>
      <c r="K248">
        <f>'Russian Bonds'!K249-'Russian Bonds'!K248</f>
        <v>0.15000000000000036</v>
      </c>
      <c r="L248">
        <f>'Russian Bonds'!L249-'Russian Bonds'!L248</f>
        <v>0.24000000000000021</v>
      </c>
      <c r="M248">
        <f>'Russian Bonds'!M249-'Russian Bonds'!M248</f>
        <v>0.32000000000000028</v>
      </c>
      <c r="O248" s="129">
        <f t="shared" si="47"/>
        <v>0.32000000000000028</v>
      </c>
      <c r="P248" s="170">
        <f>List1R!X305</f>
        <v>5.6404621966010309</v>
      </c>
      <c r="U248" s="154">
        <f t="shared" si="36"/>
        <v>41664</v>
      </c>
      <c r="V248">
        <f t="shared" si="37"/>
        <v>4.4509803921568766E-2</v>
      </c>
      <c r="W248">
        <f t="shared" si="38"/>
        <v>5.4125602781807683E-2</v>
      </c>
      <c r="X248">
        <f>LN(List1R!W561/List1R!W560)</f>
        <v>-3.7416302122838732E-4</v>
      </c>
      <c r="Y248" s="26">
        <f t="shared" si="39"/>
        <v>0.17042478488420609</v>
      </c>
      <c r="Z248" s="26">
        <f t="shared" si="40"/>
        <v>-9.7757703612133314E-3</v>
      </c>
      <c r="AA248" s="26">
        <f t="shared" si="41"/>
        <v>-1.321362910983024E-4</v>
      </c>
      <c r="AB248" s="26">
        <f t="shared" si="42"/>
        <v>0.13353849796815981</v>
      </c>
      <c r="AC248" s="26">
        <f t="shared" si="43"/>
        <v>-9.3476948577712239E-5</v>
      </c>
      <c r="AD248" s="26">
        <f t="shared" si="44"/>
        <v>-1.5615537799365973E-5</v>
      </c>
      <c r="AE248" s="166">
        <f t="shared" si="45"/>
        <v>-3.0913700224201087E-2</v>
      </c>
      <c r="AF248" s="166">
        <f t="shared" si="45"/>
        <v>-4.1785164143766758E-4</v>
      </c>
      <c r="AG248" s="166">
        <f t="shared" si="46"/>
        <v>-2.9560006622800781E-4</v>
      </c>
      <c r="AH248" s="166">
        <f t="shared" si="46"/>
        <v>-4.9380666334449916E-5</v>
      </c>
    </row>
    <row r="249" spans="1:34" x14ac:dyDescent="0.2">
      <c r="A249" s="106">
        <v>41293</v>
      </c>
      <c r="B249">
        <f>'Russian Bonds'!B250-'Russian Bonds'!B249</f>
        <v>-1.9999999999999574E-2</v>
      </c>
      <c r="C249">
        <f>'Russian Bonds'!C250-'Russian Bonds'!C249</f>
        <v>-2.9999999999999361E-2</v>
      </c>
      <c r="D249">
        <f>'Russian Bonds'!D250-'Russian Bonds'!D249</f>
        <v>-4.0000000000000924E-2</v>
      </c>
      <c r="E249">
        <f>'Russian Bonds'!E250-'Russian Bonds'!E249</f>
        <v>-3.9999999999999147E-2</v>
      </c>
      <c r="F249">
        <f>'Russian Bonds'!F250-'Russian Bonds'!F249</f>
        <v>1.0000000000001563E-2</v>
      </c>
      <c r="G249">
        <f>'Russian Bonds'!G250-'Russian Bonds'!G249</f>
        <v>2.0000000000000462E-2</v>
      </c>
      <c r="H249">
        <f>'Russian Bonds'!H250-'Russian Bonds'!H249</f>
        <v>9.9999999999997868E-3</v>
      </c>
      <c r="I249">
        <f>'Russian Bonds'!I250-'Russian Bonds'!I249</f>
        <v>0</v>
      </c>
      <c r="J249">
        <f>'Russian Bonds'!J250-'Russian Bonds'!J249</f>
        <v>9.9999999999997868E-3</v>
      </c>
      <c r="K249">
        <f>'Russian Bonds'!K250-'Russian Bonds'!K249</f>
        <v>6.0000000000000497E-2</v>
      </c>
      <c r="L249">
        <f>'Russian Bonds'!L250-'Russian Bonds'!L249</f>
        <v>8.9999999999999858E-2</v>
      </c>
      <c r="M249">
        <f>'Russian Bonds'!M250-'Russian Bonds'!M249</f>
        <v>0.12999999999999901</v>
      </c>
      <c r="O249" s="129">
        <f t="shared" si="47"/>
        <v>0.12999999999999901</v>
      </c>
      <c r="P249" s="170">
        <f>List1R!X306</f>
        <v>5.6535135207502929</v>
      </c>
      <c r="U249" s="154">
        <f t="shared" si="36"/>
        <v>41667</v>
      </c>
      <c r="V249">
        <f t="shared" si="37"/>
        <v>4.3803921568627599E-2</v>
      </c>
      <c r="W249">
        <f t="shared" si="38"/>
        <v>5.4133757905949258E-2</v>
      </c>
      <c r="X249">
        <f>LN(List1R!W562/List1R!W561)</f>
        <v>-1.1685654519208947E-4</v>
      </c>
      <c r="Y249" s="26">
        <f t="shared" si="39"/>
        <v>0.16973787418697422</v>
      </c>
      <c r="Z249" s="26">
        <f t="shared" si="40"/>
        <v>-9.7512648698830848E-3</v>
      </c>
      <c r="AA249" s="26">
        <f t="shared" si="41"/>
        <v>9.4040991470160096E-5</v>
      </c>
      <c r="AB249" s="26">
        <f t="shared" si="42"/>
        <v>0.13284602960074113</v>
      </c>
      <c r="AC249" s="26">
        <f t="shared" si="43"/>
        <v>6.6423014800370318E-5</v>
      </c>
      <c r="AD249" s="26">
        <f t="shared" si="44"/>
        <v>-9.3279790391842104E-5</v>
      </c>
      <c r="AE249" s="166">
        <f t="shared" si="45"/>
        <v>-3.0836207056415998E-2</v>
      </c>
      <c r="AF249" s="166">
        <f t="shared" si="45"/>
        <v>2.973837264661724E-4</v>
      </c>
      <c r="AG249" s="166">
        <f t="shared" si="46"/>
        <v>2.100480158242447E-4</v>
      </c>
      <c r="AH249" s="166">
        <f t="shared" si="46"/>
        <v>-2.9497659730131135E-4</v>
      </c>
    </row>
    <row r="250" spans="1:34" x14ac:dyDescent="0.2">
      <c r="A250" s="106">
        <v>41296</v>
      </c>
      <c r="B250">
        <f>'Russian Bonds'!B251-'Russian Bonds'!B250</f>
        <v>8.0000000000000071E-2</v>
      </c>
      <c r="C250">
        <f>'Russian Bonds'!C251-'Russian Bonds'!C250</f>
        <v>5.0000000000000711E-2</v>
      </c>
      <c r="D250">
        <f>'Russian Bonds'!D251-'Russian Bonds'!D250</f>
        <v>3.0000000000001137E-2</v>
      </c>
      <c r="E250">
        <f>'Russian Bonds'!E251-'Russian Bonds'!E250</f>
        <v>9.9999999999997868E-3</v>
      </c>
      <c r="F250">
        <f>'Russian Bonds'!F251-'Russian Bonds'!F250</f>
        <v>1.9999999999999574E-2</v>
      </c>
      <c r="G250">
        <f>'Russian Bonds'!G251-'Russian Bonds'!G250</f>
        <v>4.0000000000000036E-2</v>
      </c>
      <c r="H250">
        <f>'Russian Bonds'!H251-'Russian Bonds'!H250</f>
        <v>4.9999999999999822E-2</v>
      </c>
      <c r="I250">
        <f>'Russian Bonds'!I251-'Russian Bonds'!I250</f>
        <v>4.9999999999998934E-2</v>
      </c>
      <c r="J250">
        <f>'Russian Bonds'!J251-'Russian Bonds'!J250</f>
        <v>5.0000000000000711E-2</v>
      </c>
      <c r="K250">
        <f>'Russian Bonds'!K251-'Russian Bonds'!K250</f>
        <v>3.9999999999999147E-2</v>
      </c>
      <c r="L250">
        <f>'Russian Bonds'!L251-'Russian Bonds'!L250</f>
        <v>4.0000000000000924E-2</v>
      </c>
      <c r="M250">
        <f>'Russian Bonds'!M251-'Russian Bonds'!M250</f>
        <v>2.000000000000135E-2</v>
      </c>
      <c r="O250" s="129">
        <f t="shared" si="47"/>
        <v>5.0000000000000711E-2</v>
      </c>
      <c r="P250" s="170">
        <f>List1R!X307</f>
        <v>5.6000714401244798</v>
      </c>
      <c r="U250" s="154">
        <f t="shared" si="36"/>
        <v>41668</v>
      </c>
      <c r="V250">
        <f t="shared" si="37"/>
        <v>4.3779527559055259E-2</v>
      </c>
      <c r="W250">
        <f t="shared" si="38"/>
        <v>5.3868513373470157E-2</v>
      </c>
      <c r="X250">
        <f>LN(List1R!W563/List1R!W562)</f>
        <v>3.5694948873305609E-3</v>
      </c>
      <c r="Y250" s="26">
        <f t="shared" si="39"/>
        <v>0.16909642912316816</v>
      </c>
      <c r="Z250" s="26">
        <f t="shared" si="40"/>
        <v>-9.7177834077191664E-3</v>
      </c>
      <c r="AA250" s="26">
        <f t="shared" si="41"/>
        <v>0</v>
      </c>
      <c r="AB250" s="26">
        <f t="shared" si="42"/>
        <v>0.13238534715989148</v>
      </c>
      <c r="AC250" s="26">
        <f t="shared" si="43"/>
        <v>0</v>
      </c>
      <c r="AD250" s="26">
        <f t="shared" si="44"/>
        <v>-9.2936880009539095E-5</v>
      </c>
      <c r="AE250" s="166">
        <f t="shared" si="45"/>
        <v>-3.0730329376585267E-2</v>
      </c>
      <c r="AF250" s="166">
        <f t="shared" si="45"/>
        <v>0</v>
      </c>
      <c r="AG250" s="166">
        <f t="shared" si="46"/>
        <v>0</v>
      </c>
      <c r="AH250" s="166">
        <f t="shared" si="46"/>
        <v>-2.9389221945991473E-4</v>
      </c>
    </row>
    <row r="251" spans="1:34" x14ac:dyDescent="0.2">
      <c r="A251" s="106">
        <v>41297</v>
      </c>
      <c r="B251">
        <f>'Russian Bonds'!B252-'Russian Bonds'!B251</f>
        <v>4.0000000000000924E-2</v>
      </c>
      <c r="C251">
        <f>'Russian Bonds'!C252-'Russian Bonds'!C251</f>
        <v>4.9999999999998934E-2</v>
      </c>
      <c r="D251">
        <f>'Russian Bonds'!D252-'Russian Bonds'!D251</f>
        <v>4.9999999999998934E-2</v>
      </c>
      <c r="E251">
        <f>'Russian Bonds'!E252-'Russian Bonds'!E251</f>
        <v>6.0000000000000497E-2</v>
      </c>
      <c r="F251">
        <f>'Russian Bonds'!F252-'Russian Bonds'!F251</f>
        <v>2.9999999999999361E-2</v>
      </c>
      <c r="G251">
        <f>'Russian Bonds'!G252-'Russian Bonds'!G251</f>
        <v>2.9999999999999361E-2</v>
      </c>
      <c r="H251">
        <f>'Russian Bonds'!H252-'Russian Bonds'!H251</f>
        <v>9.0000000000000746E-2</v>
      </c>
      <c r="I251">
        <f>'Russian Bonds'!I252-'Russian Bonds'!I251</f>
        <v>0.13000000000000078</v>
      </c>
      <c r="J251">
        <f>'Russian Bonds'!J252-'Russian Bonds'!J251</f>
        <v>0.13000000000000078</v>
      </c>
      <c r="K251">
        <f>'Russian Bonds'!K252-'Russian Bonds'!K251</f>
        <v>0.11000000000000121</v>
      </c>
      <c r="L251">
        <f>'Russian Bonds'!L252-'Russian Bonds'!L251</f>
        <v>8.9999999999999858E-2</v>
      </c>
      <c r="M251">
        <f>'Russian Bonds'!M252-'Russian Bonds'!M251</f>
        <v>8.9999999999999858E-2</v>
      </c>
      <c r="O251" s="129">
        <f t="shared" si="47"/>
        <v>0.13000000000000078</v>
      </c>
      <c r="P251" s="170">
        <f>List1R!X308</f>
        <v>5.5812151270082966</v>
      </c>
      <c r="U251" s="154">
        <f t="shared" si="36"/>
        <v>41669</v>
      </c>
      <c r="V251">
        <f t="shared" si="37"/>
        <v>4.3438735177865749E-2</v>
      </c>
      <c r="W251">
        <f t="shared" si="38"/>
        <v>5.1773918582799283E-2</v>
      </c>
      <c r="X251">
        <f>LN(List1R!W564/List1R!W563)</f>
        <v>3.6844363816457243E-3</v>
      </c>
      <c r="Y251" s="26">
        <f t="shared" si="39"/>
        <v>0.16388288060372444</v>
      </c>
      <c r="Z251" s="26">
        <f t="shared" si="40"/>
        <v>-9.4446743051800671E-3</v>
      </c>
      <c r="AA251" s="26">
        <f t="shared" si="41"/>
        <v>0</v>
      </c>
      <c r="AB251" s="26">
        <f t="shared" si="42"/>
        <v>0.12859925294027333</v>
      </c>
      <c r="AC251" s="26">
        <f t="shared" si="43"/>
        <v>0</v>
      </c>
      <c r="AD251" s="26">
        <f t="shared" si="44"/>
        <v>-1.0516342209341722E-4</v>
      </c>
      <c r="AE251" s="166">
        <f t="shared" si="45"/>
        <v>-2.9866682562837237E-2</v>
      </c>
      <c r="AF251" s="166">
        <f t="shared" si="45"/>
        <v>0</v>
      </c>
      <c r="AG251" s="166">
        <f t="shared" si="46"/>
        <v>0</v>
      </c>
      <c r="AH251" s="166">
        <f t="shared" si="46"/>
        <v>-3.3255594035287109E-4</v>
      </c>
    </row>
    <row r="252" spans="1:34" x14ac:dyDescent="0.2">
      <c r="A252" s="106">
        <v>41298</v>
      </c>
      <c r="B252">
        <f>'Russian Bonds'!B253-'Russian Bonds'!B252</f>
        <v>0.1899999999999995</v>
      </c>
      <c r="C252">
        <f>'Russian Bonds'!C253-'Russian Bonds'!C252</f>
        <v>0.24000000000000021</v>
      </c>
      <c r="D252">
        <f>'Russian Bonds'!D253-'Russian Bonds'!D252</f>
        <v>0.28000000000000114</v>
      </c>
      <c r="E252">
        <f>'Russian Bonds'!E253-'Russian Bonds'!E252</f>
        <v>0.26999999999999957</v>
      </c>
      <c r="F252">
        <f>'Russian Bonds'!F253-'Russian Bonds'!F252</f>
        <v>0.16000000000000014</v>
      </c>
      <c r="G252">
        <f>'Russian Bonds'!G253-'Russian Bonds'!G252</f>
        <v>0.11000000000000121</v>
      </c>
      <c r="H252">
        <f>'Russian Bonds'!H253-'Russian Bonds'!H252</f>
        <v>4.9999999999998934E-2</v>
      </c>
      <c r="I252">
        <f>'Russian Bonds'!I253-'Russian Bonds'!I252</f>
        <v>1.9999999999999574E-2</v>
      </c>
      <c r="J252">
        <f>'Russian Bonds'!J253-'Russian Bonds'!J252</f>
        <v>-1.0000000000001563E-2</v>
      </c>
      <c r="K252">
        <f>'Russian Bonds'!K253-'Russian Bonds'!K252</f>
        <v>-5.0000000000000711E-2</v>
      </c>
      <c r="L252">
        <f>'Russian Bonds'!L253-'Russian Bonds'!L252</f>
        <v>-8.9999999999999858E-2</v>
      </c>
      <c r="M252">
        <f>'Russian Bonds'!M253-'Russian Bonds'!M252</f>
        <v>-0.12000000000000099</v>
      </c>
      <c r="O252" s="129">
        <f t="shared" si="47"/>
        <v>0.28000000000000114</v>
      </c>
      <c r="P252" s="170">
        <f>List1R!X309</f>
        <v>5.569681002314578</v>
      </c>
      <c r="U252" s="155">
        <f t="shared" si="36"/>
        <v>41670</v>
      </c>
      <c r="V252">
        <f>AVERAGE(O253:O507)</f>
        <v>4.2500000000000128E-2</v>
      </c>
      <c r="W252">
        <f t="shared" si="38"/>
        <v>5.1841745088919845E-2</v>
      </c>
      <c r="X252" t="e">
        <f>LN(List1R!W565/List1R!W564)</f>
        <v>#NUM!</v>
      </c>
      <c r="Y252" s="26">
        <f t="shared" si="39"/>
        <v>0.16310193347417601</v>
      </c>
      <c r="Z252" s="26">
        <f t="shared" si="40"/>
        <v>-9.4425378519673898E-3</v>
      </c>
      <c r="AA252" s="26">
        <f t="shared" si="41"/>
        <v>0</v>
      </c>
      <c r="AB252" s="26">
        <f t="shared" si="42"/>
        <v>0.12777208243700358</v>
      </c>
      <c r="AC252" s="26">
        <f t="shared" si="43"/>
        <v>0</v>
      </c>
      <c r="AD252" s="26">
        <f t="shared" si="44"/>
        <v>7.4717315779224881E-5</v>
      </c>
      <c r="AE252" s="166">
        <f t="shared" si="45"/>
        <v>-2.9859926504570793E-2</v>
      </c>
      <c r="AF252" s="166">
        <f t="shared" si="45"/>
        <v>0</v>
      </c>
      <c r="AG252" s="166">
        <f t="shared" si="46"/>
        <v>0</v>
      </c>
      <c r="AH252" s="166">
        <f t="shared" si="46"/>
        <v>2.3627689851638919E-4</v>
      </c>
    </row>
    <row r="253" spans="1:34" x14ac:dyDescent="0.2">
      <c r="A253" s="106">
        <v>41299</v>
      </c>
      <c r="B253">
        <f>'Russian Bonds'!B254-'Russian Bonds'!B253</f>
        <v>0</v>
      </c>
      <c r="C253">
        <f>'Russian Bonds'!C254-'Russian Bonds'!C253</f>
        <v>-3.9999999999999147E-2</v>
      </c>
      <c r="D253">
        <f>'Russian Bonds'!D254-'Russian Bonds'!D253</f>
        <v>-7.0000000000000284E-2</v>
      </c>
      <c r="E253">
        <f>'Russian Bonds'!E254-'Russian Bonds'!E253</f>
        <v>-8.0000000000000071E-2</v>
      </c>
      <c r="F253">
        <f>'Russian Bonds'!F254-'Russian Bonds'!F253</f>
        <v>-9.9999999999999645E-2</v>
      </c>
      <c r="G253">
        <f>'Russian Bonds'!G254-'Russian Bonds'!G253</f>
        <v>-0.11000000000000121</v>
      </c>
      <c r="H253">
        <f>'Russian Bonds'!H254-'Russian Bonds'!H253</f>
        <v>-0.13999999999999968</v>
      </c>
      <c r="I253">
        <f>'Russian Bonds'!I254-'Russian Bonds'!I253</f>
        <v>-0.14000000000000057</v>
      </c>
      <c r="J253">
        <f>'Russian Bonds'!J254-'Russian Bonds'!J253</f>
        <v>-0.11999999999999922</v>
      </c>
      <c r="K253">
        <f>'Russian Bonds'!K254-'Russian Bonds'!K253</f>
        <v>-0.11999999999999922</v>
      </c>
      <c r="L253">
        <f>'Russian Bonds'!L254-'Russian Bonds'!L253</f>
        <v>-0.12000000000000099</v>
      </c>
      <c r="M253">
        <f>'Russian Bonds'!M254-'Russian Bonds'!M253</f>
        <v>-0.13999999999999879</v>
      </c>
      <c r="O253" s="129">
        <f t="shared" si="47"/>
        <v>-3.9999999999999147E-2</v>
      </c>
      <c r="P253" s="170">
        <f>List1R!X310</f>
        <v>5.5408904580354417</v>
      </c>
    </row>
    <row r="254" spans="1:34" x14ac:dyDescent="0.2">
      <c r="A254" s="106">
        <v>41300</v>
      </c>
      <c r="B254">
        <f>'Russian Bonds'!B255-'Russian Bonds'!B254</f>
        <v>7.0000000000000284E-2</v>
      </c>
      <c r="C254">
        <f>'Russian Bonds'!C255-'Russian Bonds'!C254</f>
        <v>4.9999999999998934E-2</v>
      </c>
      <c r="D254">
        <f>'Russian Bonds'!D255-'Russian Bonds'!D254</f>
        <v>1.9999999999999574E-2</v>
      </c>
      <c r="E254">
        <f>'Russian Bonds'!E255-'Russian Bonds'!E254</f>
        <v>1.9999999999999574E-2</v>
      </c>
      <c r="F254">
        <f>'Russian Bonds'!F255-'Russian Bonds'!F254</f>
        <v>3.9999999999999147E-2</v>
      </c>
      <c r="G254">
        <f>'Russian Bonds'!G255-'Russian Bonds'!G254</f>
        <v>3.0000000000001137E-2</v>
      </c>
      <c r="H254">
        <f>'Russian Bonds'!H255-'Russian Bonds'!H254</f>
        <v>4.9999999999999822E-2</v>
      </c>
      <c r="I254">
        <f>'Russian Bonds'!I255-'Russian Bonds'!I254</f>
        <v>8.0000000000000071E-2</v>
      </c>
      <c r="J254">
        <f>'Russian Bonds'!J255-'Russian Bonds'!J254</f>
        <v>8.9999999999999858E-2</v>
      </c>
      <c r="K254">
        <f>'Russian Bonds'!K255-'Russian Bonds'!K254</f>
        <v>8.9999999999999858E-2</v>
      </c>
      <c r="L254">
        <f>'Russian Bonds'!L255-'Russian Bonds'!L254</f>
        <v>8.0000000000000071E-2</v>
      </c>
      <c r="M254">
        <f>'Russian Bonds'!M255-'Russian Bonds'!M254</f>
        <v>8.0000000000000071E-2</v>
      </c>
      <c r="O254" s="129">
        <f t="shared" si="47"/>
        <v>8.9999999999999858E-2</v>
      </c>
      <c r="P254" s="170">
        <f>List1R!X311</f>
        <v>5.5646128271681983</v>
      </c>
    </row>
    <row r="255" spans="1:34" x14ac:dyDescent="0.2">
      <c r="A255" s="106">
        <v>41303</v>
      </c>
      <c r="B255">
        <f>'Russian Bonds'!B256-'Russian Bonds'!B255</f>
        <v>4.9999999999998934E-2</v>
      </c>
      <c r="C255">
        <f>'Russian Bonds'!C256-'Russian Bonds'!C255</f>
        <v>8.0000000000000071E-2</v>
      </c>
      <c r="D255">
        <f>'Russian Bonds'!D256-'Russian Bonds'!D255</f>
        <v>0.10999999999999943</v>
      </c>
      <c r="E255">
        <f>'Russian Bonds'!E256-'Russian Bonds'!E255</f>
        <v>0.11000000000000121</v>
      </c>
      <c r="F255">
        <f>'Russian Bonds'!F256-'Russian Bonds'!F255</f>
        <v>8.0000000000000071E-2</v>
      </c>
      <c r="G255">
        <f>'Russian Bonds'!G256-'Russian Bonds'!G255</f>
        <v>4.9999999999998934E-2</v>
      </c>
      <c r="H255">
        <f>'Russian Bonds'!H256-'Russian Bonds'!H255</f>
        <v>0</v>
      </c>
      <c r="I255">
        <f>'Russian Bonds'!I256-'Russian Bonds'!I255</f>
        <v>-4.9999999999998934E-2</v>
      </c>
      <c r="J255">
        <f>'Russian Bonds'!J256-'Russian Bonds'!J255</f>
        <v>-8.0000000000000071E-2</v>
      </c>
      <c r="K255">
        <f>'Russian Bonds'!K256-'Russian Bonds'!K255</f>
        <v>-0.11000000000000121</v>
      </c>
      <c r="L255">
        <f>'Russian Bonds'!L256-'Russian Bonds'!L255</f>
        <v>-9.9999999999999645E-2</v>
      </c>
      <c r="M255">
        <f>'Russian Bonds'!M256-'Russian Bonds'!M255</f>
        <v>-8.0000000000000071E-2</v>
      </c>
      <c r="O255" s="129">
        <f t="shared" si="47"/>
        <v>0.11000000000000121</v>
      </c>
      <c r="P255" s="170">
        <f>List1R!X312</f>
        <v>5.5965439316692747</v>
      </c>
    </row>
    <row r="256" spans="1:34" x14ac:dyDescent="0.2">
      <c r="A256" s="106">
        <v>41304</v>
      </c>
      <c r="B256">
        <f>'Russian Bonds'!B257-'Russian Bonds'!B256</f>
        <v>0.12000000000000099</v>
      </c>
      <c r="C256">
        <f>'Russian Bonds'!C257-'Russian Bonds'!C256</f>
        <v>7.0000000000000284E-2</v>
      </c>
      <c r="D256">
        <f>'Russian Bonds'!D257-'Russian Bonds'!D256</f>
        <v>3.0000000000001137E-2</v>
      </c>
      <c r="E256">
        <f>'Russian Bonds'!E257-'Russian Bonds'!E256</f>
        <v>0</v>
      </c>
      <c r="F256">
        <f>'Russian Bonds'!F257-'Russian Bonds'!F256</f>
        <v>-6.9999999999998508E-2</v>
      </c>
      <c r="G256">
        <f>'Russian Bonds'!G257-'Russian Bonds'!G256</f>
        <v>-7.0000000000000284E-2</v>
      </c>
      <c r="H256">
        <f>'Russian Bonds'!H257-'Russian Bonds'!H256</f>
        <v>-2.9999999999999361E-2</v>
      </c>
      <c r="I256">
        <f>'Russian Bonds'!I257-'Russian Bonds'!I256</f>
        <v>0</v>
      </c>
      <c r="J256">
        <f>'Russian Bonds'!J257-'Russian Bonds'!J256</f>
        <v>9.9999999999997868E-3</v>
      </c>
      <c r="K256">
        <f>'Russian Bonds'!K257-'Russian Bonds'!K256</f>
        <v>3.0000000000001137E-2</v>
      </c>
      <c r="L256">
        <f>'Russian Bonds'!L257-'Russian Bonds'!L256</f>
        <v>2.9999999999999361E-2</v>
      </c>
      <c r="M256">
        <f>'Russian Bonds'!M257-'Russian Bonds'!M256</f>
        <v>9.9999999999997868E-3</v>
      </c>
      <c r="O256" s="129">
        <f t="shared" si="47"/>
        <v>7.0000000000000284E-2</v>
      </c>
      <c r="P256" s="170">
        <f>List1R!X313</f>
        <v>5.5727806637590991</v>
      </c>
    </row>
    <row r="257" spans="1:16" x14ac:dyDescent="0.2">
      <c r="A257" s="223">
        <v>41305</v>
      </c>
      <c r="B257" s="224">
        <f>'Russian Bonds'!B258-'Russian Bonds'!B257</f>
        <v>-8.0000000000000071E-2</v>
      </c>
      <c r="C257" s="224">
        <f>'Russian Bonds'!C258-'Russian Bonds'!C257</f>
        <v>-9.9999999999999645E-2</v>
      </c>
      <c r="D257" s="224">
        <f>'Russian Bonds'!D258-'Russian Bonds'!D257</f>
        <v>-0.11000000000000121</v>
      </c>
      <c r="E257" s="224">
        <f>'Russian Bonds'!E258-'Russian Bonds'!E257</f>
        <v>-0.11000000000000121</v>
      </c>
      <c r="F257" s="224">
        <f>'Russian Bonds'!F258-'Russian Bonds'!F257</f>
        <v>-5.0000000000000711E-2</v>
      </c>
      <c r="G257" s="224">
        <f>'Russian Bonds'!G258-'Russian Bonds'!G257</f>
        <v>0</v>
      </c>
      <c r="H257" s="224">
        <f>'Russian Bonds'!H258-'Russian Bonds'!H257</f>
        <v>0</v>
      </c>
      <c r="I257" s="224">
        <f>'Russian Bonds'!I258-'Russian Bonds'!I257</f>
        <v>-5.0000000000000711E-2</v>
      </c>
      <c r="J257" s="224">
        <f>'Russian Bonds'!J258-'Russian Bonds'!J257</f>
        <v>-9.9999999999999645E-2</v>
      </c>
      <c r="K257" s="224">
        <f>'Russian Bonds'!K258-'Russian Bonds'!K257</f>
        <v>-0.15000000000000036</v>
      </c>
      <c r="L257" s="224">
        <f>'Russian Bonds'!L258-'Russian Bonds'!L257</f>
        <v>-0.17999999999999972</v>
      </c>
      <c r="M257" s="224">
        <f>'Russian Bonds'!M258-'Russian Bonds'!M257</f>
        <v>-0.21000000000000085</v>
      </c>
      <c r="N257" s="224"/>
      <c r="O257" s="225">
        <f t="shared" si="47"/>
        <v>0</v>
      </c>
      <c r="P257" s="226">
        <f>List1R!X314</f>
        <v>5.6032666255088843</v>
      </c>
    </row>
    <row r="258" spans="1:16" x14ac:dyDescent="0.2">
      <c r="A258" s="106">
        <v>41306</v>
      </c>
      <c r="B258">
        <f>'Russian Bonds'!B259-'Russian Bonds'!B258</f>
        <v>3.9999999999999147E-2</v>
      </c>
      <c r="C258">
        <f>'Russian Bonds'!C259-'Russian Bonds'!C258</f>
        <v>6.0000000000000497E-2</v>
      </c>
      <c r="D258">
        <f>'Russian Bonds'!D259-'Russian Bonds'!D258</f>
        <v>8.0000000000000071E-2</v>
      </c>
      <c r="E258">
        <f>'Russian Bonds'!E259-'Russian Bonds'!E258</f>
        <v>8.0000000000000071E-2</v>
      </c>
      <c r="F258">
        <f>'Russian Bonds'!F259-'Russian Bonds'!F258</f>
        <v>7.0000000000000284E-2</v>
      </c>
      <c r="G258">
        <f>'Russian Bonds'!G259-'Russian Bonds'!G258</f>
        <v>6.0000000000000497E-2</v>
      </c>
      <c r="H258">
        <f>'Russian Bonds'!H259-'Russian Bonds'!H258</f>
        <v>2.9999999999999361E-2</v>
      </c>
      <c r="I258">
        <f>'Russian Bonds'!I259-'Russian Bonds'!I258</f>
        <v>1.9999999999999574E-2</v>
      </c>
      <c r="J258">
        <f>'Russian Bonds'!J259-'Russian Bonds'!J258</f>
        <v>1.9999999999999574E-2</v>
      </c>
      <c r="K258">
        <f>'Russian Bonds'!K259-'Russian Bonds'!K258</f>
        <v>2.9999999999999361E-2</v>
      </c>
      <c r="L258">
        <f>'Russian Bonds'!L259-'Russian Bonds'!L258</f>
        <v>4.0000000000000924E-2</v>
      </c>
      <c r="M258">
        <f>'Russian Bonds'!M259-'Russian Bonds'!M258</f>
        <v>4.0000000000000924E-2</v>
      </c>
      <c r="O258" s="129">
        <f t="shared" si="47"/>
        <v>8.0000000000000071E-2</v>
      </c>
      <c r="P258" s="170">
        <f>List1R!X315</f>
        <v>5.5944673361248496</v>
      </c>
    </row>
    <row r="259" spans="1:16" x14ac:dyDescent="0.2">
      <c r="A259" s="106">
        <v>41307</v>
      </c>
      <c r="B259">
        <f>'Russian Bonds'!B260-'Russian Bonds'!B259</f>
        <v>5.0000000000000711E-2</v>
      </c>
      <c r="C259">
        <f>'Russian Bonds'!C260-'Russian Bonds'!C259</f>
        <v>3.9999999999999147E-2</v>
      </c>
      <c r="D259">
        <f>'Russian Bonds'!D260-'Russian Bonds'!D259</f>
        <v>3.0000000000001137E-2</v>
      </c>
      <c r="E259">
        <f>'Russian Bonds'!E260-'Russian Bonds'!E259</f>
        <v>4.0000000000000924E-2</v>
      </c>
      <c r="F259">
        <f>'Russian Bonds'!F260-'Russian Bonds'!F259</f>
        <v>3.9999999999999147E-2</v>
      </c>
      <c r="G259">
        <f>'Russian Bonds'!G260-'Russian Bonds'!G259</f>
        <v>-2.9999999999999361E-2</v>
      </c>
      <c r="H259">
        <f>'Russian Bonds'!H260-'Russian Bonds'!H259</f>
        <v>-4.9999999999999822E-2</v>
      </c>
      <c r="I259">
        <f>'Russian Bonds'!I260-'Russian Bonds'!I259</f>
        <v>-2.9999999999999361E-2</v>
      </c>
      <c r="J259">
        <f>'Russian Bonds'!J260-'Russian Bonds'!J259</f>
        <v>-9.9999999999997868E-3</v>
      </c>
      <c r="K259">
        <f>'Russian Bonds'!K260-'Russian Bonds'!K259</f>
        <v>-2.9999999999999361E-2</v>
      </c>
      <c r="L259">
        <f>'Russian Bonds'!L260-'Russian Bonds'!L259</f>
        <v>-6.0000000000000497E-2</v>
      </c>
      <c r="M259">
        <f>'Russian Bonds'!M260-'Russian Bonds'!M259</f>
        <v>-8.9999999999999858E-2</v>
      </c>
      <c r="O259" s="129">
        <f t="shared" si="47"/>
        <v>4.0000000000000924E-2</v>
      </c>
      <c r="P259" s="170">
        <f>List1R!X316</f>
        <v>5.6391821712335641</v>
      </c>
    </row>
    <row r="260" spans="1:16" x14ac:dyDescent="0.2">
      <c r="A260" s="106">
        <v>41310</v>
      </c>
      <c r="B260">
        <f>'Russian Bonds'!B261-'Russian Bonds'!B260</f>
        <v>1.9999999999999574E-2</v>
      </c>
      <c r="C260">
        <f>'Russian Bonds'!C261-'Russian Bonds'!C260</f>
        <v>9.9999999999997868E-3</v>
      </c>
      <c r="D260">
        <f>'Russian Bonds'!D261-'Russian Bonds'!D260</f>
        <v>9.9999999999997868E-3</v>
      </c>
      <c r="E260">
        <f>'Russian Bonds'!E261-'Russian Bonds'!E260</f>
        <v>9.9999999999997868E-3</v>
      </c>
      <c r="F260">
        <f>'Russian Bonds'!F261-'Russian Bonds'!F260</f>
        <v>3.0000000000001137E-2</v>
      </c>
      <c r="G260">
        <f>'Russian Bonds'!G261-'Russian Bonds'!G260</f>
        <v>8.0000000000000071E-2</v>
      </c>
      <c r="H260">
        <f>'Russian Bonds'!H261-'Russian Bonds'!H260</f>
        <v>0.11000000000000032</v>
      </c>
      <c r="I260">
        <f>'Russian Bonds'!I261-'Russian Bonds'!I260</f>
        <v>0.12000000000000099</v>
      </c>
      <c r="J260">
        <f>'Russian Bonds'!J261-'Russian Bonds'!J260</f>
        <v>9.9999999999999645E-2</v>
      </c>
      <c r="K260">
        <f>'Russian Bonds'!K261-'Russian Bonds'!K260</f>
        <v>4.0000000000000924E-2</v>
      </c>
      <c r="L260">
        <f>'Russian Bonds'!L261-'Russian Bonds'!L260</f>
        <v>-9.9999999999997868E-3</v>
      </c>
      <c r="M260">
        <f>'Russian Bonds'!M261-'Russian Bonds'!M260</f>
        <v>-5.0000000000000711E-2</v>
      </c>
      <c r="O260" s="129">
        <f t="shared" ref="O260:O323" si="48">MAX(C260:M260)</f>
        <v>0.12000000000000099</v>
      </c>
      <c r="P260" s="170">
        <f>List1R!X317</f>
        <v>5.6314193541566633</v>
      </c>
    </row>
    <row r="261" spans="1:16" x14ac:dyDescent="0.2">
      <c r="A261" s="106">
        <v>41311</v>
      </c>
      <c r="B261">
        <f>'Russian Bonds'!B262-'Russian Bonds'!B261</f>
        <v>1.9999999999999574E-2</v>
      </c>
      <c r="C261">
        <f>'Russian Bonds'!C262-'Russian Bonds'!C261</f>
        <v>1.9999999999999574E-2</v>
      </c>
      <c r="D261">
        <f>'Russian Bonds'!D262-'Russian Bonds'!D261</f>
        <v>1.9999999999999574E-2</v>
      </c>
      <c r="E261">
        <f>'Russian Bonds'!E262-'Russian Bonds'!E261</f>
        <v>1.9999999999999574E-2</v>
      </c>
      <c r="F261">
        <f>'Russian Bonds'!F262-'Russian Bonds'!F261</f>
        <v>1.9999999999999574E-2</v>
      </c>
      <c r="G261">
        <f>'Russian Bonds'!G262-'Russian Bonds'!G261</f>
        <v>0</v>
      </c>
      <c r="H261">
        <f>'Russian Bonds'!H262-'Russian Bonds'!H261</f>
        <v>0</v>
      </c>
      <c r="I261">
        <f>'Russian Bonds'!I262-'Russian Bonds'!I261</f>
        <v>0</v>
      </c>
      <c r="J261">
        <f>'Russian Bonds'!J262-'Russian Bonds'!J261</f>
        <v>-1.9999999999999574E-2</v>
      </c>
      <c r="K261">
        <f>'Russian Bonds'!K262-'Russian Bonds'!K261</f>
        <v>-5.0000000000000711E-2</v>
      </c>
      <c r="L261">
        <f>'Russian Bonds'!L262-'Russian Bonds'!L261</f>
        <v>-6.0000000000000497E-2</v>
      </c>
      <c r="M261">
        <f>'Russian Bonds'!M262-'Russian Bonds'!M261</f>
        <v>-8.9999999999999858E-2</v>
      </c>
      <c r="O261" s="129">
        <f t="shared" si="48"/>
        <v>1.9999999999999574E-2</v>
      </c>
      <c r="P261" s="170">
        <f>List1R!X318</f>
        <v>5.6442337518696153</v>
      </c>
    </row>
    <row r="262" spans="1:16" x14ac:dyDescent="0.2">
      <c r="A262" s="106">
        <v>41312</v>
      </c>
      <c r="B262">
        <f>'Russian Bonds'!B263-'Russian Bonds'!B262</f>
        <v>4.0000000000000924E-2</v>
      </c>
      <c r="C262">
        <f>'Russian Bonds'!C263-'Russian Bonds'!C262</f>
        <v>2.000000000000135E-2</v>
      </c>
      <c r="D262">
        <f>'Russian Bonds'!D263-'Russian Bonds'!D262</f>
        <v>0</v>
      </c>
      <c r="E262">
        <f>'Russian Bonds'!E263-'Russian Bonds'!E262</f>
        <v>-9.9999999999997868E-3</v>
      </c>
      <c r="F262">
        <f>'Russian Bonds'!F263-'Russian Bonds'!F262</f>
        <v>-3.0000000000001137E-2</v>
      </c>
      <c r="G262">
        <f>'Russian Bonds'!G263-'Russian Bonds'!G262</f>
        <v>-4.0000000000000924E-2</v>
      </c>
      <c r="H262">
        <f>'Russian Bonds'!H263-'Russian Bonds'!H262</f>
        <v>-6.0000000000000497E-2</v>
      </c>
      <c r="I262">
        <f>'Russian Bonds'!I263-'Russian Bonds'!I262</f>
        <v>-7.0000000000000284E-2</v>
      </c>
      <c r="J262">
        <f>'Russian Bonds'!J263-'Russian Bonds'!J262</f>
        <v>-6.0000000000000497E-2</v>
      </c>
      <c r="K262">
        <f>'Russian Bonds'!K263-'Russian Bonds'!K262</f>
        <v>-9.9999999999997868E-3</v>
      </c>
      <c r="L262">
        <f>'Russian Bonds'!L263-'Russian Bonds'!L262</f>
        <v>1.9999999999999574E-2</v>
      </c>
      <c r="M262">
        <f>'Russian Bonds'!M263-'Russian Bonds'!M262</f>
        <v>5.0000000000000711E-2</v>
      </c>
      <c r="O262" s="129">
        <f t="shared" si="48"/>
        <v>5.0000000000000711E-2</v>
      </c>
      <c r="P262" s="170">
        <f>List1R!X319</f>
        <v>5.6385473028467512</v>
      </c>
    </row>
    <row r="263" spans="1:16" x14ac:dyDescent="0.2">
      <c r="A263" s="106">
        <v>41313</v>
      </c>
      <c r="B263">
        <f>'Russian Bonds'!B264-'Russian Bonds'!B263</f>
        <v>-1.9999999999999574E-2</v>
      </c>
      <c r="C263">
        <f>'Russian Bonds'!C264-'Russian Bonds'!C263</f>
        <v>9.9999999999997868E-3</v>
      </c>
      <c r="D263">
        <f>'Russian Bonds'!D264-'Russian Bonds'!D263</f>
        <v>2.9999999999999361E-2</v>
      </c>
      <c r="E263">
        <f>'Russian Bonds'!E264-'Russian Bonds'!E263</f>
        <v>2.9999999999999361E-2</v>
      </c>
      <c r="F263">
        <f>'Russian Bonds'!F264-'Russian Bonds'!F263</f>
        <v>4.0000000000000924E-2</v>
      </c>
      <c r="G263">
        <f>'Russian Bonds'!G264-'Russian Bonds'!G263</f>
        <v>4.0000000000000924E-2</v>
      </c>
      <c r="H263">
        <f>'Russian Bonds'!H264-'Russian Bonds'!H263</f>
        <v>9.9999999999997868E-3</v>
      </c>
      <c r="I263">
        <f>'Russian Bonds'!I264-'Russian Bonds'!I263</f>
        <v>-2.000000000000135E-2</v>
      </c>
      <c r="J263">
        <f>'Russian Bonds'!J264-'Russian Bonds'!J263</f>
        <v>-3.9999999999999147E-2</v>
      </c>
      <c r="K263">
        <f>'Russian Bonds'!K264-'Russian Bonds'!K263</f>
        <v>-4.0000000000000924E-2</v>
      </c>
      <c r="L263">
        <f>'Russian Bonds'!L264-'Russian Bonds'!L263</f>
        <v>-2.9999999999999361E-2</v>
      </c>
      <c r="M263">
        <f>'Russian Bonds'!M264-'Russian Bonds'!M263</f>
        <v>-2.000000000000135E-2</v>
      </c>
      <c r="O263" s="129">
        <f t="shared" si="48"/>
        <v>4.0000000000000924E-2</v>
      </c>
      <c r="P263" s="170">
        <f>List1R!X320</f>
        <v>5.6533203626998869</v>
      </c>
    </row>
    <row r="264" spans="1:16" x14ac:dyDescent="0.2">
      <c r="A264" s="106">
        <v>41314</v>
      </c>
      <c r="B264">
        <f>'Russian Bonds'!B265-'Russian Bonds'!B264</f>
        <v>4.9999999999998934E-2</v>
      </c>
      <c r="C264">
        <f>'Russian Bonds'!C265-'Russian Bonds'!C264</f>
        <v>3.9999999999999147E-2</v>
      </c>
      <c r="D264">
        <f>'Russian Bonds'!D265-'Russian Bonds'!D264</f>
        <v>3.0000000000001137E-2</v>
      </c>
      <c r="E264">
        <f>'Russian Bonds'!E265-'Russian Bonds'!E264</f>
        <v>3.0000000000001137E-2</v>
      </c>
      <c r="F264">
        <f>'Russian Bonds'!F265-'Russian Bonds'!F264</f>
        <v>0</v>
      </c>
      <c r="G264">
        <f>'Russian Bonds'!G265-'Russian Bonds'!G264</f>
        <v>-3.0000000000001137E-2</v>
      </c>
      <c r="H264">
        <f>'Russian Bonds'!H265-'Russian Bonds'!H264</f>
        <v>-3.9999999999999147E-2</v>
      </c>
      <c r="I264">
        <f>'Russian Bonds'!I265-'Russian Bonds'!I264</f>
        <v>-3.9999999999999147E-2</v>
      </c>
      <c r="J264">
        <f>'Russian Bonds'!J265-'Russian Bonds'!J264</f>
        <v>-4.0000000000000924E-2</v>
      </c>
      <c r="K264">
        <f>'Russian Bonds'!K265-'Russian Bonds'!K264</f>
        <v>-3.9999999999999147E-2</v>
      </c>
      <c r="L264">
        <f>'Russian Bonds'!L265-'Russian Bonds'!L264</f>
        <v>-5.0000000000000711E-2</v>
      </c>
      <c r="M264">
        <f>'Russian Bonds'!M265-'Russian Bonds'!M264</f>
        <v>-4.9999999999998934E-2</v>
      </c>
      <c r="O264" s="129">
        <f t="shared" si="48"/>
        <v>3.9999999999999147E-2</v>
      </c>
      <c r="P264" s="170">
        <f>List1R!X321</f>
        <v>5.6536927376883401</v>
      </c>
    </row>
    <row r="265" spans="1:16" x14ac:dyDescent="0.2">
      <c r="A265" s="106">
        <v>41317</v>
      </c>
      <c r="B265">
        <f>'Russian Bonds'!B266-'Russian Bonds'!B265</f>
        <v>-9.9999999999997868E-3</v>
      </c>
      <c r="C265">
        <f>'Russian Bonds'!C266-'Russian Bonds'!C265</f>
        <v>-9.9999999999997868E-3</v>
      </c>
      <c r="D265">
        <f>'Russian Bonds'!D266-'Russian Bonds'!D265</f>
        <v>0</v>
      </c>
      <c r="E265">
        <f>'Russian Bonds'!E266-'Russian Bonds'!E265</f>
        <v>0</v>
      </c>
      <c r="F265">
        <f>'Russian Bonds'!F266-'Russian Bonds'!F265</f>
        <v>9.9999999999997868E-3</v>
      </c>
      <c r="G265">
        <f>'Russian Bonds'!G266-'Russian Bonds'!G265</f>
        <v>2.000000000000135E-2</v>
      </c>
      <c r="H265">
        <f>'Russian Bonds'!H266-'Russian Bonds'!H265</f>
        <v>2.9999999999999361E-2</v>
      </c>
      <c r="I265">
        <f>'Russian Bonds'!I266-'Russian Bonds'!I265</f>
        <v>2.9999999999999361E-2</v>
      </c>
      <c r="J265">
        <f>'Russian Bonds'!J266-'Russian Bonds'!J265</f>
        <v>3.0000000000001137E-2</v>
      </c>
      <c r="K265">
        <f>'Russian Bonds'!K266-'Russian Bonds'!K265</f>
        <v>3.9999999999999147E-2</v>
      </c>
      <c r="L265">
        <f>'Russian Bonds'!L266-'Russian Bonds'!L265</f>
        <v>5.0000000000000711E-2</v>
      </c>
      <c r="M265">
        <f>'Russian Bonds'!M266-'Russian Bonds'!M265</f>
        <v>3.9999999999999147E-2</v>
      </c>
      <c r="O265" s="129">
        <f t="shared" si="48"/>
        <v>5.0000000000000711E-2</v>
      </c>
      <c r="P265" s="170">
        <f>List1R!X322</f>
        <v>5.665149751974492</v>
      </c>
    </row>
    <row r="266" spans="1:16" x14ac:dyDescent="0.2">
      <c r="A266" s="106">
        <v>41318</v>
      </c>
      <c r="B266">
        <f>'Russian Bonds'!B267-'Russian Bonds'!B266</f>
        <v>0.15000000000000036</v>
      </c>
      <c r="C266">
        <f>'Russian Bonds'!C267-'Russian Bonds'!C266</f>
        <v>0.12000000000000099</v>
      </c>
      <c r="D266">
        <f>'Russian Bonds'!D267-'Russian Bonds'!D266</f>
        <v>8.0000000000000071E-2</v>
      </c>
      <c r="E266">
        <f>'Russian Bonds'!E267-'Russian Bonds'!E266</f>
        <v>6.9999999999998508E-2</v>
      </c>
      <c r="F266">
        <f>'Russian Bonds'!F267-'Russian Bonds'!F266</f>
        <v>6.0000000000000497E-2</v>
      </c>
      <c r="G266">
        <f>'Russian Bonds'!G267-'Russian Bonds'!G266</f>
        <v>9.9999999999999645E-2</v>
      </c>
      <c r="H266">
        <f>'Russian Bonds'!H267-'Russian Bonds'!H266</f>
        <v>0.10999999999999943</v>
      </c>
      <c r="I266">
        <f>'Russian Bonds'!I267-'Russian Bonds'!I266</f>
        <v>8.9999999999999858E-2</v>
      </c>
      <c r="J266">
        <f>'Russian Bonds'!J267-'Russian Bonds'!J266</f>
        <v>3.9999999999999147E-2</v>
      </c>
      <c r="K266">
        <f>'Russian Bonds'!K267-'Russian Bonds'!K266</f>
        <v>-1.9999999999999574E-2</v>
      </c>
      <c r="L266">
        <f>'Russian Bonds'!L267-'Russian Bonds'!L266</f>
        <v>-4.0000000000000924E-2</v>
      </c>
      <c r="M266">
        <f>'Russian Bonds'!M267-'Russian Bonds'!M266</f>
        <v>-4.9999999999998934E-2</v>
      </c>
      <c r="O266" s="129">
        <f t="shared" si="48"/>
        <v>0.12000000000000099</v>
      </c>
      <c r="P266" s="170">
        <f>List1R!X323</f>
        <v>5.6788795369302427</v>
      </c>
    </row>
    <row r="267" spans="1:16" x14ac:dyDescent="0.2">
      <c r="A267" s="106">
        <v>41319</v>
      </c>
      <c r="B267">
        <f>'Russian Bonds'!B268-'Russian Bonds'!B267</f>
        <v>-8.0000000000000071E-2</v>
      </c>
      <c r="C267">
        <f>'Russian Bonds'!C268-'Russian Bonds'!C267</f>
        <v>-2.000000000000135E-2</v>
      </c>
      <c r="D267">
        <f>'Russian Bonds'!D268-'Russian Bonds'!D267</f>
        <v>4.9999999999998934E-2</v>
      </c>
      <c r="E267">
        <f>'Russian Bonds'!E268-'Russian Bonds'!E267</f>
        <v>9.0000000000001634E-2</v>
      </c>
      <c r="F267">
        <f>'Russian Bonds'!F268-'Russian Bonds'!F267</f>
        <v>0.15000000000000036</v>
      </c>
      <c r="G267">
        <f>'Russian Bonds'!G268-'Russian Bonds'!G267</f>
        <v>0.12999999999999901</v>
      </c>
      <c r="H267">
        <f>'Russian Bonds'!H268-'Russian Bonds'!H267</f>
        <v>9.0000000000001634E-2</v>
      </c>
      <c r="I267">
        <f>'Russian Bonds'!I268-'Russian Bonds'!I267</f>
        <v>6.0000000000000497E-2</v>
      </c>
      <c r="J267">
        <f>'Russian Bonds'!J268-'Russian Bonds'!J267</f>
        <v>4.0000000000000924E-2</v>
      </c>
      <c r="K267">
        <f>'Russian Bonds'!K268-'Russian Bonds'!K267</f>
        <v>4.0000000000000924E-2</v>
      </c>
      <c r="L267">
        <f>'Russian Bonds'!L268-'Russian Bonds'!L267</f>
        <v>4.0000000000000924E-2</v>
      </c>
      <c r="M267">
        <f>'Russian Bonds'!M268-'Russian Bonds'!M267</f>
        <v>2.9999999999999361E-2</v>
      </c>
      <c r="O267" s="129">
        <f t="shared" si="48"/>
        <v>0.15000000000000036</v>
      </c>
      <c r="P267" s="170">
        <f>List1R!X324</f>
        <v>5.6661030684442197</v>
      </c>
    </row>
    <row r="268" spans="1:16" x14ac:dyDescent="0.2">
      <c r="A268" s="106">
        <v>41320</v>
      </c>
      <c r="B268">
        <f>'Russian Bonds'!B269-'Russian Bonds'!B268</f>
        <v>0.12999999999999901</v>
      </c>
      <c r="C268">
        <f>'Russian Bonds'!C269-'Russian Bonds'!C268</f>
        <v>0.10000000000000142</v>
      </c>
      <c r="D268">
        <f>'Russian Bonds'!D269-'Russian Bonds'!D268</f>
        <v>6.0000000000000497E-2</v>
      </c>
      <c r="E268">
        <f>'Russian Bonds'!E269-'Russian Bonds'!E268</f>
        <v>3.9999999999999147E-2</v>
      </c>
      <c r="F268">
        <f>'Russian Bonds'!F269-'Russian Bonds'!F268</f>
        <v>9.9999999999997868E-3</v>
      </c>
      <c r="G268">
        <f>'Russian Bonds'!G269-'Russian Bonds'!G268</f>
        <v>9.9999999999997868E-3</v>
      </c>
      <c r="H268">
        <f>'Russian Bonds'!H269-'Russian Bonds'!H268</f>
        <v>2.9999999999999361E-2</v>
      </c>
      <c r="I268">
        <f>'Russian Bonds'!I269-'Russian Bonds'!I268</f>
        <v>4.0000000000000924E-2</v>
      </c>
      <c r="J268">
        <f>'Russian Bonds'!J269-'Russian Bonds'!J268</f>
        <v>4.9999999999998934E-2</v>
      </c>
      <c r="K268">
        <f>'Russian Bonds'!K269-'Russian Bonds'!K268</f>
        <v>9.9999999999997868E-3</v>
      </c>
      <c r="L268">
        <f>'Russian Bonds'!L269-'Russian Bonds'!L268</f>
        <v>-1.9999999999999574E-2</v>
      </c>
      <c r="M268">
        <f>'Russian Bonds'!M269-'Russian Bonds'!M268</f>
        <v>-5.0000000000000711E-2</v>
      </c>
      <c r="O268" s="129">
        <f t="shared" si="48"/>
        <v>0.10000000000000142</v>
      </c>
      <c r="P268" s="170">
        <f>List1R!X325</f>
        <v>5.6741346687801313</v>
      </c>
    </row>
    <row r="269" spans="1:16" x14ac:dyDescent="0.2">
      <c r="A269" s="106">
        <v>41321</v>
      </c>
      <c r="B269">
        <f>'Russian Bonds'!B270-'Russian Bonds'!B269</f>
        <v>-6.9999999999998508E-2</v>
      </c>
      <c r="C269">
        <f>'Russian Bonds'!C270-'Russian Bonds'!C269</f>
        <v>-0.12000000000000099</v>
      </c>
      <c r="D269">
        <f>'Russian Bonds'!D270-'Russian Bonds'!D269</f>
        <v>-0.14000000000000057</v>
      </c>
      <c r="E269">
        <f>'Russian Bonds'!E270-'Russian Bonds'!E269</f>
        <v>-0.15000000000000036</v>
      </c>
      <c r="F269">
        <f>'Russian Bonds'!F270-'Russian Bonds'!F269</f>
        <v>-0.11000000000000121</v>
      </c>
      <c r="G269">
        <f>'Russian Bonds'!G270-'Russian Bonds'!G269</f>
        <v>-6.9999999999998508E-2</v>
      </c>
      <c r="H269">
        <f>'Russian Bonds'!H270-'Russian Bonds'!H269</f>
        <v>-9.9999999999997868E-3</v>
      </c>
      <c r="I269">
        <f>'Russian Bonds'!I270-'Russian Bonds'!I269</f>
        <v>1.9999999999999574E-2</v>
      </c>
      <c r="J269">
        <f>'Russian Bonds'!J270-'Russian Bonds'!J269</f>
        <v>9.9999999999997868E-3</v>
      </c>
      <c r="K269">
        <f>'Russian Bonds'!K270-'Russian Bonds'!K269</f>
        <v>-2.000000000000135E-2</v>
      </c>
      <c r="L269">
        <f>'Russian Bonds'!L270-'Russian Bonds'!L269</f>
        <v>-6.0000000000000497E-2</v>
      </c>
      <c r="M269">
        <f>'Russian Bonds'!M270-'Russian Bonds'!M269</f>
        <v>-9.9999999999999645E-2</v>
      </c>
      <c r="O269" s="129">
        <f t="shared" si="48"/>
        <v>1.9999999999999574E-2</v>
      </c>
      <c r="P269" s="170">
        <f>List1R!X326</f>
        <v>5.6660162319550791</v>
      </c>
    </row>
    <row r="270" spans="1:16" x14ac:dyDescent="0.2">
      <c r="A270" s="106">
        <v>41324</v>
      </c>
      <c r="B270">
        <f>'Russian Bonds'!B271-'Russian Bonds'!B270</f>
        <v>4.9999999999998934E-2</v>
      </c>
      <c r="C270">
        <f>'Russian Bonds'!C271-'Russian Bonds'!C270</f>
        <v>2.9999999999999361E-2</v>
      </c>
      <c r="D270">
        <f>'Russian Bonds'!D271-'Russian Bonds'!D270</f>
        <v>3.0000000000001137E-2</v>
      </c>
      <c r="E270">
        <f>'Russian Bonds'!E271-'Russian Bonds'!E270</f>
        <v>3.0000000000001137E-2</v>
      </c>
      <c r="F270">
        <f>'Russian Bonds'!F271-'Russian Bonds'!F270</f>
        <v>4.0000000000000924E-2</v>
      </c>
      <c r="G270">
        <f>'Russian Bonds'!G271-'Russian Bonds'!G270</f>
        <v>3.9999999999999147E-2</v>
      </c>
      <c r="H270">
        <f>'Russian Bonds'!H271-'Russian Bonds'!H270</f>
        <v>3.9999999999999147E-2</v>
      </c>
      <c r="I270">
        <f>'Russian Bonds'!I271-'Russian Bonds'!I270</f>
        <v>2.9999999999999361E-2</v>
      </c>
      <c r="J270">
        <f>'Russian Bonds'!J271-'Russian Bonds'!J270</f>
        <v>1.0000000000001563E-2</v>
      </c>
      <c r="K270">
        <f>'Russian Bonds'!K271-'Russian Bonds'!K270</f>
        <v>-9.9999999999997868E-3</v>
      </c>
      <c r="L270">
        <f>'Russian Bonds'!L271-'Russian Bonds'!L270</f>
        <v>-1.9999999999999574E-2</v>
      </c>
      <c r="M270">
        <f>'Russian Bonds'!M271-'Russian Bonds'!M270</f>
        <v>-2.9999999999999361E-2</v>
      </c>
      <c r="O270" s="129">
        <f t="shared" si="48"/>
        <v>4.0000000000000924E-2</v>
      </c>
      <c r="P270" s="170">
        <f>List1R!X327</f>
        <v>5.6662215791882238</v>
      </c>
    </row>
    <row r="271" spans="1:16" x14ac:dyDescent="0.2">
      <c r="A271" s="106">
        <v>41325</v>
      </c>
      <c r="B271">
        <f>'Russian Bonds'!B272-'Russian Bonds'!B271</f>
        <v>8.0000000000000071E-2</v>
      </c>
      <c r="C271">
        <f>'Russian Bonds'!C272-'Russian Bonds'!C271</f>
        <v>0.11000000000000121</v>
      </c>
      <c r="D271">
        <f>'Russian Bonds'!D272-'Russian Bonds'!D271</f>
        <v>0.10999999999999943</v>
      </c>
      <c r="E271">
        <f>'Russian Bonds'!E272-'Russian Bonds'!E271</f>
        <v>9.9999999999999645E-2</v>
      </c>
      <c r="F271">
        <f>'Russian Bonds'!F272-'Russian Bonds'!F271</f>
        <v>6.0000000000000497E-2</v>
      </c>
      <c r="G271">
        <f>'Russian Bonds'!G272-'Russian Bonds'!G271</f>
        <v>4.0000000000000924E-2</v>
      </c>
      <c r="H271">
        <f>'Russian Bonds'!H272-'Russian Bonds'!H271</f>
        <v>0</v>
      </c>
      <c r="I271">
        <f>'Russian Bonds'!I272-'Russian Bonds'!I271</f>
        <v>-9.9999999999997868E-3</v>
      </c>
      <c r="J271">
        <f>'Russian Bonds'!J272-'Russian Bonds'!J271</f>
        <v>-1.0000000000001563E-2</v>
      </c>
      <c r="K271">
        <f>'Russian Bonds'!K272-'Russian Bonds'!K271</f>
        <v>2.000000000000135E-2</v>
      </c>
      <c r="L271">
        <f>'Russian Bonds'!L272-'Russian Bonds'!L271</f>
        <v>3.9999999999999147E-2</v>
      </c>
      <c r="M271">
        <f>'Russian Bonds'!M272-'Russian Bonds'!M271</f>
        <v>3.9999999999999147E-2</v>
      </c>
      <c r="O271" s="129">
        <f t="shared" si="48"/>
        <v>0.11000000000000121</v>
      </c>
      <c r="P271" s="170">
        <f>List1R!X328</f>
        <v>5.674228087041822</v>
      </c>
    </row>
    <row r="272" spans="1:16" x14ac:dyDescent="0.2">
      <c r="A272" s="106">
        <v>41326</v>
      </c>
      <c r="B272">
        <f>'Russian Bonds'!B273-'Russian Bonds'!B272</f>
        <v>-0.15000000000000036</v>
      </c>
      <c r="C272">
        <f>'Russian Bonds'!C273-'Russian Bonds'!C272</f>
        <v>-0.14000000000000057</v>
      </c>
      <c r="D272">
        <f>'Russian Bonds'!D273-'Russian Bonds'!D272</f>
        <v>-0.11999999999999922</v>
      </c>
      <c r="E272">
        <f>'Russian Bonds'!E273-'Russian Bonds'!E272</f>
        <v>-9.9999999999999645E-2</v>
      </c>
      <c r="F272">
        <f>'Russian Bonds'!F273-'Russian Bonds'!F272</f>
        <v>-2.000000000000135E-2</v>
      </c>
      <c r="G272">
        <f>'Russian Bonds'!G273-'Russian Bonds'!G272</f>
        <v>2.9999999999999361E-2</v>
      </c>
      <c r="H272">
        <f>'Russian Bonds'!H273-'Russian Bonds'!H272</f>
        <v>4.0000000000000924E-2</v>
      </c>
      <c r="I272">
        <f>'Russian Bonds'!I273-'Russian Bonds'!I272</f>
        <v>9.9999999999997868E-3</v>
      </c>
      <c r="J272">
        <f>'Russian Bonds'!J273-'Russian Bonds'!J272</f>
        <v>2.000000000000135E-2</v>
      </c>
      <c r="K272">
        <f>'Russian Bonds'!K273-'Russian Bonds'!K272</f>
        <v>3.9999999999999147E-2</v>
      </c>
      <c r="L272">
        <f>'Russian Bonds'!L273-'Russian Bonds'!L272</f>
        <v>4.0000000000000924E-2</v>
      </c>
      <c r="M272">
        <f>'Russian Bonds'!M273-'Russian Bonds'!M272</f>
        <v>4.0000000000000924E-2</v>
      </c>
      <c r="O272" s="129">
        <f t="shared" si="48"/>
        <v>4.0000000000000924E-2</v>
      </c>
      <c r="P272" s="170">
        <f>List1R!X329</f>
        <v>5.6788975077712127</v>
      </c>
    </row>
    <row r="273" spans="1:16" x14ac:dyDescent="0.2">
      <c r="A273" s="106">
        <v>41328</v>
      </c>
      <c r="B273">
        <f>'Russian Bonds'!B274-'Russian Bonds'!B273</f>
        <v>0.19000000000000128</v>
      </c>
      <c r="C273">
        <f>'Russian Bonds'!C274-'Russian Bonds'!C273</f>
        <v>0.16000000000000014</v>
      </c>
      <c r="D273">
        <f>'Russian Bonds'!D274-'Russian Bonds'!D273</f>
        <v>0.12999999999999901</v>
      </c>
      <c r="E273">
        <f>'Russian Bonds'!E274-'Russian Bonds'!E273</f>
        <v>9.9999999999999645E-2</v>
      </c>
      <c r="F273">
        <f>'Russian Bonds'!F274-'Russian Bonds'!F273</f>
        <v>-1.9999999999999574E-2</v>
      </c>
      <c r="G273">
        <f>'Russian Bonds'!G274-'Russian Bonds'!G273</f>
        <v>-8.9999999999999858E-2</v>
      </c>
      <c r="H273">
        <f>'Russian Bonds'!H274-'Russian Bonds'!H273</f>
        <v>-8.9999999999999858E-2</v>
      </c>
      <c r="I273">
        <f>'Russian Bonds'!I274-'Russian Bonds'!I273</f>
        <v>-3.9999999999999147E-2</v>
      </c>
      <c r="J273">
        <f>'Russian Bonds'!J274-'Russian Bonds'!J273</f>
        <v>-2.000000000000135E-2</v>
      </c>
      <c r="K273">
        <f>'Russian Bonds'!K274-'Russian Bonds'!K273</f>
        <v>-3.9999999999999147E-2</v>
      </c>
      <c r="L273">
        <f>'Russian Bonds'!L274-'Russian Bonds'!L273</f>
        <v>-5.0000000000000711E-2</v>
      </c>
      <c r="M273">
        <f>'Russian Bonds'!M274-'Russian Bonds'!M273</f>
        <v>-4.0000000000000924E-2</v>
      </c>
      <c r="O273" s="129">
        <f t="shared" si="48"/>
        <v>0.16000000000000014</v>
      </c>
      <c r="P273" s="170">
        <f>List1R!X330</f>
        <v>5.6733348900900049</v>
      </c>
    </row>
    <row r="274" spans="1:16" x14ac:dyDescent="0.2">
      <c r="A274" s="106">
        <v>41331</v>
      </c>
      <c r="B274">
        <f>'Russian Bonds'!B275-'Russian Bonds'!B274</f>
        <v>8.0000000000000071E-2</v>
      </c>
      <c r="C274">
        <f>'Russian Bonds'!C275-'Russian Bonds'!C274</f>
        <v>8.9999999999999858E-2</v>
      </c>
      <c r="D274">
        <f>'Russian Bonds'!D275-'Russian Bonds'!D274</f>
        <v>8.9999999999999858E-2</v>
      </c>
      <c r="E274">
        <f>'Russian Bonds'!E275-'Russian Bonds'!E274</f>
        <v>9.9999999999999645E-2</v>
      </c>
      <c r="F274">
        <f>'Russian Bonds'!F275-'Russian Bonds'!F274</f>
        <v>0.10999999999999943</v>
      </c>
      <c r="G274">
        <f>'Russian Bonds'!G275-'Russian Bonds'!G274</f>
        <v>0.10999999999999943</v>
      </c>
      <c r="H274">
        <f>'Russian Bonds'!H275-'Russian Bonds'!H274</f>
        <v>9.9999999999999645E-2</v>
      </c>
      <c r="I274">
        <f>'Russian Bonds'!I275-'Russian Bonds'!I274</f>
        <v>8.0000000000000071E-2</v>
      </c>
      <c r="J274">
        <f>'Russian Bonds'!J275-'Russian Bonds'!J274</f>
        <v>5.0000000000000711E-2</v>
      </c>
      <c r="K274">
        <f>'Russian Bonds'!K275-'Russian Bonds'!K274</f>
        <v>2.9999999999999361E-2</v>
      </c>
      <c r="L274">
        <f>'Russian Bonds'!L275-'Russian Bonds'!L274</f>
        <v>2.9999999999999361E-2</v>
      </c>
      <c r="M274">
        <f>'Russian Bonds'!M275-'Russian Bonds'!M274</f>
        <v>3.0000000000001137E-2</v>
      </c>
      <c r="O274" s="129">
        <f t="shared" si="48"/>
        <v>0.10999999999999943</v>
      </c>
      <c r="P274" s="170">
        <f>List1R!X331</f>
        <v>5.6623619114276256</v>
      </c>
    </row>
    <row r="275" spans="1:16" x14ac:dyDescent="0.2">
      <c r="A275" s="106">
        <v>41332</v>
      </c>
      <c r="B275">
        <f>'Russian Bonds'!B276-'Russian Bonds'!B275</f>
        <v>1.9999999999999574E-2</v>
      </c>
      <c r="C275">
        <f>'Russian Bonds'!C276-'Russian Bonds'!C275</f>
        <v>0</v>
      </c>
      <c r="D275">
        <f>'Russian Bonds'!D276-'Russian Bonds'!D275</f>
        <v>-9.9999999999997868E-3</v>
      </c>
      <c r="E275">
        <f>'Russian Bonds'!E276-'Russian Bonds'!E275</f>
        <v>-2.9999999999999361E-2</v>
      </c>
      <c r="F275">
        <f>'Russian Bonds'!F276-'Russian Bonds'!F275</f>
        <v>-2.9999999999999361E-2</v>
      </c>
      <c r="G275">
        <f>'Russian Bonds'!G276-'Russian Bonds'!G275</f>
        <v>-9.9999999999997868E-3</v>
      </c>
      <c r="H275">
        <f>'Russian Bonds'!H276-'Russian Bonds'!H275</f>
        <v>0</v>
      </c>
      <c r="I275">
        <f>'Russian Bonds'!I276-'Russian Bonds'!I275</f>
        <v>-9.9999999999997868E-3</v>
      </c>
      <c r="J275">
        <f>'Russian Bonds'!J276-'Russian Bonds'!J275</f>
        <v>-2.9999999999999361E-2</v>
      </c>
      <c r="K275">
        <f>'Russian Bonds'!K276-'Russian Bonds'!K275</f>
        <v>-5.0000000000000711E-2</v>
      </c>
      <c r="L275">
        <f>'Russian Bonds'!L276-'Russian Bonds'!L275</f>
        <v>-4.9999999999998934E-2</v>
      </c>
      <c r="M275">
        <f>'Russian Bonds'!M276-'Russian Bonds'!M275</f>
        <v>-6.0000000000000497E-2</v>
      </c>
      <c r="O275" s="129">
        <f t="shared" si="48"/>
        <v>0</v>
      </c>
      <c r="P275" s="170">
        <f>List1R!X332</f>
        <v>5.6739451928888265</v>
      </c>
    </row>
    <row r="276" spans="1:16" x14ac:dyDescent="0.2">
      <c r="A276" s="106">
        <v>41333</v>
      </c>
      <c r="B276">
        <f>'Russian Bonds'!B277-'Russian Bonds'!B276</f>
        <v>-0.15000000000000036</v>
      </c>
      <c r="C276">
        <f>'Russian Bonds'!C277-'Russian Bonds'!C276</f>
        <v>-6.0000000000000497E-2</v>
      </c>
      <c r="D276">
        <f>'Russian Bonds'!D277-'Russian Bonds'!D276</f>
        <v>0</v>
      </c>
      <c r="E276">
        <f>'Russian Bonds'!E277-'Russian Bonds'!E276</f>
        <v>4.9999999999998934E-2</v>
      </c>
      <c r="F276">
        <f>'Russian Bonds'!F277-'Russian Bonds'!F276</f>
        <v>8.9999999999999858E-2</v>
      </c>
      <c r="G276">
        <f>'Russian Bonds'!G277-'Russian Bonds'!G276</f>
        <v>6.0000000000000497E-2</v>
      </c>
      <c r="H276">
        <f>'Russian Bonds'!H277-'Russian Bonds'!H276</f>
        <v>9.9999999999997868E-3</v>
      </c>
      <c r="I276">
        <f>'Russian Bonds'!I277-'Russian Bonds'!I276</f>
        <v>-1.0000000000001563E-2</v>
      </c>
      <c r="J276">
        <f>'Russian Bonds'!J277-'Russian Bonds'!J276</f>
        <v>0</v>
      </c>
      <c r="K276">
        <f>'Russian Bonds'!K277-'Russian Bonds'!K276</f>
        <v>9.9999999999997868E-3</v>
      </c>
      <c r="L276">
        <f>'Russian Bonds'!L277-'Russian Bonds'!L276</f>
        <v>0</v>
      </c>
      <c r="M276">
        <f>'Russian Bonds'!M277-'Russian Bonds'!M276</f>
        <v>0</v>
      </c>
      <c r="O276" s="129">
        <f t="shared" si="48"/>
        <v>8.9999999999999858E-2</v>
      </c>
      <c r="P276" s="170">
        <f>List1R!X333</f>
        <v>5.6668339889012378</v>
      </c>
    </row>
    <row r="277" spans="1:16" x14ac:dyDescent="0.2">
      <c r="A277" s="106">
        <v>41334</v>
      </c>
      <c r="B277">
        <f>'Russian Bonds'!B278-'Russian Bonds'!B277</f>
        <v>-2.9999999999999361E-2</v>
      </c>
      <c r="C277">
        <f>'Russian Bonds'!C278-'Russian Bonds'!C277</f>
        <v>-1.9999999999999574E-2</v>
      </c>
      <c r="D277">
        <f>'Russian Bonds'!D278-'Russian Bonds'!D277</f>
        <v>-1.9999999999999574E-2</v>
      </c>
      <c r="E277">
        <f>'Russian Bonds'!E278-'Russian Bonds'!E277</f>
        <v>-1.9999999999999574E-2</v>
      </c>
      <c r="F277">
        <f>'Russian Bonds'!F278-'Russian Bonds'!F277</f>
        <v>-2.9999999999999361E-2</v>
      </c>
      <c r="G277">
        <f>'Russian Bonds'!G278-'Russian Bonds'!G277</f>
        <v>-5.0000000000000711E-2</v>
      </c>
      <c r="H277">
        <f>'Russian Bonds'!H278-'Russian Bonds'!H277</f>
        <v>-7.0000000000000284E-2</v>
      </c>
      <c r="I277">
        <f>'Russian Bonds'!I278-'Russian Bonds'!I277</f>
        <v>-5.9999999999998721E-2</v>
      </c>
      <c r="J277">
        <f>'Russian Bonds'!J278-'Russian Bonds'!J277</f>
        <v>-3.0000000000001137E-2</v>
      </c>
      <c r="K277">
        <f>'Russian Bonds'!K278-'Russian Bonds'!K277</f>
        <v>2.000000000000135E-2</v>
      </c>
      <c r="L277">
        <f>'Russian Bonds'!L278-'Russian Bonds'!L277</f>
        <v>6.0000000000000497E-2</v>
      </c>
      <c r="M277">
        <f>'Russian Bonds'!M278-'Russian Bonds'!M277</f>
        <v>8.0000000000000071E-2</v>
      </c>
      <c r="O277" s="129">
        <f t="shared" si="48"/>
        <v>8.0000000000000071E-2</v>
      </c>
      <c r="P277" s="170">
        <f>List1R!X334</f>
        <v>5.6799376938030051</v>
      </c>
    </row>
    <row r="278" spans="1:16" x14ac:dyDescent="0.2">
      <c r="A278" s="106">
        <v>41335</v>
      </c>
      <c r="B278">
        <f>'Russian Bonds'!B279-'Russian Bonds'!B278</f>
        <v>5.9999999999998721E-2</v>
      </c>
      <c r="C278">
        <f>'Russian Bonds'!C279-'Russian Bonds'!C278</f>
        <v>-7.0000000000000284E-2</v>
      </c>
      <c r="D278">
        <f>'Russian Bonds'!D279-'Russian Bonds'!D278</f>
        <v>-0.10999999999999943</v>
      </c>
      <c r="E278">
        <f>'Russian Bonds'!E279-'Russian Bonds'!E278</f>
        <v>-0.11999999999999922</v>
      </c>
      <c r="F278">
        <f>'Russian Bonds'!F279-'Russian Bonds'!F278</f>
        <v>-5.0000000000000711E-2</v>
      </c>
      <c r="G278">
        <f>'Russian Bonds'!G279-'Russian Bonds'!G278</f>
        <v>9.9999999999997868E-3</v>
      </c>
      <c r="H278">
        <f>'Russian Bonds'!H279-'Russian Bonds'!H278</f>
        <v>5.0000000000000711E-2</v>
      </c>
      <c r="I278">
        <f>'Russian Bonds'!I279-'Russian Bonds'!I278</f>
        <v>4.9999999999998934E-2</v>
      </c>
      <c r="J278">
        <f>'Russian Bonds'!J279-'Russian Bonds'!J278</f>
        <v>-9.9999999999997868E-3</v>
      </c>
      <c r="K278">
        <f>'Russian Bonds'!K279-'Russian Bonds'!K278</f>
        <v>-0.10000000000000142</v>
      </c>
      <c r="L278">
        <f>'Russian Bonds'!L279-'Russian Bonds'!L278</f>
        <v>-0.16000000000000014</v>
      </c>
      <c r="M278">
        <f>'Russian Bonds'!M279-'Russian Bonds'!M278</f>
        <v>-0.21000000000000085</v>
      </c>
      <c r="O278" s="129">
        <f t="shared" si="48"/>
        <v>5.0000000000000711E-2</v>
      </c>
      <c r="P278" s="170">
        <f>List1R!X335</f>
        <v>5.6816490895624927</v>
      </c>
    </row>
    <row r="279" spans="1:16" x14ac:dyDescent="0.2">
      <c r="A279" s="106">
        <v>41338</v>
      </c>
      <c r="B279">
        <f>'Russian Bonds'!B280-'Russian Bonds'!B279</f>
        <v>-3.9999999999999147E-2</v>
      </c>
      <c r="C279">
        <f>'Russian Bonds'!C280-'Russian Bonds'!C279</f>
        <v>-1.9999999999999574E-2</v>
      </c>
      <c r="D279">
        <f>'Russian Bonds'!D280-'Russian Bonds'!D279</f>
        <v>-3.0000000000001137E-2</v>
      </c>
      <c r="E279">
        <f>'Russian Bonds'!E280-'Russian Bonds'!E279</f>
        <v>-3.0000000000001137E-2</v>
      </c>
      <c r="F279">
        <f>'Russian Bonds'!F280-'Russian Bonds'!F279</f>
        <v>-4.9999999999998934E-2</v>
      </c>
      <c r="G279">
        <f>'Russian Bonds'!G280-'Russian Bonds'!G279</f>
        <v>-4.9999999999998934E-2</v>
      </c>
      <c r="H279">
        <f>'Russian Bonds'!H280-'Russian Bonds'!H279</f>
        <v>-5.0000000000000711E-2</v>
      </c>
      <c r="I279">
        <f>'Russian Bonds'!I280-'Russian Bonds'!I279</f>
        <v>-5.9999999999998721E-2</v>
      </c>
      <c r="J279">
        <f>'Russian Bonds'!J280-'Russian Bonds'!J279</f>
        <v>-3.9999999999999147E-2</v>
      </c>
      <c r="K279">
        <f>'Russian Bonds'!K280-'Russian Bonds'!K279</f>
        <v>-2.9999999999999361E-2</v>
      </c>
      <c r="L279">
        <f>'Russian Bonds'!L280-'Russian Bonds'!L279</f>
        <v>-4.0000000000000924E-2</v>
      </c>
      <c r="M279">
        <f>'Russian Bonds'!M280-'Russian Bonds'!M279</f>
        <v>-4.9999999999998934E-2</v>
      </c>
      <c r="O279" s="129">
        <f t="shared" si="48"/>
        <v>-1.9999999999999574E-2</v>
      </c>
      <c r="P279" s="170">
        <f>List1R!X336</f>
        <v>5.6704288397398104</v>
      </c>
    </row>
    <row r="280" spans="1:16" x14ac:dyDescent="0.2">
      <c r="A280" s="106">
        <v>41339</v>
      </c>
      <c r="B280">
        <f>'Russian Bonds'!B281-'Russian Bonds'!B280</f>
        <v>1.9999999999999574E-2</v>
      </c>
      <c r="C280">
        <f>'Russian Bonds'!C281-'Russian Bonds'!C280</f>
        <v>9.9999999999999645E-2</v>
      </c>
      <c r="D280">
        <f>'Russian Bonds'!D281-'Russian Bonds'!D280</f>
        <v>0.14000000000000057</v>
      </c>
      <c r="E280">
        <f>'Russian Bonds'!E281-'Russian Bonds'!E280</f>
        <v>0.13000000000000078</v>
      </c>
      <c r="F280">
        <f>'Russian Bonds'!F281-'Russian Bonds'!F280</f>
        <v>2.9999999999999361E-2</v>
      </c>
      <c r="G280">
        <f>'Russian Bonds'!G281-'Russian Bonds'!G280</f>
        <v>-4.0000000000000924E-2</v>
      </c>
      <c r="H280">
        <f>'Russian Bonds'!H281-'Russian Bonds'!H280</f>
        <v>-6.0000000000000497E-2</v>
      </c>
      <c r="I280">
        <f>'Russian Bonds'!I281-'Russian Bonds'!I280</f>
        <v>-3.0000000000001137E-2</v>
      </c>
      <c r="J280">
        <f>'Russian Bonds'!J281-'Russian Bonds'!J280</f>
        <v>9.9999999999997868E-3</v>
      </c>
      <c r="K280">
        <f>'Russian Bonds'!K281-'Russian Bonds'!K280</f>
        <v>7.0000000000000284E-2</v>
      </c>
      <c r="L280">
        <f>'Russian Bonds'!L281-'Russian Bonds'!L280</f>
        <v>0.12000000000000099</v>
      </c>
      <c r="M280">
        <f>'Russian Bonds'!M281-'Russian Bonds'!M280</f>
        <v>0.16999999999999993</v>
      </c>
      <c r="O280" s="129">
        <f t="shared" si="48"/>
        <v>0.16999999999999993</v>
      </c>
      <c r="P280" s="170">
        <f>List1R!X337</f>
        <v>5.7043879586470343</v>
      </c>
    </row>
    <row r="281" spans="1:16" x14ac:dyDescent="0.2">
      <c r="A281" s="106">
        <v>41341</v>
      </c>
      <c r="B281">
        <f>'Russian Bonds'!B282-'Russian Bonds'!B281</f>
        <v>-9.9999999999997868E-3</v>
      </c>
      <c r="C281">
        <f>'Russian Bonds'!C282-'Russian Bonds'!C281</f>
        <v>-1.9999999999999574E-2</v>
      </c>
      <c r="D281">
        <f>'Russian Bonds'!D282-'Russian Bonds'!D281</f>
        <v>-2.9999999999999361E-2</v>
      </c>
      <c r="E281">
        <f>'Russian Bonds'!E282-'Russian Bonds'!E281</f>
        <v>-3.0000000000001137E-2</v>
      </c>
      <c r="F281">
        <f>'Russian Bonds'!F282-'Russian Bonds'!F281</f>
        <v>-2.9999999999999361E-2</v>
      </c>
      <c r="G281">
        <f>'Russian Bonds'!G282-'Russian Bonds'!G281</f>
        <v>-3.9999999999999147E-2</v>
      </c>
      <c r="H281">
        <f>'Russian Bonds'!H282-'Russian Bonds'!H281</f>
        <v>-6.9999999999998508E-2</v>
      </c>
      <c r="I281">
        <f>'Russian Bonds'!I282-'Russian Bonds'!I281</f>
        <v>-7.0000000000000284E-2</v>
      </c>
      <c r="J281">
        <f>'Russian Bonds'!J282-'Russian Bonds'!J281</f>
        <v>-6.0000000000000497E-2</v>
      </c>
      <c r="K281">
        <f>'Russian Bonds'!K282-'Russian Bonds'!K281</f>
        <v>-2.9999999999999361E-2</v>
      </c>
      <c r="L281">
        <f>'Russian Bonds'!L282-'Russian Bonds'!L281</f>
        <v>-2.000000000000135E-2</v>
      </c>
      <c r="M281">
        <f>'Russian Bonds'!M282-'Russian Bonds'!M281</f>
        <v>0</v>
      </c>
      <c r="O281" s="129">
        <f t="shared" si="48"/>
        <v>0</v>
      </c>
      <c r="P281" s="170">
        <f>List1R!X338</f>
        <v>5.7150443867778193</v>
      </c>
    </row>
    <row r="282" spans="1:16" x14ac:dyDescent="0.2">
      <c r="A282" s="106">
        <v>41342</v>
      </c>
      <c r="B282">
        <f>'Russian Bonds'!B283-'Russian Bonds'!B282</f>
        <v>-2.9999999999999361E-2</v>
      </c>
      <c r="C282">
        <f>'Russian Bonds'!C283-'Russian Bonds'!C282</f>
        <v>-3.9999999999999147E-2</v>
      </c>
      <c r="D282">
        <f>'Russian Bonds'!D283-'Russian Bonds'!D282</f>
        <v>-5.0000000000000711E-2</v>
      </c>
      <c r="E282">
        <f>'Russian Bonds'!E283-'Russian Bonds'!E282</f>
        <v>-5.9999999999998721E-2</v>
      </c>
      <c r="F282">
        <f>'Russian Bonds'!F283-'Russian Bonds'!F282</f>
        <v>-7.0000000000000284E-2</v>
      </c>
      <c r="G282">
        <f>'Russian Bonds'!G283-'Russian Bonds'!G282</f>
        <v>-3.0000000000001137E-2</v>
      </c>
      <c r="H282">
        <f>'Russian Bonds'!H283-'Russian Bonds'!H282</f>
        <v>0</v>
      </c>
      <c r="I282">
        <f>'Russian Bonds'!I283-'Russian Bonds'!I282</f>
        <v>-9.9999999999997868E-3</v>
      </c>
      <c r="J282">
        <f>'Russian Bonds'!J283-'Russian Bonds'!J282</f>
        <v>-1.9999999999999574E-2</v>
      </c>
      <c r="K282">
        <f>'Russian Bonds'!K283-'Russian Bonds'!K282</f>
        <v>-5.0000000000000711E-2</v>
      </c>
      <c r="L282">
        <f>'Russian Bonds'!L283-'Russian Bonds'!L282</f>
        <v>-5.9999999999998721E-2</v>
      </c>
      <c r="M282">
        <f>'Russian Bonds'!M283-'Russian Bonds'!M282</f>
        <v>-5.0000000000000711E-2</v>
      </c>
      <c r="O282" s="129">
        <f t="shared" si="48"/>
        <v>0</v>
      </c>
      <c r="P282" s="170">
        <f>List1R!X339</f>
        <v>5.6889550550243424</v>
      </c>
    </row>
    <row r="283" spans="1:16" x14ac:dyDescent="0.2">
      <c r="A283" s="106">
        <v>41345</v>
      </c>
      <c r="B283">
        <f>'Russian Bonds'!B284-'Russian Bonds'!B283</f>
        <v>7.0000000000000284E-2</v>
      </c>
      <c r="C283">
        <f>'Russian Bonds'!C284-'Russian Bonds'!C283</f>
        <v>3.9999999999999147E-2</v>
      </c>
      <c r="D283">
        <f>'Russian Bonds'!D284-'Russian Bonds'!D283</f>
        <v>1.9999999999999574E-2</v>
      </c>
      <c r="E283">
        <f>'Russian Bonds'!E284-'Russian Bonds'!E283</f>
        <v>9.9999999999997868E-3</v>
      </c>
      <c r="F283">
        <f>'Russian Bonds'!F284-'Russian Bonds'!F283</f>
        <v>0</v>
      </c>
      <c r="G283">
        <f>'Russian Bonds'!G284-'Russian Bonds'!G283</f>
        <v>9.9999999999997868E-3</v>
      </c>
      <c r="H283">
        <f>'Russian Bonds'!H284-'Russian Bonds'!H283</f>
        <v>2.9999999999999361E-2</v>
      </c>
      <c r="I283">
        <f>'Russian Bonds'!I284-'Russian Bonds'!I283</f>
        <v>4.0000000000000924E-2</v>
      </c>
      <c r="J283">
        <f>'Russian Bonds'!J284-'Russian Bonds'!J283</f>
        <v>1.9999999999999574E-2</v>
      </c>
      <c r="K283">
        <f>'Russian Bonds'!K284-'Russian Bonds'!K283</f>
        <v>0</v>
      </c>
      <c r="L283">
        <f>'Russian Bonds'!L284-'Russian Bonds'!L283</f>
        <v>-2.000000000000135E-2</v>
      </c>
      <c r="M283">
        <f>'Russian Bonds'!M284-'Russian Bonds'!M283</f>
        <v>-4.9999999999998934E-2</v>
      </c>
      <c r="O283" s="129">
        <f t="shared" si="48"/>
        <v>4.0000000000000924E-2</v>
      </c>
      <c r="P283" s="170">
        <f>List1R!X340</f>
        <v>5.6973204018591277</v>
      </c>
    </row>
    <row r="284" spans="1:16" x14ac:dyDescent="0.2">
      <c r="A284" s="106">
        <v>41346</v>
      </c>
      <c r="B284">
        <f>'Russian Bonds'!B285-'Russian Bonds'!B284</f>
        <v>-2.000000000000135E-2</v>
      </c>
      <c r="C284">
        <f>'Russian Bonds'!C285-'Russian Bonds'!C284</f>
        <v>1.9999999999999574E-2</v>
      </c>
      <c r="D284">
        <f>'Russian Bonds'!D285-'Russian Bonds'!D284</f>
        <v>4.0000000000000924E-2</v>
      </c>
      <c r="E284">
        <f>'Russian Bonds'!E285-'Russian Bonds'!E284</f>
        <v>4.9999999999998934E-2</v>
      </c>
      <c r="F284">
        <f>'Russian Bonds'!F285-'Russian Bonds'!F284</f>
        <v>1.9999999999999574E-2</v>
      </c>
      <c r="G284">
        <f>'Russian Bonds'!G285-'Russian Bonds'!G284</f>
        <v>-4.9999999999998934E-2</v>
      </c>
      <c r="H284">
        <f>'Russian Bonds'!H285-'Russian Bonds'!H284</f>
        <v>-8.9999999999999858E-2</v>
      </c>
      <c r="I284">
        <f>'Russian Bonds'!I285-'Russian Bonds'!I284</f>
        <v>-8.9999999999999858E-2</v>
      </c>
      <c r="J284">
        <f>'Russian Bonds'!J285-'Russian Bonds'!J284</f>
        <v>-4.9999999999998934E-2</v>
      </c>
      <c r="K284">
        <f>'Russian Bonds'!K285-'Russian Bonds'!K284</f>
        <v>0</v>
      </c>
      <c r="L284">
        <f>'Russian Bonds'!L285-'Russian Bonds'!L284</f>
        <v>3.0000000000001137E-2</v>
      </c>
      <c r="M284">
        <f>'Russian Bonds'!M285-'Russian Bonds'!M284</f>
        <v>6.9999999999998508E-2</v>
      </c>
      <c r="O284" s="129">
        <f t="shared" si="48"/>
        <v>6.9999999999998508E-2</v>
      </c>
      <c r="P284" s="170">
        <f>List1R!X341</f>
        <v>5.7109089560816262</v>
      </c>
    </row>
    <row r="285" spans="1:16" x14ac:dyDescent="0.2">
      <c r="A285" s="106">
        <v>41347</v>
      </c>
      <c r="B285">
        <f>'Russian Bonds'!B286-'Russian Bonds'!B285</f>
        <v>-4.9999999999998934E-2</v>
      </c>
      <c r="C285">
        <f>'Russian Bonds'!C286-'Russian Bonds'!C285</f>
        <v>-5.9999999999998721E-2</v>
      </c>
      <c r="D285">
        <f>'Russian Bonds'!D286-'Russian Bonds'!D285</f>
        <v>-6.0000000000000497E-2</v>
      </c>
      <c r="E285">
        <f>'Russian Bonds'!E286-'Russian Bonds'!E285</f>
        <v>-5.9999999999998721E-2</v>
      </c>
      <c r="F285">
        <f>'Russian Bonds'!F286-'Russian Bonds'!F285</f>
        <v>-6.0000000000000497E-2</v>
      </c>
      <c r="G285">
        <f>'Russian Bonds'!G286-'Russian Bonds'!G285</f>
        <v>-7.0000000000000284E-2</v>
      </c>
      <c r="H285">
        <f>'Russian Bonds'!H286-'Russian Bonds'!H285</f>
        <v>-8.9999999999999858E-2</v>
      </c>
      <c r="I285">
        <f>'Russian Bonds'!I286-'Russian Bonds'!I285</f>
        <v>-9.0000000000000746E-2</v>
      </c>
      <c r="J285">
        <f>'Russian Bonds'!J286-'Russian Bonds'!J285</f>
        <v>-8.0000000000000071E-2</v>
      </c>
      <c r="K285">
        <f>'Russian Bonds'!K286-'Russian Bonds'!K285</f>
        <v>-8.0000000000000071E-2</v>
      </c>
      <c r="L285">
        <f>'Russian Bonds'!L286-'Russian Bonds'!L285</f>
        <v>-7.0000000000000284E-2</v>
      </c>
      <c r="M285">
        <f>'Russian Bonds'!M286-'Russian Bonds'!M285</f>
        <v>-4.9999999999998934E-2</v>
      </c>
      <c r="O285" s="129">
        <f t="shared" si="48"/>
        <v>-4.9999999999998934E-2</v>
      </c>
      <c r="P285" s="170">
        <f>List1R!X342</f>
        <v>5.7135429799220541</v>
      </c>
    </row>
    <row r="286" spans="1:16" x14ac:dyDescent="0.2">
      <c r="A286" s="106">
        <v>41348</v>
      </c>
      <c r="B286">
        <f>'Russian Bonds'!B287-'Russian Bonds'!B286</f>
        <v>9.9999999999997868E-3</v>
      </c>
      <c r="C286">
        <f>'Russian Bonds'!C287-'Russian Bonds'!C286</f>
        <v>9.9999999999997868E-3</v>
      </c>
      <c r="D286">
        <f>'Russian Bonds'!D287-'Russian Bonds'!D286</f>
        <v>9.9999999999997868E-3</v>
      </c>
      <c r="E286">
        <f>'Russian Bonds'!E287-'Russian Bonds'!E286</f>
        <v>9.9999999999997868E-3</v>
      </c>
      <c r="F286">
        <f>'Russian Bonds'!F287-'Russian Bonds'!F286</f>
        <v>0</v>
      </c>
      <c r="G286">
        <f>'Russian Bonds'!G287-'Russian Bonds'!G286</f>
        <v>-1.9999999999999574E-2</v>
      </c>
      <c r="H286">
        <f>'Russian Bonds'!H287-'Russian Bonds'!H286</f>
        <v>-3.0000000000000249E-2</v>
      </c>
      <c r="I286">
        <f>'Russian Bonds'!I287-'Russian Bonds'!I286</f>
        <v>-2.9999999999999361E-2</v>
      </c>
      <c r="J286">
        <f>'Russian Bonds'!J287-'Russian Bonds'!J286</f>
        <v>-3.0000000000001137E-2</v>
      </c>
      <c r="K286">
        <f>'Russian Bonds'!K287-'Russian Bonds'!K286</f>
        <v>-9.9999999999997868E-3</v>
      </c>
      <c r="L286">
        <f>'Russian Bonds'!L287-'Russian Bonds'!L286</f>
        <v>0</v>
      </c>
      <c r="M286">
        <f>'Russian Bonds'!M287-'Russian Bonds'!M286</f>
        <v>9.9999999999997868E-3</v>
      </c>
      <c r="O286" s="129">
        <f t="shared" si="48"/>
        <v>9.9999999999997868E-3</v>
      </c>
      <c r="P286" s="170">
        <f>List1R!X343</f>
        <v>5.7111547444419131</v>
      </c>
    </row>
    <row r="287" spans="1:16" x14ac:dyDescent="0.2">
      <c r="A287" s="106">
        <v>41349</v>
      </c>
      <c r="B287">
        <f>'Russian Bonds'!B288-'Russian Bonds'!B287</f>
        <v>1.9999999999999574E-2</v>
      </c>
      <c r="C287">
        <f>'Russian Bonds'!C288-'Russian Bonds'!C287</f>
        <v>9.9999999999997868E-3</v>
      </c>
      <c r="D287">
        <f>'Russian Bonds'!D288-'Russian Bonds'!D287</f>
        <v>-9.9999999999997868E-3</v>
      </c>
      <c r="E287">
        <f>'Russian Bonds'!E288-'Russian Bonds'!E287</f>
        <v>-1.9999999999999574E-2</v>
      </c>
      <c r="F287">
        <f>'Russian Bonds'!F288-'Russian Bonds'!F287</f>
        <v>-3.9999999999999147E-2</v>
      </c>
      <c r="G287">
        <f>'Russian Bonds'!G288-'Russian Bonds'!G287</f>
        <v>-1.9999999999999574E-2</v>
      </c>
      <c r="H287">
        <f>'Russian Bonds'!H288-'Russian Bonds'!H287</f>
        <v>-9.9999999999997868E-3</v>
      </c>
      <c r="I287">
        <f>'Russian Bonds'!I288-'Russian Bonds'!I287</f>
        <v>0</v>
      </c>
      <c r="J287">
        <f>'Russian Bonds'!J288-'Russian Bonds'!J287</f>
        <v>-9.9999999999997868E-3</v>
      </c>
      <c r="K287">
        <f>'Russian Bonds'!K288-'Russian Bonds'!K287</f>
        <v>-4.0000000000000924E-2</v>
      </c>
      <c r="L287">
        <f>'Russian Bonds'!L288-'Russian Bonds'!L287</f>
        <v>-5.0000000000000711E-2</v>
      </c>
      <c r="M287">
        <f>'Russian Bonds'!M288-'Russian Bonds'!M287</f>
        <v>-8.0000000000000071E-2</v>
      </c>
      <c r="O287" s="129">
        <f t="shared" si="48"/>
        <v>9.9999999999997868E-3</v>
      </c>
      <c r="P287" s="170">
        <f>List1R!X344</f>
        <v>5.731588472378343</v>
      </c>
    </row>
    <row r="288" spans="1:16" x14ac:dyDescent="0.2">
      <c r="A288" s="106">
        <v>41352</v>
      </c>
      <c r="B288">
        <f>'Russian Bonds'!B289-'Russian Bonds'!B288</f>
        <v>-5.0000000000000711E-2</v>
      </c>
      <c r="C288">
        <f>'Russian Bonds'!C289-'Russian Bonds'!C288</f>
        <v>-1.9999999999999574E-2</v>
      </c>
      <c r="D288">
        <f>'Russian Bonds'!D289-'Russian Bonds'!D288</f>
        <v>9.9999999999997868E-3</v>
      </c>
      <c r="E288">
        <f>'Russian Bonds'!E289-'Russian Bonds'!E288</f>
        <v>1.9999999999999574E-2</v>
      </c>
      <c r="F288">
        <f>'Russian Bonds'!F289-'Russian Bonds'!F288</f>
        <v>6.0000000000000497E-2</v>
      </c>
      <c r="G288">
        <f>'Russian Bonds'!G289-'Russian Bonds'!G288</f>
        <v>4.9999999999998934E-2</v>
      </c>
      <c r="H288">
        <f>'Russian Bonds'!H289-'Russian Bonds'!H288</f>
        <v>2.9999999999999361E-2</v>
      </c>
      <c r="I288">
        <f>'Russian Bonds'!I289-'Russian Bonds'!I288</f>
        <v>1.9999999999999574E-2</v>
      </c>
      <c r="J288">
        <f>'Russian Bonds'!J289-'Russian Bonds'!J288</f>
        <v>9.9999999999997868E-3</v>
      </c>
      <c r="K288">
        <f>'Russian Bonds'!K289-'Russian Bonds'!K288</f>
        <v>0</v>
      </c>
      <c r="L288">
        <f>'Russian Bonds'!L289-'Russian Bonds'!L288</f>
        <v>0</v>
      </c>
      <c r="M288">
        <f>'Russian Bonds'!M289-'Russian Bonds'!M288</f>
        <v>0</v>
      </c>
      <c r="O288" s="129">
        <f t="shared" si="48"/>
        <v>6.0000000000000497E-2</v>
      </c>
      <c r="P288" s="170">
        <f>List1R!X345</f>
        <v>5.7339573264325878</v>
      </c>
    </row>
    <row r="289" spans="1:16" x14ac:dyDescent="0.2">
      <c r="A289" s="106">
        <v>41353</v>
      </c>
      <c r="B289">
        <f>'Russian Bonds'!B290-'Russian Bonds'!B289</f>
        <v>0.11000000000000121</v>
      </c>
      <c r="C289">
        <f>'Russian Bonds'!C290-'Russian Bonds'!C289</f>
        <v>5.9999999999998721E-2</v>
      </c>
      <c r="D289">
        <f>'Russian Bonds'!D290-'Russian Bonds'!D289</f>
        <v>2.9999999999999361E-2</v>
      </c>
      <c r="E289">
        <f>'Russian Bonds'!E290-'Russian Bonds'!E289</f>
        <v>9.9999999999997868E-3</v>
      </c>
      <c r="F289">
        <f>'Russian Bonds'!F290-'Russian Bonds'!F289</f>
        <v>-2.000000000000135E-2</v>
      </c>
      <c r="G289">
        <f>'Russian Bonds'!G290-'Russian Bonds'!G289</f>
        <v>0</v>
      </c>
      <c r="H289">
        <f>'Russian Bonds'!H290-'Russian Bonds'!H289</f>
        <v>4.9999999999999822E-2</v>
      </c>
      <c r="I289">
        <f>'Russian Bonds'!I290-'Russian Bonds'!I289</f>
        <v>6.9999999999999396E-2</v>
      </c>
      <c r="J289">
        <f>'Russian Bonds'!J290-'Russian Bonds'!J289</f>
        <v>7.0000000000000284E-2</v>
      </c>
      <c r="K289">
        <f>'Russian Bonds'!K290-'Russian Bonds'!K289</f>
        <v>4.0000000000000924E-2</v>
      </c>
      <c r="L289">
        <f>'Russian Bonds'!L290-'Russian Bonds'!L289</f>
        <v>9.9999999999997868E-3</v>
      </c>
      <c r="M289">
        <f>'Russian Bonds'!M290-'Russian Bonds'!M289</f>
        <v>-9.9999999999997868E-3</v>
      </c>
      <c r="O289" s="129">
        <f t="shared" si="48"/>
        <v>7.0000000000000284E-2</v>
      </c>
      <c r="P289" s="170">
        <f>List1R!X346</f>
        <v>5.7451909993987149</v>
      </c>
    </row>
    <row r="290" spans="1:16" x14ac:dyDescent="0.2">
      <c r="A290" s="106">
        <v>41354</v>
      </c>
      <c r="B290">
        <f>'Russian Bonds'!B291-'Russian Bonds'!B290</f>
        <v>-4.0000000000000924E-2</v>
      </c>
      <c r="C290">
        <f>'Russian Bonds'!C291-'Russian Bonds'!C290</f>
        <v>-9.9999999999997868E-3</v>
      </c>
      <c r="D290">
        <f>'Russian Bonds'!D291-'Russian Bonds'!D290</f>
        <v>0</v>
      </c>
      <c r="E290">
        <f>'Russian Bonds'!E291-'Russian Bonds'!E290</f>
        <v>9.9999999999997868E-3</v>
      </c>
      <c r="F290">
        <f>'Russian Bonds'!F291-'Russian Bonds'!F290</f>
        <v>-9.9999999999997868E-3</v>
      </c>
      <c r="G290">
        <f>'Russian Bonds'!G291-'Russian Bonds'!G290</f>
        <v>-9.9999999999997868E-3</v>
      </c>
      <c r="H290">
        <f>'Russian Bonds'!H291-'Russian Bonds'!H290</f>
        <v>-1.9999999999999574E-2</v>
      </c>
      <c r="I290">
        <f>'Russian Bonds'!I291-'Russian Bonds'!I290</f>
        <v>-1.9999999999999574E-2</v>
      </c>
      <c r="J290">
        <f>'Russian Bonds'!J291-'Russian Bonds'!J290</f>
        <v>-9.9999999999997868E-3</v>
      </c>
      <c r="K290">
        <f>'Russian Bonds'!K291-'Russian Bonds'!K290</f>
        <v>9.9999999999997868E-3</v>
      </c>
      <c r="L290">
        <f>'Russian Bonds'!L291-'Russian Bonds'!L290</f>
        <v>2.000000000000135E-2</v>
      </c>
      <c r="M290">
        <f>'Russian Bonds'!M291-'Russian Bonds'!M290</f>
        <v>3.9999999999999147E-2</v>
      </c>
      <c r="O290" s="129">
        <f t="shared" si="48"/>
        <v>3.9999999999999147E-2</v>
      </c>
      <c r="P290" s="170">
        <f>List1R!X347</f>
        <v>5.7458195903972067</v>
      </c>
    </row>
    <row r="291" spans="1:16" x14ac:dyDescent="0.2">
      <c r="A291" s="106">
        <v>41355</v>
      </c>
      <c r="B291">
        <f>'Russian Bonds'!B292-'Russian Bonds'!B291</f>
        <v>-4.9999999999998934E-2</v>
      </c>
      <c r="C291">
        <f>'Russian Bonds'!C292-'Russian Bonds'!C291</f>
        <v>-7.0000000000000284E-2</v>
      </c>
      <c r="D291">
        <f>'Russian Bonds'!D292-'Russian Bonds'!D291</f>
        <v>-8.0000000000000071E-2</v>
      </c>
      <c r="E291">
        <f>'Russian Bonds'!E292-'Russian Bonds'!E291</f>
        <v>-8.0000000000000071E-2</v>
      </c>
      <c r="F291">
        <f>'Russian Bonds'!F292-'Russian Bonds'!F291</f>
        <v>-2.9999999999999361E-2</v>
      </c>
      <c r="G291">
        <f>'Russian Bonds'!G292-'Russian Bonds'!G291</f>
        <v>-9.9999999999997868E-3</v>
      </c>
      <c r="H291">
        <f>'Russian Bonds'!H292-'Russian Bonds'!H291</f>
        <v>0</v>
      </c>
      <c r="I291">
        <f>'Russian Bonds'!I292-'Russian Bonds'!I291</f>
        <v>-9.9999999999997868E-3</v>
      </c>
      <c r="J291">
        <f>'Russian Bonds'!J292-'Russian Bonds'!J291</f>
        <v>-2.9999999999999361E-2</v>
      </c>
      <c r="K291">
        <f>'Russian Bonds'!K292-'Russian Bonds'!K291</f>
        <v>-3.9999999999999147E-2</v>
      </c>
      <c r="L291">
        <f>'Russian Bonds'!L292-'Russian Bonds'!L291</f>
        <v>-6.0000000000000497E-2</v>
      </c>
      <c r="M291">
        <f>'Russian Bonds'!M292-'Russian Bonds'!M291</f>
        <v>-8.0000000000000071E-2</v>
      </c>
      <c r="O291" s="129">
        <f t="shared" si="48"/>
        <v>0</v>
      </c>
      <c r="P291" s="170">
        <f>List1R!X348</f>
        <v>5.7370662536808963</v>
      </c>
    </row>
    <row r="292" spans="1:16" x14ac:dyDescent="0.2">
      <c r="A292" s="106">
        <v>41356</v>
      </c>
      <c r="B292">
        <f>'Russian Bonds'!B293-'Russian Bonds'!B292</f>
        <v>5.9999999999998721E-2</v>
      </c>
      <c r="C292">
        <f>'Russian Bonds'!C293-'Russian Bonds'!C292</f>
        <v>5.0000000000000711E-2</v>
      </c>
      <c r="D292">
        <f>'Russian Bonds'!D293-'Russian Bonds'!D292</f>
        <v>4.0000000000000924E-2</v>
      </c>
      <c r="E292">
        <f>'Russian Bonds'!E293-'Russian Bonds'!E292</f>
        <v>1.9999999999999574E-2</v>
      </c>
      <c r="F292">
        <f>'Russian Bonds'!F293-'Russian Bonds'!F292</f>
        <v>-5.0000000000000711E-2</v>
      </c>
      <c r="G292">
        <f>'Russian Bonds'!G293-'Russian Bonds'!G292</f>
        <v>-5.0000000000000711E-2</v>
      </c>
      <c r="H292">
        <f>'Russian Bonds'!H293-'Russian Bonds'!H292</f>
        <v>-3.0000000000000249E-2</v>
      </c>
      <c r="I292">
        <f>'Russian Bonds'!I293-'Russian Bonds'!I292</f>
        <v>-3.0000000000000249E-2</v>
      </c>
      <c r="J292">
        <f>'Russian Bonds'!J293-'Russian Bonds'!J292</f>
        <v>-4.0000000000000924E-2</v>
      </c>
      <c r="K292">
        <f>'Russian Bonds'!K293-'Russian Bonds'!K292</f>
        <v>-6.0000000000000497E-2</v>
      </c>
      <c r="L292">
        <f>'Russian Bonds'!L293-'Russian Bonds'!L292</f>
        <v>-5.0000000000000711E-2</v>
      </c>
      <c r="M292">
        <f>'Russian Bonds'!M293-'Russian Bonds'!M292</f>
        <v>-5.9999999999998721E-2</v>
      </c>
      <c r="O292" s="129">
        <f t="shared" si="48"/>
        <v>5.0000000000000711E-2</v>
      </c>
      <c r="P292" s="170">
        <f>List1R!X349</f>
        <v>5.7334208426592115</v>
      </c>
    </row>
    <row r="293" spans="1:16" x14ac:dyDescent="0.2">
      <c r="A293" s="106">
        <v>41359</v>
      </c>
      <c r="B293">
        <f>'Russian Bonds'!B294-'Russian Bonds'!B293</f>
        <v>-1.9999999999999574E-2</v>
      </c>
      <c r="C293">
        <f>'Russian Bonds'!C294-'Russian Bonds'!C293</f>
        <v>9.9999999999997868E-3</v>
      </c>
      <c r="D293">
        <f>'Russian Bonds'!D294-'Russian Bonds'!D293</f>
        <v>2.9999999999999361E-2</v>
      </c>
      <c r="E293">
        <f>'Russian Bonds'!E294-'Russian Bonds'!E293</f>
        <v>3.0000000000001137E-2</v>
      </c>
      <c r="F293">
        <f>'Russian Bonds'!F294-'Russian Bonds'!F293</f>
        <v>3.0000000000001137E-2</v>
      </c>
      <c r="G293">
        <f>'Russian Bonds'!G294-'Russian Bonds'!G293</f>
        <v>9.9999999999997868E-3</v>
      </c>
      <c r="H293">
        <f>'Russian Bonds'!H294-'Russian Bonds'!H293</f>
        <v>-9.9999999999997868E-3</v>
      </c>
      <c r="I293">
        <f>'Russian Bonds'!I294-'Russian Bonds'!I293</f>
        <v>-9.9999999999997868E-3</v>
      </c>
      <c r="J293">
        <f>'Russian Bonds'!J294-'Russian Bonds'!J293</f>
        <v>9.9999999999997868E-3</v>
      </c>
      <c r="K293">
        <f>'Russian Bonds'!K294-'Russian Bonds'!K293</f>
        <v>3.9999999999999147E-2</v>
      </c>
      <c r="L293">
        <f>'Russian Bonds'!L294-'Russian Bonds'!L293</f>
        <v>5.0000000000000711E-2</v>
      </c>
      <c r="M293">
        <f>'Russian Bonds'!M294-'Russian Bonds'!M293</f>
        <v>7.0000000000000284E-2</v>
      </c>
      <c r="O293" s="129">
        <f t="shared" si="48"/>
        <v>7.0000000000000284E-2</v>
      </c>
      <c r="P293" s="170">
        <f>List1R!X350</f>
        <v>5.7479223618313142</v>
      </c>
    </row>
    <row r="294" spans="1:16" x14ac:dyDescent="0.2">
      <c r="A294" s="106">
        <v>41360</v>
      </c>
      <c r="B294">
        <f>'Russian Bonds'!B295-'Russian Bonds'!B294</f>
        <v>-0.11999999999999922</v>
      </c>
      <c r="C294">
        <f>'Russian Bonds'!C295-'Russian Bonds'!C294</f>
        <v>-6.0000000000000497E-2</v>
      </c>
      <c r="D294">
        <f>'Russian Bonds'!D295-'Russian Bonds'!D294</f>
        <v>-1.9999999999999574E-2</v>
      </c>
      <c r="E294">
        <f>'Russian Bonds'!E295-'Russian Bonds'!E294</f>
        <v>1.9999999999999574E-2</v>
      </c>
      <c r="F294">
        <f>'Russian Bonds'!F295-'Russian Bonds'!F294</f>
        <v>2.9999999999999361E-2</v>
      </c>
      <c r="G294">
        <f>'Russian Bonds'!G295-'Russian Bonds'!G294</f>
        <v>0</v>
      </c>
      <c r="H294">
        <f>'Russian Bonds'!H295-'Russian Bonds'!H294</f>
        <v>-1.9999999999999574E-2</v>
      </c>
      <c r="I294">
        <f>'Russian Bonds'!I295-'Russian Bonds'!I294</f>
        <v>-1.9999999999999574E-2</v>
      </c>
      <c r="J294">
        <f>'Russian Bonds'!J295-'Russian Bonds'!J294</f>
        <v>-9.9999999999997868E-3</v>
      </c>
      <c r="K294">
        <f>'Russian Bonds'!K295-'Russian Bonds'!K294</f>
        <v>0</v>
      </c>
      <c r="L294">
        <f>'Russian Bonds'!L295-'Russian Bonds'!L294</f>
        <v>9.9999999999997868E-3</v>
      </c>
      <c r="M294">
        <f>'Russian Bonds'!M295-'Russian Bonds'!M294</f>
        <v>1.9999999999999574E-2</v>
      </c>
      <c r="O294" s="129">
        <f t="shared" si="48"/>
        <v>2.9999999999999361E-2</v>
      </c>
      <c r="P294" s="170">
        <f>List1R!X351</f>
        <v>5.76216514753105</v>
      </c>
    </row>
    <row r="295" spans="1:16" x14ac:dyDescent="0.2">
      <c r="A295" s="106">
        <v>41361</v>
      </c>
      <c r="B295">
        <f>'Russian Bonds'!B296-'Russian Bonds'!B295</f>
        <v>-0.12000000000000099</v>
      </c>
      <c r="C295">
        <f>'Russian Bonds'!C296-'Russian Bonds'!C295</f>
        <v>-9.9999999999999645E-2</v>
      </c>
      <c r="D295">
        <f>'Russian Bonds'!D296-'Russian Bonds'!D295</f>
        <v>-8.0000000000000071E-2</v>
      </c>
      <c r="E295">
        <f>'Russian Bonds'!E296-'Russian Bonds'!E295</f>
        <v>-7.0000000000000284E-2</v>
      </c>
      <c r="F295">
        <f>'Russian Bonds'!F296-'Russian Bonds'!F295</f>
        <v>-4.0000000000000924E-2</v>
      </c>
      <c r="G295">
        <f>'Russian Bonds'!G296-'Russian Bonds'!G295</f>
        <v>-2.9999999999999361E-2</v>
      </c>
      <c r="H295">
        <f>'Russian Bonds'!H296-'Russian Bonds'!H295</f>
        <v>-6.0000000000000497E-2</v>
      </c>
      <c r="I295">
        <f>'Russian Bonds'!I296-'Russian Bonds'!I295</f>
        <v>-7.0000000000000284E-2</v>
      </c>
      <c r="J295">
        <f>'Russian Bonds'!J296-'Russian Bonds'!J295</f>
        <v>-6.9999999999999396E-2</v>
      </c>
      <c r="K295">
        <f>'Russian Bonds'!K296-'Russian Bonds'!K295</f>
        <v>-2.9999999999999361E-2</v>
      </c>
      <c r="L295">
        <f>'Russian Bonds'!L296-'Russian Bonds'!L295</f>
        <v>0</v>
      </c>
      <c r="M295">
        <f>'Russian Bonds'!M296-'Russian Bonds'!M295</f>
        <v>2.9999999999999361E-2</v>
      </c>
      <c r="O295" s="129">
        <f t="shared" si="48"/>
        <v>2.9999999999999361E-2</v>
      </c>
      <c r="P295" s="170">
        <f>List1R!X352</f>
        <v>5.7506191032362244</v>
      </c>
    </row>
    <row r="296" spans="1:16" x14ac:dyDescent="0.2">
      <c r="A296" s="106">
        <v>41362</v>
      </c>
      <c r="B296">
        <f>'Russian Bonds'!B297-'Russian Bonds'!B296</f>
        <v>8.9999999999999858E-2</v>
      </c>
      <c r="C296">
        <f>'Russian Bonds'!C297-'Russian Bonds'!C296</f>
        <v>4.0000000000000924E-2</v>
      </c>
      <c r="D296">
        <f>'Russian Bonds'!D297-'Russian Bonds'!D296</f>
        <v>9.9999999999997868E-3</v>
      </c>
      <c r="E296">
        <f>'Russian Bonds'!E297-'Russian Bonds'!E296</f>
        <v>0</v>
      </c>
      <c r="F296">
        <f>'Russian Bonds'!F297-'Russian Bonds'!F296</f>
        <v>3.0000000000001137E-2</v>
      </c>
      <c r="G296">
        <f>'Russian Bonds'!G297-'Russian Bonds'!G296</f>
        <v>6.0000000000000497E-2</v>
      </c>
      <c r="H296">
        <f>'Russian Bonds'!H297-'Russian Bonds'!H296</f>
        <v>6.0000000000000497E-2</v>
      </c>
      <c r="I296">
        <f>'Russian Bonds'!I297-'Russian Bonds'!I296</f>
        <v>4.0000000000000036E-2</v>
      </c>
      <c r="J296">
        <f>'Russian Bonds'!J297-'Russian Bonds'!J296</f>
        <v>4.0000000000000036E-2</v>
      </c>
      <c r="K296">
        <f>'Russian Bonds'!K297-'Russian Bonds'!K296</f>
        <v>3.9999999999999147E-2</v>
      </c>
      <c r="L296">
        <f>'Russian Bonds'!L297-'Russian Bonds'!L296</f>
        <v>5.0000000000000711E-2</v>
      </c>
      <c r="M296">
        <f>'Russian Bonds'!M297-'Russian Bonds'!M296</f>
        <v>6.0000000000000497E-2</v>
      </c>
      <c r="O296" s="129">
        <f t="shared" si="48"/>
        <v>6.0000000000000497E-2</v>
      </c>
      <c r="P296" s="170">
        <f>List1R!X353</f>
        <v>5.7496754544145148</v>
      </c>
    </row>
    <row r="297" spans="1:16" x14ac:dyDescent="0.2">
      <c r="A297" s="106">
        <v>41363</v>
      </c>
      <c r="B297">
        <f>'Russian Bonds'!B298-'Russian Bonds'!B297</f>
        <v>-9.9999999999999645E-2</v>
      </c>
      <c r="C297">
        <f>'Russian Bonds'!C298-'Russian Bonds'!C297</f>
        <v>-8.0000000000000071E-2</v>
      </c>
      <c r="D297">
        <f>'Russian Bonds'!D298-'Russian Bonds'!D297</f>
        <v>-7.0000000000000284E-2</v>
      </c>
      <c r="E297">
        <f>'Russian Bonds'!E298-'Russian Bonds'!E297</f>
        <v>-6.0000000000000497E-2</v>
      </c>
      <c r="F297">
        <f>'Russian Bonds'!F298-'Russian Bonds'!F297</f>
        <v>-9.9999999999997868E-3</v>
      </c>
      <c r="G297">
        <f>'Russian Bonds'!G298-'Russian Bonds'!G297</f>
        <v>-1.9999999999999574E-2</v>
      </c>
      <c r="H297">
        <f>'Russian Bonds'!H298-'Russian Bonds'!H297</f>
        <v>0</v>
      </c>
      <c r="I297">
        <f>'Russian Bonds'!I298-'Russian Bonds'!I297</f>
        <v>1.9999999999999574E-2</v>
      </c>
      <c r="J297">
        <f>'Russian Bonds'!J298-'Russian Bonds'!J297</f>
        <v>2.9999999999999361E-2</v>
      </c>
      <c r="K297">
        <f>'Russian Bonds'!K298-'Russian Bonds'!K297</f>
        <v>5.0000000000000711E-2</v>
      </c>
      <c r="L297">
        <f>'Russian Bonds'!L298-'Russian Bonds'!L297</f>
        <v>4.9999999999998934E-2</v>
      </c>
      <c r="M297">
        <f>'Russian Bonds'!M298-'Russian Bonds'!M297</f>
        <v>6.0000000000000497E-2</v>
      </c>
      <c r="O297" s="129">
        <f t="shared" si="48"/>
        <v>6.0000000000000497E-2</v>
      </c>
      <c r="P297" s="170">
        <f>List1R!X354</f>
        <v>5.7546561350628274</v>
      </c>
    </row>
    <row r="298" spans="1:16" x14ac:dyDescent="0.2">
      <c r="A298" s="106">
        <v>41366</v>
      </c>
      <c r="B298">
        <f>'Russian Bonds'!B299-'Russian Bonds'!B298</f>
        <v>3.0000000000001137E-2</v>
      </c>
      <c r="C298">
        <f>'Russian Bonds'!C299-'Russian Bonds'!C298</f>
        <v>2.9999999999999361E-2</v>
      </c>
      <c r="D298">
        <f>'Russian Bonds'!D299-'Russian Bonds'!D298</f>
        <v>3.0000000000001137E-2</v>
      </c>
      <c r="E298">
        <f>'Russian Bonds'!E299-'Russian Bonds'!E298</f>
        <v>4.0000000000000924E-2</v>
      </c>
      <c r="F298">
        <f>'Russian Bonds'!F299-'Russian Bonds'!F298</f>
        <v>2.9999999999999361E-2</v>
      </c>
      <c r="G298">
        <f>'Russian Bonds'!G299-'Russian Bonds'!G298</f>
        <v>3.9999999999999147E-2</v>
      </c>
      <c r="H298">
        <f>'Russian Bonds'!H299-'Russian Bonds'!H298</f>
        <v>9.9999999999997868E-3</v>
      </c>
      <c r="I298">
        <f>'Russian Bonds'!I299-'Russian Bonds'!I298</f>
        <v>-9.9999999999997868E-3</v>
      </c>
      <c r="J298">
        <f>'Russian Bonds'!J299-'Russian Bonds'!J298</f>
        <v>-2.9999999999999361E-2</v>
      </c>
      <c r="K298">
        <f>'Russian Bonds'!K299-'Russian Bonds'!K298</f>
        <v>-5.0000000000000711E-2</v>
      </c>
      <c r="L298">
        <f>'Russian Bonds'!L299-'Russian Bonds'!L298</f>
        <v>-4.9999999999998934E-2</v>
      </c>
      <c r="M298">
        <f>'Russian Bonds'!M299-'Russian Bonds'!M298</f>
        <v>-6.0000000000000497E-2</v>
      </c>
      <c r="O298" s="129">
        <f t="shared" si="48"/>
        <v>4.0000000000000924E-2</v>
      </c>
      <c r="P298" s="170">
        <f>List1R!X355</f>
        <v>5.7416924173806647</v>
      </c>
    </row>
    <row r="299" spans="1:16" x14ac:dyDescent="0.2">
      <c r="A299" s="106">
        <v>41367</v>
      </c>
      <c r="B299">
        <f>'Russian Bonds'!B300-'Russian Bonds'!B299</f>
        <v>2.9999999999999361E-2</v>
      </c>
      <c r="C299">
        <f>'Russian Bonds'!C300-'Russian Bonds'!C299</f>
        <v>9.9999999999997868E-3</v>
      </c>
      <c r="D299">
        <f>'Russian Bonds'!D300-'Russian Bonds'!D299</f>
        <v>0</v>
      </c>
      <c r="E299">
        <f>'Russian Bonds'!E300-'Russian Bonds'!E299</f>
        <v>-1.9999999999999574E-2</v>
      </c>
      <c r="F299">
        <f>'Russian Bonds'!F300-'Russian Bonds'!F299</f>
        <v>-3.9999999999999147E-2</v>
      </c>
      <c r="G299">
        <f>'Russian Bonds'!G300-'Russian Bonds'!G299</f>
        <v>-8.0000000000000071E-2</v>
      </c>
      <c r="H299">
        <f>'Russian Bonds'!H300-'Russian Bonds'!H299</f>
        <v>-7.0000000000000284E-2</v>
      </c>
      <c r="I299">
        <f>'Russian Bonds'!I300-'Russian Bonds'!I299</f>
        <v>-4.0000000000000036E-2</v>
      </c>
      <c r="J299">
        <f>'Russian Bonds'!J300-'Russian Bonds'!J299</f>
        <v>-1.0000000000000675E-2</v>
      </c>
      <c r="K299">
        <f>'Russian Bonds'!K300-'Russian Bonds'!K299</f>
        <v>0</v>
      </c>
      <c r="L299">
        <f>'Russian Bonds'!L300-'Russian Bonds'!L299</f>
        <v>0</v>
      </c>
      <c r="M299">
        <f>'Russian Bonds'!M300-'Russian Bonds'!M299</f>
        <v>9.9999999999997868E-3</v>
      </c>
      <c r="O299" s="129">
        <f t="shared" si="48"/>
        <v>9.9999999999997868E-3</v>
      </c>
      <c r="P299" s="170">
        <f>List1R!X356</f>
        <v>5.7266521006991935</v>
      </c>
    </row>
    <row r="300" spans="1:16" x14ac:dyDescent="0.2">
      <c r="A300" s="106">
        <v>41368</v>
      </c>
      <c r="B300">
        <f>'Russian Bonds'!B301-'Russian Bonds'!B300</f>
        <v>-2.9999999999999361E-2</v>
      </c>
      <c r="C300">
        <f>'Russian Bonds'!C301-'Russian Bonds'!C300</f>
        <v>-1.9999999999999574E-2</v>
      </c>
      <c r="D300">
        <f>'Russian Bonds'!D301-'Russian Bonds'!D300</f>
        <v>-2.000000000000135E-2</v>
      </c>
      <c r="E300">
        <f>'Russian Bonds'!E301-'Russian Bonds'!E300</f>
        <v>-1.0000000000001563E-2</v>
      </c>
      <c r="F300">
        <f>'Russian Bonds'!F301-'Russian Bonds'!F300</f>
        <v>-2.000000000000135E-2</v>
      </c>
      <c r="G300">
        <f>'Russian Bonds'!G301-'Russian Bonds'!G300</f>
        <v>0</v>
      </c>
      <c r="H300">
        <f>'Russian Bonds'!H301-'Russian Bonds'!H300</f>
        <v>-1.9999999999999574E-2</v>
      </c>
      <c r="I300">
        <f>'Russian Bonds'!I301-'Russian Bonds'!I300</f>
        <v>-4.0000000000000036E-2</v>
      </c>
      <c r="J300">
        <f>'Russian Bonds'!J301-'Russian Bonds'!J300</f>
        <v>-4.9999999999999822E-2</v>
      </c>
      <c r="K300">
        <f>'Russian Bonds'!K301-'Russian Bonds'!K300</f>
        <v>-5.9999999999998721E-2</v>
      </c>
      <c r="L300">
        <f>'Russian Bonds'!L301-'Russian Bonds'!L300</f>
        <v>-6.0000000000000497E-2</v>
      </c>
      <c r="M300">
        <f>'Russian Bonds'!M301-'Russian Bonds'!M300</f>
        <v>-7.0000000000000284E-2</v>
      </c>
      <c r="O300" s="129">
        <f t="shared" si="48"/>
        <v>0</v>
      </c>
      <c r="P300" s="170">
        <f>List1R!X357</f>
        <v>5.7418987096021237</v>
      </c>
    </row>
    <row r="301" spans="1:16" x14ac:dyDescent="0.2">
      <c r="A301" s="106">
        <v>41369</v>
      </c>
      <c r="B301">
        <f>'Russian Bonds'!B302-'Russian Bonds'!B301</f>
        <v>-9.0000000000001634E-2</v>
      </c>
      <c r="C301">
        <f>'Russian Bonds'!C302-'Russian Bonds'!C301</f>
        <v>-6.0000000000000497E-2</v>
      </c>
      <c r="D301">
        <f>'Russian Bonds'!D302-'Russian Bonds'!D301</f>
        <v>-1.9999999999999574E-2</v>
      </c>
      <c r="E301">
        <f>'Russian Bonds'!E302-'Russian Bonds'!E301</f>
        <v>-9.9999999999997868E-3</v>
      </c>
      <c r="F301">
        <f>'Russian Bonds'!F302-'Russian Bonds'!F301</f>
        <v>6.0000000000000497E-2</v>
      </c>
      <c r="G301">
        <f>'Russian Bonds'!G302-'Russian Bonds'!G301</f>
        <v>8.0000000000000071E-2</v>
      </c>
      <c r="H301">
        <f>'Russian Bonds'!H302-'Russian Bonds'!H301</f>
        <v>8.9999999999999858E-2</v>
      </c>
      <c r="I301">
        <f>'Russian Bonds'!I302-'Russian Bonds'!I301</f>
        <v>7.0000000000000284E-2</v>
      </c>
      <c r="J301">
        <f>'Russian Bonds'!J302-'Russian Bonds'!J301</f>
        <v>6.0000000000000497E-2</v>
      </c>
      <c r="K301">
        <f>'Russian Bonds'!K302-'Russian Bonds'!K301</f>
        <v>7.0000000000000284E-2</v>
      </c>
      <c r="L301">
        <f>'Russian Bonds'!L302-'Russian Bonds'!L301</f>
        <v>7.0000000000000284E-2</v>
      </c>
      <c r="M301">
        <f>'Russian Bonds'!M302-'Russian Bonds'!M301</f>
        <v>8.0000000000000071E-2</v>
      </c>
      <c r="O301" s="129">
        <f t="shared" si="48"/>
        <v>8.9999999999999858E-2</v>
      </c>
      <c r="P301" s="170">
        <f>List1R!X358</f>
        <v>5.7406034009370011</v>
      </c>
    </row>
    <row r="302" spans="1:16" x14ac:dyDescent="0.2">
      <c r="A302" s="106">
        <v>41370</v>
      </c>
      <c r="B302">
        <f>'Russian Bonds'!B303-'Russian Bonds'!B302</f>
        <v>5.0000000000000711E-2</v>
      </c>
      <c r="C302">
        <f>'Russian Bonds'!C303-'Russian Bonds'!C302</f>
        <v>7.0000000000000284E-2</v>
      </c>
      <c r="D302">
        <f>'Russian Bonds'!D303-'Russian Bonds'!D302</f>
        <v>7.0000000000000284E-2</v>
      </c>
      <c r="E302">
        <f>'Russian Bonds'!E303-'Russian Bonds'!E302</f>
        <v>8.0000000000000071E-2</v>
      </c>
      <c r="F302">
        <f>'Russian Bonds'!F303-'Russian Bonds'!F302</f>
        <v>7.0000000000000284E-2</v>
      </c>
      <c r="G302">
        <f>'Russian Bonds'!G303-'Russian Bonds'!G302</f>
        <v>6.0000000000000497E-2</v>
      </c>
      <c r="H302">
        <f>'Russian Bonds'!H303-'Russian Bonds'!H302</f>
        <v>4.9999999999999822E-2</v>
      </c>
      <c r="I302">
        <f>'Russian Bonds'!I303-'Russian Bonds'!I302</f>
        <v>4.9999999999999822E-2</v>
      </c>
      <c r="J302">
        <f>'Russian Bonds'!J303-'Russian Bonds'!J302</f>
        <v>3.9999999999999147E-2</v>
      </c>
      <c r="K302">
        <f>'Russian Bonds'!K303-'Russian Bonds'!K302</f>
        <v>3.9999999999999147E-2</v>
      </c>
      <c r="L302">
        <f>'Russian Bonds'!L303-'Russian Bonds'!L302</f>
        <v>3.9999999999999147E-2</v>
      </c>
      <c r="M302">
        <f>'Russian Bonds'!M303-'Russian Bonds'!M302</f>
        <v>4.0000000000000924E-2</v>
      </c>
      <c r="O302" s="129">
        <f t="shared" si="48"/>
        <v>8.0000000000000071E-2</v>
      </c>
      <c r="P302" s="170">
        <f>List1R!X359</f>
        <v>5.7583354328749534</v>
      </c>
    </row>
    <row r="303" spans="1:16" x14ac:dyDescent="0.2">
      <c r="A303" s="106">
        <v>41373</v>
      </c>
      <c r="B303">
        <f>'Russian Bonds'!B304-'Russian Bonds'!B303</f>
        <v>-0.14000000000000057</v>
      </c>
      <c r="C303">
        <f>'Russian Bonds'!C304-'Russian Bonds'!C303</f>
        <v>-0.13000000000000078</v>
      </c>
      <c r="D303">
        <f>'Russian Bonds'!D304-'Russian Bonds'!D303</f>
        <v>-0.10999999999999943</v>
      </c>
      <c r="E303">
        <f>'Russian Bonds'!E304-'Russian Bonds'!E303</f>
        <v>-8.0000000000000071E-2</v>
      </c>
      <c r="F303">
        <f>'Russian Bonds'!F304-'Russian Bonds'!F303</f>
        <v>-9.9999999999997868E-3</v>
      </c>
      <c r="G303">
        <f>'Russian Bonds'!G304-'Russian Bonds'!G303</f>
        <v>1.9999999999999574E-2</v>
      </c>
      <c r="H303">
        <f>'Russian Bonds'!H304-'Russian Bonds'!H303</f>
        <v>5.0000000000000711E-2</v>
      </c>
      <c r="I303">
        <f>'Russian Bonds'!I304-'Russian Bonds'!I303</f>
        <v>4.9999999999999822E-2</v>
      </c>
      <c r="J303">
        <f>'Russian Bonds'!J304-'Russian Bonds'!J303</f>
        <v>5.0000000000000711E-2</v>
      </c>
      <c r="K303">
        <f>'Russian Bonds'!K304-'Russian Bonds'!K303</f>
        <v>2.9999999999999361E-2</v>
      </c>
      <c r="L303">
        <f>'Russian Bonds'!L304-'Russian Bonds'!L303</f>
        <v>3.0000000000001137E-2</v>
      </c>
      <c r="M303">
        <f>'Russian Bonds'!M304-'Russian Bonds'!M303</f>
        <v>2.9999999999999361E-2</v>
      </c>
      <c r="O303" s="129">
        <f t="shared" si="48"/>
        <v>5.0000000000000711E-2</v>
      </c>
      <c r="P303" s="170">
        <f>List1R!X360</f>
        <v>5.7392111512635111</v>
      </c>
    </row>
    <row r="304" spans="1:16" x14ac:dyDescent="0.2">
      <c r="A304" s="106">
        <v>41374</v>
      </c>
      <c r="B304">
        <f>'Russian Bonds'!B305-'Russian Bonds'!B304</f>
        <v>-4.9999999999998934E-2</v>
      </c>
      <c r="C304">
        <f>'Russian Bonds'!C305-'Russian Bonds'!C304</f>
        <v>-2.9999999999999361E-2</v>
      </c>
      <c r="D304">
        <f>'Russian Bonds'!D305-'Russian Bonds'!D304</f>
        <v>-1.9999999999999574E-2</v>
      </c>
      <c r="E304">
        <f>'Russian Bonds'!E305-'Russian Bonds'!E304</f>
        <v>-9.9999999999997868E-3</v>
      </c>
      <c r="F304">
        <f>'Russian Bonds'!F305-'Russian Bonds'!F304</f>
        <v>2.9999999999999361E-2</v>
      </c>
      <c r="G304">
        <f>'Russian Bonds'!G305-'Russian Bonds'!G304</f>
        <v>5.0000000000000711E-2</v>
      </c>
      <c r="H304">
        <f>'Russian Bonds'!H305-'Russian Bonds'!H304</f>
        <v>4.9999999999998934E-2</v>
      </c>
      <c r="I304">
        <f>'Russian Bonds'!I305-'Russian Bonds'!I304</f>
        <v>2.9999999999999361E-2</v>
      </c>
      <c r="J304">
        <f>'Russian Bonds'!J305-'Russian Bonds'!J304</f>
        <v>9.9999999999997868E-3</v>
      </c>
      <c r="K304">
        <f>'Russian Bonds'!K305-'Russian Bonds'!K304</f>
        <v>-9.9999999999997868E-3</v>
      </c>
      <c r="L304">
        <f>'Russian Bonds'!L305-'Russian Bonds'!L304</f>
        <v>-2.000000000000135E-2</v>
      </c>
      <c r="M304">
        <f>'Russian Bonds'!M305-'Russian Bonds'!M304</f>
        <v>-2.9999999999999361E-2</v>
      </c>
      <c r="O304" s="129">
        <f t="shared" si="48"/>
        <v>5.0000000000000711E-2</v>
      </c>
      <c r="P304" s="170">
        <f>List1R!X361</f>
        <v>5.7291211297512659</v>
      </c>
    </row>
    <row r="305" spans="1:16" x14ac:dyDescent="0.2">
      <c r="A305" s="106">
        <v>41375</v>
      </c>
      <c r="B305">
        <f>'Russian Bonds'!B306-'Russian Bonds'!B305</f>
        <v>-9.9999999999999645E-2</v>
      </c>
      <c r="C305">
        <f>'Russian Bonds'!C306-'Russian Bonds'!C305</f>
        <v>-8.0000000000000071E-2</v>
      </c>
      <c r="D305">
        <f>'Russian Bonds'!D306-'Russian Bonds'!D305</f>
        <v>-7.0000000000000284E-2</v>
      </c>
      <c r="E305">
        <f>'Russian Bonds'!E306-'Russian Bonds'!E305</f>
        <v>-6.0000000000000497E-2</v>
      </c>
      <c r="F305">
        <f>'Russian Bonds'!F306-'Russian Bonds'!F305</f>
        <v>-3.9999999999999147E-2</v>
      </c>
      <c r="G305">
        <f>'Russian Bonds'!G306-'Russian Bonds'!G305</f>
        <v>-4.0000000000000924E-2</v>
      </c>
      <c r="H305">
        <f>'Russian Bonds'!H306-'Russian Bonds'!H305</f>
        <v>-6.0000000000000497E-2</v>
      </c>
      <c r="I305">
        <f>'Russian Bonds'!I306-'Russian Bonds'!I305</f>
        <v>-5.9999999999998721E-2</v>
      </c>
      <c r="J305">
        <f>'Russian Bonds'!J306-'Russian Bonds'!J305</f>
        <v>-8.0000000000000071E-2</v>
      </c>
      <c r="K305">
        <f>'Russian Bonds'!K306-'Russian Bonds'!K305</f>
        <v>-8.0000000000000071E-2</v>
      </c>
      <c r="L305">
        <f>'Russian Bonds'!L306-'Russian Bonds'!L305</f>
        <v>-6.9999999999998508E-2</v>
      </c>
      <c r="M305">
        <f>'Russian Bonds'!M306-'Russian Bonds'!M305</f>
        <v>-6.0000000000000497E-2</v>
      </c>
      <c r="O305" s="129">
        <f t="shared" si="48"/>
        <v>-3.9999999999999147E-2</v>
      </c>
      <c r="P305" s="170">
        <f>List1R!X362</f>
        <v>5.7178338914866664</v>
      </c>
    </row>
    <row r="306" spans="1:16" x14ac:dyDescent="0.2">
      <c r="A306" s="106">
        <v>41376</v>
      </c>
      <c r="B306">
        <f>'Russian Bonds'!B307-'Russian Bonds'!B306</f>
        <v>-1.0000000000001563E-2</v>
      </c>
      <c r="C306">
        <f>'Russian Bonds'!C307-'Russian Bonds'!C306</f>
        <v>-9.9999999999997868E-3</v>
      </c>
      <c r="D306">
        <f>'Russian Bonds'!D307-'Russian Bonds'!D306</f>
        <v>0</v>
      </c>
      <c r="E306">
        <f>'Russian Bonds'!E307-'Russian Bonds'!E306</f>
        <v>-9.9999999999997868E-3</v>
      </c>
      <c r="F306">
        <f>'Russian Bonds'!F307-'Russian Bonds'!F306</f>
        <v>-9.9999999999997868E-3</v>
      </c>
      <c r="G306">
        <f>'Russian Bonds'!G307-'Russian Bonds'!G306</f>
        <v>-9.9999999999997868E-3</v>
      </c>
      <c r="H306">
        <f>'Russian Bonds'!H307-'Russian Bonds'!H306</f>
        <v>-9.9999999999997868E-3</v>
      </c>
      <c r="I306">
        <f>'Russian Bonds'!I307-'Russian Bonds'!I306</f>
        <v>-2.0000000000000462E-2</v>
      </c>
      <c r="J306">
        <f>'Russian Bonds'!J307-'Russian Bonds'!J306</f>
        <v>-9.9999999999997868E-3</v>
      </c>
      <c r="K306">
        <f>'Russian Bonds'!K307-'Russian Bonds'!K306</f>
        <v>0</v>
      </c>
      <c r="L306">
        <f>'Russian Bonds'!L307-'Russian Bonds'!L306</f>
        <v>-1.0000000000001563E-2</v>
      </c>
      <c r="M306">
        <f>'Russian Bonds'!M307-'Russian Bonds'!M306</f>
        <v>0</v>
      </c>
      <c r="O306" s="129">
        <f t="shared" si="48"/>
        <v>0</v>
      </c>
      <c r="P306" s="170">
        <f>List1R!X363</f>
        <v>5.7223608768476035</v>
      </c>
    </row>
    <row r="307" spans="1:16" x14ac:dyDescent="0.2">
      <c r="A307" s="106">
        <v>41377</v>
      </c>
      <c r="B307">
        <f>'Russian Bonds'!B308-'Russian Bonds'!B307</f>
        <v>-9.9999999999999645E-2</v>
      </c>
      <c r="C307">
        <f>'Russian Bonds'!C308-'Russian Bonds'!C307</f>
        <v>-9.9999999999999645E-2</v>
      </c>
      <c r="D307">
        <f>'Russian Bonds'!D308-'Russian Bonds'!D307</f>
        <v>-8.9999999999999858E-2</v>
      </c>
      <c r="E307">
        <f>'Russian Bonds'!E308-'Russian Bonds'!E307</f>
        <v>-6.9999999999998508E-2</v>
      </c>
      <c r="F307">
        <f>'Russian Bonds'!F308-'Russian Bonds'!F307</f>
        <v>-4.0000000000000924E-2</v>
      </c>
      <c r="G307">
        <f>'Russian Bonds'!G308-'Russian Bonds'!G307</f>
        <v>-2.9999999999999361E-2</v>
      </c>
      <c r="H307">
        <f>'Russian Bonds'!H308-'Russian Bonds'!H307</f>
        <v>-9.9999999999997868E-3</v>
      </c>
      <c r="I307">
        <f>'Russian Bonds'!I308-'Russian Bonds'!I307</f>
        <v>0</v>
      </c>
      <c r="J307">
        <f>'Russian Bonds'!J308-'Russian Bonds'!J307</f>
        <v>-9.9999999999997868E-3</v>
      </c>
      <c r="K307">
        <f>'Russian Bonds'!K308-'Russian Bonds'!K307</f>
        <v>-1.9999999999999574E-2</v>
      </c>
      <c r="L307">
        <f>'Russian Bonds'!L308-'Russian Bonds'!L307</f>
        <v>-9.9999999999997868E-3</v>
      </c>
      <c r="M307">
        <f>'Russian Bonds'!M308-'Russian Bonds'!M307</f>
        <v>-1.9999999999999574E-2</v>
      </c>
      <c r="O307" s="129">
        <f t="shared" si="48"/>
        <v>0</v>
      </c>
      <c r="P307" s="170">
        <f>List1R!X364</f>
        <v>5.7434915608096535</v>
      </c>
    </row>
    <row r="308" spans="1:16" x14ac:dyDescent="0.2">
      <c r="A308" s="106">
        <v>41380</v>
      </c>
      <c r="B308">
        <f>'Russian Bonds'!B309-'Russian Bonds'!B308</f>
        <v>-1.9999999999999574E-2</v>
      </c>
      <c r="C308">
        <f>'Russian Bonds'!C309-'Russian Bonds'!C308</f>
        <v>0</v>
      </c>
      <c r="D308">
        <f>'Russian Bonds'!D309-'Russian Bonds'!D308</f>
        <v>0</v>
      </c>
      <c r="E308">
        <f>'Russian Bonds'!E309-'Russian Bonds'!E308</f>
        <v>9.9999999999997868E-3</v>
      </c>
      <c r="F308">
        <f>'Russian Bonds'!F309-'Russian Bonds'!F308</f>
        <v>1.9999999999999574E-2</v>
      </c>
      <c r="G308">
        <f>'Russian Bonds'!G309-'Russian Bonds'!G308</f>
        <v>1.9999999999999574E-2</v>
      </c>
      <c r="H308">
        <f>'Russian Bonds'!H309-'Russian Bonds'!H308</f>
        <v>1.9999999999999574E-2</v>
      </c>
      <c r="I308">
        <f>'Russian Bonds'!I309-'Russian Bonds'!I308</f>
        <v>2.0000000000000462E-2</v>
      </c>
      <c r="J308">
        <f>'Russian Bonds'!J309-'Russian Bonds'!J308</f>
        <v>1.9999999999999574E-2</v>
      </c>
      <c r="K308">
        <f>'Russian Bonds'!K309-'Russian Bonds'!K308</f>
        <v>0</v>
      </c>
      <c r="L308">
        <f>'Russian Bonds'!L309-'Russian Bonds'!L308</f>
        <v>-9.9999999999997868E-3</v>
      </c>
      <c r="M308">
        <f>'Russian Bonds'!M309-'Russian Bonds'!M308</f>
        <v>0</v>
      </c>
      <c r="O308" s="129">
        <f t="shared" si="48"/>
        <v>2.0000000000000462E-2</v>
      </c>
      <c r="P308" s="170">
        <f>List1R!X365</f>
        <v>5.745991776007263</v>
      </c>
    </row>
    <row r="309" spans="1:16" x14ac:dyDescent="0.2">
      <c r="A309" s="106">
        <v>41381</v>
      </c>
      <c r="B309">
        <f>'Russian Bonds'!B310-'Russian Bonds'!B309</f>
        <v>-8.9999999999999858E-2</v>
      </c>
      <c r="C309">
        <f>'Russian Bonds'!C310-'Russian Bonds'!C309</f>
        <v>-8.9999999999999858E-2</v>
      </c>
      <c r="D309">
        <f>'Russian Bonds'!D310-'Russian Bonds'!D309</f>
        <v>-8.0000000000000071E-2</v>
      </c>
      <c r="E309">
        <f>'Russian Bonds'!E310-'Russian Bonds'!E309</f>
        <v>-8.0000000000000071E-2</v>
      </c>
      <c r="F309">
        <f>'Russian Bonds'!F310-'Russian Bonds'!F309</f>
        <v>-5.9999999999998721E-2</v>
      </c>
      <c r="G309">
        <f>'Russian Bonds'!G310-'Russian Bonds'!G309</f>
        <v>-6.0000000000000497E-2</v>
      </c>
      <c r="H309">
        <f>'Russian Bonds'!H310-'Russian Bonds'!H309</f>
        <v>-4.9999999999998934E-2</v>
      </c>
      <c r="I309">
        <f>'Russian Bonds'!I310-'Russian Bonds'!I309</f>
        <v>-4.0000000000000036E-2</v>
      </c>
      <c r="J309">
        <f>'Russian Bonds'!J310-'Russian Bonds'!J309</f>
        <v>-1.9999999999999574E-2</v>
      </c>
      <c r="K309">
        <f>'Russian Bonds'!K310-'Russian Bonds'!K309</f>
        <v>1.9999999999999574E-2</v>
      </c>
      <c r="L309">
        <f>'Russian Bonds'!L310-'Russian Bonds'!L309</f>
        <v>4.0000000000000924E-2</v>
      </c>
      <c r="M309">
        <f>'Russian Bonds'!M310-'Russian Bonds'!M309</f>
        <v>4.9999999999998934E-2</v>
      </c>
      <c r="O309" s="129">
        <f t="shared" si="48"/>
        <v>4.9999999999998934E-2</v>
      </c>
      <c r="P309" s="170">
        <f>List1R!X366</f>
        <v>5.7478892239242478</v>
      </c>
    </row>
    <row r="310" spans="1:16" x14ac:dyDescent="0.2">
      <c r="A310" s="106">
        <v>41382</v>
      </c>
      <c r="B310">
        <f>'Russian Bonds'!B311-'Russian Bonds'!B310</f>
        <v>-0.16000000000000014</v>
      </c>
      <c r="C310">
        <f>'Russian Bonds'!C311-'Russian Bonds'!C310</f>
        <v>-0.16000000000000014</v>
      </c>
      <c r="D310">
        <f>'Russian Bonds'!D311-'Russian Bonds'!D310</f>
        <v>-0.16000000000000014</v>
      </c>
      <c r="E310">
        <f>'Russian Bonds'!E311-'Russian Bonds'!E310</f>
        <v>-0.16000000000000014</v>
      </c>
      <c r="F310">
        <f>'Russian Bonds'!F311-'Russian Bonds'!F310</f>
        <v>-0.16000000000000014</v>
      </c>
      <c r="G310">
        <f>'Russian Bonds'!G311-'Russian Bonds'!G310</f>
        <v>-0.12999999999999901</v>
      </c>
      <c r="H310">
        <f>'Russian Bonds'!H311-'Russian Bonds'!H310</f>
        <v>-0.11000000000000032</v>
      </c>
      <c r="I310">
        <f>'Russian Bonds'!I311-'Russian Bonds'!I310</f>
        <v>-0.10000000000000053</v>
      </c>
      <c r="J310">
        <f>'Russian Bonds'!J311-'Russian Bonds'!J310</f>
        <v>-0.10000000000000053</v>
      </c>
      <c r="K310">
        <f>'Russian Bonds'!K311-'Russian Bonds'!K310</f>
        <v>-8.9999999999999858E-2</v>
      </c>
      <c r="L310">
        <f>'Russian Bonds'!L311-'Russian Bonds'!L310</f>
        <v>-8.0000000000000071E-2</v>
      </c>
      <c r="M310">
        <f>'Russian Bonds'!M311-'Russian Bonds'!M310</f>
        <v>-6.0000000000000497E-2</v>
      </c>
      <c r="O310" s="129">
        <f t="shared" si="48"/>
        <v>-6.0000000000000497E-2</v>
      </c>
      <c r="P310" s="170">
        <f>List1R!X367</f>
        <v>5.7488881307377664</v>
      </c>
    </row>
    <row r="311" spans="1:16" x14ac:dyDescent="0.2">
      <c r="A311" s="106">
        <v>41383</v>
      </c>
      <c r="B311">
        <f>'Russian Bonds'!B312-'Russian Bonds'!B311</f>
        <v>-0.39000000000000057</v>
      </c>
      <c r="C311">
        <f>'Russian Bonds'!C312-'Russian Bonds'!C311</f>
        <v>-0.36000000000000121</v>
      </c>
      <c r="D311">
        <f>'Russian Bonds'!D312-'Russian Bonds'!D311</f>
        <v>-0.33000000000000007</v>
      </c>
      <c r="E311">
        <f>'Russian Bonds'!E312-'Russian Bonds'!E311</f>
        <v>-0.30000000000000071</v>
      </c>
      <c r="F311">
        <f>'Russian Bonds'!F312-'Russian Bonds'!F311</f>
        <v>-0.19000000000000128</v>
      </c>
      <c r="G311">
        <f>'Russian Bonds'!G312-'Russian Bonds'!G311</f>
        <v>-0.12000000000000099</v>
      </c>
      <c r="H311">
        <f>'Russian Bonds'!H312-'Russian Bonds'!H311</f>
        <v>-9.9999999999999645E-2</v>
      </c>
      <c r="I311">
        <f>'Russian Bonds'!I312-'Russian Bonds'!I311</f>
        <v>-0.12999999999999989</v>
      </c>
      <c r="J311">
        <f>'Russian Bonds'!J312-'Russian Bonds'!J311</f>
        <v>-0.11000000000000032</v>
      </c>
      <c r="K311">
        <f>'Russian Bonds'!K312-'Russian Bonds'!K311</f>
        <v>-1.9999999999999574E-2</v>
      </c>
      <c r="L311">
        <f>'Russian Bonds'!L312-'Russian Bonds'!L311</f>
        <v>9.9999999999999645E-2</v>
      </c>
      <c r="M311">
        <f>'Russian Bonds'!M312-'Russian Bonds'!M311</f>
        <v>0.30000000000000071</v>
      </c>
      <c r="O311" s="129">
        <f t="shared" si="48"/>
        <v>0.30000000000000071</v>
      </c>
      <c r="P311" s="170">
        <f>List1R!X368</f>
        <v>5.7395499661826408</v>
      </c>
    </row>
    <row r="312" spans="1:16" x14ac:dyDescent="0.2">
      <c r="A312" s="106">
        <v>41387</v>
      </c>
      <c r="B312">
        <f>'Russian Bonds'!B313-'Russian Bonds'!B312</f>
        <v>0.10000000000000142</v>
      </c>
      <c r="C312">
        <f>'Russian Bonds'!C313-'Russian Bonds'!C312</f>
        <v>0.10000000000000142</v>
      </c>
      <c r="D312">
        <f>'Russian Bonds'!D313-'Russian Bonds'!D312</f>
        <v>9.9999999999999645E-2</v>
      </c>
      <c r="E312">
        <f>'Russian Bonds'!E313-'Russian Bonds'!E312</f>
        <v>9.9999999999999645E-2</v>
      </c>
      <c r="F312">
        <f>'Russian Bonds'!F313-'Russian Bonds'!F312</f>
        <v>8.0000000000000071E-2</v>
      </c>
      <c r="G312">
        <f>'Russian Bonds'!G313-'Russian Bonds'!G312</f>
        <v>3.0000000000000249E-2</v>
      </c>
      <c r="H312">
        <f>'Russian Bonds'!H313-'Russian Bonds'!H312</f>
        <v>-1.0000000000000675E-2</v>
      </c>
      <c r="I312">
        <f>'Russian Bonds'!I313-'Russian Bonds'!I312</f>
        <v>0</v>
      </c>
      <c r="J312">
        <f>'Russian Bonds'!J313-'Russian Bonds'!J312</f>
        <v>2.0000000000000462E-2</v>
      </c>
      <c r="K312">
        <f>'Russian Bonds'!K313-'Russian Bonds'!K312</f>
        <v>7.0000000000000284E-2</v>
      </c>
      <c r="L312">
        <f>'Russian Bonds'!L313-'Russian Bonds'!L312</f>
        <v>9.9999999999999645E-2</v>
      </c>
      <c r="M312">
        <f>'Russian Bonds'!M313-'Russian Bonds'!M312</f>
        <v>0.14000000000000057</v>
      </c>
      <c r="O312" s="129">
        <f t="shared" si="48"/>
        <v>0.14000000000000057</v>
      </c>
      <c r="P312" s="170">
        <f>List1R!X369</f>
        <v>5.7614140966664129</v>
      </c>
    </row>
    <row r="313" spans="1:16" x14ac:dyDescent="0.2">
      <c r="A313" s="106">
        <v>41388</v>
      </c>
      <c r="B313">
        <f>'Russian Bonds'!B314-'Russian Bonds'!B313</f>
        <v>-4.0000000000000924E-2</v>
      </c>
      <c r="C313">
        <f>'Russian Bonds'!C314-'Russian Bonds'!C313</f>
        <v>-3.0000000000001137E-2</v>
      </c>
      <c r="D313">
        <f>'Russian Bonds'!D314-'Russian Bonds'!D313</f>
        <v>-1.9999999999999574E-2</v>
      </c>
      <c r="E313">
        <f>'Russian Bonds'!E314-'Russian Bonds'!E313</f>
        <v>-9.9999999999997868E-3</v>
      </c>
      <c r="F313">
        <f>'Russian Bonds'!F314-'Russian Bonds'!F313</f>
        <v>0</v>
      </c>
      <c r="G313">
        <f>'Russian Bonds'!G314-'Russian Bonds'!G313</f>
        <v>2.0000000000000462E-2</v>
      </c>
      <c r="H313">
        <f>'Russian Bonds'!H314-'Russian Bonds'!H313</f>
        <v>3.0000000000000249E-2</v>
      </c>
      <c r="I313">
        <f>'Russian Bonds'!I314-'Russian Bonds'!I313</f>
        <v>2.0000000000000462E-2</v>
      </c>
      <c r="J313">
        <f>'Russian Bonds'!J314-'Russian Bonds'!J313</f>
        <v>0</v>
      </c>
      <c r="K313">
        <f>'Russian Bonds'!K314-'Russian Bonds'!K313</f>
        <v>-9.9999999999997868E-3</v>
      </c>
      <c r="L313">
        <f>'Russian Bonds'!L314-'Russian Bonds'!L313</f>
        <v>0</v>
      </c>
      <c r="M313">
        <f>'Russian Bonds'!M314-'Russian Bonds'!M313</f>
        <v>2.9999999999999361E-2</v>
      </c>
      <c r="O313" s="129">
        <f t="shared" si="48"/>
        <v>3.0000000000000249E-2</v>
      </c>
      <c r="P313" s="170">
        <f>List1R!X370</f>
        <v>5.7449623015019506</v>
      </c>
    </row>
    <row r="314" spans="1:16" x14ac:dyDescent="0.2">
      <c r="A314" s="106">
        <v>41389</v>
      </c>
      <c r="B314">
        <f>'Russian Bonds'!B315-'Russian Bonds'!B314</f>
        <v>-9.9999999999997868E-3</v>
      </c>
      <c r="C314">
        <f>'Russian Bonds'!C315-'Russian Bonds'!C314</f>
        <v>-9.9999999999997868E-3</v>
      </c>
      <c r="D314">
        <f>'Russian Bonds'!D315-'Russian Bonds'!D314</f>
        <v>0</v>
      </c>
      <c r="E314">
        <f>'Russian Bonds'!E315-'Russian Bonds'!E314</f>
        <v>9.9999999999997868E-3</v>
      </c>
      <c r="F314">
        <f>'Russian Bonds'!F315-'Russian Bonds'!F314</f>
        <v>7.0000000000000284E-2</v>
      </c>
      <c r="G314">
        <f>'Russian Bonds'!G315-'Russian Bonds'!G314</f>
        <v>7.0000000000000284E-2</v>
      </c>
      <c r="H314">
        <f>'Russian Bonds'!H315-'Russian Bonds'!H314</f>
        <v>3.0000000000000249E-2</v>
      </c>
      <c r="I314">
        <f>'Russian Bonds'!I315-'Russian Bonds'!I314</f>
        <v>0</v>
      </c>
      <c r="J314">
        <f>'Russian Bonds'!J315-'Russian Bonds'!J314</f>
        <v>-2.0000000000000462E-2</v>
      </c>
      <c r="K314">
        <f>'Russian Bonds'!K315-'Russian Bonds'!K314</f>
        <v>-4.0000000000000924E-2</v>
      </c>
      <c r="L314">
        <f>'Russian Bonds'!L315-'Russian Bonds'!L314</f>
        <v>-3.9999999999999147E-2</v>
      </c>
      <c r="M314">
        <f>'Russian Bonds'!M315-'Russian Bonds'!M314</f>
        <v>-9.9999999999997868E-3</v>
      </c>
      <c r="O314" s="129">
        <f t="shared" si="48"/>
        <v>7.0000000000000284E-2</v>
      </c>
      <c r="P314" s="170">
        <f>List1R!X371</f>
        <v>5.7235066724848922</v>
      </c>
    </row>
    <row r="315" spans="1:16" x14ac:dyDescent="0.2">
      <c r="A315" s="106">
        <v>41390</v>
      </c>
      <c r="B315">
        <f>'Russian Bonds'!B316-'Russian Bonds'!B315</f>
        <v>8.9999999999999858E-2</v>
      </c>
      <c r="C315">
        <f>'Russian Bonds'!C316-'Russian Bonds'!C315</f>
        <v>7.0000000000000284E-2</v>
      </c>
      <c r="D315">
        <f>'Russian Bonds'!D316-'Russian Bonds'!D315</f>
        <v>4.9999999999998934E-2</v>
      </c>
      <c r="E315">
        <f>'Russian Bonds'!E316-'Russian Bonds'!E315</f>
        <v>2.000000000000135E-2</v>
      </c>
      <c r="F315">
        <f>'Russian Bonds'!F316-'Russian Bonds'!F315</f>
        <v>-8.9999999999999858E-2</v>
      </c>
      <c r="G315">
        <f>'Russian Bonds'!G316-'Russian Bonds'!G315</f>
        <v>-0.13000000000000078</v>
      </c>
      <c r="H315">
        <f>'Russian Bonds'!H316-'Russian Bonds'!H315</f>
        <v>-0.13999999999999968</v>
      </c>
      <c r="I315">
        <f>'Russian Bonds'!I316-'Russian Bonds'!I315</f>
        <v>-0.12000000000000011</v>
      </c>
      <c r="J315">
        <f>'Russian Bonds'!J316-'Russian Bonds'!J315</f>
        <v>-9.9999999999999645E-2</v>
      </c>
      <c r="K315">
        <f>'Russian Bonds'!K316-'Russian Bonds'!K315</f>
        <v>-6.9999999999999396E-2</v>
      </c>
      <c r="L315">
        <f>'Russian Bonds'!L316-'Russian Bonds'!L315</f>
        <v>-4.0000000000000924E-2</v>
      </c>
      <c r="M315">
        <f>'Russian Bonds'!M316-'Russian Bonds'!M315</f>
        <v>0</v>
      </c>
      <c r="O315" s="129">
        <f t="shared" si="48"/>
        <v>7.0000000000000284E-2</v>
      </c>
      <c r="P315" s="170">
        <f>List1R!X372</f>
        <v>5.7241715395901176</v>
      </c>
    </row>
    <row r="316" spans="1:16" x14ac:dyDescent="0.2">
      <c r="A316" s="106">
        <v>41391</v>
      </c>
      <c r="B316">
        <f>'Russian Bonds'!B317-'Russian Bonds'!B316</f>
        <v>8.0000000000000071E-2</v>
      </c>
      <c r="C316">
        <f>'Russian Bonds'!C317-'Russian Bonds'!C316</f>
        <v>7.0000000000000284E-2</v>
      </c>
      <c r="D316">
        <f>'Russian Bonds'!D317-'Russian Bonds'!D316</f>
        <v>5.0000000000000711E-2</v>
      </c>
      <c r="E316">
        <f>'Russian Bonds'!E317-'Russian Bonds'!E316</f>
        <v>2.9999999999999361E-2</v>
      </c>
      <c r="F316">
        <f>'Russian Bonds'!F317-'Russian Bonds'!F316</f>
        <v>-9.9999999999997868E-3</v>
      </c>
      <c r="G316">
        <f>'Russian Bonds'!G317-'Russian Bonds'!G316</f>
        <v>-3.0000000000000249E-2</v>
      </c>
      <c r="H316">
        <f>'Russian Bonds'!H317-'Russian Bonds'!H316</f>
        <v>-3.0000000000000249E-2</v>
      </c>
      <c r="I316">
        <f>'Russian Bonds'!I317-'Russian Bonds'!I316</f>
        <v>-4.0000000000000036E-2</v>
      </c>
      <c r="J316">
        <f>'Russian Bonds'!J317-'Russian Bonds'!J316</f>
        <v>-4.9999999999999822E-2</v>
      </c>
      <c r="K316">
        <f>'Russian Bonds'!K317-'Russian Bonds'!K316</f>
        <v>-3.0000000000000249E-2</v>
      </c>
      <c r="L316">
        <f>'Russian Bonds'!L317-'Russian Bonds'!L316</f>
        <v>-9.9999999999997868E-3</v>
      </c>
      <c r="M316">
        <f>'Russian Bonds'!M317-'Russian Bonds'!M316</f>
        <v>1.9999999999999574E-2</v>
      </c>
      <c r="O316" s="129">
        <f t="shared" si="48"/>
        <v>7.0000000000000284E-2</v>
      </c>
      <c r="P316" s="170">
        <f>List1R!X373</f>
        <v>5.7366015015177538</v>
      </c>
    </row>
    <row r="317" spans="1:16" x14ac:dyDescent="0.2">
      <c r="A317" s="106">
        <v>41395</v>
      </c>
      <c r="B317">
        <f>'Russian Bonds'!B318-'Russian Bonds'!B317</f>
        <v>-4.0000000000000924E-2</v>
      </c>
      <c r="C317">
        <f>'Russian Bonds'!C318-'Russian Bonds'!C317</f>
        <v>-2.9999999999999361E-2</v>
      </c>
      <c r="D317">
        <f>'Russian Bonds'!D318-'Russian Bonds'!D317</f>
        <v>-2.9999999999999361E-2</v>
      </c>
      <c r="E317">
        <f>'Russian Bonds'!E318-'Russian Bonds'!E317</f>
        <v>-9.9999999999997868E-3</v>
      </c>
      <c r="F317">
        <f>'Russian Bonds'!F318-'Russian Bonds'!F317</f>
        <v>9.9999999999997868E-3</v>
      </c>
      <c r="G317">
        <f>'Russian Bonds'!G318-'Russian Bonds'!G317</f>
        <v>4.0000000000000036E-2</v>
      </c>
      <c r="H317">
        <f>'Russian Bonds'!H318-'Russian Bonds'!H317</f>
        <v>4.0000000000000036E-2</v>
      </c>
      <c r="I317">
        <f>'Russian Bonds'!I318-'Russian Bonds'!I317</f>
        <v>4.0000000000000036E-2</v>
      </c>
      <c r="J317">
        <f>'Russian Bonds'!J318-'Russian Bonds'!J317</f>
        <v>1.9999999999999574E-2</v>
      </c>
      <c r="K317">
        <f>'Russian Bonds'!K318-'Russian Bonds'!K317</f>
        <v>9.9999999999997868E-3</v>
      </c>
      <c r="L317">
        <f>'Russian Bonds'!L318-'Russian Bonds'!L317</f>
        <v>1.9999999999999574E-2</v>
      </c>
      <c r="M317">
        <f>'Russian Bonds'!M318-'Russian Bonds'!M317</f>
        <v>5.0000000000000711E-2</v>
      </c>
      <c r="O317" s="129">
        <f t="shared" si="48"/>
        <v>5.0000000000000711E-2</v>
      </c>
      <c r="P317" s="170">
        <f>List1R!X374</f>
        <v>5.7519329900442324</v>
      </c>
    </row>
    <row r="318" spans="1:16" x14ac:dyDescent="0.2">
      <c r="A318" s="106">
        <v>41396</v>
      </c>
      <c r="B318">
        <f>'Russian Bonds'!B319-'Russian Bonds'!B318</f>
        <v>1.0000000000001563E-2</v>
      </c>
      <c r="C318">
        <f>'Russian Bonds'!C319-'Russian Bonds'!C318</f>
        <v>1.9999999999999574E-2</v>
      </c>
      <c r="D318">
        <f>'Russian Bonds'!D319-'Russian Bonds'!D318</f>
        <v>2.9999999999999361E-2</v>
      </c>
      <c r="E318">
        <f>'Russian Bonds'!E319-'Russian Bonds'!E318</f>
        <v>2.9999999999999361E-2</v>
      </c>
      <c r="F318">
        <f>'Russian Bonds'!F319-'Russian Bonds'!F318</f>
        <v>8.9999999999999858E-2</v>
      </c>
      <c r="G318">
        <f>'Russian Bonds'!G319-'Russian Bonds'!G318</f>
        <v>8.9999999999999858E-2</v>
      </c>
      <c r="H318">
        <f>'Russian Bonds'!H319-'Russian Bonds'!H318</f>
        <v>8.9999999999999858E-2</v>
      </c>
      <c r="I318">
        <f>'Russian Bonds'!I319-'Russian Bonds'!I318</f>
        <v>6.9999999999999396E-2</v>
      </c>
      <c r="J318">
        <f>'Russian Bonds'!J319-'Russian Bonds'!J318</f>
        <v>7.0000000000000284E-2</v>
      </c>
      <c r="K318">
        <f>'Russian Bonds'!K319-'Russian Bonds'!K318</f>
        <v>8.9999999999999858E-2</v>
      </c>
      <c r="L318">
        <f>'Russian Bonds'!L319-'Russian Bonds'!L318</f>
        <v>0.11000000000000121</v>
      </c>
      <c r="M318">
        <f>'Russian Bonds'!M319-'Russian Bonds'!M318</f>
        <v>0.14000000000000057</v>
      </c>
      <c r="O318" s="129">
        <f t="shared" si="48"/>
        <v>0.14000000000000057</v>
      </c>
      <c r="P318" s="170">
        <f>List1R!X375</f>
        <v>5.7586161941499823</v>
      </c>
    </row>
    <row r="319" spans="1:16" x14ac:dyDescent="0.2">
      <c r="A319" s="106">
        <v>41397</v>
      </c>
      <c r="B319">
        <f>'Russian Bonds'!B320-'Russian Bonds'!B319</f>
        <v>0.11999999999999922</v>
      </c>
      <c r="C319">
        <f>'Russian Bonds'!C320-'Russian Bonds'!C319</f>
        <v>0.11999999999999922</v>
      </c>
      <c r="D319">
        <f>'Russian Bonds'!D320-'Russian Bonds'!D319</f>
        <v>0.11999999999999922</v>
      </c>
      <c r="E319">
        <f>'Russian Bonds'!E320-'Russian Bonds'!E319</f>
        <v>0.12000000000000099</v>
      </c>
      <c r="F319">
        <f>'Russian Bonds'!F320-'Russian Bonds'!F319</f>
        <v>8.0000000000000071E-2</v>
      </c>
      <c r="G319">
        <f>'Russian Bonds'!G320-'Russian Bonds'!G319</f>
        <v>7.0000000000000284E-2</v>
      </c>
      <c r="H319">
        <f>'Russian Bonds'!H320-'Russian Bonds'!H319</f>
        <v>5.9999999999999609E-2</v>
      </c>
      <c r="I319">
        <f>'Russian Bonds'!I320-'Russian Bonds'!I319</f>
        <v>5.0000000000000711E-2</v>
      </c>
      <c r="J319">
        <f>'Russian Bonds'!J320-'Russian Bonds'!J319</f>
        <v>3.0000000000000249E-2</v>
      </c>
      <c r="K319">
        <f>'Russian Bonds'!K320-'Russian Bonds'!K319</f>
        <v>0</v>
      </c>
      <c r="L319">
        <f>'Russian Bonds'!L320-'Russian Bonds'!L319</f>
        <v>-1.0000000000001563E-2</v>
      </c>
      <c r="M319">
        <f>'Russian Bonds'!M320-'Russian Bonds'!M319</f>
        <v>9.9999999999997868E-3</v>
      </c>
      <c r="O319" s="129">
        <f t="shared" si="48"/>
        <v>0.12000000000000099</v>
      </c>
      <c r="P319" s="170">
        <f>List1R!X376</f>
        <v>5.7535181008889866</v>
      </c>
    </row>
    <row r="320" spans="1:16" x14ac:dyDescent="0.2">
      <c r="A320" s="106">
        <v>41398</v>
      </c>
      <c r="B320">
        <f>'Russian Bonds'!B321-'Russian Bonds'!B320</f>
        <v>-0.10999999999999943</v>
      </c>
      <c r="C320">
        <f>'Russian Bonds'!C321-'Russian Bonds'!C320</f>
        <v>-0.11999999999999922</v>
      </c>
      <c r="D320">
        <f>'Russian Bonds'!D321-'Russian Bonds'!D320</f>
        <v>-0.10999999999999943</v>
      </c>
      <c r="E320">
        <f>'Russian Bonds'!E321-'Russian Bonds'!E320</f>
        <v>-0.10000000000000142</v>
      </c>
      <c r="F320">
        <f>'Russian Bonds'!F321-'Russian Bonds'!F320</f>
        <v>-8.0000000000000071E-2</v>
      </c>
      <c r="G320">
        <f>'Russian Bonds'!G321-'Russian Bonds'!G320</f>
        <v>-0.10999999999999943</v>
      </c>
      <c r="H320">
        <f>'Russian Bonds'!H321-'Russian Bonds'!H320</f>
        <v>-0.13999999999999968</v>
      </c>
      <c r="I320">
        <f>'Russian Bonds'!I321-'Russian Bonds'!I320</f>
        <v>-0.14000000000000057</v>
      </c>
      <c r="J320">
        <f>'Russian Bonds'!J321-'Russian Bonds'!J320</f>
        <v>-0.10000000000000053</v>
      </c>
      <c r="K320">
        <f>'Russian Bonds'!K321-'Russian Bonds'!K320</f>
        <v>-7.9999999999999183E-2</v>
      </c>
      <c r="L320">
        <f>'Russian Bonds'!L321-'Russian Bonds'!L320</f>
        <v>-5.9999999999998721E-2</v>
      </c>
      <c r="M320">
        <f>'Russian Bonds'!M321-'Russian Bonds'!M320</f>
        <v>-9.9999999999997868E-3</v>
      </c>
      <c r="O320" s="129">
        <f t="shared" si="48"/>
        <v>-9.9999999999997868E-3</v>
      </c>
      <c r="P320" s="170">
        <f>List1R!X377</f>
        <v>5.7262545340336803</v>
      </c>
    </row>
    <row r="321" spans="1:16" x14ac:dyDescent="0.2">
      <c r="A321" s="106">
        <v>41403</v>
      </c>
      <c r="B321">
        <f>'Russian Bonds'!B322-'Russian Bonds'!B321</f>
        <v>-0.15000000000000036</v>
      </c>
      <c r="C321">
        <f>'Russian Bonds'!C322-'Russian Bonds'!C321</f>
        <v>-0.14000000000000057</v>
      </c>
      <c r="D321">
        <f>'Russian Bonds'!D322-'Russian Bonds'!D321</f>
        <v>-0.13000000000000078</v>
      </c>
      <c r="E321">
        <f>'Russian Bonds'!E322-'Russian Bonds'!E321</f>
        <v>-0.11999999999999922</v>
      </c>
      <c r="F321">
        <f>'Russian Bonds'!F322-'Russian Bonds'!F321</f>
        <v>-3.9999999999999147E-2</v>
      </c>
      <c r="G321">
        <f>'Russian Bonds'!G322-'Russian Bonds'!G321</f>
        <v>-1.0000000000000675E-2</v>
      </c>
      <c r="H321">
        <f>'Russian Bonds'!H322-'Russian Bonds'!H321</f>
        <v>0</v>
      </c>
      <c r="I321">
        <f>'Russian Bonds'!I322-'Russian Bonds'!I321</f>
        <v>0</v>
      </c>
      <c r="J321">
        <f>'Russian Bonds'!J322-'Russian Bonds'!J321</f>
        <v>0</v>
      </c>
      <c r="K321">
        <f>'Russian Bonds'!K322-'Russian Bonds'!K321</f>
        <v>0</v>
      </c>
      <c r="L321">
        <f>'Russian Bonds'!L322-'Russian Bonds'!L321</f>
        <v>0</v>
      </c>
      <c r="M321">
        <f>'Russian Bonds'!M322-'Russian Bonds'!M321</f>
        <v>9.9999999999997868E-3</v>
      </c>
      <c r="O321" s="129">
        <f t="shared" si="48"/>
        <v>9.9999999999997868E-3</v>
      </c>
      <c r="P321" s="170">
        <f>List1R!X378</f>
        <v>5.7287048590374745</v>
      </c>
    </row>
    <row r="322" spans="1:16" x14ac:dyDescent="0.2">
      <c r="A322" s="106">
        <v>41404</v>
      </c>
      <c r="B322">
        <f>'Russian Bonds'!B323-'Russian Bonds'!B322</f>
        <v>0</v>
      </c>
      <c r="C322">
        <f>'Russian Bonds'!C323-'Russian Bonds'!C322</f>
        <v>9.9999999999997868E-3</v>
      </c>
      <c r="D322">
        <f>'Russian Bonds'!D323-'Russian Bonds'!D322</f>
        <v>0</v>
      </c>
      <c r="E322">
        <f>'Russian Bonds'!E323-'Russian Bonds'!E322</f>
        <v>-9.9999999999997868E-3</v>
      </c>
      <c r="F322">
        <f>'Russian Bonds'!F323-'Russian Bonds'!F322</f>
        <v>-6.0000000000000497E-2</v>
      </c>
      <c r="G322">
        <f>'Russian Bonds'!G323-'Russian Bonds'!G322</f>
        <v>-4.0000000000000036E-2</v>
      </c>
      <c r="H322">
        <f>'Russian Bonds'!H323-'Russian Bonds'!H322</f>
        <v>9.9999999999997868E-3</v>
      </c>
      <c r="I322">
        <f>'Russian Bonds'!I323-'Russian Bonds'!I322</f>
        <v>3.0000000000000249E-2</v>
      </c>
      <c r="J322">
        <f>'Russian Bonds'!J323-'Russian Bonds'!J322</f>
        <v>0</v>
      </c>
      <c r="K322">
        <f>'Russian Bonds'!K323-'Russian Bonds'!K322</f>
        <v>-7.0000000000000284E-2</v>
      </c>
      <c r="L322">
        <f>'Russian Bonds'!L323-'Russian Bonds'!L322</f>
        <v>-9.9999999999999645E-2</v>
      </c>
      <c r="M322">
        <f>'Russian Bonds'!M323-'Russian Bonds'!M322</f>
        <v>-0.12000000000000099</v>
      </c>
      <c r="O322" s="129">
        <f t="shared" si="48"/>
        <v>3.0000000000000249E-2</v>
      </c>
      <c r="P322" s="170">
        <f>List1R!X379</f>
        <v>5.7474026385192367</v>
      </c>
    </row>
    <row r="323" spans="1:16" x14ac:dyDescent="0.2">
      <c r="A323" s="106">
        <v>41405</v>
      </c>
      <c r="B323">
        <f>'Russian Bonds'!B324-'Russian Bonds'!B323</f>
        <v>6.0000000000000497E-2</v>
      </c>
      <c r="C323">
        <f>'Russian Bonds'!C324-'Russian Bonds'!C323</f>
        <v>5.0000000000000711E-2</v>
      </c>
      <c r="D323">
        <f>'Russian Bonds'!D324-'Russian Bonds'!D323</f>
        <v>5.0000000000000711E-2</v>
      </c>
      <c r="E323">
        <f>'Russian Bonds'!E324-'Russian Bonds'!E323</f>
        <v>4.9999999999998934E-2</v>
      </c>
      <c r="F323">
        <f>'Russian Bonds'!F324-'Russian Bonds'!F323</f>
        <v>3.9999999999999147E-2</v>
      </c>
      <c r="G323">
        <f>'Russian Bonds'!G324-'Russian Bonds'!G323</f>
        <v>1.0000000000000675E-2</v>
      </c>
      <c r="H323">
        <f>'Russian Bonds'!H324-'Russian Bonds'!H323</f>
        <v>-5.9999999999999609E-2</v>
      </c>
      <c r="I323">
        <f>'Russian Bonds'!I324-'Russian Bonds'!I323</f>
        <v>-8.9999999999999858E-2</v>
      </c>
      <c r="J323">
        <f>'Russian Bonds'!J324-'Russian Bonds'!J323</f>
        <v>-8.0000000000000071E-2</v>
      </c>
      <c r="K323">
        <f>'Russian Bonds'!K324-'Russian Bonds'!K323</f>
        <v>0</v>
      </c>
      <c r="L323">
        <f>'Russian Bonds'!L324-'Russian Bonds'!L323</f>
        <v>4.9999999999998934E-2</v>
      </c>
      <c r="M323">
        <f>'Russian Bonds'!M324-'Russian Bonds'!M323</f>
        <v>9.9999999999999645E-2</v>
      </c>
      <c r="O323" s="129">
        <f t="shared" si="48"/>
        <v>9.9999999999999645E-2</v>
      </c>
      <c r="P323" s="170">
        <f>List1R!X380</f>
        <v>5.7457806734160783</v>
      </c>
    </row>
    <row r="324" spans="1:16" x14ac:dyDescent="0.2">
      <c r="A324" s="106">
        <v>41408</v>
      </c>
      <c r="B324">
        <f>'Russian Bonds'!B325-'Russian Bonds'!B324</f>
        <v>-2.000000000000135E-2</v>
      </c>
      <c r="C324">
        <f>'Russian Bonds'!C325-'Russian Bonds'!C324</f>
        <v>-1.9999999999999574E-2</v>
      </c>
      <c r="D324">
        <f>'Russian Bonds'!D325-'Russian Bonds'!D324</f>
        <v>-9.9999999999997868E-3</v>
      </c>
      <c r="E324">
        <f>'Russian Bonds'!E325-'Russian Bonds'!E324</f>
        <v>0</v>
      </c>
      <c r="F324">
        <f>'Russian Bonds'!F325-'Russian Bonds'!F324</f>
        <v>2.000000000000135E-2</v>
      </c>
      <c r="G324">
        <f>'Russian Bonds'!G325-'Russian Bonds'!G324</f>
        <v>2.9999999999999361E-2</v>
      </c>
      <c r="H324">
        <f>'Russian Bonds'!H325-'Russian Bonds'!H324</f>
        <v>4.0000000000000036E-2</v>
      </c>
      <c r="I324">
        <f>'Russian Bonds'!I325-'Russian Bonds'!I324</f>
        <v>4.9999999999999822E-2</v>
      </c>
      <c r="J324">
        <f>'Russian Bonds'!J325-'Russian Bonds'!J324</f>
        <v>4.0000000000000036E-2</v>
      </c>
      <c r="K324">
        <f>'Russian Bonds'!K325-'Russian Bonds'!K324</f>
        <v>9.9999999999997868E-3</v>
      </c>
      <c r="L324">
        <f>'Russian Bonds'!L325-'Russian Bonds'!L324</f>
        <v>-9.9999999999997868E-3</v>
      </c>
      <c r="M324">
        <f>'Russian Bonds'!M325-'Russian Bonds'!M324</f>
        <v>-1.9999999999999574E-2</v>
      </c>
      <c r="O324" s="129">
        <f t="shared" ref="O324:O387" si="49">MAX(C324:M324)</f>
        <v>4.9999999999999822E-2</v>
      </c>
      <c r="P324" s="170">
        <f>List1R!X381</f>
        <v>5.7663650813315748</v>
      </c>
    </row>
    <row r="325" spans="1:16" x14ac:dyDescent="0.2">
      <c r="A325" s="106">
        <v>41409</v>
      </c>
      <c r="B325">
        <f>'Russian Bonds'!B326-'Russian Bonds'!B325</f>
        <v>1.0000000000001563E-2</v>
      </c>
      <c r="C325">
        <f>'Russian Bonds'!C326-'Russian Bonds'!C325</f>
        <v>9.9999999999997868E-3</v>
      </c>
      <c r="D325">
        <f>'Russian Bonds'!D326-'Russian Bonds'!D325</f>
        <v>9.9999999999997868E-3</v>
      </c>
      <c r="E325">
        <f>'Russian Bonds'!E326-'Russian Bonds'!E325</f>
        <v>1.0000000000001563E-2</v>
      </c>
      <c r="F325">
        <f>'Russian Bonds'!F326-'Russian Bonds'!F325</f>
        <v>1.9999999999999574E-2</v>
      </c>
      <c r="G325">
        <f>'Russian Bonds'!G326-'Russian Bonds'!G325</f>
        <v>3.0000000000000249E-2</v>
      </c>
      <c r="H325">
        <f>'Russian Bonds'!H326-'Russian Bonds'!H325</f>
        <v>5.9999999999999609E-2</v>
      </c>
      <c r="I325">
        <f>'Russian Bonds'!I326-'Russian Bonds'!I325</f>
        <v>7.0000000000000284E-2</v>
      </c>
      <c r="J325">
        <f>'Russian Bonds'!J326-'Russian Bonds'!J325</f>
        <v>6.0000000000000497E-2</v>
      </c>
      <c r="K325">
        <f>'Russian Bonds'!K326-'Russian Bonds'!K325</f>
        <v>4.0000000000000036E-2</v>
      </c>
      <c r="L325">
        <f>'Russian Bonds'!L326-'Russian Bonds'!L325</f>
        <v>2.9999999999999361E-2</v>
      </c>
      <c r="M325">
        <f>'Russian Bonds'!M326-'Russian Bonds'!M325</f>
        <v>9.9999999999997868E-3</v>
      </c>
      <c r="O325" s="129">
        <f t="shared" si="49"/>
        <v>7.0000000000000284E-2</v>
      </c>
      <c r="P325" s="170">
        <f>List1R!X382</f>
        <v>5.7639958062074248</v>
      </c>
    </row>
    <row r="326" spans="1:16" x14ac:dyDescent="0.2">
      <c r="A326" s="106">
        <v>41410</v>
      </c>
      <c r="B326">
        <f>'Russian Bonds'!B327-'Russian Bonds'!B326</f>
        <v>0</v>
      </c>
      <c r="C326">
        <f>'Russian Bonds'!C327-'Russian Bonds'!C326</f>
        <v>0</v>
      </c>
      <c r="D326">
        <f>'Russian Bonds'!D327-'Russian Bonds'!D326</f>
        <v>-9.9999999999997868E-3</v>
      </c>
      <c r="E326">
        <f>'Russian Bonds'!E327-'Russian Bonds'!E326</f>
        <v>-1.0000000000001563E-2</v>
      </c>
      <c r="F326">
        <f>'Russian Bonds'!F327-'Russian Bonds'!F326</f>
        <v>-9.9999999999997868E-3</v>
      </c>
      <c r="G326">
        <f>'Russian Bonds'!G327-'Russian Bonds'!G326</f>
        <v>9.9999999999997868E-3</v>
      </c>
      <c r="H326">
        <f>'Russian Bonds'!H327-'Russian Bonds'!H326</f>
        <v>9.9999999999997868E-3</v>
      </c>
      <c r="I326">
        <f>'Russian Bonds'!I327-'Russian Bonds'!I326</f>
        <v>0</v>
      </c>
      <c r="J326">
        <f>'Russian Bonds'!J327-'Russian Bonds'!J326</f>
        <v>-9.9999999999997868E-3</v>
      </c>
      <c r="K326">
        <f>'Russian Bonds'!K327-'Russian Bonds'!K326</f>
        <v>-4.0000000000000036E-2</v>
      </c>
      <c r="L326">
        <f>'Russian Bonds'!L327-'Russian Bonds'!L326</f>
        <v>-6.9999999999998508E-2</v>
      </c>
      <c r="M326">
        <f>'Russian Bonds'!M327-'Russian Bonds'!M326</f>
        <v>-7.0000000000000284E-2</v>
      </c>
      <c r="O326" s="129">
        <f t="shared" si="49"/>
        <v>9.9999999999997868E-3</v>
      </c>
      <c r="P326" s="170">
        <f>List1R!X383</f>
        <v>5.7629924393626002</v>
      </c>
    </row>
    <row r="327" spans="1:16" x14ac:dyDescent="0.2">
      <c r="A327" s="106">
        <v>41411</v>
      </c>
      <c r="B327">
        <f>'Russian Bonds'!B328-'Russian Bonds'!B327</f>
        <v>2.9999999999999361E-2</v>
      </c>
      <c r="C327">
        <f>'Russian Bonds'!C328-'Russian Bonds'!C327</f>
        <v>2.9999999999999361E-2</v>
      </c>
      <c r="D327">
        <f>'Russian Bonds'!D328-'Russian Bonds'!D327</f>
        <v>2.9999999999999361E-2</v>
      </c>
      <c r="E327">
        <f>'Russian Bonds'!E328-'Russian Bonds'!E327</f>
        <v>2.000000000000135E-2</v>
      </c>
      <c r="F327">
        <f>'Russian Bonds'!F328-'Russian Bonds'!F327</f>
        <v>0</v>
      </c>
      <c r="G327">
        <f>'Russian Bonds'!G328-'Russian Bonds'!G327</f>
        <v>-4.0000000000000036E-2</v>
      </c>
      <c r="H327">
        <f>'Russian Bonds'!H328-'Russian Bonds'!H327</f>
        <v>-7.9999999999999183E-2</v>
      </c>
      <c r="I327">
        <f>'Russian Bonds'!I328-'Russian Bonds'!I327</f>
        <v>-0.10000000000000053</v>
      </c>
      <c r="J327">
        <f>'Russian Bonds'!J328-'Russian Bonds'!J327</f>
        <v>-9.0000000000000746E-2</v>
      </c>
      <c r="K327">
        <f>'Russian Bonds'!K328-'Russian Bonds'!K327</f>
        <v>-4.9999999999999822E-2</v>
      </c>
      <c r="L327">
        <f>'Russian Bonds'!L328-'Russian Bonds'!L327</f>
        <v>-2.000000000000135E-2</v>
      </c>
      <c r="M327">
        <f>'Russian Bonds'!M328-'Russian Bonds'!M327</f>
        <v>0</v>
      </c>
      <c r="O327" s="129">
        <f t="shared" si="49"/>
        <v>2.9999999999999361E-2</v>
      </c>
      <c r="P327" s="170">
        <f>List1R!X384</f>
        <v>5.7517702973470168</v>
      </c>
    </row>
    <row r="328" spans="1:16" x14ac:dyDescent="0.2">
      <c r="A328" s="106">
        <v>41412</v>
      </c>
      <c r="B328">
        <f>'Russian Bonds'!B329-'Russian Bonds'!B328</f>
        <v>-4.0000000000000924E-2</v>
      </c>
      <c r="C328">
        <f>'Russian Bonds'!C329-'Russian Bonds'!C328</f>
        <v>-5.0000000000000711E-2</v>
      </c>
      <c r="D328">
        <f>'Russian Bonds'!D329-'Russian Bonds'!D328</f>
        <v>-4.9999999999998934E-2</v>
      </c>
      <c r="E328">
        <f>'Russian Bonds'!E329-'Russian Bonds'!E328</f>
        <v>-5.0000000000000711E-2</v>
      </c>
      <c r="F328">
        <f>'Russian Bonds'!F329-'Russian Bonds'!F328</f>
        <v>-5.0000000000000711E-2</v>
      </c>
      <c r="G328">
        <f>'Russian Bonds'!G329-'Russian Bonds'!G328</f>
        <v>-2.9999999999999361E-2</v>
      </c>
      <c r="H328">
        <f>'Russian Bonds'!H329-'Russian Bonds'!H328</f>
        <v>-1.0000000000000675E-2</v>
      </c>
      <c r="I328">
        <f>'Russian Bonds'!I329-'Russian Bonds'!I328</f>
        <v>9.9999999999997868E-3</v>
      </c>
      <c r="J328">
        <f>'Russian Bonds'!J329-'Russian Bonds'!J328</f>
        <v>-9.9999999999997868E-3</v>
      </c>
      <c r="K328">
        <f>'Russian Bonds'!K329-'Russian Bonds'!K328</f>
        <v>-3.0000000000000249E-2</v>
      </c>
      <c r="L328">
        <f>'Russian Bonds'!L329-'Russian Bonds'!L328</f>
        <v>-2.9999999999999361E-2</v>
      </c>
      <c r="M328">
        <f>'Russian Bonds'!M329-'Russian Bonds'!M328</f>
        <v>-2.9999999999999361E-2</v>
      </c>
      <c r="O328" s="129">
        <f t="shared" si="49"/>
        <v>9.9999999999997868E-3</v>
      </c>
      <c r="P328" s="170">
        <f>List1R!X385</f>
        <v>5.7676579954047087</v>
      </c>
    </row>
    <row r="329" spans="1:16" x14ac:dyDescent="0.2">
      <c r="A329" s="106">
        <v>41415</v>
      </c>
      <c r="B329">
        <f>'Russian Bonds'!B330-'Russian Bonds'!B329</f>
        <v>7.0000000000000284E-2</v>
      </c>
      <c r="C329">
        <f>'Russian Bonds'!C330-'Russian Bonds'!C329</f>
        <v>7.0000000000000284E-2</v>
      </c>
      <c r="D329">
        <f>'Russian Bonds'!D330-'Russian Bonds'!D329</f>
        <v>5.9999999999998721E-2</v>
      </c>
      <c r="E329">
        <f>'Russian Bonds'!E330-'Russian Bonds'!E329</f>
        <v>6.0000000000000497E-2</v>
      </c>
      <c r="F329">
        <f>'Russian Bonds'!F330-'Russian Bonds'!F329</f>
        <v>3.0000000000001137E-2</v>
      </c>
      <c r="G329">
        <f>'Russian Bonds'!G330-'Russian Bonds'!G329</f>
        <v>9.9999999999997868E-3</v>
      </c>
      <c r="H329">
        <f>'Russian Bonds'!H330-'Russian Bonds'!H329</f>
        <v>0</v>
      </c>
      <c r="I329">
        <f>'Russian Bonds'!I330-'Russian Bonds'!I329</f>
        <v>-1.9999999999999574E-2</v>
      </c>
      <c r="J329">
        <f>'Russian Bonds'!J330-'Russian Bonds'!J329</f>
        <v>-9.9999999999997868E-3</v>
      </c>
      <c r="K329">
        <f>'Russian Bonds'!K330-'Russian Bonds'!K329</f>
        <v>9.9999999999997868E-3</v>
      </c>
      <c r="L329">
        <f>'Russian Bonds'!L330-'Russian Bonds'!L329</f>
        <v>2.9999999999999361E-2</v>
      </c>
      <c r="M329">
        <f>'Russian Bonds'!M330-'Russian Bonds'!M329</f>
        <v>5.0000000000000711E-2</v>
      </c>
      <c r="O329" s="129">
        <f t="shared" si="49"/>
        <v>7.0000000000000284E-2</v>
      </c>
      <c r="P329" s="170">
        <f>List1R!X386</f>
        <v>5.7799141090983266</v>
      </c>
    </row>
    <row r="330" spans="1:16" x14ac:dyDescent="0.2">
      <c r="A330" s="106">
        <v>41416</v>
      </c>
      <c r="B330">
        <f>'Russian Bonds'!B331-'Russian Bonds'!B330</f>
        <v>-9.9999999999997868E-3</v>
      </c>
      <c r="C330">
        <f>'Russian Bonds'!C331-'Russian Bonds'!C330</f>
        <v>-9.9999999999997868E-3</v>
      </c>
      <c r="D330">
        <f>'Russian Bonds'!D331-'Russian Bonds'!D330</f>
        <v>-9.9999999999997868E-3</v>
      </c>
      <c r="E330">
        <f>'Russian Bonds'!E331-'Russian Bonds'!E330</f>
        <v>-9.9999999999997868E-3</v>
      </c>
      <c r="F330">
        <f>'Russian Bonds'!F331-'Russian Bonds'!F330</f>
        <v>2.9999999999999361E-2</v>
      </c>
      <c r="G330">
        <f>'Russian Bonds'!G331-'Russian Bonds'!G330</f>
        <v>4.9999999999999822E-2</v>
      </c>
      <c r="H330">
        <f>'Russian Bonds'!H331-'Russian Bonds'!H330</f>
        <v>8.0000000000000071E-2</v>
      </c>
      <c r="I330">
        <f>'Russian Bonds'!I331-'Russian Bonds'!I330</f>
        <v>8.9999999999999858E-2</v>
      </c>
      <c r="J330">
        <f>'Russian Bonds'!J331-'Russian Bonds'!J330</f>
        <v>5.9999999999999609E-2</v>
      </c>
      <c r="K330">
        <f>'Russian Bonds'!K331-'Russian Bonds'!K330</f>
        <v>1.0000000000000675E-2</v>
      </c>
      <c r="L330">
        <f>'Russian Bonds'!L331-'Russian Bonds'!L330</f>
        <v>-3.9999999999999147E-2</v>
      </c>
      <c r="M330">
        <f>'Russian Bonds'!M331-'Russian Bonds'!M330</f>
        <v>-6.0000000000000497E-2</v>
      </c>
      <c r="O330" s="129">
        <f t="shared" si="49"/>
        <v>8.9999999999999858E-2</v>
      </c>
      <c r="P330" s="170">
        <f>List1R!X387</f>
        <v>5.7862094399040833</v>
      </c>
    </row>
    <row r="331" spans="1:16" x14ac:dyDescent="0.2">
      <c r="A331" s="106">
        <v>41417</v>
      </c>
      <c r="B331">
        <f>'Russian Bonds'!B332-'Russian Bonds'!B331</f>
        <v>0</v>
      </c>
      <c r="C331">
        <f>'Russian Bonds'!C332-'Russian Bonds'!C331</f>
        <v>9.9999999999997868E-3</v>
      </c>
      <c r="D331">
        <f>'Russian Bonds'!D332-'Russian Bonds'!D331</f>
        <v>3.0000000000001137E-2</v>
      </c>
      <c r="E331">
        <f>'Russian Bonds'!E332-'Russian Bonds'!E331</f>
        <v>2.9999999999999361E-2</v>
      </c>
      <c r="F331">
        <f>'Russian Bonds'!F332-'Russian Bonds'!F331</f>
        <v>2.9999999999999361E-2</v>
      </c>
      <c r="G331">
        <f>'Russian Bonds'!G332-'Russian Bonds'!G331</f>
        <v>2.9999999999999361E-2</v>
      </c>
      <c r="H331">
        <f>'Russian Bonds'!H332-'Russian Bonds'!H331</f>
        <v>9.9999999999997868E-3</v>
      </c>
      <c r="I331">
        <f>'Russian Bonds'!I332-'Russian Bonds'!I331</f>
        <v>0</v>
      </c>
      <c r="J331">
        <f>'Russian Bonds'!J332-'Russian Bonds'!J331</f>
        <v>0</v>
      </c>
      <c r="K331">
        <f>'Russian Bonds'!K332-'Russian Bonds'!K331</f>
        <v>9.9999999999997868E-3</v>
      </c>
      <c r="L331">
        <f>'Russian Bonds'!L332-'Russian Bonds'!L331</f>
        <v>2.9999999999999361E-2</v>
      </c>
      <c r="M331">
        <f>'Russian Bonds'!M332-'Russian Bonds'!M331</f>
        <v>3.9999999999999147E-2</v>
      </c>
      <c r="O331" s="129">
        <f t="shared" si="49"/>
        <v>3.9999999999999147E-2</v>
      </c>
      <c r="P331" s="170">
        <f>List1R!X388</f>
        <v>5.7818489975107044</v>
      </c>
    </row>
    <row r="332" spans="1:16" x14ac:dyDescent="0.2">
      <c r="A332" s="106">
        <v>41418</v>
      </c>
      <c r="B332">
        <f>'Russian Bonds'!B333-'Russian Bonds'!B332</f>
        <v>2.9999999999999361E-2</v>
      </c>
      <c r="C332">
        <f>'Russian Bonds'!C333-'Russian Bonds'!C332</f>
        <v>3.0000000000001137E-2</v>
      </c>
      <c r="D332">
        <f>'Russian Bonds'!D333-'Russian Bonds'!D332</f>
        <v>1.9999999999999574E-2</v>
      </c>
      <c r="E332">
        <f>'Russian Bonds'!E333-'Russian Bonds'!E332</f>
        <v>1.9999999999999574E-2</v>
      </c>
      <c r="F332">
        <f>'Russian Bonds'!F333-'Russian Bonds'!F332</f>
        <v>-9.9999999999997868E-3</v>
      </c>
      <c r="G332">
        <f>'Russian Bonds'!G333-'Russian Bonds'!G332</f>
        <v>9.9999999999997868E-3</v>
      </c>
      <c r="H332">
        <f>'Russian Bonds'!H333-'Russian Bonds'!H332</f>
        <v>4.0000000000000036E-2</v>
      </c>
      <c r="I332">
        <f>'Russian Bonds'!I333-'Russian Bonds'!I332</f>
        <v>6.0000000000000497E-2</v>
      </c>
      <c r="J332">
        <f>'Russian Bonds'!J333-'Russian Bonds'!J332</f>
        <v>7.0000000000000284E-2</v>
      </c>
      <c r="K332">
        <f>'Russian Bonds'!K333-'Russian Bonds'!K332</f>
        <v>5.9999999999999609E-2</v>
      </c>
      <c r="L332">
        <f>'Russian Bonds'!L333-'Russian Bonds'!L332</f>
        <v>3.0000000000001137E-2</v>
      </c>
      <c r="M332">
        <f>'Russian Bonds'!M333-'Russian Bonds'!M332</f>
        <v>1.0000000000001563E-2</v>
      </c>
      <c r="O332" s="129">
        <f t="shared" si="49"/>
        <v>7.0000000000000284E-2</v>
      </c>
      <c r="P332" s="170">
        <f>List1R!X389</f>
        <v>5.785536580896002</v>
      </c>
    </row>
    <row r="333" spans="1:16" x14ac:dyDescent="0.2">
      <c r="A333" s="106">
        <v>41419</v>
      </c>
      <c r="B333">
        <f>'Russian Bonds'!B334-'Russian Bonds'!B333</f>
        <v>-5.9999999999998721E-2</v>
      </c>
      <c r="C333">
        <f>'Russian Bonds'!C334-'Russian Bonds'!C333</f>
        <v>-5.0000000000000711E-2</v>
      </c>
      <c r="D333">
        <f>'Russian Bonds'!D334-'Russian Bonds'!D333</f>
        <v>-5.0000000000000711E-2</v>
      </c>
      <c r="E333">
        <f>'Russian Bonds'!E334-'Russian Bonds'!E333</f>
        <v>-4.9999999999998934E-2</v>
      </c>
      <c r="F333">
        <f>'Russian Bonds'!F334-'Russian Bonds'!F333</f>
        <v>-3.9999999999999147E-2</v>
      </c>
      <c r="G333">
        <f>'Russian Bonds'!G334-'Russian Bonds'!G333</f>
        <v>-4.9999999999998934E-2</v>
      </c>
      <c r="H333">
        <f>'Russian Bonds'!H334-'Russian Bonds'!H333</f>
        <v>-4.0000000000000036E-2</v>
      </c>
      <c r="I333">
        <f>'Russian Bonds'!I334-'Russian Bonds'!I333</f>
        <v>-3.0000000000000249E-2</v>
      </c>
      <c r="J333">
        <f>'Russian Bonds'!J334-'Russian Bonds'!J333</f>
        <v>-1.9999999999999574E-2</v>
      </c>
      <c r="K333">
        <f>'Russian Bonds'!K334-'Russian Bonds'!K333</f>
        <v>-9.9999999999997868E-3</v>
      </c>
      <c r="L333">
        <f>'Russian Bonds'!L334-'Russian Bonds'!L333</f>
        <v>0</v>
      </c>
      <c r="M333">
        <f>'Russian Bonds'!M334-'Russian Bonds'!M333</f>
        <v>9.9999999999997868E-3</v>
      </c>
      <c r="O333" s="129">
        <f t="shared" si="49"/>
        <v>9.9999999999997868E-3</v>
      </c>
      <c r="P333" s="170">
        <f>List1R!X390</f>
        <v>5.780348707857744</v>
      </c>
    </row>
    <row r="334" spans="1:16" x14ac:dyDescent="0.2">
      <c r="A334" s="106">
        <v>41422</v>
      </c>
      <c r="B334">
        <f>'Russian Bonds'!B335-'Russian Bonds'!B334</f>
        <v>1.9999999999999574E-2</v>
      </c>
      <c r="C334">
        <f>'Russian Bonds'!C335-'Russian Bonds'!C334</f>
        <v>9.9999999999997868E-3</v>
      </c>
      <c r="D334">
        <f>'Russian Bonds'!D335-'Russian Bonds'!D334</f>
        <v>2.000000000000135E-2</v>
      </c>
      <c r="E334">
        <f>'Russian Bonds'!E335-'Russian Bonds'!E334</f>
        <v>2.9999999999999361E-2</v>
      </c>
      <c r="F334">
        <f>'Russian Bonds'!F335-'Russian Bonds'!F334</f>
        <v>4.9999999999998934E-2</v>
      </c>
      <c r="G334">
        <f>'Russian Bonds'!G335-'Russian Bonds'!G334</f>
        <v>4.9999999999998934E-2</v>
      </c>
      <c r="H334">
        <f>'Russian Bonds'!H335-'Russian Bonds'!H334</f>
        <v>5.0000000000000711E-2</v>
      </c>
      <c r="I334">
        <f>'Russian Bonds'!I335-'Russian Bonds'!I334</f>
        <v>4.9999999999999822E-2</v>
      </c>
      <c r="J334">
        <f>'Russian Bonds'!J335-'Russian Bonds'!J334</f>
        <v>4.0000000000000036E-2</v>
      </c>
      <c r="K334">
        <f>'Russian Bonds'!K335-'Russian Bonds'!K334</f>
        <v>2.0000000000000462E-2</v>
      </c>
      <c r="L334">
        <f>'Russian Bonds'!L335-'Russian Bonds'!L334</f>
        <v>9.9999999999997868E-3</v>
      </c>
      <c r="M334">
        <f>'Russian Bonds'!M335-'Russian Bonds'!M334</f>
        <v>-2.000000000000135E-2</v>
      </c>
      <c r="O334" s="129">
        <f t="shared" si="49"/>
        <v>5.0000000000000711E-2</v>
      </c>
      <c r="P334" s="170">
        <f>List1R!X391</f>
        <v>5.7671926254400514</v>
      </c>
    </row>
    <row r="335" spans="1:16" x14ac:dyDescent="0.2">
      <c r="A335" s="106">
        <v>41423</v>
      </c>
      <c r="B335">
        <f>'Russian Bonds'!B336-'Russian Bonds'!B335</f>
        <v>6.0000000000000497E-2</v>
      </c>
      <c r="C335">
        <f>'Russian Bonds'!C336-'Russian Bonds'!C335</f>
        <v>5.0000000000000711E-2</v>
      </c>
      <c r="D335">
        <f>'Russian Bonds'!D336-'Russian Bonds'!D335</f>
        <v>2.9999999999999361E-2</v>
      </c>
      <c r="E335">
        <f>'Russian Bonds'!E336-'Russian Bonds'!E335</f>
        <v>0</v>
      </c>
      <c r="F335">
        <f>'Russian Bonds'!F336-'Russian Bonds'!F335</f>
        <v>-2.9999999999999361E-2</v>
      </c>
      <c r="G335">
        <f>'Russian Bonds'!G336-'Russian Bonds'!G335</f>
        <v>-1.9999999999999574E-2</v>
      </c>
      <c r="H335">
        <f>'Russian Bonds'!H336-'Russian Bonds'!H335</f>
        <v>9.9999999999997868E-3</v>
      </c>
      <c r="I335">
        <f>'Russian Bonds'!I336-'Russian Bonds'!I335</f>
        <v>9.9999999999997868E-3</v>
      </c>
      <c r="J335">
        <f>'Russian Bonds'!J336-'Russian Bonds'!J335</f>
        <v>1.9999999999999574E-2</v>
      </c>
      <c r="K335">
        <f>'Russian Bonds'!K336-'Russian Bonds'!K335</f>
        <v>9.9999999999997868E-3</v>
      </c>
      <c r="L335">
        <f>'Russian Bonds'!L336-'Russian Bonds'!L335</f>
        <v>0</v>
      </c>
      <c r="M335">
        <f>'Russian Bonds'!M336-'Russian Bonds'!M335</f>
        <v>0</v>
      </c>
      <c r="O335" s="129">
        <f t="shared" si="49"/>
        <v>5.0000000000000711E-2</v>
      </c>
      <c r="P335" s="170">
        <f>List1R!X392</f>
        <v>5.7674035386008482</v>
      </c>
    </row>
    <row r="336" spans="1:16" x14ac:dyDescent="0.2">
      <c r="A336" s="106">
        <v>41424</v>
      </c>
      <c r="B336">
        <f>'Russian Bonds'!B337-'Russian Bonds'!B336</f>
        <v>-8.9999999999999858E-2</v>
      </c>
      <c r="C336">
        <f>'Russian Bonds'!C337-'Russian Bonds'!C336</f>
        <v>-8.0000000000000071E-2</v>
      </c>
      <c r="D336">
        <f>'Russian Bonds'!D337-'Russian Bonds'!D336</f>
        <v>-7.0000000000000284E-2</v>
      </c>
      <c r="E336">
        <f>'Russian Bonds'!E337-'Russian Bonds'!E336</f>
        <v>-5.0000000000000711E-2</v>
      </c>
      <c r="F336">
        <f>'Russian Bonds'!F337-'Russian Bonds'!F336</f>
        <v>-7.0000000000000284E-2</v>
      </c>
      <c r="G336">
        <f>'Russian Bonds'!G337-'Russian Bonds'!G336</f>
        <v>-8.9999999999999858E-2</v>
      </c>
      <c r="H336">
        <f>'Russian Bonds'!H337-'Russian Bonds'!H336</f>
        <v>-0.12000000000000011</v>
      </c>
      <c r="I336">
        <f>'Russian Bonds'!I337-'Russian Bonds'!I336</f>
        <v>-0.10999999999999943</v>
      </c>
      <c r="J336">
        <f>'Russian Bonds'!J337-'Russian Bonds'!J336</f>
        <v>-9.9999999999999645E-2</v>
      </c>
      <c r="K336">
        <f>'Russian Bonds'!K337-'Russian Bonds'!K336</f>
        <v>-7.0000000000000284E-2</v>
      </c>
      <c r="L336">
        <f>'Russian Bonds'!L337-'Russian Bonds'!L336</f>
        <v>-3.0000000000001137E-2</v>
      </c>
      <c r="M336">
        <f>'Russian Bonds'!M337-'Russian Bonds'!M336</f>
        <v>0</v>
      </c>
      <c r="O336" s="129">
        <f t="shared" si="49"/>
        <v>0</v>
      </c>
      <c r="P336" s="170">
        <f>List1R!X393</f>
        <v>5.7630566303682436</v>
      </c>
    </row>
    <row r="337" spans="1:16" x14ac:dyDescent="0.2">
      <c r="A337" s="106">
        <v>41425</v>
      </c>
      <c r="B337">
        <f>'Russian Bonds'!B338-'Russian Bonds'!B337</f>
        <v>-2.000000000000135E-2</v>
      </c>
      <c r="C337">
        <f>'Russian Bonds'!C338-'Russian Bonds'!C337</f>
        <v>-1.9999999999999574E-2</v>
      </c>
      <c r="D337">
        <f>'Russian Bonds'!D338-'Russian Bonds'!D337</f>
        <v>-1.9999999999999574E-2</v>
      </c>
      <c r="E337">
        <f>'Russian Bonds'!E338-'Russian Bonds'!E337</f>
        <v>-1.9999999999999574E-2</v>
      </c>
      <c r="F337">
        <f>'Russian Bonds'!F338-'Russian Bonds'!F337</f>
        <v>-9.9999999999997868E-3</v>
      </c>
      <c r="G337">
        <f>'Russian Bonds'!G338-'Russian Bonds'!G337</f>
        <v>0</v>
      </c>
      <c r="H337">
        <f>'Russian Bonds'!H338-'Russian Bonds'!H337</f>
        <v>2.0000000000000462E-2</v>
      </c>
      <c r="I337">
        <f>'Russian Bonds'!I338-'Russian Bonds'!I337</f>
        <v>1.9999999999999574E-2</v>
      </c>
      <c r="J337">
        <f>'Russian Bonds'!J338-'Russian Bonds'!J337</f>
        <v>1.9999999999999574E-2</v>
      </c>
      <c r="K337">
        <f>'Russian Bonds'!K338-'Russian Bonds'!K337</f>
        <v>9.9999999999997868E-3</v>
      </c>
      <c r="L337">
        <f>'Russian Bonds'!L338-'Russian Bonds'!L337</f>
        <v>0</v>
      </c>
      <c r="M337">
        <f>'Russian Bonds'!M338-'Russian Bonds'!M337</f>
        <v>2.000000000000135E-2</v>
      </c>
      <c r="O337" s="129">
        <f t="shared" si="49"/>
        <v>2.000000000000135E-2</v>
      </c>
      <c r="P337" s="170">
        <f>List1R!X394</f>
        <v>5.7606982159887901</v>
      </c>
    </row>
    <row r="338" spans="1:16" x14ac:dyDescent="0.2">
      <c r="A338" s="106">
        <v>41426</v>
      </c>
      <c r="B338">
        <f>'Russian Bonds'!B339-'Russian Bonds'!B338</f>
        <v>1.0000000000001563E-2</v>
      </c>
      <c r="C338">
        <f>'Russian Bonds'!C339-'Russian Bonds'!C338</f>
        <v>-1.0000000000001563E-2</v>
      </c>
      <c r="D338">
        <f>'Russian Bonds'!D339-'Russian Bonds'!D338</f>
        <v>-1.9999999999999574E-2</v>
      </c>
      <c r="E338">
        <f>'Russian Bonds'!E339-'Russian Bonds'!E338</f>
        <v>-3.9999999999999147E-2</v>
      </c>
      <c r="F338">
        <f>'Russian Bonds'!F339-'Russian Bonds'!F338</f>
        <v>-2.9999999999999361E-2</v>
      </c>
      <c r="G338">
        <f>'Russian Bonds'!G339-'Russian Bonds'!G338</f>
        <v>0</v>
      </c>
      <c r="H338">
        <f>'Russian Bonds'!H339-'Russian Bonds'!H338</f>
        <v>2.9999999999999361E-2</v>
      </c>
      <c r="I338">
        <f>'Russian Bonds'!I339-'Russian Bonds'!I338</f>
        <v>4.9999999999999822E-2</v>
      </c>
      <c r="J338">
        <f>'Russian Bonds'!J339-'Russian Bonds'!J338</f>
        <v>6.0000000000000497E-2</v>
      </c>
      <c r="K338">
        <f>'Russian Bonds'!K339-'Russian Bonds'!K338</f>
        <v>9.0000000000000746E-2</v>
      </c>
      <c r="L338">
        <f>'Russian Bonds'!L339-'Russian Bonds'!L338</f>
        <v>8.9999999999999858E-2</v>
      </c>
      <c r="M338">
        <f>'Russian Bonds'!M339-'Russian Bonds'!M338</f>
        <v>8.9999999999999858E-2</v>
      </c>
      <c r="O338" s="129">
        <f t="shared" si="49"/>
        <v>9.0000000000000746E-2</v>
      </c>
      <c r="P338" s="170">
        <f>List1R!X395</f>
        <v>5.7742342015234813</v>
      </c>
    </row>
    <row r="339" spans="1:16" x14ac:dyDescent="0.2">
      <c r="A339" s="106">
        <v>41429</v>
      </c>
      <c r="B339">
        <f>'Russian Bonds'!B340-'Russian Bonds'!B339</f>
        <v>-0.15000000000000036</v>
      </c>
      <c r="C339">
        <f>'Russian Bonds'!C340-'Russian Bonds'!C339</f>
        <v>-0.11999999999999922</v>
      </c>
      <c r="D339">
        <f>'Russian Bonds'!D340-'Russian Bonds'!D339</f>
        <v>-0.11000000000000121</v>
      </c>
      <c r="E339">
        <f>'Russian Bonds'!E340-'Russian Bonds'!E339</f>
        <v>-8.0000000000000071E-2</v>
      </c>
      <c r="F339">
        <f>'Russian Bonds'!F340-'Russian Bonds'!F339</f>
        <v>-4.0000000000000924E-2</v>
      </c>
      <c r="G339">
        <f>'Russian Bonds'!G340-'Russian Bonds'!G339</f>
        <v>-2.9999999999999361E-2</v>
      </c>
      <c r="H339">
        <f>'Russian Bonds'!H340-'Russian Bonds'!H339</f>
        <v>-1.9999999999999574E-2</v>
      </c>
      <c r="I339">
        <f>'Russian Bonds'!I340-'Russian Bonds'!I339</f>
        <v>-1.9999999999999574E-2</v>
      </c>
      <c r="J339">
        <f>'Russian Bonds'!J340-'Russian Bonds'!J339</f>
        <v>0</v>
      </c>
      <c r="K339">
        <f>'Russian Bonds'!K340-'Russian Bonds'!K339</f>
        <v>0</v>
      </c>
      <c r="L339">
        <f>'Russian Bonds'!L340-'Russian Bonds'!L339</f>
        <v>2.000000000000135E-2</v>
      </c>
      <c r="M339">
        <f>'Russian Bonds'!M340-'Russian Bonds'!M339</f>
        <v>1.9999999999999574E-2</v>
      </c>
      <c r="O339" s="129">
        <f t="shared" si="49"/>
        <v>2.000000000000135E-2</v>
      </c>
      <c r="P339" s="170">
        <f>List1R!X396</f>
        <v>5.7720833204913324</v>
      </c>
    </row>
    <row r="340" spans="1:16" x14ac:dyDescent="0.2">
      <c r="A340" s="106">
        <v>41430</v>
      </c>
      <c r="B340">
        <f>'Russian Bonds'!B341-'Russian Bonds'!B340</f>
        <v>-0.11000000000000121</v>
      </c>
      <c r="C340">
        <f>'Russian Bonds'!C341-'Russian Bonds'!C340</f>
        <v>-9.9999999999999645E-2</v>
      </c>
      <c r="D340">
        <f>'Russian Bonds'!D341-'Russian Bonds'!D340</f>
        <v>-8.0000000000000071E-2</v>
      </c>
      <c r="E340">
        <f>'Russian Bonds'!E341-'Russian Bonds'!E340</f>
        <v>-8.0000000000000071E-2</v>
      </c>
      <c r="F340">
        <f>'Russian Bonds'!F341-'Russian Bonds'!F340</f>
        <v>-4.9999999999999822E-2</v>
      </c>
      <c r="G340">
        <f>'Russian Bonds'!G341-'Russian Bonds'!G340</f>
        <v>-4.0000000000000036E-2</v>
      </c>
      <c r="H340">
        <f>'Russian Bonds'!H341-'Russian Bonds'!H340</f>
        <v>-2.0000000000000462E-2</v>
      </c>
      <c r="I340">
        <f>'Russian Bonds'!I341-'Russian Bonds'!I340</f>
        <v>0</v>
      </c>
      <c r="J340">
        <f>'Russian Bonds'!J341-'Russian Bonds'!J340</f>
        <v>0</v>
      </c>
      <c r="K340">
        <f>'Russian Bonds'!K341-'Russian Bonds'!K340</f>
        <v>0</v>
      </c>
      <c r="L340">
        <f>'Russian Bonds'!L341-'Russian Bonds'!L340</f>
        <v>-1.0000000000001563E-2</v>
      </c>
      <c r="M340">
        <f>'Russian Bonds'!M341-'Russian Bonds'!M340</f>
        <v>-9.9999999999997868E-3</v>
      </c>
      <c r="O340" s="129">
        <f t="shared" si="49"/>
        <v>0</v>
      </c>
      <c r="P340" s="170">
        <f>List1R!X397</f>
        <v>5.7461466326325326</v>
      </c>
    </row>
    <row r="341" spans="1:16" x14ac:dyDescent="0.2">
      <c r="A341" s="106">
        <v>41431</v>
      </c>
      <c r="B341">
        <f>'Russian Bonds'!B342-'Russian Bonds'!B341</f>
        <v>-6.9999999999998508E-2</v>
      </c>
      <c r="C341">
        <f>'Russian Bonds'!C342-'Russian Bonds'!C341</f>
        <v>-6.0000000000000497E-2</v>
      </c>
      <c r="D341">
        <f>'Russian Bonds'!D342-'Russian Bonds'!D341</f>
        <v>-5.9999999999998721E-2</v>
      </c>
      <c r="E341">
        <f>'Russian Bonds'!E342-'Russian Bonds'!E341</f>
        <v>-5.0000000000000711E-2</v>
      </c>
      <c r="F341">
        <f>'Russian Bonds'!F342-'Russian Bonds'!F341</f>
        <v>-1.9999999999999574E-2</v>
      </c>
      <c r="G341">
        <f>'Russian Bonds'!G342-'Russian Bonds'!G341</f>
        <v>0</v>
      </c>
      <c r="H341">
        <f>'Russian Bonds'!H342-'Russian Bonds'!H341</f>
        <v>0</v>
      </c>
      <c r="I341">
        <f>'Russian Bonds'!I342-'Russian Bonds'!I341</f>
        <v>0</v>
      </c>
      <c r="J341">
        <f>'Russian Bonds'!J342-'Russian Bonds'!J341</f>
        <v>-1.0000000000000675E-2</v>
      </c>
      <c r="K341">
        <f>'Russian Bonds'!K342-'Russian Bonds'!K341</f>
        <v>-1.0000000000000675E-2</v>
      </c>
      <c r="L341">
        <f>'Russian Bonds'!L342-'Russian Bonds'!L341</f>
        <v>-1.9999999999999574E-2</v>
      </c>
      <c r="M341">
        <f>'Russian Bonds'!M342-'Russian Bonds'!M341</f>
        <v>-2.9999999999999361E-2</v>
      </c>
      <c r="O341" s="129">
        <f t="shared" si="49"/>
        <v>0</v>
      </c>
      <c r="P341" s="170">
        <f>List1R!X398</f>
        <v>5.740725263861127</v>
      </c>
    </row>
    <row r="342" spans="1:16" x14ac:dyDescent="0.2">
      <c r="A342" s="106">
        <v>41432</v>
      </c>
      <c r="B342">
        <f>'Russian Bonds'!B343-'Russian Bonds'!B342</f>
        <v>9.9999999999997868E-3</v>
      </c>
      <c r="C342">
        <f>'Russian Bonds'!C343-'Russian Bonds'!C342</f>
        <v>9.9999999999997868E-3</v>
      </c>
      <c r="D342">
        <f>'Russian Bonds'!D343-'Russian Bonds'!D342</f>
        <v>9.9999999999997868E-3</v>
      </c>
      <c r="E342">
        <f>'Russian Bonds'!E343-'Russian Bonds'!E342</f>
        <v>9.9999999999997868E-3</v>
      </c>
      <c r="F342">
        <f>'Russian Bonds'!F343-'Russian Bonds'!F342</f>
        <v>-2.0000000000000462E-2</v>
      </c>
      <c r="G342">
        <f>'Russian Bonds'!G343-'Russian Bonds'!G342</f>
        <v>-3.0000000000000249E-2</v>
      </c>
      <c r="H342">
        <f>'Russian Bonds'!H343-'Russian Bonds'!H342</f>
        <v>-1.9999999999999574E-2</v>
      </c>
      <c r="I342">
        <f>'Russian Bonds'!I343-'Russian Bonds'!I342</f>
        <v>-9.9999999999997868E-3</v>
      </c>
      <c r="J342">
        <f>'Russian Bonds'!J343-'Russian Bonds'!J342</f>
        <v>-9.9999999999997868E-3</v>
      </c>
      <c r="K342">
        <f>'Russian Bonds'!K343-'Russian Bonds'!K342</f>
        <v>-2.9999999999999361E-2</v>
      </c>
      <c r="L342">
        <f>'Russian Bonds'!L343-'Russian Bonds'!L342</f>
        <v>-3.9999999999999147E-2</v>
      </c>
      <c r="M342">
        <f>'Russian Bonds'!M343-'Russian Bonds'!M342</f>
        <v>-6.0000000000000497E-2</v>
      </c>
      <c r="O342" s="129">
        <f t="shared" si="49"/>
        <v>9.9999999999997868E-3</v>
      </c>
      <c r="P342" s="170">
        <f>List1R!X399</f>
        <v>5.7407388458733193</v>
      </c>
    </row>
    <row r="343" spans="1:16" x14ac:dyDescent="0.2">
      <c r="A343" s="106">
        <v>41433</v>
      </c>
      <c r="B343">
        <f>'Russian Bonds'!B344-'Russian Bonds'!B343</f>
        <v>-3.0000000000001137E-2</v>
      </c>
      <c r="C343">
        <f>'Russian Bonds'!C344-'Russian Bonds'!C343</f>
        <v>-3.9999999999999147E-2</v>
      </c>
      <c r="D343">
        <f>'Russian Bonds'!D344-'Russian Bonds'!D343</f>
        <v>-3.0000000000001137E-2</v>
      </c>
      <c r="E343">
        <f>'Russian Bonds'!E344-'Russian Bonds'!E343</f>
        <v>-2.9999999999999361E-2</v>
      </c>
      <c r="F343">
        <f>'Russian Bonds'!F344-'Russian Bonds'!F343</f>
        <v>-9.9999999999997868E-3</v>
      </c>
      <c r="G343">
        <f>'Russian Bonds'!G344-'Russian Bonds'!G343</f>
        <v>-9.9999999999997868E-3</v>
      </c>
      <c r="H343">
        <f>'Russian Bonds'!H344-'Russian Bonds'!H343</f>
        <v>0</v>
      </c>
      <c r="I343">
        <f>'Russian Bonds'!I344-'Russian Bonds'!I343</f>
        <v>-1.0000000000000675E-2</v>
      </c>
      <c r="J343">
        <f>'Russian Bonds'!J344-'Russian Bonds'!J343</f>
        <v>-9.9999999999997868E-3</v>
      </c>
      <c r="K343">
        <f>'Russian Bonds'!K344-'Russian Bonds'!K343</f>
        <v>-2.0000000000000462E-2</v>
      </c>
      <c r="L343">
        <f>'Russian Bonds'!L344-'Russian Bonds'!L343</f>
        <v>-1.9999999999999574E-2</v>
      </c>
      <c r="M343">
        <f>'Russian Bonds'!M344-'Russian Bonds'!M343</f>
        <v>-9.9999999999997868E-3</v>
      </c>
      <c r="O343" s="129">
        <f t="shared" si="49"/>
        <v>0</v>
      </c>
      <c r="P343" s="170">
        <f>List1R!X400</f>
        <v>5.7451216089393515</v>
      </c>
    </row>
    <row r="344" spans="1:16" x14ac:dyDescent="0.2">
      <c r="A344" s="106">
        <v>41437</v>
      </c>
      <c r="B344">
        <f>'Russian Bonds'!B345-'Russian Bonds'!B344</f>
        <v>-3.9999999999999147E-2</v>
      </c>
      <c r="C344">
        <f>'Russian Bonds'!C345-'Russian Bonds'!C344</f>
        <v>-3.0000000000001137E-2</v>
      </c>
      <c r="D344">
        <f>'Russian Bonds'!D345-'Russian Bonds'!D344</f>
        <v>-3.9999999999999147E-2</v>
      </c>
      <c r="E344">
        <f>'Russian Bonds'!E345-'Russian Bonds'!E344</f>
        <v>-4.0000000000000036E-2</v>
      </c>
      <c r="F344">
        <f>'Russian Bonds'!F345-'Russian Bonds'!F344</f>
        <v>-4.0000000000000036E-2</v>
      </c>
      <c r="G344">
        <f>'Russian Bonds'!G345-'Russian Bonds'!G344</f>
        <v>-2.0000000000000462E-2</v>
      </c>
      <c r="H344">
        <f>'Russian Bonds'!H345-'Russian Bonds'!H344</f>
        <v>0</v>
      </c>
      <c r="I344">
        <f>'Russian Bonds'!I345-'Russian Bonds'!I344</f>
        <v>3.0000000000000249E-2</v>
      </c>
      <c r="J344">
        <f>'Russian Bonds'!J345-'Russian Bonds'!J344</f>
        <v>4.9999999999999822E-2</v>
      </c>
      <c r="K344">
        <f>'Russian Bonds'!K345-'Russian Bonds'!K344</f>
        <v>4.9999999999999822E-2</v>
      </c>
      <c r="L344">
        <f>'Russian Bonds'!L345-'Russian Bonds'!L344</f>
        <v>3.9999999999999147E-2</v>
      </c>
      <c r="M344">
        <f>'Russian Bonds'!M345-'Russian Bonds'!M344</f>
        <v>2.9999999999999361E-2</v>
      </c>
      <c r="O344" s="129">
        <f t="shared" si="49"/>
        <v>4.9999999999999822E-2</v>
      </c>
      <c r="P344" s="170">
        <f>List1R!X401</f>
        <v>5.7540991837508804</v>
      </c>
    </row>
    <row r="345" spans="1:16" x14ac:dyDescent="0.2">
      <c r="A345" s="106">
        <v>41438</v>
      </c>
      <c r="B345">
        <f>'Russian Bonds'!B346-'Russian Bonds'!B345</f>
        <v>7.0000000000000284E-2</v>
      </c>
      <c r="C345">
        <f>'Russian Bonds'!C346-'Russian Bonds'!C345</f>
        <v>7.0000000000000284E-2</v>
      </c>
      <c r="D345">
        <f>'Russian Bonds'!D346-'Russian Bonds'!D345</f>
        <v>8.0000000000000071E-2</v>
      </c>
      <c r="E345">
        <f>'Russian Bonds'!E346-'Russian Bonds'!E345</f>
        <v>7.9999999999999183E-2</v>
      </c>
      <c r="F345">
        <f>'Russian Bonds'!F346-'Russian Bonds'!F345</f>
        <v>8.9999999999999858E-2</v>
      </c>
      <c r="G345">
        <f>'Russian Bonds'!G346-'Russian Bonds'!G345</f>
        <v>8.9999999999999858E-2</v>
      </c>
      <c r="H345">
        <f>'Russian Bonds'!H346-'Russian Bonds'!H345</f>
        <v>0.10999999999999943</v>
      </c>
      <c r="I345">
        <f>'Russian Bonds'!I346-'Russian Bonds'!I345</f>
        <v>0.11000000000000032</v>
      </c>
      <c r="J345">
        <f>'Russian Bonds'!J346-'Russian Bonds'!J345</f>
        <v>0.11000000000000032</v>
      </c>
      <c r="K345">
        <f>'Russian Bonds'!K346-'Russian Bonds'!K345</f>
        <v>0.12000000000000099</v>
      </c>
      <c r="L345">
        <f>'Russian Bonds'!L346-'Russian Bonds'!L345</f>
        <v>0.10999999999999943</v>
      </c>
      <c r="M345">
        <f>'Russian Bonds'!M346-'Russian Bonds'!M345</f>
        <v>9.9999999999999645E-2</v>
      </c>
      <c r="O345" s="129">
        <f t="shared" si="49"/>
        <v>0.12000000000000099</v>
      </c>
      <c r="P345" s="170">
        <f>List1R!X402</f>
        <v>5.758976813903617</v>
      </c>
    </row>
    <row r="346" spans="1:16" x14ac:dyDescent="0.2">
      <c r="A346" s="106">
        <v>41439</v>
      </c>
      <c r="B346">
        <f>'Russian Bonds'!B347-'Russian Bonds'!B346</f>
        <v>0</v>
      </c>
      <c r="C346">
        <f>'Russian Bonds'!C347-'Russian Bonds'!C346</f>
        <v>9.9999999999997868E-3</v>
      </c>
      <c r="D346">
        <f>'Russian Bonds'!D347-'Russian Bonds'!D346</f>
        <v>9.9999999999997868E-3</v>
      </c>
      <c r="E346">
        <f>'Russian Bonds'!E347-'Russian Bonds'!E346</f>
        <v>2.000000000000135E-2</v>
      </c>
      <c r="F346">
        <f>'Russian Bonds'!F347-'Russian Bonds'!F346</f>
        <v>4.9999999999999822E-2</v>
      </c>
      <c r="G346">
        <f>'Russian Bonds'!G347-'Russian Bonds'!G346</f>
        <v>8.0000000000000071E-2</v>
      </c>
      <c r="H346">
        <f>'Russian Bonds'!H347-'Russian Bonds'!H346</f>
        <v>0.10000000000000053</v>
      </c>
      <c r="I346">
        <f>'Russian Bonds'!I347-'Russian Bonds'!I346</f>
        <v>9.9999999999999645E-2</v>
      </c>
      <c r="J346">
        <f>'Russian Bonds'!J347-'Russian Bonds'!J346</f>
        <v>8.9999999999999858E-2</v>
      </c>
      <c r="K346">
        <f>'Russian Bonds'!K347-'Russian Bonds'!K346</f>
        <v>5.9999999999998721E-2</v>
      </c>
      <c r="L346">
        <f>'Russian Bonds'!L347-'Russian Bonds'!L346</f>
        <v>6.0000000000000497E-2</v>
      </c>
      <c r="M346">
        <f>'Russian Bonds'!M347-'Russian Bonds'!M346</f>
        <v>5.0000000000000711E-2</v>
      </c>
      <c r="O346" s="129">
        <f t="shared" si="49"/>
        <v>0.10000000000000053</v>
      </c>
      <c r="P346" s="170">
        <f>List1R!X403</f>
        <v>5.7444502367907138</v>
      </c>
    </row>
    <row r="347" spans="1:16" x14ac:dyDescent="0.2">
      <c r="A347" s="106">
        <v>41440</v>
      </c>
      <c r="B347">
        <f>'Russian Bonds'!B348-'Russian Bonds'!B347</f>
        <v>-2.000000000000135E-2</v>
      </c>
      <c r="C347">
        <f>'Russian Bonds'!C348-'Russian Bonds'!C347</f>
        <v>-1.9999999999999574E-2</v>
      </c>
      <c r="D347">
        <f>'Russian Bonds'!D348-'Russian Bonds'!D347</f>
        <v>-9.9999999999997868E-3</v>
      </c>
      <c r="E347">
        <f>'Russian Bonds'!E348-'Russian Bonds'!E347</f>
        <v>-9.9999999999997868E-3</v>
      </c>
      <c r="F347">
        <f>'Russian Bonds'!F348-'Russian Bonds'!F347</f>
        <v>1.9999999999999574E-2</v>
      </c>
      <c r="G347">
        <f>'Russian Bonds'!G348-'Russian Bonds'!G347</f>
        <v>3.0000000000000249E-2</v>
      </c>
      <c r="H347">
        <f>'Russian Bonds'!H348-'Russian Bonds'!H347</f>
        <v>4.0000000000000036E-2</v>
      </c>
      <c r="I347">
        <f>'Russian Bonds'!I348-'Russian Bonds'!I347</f>
        <v>4.9999999999999822E-2</v>
      </c>
      <c r="J347">
        <f>'Russian Bonds'!J348-'Russian Bonds'!J347</f>
        <v>4.9999999999999822E-2</v>
      </c>
      <c r="K347">
        <f>'Russian Bonds'!K348-'Russian Bonds'!K347</f>
        <v>6.0000000000000497E-2</v>
      </c>
      <c r="L347">
        <f>'Russian Bonds'!L348-'Russian Bonds'!L347</f>
        <v>6.0000000000000497E-2</v>
      </c>
      <c r="M347">
        <f>'Russian Bonds'!M348-'Russian Bonds'!M347</f>
        <v>6.0000000000000497E-2</v>
      </c>
      <c r="O347" s="129">
        <f t="shared" si="49"/>
        <v>6.0000000000000497E-2</v>
      </c>
      <c r="P347" s="170">
        <f>List1R!X404</f>
        <v>5.7134020061786392</v>
      </c>
    </row>
    <row r="348" spans="1:16" x14ac:dyDescent="0.2">
      <c r="A348" s="106">
        <v>41443</v>
      </c>
      <c r="B348">
        <f>'Russian Bonds'!B349-'Russian Bonds'!B348</f>
        <v>-4.9999999999998934E-2</v>
      </c>
      <c r="C348">
        <f>'Russian Bonds'!C349-'Russian Bonds'!C348</f>
        <v>-3.9999999999999147E-2</v>
      </c>
      <c r="D348">
        <f>'Russian Bonds'!D349-'Russian Bonds'!D348</f>
        <v>-4.0000000000000924E-2</v>
      </c>
      <c r="E348">
        <f>'Russian Bonds'!E349-'Russian Bonds'!E348</f>
        <v>-2.000000000000135E-2</v>
      </c>
      <c r="F348">
        <f>'Russian Bonds'!F349-'Russian Bonds'!F348</f>
        <v>0</v>
      </c>
      <c r="G348">
        <f>'Russian Bonds'!G349-'Russian Bonds'!G348</f>
        <v>9.9999999999997868E-3</v>
      </c>
      <c r="H348">
        <f>'Russian Bonds'!H349-'Russian Bonds'!H348</f>
        <v>9.9999999999997868E-3</v>
      </c>
      <c r="I348">
        <f>'Russian Bonds'!I349-'Russian Bonds'!I348</f>
        <v>0</v>
      </c>
      <c r="J348">
        <f>'Russian Bonds'!J349-'Russian Bonds'!J348</f>
        <v>0</v>
      </c>
      <c r="K348">
        <f>'Russian Bonds'!K349-'Russian Bonds'!K348</f>
        <v>0</v>
      </c>
      <c r="L348">
        <f>'Russian Bonds'!L349-'Russian Bonds'!L348</f>
        <v>0</v>
      </c>
      <c r="M348">
        <f>'Russian Bonds'!M349-'Russian Bonds'!M348</f>
        <v>-1.0000000000001563E-2</v>
      </c>
      <c r="O348" s="129">
        <f t="shared" si="49"/>
        <v>9.9999999999997868E-3</v>
      </c>
      <c r="P348" s="170">
        <f>List1R!X405</f>
        <v>5.6947085138924054</v>
      </c>
    </row>
    <row r="349" spans="1:16" x14ac:dyDescent="0.2">
      <c r="A349" s="106">
        <v>41444</v>
      </c>
      <c r="B349">
        <f>'Russian Bonds'!B350-'Russian Bonds'!B349</f>
        <v>-1.9999999999999574E-2</v>
      </c>
      <c r="C349">
        <f>'Russian Bonds'!C350-'Russian Bonds'!C349</f>
        <v>-2.000000000000135E-2</v>
      </c>
      <c r="D349">
        <f>'Russian Bonds'!D350-'Russian Bonds'!D349</f>
        <v>-1.9999999999999574E-2</v>
      </c>
      <c r="E349">
        <f>'Russian Bonds'!E350-'Russian Bonds'!E349</f>
        <v>-2.9999999999999361E-2</v>
      </c>
      <c r="F349">
        <f>'Russian Bonds'!F350-'Russian Bonds'!F349</f>
        <v>-3.9999999999999147E-2</v>
      </c>
      <c r="G349">
        <f>'Russian Bonds'!G350-'Russian Bonds'!G349</f>
        <v>-4.0000000000000036E-2</v>
      </c>
      <c r="H349">
        <f>'Russian Bonds'!H350-'Russian Bonds'!H349</f>
        <v>-4.0000000000000036E-2</v>
      </c>
      <c r="I349">
        <f>'Russian Bonds'!I350-'Russian Bonds'!I349</f>
        <v>-4.0000000000000036E-2</v>
      </c>
      <c r="J349">
        <f>'Russian Bonds'!J350-'Russian Bonds'!J349</f>
        <v>-4.9999999999999822E-2</v>
      </c>
      <c r="K349">
        <f>'Russian Bonds'!K350-'Russian Bonds'!K349</f>
        <v>-6.0000000000000497E-2</v>
      </c>
      <c r="L349">
        <f>'Russian Bonds'!L350-'Russian Bonds'!L349</f>
        <v>-8.9999999999999858E-2</v>
      </c>
      <c r="M349">
        <f>'Russian Bonds'!M350-'Russian Bonds'!M349</f>
        <v>-0.10999999999999943</v>
      </c>
      <c r="O349" s="129">
        <f t="shared" si="49"/>
        <v>-1.9999999999999574E-2</v>
      </c>
      <c r="P349" s="170">
        <f>List1R!X406</f>
        <v>5.677836122329933</v>
      </c>
    </row>
    <row r="350" spans="1:16" x14ac:dyDescent="0.2">
      <c r="A350" s="106">
        <v>41445</v>
      </c>
      <c r="B350">
        <f>'Russian Bonds'!B351-'Russian Bonds'!B350</f>
        <v>-6.0000000000000497E-2</v>
      </c>
      <c r="C350">
        <f>'Russian Bonds'!C351-'Russian Bonds'!C350</f>
        <v>-5.9999999999999609E-2</v>
      </c>
      <c r="D350">
        <f>'Russian Bonds'!D351-'Russian Bonds'!D350</f>
        <v>-4.9999999999999822E-2</v>
      </c>
      <c r="E350">
        <f>'Russian Bonds'!E351-'Russian Bonds'!E350</f>
        <v>-4.0000000000000036E-2</v>
      </c>
      <c r="F350">
        <f>'Russian Bonds'!F351-'Russian Bonds'!F350</f>
        <v>-9.9999999999997868E-3</v>
      </c>
      <c r="G350">
        <f>'Russian Bonds'!G351-'Russian Bonds'!G350</f>
        <v>0</v>
      </c>
      <c r="H350">
        <f>'Russian Bonds'!H351-'Russian Bonds'!H350</f>
        <v>0</v>
      </c>
      <c r="I350">
        <f>'Russian Bonds'!I351-'Russian Bonds'!I350</f>
        <v>0</v>
      </c>
      <c r="J350">
        <f>'Russian Bonds'!J351-'Russian Bonds'!J350</f>
        <v>0</v>
      </c>
      <c r="K350">
        <f>'Russian Bonds'!K351-'Russian Bonds'!K350</f>
        <v>-2.9999999999999361E-2</v>
      </c>
      <c r="L350">
        <f>'Russian Bonds'!L351-'Russian Bonds'!L350</f>
        <v>-5.0000000000000711E-2</v>
      </c>
      <c r="M350">
        <f>'Russian Bonds'!M351-'Russian Bonds'!M350</f>
        <v>-8.9999999999999858E-2</v>
      </c>
      <c r="O350" s="129">
        <f t="shared" si="49"/>
        <v>0</v>
      </c>
      <c r="P350" s="170">
        <f>List1R!X407</f>
        <v>5.6778648171645631</v>
      </c>
    </row>
    <row r="351" spans="1:16" x14ac:dyDescent="0.2">
      <c r="A351" s="106">
        <v>41446</v>
      </c>
      <c r="B351">
        <f>'Russian Bonds'!B352-'Russian Bonds'!B351</f>
        <v>9.9999999999997868E-3</v>
      </c>
      <c r="C351">
        <f>'Russian Bonds'!C352-'Russian Bonds'!C351</f>
        <v>1.0000000000000675E-2</v>
      </c>
      <c r="D351">
        <f>'Russian Bonds'!D352-'Russian Bonds'!D351</f>
        <v>9.9999999999997868E-3</v>
      </c>
      <c r="E351">
        <f>'Russian Bonds'!E352-'Russian Bonds'!E351</f>
        <v>9.9999999999997868E-3</v>
      </c>
      <c r="F351">
        <f>'Russian Bonds'!F352-'Russian Bonds'!F351</f>
        <v>-1.0000000000000675E-2</v>
      </c>
      <c r="G351">
        <f>'Russian Bonds'!G352-'Russian Bonds'!G351</f>
        <v>-9.9999999999997868E-3</v>
      </c>
      <c r="H351">
        <f>'Russian Bonds'!H352-'Russian Bonds'!H351</f>
        <v>-4.9999999999999822E-2</v>
      </c>
      <c r="I351">
        <f>'Russian Bonds'!I352-'Russian Bonds'!I351</f>
        <v>-9.9999999999999645E-2</v>
      </c>
      <c r="J351">
        <f>'Russian Bonds'!J352-'Russian Bonds'!J351</f>
        <v>-0.14000000000000057</v>
      </c>
      <c r="K351">
        <f>'Russian Bonds'!K352-'Russian Bonds'!K351</f>
        <v>-0.16000000000000014</v>
      </c>
      <c r="L351">
        <f>'Russian Bonds'!L352-'Russian Bonds'!L351</f>
        <v>-0.16999999999999993</v>
      </c>
      <c r="M351">
        <f>'Russian Bonds'!M352-'Russian Bonds'!M351</f>
        <v>-0.19999999999999929</v>
      </c>
      <c r="O351" s="129">
        <f t="shared" si="49"/>
        <v>1.0000000000000675E-2</v>
      </c>
      <c r="P351" s="170">
        <f>List1R!X408</f>
        <v>5.6997116277846631</v>
      </c>
    </row>
    <row r="352" spans="1:16" x14ac:dyDescent="0.2">
      <c r="A352" s="106">
        <v>41447</v>
      </c>
      <c r="B352">
        <f>'Russian Bonds'!B353-'Russian Bonds'!B352</f>
        <v>-9.9999999999999645E-2</v>
      </c>
      <c r="C352">
        <f>'Russian Bonds'!C353-'Russian Bonds'!C352</f>
        <v>-0.10000000000000053</v>
      </c>
      <c r="D352">
        <f>'Russian Bonds'!D353-'Russian Bonds'!D352</f>
        <v>-9.9999999999999645E-2</v>
      </c>
      <c r="E352">
        <f>'Russian Bonds'!E353-'Russian Bonds'!E352</f>
        <v>-8.9999999999999858E-2</v>
      </c>
      <c r="F352">
        <f>'Russian Bonds'!F353-'Russian Bonds'!F352</f>
        <v>-4.9999999999999822E-2</v>
      </c>
      <c r="G352">
        <f>'Russian Bonds'!G353-'Russian Bonds'!G352</f>
        <v>-3.0000000000000249E-2</v>
      </c>
      <c r="H352">
        <f>'Russian Bonds'!H353-'Russian Bonds'!H352</f>
        <v>-2.0000000000000462E-2</v>
      </c>
      <c r="I352">
        <f>'Russian Bonds'!I353-'Russian Bonds'!I352</f>
        <v>-3.0000000000000249E-2</v>
      </c>
      <c r="J352">
        <f>'Russian Bonds'!J353-'Russian Bonds'!J352</f>
        <v>-1.9999999999999574E-2</v>
      </c>
      <c r="K352">
        <f>'Russian Bonds'!K353-'Russian Bonds'!K352</f>
        <v>4.0000000000000036E-2</v>
      </c>
      <c r="L352">
        <f>'Russian Bonds'!L353-'Russian Bonds'!L352</f>
        <v>7.0000000000000284E-2</v>
      </c>
      <c r="M352">
        <f>'Russian Bonds'!M353-'Russian Bonds'!M352</f>
        <v>8.9999999999999858E-2</v>
      </c>
      <c r="O352" s="129">
        <f t="shared" si="49"/>
        <v>8.9999999999999858E-2</v>
      </c>
      <c r="P352" s="170">
        <f>List1R!X409</f>
        <v>5.7098424903216767</v>
      </c>
    </row>
    <row r="353" spans="1:16" x14ac:dyDescent="0.2">
      <c r="A353" s="106">
        <v>41450</v>
      </c>
      <c r="B353">
        <f>'Russian Bonds'!B354-'Russian Bonds'!B353</f>
        <v>4.0000000000000036E-2</v>
      </c>
      <c r="C353">
        <f>'Russian Bonds'!C354-'Russian Bonds'!C353</f>
        <v>4.0000000000000036E-2</v>
      </c>
      <c r="D353">
        <f>'Russian Bonds'!D354-'Russian Bonds'!D353</f>
        <v>4.0000000000000036E-2</v>
      </c>
      <c r="E353">
        <f>'Russian Bonds'!E354-'Russian Bonds'!E353</f>
        <v>3.0000000000000249E-2</v>
      </c>
      <c r="F353">
        <f>'Russian Bonds'!F354-'Russian Bonds'!F353</f>
        <v>9.9999999999997868E-3</v>
      </c>
      <c r="G353">
        <f>'Russian Bonds'!G354-'Russian Bonds'!G353</f>
        <v>0</v>
      </c>
      <c r="H353">
        <f>'Russian Bonds'!H354-'Russian Bonds'!H353</f>
        <v>-9.9999999999997868E-3</v>
      </c>
      <c r="I353">
        <f>'Russian Bonds'!I354-'Russian Bonds'!I353</f>
        <v>0</v>
      </c>
      <c r="J353">
        <f>'Russian Bonds'!J354-'Russian Bonds'!J353</f>
        <v>9.9999999999997868E-3</v>
      </c>
      <c r="K353">
        <f>'Russian Bonds'!K354-'Russian Bonds'!K353</f>
        <v>0</v>
      </c>
      <c r="L353">
        <f>'Russian Bonds'!L354-'Russian Bonds'!L353</f>
        <v>9.9999999999997868E-3</v>
      </c>
      <c r="M353">
        <f>'Russian Bonds'!M354-'Russian Bonds'!M353</f>
        <v>1.9999999999999574E-2</v>
      </c>
      <c r="O353" s="129">
        <f t="shared" si="49"/>
        <v>4.0000000000000036E-2</v>
      </c>
      <c r="P353" s="170">
        <f>List1R!X410</f>
        <v>5.7595674515097572</v>
      </c>
    </row>
    <row r="354" spans="1:16" x14ac:dyDescent="0.2">
      <c r="A354" s="106">
        <v>41451</v>
      </c>
      <c r="B354">
        <f>'Russian Bonds'!B355-'Russian Bonds'!B354</f>
        <v>-2.0000000000000462E-2</v>
      </c>
      <c r="C354">
        <f>'Russian Bonds'!C355-'Russian Bonds'!C354</f>
        <v>-1.9999999999999574E-2</v>
      </c>
      <c r="D354">
        <f>'Russian Bonds'!D355-'Russian Bonds'!D354</f>
        <v>-2.0000000000000462E-2</v>
      </c>
      <c r="E354">
        <f>'Russian Bonds'!E355-'Russian Bonds'!E354</f>
        <v>-2.0000000000000462E-2</v>
      </c>
      <c r="F354">
        <f>'Russian Bonds'!F355-'Russian Bonds'!F354</f>
        <v>0</v>
      </c>
      <c r="G354">
        <f>'Russian Bonds'!G355-'Russian Bonds'!G354</f>
        <v>0</v>
      </c>
      <c r="H354">
        <f>'Russian Bonds'!H355-'Russian Bonds'!H354</f>
        <v>9.9999999999997868E-3</v>
      </c>
      <c r="I354">
        <f>'Russian Bonds'!I355-'Russian Bonds'!I354</f>
        <v>2.0000000000000462E-2</v>
      </c>
      <c r="J354">
        <f>'Russian Bonds'!J355-'Russian Bonds'!J354</f>
        <v>3.0000000000000249E-2</v>
      </c>
      <c r="K354">
        <f>'Russian Bonds'!K355-'Russian Bonds'!K354</f>
        <v>5.9999999999999609E-2</v>
      </c>
      <c r="L354">
        <f>'Russian Bonds'!L355-'Russian Bonds'!L354</f>
        <v>7.0000000000000284E-2</v>
      </c>
      <c r="M354">
        <f>'Russian Bonds'!M355-'Russian Bonds'!M354</f>
        <v>8.9999999999999858E-2</v>
      </c>
      <c r="O354" s="129">
        <f t="shared" si="49"/>
        <v>8.9999999999999858E-2</v>
      </c>
      <c r="P354" s="170">
        <f>List1R!X411</f>
        <v>5.7443937940464025</v>
      </c>
    </row>
    <row r="355" spans="1:16" x14ac:dyDescent="0.2">
      <c r="A355" s="106">
        <v>41452</v>
      </c>
      <c r="B355">
        <f>'Russian Bonds'!B356-'Russian Bonds'!B355</f>
        <v>4.9999999999999822E-2</v>
      </c>
      <c r="C355">
        <f>'Russian Bonds'!C356-'Russian Bonds'!C355</f>
        <v>5.9999999999999609E-2</v>
      </c>
      <c r="D355">
        <f>'Russian Bonds'!D356-'Russian Bonds'!D355</f>
        <v>6.0000000000000497E-2</v>
      </c>
      <c r="E355">
        <f>'Russian Bonds'!E356-'Russian Bonds'!E355</f>
        <v>6.0000000000000497E-2</v>
      </c>
      <c r="F355">
        <f>'Russian Bonds'!F356-'Russian Bonds'!F355</f>
        <v>5.0000000000000711E-2</v>
      </c>
      <c r="G355">
        <f>'Russian Bonds'!G356-'Russian Bonds'!G355</f>
        <v>5.0000000000000711E-2</v>
      </c>
      <c r="H355">
        <f>'Russian Bonds'!H356-'Russian Bonds'!H355</f>
        <v>4.0000000000000036E-2</v>
      </c>
      <c r="I355">
        <f>'Russian Bonds'!I356-'Russian Bonds'!I355</f>
        <v>1.9999999999999574E-2</v>
      </c>
      <c r="J355">
        <f>'Russian Bonds'!J356-'Russian Bonds'!J355</f>
        <v>0</v>
      </c>
      <c r="K355">
        <f>'Russian Bonds'!K356-'Russian Bonds'!K355</f>
        <v>-1.9999999999999574E-2</v>
      </c>
      <c r="L355">
        <f>'Russian Bonds'!L356-'Russian Bonds'!L355</f>
        <v>-3.0000000000001137E-2</v>
      </c>
      <c r="M355">
        <f>'Russian Bonds'!M356-'Russian Bonds'!M355</f>
        <v>-2.9999999999999361E-2</v>
      </c>
      <c r="O355" s="129">
        <f t="shared" si="49"/>
        <v>6.0000000000000497E-2</v>
      </c>
      <c r="P355" s="170">
        <f>List1R!X412</f>
        <v>5.7419508042820357</v>
      </c>
    </row>
    <row r="356" spans="1:16" x14ac:dyDescent="0.2">
      <c r="A356" s="106">
        <v>41453</v>
      </c>
      <c r="B356">
        <f>'Russian Bonds'!B357-'Russian Bonds'!B356</f>
        <v>0.13999999999999968</v>
      </c>
      <c r="C356">
        <f>'Russian Bonds'!C357-'Russian Bonds'!C356</f>
        <v>0.12999999999999989</v>
      </c>
      <c r="D356">
        <f>'Russian Bonds'!D357-'Russian Bonds'!D356</f>
        <v>0.12000000000000011</v>
      </c>
      <c r="E356">
        <f>'Russian Bonds'!E357-'Russian Bonds'!E356</f>
        <v>0.11000000000000032</v>
      </c>
      <c r="F356">
        <f>'Russian Bonds'!F357-'Russian Bonds'!F356</f>
        <v>2.9999999999999361E-2</v>
      </c>
      <c r="G356">
        <f>'Russian Bonds'!G357-'Russian Bonds'!G356</f>
        <v>-2.0000000000000462E-2</v>
      </c>
      <c r="H356">
        <f>'Russian Bonds'!H357-'Russian Bonds'!H356</f>
        <v>-4.0000000000000036E-2</v>
      </c>
      <c r="I356">
        <f>'Russian Bonds'!I357-'Russian Bonds'!I356</f>
        <v>-1.9999999999999574E-2</v>
      </c>
      <c r="J356">
        <f>'Russian Bonds'!J357-'Russian Bonds'!J356</f>
        <v>-9.9999999999997868E-3</v>
      </c>
      <c r="K356">
        <f>'Russian Bonds'!K357-'Russian Bonds'!K356</f>
        <v>-1.9999999999999574E-2</v>
      </c>
      <c r="L356">
        <f>'Russian Bonds'!L357-'Russian Bonds'!L356</f>
        <v>-3.9999999999999147E-2</v>
      </c>
      <c r="M356">
        <f>'Russian Bonds'!M357-'Russian Bonds'!M356</f>
        <v>-7.0000000000000284E-2</v>
      </c>
      <c r="O356" s="129">
        <f t="shared" si="49"/>
        <v>0.12999999999999989</v>
      </c>
      <c r="P356" s="170">
        <f>List1R!X413</f>
        <v>5.7237281882790647</v>
      </c>
    </row>
    <row r="357" spans="1:16" x14ac:dyDescent="0.2">
      <c r="A357" s="106">
        <v>41454</v>
      </c>
      <c r="B357">
        <f>'Russian Bonds'!B358-'Russian Bonds'!B357</f>
        <v>2.000000000000135E-2</v>
      </c>
      <c r="C357">
        <f>'Russian Bonds'!C358-'Russian Bonds'!C357</f>
        <v>1.9999999999999574E-2</v>
      </c>
      <c r="D357">
        <f>'Russian Bonds'!D358-'Russian Bonds'!D357</f>
        <v>1.9999999999999574E-2</v>
      </c>
      <c r="E357">
        <f>'Russian Bonds'!E358-'Russian Bonds'!E357</f>
        <v>9.9999999999997868E-3</v>
      </c>
      <c r="F357">
        <f>'Russian Bonds'!F358-'Russian Bonds'!F357</f>
        <v>0</v>
      </c>
      <c r="G357">
        <f>'Russian Bonds'!G358-'Russian Bonds'!G357</f>
        <v>0</v>
      </c>
      <c r="H357">
        <f>'Russian Bonds'!H358-'Russian Bonds'!H357</f>
        <v>0</v>
      </c>
      <c r="I357">
        <f>'Russian Bonds'!I358-'Russian Bonds'!I357</f>
        <v>0</v>
      </c>
      <c r="J357">
        <f>'Russian Bonds'!J358-'Russian Bonds'!J357</f>
        <v>9.9999999999997868E-3</v>
      </c>
      <c r="K357">
        <f>'Russian Bonds'!K358-'Russian Bonds'!K357</f>
        <v>9.9999999999997868E-3</v>
      </c>
      <c r="L357">
        <f>'Russian Bonds'!L358-'Russian Bonds'!L357</f>
        <v>9.9999999999997868E-3</v>
      </c>
      <c r="M357">
        <f>'Russian Bonds'!M358-'Russian Bonds'!M357</f>
        <v>1.9999999999999574E-2</v>
      </c>
      <c r="O357" s="129">
        <f t="shared" si="49"/>
        <v>1.9999999999999574E-2</v>
      </c>
      <c r="P357" s="170">
        <f>List1R!X414</f>
        <v>5.7320710423489869</v>
      </c>
    </row>
    <row r="358" spans="1:16" x14ac:dyDescent="0.2">
      <c r="A358" s="106">
        <v>41457</v>
      </c>
      <c r="B358">
        <f>'Russian Bonds'!B359-'Russian Bonds'!B358</f>
        <v>9.9999999999997868E-3</v>
      </c>
      <c r="C358">
        <f>'Russian Bonds'!C359-'Russian Bonds'!C358</f>
        <v>0</v>
      </c>
      <c r="D358">
        <f>'Russian Bonds'!D359-'Russian Bonds'!D358</f>
        <v>0</v>
      </c>
      <c r="E358">
        <f>'Russian Bonds'!E359-'Russian Bonds'!E358</f>
        <v>0</v>
      </c>
      <c r="F358">
        <f>'Russian Bonds'!F359-'Russian Bonds'!F358</f>
        <v>0</v>
      </c>
      <c r="G358">
        <f>'Russian Bonds'!G359-'Russian Bonds'!G358</f>
        <v>0</v>
      </c>
      <c r="H358">
        <f>'Russian Bonds'!H359-'Russian Bonds'!H358</f>
        <v>0</v>
      </c>
      <c r="I358">
        <f>'Russian Bonds'!I359-'Russian Bonds'!I358</f>
        <v>0</v>
      </c>
      <c r="J358">
        <f>'Russian Bonds'!J359-'Russian Bonds'!J358</f>
        <v>0</v>
      </c>
      <c r="K358">
        <f>'Russian Bonds'!K359-'Russian Bonds'!K358</f>
        <v>-9.9999999999997868E-3</v>
      </c>
      <c r="L358">
        <f>'Russian Bonds'!L359-'Russian Bonds'!L358</f>
        <v>0</v>
      </c>
      <c r="M358">
        <f>'Russian Bonds'!M359-'Russian Bonds'!M358</f>
        <v>9.9999999999997868E-3</v>
      </c>
      <c r="O358" s="129">
        <f t="shared" si="49"/>
        <v>9.9999999999997868E-3</v>
      </c>
      <c r="P358" s="170">
        <f>List1R!X415</f>
        <v>5.7420850903228509</v>
      </c>
    </row>
    <row r="359" spans="1:16" x14ac:dyDescent="0.2">
      <c r="A359" s="106">
        <v>41458</v>
      </c>
      <c r="B359">
        <f>'Russian Bonds'!B360-'Russian Bonds'!B359</f>
        <v>4.9999999999998934E-2</v>
      </c>
      <c r="C359">
        <f>'Russian Bonds'!C360-'Russian Bonds'!C359</f>
        <v>6.0000000000000497E-2</v>
      </c>
      <c r="D359">
        <f>'Russian Bonds'!D360-'Russian Bonds'!D359</f>
        <v>5.0000000000000711E-2</v>
      </c>
      <c r="E359">
        <f>'Russian Bonds'!E360-'Russian Bonds'!E359</f>
        <v>4.9999999999998934E-2</v>
      </c>
      <c r="F359">
        <f>'Russian Bonds'!F360-'Russian Bonds'!F359</f>
        <v>5.0000000000000711E-2</v>
      </c>
      <c r="G359">
        <f>'Russian Bonds'!G360-'Russian Bonds'!G359</f>
        <v>4.9999999999999822E-2</v>
      </c>
      <c r="H359">
        <f>'Russian Bonds'!H360-'Russian Bonds'!H359</f>
        <v>7.0000000000000284E-2</v>
      </c>
      <c r="I359">
        <f>'Russian Bonds'!I360-'Russian Bonds'!I359</f>
        <v>9.9999999999999645E-2</v>
      </c>
      <c r="J359">
        <f>'Russian Bonds'!J360-'Russian Bonds'!J359</f>
        <v>9.9999999999999645E-2</v>
      </c>
      <c r="K359">
        <f>'Russian Bonds'!K360-'Russian Bonds'!K359</f>
        <v>8.0000000000000071E-2</v>
      </c>
      <c r="L359">
        <f>'Russian Bonds'!L360-'Russian Bonds'!L359</f>
        <v>6.0000000000000497E-2</v>
      </c>
      <c r="M359">
        <f>'Russian Bonds'!M360-'Russian Bonds'!M359</f>
        <v>6.0000000000000497E-2</v>
      </c>
      <c r="O359" s="129">
        <f t="shared" si="49"/>
        <v>9.9999999999999645E-2</v>
      </c>
      <c r="P359" s="170">
        <f>List1R!X416</f>
        <v>5.7391308457788837</v>
      </c>
    </row>
    <row r="360" spans="1:16" x14ac:dyDescent="0.2">
      <c r="A360" s="106">
        <v>41459</v>
      </c>
      <c r="B360">
        <f>'Russian Bonds'!B361-'Russian Bonds'!B360</f>
        <v>3.0000000000001137E-2</v>
      </c>
      <c r="C360">
        <f>'Russian Bonds'!C361-'Russian Bonds'!C360</f>
        <v>1.9999999999999574E-2</v>
      </c>
      <c r="D360">
        <f>'Russian Bonds'!D361-'Russian Bonds'!D360</f>
        <v>2.9999999999999361E-2</v>
      </c>
      <c r="E360">
        <f>'Russian Bonds'!E361-'Russian Bonds'!E360</f>
        <v>3.0000000000001137E-2</v>
      </c>
      <c r="F360">
        <f>'Russian Bonds'!F361-'Russian Bonds'!F360</f>
        <v>3.9999999999999147E-2</v>
      </c>
      <c r="G360">
        <f>'Russian Bonds'!G361-'Russian Bonds'!G360</f>
        <v>5.0000000000000711E-2</v>
      </c>
      <c r="H360">
        <f>'Russian Bonds'!H361-'Russian Bonds'!H360</f>
        <v>6.0000000000000497E-2</v>
      </c>
      <c r="I360">
        <f>'Russian Bonds'!I361-'Russian Bonds'!I360</f>
        <v>4.9999999999999822E-2</v>
      </c>
      <c r="J360">
        <f>'Russian Bonds'!J361-'Russian Bonds'!J360</f>
        <v>4.0000000000000036E-2</v>
      </c>
      <c r="K360">
        <f>'Russian Bonds'!K361-'Russian Bonds'!K360</f>
        <v>9.9999999999997868E-3</v>
      </c>
      <c r="L360">
        <f>'Russian Bonds'!L361-'Russian Bonds'!L360</f>
        <v>0</v>
      </c>
      <c r="M360">
        <f>'Russian Bonds'!M361-'Russian Bonds'!M360</f>
        <v>-1.9999999999999574E-2</v>
      </c>
      <c r="O360" s="129">
        <f t="shared" si="49"/>
        <v>6.0000000000000497E-2</v>
      </c>
      <c r="P360" s="170">
        <f>List1R!X417</f>
        <v>5.739466164298852</v>
      </c>
    </row>
    <row r="361" spans="1:16" x14ac:dyDescent="0.2">
      <c r="A361" s="106">
        <v>41460</v>
      </c>
      <c r="B361">
        <f>'Russian Bonds'!B362-'Russian Bonds'!B361</f>
        <v>0</v>
      </c>
      <c r="C361">
        <f>'Russian Bonds'!C362-'Russian Bonds'!C361</f>
        <v>9.9999999999997868E-3</v>
      </c>
      <c r="D361">
        <f>'Russian Bonds'!D362-'Russian Bonds'!D361</f>
        <v>9.9999999999997868E-3</v>
      </c>
      <c r="E361">
        <f>'Russian Bonds'!E362-'Russian Bonds'!E361</f>
        <v>9.9999999999997868E-3</v>
      </c>
      <c r="F361">
        <f>'Russian Bonds'!F362-'Russian Bonds'!F361</f>
        <v>1.9999999999999574E-2</v>
      </c>
      <c r="G361">
        <f>'Russian Bonds'!G362-'Russian Bonds'!G361</f>
        <v>2.9999999999999361E-2</v>
      </c>
      <c r="H361">
        <f>'Russian Bonds'!H362-'Russian Bonds'!H361</f>
        <v>4.9999999999998934E-2</v>
      </c>
      <c r="I361">
        <f>'Russian Bonds'!I362-'Russian Bonds'!I361</f>
        <v>6.0000000000000497E-2</v>
      </c>
      <c r="J361">
        <f>'Russian Bonds'!J362-'Russian Bonds'!J361</f>
        <v>6.0000000000000497E-2</v>
      </c>
      <c r="K361">
        <f>'Russian Bonds'!K362-'Russian Bonds'!K361</f>
        <v>7.0000000000000284E-2</v>
      </c>
      <c r="L361">
        <f>'Russian Bonds'!L362-'Russian Bonds'!L361</f>
        <v>6.0000000000000497E-2</v>
      </c>
      <c r="M361">
        <f>'Russian Bonds'!M362-'Russian Bonds'!M361</f>
        <v>4.9999999999998934E-2</v>
      </c>
      <c r="O361" s="129">
        <f t="shared" si="49"/>
        <v>7.0000000000000284E-2</v>
      </c>
      <c r="P361" s="170">
        <f>List1R!X418</f>
        <v>5.7187401959951369</v>
      </c>
    </row>
    <row r="362" spans="1:16" x14ac:dyDescent="0.2">
      <c r="A362" s="106">
        <v>41461</v>
      </c>
      <c r="B362">
        <f>'Russian Bonds'!B363-'Russian Bonds'!B362</f>
        <v>-8.0000000000000071E-2</v>
      </c>
      <c r="C362">
        <f>'Russian Bonds'!C363-'Russian Bonds'!C362</f>
        <v>-8.0000000000000071E-2</v>
      </c>
      <c r="D362">
        <f>'Russian Bonds'!D363-'Russian Bonds'!D362</f>
        <v>-7.0000000000000284E-2</v>
      </c>
      <c r="E362">
        <f>'Russian Bonds'!E363-'Russian Bonds'!E362</f>
        <v>-6.0000000000000497E-2</v>
      </c>
      <c r="F362">
        <f>'Russian Bonds'!F363-'Russian Bonds'!F362</f>
        <v>-3.9999999999999147E-2</v>
      </c>
      <c r="G362">
        <f>'Russian Bonds'!G363-'Russian Bonds'!G362</f>
        <v>-1.9999999999999574E-2</v>
      </c>
      <c r="H362">
        <f>'Russian Bonds'!H363-'Russian Bonds'!H362</f>
        <v>-3.9999999999999147E-2</v>
      </c>
      <c r="I362">
        <f>'Russian Bonds'!I363-'Russian Bonds'!I362</f>
        <v>-6.0000000000000497E-2</v>
      </c>
      <c r="J362">
        <f>'Russian Bonds'!J363-'Russian Bonds'!J362</f>
        <v>-7.0000000000000284E-2</v>
      </c>
      <c r="K362">
        <f>'Russian Bonds'!K363-'Russian Bonds'!K362</f>
        <v>-8.0000000000000071E-2</v>
      </c>
      <c r="L362">
        <f>'Russian Bonds'!L363-'Russian Bonds'!L362</f>
        <v>-7.0000000000000284E-2</v>
      </c>
      <c r="M362">
        <f>'Russian Bonds'!M363-'Russian Bonds'!M362</f>
        <v>-5.9999999999998721E-2</v>
      </c>
      <c r="O362" s="129">
        <f t="shared" si="49"/>
        <v>-1.9999999999999574E-2</v>
      </c>
      <c r="P362" s="170">
        <f>List1R!X419</f>
        <v>5.7167232717620271</v>
      </c>
    </row>
    <row r="363" spans="1:16" x14ac:dyDescent="0.2">
      <c r="A363" s="106">
        <v>41464</v>
      </c>
      <c r="B363">
        <f>'Russian Bonds'!B364-'Russian Bonds'!B363</f>
        <v>1.9999999999999574E-2</v>
      </c>
      <c r="C363">
        <f>'Russian Bonds'!C364-'Russian Bonds'!C363</f>
        <v>2.000000000000135E-2</v>
      </c>
      <c r="D363">
        <f>'Russian Bonds'!D364-'Russian Bonds'!D363</f>
        <v>2.000000000000135E-2</v>
      </c>
      <c r="E363">
        <f>'Russian Bonds'!E364-'Russian Bonds'!E363</f>
        <v>1.9999999999999574E-2</v>
      </c>
      <c r="F363">
        <f>'Russian Bonds'!F364-'Russian Bonds'!F363</f>
        <v>3.9999999999999147E-2</v>
      </c>
      <c r="G363">
        <f>'Russian Bonds'!G364-'Russian Bonds'!G363</f>
        <v>4.9999999999998934E-2</v>
      </c>
      <c r="H363">
        <f>'Russian Bonds'!H364-'Russian Bonds'!H363</f>
        <v>6.0000000000000497E-2</v>
      </c>
      <c r="I363">
        <f>'Russian Bonds'!I364-'Russian Bonds'!I363</f>
        <v>5.0000000000000711E-2</v>
      </c>
      <c r="J363">
        <f>'Russian Bonds'!J364-'Russian Bonds'!J363</f>
        <v>4.0000000000000036E-2</v>
      </c>
      <c r="K363">
        <f>'Russian Bonds'!K364-'Russian Bonds'!K363</f>
        <v>3.9999999999999147E-2</v>
      </c>
      <c r="L363">
        <f>'Russian Bonds'!L364-'Russian Bonds'!L363</f>
        <v>2.9999999999999361E-2</v>
      </c>
      <c r="M363">
        <f>'Russian Bonds'!M364-'Russian Bonds'!M363</f>
        <v>1.9999999999999574E-2</v>
      </c>
      <c r="O363" s="129">
        <f t="shared" si="49"/>
        <v>6.0000000000000497E-2</v>
      </c>
      <c r="P363" s="170">
        <f>List1R!X420</f>
        <v>5.6987686310292149</v>
      </c>
    </row>
    <row r="364" spans="1:16" x14ac:dyDescent="0.2">
      <c r="A364" s="106">
        <v>41465</v>
      </c>
      <c r="B364">
        <f>'Russian Bonds'!B365-'Russian Bonds'!B364</f>
        <v>-1.9999999999999574E-2</v>
      </c>
      <c r="C364">
        <f>'Russian Bonds'!C365-'Russian Bonds'!C364</f>
        <v>-2.000000000000135E-2</v>
      </c>
      <c r="D364">
        <f>'Russian Bonds'!D365-'Russian Bonds'!D364</f>
        <v>-2.000000000000135E-2</v>
      </c>
      <c r="E364">
        <f>'Russian Bonds'!E365-'Russian Bonds'!E364</f>
        <v>-1.9999999999999574E-2</v>
      </c>
      <c r="F364">
        <f>'Russian Bonds'!F365-'Russian Bonds'!F364</f>
        <v>-9.9999999999997868E-3</v>
      </c>
      <c r="G364">
        <f>'Russian Bonds'!G365-'Russian Bonds'!G364</f>
        <v>-2.9999999999999361E-2</v>
      </c>
      <c r="H364">
        <f>'Russian Bonds'!H365-'Russian Bonds'!H364</f>
        <v>-6.0000000000000497E-2</v>
      </c>
      <c r="I364">
        <f>'Russian Bonds'!I365-'Russian Bonds'!I364</f>
        <v>-7.0000000000000284E-2</v>
      </c>
      <c r="J364">
        <f>'Russian Bonds'!J365-'Russian Bonds'!J364</f>
        <v>-5.9999999999999609E-2</v>
      </c>
      <c r="K364">
        <f>'Russian Bonds'!K365-'Russian Bonds'!K364</f>
        <v>-3.9999999999999147E-2</v>
      </c>
      <c r="L364">
        <f>'Russian Bonds'!L365-'Russian Bonds'!L364</f>
        <v>-2.9999999999999361E-2</v>
      </c>
      <c r="M364">
        <f>'Russian Bonds'!M365-'Russian Bonds'!M364</f>
        <v>-6.0000000000000497E-2</v>
      </c>
      <c r="O364" s="129">
        <f t="shared" si="49"/>
        <v>-9.9999999999997868E-3</v>
      </c>
      <c r="P364" s="170">
        <f>List1R!X421</f>
        <v>5.719429091882807</v>
      </c>
    </row>
    <row r="365" spans="1:16" x14ac:dyDescent="0.2">
      <c r="A365" s="106">
        <v>41466</v>
      </c>
      <c r="B365">
        <f>'Russian Bonds'!B366-'Russian Bonds'!B365</f>
        <v>-9.9999999999997868E-3</v>
      </c>
      <c r="C365">
        <f>'Russian Bonds'!C366-'Russian Bonds'!C365</f>
        <v>0</v>
      </c>
      <c r="D365">
        <f>'Russian Bonds'!D366-'Russian Bonds'!D365</f>
        <v>-9.9999999999997868E-3</v>
      </c>
      <c r="E365">
        <f>'Russian Bonds'!E366-'Russian Bonds'!E365</f>
        <v>0</v>
      </c>
      <c r="F365">
        <f>'Russian Bonds'!F366-'Russian Bonds'!F365</f>
        <v>-1.9999999999999574E-2</v>
      </c>
      <c r="G365">
        <f>'Russian Bonds'!G366-'Russian Bonds'!G365</f>
        <v>-2.9999999999999361E-2</v>
      </c>
      <c r="H365">
        <f>'Russian Bonds'!H366-'Russian Bonds'!H365</f>
        <v>-3.0000000000000249E-2</v>
      </c>
      <c r="I365">
        <f>'Russian Bonds'!I366-'Russian Bonds'!I365</f>
        <v>-3.0000000000000249E-2</v>
      </c>
      <c r="J365">
        <f>'Russian Bonds'!J366-'Russian Bonds'!J365</f>
        <v>-5.0000000000000711E-2</v>
      </c>
      <c r="K365">
        <f>'Russian Bonds'!K366-'Russian Bonds'!K365</f>
        <v>-6.0000000000000497E-2</v>
      </c>
      <c r="L365">
        <f>'Russian Bonds'!L366-'Russian Bonds'!L365</f>
        <v>-7.0000000000000284E-2</v>
      </c>
      <c r="M365">
        <f>'Russian Bonds'!M366-'Russian Bonds'!M365</f>
        <v>-5.0000000000000711E-2</v>
      </c>
      <c r="O365" s="129">
        <f t="shared" si="49"/>
        <v>0</v>
      </c>
      <c r="P365" s="170">
        <f>List1R!X422</f>
        <v>5.7104804170928505</v>
      </c>
    </row>
    <row r="366" spans="1:16" x14ac:dyDescent="0.2">
      <c r="A366" s="106">
        <v>41467</v>
      </c>
      <c r="B366">
        <f>'Russian Bonds'!B367-'Russian Bonds'!B366</f>
        <v>0</v>
      </c>
      <c r="C366">
        <f>'Russian Bonds'!C367-'Russian Bonds'!C366</f>
        <v>-9.9999999999997868E-3</v>
      </c>
      <c r="D366">
        <f>'Russian Bonds'!D367-'Russian Bonds'!D366</f>
        <v>0</v>
      </c>
      <c r="E366">
        <f>'Russian Bonds'!E367-'Russian Bonds'!E366</f>
        <v>-1.9999999999999574E-2</v>
      </c>
      <c r="F366">
        <f>'Russian Bonds'!F367-'Russian Bonds'!F366</f>
        <v>-3.9999999999999147E-2</v>
      </c>
      <c r="G366">
        <f>'Russian Bonds'!G367-'Russian Bonds'!G366</f>
        <v>-6.0000000000000497E-2</v>
      </c>
      <c r="H366">
        <f>'Russian Bonds'!H367-'Russian Bonds'!H366</f>
        <v>-7.0000000000000284E-2</v>
      </c>
      <c r="I366">
        <f>'Russian Bonds'!I367-'Russian Bonds'!I366</f>
        <v>-7.0000000000000284E-2</v>
      </c>
      <c r="J366">
        <f>'Russian Bonds'!J367-'Russian Bonds'!J366</f>
        <v>-4.0000000000000036E-2</v>
      </c>
      <c r="K366">
        <f>'Russian Bonds'!K367-'Russian Bonds'!K366</f>
        <v>-9.9999999999997868E-3</v>
      </c>
      <c r="L366">
        <f>'Russian Bonds'!L367-'Russian Bonds'!L366</f>
        <v>1.9999999999999574E-2</v>
      </c>
      <c r="M366">
        <f>'Russian Bonds'!M367-'Russian Bonds'!M366</f>
        <v>2.000000000000135E-2</v>
      </c>
      <c r="O366" s="129">
        <f t="shared" si="49"/>
        <v>2.000000000000135E-2</v>
      </c>
      <c r="P366" s="170">
        <f>List1R!X423</f>
        <v>5.721577477873697</v>
      </c>
    </row>
    <row r="367" spans="1:16" x14ac:dyDescent="0.2">
      <c r="A367" s="106">
        <v>41468</v>
      </c>
      <c r="B367">
        <f>'Russian Bonds'!B368-'Russian Bonds'!B367</f>
        <v>-3.0000000000001137E-2</v>
      </c>
      <c r="C367">
        <f>'Russian Bonds'!C368-'Russian Bonds'!C367</f>
        <v>-2.9999999999999361E-2</v>
      </c>
      <c r="D367">
        <f>'Russian Bonds'!D368-'Russian Bonds'!D367</f>
        <v>-2.9999999999999361E-2</v>
      </c>
      <c r="E367">
        <f>'Russian Bonds'!E368-'Russian Bonds'!E367</f>
        <v>-1.9999999999999574E-2</v>
      </c>
      <c r="F367">
        <f>'Russian Bonds'!F368-'Russian Bonds'!F367</f>
        <v>-2.000000000000135E-2</v>
      </c>
      <c r="G367">
        <f>'Russian Bonds'!G368-'Russian Bonds'!G367</f>
        <v>-9.9999999999997868E-3</v>
      </c>
      <c r="H367">
        <f>'Russian Bonds'!H368-'Russian Bonds'!H367</f>
        <v>0</v>
      </c>
      <c r="I367">
        <f>'Russian Bonds'!I368-'Russian Bonds'!I367</f>
        <v>2.0000000000000462E-2</v>
      </c>
      <c r="J367">
        <f>'Russian Bonds'!J368-'Russian Bonds'!J367</f>
        <v>2.0000000000000462E-2</v>
      </c>
      <c r="K367">
        <f>'Russian Bonds'!K368-'Russian Bonds'!K367</f>
        <v>1.9999999999999574E-2</v>
      </c>
      <c r="L367">
        <f>'Russian Bonds'!L368-'Russian Bonds'!L367</f>
        <v>1.9999999999999574E-2</v>
      </c>
      <c r="M367">
        <f>'Russian Bonds'!M368-'Russian Bonds'!M367</f>
        <v>3.9999999999999147E-2</v>
      </c>
      <c r="O367" s="129">
        <f t="shared" si="49"/>
        <v>3.9999999999999147E-2</v>
      </c>
      <c r="P367" s="170">
        <f>List1R!X424</f>
        <v>5.7405292354514179</v>
      </c>
    </row>
    <row r="368" spans="1:16" x14ac:dyDescent="0.2">
      <c r="A368" s="106">
        <v>41471</v>
      </c>
      <c r="B368">
        <f>'Russian Bonds'!B369-'Russian Bonds'!B368</f>
        <v>0</v>
      </c>
      <c r="C368">
        <f>'Russian Bonds'!C369-'Russian Bonds'!C368</f>
        <v>0</v>
      </c>
      <c r="D368">
        <f>'Russian Bonds'!D369-'Russian Bonds'!D368</f>
        <v>-9.9999999999997868E-3</v>
      </c>
      <c r="E368">
        <f>'Russian Bonds'!E369-'Russian Bonds'!E368</f>
        <v>-9.9999999999997868E-3</v>
      </c>
      <c r="F368">
        <f>'Russian Bonds'!F369-'Russian Bonds'!F368</f>
        <v>-9.9999999999997868E-3</v>
      </c>
      <c r="G368">
        <f>'Russian Bonds'!G369-'Russian Bonds'!G368</f>
        <v>0</v>
      </c>
      <c r="H368">
        <f>'Russian Bonds'!H369-'Russian Bonds'!H368</f>
        <v>0</v>
      </c>
      <c r="I368">
        <f>'Russian Bonds'!I369-'Russian Bonds'!I368</f>
        <v>-9.9999999999997868E-3</v>
      </c>
      <c r="J368">
        <f>'Russian Bonds'!J369-'Russian Bonds'!J368</f>
        <v>9.9999999999997868E-3</v>
      </c>
      <c r="K368">
        <f>'Russian Bonds'!K369-'Russian Bonds'!K368</f>
        <v>4.0000000000000924E-2</v>
      </c>
      <c r="L368">
        <f>'Russian Bonds'!L369-'Russian Bonds'!L368</f>
        <v>6.0000000000000497E-2</v>
      </c>
      <c r="M368">
        <f>'Russian Bonds'!M369-'Russian Bonds'!M368</f>
        <v>7.0000000000000284E-2</v>
      </c>
      <c r="O368" s="129">
        <f t="shared" si="49"/>
        <v>7.0000000000000284E-2</v>
      </c>
      <c r="P368" s="170">
        <f>List1R!X425</f>
        <v>5.7386063510513958</v>
      </c>
    </row>
    <row r="369" spans="1:16" x14ac:dyDescent="0.2">
      <c r="A369" s="106">
        <v>41472</v>
      </c>
      <c r="B369">
        <f>'Russian Bonds'!B370-'Russian Bonds'!B369</f>
        <v>-1.9999999999999574E-2</v>
      </c>
      <c r="C369">
        <f>'Russian Bonds'!C370-'Russian Bonds'!C369</f>
        <v>-1.9999999999999574E-2</v>
      </c>
      <c r="D369">
        <f>'Russian Bonds'!D370-'Russian Bonds'!D369</f>
        <v>-9.9999999999997868E-3</v>
      </c>
      <c r="E369">
        <f>'Russian Bonds'!E370-'Russian Bonds'!E369</f>
        <v>-1.0000000000001563E-2</v>
      </c>
      <c r="F369">
        <f>'Russian Bonds'!F370-'Russian Bonds'!F369</f>
        <v>9.9999999999997868E-3</v>
      </c>
      <c r="G369">
        <f>'Russian Bonds'!G370-'Russian Bonds'!G369</f>
        <v>9.9999999999997868E-3</v>
      </c>
      <c r="H369">
        <f>'Russian Bonds'!H370-'Russian Bonds'!H369</f>
        <v>1.0000000000000675E-2</v>
      </c>
      <c r="I369">
        <f>'Russian Bonds'!I370-'Russian Bonds'!I369</f>
        <v>1.9999999999999574E-2</v>
      </c>
      <c r="J369">
        <f>'Russian Bonds'!J370-'Russian Bonds'!J369</f>
        <v>0</v>
      </c>
      <c r="K369">
        <f>'Russian Bonds'!K370-'Russian Bonds'!K369</f>
        <v>0</v>
      </c>
      <c r="L369">
        <f>'Russian Bonds'!L370-'Russian Bonds'!L369</f>
        <v>9.9999999999997868E-3</v>
      </c>
      <c r="M369">
        <f>'Russian Bonds'!M370-'Russian Bonds'!M369</f>
        <v>2.9999999999999361E-2</v>
      </c>
      <c r="O369" s="129">
        <f t="shared" si="49"/>
        <v>2.9999999999999361E-2</v>
      </c>
      <c r="P369" s="170">
        <f>List1R!X426</f>
        <v>5.7318778311180818</v>
      </c>
    </row>
    <row r="370" spans="1:16" x14ac:dyDescent="0.2">
      <c r="A370" s="106">
        <v>41473</v>
      </c>
      <c r="B370">
        <f>'Russian Bonds'!B371-'Russian Bonds'!B370</f>
        <v>2.9999999999999361E-2</v>
      </c>
      <c r="C370">
        <f>'Russian Bonds'!C371-'Russian Bonds'!C370</f>
        <v>3.9999999999999147E-2</v>
      </c>
      <c r="D370">
        <f>'Russian Bonds'!D371-'Russian Bonds'!D370</f>
        <v>2.9999999999999361E-2</v>
      </c>
      <c r="E370">
        <f>'Russian Bonds'!E371-'Russian Bonds'!E370</f>
        <v>3.0000000000001137E-2</v>
      </c>
      <c r="F370">
        <f>'Russian Bonds'!F371-'Russian Bonds'!F370</f>
        <v>9.9999999999997868E-3</v>
      </c>
      <c r="G370">
        <f>'Russian Bonds'!G371-'Russian Bonds'!G370</f>
        <v>0</v>
      </c>
      <c r="H370">
        <f>'Russian Bonds'!H371-'Russian Bonds'!H370</f>
        <v>-1.0000000000000675E-2</v>
      </c>
      <c r="I370">
        <f>'Russian Bonds'!I371-'Russian Bonds'!I370</f>
        <v>-3.0000000000000249E-2</v>
      </c>
      <c r="J370">
        <f>'Russian Bonds'!J371-'Russian Bonds'!J370</f>
        <v>-9.9999999999997868E-3</v>
      </c>
      <c r="K370">
        <f>'Russian Bonds'!K371-'Russian Bonds'!K370</f>
        <v>0</v>
      </c>
      <c r="L370">
        <f>'Russian Bonds'!L371-'Russian Bonds'!L370</f>
        <v>-9.9999999999997868E-3</v>
      </c>
      <c r="M370">
        <f>'Russian Bonds'!M371-'Russian Bonds'!M370</f>
        <v>0</v>
      </c>
      <c r="O370" s="129">
        <f t="shared" si="49"/>
        <v>3.9999999999999147E-2</v>
      </c>
      <c r="P370" s="170">
        <f>List1R!X427</f>
        <v>5.7180845461523182</v>
      </c>
    </row>
    <row r="371" spans="1:16" x14ac:dyDescent="0.2">
      <c r="A371" s="106">
        <v>41474</v>
      </c>
      <c r="B371">
        <f>'Russian Bonds'!B372-'Russian Bonds'!B371</f>
        <v>-3.9999999999999147E-2</v>
      </c>
      <c r="C371">
        <f>'Russian Bonds'!C372-'Russian Bonds'!C371</f>
        <v>-4.9999999999998934E-2</v>
      </c>
      <c r="D371">
        <f>'Russian Bonds'!D372-'Russian Bonds'!D371</f>
        <v>-5.0000000000000711E-2</v>
      </c>
      <c r="E371">
        <f>'Russian Bonds'!E372-'Russian Bonds'!E371</f>
        <v>-4.0000000000000924E-2</v>
      </c>
      <c r="F371">
        <f>'Russian Bonds'!F372-'Russian Bonds'!F371</f>
        <v>-1.9999999999999574E-2</v>
      </c>
      <c r="G371">
        <f>'Russian Bonds'!G372-'Russian Bonds'!G371</f>
        <v>9.9999999999997868E-3</v>
      </c>
      <c r="H371">
        <f>'Russian Bonds'!H372-'Russian Bonds'!H371</f>
        <v>2.0000000000000462E-2</v>
      </c>
      <c r="I371">
        <f>'Russian Bonds'!I372-'Russian Bonds'!I371</f>
        <v>2.0000000000000462E-2</v>
      </c>
      <c r="J371">
        <f>'Russian Bonds'!J372-'Russian Bonds'!J371</f>
        <v>9.9999999999997868E-3</v>
      </c>
      <c r="K371">
        <f>'Russian Bonds'!K372-'Russian Bonds'!K371</f>
        <v>9.9999999999997868E-3</v>
      </c>
      <c r="L371">
        <f>'Russian Bonds'!L372-'Russian Bonds'!L371</f>
        <v>2.9999999999999361E-2</v>
      </c>
      <c r="M371">
        <f>'Russian Bonds'!M372-'Russian Bonds'!M371</f>
        <v>4.0000000000000924E-2</v>
      </c>
      <c r="O371" s="129">
        <f t="shared" si="49"/>
        <v>4.0000000000000924E-2</v>
      </c>
      <c r="P371" s="170">
        <f>List1R!X428</f>
        <v>5.71618788763013</v>
      </c>
    </row>
    <row r="372" spans="1:16" x14ac:dyDescent="0.2">
      <c r="A372" s="106">
        <v>41475</v>
      </c>
      <c r="B372">
        <f>'Russian Bonds'!B373-'Russian Bonds'!B372</f>
        <v>0</v>
      </c>
      <c r="C372">
        <f>'Russian Bonds'!C373-'Russian Bonds'!C372</f>
        <v>0</v>
      </c>
      <c r="D372">
        <f>'Russian Bonds'!D373-'Russian Bonds'!D372</f>
        <v>2.000000000000135E-2</v>
      </c>
      <c r="E372">
        <f>'Russian Bonds'!E373-'Russian Bonds'!E372</f>
        <v>2.000000000000135E-2</v>
      </c>
      <c r="F372">
        <f>'Russian Bonds'!F373-'Russian Bonds'!F372</f>
        <v>7.0000000000000284E-2</v>
      </c>
      <c r="G372">
        <f>'Russian Bonds'!G373-'Russian Bonds'!G372</f>
        <v>8.0000000000000071E-2</v>
      </c>
      <c r="H372">
        <f>'Russian Bonds'!H373-'Russian Bonds'!H372</f>
        <v>0.10999999999999943</v>
      </c>
      <c r="I372">
        <f>'Russian Bonds'!I373-'Russian Bonds'!I372</f>
        <v>0.11000000000000032</v>
      </c>
      <c r="J372">
        <f>'Russian Bonds'!J373-'Russian Bonds'!J372</f>
        <v>8.0000000000000071E-2</v>
      </c>
      <c r="K372">
        <f>'Russian Bonds'!K373-'Russian Bonds'!K372</f>
        <v>4.9999999999998934E-2</v>
      </c>
      <c r="L372">
        <f>'Russian Bonds'!L373-'Russian Bonds'!L372</f>
        <v>2.000000000000135E-2</v>
      </c>
      <c r="M372">
        <f>'Russian Bonds'!M373-'Russian Bonds'!M372</f>
        <v>9.9999999999997868E-3</v>
      </c>
      <c r="O372" s="129">
        <f t="shared" si="49"/>
        <v>0.11000000000000032</v>
      </c>
      <c r="P372" s="170">
        <f>List1R!X429</f>
        <v>5.7193982746917573</v>
      </c>
    </row>
    <row r="373" spans="1:16" x14ac:dyDescent="0.2">
      <c r="A373" s="106">
        <v>41478</v>
      </c>
      <c r="B373">
        <f>'Russian Bonds'!B374-'Russian Bonds'!B373</f>
        <v>-9.9999999999997868E-3</v>
      </c>
      <c r="C373">
        <f>'Russian Bonds'!C374-'Russian Bonds'!C373</f>
        <v>0</v>
      </c>
      <c r="D373">
        <f>'Russian Bonds'!D374-'Russian Bonds'!D373</f>
        <v>0</v>
      </c>
      <c r="E373">
        <f>'Russian Bonds'!E374-'Russian Bonds'!E373</f>
        <v>0</v>
      </c>
      <c r="F373">
        <f>'Russian Bonds'!F374-'Russian Bonds'!F373</f>
        <v>-9.9999999999997868E-3</v>
      </c>
      <c r="G373">
        <f>'Russian Bonds'!G374-'Russian Bonds'!G373</f>
        <v>0</v>
      </c>
      <c r="H373">
        <f>'Russian Bonds'!H374-'Russian Bonds'!H373</f>
        <v>-9.9999999999997868E-3</v>
      </c>
      <c r="I373">
        <f>'Russian Bonds'!I374-'Russian Bonds'!I373</f>
        <v>0</v>
      </c>
      <c r="J373">
        <f>'Russian Bonds'!J374-'Russian Bonds'!J373</f>
        <v>0</v>
      </c>
      <c r="K373">
        <f>'Russian Bonds'!K374-'Russian Bonds'!K373</f>
        <v>-2.9999999999999361E-2</v>
      </c>
      <c r="L373">
        <f>'Russian Bonds'!L374-'Russian Bonds'!L373</f>
        <v>-5.0000000000000711E-2</v>
      </c>
      <c r="M373">
        <f>'Russian Bonds'!M374-'Russian Bonds'!M373</f>
        <v>-9.9999999999999645E-2</v>
      </c>
      <c r="O373" s="129">
        <f t="shared" si="49"/>
        <v>0</v>
      </c>
      <c r="P373" s="170">
        <f>List1R!X430</f>
        <v>5.7122096111568519</v>
      </c>
    </row>
    <row r="374" spans="1:16" x14ac:dyDescent="0.2">
      <c r="A374" s="106">
        <v>41479</v>
      </c>
      <c r="B374">
        <f>'Russian Bonds'!B375-'Russian Bonds'!B374</f>
        <v>-4.0000000000000924E-2</v>
      </c>
      <c r="C374">
        <f>'Russian Bonds'!C375-'Russian Bonds'!C374</f>
        <v>-4.0000000000000924E-2</v>
      </c>
      <c r="D374">
        <f>'Russian Bonds'!D375-'Russian Bonds'!D374</f>
        <v>-4.0000000000000924E-2</v>
      </c>
      <c r="E374">
        <f>'Russian Bonds'!E375-'Russian Bonds'!E374</f>
        <v>-3.0000000000001137E-2</v>
      </c>
      <c r="F374">
        <f>'Russian Bonds'!F375-'Russian Bonds'!F374</f>
        <v>-9.9999999999997868E-3</v>
      </c>
      <c r="G374">
        <f>'Russian Bonds'!G375-'Russian Bonds'!G374</f>
        <v>-2.9999999999999361E-2</v>
      </c>
      <c r="H374">
        <f>'Russian Bonds'!H375-'Russian Bonds'!H374</f>
        <v>-4.0000000000000036E-2</v>
      </c>
      <c r="I374">
        <f>'Russian Bonds'!I375-'Russian Bonds'!I374</f>
        <v>-5.0000000000000711E-2</v>
      </c>
      <c r="J374">
        <f>'Russian Bonds'!J375-'Russian Bonds'!J374</f>
        <v>-1.9999999999999574E-2</v>
      </c>
      <c r="K374">
        <f>'Russian Bonds'!K375-'Russian Bonds'!K374</f>
        <v>0</v>
      </c>
      <c r="L374">
        <f>'Russian Bonds'!L375-'Russian Bonds'!L374</f>
        <v>9.9999999999997868E-3</v>
      </c>
      <c r="M374">
        <f>'Russian Bonds'!M375-'Russian Bonds'!M374</f>
        <v>1.9999999999999574E-2</v>
      </c>
      <c r="O374" s="129">
        <f t="shared" si="49"/>
        <v>1.9999999999999574E-2</v>
      </c>
      <c r="P374" s="170">
        <f>List1R!X431</f>
        <v>5.7022947501882904</v>
      </c>
    </row>
    <row r="375" spans="1:16" x14ac:dyDescent="0.2">
      <c r="A375" s="106">
        <v>41480</v>
      </c>
      <c r="B375">
        <f>'Russian Bonds'!B376-'Russian Bonds'!B375</f>
        <v>6.0000000000000497E-2</v>
      </c>
      <c r="C375">
        <f>'Russian Bonds'!C376-'Russian Bonds'!C375</f>
        <v>5.0000000000000711E-2</v>
      </c>
      <c r="D375">
        <f>'Russian Bonds'!D376-'Russian Bonds'!D375</f>
        <v>4.0000000000000924E-2</v>
      </c>
      <c r="E375">
        <f>'Russian Bonds'!E376-'Russian Bonds'!E375</f>
        <v>1.9999999999999574E-2</v>
      </c>
      <c r="F375">
        <f>'Russian Bonds'!F376-'Russian Bonds'!F375</f>
        <v>-5.0000000000000711E-2</v>
      </c>
      <c r="G375">
        <f>'Russian Bonds'!G376-'Russian Bonds'!G375</f>
        <v>-6.0000000000000497E-2</v>
      </c>
      <c r="H375">
        <f>'Russian Bonds'!H376-'Russian Bonds'!H375</f>
        <v>-6.9999999999999396E-2</v>
      </c>
      <c r="I375">
        <f>'Russian Bonds'!I376-'Russian Bonds'!I375</f>
        <v>-6.9999999999999396E-2</v>
      </c>
      <c r="J375">
        <f>'Russian Bonds'!J376-'Russian Bonds'!J375</f>
        <v>-8.0000000000000071E-2</v>
      </c>
      <c r="K375">
        <f>'Russian Bonds'!K376-'Russian Bonds'!K375</f>
        <v>-8.0000000000000071E-2</v>
      </c>
      <c r="L375">
        <f>'Russian Bonds'!L376-'Russian Bonds'!L375</f>
        <v>-8.0000000000000071E-2</v>
      </c>
      <c r="M375">
        <f>'Russian Bonds'!M376-'Russian Bonds'!M375</f>
        <v>-8.0000000000000071E-2</v>
      </c>
      <c r="O375" s="129">
        <f t="shared" si="49"/>
        <v>5.0000000000000711E-2</v>
      </c>
      <c r="P375" s="170">
        <f>List1R!X432</f>
        <v>5.7128316428922572</v>
      </c>
    </row>
    <row r="376" spans="1:16" x14ac:dyDescent="0.2">
      <c r="A376" s="106">
        <v>41481</v>
      </c>
      <c r="B376">
        <f>'Russian Bonds'!B377-'Russian Bonds'!B376</f>
        <v>-9.9999999999997868E-3</v>
      </c>
      <c r="C376">
        <f>'Russian Bonds'!C377-'Russian Bonds'!C376</f>
        <v>-9.9999999999997868E-3</v>
      </c>
      <c r="D376">
        <f>'Russian Bonds'!D377-'Russian Bonds'!D376</f>
        <v>-1.0000000000001563E-2</v>
      </c>
      <c r="E376">
        <f>'Russian Bonds'!E377-'Russian Bonds'!E376</f>
        <v>0</v>
      </c>
      <c r="F376">
        <f>'Russian Bonds'!F377-'Russian Bonds'!F376</f>
        <v>1.9999999999999574E-2</v>
      </c>
      <c r="G376">
        <f>'Russian Bonds'!G377-'Russian Bonds'!G376</f>
        <v>1.9999999999999574E-2</v>
      </c>
      <c r="H376">
        <f>'Russian Bonds'!H377-'Russian Bonds'!H376</f>
        <v>2.9999999999999361E-2</v>
      </c>
      <c r="I376">
        <f>'Russian Bonds'!I377-'Russian Bonds'!I376</f>
        <v>2.9999999999999361E-2</v>
      </c>
      <c r="J376">
        <f>'Russian Bonds'!J377-'Russian Bonds'!J376</f>
        <v>9.9999999999997868E-3</v>
      </c>
      <c r="K376">
        <f>'Russian Bonds'!K377-'Russian Bonds'!K376</f>
        <v>-9.9999999999997868E-3</v>
      </c>
      <c r="L376">
        <f>'Russian Bonds'!L377-'Russian Bonds'!L376</f>
        <v>-1.9999999999999574E-2</v>
      </c>
      <c r="M376">
        <f>'Russian Bonds'!M377-'Russian Bonds'!M376</f>
        <v>-1.9999999999999574E-2</v>
      </c>
      <c r="O376" s="129">
        <f t="shared" si="49"/>
        <v>2.9999999999999361E-2</v>
      </c>
      <c r="P376" s="170">
        <f>List1R!X433</f>
        <v>5.7116171440299608</v>
      </c>
    </row>
    <row r="377" spans="1:16" x14ac:dyDescent="0.2">
      <c r="A377" s="106">
        <v>41482</v>
      </c>
      <c r="B377">
        <f>'Russian Bonds'!B378-'Russian Bonds'!B377</f>
        <v>0</v>
      </c>
      <c r="C377">
        <f>'Russian Bonds'!C378-'Russian Bonds'!C377</f>
        <v>0</v>
      </c>
      <c r="D377">
        <f>'Russian Bonds'!D378-'Russian Bonds'!D377</f>
        <v>0</v>
      </c>
      <c r="E377">
        <f>'Russian Bonds'!E378-'Russian Bonds'!E377</f>
        <v>0</v>
      </c>
      <c r="F377">
        <f>'Russian Bonds'!F378-'Russian Bonds'!F377</f>
        <v>0</v>
      </c>
      <c r="G377">
        <f>'Russian Bonds'!G378-'Russian Bonds'!G377</f>
        <v>9.9999999999997868E-3</v>
      </c>
      <c r="H377">
        <f>'Russian Bonds'!H378-'Russian Bonds'!H377</f>
        <v>2.0000000000000462E-2</v>
      </c>
      <c r="I377">
        <f>'Russian Bonds'!I378-'Russian Bonds'!I377</f>
        <v>3.0000000000000249E-2</v>
      </c>
      <c r="J377">
        <f>'Russian Bonds'!J378-'Russian Bonds'!J377</f>
        <v>1.9999999999999574E-2</v>
      </c>
      <c r="K377">
        <f>'Russian Bonds'!K378-'Russian Bonds'!K377</f>
        <v>0</v>
      </c>
      <c r="L377">
        <f>'Russian Bonds'!L378-'Russian Bonds'!L377</f>
        <v>-2.9999999999999361E-2</v>
      </c>
      <c r="M377">
        <f>'Russian Bonds'!M378-'Russian Bonds'!M377</f>
        <v>-5.0000000000000711E-2</v>
      </c>
      <c r="O377" s="129">
        <f t="shared" si="49"/>
        <v>3.0000000000000249E-2</v>
      </c>
      <c r="P377" s="170">
        <f>List1R!X434</f>
        <v>5.7350237934347028</v>
      </c>
    </row>
    <row r="378" spans="1:16" x14ac:dyDescent="0.2">
      <c r="A378" s="106">
        <v>41485</v>
      </c>
      <c r="B378">
        <f>'Russian Bonds'!B379-'Russian Bonds'!B378</f>
        <v>-1.9999999999999574E-2</v>
      </c>
      <c r="C378">
        <f>'Russian Bonds'!C379-'Russian Bonds'!C378</f>
        <v>-1.0000000000001563E-2</v>
      </c>
      <c r="D378">
        <f>'Russian Bonds'!D379-'Russian Bonds'!D378</f>
        <v>-1.9999999999999574E-2</v>
      </c>
      <c r="E378">
        <f>'Russian Bonds'!E379-'Russian Bonds'!E378</f>
        <v>-1.9999999999999574E-2</v>
      </c>
      <c r="F378">
        <f>'Russian Bonds'!F379-'Russian Bonds'!F378</f>
        <v>-9.9999999999997868E-3</v>
      </c>
      <c r="G378">
        <f>'Russian Bonds'!G379-'Russian Bonds'!G378</f>
        <v>0</v>
      </c>
      <c r="H378">
        <f>'Russian Bonds'!H379-'Russian Bonds'!H378</f>
        <v>1.9999999999999574E-2</v>
      </c>
      <c r="I378">
        <f>'Russian Bonds'!I379-'Russian Bonds'!I378</f>
        <v>2.0000000000000462E-2</v>
      </c>
      <c r="J378">
        <f>'Russian Bonds'!J379-'Russian Bonds'!J378</f>
        <v>3.0000000000000249E-2</v>
      </c>
      <c r="K378">
        <f>'Russian Bonds'!K379-'Russian Bonds'!K378</f>
        <v>1.9999999999999574E-2</v>
      </c>
      <c r="L378">
        <f>'Russian Bonds'!L379-'Russian Bonds'!L378</f>
        <v>1.9999999999999574E-2</v>
      </c>
      <c r="M378">
        <f>'Russian Bonds'!M379-'Russian Bonds'!M378</f>
        <v>9.9999999999997868E-3</v>
      </c>
      <c r="O378" s="129">
        <f t="shared" si="49"/>
        <v>3.0000000000000249E-2</v>
      </c>
      <c r="P378" s="170">
        <f>List1R!X435</f>
        <v>5.7389092633375842</v>
      </c>
    </row>
    <row r="379" spans="1:16" x14ac:dyDescent="0.2">
      <c r="A379" s="106">
        <v>41486</v>
      </c>
      <c r="B379">
        <f>'Russian Bonds'!B380-'Russian Bonds'!B379</f>
        <v>-3.0000000000001137E-2</v>
      </c>
      <c r="C379">
        <f>'Russian Bonds'!C380-'Russian Bonds'!C379</f>
        <v>-2.9999999999999361E-2</v>
      </c>
      <c r="D379">
        <f>'Russian Bonds'!D380-'Russian Bonds'!D379</f>
        <v>-1.9999999999999574E-2</v>
      </c>
      <c r="E379">
        <f>'Russian Bonds'!E380-'Russian Bonds'!E379</f>
        <v>-1.9999999999999574E-2</v>
      </c>
      <c r="F379">
        <f>'Russian Bonds'!F380-'Russian Bonds'!F379</f>
        <v>-9.9999999999997868E-3</v>
      </c>
      <c r="G379">
        <f>'Russian Bonds'!G380-'Russian Bonds'!G379</f>
        <v>0</v>
      </c>
      <c r="H379">
        <f>'Russian Bonds'!H380-'Russian Bonds'!H379</f>
        <v>0</v>
      </c>
      <c r="I379">
        <f>'Russian Bonds'!I380-'Russian Bonds'!I379</f>
        <v>9.9999999999997868E-3</v>
      </c>
      <c r="J379">
        <f>'Russian Bonds'!J380-'Russian Bonds'!J379</f>
        <v>9.9999999999997868E-3</v>
      </c>
      <c r="K379">
        <f>'Russian Bonds'!K380-'Russian Bonds'!K379</f>
        <v>2.9999999999999361E-2</v>
      </c>
      <c r="L379">
        <f>'Russian Bonds'!L380-'Russian Bonds'!L379</f>
        <v>2.9999999999999361E-2</v>
      </c>
      <c r="M379">
        <f>'Russian Bonds'!M380-'Russian Bonds'!M379</f>
        <v>9.9999999999997868E-3</v>
      </c>
      <c r="O379" s="129">
        <f t="shared" si="49"/>
        <v>2.9999999999999361E-2</v>
      </c>
      <c r="P379" s="170">
        <f>List1R!X436</f>
        <v>5.7433600194309387</v>
      </c>
    </row>
    <row r="380" spans="1:16" x14ac:dyDescent="0.2">
      <c r="A380" s="106">
        <v>41487</v>
      </c>
      <c r="B380">
        <f>'Russian Bonds'!B381-'Russian Bonds'!B380</f>
        <v>1.9999999999999574E-2</v>
      </c>
      <c r="C380">
        <f>'Russian Bonds'!C381-'Russian Bonds'!C380</f>
        <v>1.9999999999999574E-2</v>
      </c>
      <c r="D380">
        <f>'Russian Bonds'!D381-'Russian Bonds'!D380</f>
        <v>1.9999999999999574E-2</v>
      </c>
      <c r="E380">
        <f>'Russian Bonds'!E381-'Russian Bonds'!E380</f>
        <v>1.9999999999999574E-2</v>
      </c>
      <c r="F380">
        <f>'Russian Bonds'!F381-'Russian Bonds'!F380</f>
        <v>0</v>
      </c>
      <c r="G380">
        <f>'Russian Bonds'!G381-'Russian Bonds'!G380</f>
        <v>-1.9999999999999574E-2</v>
      </c>
      <c r="H380">
        <f>'Russian Bonds'!H381-'Russian Bonds'!H380</f>
        <v>-4.0000000000000036E-2</v>
      </c>
      <c r="I380">
        <f>'Russian Bonds'!I381-'Russian Bonds'!I380</f>
        <v>-7.0000000000000284E-2</v>
      </c>
      <c r="J380">
        <f>'Russian Bonds'!J381-'Russian Bonds'!J380</f>
        <v>-6.9999999999999396E-2</v>
      </c>
      <c r="K380">
        <f>'Russian Bonds'!K381-'Russian Bonds'!K380</f>
        <v>-7.9999999999999183E-2</v>
      </c>
      <c r="L380">
        <f>'Russian Bonds'!L381-'Russian Bonds'!L380</f>
        <v>-8.9999999999999858E-2</v>
      </c>
      <c r="M380">
        <f>'Russian Bonds'!M381-'Russian Bonds'!M380</f>
        <v>-9.9999999999999645E-2</v>
      </c>
      <c r="O380" s="129">
        <f t="shared" si="49"/>
        <v>1.9999999999999574E-2</v>
      </c>
      <c r="P380" s="170">
        <f>List1R!X437</f>
        <v>5.736177878141806</v>
      </c>
    </row>
    <row r="381" spans="1:16" x14ac:dyDescent="0.2">
      <c r="A381" s="106">
        <v>41488</v>
      </c>
      <c r="B381">
        <f>'Russian Bonds'!B382-'Russian Bonds'!B381</f>
        <v>-5.9999999999998721E-2</v>
      </c>
      <c r="C381">
        <f>'Russian Bonds'!C382-'Russian Bonds'!C381</f>
        <v>-5.9999999999999609E-2</v>
      </c>
      <c r="D381">
        <f>'Russian Bonds'!D382-'Russian Bonds'!D381</f>
        <v>-4.9999999999999822E-2</v>
      </c>
      <c r="E381">
        <f>'Russian Bonds'!E382-'Russian Bonds'!E381</f>
        <v>-4.9999999999999822E-2</v>
      </c>
      <c r="F381">
        <f>'Russian Bonds'!F382-'Russian Bonds'!F381</f>
        <v>-3.9999999999999147E-2</v>
      </c>
      <c r="G381">
        <f>'Russian Bonds'!G382-'Russian Bonds'!G381</f>
        <v>-4.9999999999999822E-2</v>
      </c>
      <c r="H381">
        <f>'Russian Bonds'!H382-'Russian Bonds'!H381</f>
        <v>-6.9999999999999396E-2</v>
      </c>
      <c r="I381">
        <f>'Russian Bonds'!I382-'Russian Bonds'!I381</f>
        <v>-7.0000000000000284E-2</v>
      </c>
      <c r="J381">
        <f>'Russian Bonds'!J382-'Russian Bonds'!J381</f>
        <v>-7.0000000000000284E-2</v>
      </c>
      <c r="K381">
        <f>'Russian Bonds'!K382-'Russian Bonds'!K381</f>
        <v>-5.9999999999999609E-2</v>
      </c>
      <c r="L381">
        <f>'Russian Bonds'!L382-'Russian Bonds'!L381</f>
        <v>-3.9999999999999147E-2</v>
      </c>
      <c r="M381">
        <f>'Russian Bonds'!M382-'Russian Bonds'!M381</f>
        <v>-2.9999999999999361E-2</v>
      </c>
      <c r="O381" s="129">
        <f t="shared" si="49"/>
        <v>-2.9999999999999361E-2</v>
      </c>
      <c r="P381" s="170">
        <f>List1R!X438</f>
        <v>5.7282050574463845</v>
      </c>
    </row>
    <row r="382" spans="1:16" x14ac:dyDescent="0.2">
      <c r="A382" s="106">
        <v>41489</v>
      </c>
      <c r="B382">
        <f>'Russian Bonds'!B383-'Russian Bonds'!B382</f>
        <v>-1.0000000000000675E-2</v>
      </c>
      <c r="C382">
        <f>'Russian Bonds'!C383-'Russian Bonds'!C382</f>
        <v>-1.9999999999999574E-2</v>
      </c>
      <c r="D382">
        <f>'Russian Bonds'!D383-'Russian Bonds'!D382</f>
        <v>-2.9999999999999361E-2</v>
      </c>
      <c r="E382">
        <f>'Russian Bonds'!E383-'Russian Bonds'!E382</f>
        <v>-2.9999999999999361E-2</v>
      </c>
      <c r="F382">
        <f>'Russian Bonds'!F383-'Russian Bonds'!F382</f>
        <v>-3.0000000000000249E-2</v>
      </c>
      <c r="G382">
        <f>'Russian Bonds'!G383-'Russian Bonds'!G382</f>
        <v>-1.9999999999999574E-2</v>
      </c>
      <c r="H382">
        <f>'Russian Bonds'!H383-'Russian Bonds'!H382</f>
        <v>0</v>
      </c>
      <c r="I382">
        <f>'Russian Bonds'!I383-'Russian Bonds'!I382</f>
        <v>1.0000000000000675E-2</v>
      </c>
      <c r="J382">
        <f>'Russian Bonds'!J383-'Russian Bonds'!J382</f>
        <v>3.0000000000000249E-2</v>
      </c>
      <c r="K382">
        <f>'Russian Bonds'!K383-'Russian Bonds'!K382</f>
        <v>4.9999999999999822E-2</v>
      </c>
      <c r="L382">
        <f>'Russian Bonds'!L383-'Russian Bonds'!L382</f>
        <v>5.9999999999998721E-2</v>
      </c>
      <c r="M382">
        <f>'Russian Bonds'!M383-'Russian Bonds'!M382</f>
        <v>8.9999999999999858E-2</v>
      </c>
      <c r="O382" s="129">
        <f t="shared" si="49"/>
        <v>8.9999999999999858E-2</v>
      </c>
      <c r="P382" s="170">
        <f>List1R!X439</f>
        <v>5.7540740614238217</v>
      </c>
    </row>
    <row r="383" spans="1:16" x14ac:dyDescent="0.2">
      <c r="A383" s="106">
        <v>41492</v>
      </c>
      <c r="B383">
        <f>'Russian Bonds'!B384-'Russian Bonds'!B383</f>
        <v>2.0000000000000462E-2</v>
      </c>
      <c r="C383">
        <f>'Russian Bonds'!C384-'Russian Bonds'!C383</f>
        <v>3.0000000000000249E-2</v>
      </c>
      <c r="D383">
        <f>'Russian Bonds'!D384-'Russian Bonds'!D383</f>
        <v>2.9999999999999361E-2</v>
      </c>
      <c r="E383">
        <f>'Russian Bonds'!E384-'Russian Bonds'!E383</f>
        <v>2.9999999999999361E-2</v>
      </c>
      <c r="F383">
        <f>'Russian Bonds'!F384-'Russian Bonds'!F383</f>
        <v>3.0000000000000249E-2</v>
      </c>
      <c r="G383">
        <f>'Russian Bonds'!G384-'Russian Bonds'!G383</f>
        <v>1.9999999999999574E-2</v>
      </c>
      <c r="H383">
        <f>'Russian Bonds'!H384-'Russian Bonds'!H383</f>
        <v>9.9999999999997868E-3</v>
      </c>
      <c r="I383">
        <f>'Russian Bonds'!I384-'Russian Bonds'!I383</f>
        <v>9.9999999999997868E-3</v>
      </c>
      <c r="J383">
        <f>'Russian Bonds'!J384-'Russian Bonds'!J383</f>
        <v>0</v>
      </c>
      <c r="K383">
        <f>'Russian Bonds'!K384-'Russian Bonds'!K383</f>
        <v>9.9999999999997868E-3</v>
      </c>
      <c r="L383">
        <f>'Russian Bonds'!L384-'Russian Bonds'!L383</f>
        <v>3.0000000000001137E-2</v>
      </c>
      <c r="M383">
        <f>'Russian Bonds'!M384-'Russian Bonds'!M383</f>
        <v>5.0000000000000711E-2</v>
      </c>
      <c r="O383" s="129">
        <f t="shared" si="49"/>
        <v>5.0000000000000711E-2</v>
      </c>
      <c r="P383" s="170">
        <f>List1R!X440</f>
        <v>5.7678334748383149</v>
      </c>
    </row>
    <row r="384" spans="1:16" x14ac:dyDescent="0.2">
      <c r="A384" s="106">
        <v>41493</v>
      </c>
      <c r="B384">
        <f>'Russian Bonds'!B385-'Russian Bonds'!B384</f>
        <v>-9.9999999999997868E-3</v>
      </c>
      <c r="C384">
        <f>'Russian Bonds'!C385-'Russian Bonds'!C384</f>
        <v>-2.0000000000000462E-2</v>
      </c>
      <c r="D384">
        <f>'Russian Bonds'!D385-'Russian Bonds'!D384</f>
        <v>-1.9999999999999574E-2</v>
      </c>
      <c r="E384">
        <f>'Russian Bonds'!E385-'Russian Bonds'!E384</f>
        <v>-1.9999999999999574E-2</v>
      </c>
      <c r="F384">
        <f>'Russian Bonds'!F385-'Russian Bonds'!F384</f>
        <v>-2.0000000000000462E-2</v>
      </c>
      <c r="G384">
        <f>'Russian Bonds'!G385-'Russian Bonds'!G384</f>
        <v>0</v>
      </c>
      <c r="H384">
        <f>'Russian Bonds'!H385-'Russian Bonds'!H384</f>
        <v>1.9999999999999574E-2</v>
      </c>
      <c r="I384">
        <f>'Russian Bonds'!I385-'Russian Bonds'!I384</f>
        <v>3.0000000000000249E-2</v>
      </c>
      <c r="J384">
        <f>'Russian Bonds'!J385-'Russian Bonds'!J384</f>
        <v>4.0000000000000036E-2</v>
      </c>
      <c r="K384">
        <f>'Russian Bonds'!K385-'Russian Bonds'!K384</f>
        <v>4.0000000000000036E-2</v>
      </c>
      <c r="L384">
        <f>'Russian Bonds'!L385-'Russian Bonds'!L384</f>
        <v>3.9999999999999147E-2</v>
      </c>
      <c r="M384">
        <f>'Russian Bonds'!M385-'Russian Bonds'!M384</f>
        <v>3.9999999999999147E-2</v>
      </c>
      <c r="O384" s="129">
        <f t="shared" si="49"/>
        <v>4.0000000000000036E-2</v>
      </c>
      <c r="P384" s="170">
        <f>List1R!X441</f>
        <v>5.7510900514228149</v>
      </c>
    </row>
    <row r="385" spans="1:16" x14ac:dyDescent="0.2">
      <c r="A385" s="106">
        <v>41494</v>
      </c>
      <c r="B385">
        <f>'Russian Bonds'!B386-'Russian Bonds'!B385</f>
        <v>-4.0000000000000036E-2</v>
      </c>
      <c r="C385">
        <f>'Russian Bonds'!C386-'Russian Bonds'!C385</f>
        <v>-3.0000000000000249E-2</v>
      </c>
      <c r="D385">
        <f>'Russian Bonds'!D386-'Russian Bonds'!D385</f>
        <v>-3.0000000000000249E-2</v>
      </c>
      <c r="E385">
        <f>'Russian Bonds'!E386-'Russian Bonds'!E385</f>
        <v>-3.0000000000000249E-2</v>
      </c>
      <c r="F385">
        <f>'Russian Bonds'!F386-'Russian Bonds'!F385</f>
        <v>-1.9999999999999574E-2</v>
      </c>
      <c r="G385">
        <f>'Russian Bonds'!G386-'Russian Bonds'!G385</f>
        <v>-1.9999999999999574E-2</v>
      </c>
      <c r="H385">
        <f>'Russian Bonds'!H386-'Russian Bonds'!H385</f>
        <v>-1.9999999999999574E-2</v>
      </c>
      <c r="I385">
        <f>'Russian Bonds'!I386-'Russian Bonds'!I385</f>
        <v>-1.0000000000000675E-2</v>
      </c>
      <c r="J385">
        <f>'Russian Bonds'!J386-'Russian Bonds'!J385</f>
        <v>-2.0000000000000462E-2</v>
      </c>
      <c r="K385">
        <f>'Russian Bonds'!K386-'Russian Bonds'!K385</f>
        <v>-4.0000000000000036E-2</v>
      </c>
      <c r="L385">
        <f>'Russian Bonds'!L386-'Russian Bonds'!L385</f>
        <v>-4.9999999999998934E-2</v>
      </c>
      <c r="M385">
        <f>'Russian Bonds'!M386-'Russian Bonds'!M385</f>
        <v>-5.0000000000000711E-2</v>
      </c>
      <c r="O385" s="129">
        <f t="shared" si="49"/>
        <v>-1.0000000000000675E-2</v>
      </c>
      <c r="P385" s="170">
        <f>List1R!X442</f>
        <v>5.7456572527448655</v>
      </c>
    </row>
    <row r="386" spans="1:16" x14ac:dyDescent="0.2">
      <c r="A386" s="106">
        <v>41495</v>
      </c>
      <c r="B386">
        <f>'Russian Bonds'!B387-'Russian Bonds'!B386</f>
        <v>-4.0000000000000036E-2</v>
      </c>
      <c r="C386">
        <f>'Russian Bonds'!C387-'Russian Bonds'!C386</f>
        <v>-4.9999999999999822E-2</v>
      </c>
      <c r="D386">
        <f>'Russian Bonds'!D387-'Russian Bonds'!D386</f>
        <v>-4.0000000000000036E-2</v>
      </c>
      <c r="E386">
        <f>'Russian Bonds'!E387-'Russian Bonds'!E386</f>
        <v>-4.0000000000000036E-2</v>
      </c>
      <c r="F386">
        <f>'Russian Bonds'!F387-'Russian Bonds'!F386</f>
        <v>-3.0000000000000249E-2</v>
      </c>
      <c r="G386">
        <f>'Russian Bonds'!G387-'Russian Bonds'!G386</f>
        <v>-2.0000000000000462E-2</v>
      </c>
      <c r="H386">
        <f>'Russian Bonds'!H387-'Russian Bonds'!H386</f>
        <v>-9.9999999999997868E-3</v>
      </c>
      <c r="I386">
        <f>'Russian Bonds'!I387-'Russian Bonds'!I386</f>
        <v>-9.9999999999997868E-3</v>
      </c>
      <c r="J386">
        <f>'Russian Bonds'!J387-'Russian Bonds'!J386</f>
        <v>0</v>
      </c>
      <c r="K386">
        <f>'Russian Bonds'!K387-'Russian Bonds'!K386</f>
        <v>9.9999999999997868E-3</v>
      </c>
      <c r="L386">
        <f>'Russian Bonds'!L387-'Russian Bonds'!L386</f>
        <v>0</v>
      </c>
      <c r="M386">
        <f>'Russian Bonds'!M387-'Russian Bonds'!M386</f>
        <v>-9.9999999999997868E-3</v>
      </c>
      <c r="O386" s="129">
        <f t="shared" si="49"/>
        <v>9.9999999999997868E-3</v>
      </c>
      <c r="P386" s="170">
        <f>List1R!X443</f>
        <v>5.7330419915109614</v>
      </c>
    </row>
    <row r="387" spans="1:16" x14ac:dyDescent="0.2">
      <c r="A387" s="106">
        <v>41496</v>
      </c>
      <c r="B387">
        <f>'Russian Bonds'!B388-'Russian Bonds'!B387</f>
        <v>-3.0000000000000249E-2</v>
      </c>
      <c r="C387">
        <f>'Russian Bonds'!C388-'Russian Bonds'!C387</f>
        <v>-3.0000000000000249E-2</v>
      </c>
      <c r="D387">
        <f>'Russian Bonds'!D388-'Russian Bonds'!D387</f>
        <v>-3.0000000000000249E-2</v>
      </c>
      <c r="E387">
        <f>'Russian Bonds'!E388-'Russian Bonds'!E387</f>
        <v>-3.0000000000000249E-2</v>
      </c>
      <c r="F387">
        <f>'Russian Bonds'!F388-'Russian Bonds'!F387</f>
        <v>-4.9999999999999822E-2</v>
      </c>
      <c r="G387">
        <f>'Russian Bonds'!G388-'Russian Bonds'!G387</f>
        <v>-4.9999999999999822E-2</v>
      </c>
      <c r="H387">
        <f>'Russian Bonds'!H388-'Russian Bonds'!H387</f>
        <v>-4.0000000000000036E-2</v>
      </c>
      <c r="I387">
        <f>'Russian Bonds'!I388-'Russian Bonds'!I387</f>
        <v>-1.9999999999999574E-2</v>
      </c>
      <c r="J387">
        <f>'Russian Bonds'!J388-'Russian Bonds'!J387</f>
        <v>-1.9999999999999574E-2</v>
      </c>
      <c r="K387">
        <f>'Russian Bonds'!K388-'Russian Bonds'!K387</f>
        <v>-1.9999999999999574E-2</v>
      </c>
      <c r="L387">
        <f>'Russian Bonds'!L388-'Russian Bonds'!L387</f>
        <v>-9.9999999999997868E-3</v>
      </c>
      <c r="M387">
        <f>'Russian Bonds'!M388-'Russian Bonds'!M387</f>
        <v>2.000000000000135E-2</v>
      </c>
      <c r="O387" s="129">
        <f t="shared" si="49"/>
        <v>2.000000000000135E-2</v>
      </c>
      <c r="P387" s="170">
        <f>List1R!X444</f>
        <v>5.7448808885172031</v>
      </c>
    </row>
    <row r="388" spans="1:16" x14ac:dyDescent="0.2">
      <c r="A388" s="106">
        <v>41499</v>
      </c>
      <c r="B388">
        <f>'Russian Bonds'!B389-'Russian Bonds'!B388</f>
        <v>-3.0000000000000249E-2</v>
      </c>
      <c r="C388">
        <f>'Russian Bonds'!C389-'Russian Bonds'!C388</f>
        <v>-1.9999999999999574E-2</v>
      </c>
      <c r="D388">
        <f>'Russian Bonds'!D389-'Russian Bonds'!D388</f>
        <v>-1.9999999999999574E-2</v>
      </c>
      <c r="E388">
        <f>'Russian Bonds'!E389-'Russian Bonds'!E388</f>
        <v>-1.9999999999999574E-2</v>
      </c>
      <c r="F388">
        <f>'Russian Bonds'!F389-'Russian Bonds'!F388</f>
        <v>0</v>
      </c>
      <c r="G388">
        <f>'Russian Bonds'!G389-'Russian Bonds'!G388</f>
        <v>9.9999999999997868E-3</v>
      </c>
      <c r="H388">
        <f>'Russian Bonds'!H389-'Russian Bonds'!H388</f>
        <v>2.9999999999999361E-2</v>
      </c>
      <c r="I388">
        <f>'Russian Bonds'!I389-'Russian Bonds'!I388</f>
        <v>2.9999999999999361E-2</v>
      </c>
      <c r="J388">
        <f>'Russian Bonds'!J389-'Russian Bonds'!J388</f>
        <v>9.9999999999997868E-3</v>
      </c>
      <c r="K388">
        <f>'Russian Bonds'!K389-'Russian Bonds'!K388</f>
        <v>0</v>
      </c>
      <c r="L388">
        <f>'Russian Bonds'!L389-'Russian Bonds'!L388</f>
        <v>9.9999999999997868E-3</v>
      </c>
      <c r="M388">
        <f>'Russian Bonds'!M389-'Russian Bonds'!M388</f>
        <v>-1.0000000000001563E-2</v>
      </c>
      <c r="O388" s="129">
        <f t="shared" ref="O388:O451" si="50">MAX(C388:M388)</f>
        <v>2.9999999999999361E-2</v>
      </c>
      <c r="P388" s="170">
        <f>List1R!X445</f>
        <v>5.7436424072957921</v>
      </c>
    </row>
    <row r="389" spans="1:16" x14ac:dyDescent="0.2">
      <c r="A389" s="106">
        <v>41500</v>
      </c>
      <c r="B389">
        <f>'Russian Bonds'!B390-'Russian Bonds'!B389</f>
        <v>4.9999999999999822E-2</v>
      </c>
      <c r="C389">
        <f>'Russian Bonds'!C390-'Russian Bonds'!C389</f>
        <v>4.0000000000000036E-2</v>
      </c>
      <c r="D389">
        <f>'Russian Bonds'!D390-'Russian Bonds'!D389</f>
        <v>3.0000000000000249E-2</v>
      </c>
      <c r="E389">
        <f>'Russian Bonds'!E390-'Russian Bonds'!E389</f>
        <v>1.9999999999999574E-2</v>
      </c>
      <c r="F389">
        <f>'Russian Bonds'!F390-'Russian Bonds'!F389</f>
        <v>-2.0000000000000462E-2</v>
      </c>
      <c r="G389">
        <f>'Russian Bonds'!G390-'Russian Bonds'!G389</f>
        <v>-4.9999999999999822E-2</v>
      </c>
      <c r="H389">
        <f>'Russian Bonds'!H390-'Russian Bonds'!H389</f>
        <v>-4.0000000000000036E-2</v>
      </c>
      <c r="I389">
        <f>'Russian Bonds'!I390-'Russian Bonds'!I389</f>
        <v>-1.9999999999999574E-2</v>
      </c>
      <c r="J389">
        <f>'Russian Bonds'!J390-'Russian Bonds'!J389</f>
        <v>9.9999999999997868E-3</v>
      </c>
      <c r="K389">
        <f>'Russian Bonds'!K390-'Russian Bonds'!K389</f>
        <v>9.9999999999997868E-3</v>
      </c>
      <c r="L389">
        <f>'Russian Bonds'!L390-'Russian Bonds'!L389</f>
        <v>-9.9999999999997868E-3</v>
      </c>
      <c r="M389">
        <f>'Russian Bonds'!M390-'Russian Bonds'!M389</f>
        <v>-1.9999999999999574E-2</v>
      </c>
      <c r="O389" s="129">
        <f t="shared" si="50"/>
        <v>4.0000000000000036E-2</v>
      </c>
      <c r="P389" s="170">
        <f>List1R!X446</f>
        <v>5.7462811597192669</v>
      </c>
    </row>
    <row r="390" spans="1:16" x14ac:dyDescent="0.2">
      <c r="A390" s="106">
        <v>41501</v>
      </c>
      <c r="B390">
        <f>'Russian Bonds'!B391-'Russian Bonds'!B390</f>
        <v>0</v>
      </c>
      <c r="C390">
        <f>'Russian Bonds'!C391-'Russian Bonds'!C390</f>
        <v>0</v>
      </c>
      <c r="D390">
        <f>'Russian Bonds'!D391-'Russian Bonds'!D390</f>
        <v>-1.0000000000000675E-2</v>
      </c>
      <c r="E390">
        <f>'Russian Bonds'!E391-'Russian Bonds'!E390</f>
        <v>-9.9999999999997868E-3</v>
      </c>
      <c r="F390">
        <f>'Russian Bonds'!F391-'Russian Bonds'!F390</f>
        <v>-3.0000000000000249E-2</v>
      </c>
      <c r="G390">
        <f>'Russian Bonds'!G391-'Russian Bonds'!G390</f>
        <v>-3.0000000000000249E-2</v>
      </c>
      <c r="H390">
        <f>'Russian Bonds'!H391-'Russian Bonds'!H390</f>
        <v>-2.9999999999999361E-2</v>
      </c>
      <c r="I390">
        <f>'Russian Bonds'!I391-'Russian Bonds'!I390</f>
        <v>-2.0000000000000462E-2</v>
      </c>
      <c r="J390">
        <f>'Russian Bonds'!J391-'Russian Bonds'!J390</f>
        <v>0</v>
      </c>
      <c r="K390">
        <f>'Russian Bonds'!K391-'Russian Bonds'!K390</f>
        <v>2.0000000000000462E-2</v>
      </c>
      <c r="L390">
        <f>'Russian Bonds'!L391-'Russian Bonds'!L390</f>
        <v>1.9999999999999574E-2</v>
      </c>
      <c r="M390">
        <f>'Russian Bonds'!M391-'Russian Bonds'!M390</f>
        <v>9.9999999999997868E-3</v>
      </c>
      <c r="O390" s="129">
        <f t="shared" si="50"/>
        <v>2.0000000000000462E-2</v>
      </c>
      <c r="P390" s="170">
        <f>List1R!X447</f>
        <v>5.743510109370459</v>
      </c>
    </row>
    <row r="391" spans="1:16" x14ac:dyDescent="0.2">
      <c r="A391" s="106">
        <v>41502</v>
      </c>
      <c r="B391">
        <f>'Russian Bonds'!B392-'Russian Bonds'!B391</f>
        <v>-4.9999999999999822E-2</v>
      </c>
      <c r="C391">
        <f>'Russian Bonds'!C392-'Russian Bonds'!C391</f>
        <v>-4.9999999999999822E-2</v>
      </c>
      <c r="D391">
        <f>'Russian Bonds'!D392-'Russian Bonds'!D391</f>
        <v>-4.0000000000000036E-2</v>
      </c>
      <c r="E391">
        <f>'Russian Bonds'!E392-'Russian Bonds'!E391</f>
        <v>-3.0000000000000249E-2</v>
      </c>
      <c r="F391">
        <f>'Russian Bonds'!F392-'Russian Bonds'!F391</f>
        <v>-9.9999999999997868E-3</v>
      </c>
      <c r="G391">
        <f>'Russian Bonds'!G392-'Russian Bonds'!G391</f>
        <v>-9.9999999999997868E-3</v>
      </c>
      <c r="H391">
        <f>'Russian Bonds'!H392-'Russian Bonds'!H391</f>
        <v>9.9999999999997868E-3</v>
      </c>
      <c r="I391">
        <f>'Russian Bonds'!I392-'Russian Bonds'!I391</f>
        <v>2.0000000000000462E-2</v>
      </c>
      <c r="J391">
        <f>'Russian Bonds'!J392-'Russian Bonds'!J391</f>
        <v>9.9999999999997868E-3</v>
      </c>
      <c r="K391">
        <f>'Russian Bonds'!K392-'Russian Bonds'!K391</f>
        <v>0</v>
      </c>
      <c r="L391">
        <f>'Russian Bonds'!L392-'Russian Bonds'!L391</f>
        <v>9.9999999999997868E-3</v>
      </c>
      <c r="M391">
        <f>'Russian Bonds'!M392-'Russian Bonds'!M391</f>
        <v>3.0000000000001137E-2</v>
      </c>
      <c r="O391" s="129">
        <f t="shared" si="50"/>
        <v>3.0000000000001137E-2</v>
      </c>
      <c r="P391" s="170">
        <f>List1R!X448</f>
        <v>5.7434318832088076</v>
      </c>
    </row>
    <row r="392" spans="1:16" x14ac:dyDescent="0.2">
      <c r="A392" s="106">
        <v>41503</v>
      </c>
      <c r="B392">
        <f>'Russian Bonds'!B393-'Russian Bonds'!B392</f>
        <v>3.0000000000000249E-2</v>
      </c>
      <c r="C392">
        <f>'Russian Bonds'!C393-'Russian Bonds'!C392</f>
        <v>2.9999999999999361E-2</v>
      </c>
      <c r="D392">
        <f>'Russian Bonds'!D393-'Russian Bonds'!D392</f>
        <v>3.0000000000000249E-2</v>
      </c>
      <c r="E392">
        <f>'Russian Bonds'!E393-'Russian Bonds'!E392</f>
        <v>2.0000000000000462E-2</v>
      </c>
      <c r="F392">
        <f>'Russian Bonds'!F393-'Russian Bonds'!F392</f>
        <v>-9.9999999999997868E-3</v>
      </c>
      <c r="G392">
        <f>'Russian Bonds'!G393-'Russian Bonds'!G392</f>
        <v>-9.9999999999997868E-3</v>
      </c>
      <c r="H392">
        <f>'Russian Bonds'!H393-'Russian Bonds'!H392</f>
        <v>-2.0000000000000462E-2</v>
      </c>
      <c r="I392">
        <f>'Russian Bonds'!I393-'Russian Bonds'!I392</f>
        <v>-2.0000000000000462E-2</v>
      </c>
      <c r="J392">
        <f>'Russian Bonds'!J393-'Russian Bonds'!J392</f>
        <v>1.0000000000000675E-2</v>
      </c>
      <c r="K392">
        <f>'Russian Bonds'!K393-'Russian Bonds'!K392</f>
        <v>3.9999999999999147E-2</v>
      </c>
      <c r="L392">
        <f>'Russian Bonds'!L393-'Russian Bonds'!L392</f>
        <v>3.9999999999999147E-2</v>
      </c>
      <c r="M392">
        <f>'Russian Bonds'!M393-'Russian Bonds'!M392</f>
        <v>5.9999999999998721E-2</v>
      </c>
      <c r="O392" s="129">
        <f t="shared" si="50"/>
        <v>5.9999999999998721E-2</v>
      </c>
      <c r="P392" s="170">
        <f>List1R!X449</f>
        <v>5.7380182521512948</v>
      </c>
    </row>
    <row r="393" spans="1:16" x14ac:dyDescent="0.2">
      <c r="A393" s="106">
        <v>41506</v>
      </c>
      <c r="B393">
        <f>'Russian Bonds'!B394-'Russian Bonds'!B393</f>
        <v>0</v>
      </c>
      <c r="C393">
        <f>'Russian Bonds'!C394-'Russian Bonds'!C393</f>
        <v>0</v>
      </c>
      <c r="D393">
        <f>'Russian Bonds'!D394-'Russian Bonds'!D393</f>
        <v>-9.9999999999997868E-3</v>
      </c>
      <c r="E393">
        <f>'Russian Bonds'!E394-'Russian Bonds'!E393</f>
        <v>-9.9999999999997868E-3</v>
      </c>
      <c r="F393">
        <f>'Russian Bonds'!F394-'Russian Bonds'!F393</f>
        <v>0</v>
      </c>
      <c r="G393">
        <f>'Russian Bonds'!G394-'Russian Bonds'!G393</f>
        <v>0</v>
      </c>
      <c r="H393">
        <f>'Russian Bonds'!H394-'Russian Bonds'!H393</f>
        <v>0</v>
      </c>
      <c r="I393">
        <f>'Russian Bonds'!I394-'Russian Bonds'!I393</f>
        <v>0</v>
      </c>
      <c r="J393">
        <f>'Russian Bonds'!J394-'Russian Bonds'!J393</f>
        <v>0</v>
      </c>
      <c r="K393">
        <f>'Russian Bonds'!K394-'Russian Bonds'!K393</f>
        <v>1.9999999999999574E-2</v>
      </c>
      <c r="L393">
        <f>'Russian Bonds'!L394-'Russian Bonds'!L393</f>
        <v>4.0000000000000924E-2</v>
      </c>
      <c r="M393">
        <f>'Russian Bonds'!M394-'Russian Bonds'!M393</f>
        <v>3.0000000000001137E-2</v>
      </c>
      <c r="O393" s="129">
        <f t="shared" si="50"/>
        <v>4.0000000000000924E-2</v>
      </c>
      <c r="P393" s="170">
        <f>List1R!X450</f>
        <v>5.7346646266629016</v>
      </c>
    </row>
    <row r="394" spans="1:16" x14ac:dyDescent="0.2">
      <c r="A394" s="106">
        <v>41507</v>
      </c>
      <c r="B394">
        <f>'Russian Bonds'!B395-'Russian Bonds'!B394</f>
        <v>0</v>
      </c>
      <c r="C394">
        <f>'Russian Bonds'!C395-'Russian Bonds'!C394</f>
        <v>1.0000000000000675E-2</v>
      </c>
      <c r="D394">
        <f>'Russian Bonds'!D395-'Russian Bonds'!D394</f>
        <v>9.9999999999997868E-3</v>
      </c>
      <c r="E394">
        <f>'Russian Bonds'!E395-'Russian Bonds'!E394</f>
        <v>9.9999999999997868E-3</v>
      </c>
      <c r="F394">
        <f>'Russian Bonds'!F395-'Russian Bonds'!F394</f>
        <v>0</v>
      </c>
      <c r="G394">
        <f>'Russian Bonds'!G395-'Russian Bonds'!G394</f>
        <v>-1.0000000000000675E-2</v>
      </c>
      <c r="H394">
        <f>'Russian Bonds'!H395-'Russian Bonds'!H394</f>
        <v>-1.9999999999999574E-2</v>
      </c>
      <c r="I394">
        <f>'Russian Bonds'!I395-'Russian Bonds'!I394</f>
        <v>-9.9999999999997868E-3</v>
      </c>
      <c r="J394">
        <f>'Russian Bonds'!J395-'Russian Bonds'!J394</f>
        <v>0</v>
      </c>
      <c r="K394">
        <f>'Russian Bonds'!K395-'Russian Bonds'!K394</f>
        <v>-9.9999999999997868E-3</v>
      </c>
      <c r="L394">
        <f>'Russian Bonds'!L395-'Russian Bonds'!L394</f>
        <v>0</v>
      </c>
      <c r="M394">
        <f>'Russian Bonds'!M395-'Russian Bonds'!M394</f>
        <v>2.9999999999999361E-2</v>
      </c>
      <c r="O394" s="129">
        <f t="shared" si="50"/>
        <v>2.9999999999999361E-2</v>
      </c>
      <c r="P394" s="170">
        <f>List1R!X451</f>
        <v>5.7247821236761505</v>
      </c>
    </row>
    <row r="395" spans="1:16" x14ac:dyDescent="0.2">
      <c r="A395" s="106">
        <v>41508</v>
      </c>
      <c r="B395">
        <f>'Russian Bonds'!B396-'Russian Bonds'!B395</f>
        <v>4.9999999999999822E-2</v>
      </c>
      <c r="C395">
        <f>'Russian Bonds'!C396-'Russian Bonds'!C395</f>
        <v>4.0000000000000036E-2</v>
      </c>
      <c r="D395">
        <f>'Russian Bonds'!D396-'Russian Bonds'!D395</f>
        <v>3.0000000000000249E-2</v>
      </c>
      <c r="E395">
        <f>'Russian Bonds'!E396-'Russian Bonds'!E395</f>
        <v>1.9999999999999574E-2</v>
      </c>
      <c r="F395">
        <f>'Russian Bonds'!F396-'Russian Bonds'!F395</f>
        <v>0</v>
      </c>
      <c r="G395">
        <f>'Russian Bonds'!G396-'Russian Bonds'!G395</f>
        <v>1.0000000000000675E-2</v>
      </c>
      <c r="H395">
        <f>'Russian Bonds'!H396-'Russian Bonds'!H395</f>
        <v>9.9999999999997868E-3</v>
      </c>
      <c r="I395">
        <f>'Russian Bonds'!I396-'Russian Bonds'!I395</f>
        <v>9.9999999999997868E-3</v>
      </c>
      <c r="J395">
        <f>'Russian Bonds'!J396-'Russian Bonds'!J395</f>
        <v>9.9999999999997868E-3</v>
      </c>
      <c r="K395">
        <f>'Russian Bonds'!K396-'Russian Bonds'!K395</f>
        <v>3.0000000000001137E-2</v>
      </c>
      <c r="L395">
        <f>'Russian Bonds'!L396-'Russian Bonds'!L395</f>
        <v>2.9999999999999361E-2</v>
      </c>
      <c r="M395">
        <f>'Russian Bonds'!M396-'Russian Bonds'!M395</f>
        <v>5.0000000000000711E-2</v>
      </c>
      <c r="O395" s="129">
        <f t="shared" si="50"/>
        <v>5.0000000000000711E-2</v>
      </c>
      <c r="P395" s="170">
        <f>List1R!X452</f>
        <v>5.7162775371175849</v>
      </c>
    </row>
    <row r="396" spans="1:16" x14ac:dyDescent="0.2">
      <c r="A396" s="106">
        <v>41509</v>
      </c>
      <c r="B396">
        <f>'Russian Bonds'!B397-'Russian Bonds'!B396</f>
        <v>-5.9999999999999609E-2</v>
      </c>
      <c r="C396">
        <f>'Russian Bonds'!C397-'Russian Bonds'!C396</f>
        <v>-6.0000000000000497E-2</v>
      </c>
      <c r="D396">
        <f>'Russian Bonds'!D397-'Russian Bonds'!D396</f>
        <v>-4.9999999999999822E-2</v>
      </c>
      <c r="E396">
        <f>'Russian Bonds'!E397-'Russian Bonds'!E396</f>
        <v>-4.0000000000000036E-2</v>
      </c>
      <c r="F396">
        <f>'Russian Bonds'!F397-'Russian Bonds'!F396</f>
        <v>-9.9999999999997868E-3</v>
      </c>
      <c r="G396">
        <f>'Russian Bonds'!G397-'Russian Bonds'!G396</f>
        <v>-1.0000000000000675E-2</v>
      </c>
      <c r="H396">
        <f>'Russian Bonds'!H397-'Russian Bonds'!H396</f>
        <v>0</v>
      </c>
      <c r="I396">
        <f>'Russian Bonds'!I397-'Russian Bonds'!I396</f>
        <v>0</v>
      </c>
      <c r="J396">
        <f>'Russian Bonds'!J397-'Russian Bonds'!J396</f>
        <v>0</v>
      </c>
      <c r="K396">
        <f>'Russian Bonds'!K397-'Russian Bonds'!K396</f>
        <v>9.9999999999997868E-3</v>
      </c>
      <c r="L396">
        <f>'Russian Bonds'!L397-'Russian Bonds'!L396</f>
        <v>3.0000000000001137E-2</v>
      </c>
      <c r="M396">
        <f>'Russian Bonds'!M397-'Russian Bonds'!M396</f>
        <v>5.9999999999998721E-2</v>
      </c>
      <c r="O396" s="129">
        <f t="shared" si="50"/>
        <v>5.9999999999998721E-2</v>
      </c>
      <c r="P396" s="170">
        <f>List1R!X453</f>
        <v>5.7164669382870725</v>
      </c>
    </row>
    <row r="397" spans="1:16" x14ac:dyDescent="0.2">
      <c r="A397" s="106">
        <v>41510</v>
      </c>
      <c r="B397">
        <f>'Russian Bonds'!B398-'Russian Bonds'!B397</f>
        <v>9.9999999999997868E-3</v>
      </c>
      <c r="C397">
        <f>'Russian Bonds'!C398-'Russian Bonds'!C397</f>
        <v>9.9999999999997868E-3</v>
      </c>
      <c r="D397">
        <f>'Russian Bonds'!D398-'Russian Bonds'!D397</f>
        <v>9.9999999999997868E-3</v>
      </c>
      <c r="E397">
        <f>'Russian Bonds'!E398-'Russian Bonds'!E397</f>
        <v>0</v>
      </c>
      <c r="F397">
        <f>'Russian Bonds'!F398-'Russian Bonds'!F397</f>
        <v>0</v>
      </c>
      <c r="G397">
        <f>'Russian Bonds'!G398-'Russian Bonds'!G397</f>
        <v>0</v>
      </c>
      <c r="H397">
        <f>'Russian Bonds'!H398-'Russian Bonds'!H397</f>
        <v>0</v>
      </c>
      <c r="I397">
        <f>'Russian Bonds'!I398-'Russian Bonds'!I397</f>
        <v>-9.9999999999997868E-3</v>
      </c>
      <c r="J397">
        <f>'Russian Bonds'!J398-'Russian Bonds'!J397</f>
        <v>-2.0000000000000462E-2</v>
      </c>
      <c r="K397">
        <f>'Russian Bonds'!K398-'Russian Bonds'!K397</f>
        <v>-1.9999999999999574E-2</v>
      </c>
      <c r="L397">
        <f>'Russian Bonds'!L398-'Russian Bonds'!L397</f>
        <v>-1.0000000000001563E-2</v>
      </c>
      <c r="M397">
        <f>'Russian Bonds'!M398-'Russian Bonds'!M397</f>
        <v>-9.9999999999997868E-3</v>
      </c>
      <c r="O397" s="129">
        <f t="shared" si="50"/>
        <v>9.9999999999997868E-3</v>
      </c>
      <c r="P397" s="170">
        <f>List1R!X454</f>
        <v>5.7093383622339759</v>
      </c>
    </row>
    <row r="398" spans="1:16" x14ac:dyDescent="0.2">
      <c r="A398" s="106">
        <v>41513</v>
      </c>
      <c r="B398">
        <f>'Russian Bonds'!B399-'Russian Bonds'!B398</f>
        <v>3.0000000000000249E-2</v>
      </c>
      <c r="C398">
        <f>'Russian Bonds'!C399-'Russian Bonds'!C398</f>
        <v>3.0000000000000249E-2</v>
      </c>
      <c r="D398">
        <f>'Russian Bonds'!D399-'Russian Bonds'!D398</f>
        <v>3.0000000000000249E-2</v>
      </c>
      <c r="E398">
        <f>'Russian Bonds'!E399-'Russian Bonds'!E398</f>
        <v>3.0000000000000249E-2</v>
      </c>
      <c r="F398">
        <f>'Russian Bonds'!F399-'Russian Bonds'!F398</f>
        <v>2.9999999999999361E-2</v>
      </c>
      <c r="G398">
        <f>'Russian Bonds'!G399-'Russian Bonds'!G398</f>
        <v>3.0000000000000249E-2</v>
      </c>
      <c r="H398">
        <f>'Russian Bonds'!H399-'Russian Bonds'!H398</f>
        <v>4.0000000000000036E-2</v>
      </c>
      <c r="I398">
        <f>'Russian Bonds'!I399-'Russian Bonds'!I398</f>
        <v>4.9999999999999822E-2</v>
      </c>
      <c r="J398">
        <f>'Russian Bonds'!J399-'Russian Bonds'!J398</f>
        <v>4.0000000000000036E-2</v>
      </c>
      <c r="K398">
        <f>'Russian Bonds'!K399-'Russian Bonds'!K398</f>
        <v>0</v>
      </c>
      <c r="L398">
        <f>'Russian Bonds'!L399-'Russian Bonds'!L398</f>
        <v>-2.9999999999999361E-2</v>
      </c>
      <c r="M398">
        <f>'Russian Bonds'!M399-'Russian Bonds'!M398</f>
        <v>-5.9999999999998721E-2</v>
      </c>
      <c r="O398" s="129">
        <f t="shared" si="50"/>
        <v>4.9999999999999822E-2</v>
      </c>
      <c r="P398" s="170">
        <f>List1R!X455</f>
        <v>5.7026150506359565</v>
      </c>
    </row>
    <row r="399" spans="1:16" x14ac:dyDescent="0.2">
      <c r="A399" s="106">
        <v>41514</v>
      </c>
      <c r="B399">
        <f>'Russian Bonds'!B400-'Russian Bonds'!B399</f>
        <v>-2.0000000000000462E-2</v>
      </c>
      <c r="C399">
        <f>'Russian Bonds'!C400-'Russian Bonds'!C399</f>
        <v>-1.9999999999999574E-2</v>
      </c>
      <c r="D399">
        <f>'Russian Bonds'!D400-'Russian Bonds'!D399</f>
        <v>-1.0000000000000675E-2</v>
      </c>
      <c r="E399">
        <f>'Russian Bonds'!E400-'Russian Bonds'!E399</f>
        <v>-9.9999999999997868E-3</v>
      </c>
      <c r="F399">
        <f>'Russian Bonds'!F400-'Russian Bonds'!F399</f>
        <v>-1.9999999999999574E-2</v>
      </c>
      <c r="G399">
        <f>'Russian Bonds'!G400-'Russian Bonds'!G399</f>
        <v>-4.0000000000000036E-2</v>
      </c>
      <c r="H399">
        <f>'Russian Bonds'!H400-'Russian Bonds'!H399</f>
        <v>-4.9999999999999822E-2</v>
      </c>
      <c r="I399">
        <f>'Russian Bonds'!I400-'Russian Bonds'!I399</f>
        <v>-4.9999999999999822E-2</v>
      </c>
      <c r="J399">
        <f>'Russian Bonds'!J400-'Russian Bonds'!J399</f>
        <v>-2.9999999999999361E-2</v>
      </c>
      <c r="K399">
        <f>'Russian Bonds'!K400-'Russian Bonds'!K399</f>
        <v>-2.000000000000135E-2</v>
      </c>
      <c r="L399">
        <f>'Russian Bonds'!L400-'Russian Bonds'!L399</f>
        <v>-2.9999999999999361E-2</v>
      </c>
      <c r="M399">
        <f>'Russian Bonds'!M400-'Russian Bonds'!M399</f>
        <v>-5.0000000000000711E-2</v>
      </c>
      <c r="O399" s="129">
        <f t="shared" si="50"/>
        <v>-9.9999999999997868E-3</v>
      </c>
      <c r="P399" s="170">
        <f>List1R!X456</f>
        <v>5.7068247382502424</v>
      </c>
    </row>
    <row r="400" spans="1:16" x14ac:dyDescent="0.2">
      <c r="A400" s="106">
        <v>41515</v>
      </c>
      <c r="B400">
        <f>'Russian Bonds'!B401-'Russian Bonds'!B400</f>
        <v>0</v>
      </c>
      <c r="C400">
        <f>'Russian Bonds'!C401-'Russian Bonds'!C400</f>
        <v>0</v>
      </c>
      <c r="D400">
        <f>'Russian Bonds'!D401-'Russian Bonds'!D400</f>
        <v>-9.9999999999997868E-3</v>
      </c>
      <c r="E400">
        <f>'Russian Bonds'!E401-'Russian Bonds'!E400</f>
        <v>-9.9999999999997868E-3</v>
      </c>
      <c r="F400">
        <f>'Russian Bonds'!F401-'Russian Bonds'!F400</f>
        <v>-2.0000000000000462E-2</v>
      </c>
      <c r="G400">
        <f>'Russian Bonds'!G401-'Russian Bonds'!G400</f>
        <v>-2.9999999999999361E-2</v>
      </c>
      <c r="H400">
        <f>'Russian Bonds'!H401-'Russian Bonds'!H400</f>
        <v>-4.9999999999999822E-2</v>
      </c>
      <c r="I400">
        <f>'Russian Bonds'!I401-'Russian Bonds'!I400</f>
        <v>-5.9999999999999609E-2</v>
      </c>
      <c r="J400">
        <f>'Russian Bonds'!J401-'Russian Bonds'!J400</f>
        <v>-6.0000000000000497E-2</v>
      </c>
      <c r="K400">
        <f>'Russian Bonds'!K401-'Russian Bonds'!K400</f>
        <v>-2.9999999999999361E-2</v>
      </c>
      <c r="L400">
        <f>'Russian Bonds'!L401-'Russian Bonds'!L400</f>
        <v>-9.9999999999997868E-3</v>
      </c>
      <c r="M400">
        <f>'Russian Bonds'!M401-'Russian Bonds'!M400</f>
        <v>9.9999999999997868E-3</v>
      </c>
      <c r="O400" s="129">
        <f t="shared" si="50"/>
        <v>9.9999999999997868E-3</v>
      </c>
      <c r="P400" s="170">
        <f>List1R!X457</f>
        <v>5.7103223687236957</v>
      </c>
    </row>
    <row r="401" spans="1:16" x14ac:dyDescent="0.2">
      <c r="A401" s="106">
        <v>41516</v>
      </c>
      <c r="B401">
        <f>'Russian Bonds'!B402-'Russian Bonds'!B401</f>
        <v>-3.0000000000000249E-2</v>
      </c>
      <c r="C401">
        <f>'Russian Bonds'!C402-'Russian Bonds'!C401</f>
        <v>-2.0000000000000462E-2</v>
      </c>
      <c r="D401">
        <f>'Russian Bonds'!D402-'Russian Bonds'!D401</f>
        <v>-1.9999999999999574E-2</v>
      </c>
      <c r="E401">
        <f>'Russian Bonds'!E402-'Russian Bonds'!E401</f>
        <v>-2.0000000000000462E-2</v>
      </c>
      <c r="F401">
        <f>'Russian Bonds'!F402-'Russian Bonds'!F401</f>
        <v>-1.9999999999999574E-2</v>
      </c>
      <c r="G401">
        <f>'Russian Bonds'!G402-'Russian Bonds'!G401</f>
        <v>-2.0000000000000462E-2</v>
      </c>
      <c r="H401">
        <f>'Russian Bonds'!H402-'Russian Bonds'!H401</f>
        <v>-2.0000000000000462E-2</v>
      </c>
      <c r="I401">
        <f>'Russian Bonds'!I402-'Russian Bonds'!I401</f>
        <v>-3.0000000000000249E-2</v>
      </c>
      <c r="J401">
        <f>'Russian Bonds'!J402-'Russian Bonds'!J401</f>
        <v>-4.9999999999999822E-2</v>
      </c>
      <c r="K401">
        <f>'Russian Bonds'!K402-'Russian Bonds'!K401</f>
        <v>-4.9999999999999822E-2</v>
      </c>
      <c r="L401">
        <f>'Russian Bonds'!L402-'Russian Bonds'!L401</f>
        <v>-4.0000000000000924E-2</v>
      </c>
      <c r="M401">
        <f>'Russian Bonds'!M402-'Russian Bonds'!M401</f>
        <v>-1.9999999999999574E-2</v>
      </c>
      <c r="O401" s="129">
        <f t="shared" si="50"/>
        <v>-1.9999999999999574E-2</v>
      </c>
      <c r="P401" s="170">
        <f>List1R!X458</f>
        <v>5.7182014788640325</v>
      </c>
    </row>
    <row r="402" spans="1:16" x14ac:dyDescent="0.2">
      <c r="A402" s="106">
        <v>41517</v>
      </c>
      <c r="B402">
        <f>'Russian Bonds'!B403-'Russian Bonds'!B402</f>
        <v>1.0000000000000675E-2</v>
      </c>
      <c r="C402">
        <f>'Russian Bonds'!C403-'Russian Bonds'!C402</f>
        <v>0</v>
      </c>
      <c r="D402">
        <f>'Russian Bonds'!D403-'Russian Bonds'!D402</f>
        <v>0</v>
      </c>
      <c r="E402">
        <f>'Russian Bonds'!E403-'Russian Bonds'!E402</f>
        <v>0</v>
      </c>
      <c r="F402">
        <f>'Russian Bonds'!F403-'Russian Bonds'!F402</f>
        <v>-1.9999999999999574E-2</v>
      </c>
      <c r="G402">
        <f>'Russian Bonds'!G403-'Russian Bonds'!G402</f>
        <v>-1.9999999999999574E-2</v>
      </c>
      <c r="H402">
        <f>'Russian Bonds'!H403-'Russian Bonds'!H402</f>
        <v>-2.9999999999999361E-2</v>
      </c>
      <c r="I402">
        <f>'Russian Bonds'!I403-'Russian Bonds'!I402</f>
        <v>-1.9999999999999574E-2</v>
      </c>
      <c r="J402">
        <f>'Russian Bonds'!J403-'Russian Bonds'!J402</f>
        <v>0</v>
      </c>
      <c r="K402">
        <f>'Russian Bonds'!K403-'Russian Bonds'!K402</f>
        <v>-2.0000000000000462E-2</v>
      </c>
      <c r="L402">
        <f>'Russian Bonds'!L403-'Russian Bonds'!L402</f>
        <v>-2.9999999999999361E-2</v>
      </c>
      <c r="M402">
        <f>'Russian Bonds'!M403-'Russian Bonds'!M402</f>
        <v>-2.9999999999999361E-2</v>
      </c>
      <c r="O402" s="129">
        <f t="shared" si="50"/>
        <v>0</v>
      </c>
      <c r="P402" s="170">
        <f>List1R!X459</f>
        <v>5.725174052994122</v>
      </c>
    </row>
    <row r="403" spans="1:16" x14ac:dyDescent="0.2">
      <c r="A403" s="106">
        <v>41520</v>
      </c>
      <c r="B403">
        <f>'Russian Bonds'!B404-'Russian Bonds'!B403</f>
        <v>2.9999999999999361E-2</v>
      </c>
      <c r="C403">
        <f>'Russian Bonds'!C404-'Russian Bonds'!C403</f>
        <v>0</v>
      </c>
      <c r="D403">
        <f>'Russian Bonds'!D404-'Russian Bonds'!D403</f>
        <v>-3.0000000000000249E-2</v>
      </c>
      <c r="E403">
        <f>'Russian Bonds'!E404-'Russian Bonds'!E403</f>
        <v>-4.0000000000000036E-2</v>
      </c>
      <c r="F403">
        <f>'Russian Bonds'!F404-'Russian Bonds'!F403</f>
        <v>-5.0000000000000711E-2</v>
      </c>
      <c r="G403">
        <f>'Russian Bonds'!G404-'Russian Bonds'!G403</f>
        <v>-5.0000000000000711E-2</v>
      </c>
      <c r="H403">
        <f>'Russian Bonds'!H404-'Russian Bonds'!H403</f>
        <v>-7.0000000000000284E-2</v>
      </c>
      <c r="I403">
        <f>'Russian Bonds'!I404-'Russian Bonds'!I403</f>
        <v>-9.0000000000000746E-2</v>
      </c>
      <c r="J403">
        <f>'Russian Bonds'!J404-'Russian Bonds'!J403</f>
        <v>-8.0000000000000071E-2</v>
      </c>
      <c r="K403">
        <f>'Russian Bonds'!K404-'Russian Bonds'!K403</f>
        <v>-4.0000000000000036E-2</v>
      </c>
      <c r="L403">
        <f>'Russian Bonds'!L404-'Russian Bonds'!L403</f>
        <v>0</v>
      </c>
      <c r="M403">
        <f>'Russian Bonds'!M404-'Russian Bonds'!M403</f>
        <v>3.9999999999999147E-2</v>
      </c>
      <c r="O403" s="129">
        <f t="shared" si="50"/>
        <v>3.9999999999999147E-2</v>
      </c>
      <c r="P403" s="170">
        <f>List1R!X460</f>
        <v>5.737909510419736</v>
      </c>
    </row>
    <row r="404" spans="1:16" x14ac:dyDescent="0.2">
      <c r="A404" s="106">
        <v>41521</v>
      </c>
      <c r="B404">
        <f>'Russian Bonds'!B405-'Russian Bonds'!B404</f>
        <v>-4.0000000000000036E-2</v>
      </c>
      <c r="C404">
        <f>'Russian Bonds'!C405-'Russian Bonds'!C404</f>
        <v>-4.9999999999999822E-2</v>
      </c>
      <c r="D404">
        <f>'Russian Bonds'!D405-'Russian Bonds'!D404</f>
        <v>-4.9999999999999822E-2</v>
      </c>
      <c r="E404">
        <f>'Russian Bonds'!E405-'Russian Bonds'!E404</f>
        <v>-4.9999999999999822E-2</v>
      </c>
      <c r="F404">
        <f>'Russian Bonds'!F405-'Russian Bonds'!F404</f>
        <v>-4.0000000000000036E-2</v>
      </c>
      <c r="G404">
        <f>'Russian Bonds'!G405-'Russian Bonds'!G404</f>
        <v>-4.0000000000000036E-2</v>
      </c>
      <c r="H404">
        <f>'Russian Bonds'!H405-'Russian Bonds'!H404</f>
        <v>-6.0000000000000497E-2</v>
      </c>
      <c r="I404">
        <f>'Russian Bonds'!I405-'Russian Bonds'!I404</f>
        <v>-5.9999999999999609E-2</v>
      </c>
      <c r="J404">
        <f>'Russian Bonds'!J405-'Russian Bonds'!J404</f>
        <v>-8.0000000000000071E-2</v>
      </c>
      <c r="K404">
        <f>'Russian Bonds'!K405-'Russian Bonds'!K404</f>
        <v>-8.0000000000000071E-2</v>
      </c>
      <c r="L404">
        <f>'Russian Bonds'!L405-'Russian Bonds'!L404</f>
        <v>-6.0000000000000497E-2</v>
      </c>
      <c r="M404">
        <f>'Russian Bonds'!M405-'Russian Bonds'!M404</f>
        <v>-1.9999999999999574E-2</v>
      </c>
      <c r="O404" s="129">
        <f t="shared" si="50"/>
        <v>-1.9999999999999574E-2</v>
      </c>
      <c r="P404" s="170">
        <f>List1R!X461</f>
        <v>5.7439040911794708</v>
      </c>
    </row>
    <row r="405" spans="1:16" x14ac:dyDescent="0.2">
      <c r="A405" s="106">
        <v>41522</v>
      </c>
      <c r="B405">
        <f>'Russian Bonds'!B406-'Russian Bonds'!B405</f>
        <v>-0.10999999999999943</v>
      </c>
      <c r="C405">
        <f>'Russian Bonds'!C406-'Russian Bonds'!C405</f>
        <v>-8.0000000000000071E-2</v>
      </c>
      <c r="D405">
        <f>'Russian Bonds'!D406-'Russian Bonds'!D405</f>
        <v>-4.9999999999999822E-2</v>
      </c>
      <c r="E405">
        <f>'Russian Bonds'!E406-'Russian Bonds'!E405</f>
        <v>-3.0000000000000249E-2</v>
      </c>
      <c r="F405">
        <f>'Russian Bonds'!F406-'Russian Bonds'!F405</f>
        <v>0</v>
      </c>
      <c r="G405">
        <f>'Russian Bonds'!G406-'Russian Bonds'!G405</f>
        <v>0</v>
      </c>
      <c r="H405">
        <f>'Russian Bonds'!H406-'Russian Bonds'!H405</f>
        <v>0</v>
      </c>
      <c r="I405">
        <f>'Russian Bonds'!I406-'Russian Bonds'!I405</f>
        <v>0</v>
      </c>
      <c r="J405">
        <f>'Russian Bonds'!J406-'Russian Bonds'!J405</f>
        <v>2.0000000000000462E-2</v>
      </c>
      <c r="K405">
        <f>'Russian Bonds'!K406-'Russian Bonds'!K405</f>
        <v>5.0000000000000711E-2</v>
      </c>
      <c r="L405">
        <f>'Russian Bonds'!L406-'Russian Bonds'!L405</f>
        <v>7.0000000000000284E-2</v>
      </c>
      <c r="M405">
        <f>'Russian Bonds'!M406-'Russian Bonds'!M405</f>
        <v>8.0000000000000071E-2</v>
      </c>
      <c r="O405" s="129">
        <f t="shared" si="50"/>
        <v>8.0000000000000071E-2</v>
      </c>
      <c r="P405" s="170">
        <f>List1R!X462</f>
        <v>5.750132147987693</v>
      </c>
    </row>
    <row r="406" spans="1:16" x14ac:dyDescent="0.2">
      <c r="A406" s="106">
        <v>41523</v>
      </c>
      <c r="B406">
        <f>'Russian Bonds'!B407-'Russian Bonds'!B406</f>
        <v>0</v>
      </c>
      <c r="C406">
        <f>'Russian Bonds'!C407-'Russian Bonds'!C406</f>
        <v>0</v>
      </c>
      <c r="D406">
        <f>'Russian Bonds'!D407-'Russian Bonds'!D406</f>
        <v>0</v>
      </c>
      <c r="E406">
        <f>'Russian Bonds'!E407-'Russian Bonds'!E406</f>
        <v>0</v>
      </c>
      <c r="F406">
        <f>'Russian Bonds'!F407-'Russian Bonds'!F406</f>
        <v>0</v>
      </c>
      <c r="G406">
        <f>'Russian Bonds'!G407-'Russian Bonds'!G406</f>
        <v>-9.9999999999997868E-3</v>
      </c>
      <c r="H406">
        <f>'Russian Bonds'!H407-'Russian Bonds'!H406</f>
        <v>0</v>
      </c>
      <c r="I406">
        <f>'Russian Bonds'!I407-'Russian Bonds'!I406</f>
        <v>0</v>
      </c>
      <c r="J406">
        <f>'Russian Bonds'!J407-'Russian Bonds'!J406</f>
        <v>-1.0000000000000675E-2</v>
      </c>
      <c r="K406">
        <f>'Russian Bonds'!K407-'Russian Bonds'!K406</f>
        <v>-3.0000000000000249E-2</v>
      </c>
      <c r="L406">
        <f>'Russian Bonds'!L407-'Russian Bonds'!L406</f>
        <v>-5.0000000000000711E-2</v>
      </c>
      <c r="M406">
        <f>'Russian Bonds'!M407-'Russian Bonds'!M406</f>
        <v>-3.0000000000001137E-2</v>
      </c>
      <c r="O406" s="129">
        <f t="shared" si="50"/>
        <v>0</v>
      </c>
      <c r="P406" s="170">
        <f>List1R!X463</f>
        <v>5.7693611462675705</v>
      </c>
    </row>
    <row r="407" spans="1:16" x14ac:dyDescent="0.2">
      <c r="A407" s="106">
        <v>41524</v>
      </c>
      <c r="B407">
        <f>'Russian Bonds'!B408-'Russian Bonds'!B407</f>
        <v>-2.0000000000000462E-2</v>
      </c>
      <c r="C407">
        <f>'Russian Bonds'!C408-'Russian Bonds'!C407</f>
        <v>-1.9999999999999574E-2</v>
      </c>
      <c r="D407">
        <f>'Russian Bonds'!D408-'Russian Bonds'!D407</f>
        <v>-1.0000000000000675E-2</v>
      </c>
      <c r="E407">
        <f>'Russian Bonds'!E408-'Russian Bonds'!E407</f>
        <v>-1.9999999999999574E-2</v>
      </c>
      <c r="F407">
        <f>'Russian Bonds'!F408-'Russian Bonds'!F407</f>
        <v>-9.9999999999997868E-3</v>
      </c>
      <c r="G407">
        <f>'Russian Bonds'!G408-'Russian Bonds'!G407</f>
        <v>0</v>
      </c>
      <c r="H407">
        <f>'Russian Bonds'!H408-'Russian Bonds'!H407</f>
        <v>0</v>
      </c>
      <c r="I407">
        <f>'Russian Bonds'!I408-'Russian Bonds'!I407</f>
        <v>-9.9999999999997868E-3</v>
      </c>
      <c r="J407">
        <f>'Russian Bonds'!J408-'Russian Bonds'!J407</f>
        <v>0</v>
      </c>
      <c r="K407">
        <f>'Russian Bonds'!K408-'Russian Bonds'!K407</f>
        <v>3.0000000000000249E-2</v>
      </c>
      <c r="L407">
        <f>'Russian Bonds'!L408-'Russian Bonds'!L407</f>
        <v>4.0000000000000924E-2</v>
      </c>
      <c r="M407">
        <f>'Russian Bonds'!M408-'Russian Bonds'!M407</f>
        <v>3.0000000000001137E-2</v>
      </c>
      <c r="O407" s="129">
        <f t="shared" si="50"/>
        <v>4.0000000000000924E-2</v>
      </c>
      <c r="P407" s="170">
        <f>List1R!X464</f>
        <v>5.7521713499337013</v>
      </c>
    </row>
    <row r="408" spans="1:16" x14ac:dyDescent="0.2">
      <c r="A408" s="106">
        <v>41527</v>
      </c>
      <c r="B408">
        <f>'Russian Bonds'!B409-'Russian Bonds'!B408</f>
        <v>0</v>
      </c>
      <c r="C408">
        <f>'Russian Bonds'!C409-'Russian Bonds'!C408</f>
        <v>0</v>
      </c>
      <c r="D408">
        <f>'Russian Bonds'!D409-'Russian Bonds'!D408</f>
        <v>0</v>
      </c>
      <c r="E408">
        <f>'Russian Bonds'!E409-'Russian Bonds'!E408</f>
        <v>0</v>
      </c>
      <c r="F408">
        <f>'Russian Bonds'!F409-'Russian Bonds'!F408</f>
        <v>0</v>
      </c>
      <c r="G408">
        <f>'Russian Bonds'!G409-'Russian Bonds'!G408</f>
        <v>9.9999999999997868E-3</v>
      </c>
      <c r="H408">
        <f>'Russian Bonds'!H409-'Russian Bonds'!H408</f>
        <v>2.0000000000000462E-2</v>
      </c>
      <c r="I408">
        <f>'Russian Bonds'!I409-'Russian Bonds'!I408</f>
        <v>2.9999999999999361E-2</v>
      </c>
      <c r="J408">
        <f>'Russian Bonds'!J409-'Russian Bonds'!J408</f>
        <v>3.0000000000000249E-2</v>
      </c>
      <c r="K408">
        <f>'Russian Bonds'!K409-'Russian Bonds'!K408</f>
        <v>1.9999999999999574E-2</v>
      </c>
      <c r="L408">
        <f>'Russian Bonds'!L409-'Russian Bonds'!L408</f>
        <v>1.9999999999999574E-2</v>
      </c>
      <c r="M408">
        <f>'Russian Bonds'!M409-'Russian Bonds'!M408</f>
        <v>9.9999999999997868E-3</v>
      </c>
      <c r="O408" s="129">
        <f t="shared" si="50"/>
        <v>3.0000000000000249E-2</v>
      </c>
      <c r="P408" s="170">
        <f>List1R!X465</f>
        <v>5.7634694176181505</v>
      </c>
    </row>
    <row r="409" spans="1:16" x14ac:dyDescent="0.2">
      <c r="A409" s="106">
        <v>41528</v>
      </c>
      <c r="B409">
        <f>'Russian Bonds'!B410-'Russian Bonds'!B409</f>
        <v>-4.0000000000000036E-2</v>
      </c>
      <c r="C409">
        <f>'Russian Bonds'!C410-'Russian Bonds'!C409</f>
        <v>-3.0000000000000249E-2</v>
      </c>
      <c r="D409">
        <f>'Russian Bonds'!D410-'Russian Bonds'!D409</f>
        <v>-1.9999999999999574E-2</v>
      </c>
      <c r="E409">
        <f>'Russian Bonds'!E410-'Russian Bonds'!E409</f>
        <v>-9.9999999999997868E-3</v>
      </c>
      <c r="F409">
        <f>'Russian Bonds'!F410-'Russian Bonds'!F409</f>
        <v>0</v>
      </c>
      <c r="G409">
        <f>'Russian Bonds'!G410-'Russian Bonds'!G409</f>
        <v>-9.9999999999997868E-3</v>
      </c>
      <c r="H409">
        <f>'Russian Bonds'!H410-'Russian Bonds'!H409</f>
        <v>-9.9999999999997868E-3</v>
      </c>
      <c r="I409">
        <f>'Russian Bonds'!I410-'Russian Bonds'!I409</f>
        <v>-9.9999999999997868E-3</v>
      </c>
      <c r="J409">
        <f>'Russian Bonds'!J410-'Russian Bonds'!J409</f>
        <v>0</v>
      </c>
      <c r="K409">
        <f>'Russian Bonds'!K410-'Russian Bonds'!K409</f>
        <v>0</v>
      </c>
      <c r="L409">
        <f>'Russian Bonds'!L410-'Russian Bonds'!L409</f>
        <v>-9.9999999999997868E-3</v>
      </c>
      <c r="M409">
        <f>'Russian Bonds'!M410-'Russian Bonds'!M409</f>
        <v>-2.9999999999999361E-2</v>
      </c>
      <c r="O409" s="129">
        <f t="shared" si="50"/>
        <v>0</v>
      </c>
      <c r="P409" s="170">
        <f>List1R!X466</f>
        <v>5.7545220866200593</v>
      </c>
    </row>
    <row r="410" spans="1:16" x14ac:dyDescent="0.2">
      <c r="A410" s="106">
        <v>41529</v>
      </c>
      <c r="B410">
        <f>'Russian Bonds'!B411-'Russian Bonds'!B410</f>
        <v>1.0000000000000675E-2</v>
      </c>
      <c r="C410">
        <f>'Russian Bonds'!C411-'Russian Bonds'!C410</f>
        <v>9.9999999999997868E-3</v>
      </c>
      <c r="D410">
        <f>'Russian Bonds'!D411-'Russian Bonds'!D410</f>
        <v>-9.9999999999997868E-3</v>
      </c>
      <c r="E410">
        <f>'Russian Bonds'!E411-'Russian Bonds'!E410</f>
        <v>0</v>
      </c>
      <c r="F410">
        <f>'Russian Bonds'!F411-'Russian Bonds'!F410</f>
        <v>-9.9999999999997868E-3</v>
      </c>
      <c r="G410">
        <f>'Russian Bonds'!G411-'Russian Bonds'!G410</f>
        <v>0</v>
      </c>
      <c r="H410">
        <f>'Russian Bonds'!H411-'Russian Bonds'!H410</f>
        <v>0</v>
      </c>
      <c r="I410">
        <f>'Russian Bonds'!I411-'Russian Bonds'!I410</f>
        <v>9.9999999999997868E-3</v>
      </c>
      <c r="J410">
        <f>'Russian Bonds'!J411-'Russian Bonds'!J410</f>
        <v>9.9999999999997868E-3</v>
      </c>
      <c r="K410">
        <f>'Russian Bonds'!K411-'Russian Bonds'!K410</f>
        <v>9.9999999999997868E-3</v>
      </c>
      <c r="L410">
        <f>'Russian Bonds'!L411-'Russian Bonds'!L410</f>
        <v>0</v>
      </c>
      <c r="M410">
        <f>'Russian Bonds'!M411-'Russian Bonds'!M410</f>
        <v>9.9999999999997868E-3</v>
      </c>
      <c r="O410" s="129">
        <f t="shared" si="50"/>
        <v>9.9999999999997868E-3</v>
      </c>
      <c r="P410" s="170">
        <f>List1R!X467</f>
        <v>5.7477471073299249</v>
      </c>
    </row>
    <row r="411" spans="1:16" x14ac:dyDescent="0.2">
      <c r="A411" s="106">
        <v>41530</v>
      </c>
      <c r="B411">
        <f>'Russian Bonds'!B412-'Russian Bonds'!B411</f>
        <v>-7.0000000000000284E-2</v>
      </c>
      <c r="C411">
        <f>'Russian Bonds'!C412-'Russian Bonds'!C411</f>
        <v>-5.9999999999999609E-2</v>
      </c>
      <c r="D411">
        <f>'Russian Bonds'!D412-'Russian Bonds'!D411</f>
        <v>-5.0000000000000711E-2</v>
      </c>
      <c r="E411">
        <f>'Russian Bonds'!E412-'Russian Bonds'!E411</f>
        <v>-5.0000000000000711E-2</v>
      </c>
      <c r="F411">
        <f>'Russian Bonds'!F412-'Russian Bonds'!F411</f>
        <v>-9.9999999999997868E-3</v>
      </c>
      <c r="G411">
        <f>'Russian Bonds'!G412-'Russian Bonds'!G411</f>
        <v>-9.9999999999997868E-3</v>
      </c>
      <c r="H411">
        <f>'Russian Bonds'!H412-'Russian Bonds'!H411</f>
        <v>-1.0000000000000675E-2</v>
      </c>
      <c r="I411">
        <f>'Russian Bonds'!I412-'Russian Bonds'!I411</f>
        <v>-1.9999999999999574E-2</v>
      </c>
      <c r="J411">
        <f>'Russian Bonds'!J412-'Russian Bonds'!J411</f>
        <v>-1.9999999999999574E-2</v>
      </c>
      <c r="K411">
        <f>'Russian Bonds'!K412-'Russian Bonds'!K411</f>
        <v>-1.9999999999999574E-2</v>
      </c>
      <c r="L411">
        <f>'Russian Bonds'!L412-'Russian Bonds'!L411</f>
        <v>-9.9999999999997868E-3</v>
      </c>
      <c r="M411">
        <f>'Russian Bonds'!M412-'Russian Bonds'!M411</f>
        <v>-2.000000000000135E-2</v>
      </c>
      <c r="O411" s="129">
        <f t="shared" si="50"/>
        <v>-9.9999999999997868E-3</v>
      </c>
      <c r="P411" s="170">
        <f>List1R!X468</f>
        <v>5.7493719121798099</v>
      </c>
    </row>
    <row r="412" spans="1:16" x14ac:dyDescent="0.2">
      <c r="A412" s="106">
        <v>41531</v>
      </c>
      <c r="B412">
        <f>'Russian Bonds'!B413-'Russian Bonds'!B412</f>
        <v>3.0000000000000249E-2</v>
      </c>
      <c r="C412">
        <f>'Russian Bonds'!C413-'Russian Bonds'!C412</f>
        <v>1.9999999999999574E-2</v>
      </c>
      <c r="D412">
        <f>'Russian Bonds'!D413-'Russian Bonds'!D412</f>
        <v>2.0000000000000462E-2</v>
      </c>
      <c r="E412">
        <f>'Russian Bonds'!E413-'Russian Bonds'!E412</f>
        <v>1.0000000000000675E-2</v>
      </c>
      <c r="F412">
        <f>'Russian Bonds'!F413-'Russian Bonds'!F412</f>
        <v>-2.0000000000000462E-2</v>
      </c>
      <c r="G412">
        <f>'Russian Bonds'!G413-'Russian Bonds'!G412</f>
        <v>-9.9999999999997868E-3</v>
      </c>
      <c r="H412">
        <f>'Russian Bonds'!H413-'Russian Bonds'!H412</f>
        <v>2.0000000000000462E-2</v>
      </c>
      <c r="I412">
        <f>'Russian Bonds'!I413-'Russian Bonds'!I412</f>
        <v>4.0000000000000036E-2</v>
      </c>
      <c r="J412">
        <f>'Russian Bonds'!J413-'Russian Bonds'!J412</f>
        <v>4.9999999999999822E-2</v>
      </c>
      <c r="K412">
        <f>'Russian Bonds'!K413-'Russian Bonds'!K412</f>
        <v>4.9999999999999822E-2</v>
      </c>
      <c r="L412">
        <f>'Russian Bonds'!L413-'Russian Bonds'!L412</f>
        <v>5.9999999999998721E-2</v>
      </c>
      <c r="M412">
        <f>'Russian Bonds'!M413-'Russian Bonds'!M412</f>
        <v>7.0000000000000284E-2</v>
      </c>
      <c r="O412" s="129">
        <f t="shared" si="50"/>
        <v>7.0000000000000284E-2</v>
      </c>
      <c r="P412" s="170">
        <f>List1R!X469</f>
        <v>5.7481559207573767</v>
      </c>
    </row>
    <row r="413" spans="1:16" x14ac:dyDescent="0.2">
      <c r="A413" s="106">
        <v>41534</v>
      </c>
      <c r="B413">
        <f>'Russian Bonds'!B414-'Russian Bonds'!B413</f>
        <v>9.9999999999997868E-3</v>
      </c>
      <c r="C413">
        <f>'Russian Bonds'!C414-'Russian Bonds'!C413</f>
        <v>9.9999999999997868E-3</v>
      </c>
      <c r="D413">
        <f>'Russian Bonds'!D414-'Russian Bonds'!D413</f>
        <v>0</v>
      </c>
      <c r="E413">
        <f>'Russian Bonds'!E414-'Russian Bonds'!E413</f>
        <v>0</v>
      </c>
      <c r="F413">
        <f>'Russian Bonds'!F414-'Russian Bonds'!F413</f>
        <v>0</v>
      </c>
      <c r="G413">
        <f>'Russian Bonds'!G414-'Russian Bonds'!G413</f>
        <v>-1.0000000000000675E-2</v>
      </c>
      <c r="H413">
        <f>'Russian Bonds'!H414-'Russian Bonds'!H413</f>
        <v>-9.9999999999997868E-3</v>
      </c>
      <c r="I413">
        <f>'Russian Bonds'!I414-'Russian Bonds'!I413</f>
        <v>0</v>
      </c>
      <c r="J413">
        <f>'Russian Bonds'!J414-'Russian Bonds'!J413</f>
        <v>-9.9999999999997868E-3</v>
      </c>
      <c r="K413">
        <f>'Russian Bonds'!K414-'Russian Bonds'!K413</f>
        <v>-9.9999999999997868E-3</v>
      </c>
      <c r="L413">
        <f>'Russian Bonds'!L414-'Russian Bonds'!L413</f>
        <v>-9.9999999999997868E-3</v>
      </c>
      <c r="M413">
        <f>'Russian Bonds'!M414-'Russian Bonds'!M413</f>
        <v>-9.9999999999997868E-3</v>
      </c>
      <c r="O413" s="129">
        <f t="shared" si="50"/>
        <v>9.9999999999997868E-3</v>
      </c>
      <c r="P413" s="170">
        <f>List1R!X470</f>
        <v>5.7516322743703707</v>
      </c>
    </row>
    <row r="414" spans="1:16" x14ac:dyDescent="0.2">
      <c r="A414" s="106">
        <v>41535</v>
      </c>
      <c r="B414">
        <f>'Russian Bonds'!B415-'Russian Bonds'!B414</f>
        <v>-9.9999999999997868E-3</v>
      </c>
      <c r="C414">
        <f>'Russian Bonds'!C415-'Russian Bonds'!C414</f>
        <v>-9.9999999999997868E-3</v>
      </c>
      <c r="D414">
        <f>'Russian Bonds'!D415-'Russian Bonds'!D414</f>
        <v>-9.9999999999997868E-3</v>
      </c>
      <c r="E414">
        <f>'Russian Bonds'!E415-'Russian Bonds'!E414</f>
        <v>-1.0000000000000675E-2</v>
      </c>
      <c r="F414">
        <f>'Russian Bonds'!F415-'Russian Bonds'!F414</f>
        <v>-3.0000000000000249E-2</v>
      </c>
      <c r="G414">
        <f>'Russian Bonds'!G415-'Russian Bonds'!G414</f>
        <v>-2.9999999999999361E-2</v>
      </c>
      <c r="H414">
        <f>'Russian Bonds'!H415-'Russian Bonds'!H414</f>
        <v>-3.0000000000000249E-2</v>
      </c>
      <c r="I414">
        <f>'Russian Bonds'!I415-'Russian Bonds'!I414</f>
        <v>-3.0000000000000249E-2</v>
      </c>
      <c r="J414">
        <f>'Russian Bonds'!J415-'Russian Bonds'!J414</f>
        <v>-2.0000000000000462E-2</v>
      </c>
      <c r="K414">
        <f>'Russian Bonds'!K415-'Russian Bonds'!K414</f>
        <v>-9.9999999999997868E-3</v>
      </c>
      <c r="L414">
        <f>'Russian Bonds'!L415-'Russian Bonds'!L414</f>
        <v>0</v>
      </c>
      <c r="M414">
        <f>'Russian Bonds'!M415-'Russian Bonds'!M414</f>
        <v>9.9999999999997868E-3</v>
      </c>
      <c r="O414" s="129">
        <f t="shared" si="50"/>
        <v>9.9999999999997868E-3</v>
      </c>
      <c r="P414" s="170">
        <f>List1R!X471</f>
        <v>5.7341972624882613</v>
      </c>
    </row>
    <row r="415" spans="1:16" x14ac:dyDescent="0.2">
      <c r="A415" s="106">
        <v>41536</v>
      </c>
      <c r="B415">
        <f>'Russian Bonds'!B416-'Russian Bonds'!B415</f>
        <v>-5.0000000000000711E-2</v>
      </c>
      <c r="C415">
        <f>'Russian Bonds'!C416-'Russian Bonds'!C415</f>
        <v>-4.0000000000000036E-2</v>
      </c>
      <c r="D415">
        <f>'Russian Bonds'!D416-'Russian Bonds'!D415</f>
        <v>-3.0000000000000249E-2</v>
      </c>
      <c r="E415">
        <f>'Russian Bonds'!E416-'Russian Bonds'!E415</f>
        <v>-1.9999999999999574E-2</v>
      </c>
      <c r="F415">
        <f>'Russian Bonds'!F416-'Russian Bonds'!F415</f>
        <v>2.0000000000000462E-2</v>
      </c>
      <c r="G415">
        <f>'Russian Bonds'!G416-'Russian Bonds'!G415</f>
        <v>4.0000000000000036E-2</v>
      </c>
      <c r="H415">
        <f>'Russian Bonds'!H416-'Russian Bonds'!H415</f>
        <v>4.9999999999999822E-2</v>
      </c>
      <c r="I415">
        <f>'Russian Bonds'!I416-'Russian Bonds'!I415</f>
        <v>4.0000000000000036E-2</v>
      </c>
      <c r="J415">
        <f>'Russian Bonds'!J416-'Russian Bonds'!J415</f>
        <v>3.0000000000000249E-2</v>
      </c>
      <c r="K415">
        <f>'Russian Bonds'!K416-'Russian Bonds'!K415</f>
        <v>9.9999999999997868E-3</v>
      </c>
      <c r="L415">
        <f>'Russian Bonds'!L416-'Russian Bonds'!L415</f>
        <v>9.9999999999997868E-3</v>
      </c>
      <c r="M415">
        <f>'Russian Bonds'!M416-'Russian Bonds'!M415</f>
        <v>1.9999999999999574E-2</v>
      </c>
      <c r="O415" s="129">
        <f t="shared" si="50"/>
        <v>4.9999999999999822E-2</v>
      </c>
      <c r="P415" s="170">
        <f>List1R!X472</f>
        <v>5.7369766424776119</v>
      </c>
    </row>
    <row r="416" spans="1:16" x14ac:dyDescent="0.2">
      <c r="A416" s="106">
        <v>41537</v>
      </c>
      <c r="B416">
        <f>'Russian Bonds'!B417-'Russian Bonds'!B416</f>
        <v>-4.0000000000000036E-2</v>
      </c>
      <c r="C416">
        <f>'Russian Bonds'!C417-'Russian Bonds'!C416</f>
        <v>-4.9999999999999822E-2</v>
      </c>
      <c r="D416">
        <f>'Russian Bonds'!D417-'Russian Bonds'!D416</f>
        <v>-4.9999999999999822E-2</v>
      </c>
      <c r="E416">
        <f>'Russian Bonds'!E417-'Russian Bonds'!E416</f>
        <v>-4.9999999999999822E-2</v>
      </c>
      <c r="F416">
        <f>'Russian Bonds'!F417-'Russian Bonds'!F416</f>
        <v>-4.9999999999999822E-2</v>
      </c>
      <c r="G416">
        <f>'Russian Bonds'!G417-'Russian Bonds'!G416</f>
        <v>-4.0000000000000036E-2</v>
      </c>
      <c r="H416">
        <f>'Russian Bonds'!H417-'Russian Bonds'!H416</f>
        <v>-1.9999999999999574E-2</v>
      </c>
      <c r="I416">
        <f>'Russian Bonds'!I417-'Russian Bonds'!I416</f>
        <v>0</v>
      </c>
      <c r="J416">
        <f>'Russian Bonds'!J417-'Russian Bonds'!J416</f>
        <v>0</v>
      </c>
      <c r="K416">
        <f>'Russian Bonds'!K417-'Russian Bonds'!K416</f>
        <v>0</v>
      </c>
      <c r="L416">
        <f>'Russian Bonds'!L417-'Russian Bonds'!L416</f>
        <v>-9.9999999999997868E-3</v>
      </c>
      <c r="M416">
        <f>'Russian Bonds'!M417-'Russian Bonds'!M416</f>
        <v>-1.9999999999999574E-2</v>
      </c>
      <c r="O416" s="129">
        <f t="shared" si="50"/>
        <v>0</v>
      </c>
      <c r="P416" s="170">
        <f>List1R!X473</f>
        <v>5.7381360132211814</v>
      </c>
    </row>
    <row r="417" spans="1:16" x14ac:dyDescent="0.2">
      <c r="A417" s="106">
        <v>41538</v>
      </c>
      <c r="B417">
        <f>'Russian Bonds'!B418-'Russian Bonds'!B417</f>
        <v>5.0000000000000711E-2</v>
      </c>
      <c r="C417">
        <f>'Russian Bonds'!C418-'Russian Bonds'!C417</f>
        <v>4.9999999999999822E-2</v>
      </c>
      <c r="D417">
        <f>'Russian Bonds'!D418-'Russian Bonds'!D417</f>
        <v>4.0000000000000036E-2</v>
      </c>
      <c r="E417">
        <f>'Russian Bonds'!E418-'Russian Bonds'!E417</f>
        <v>1.9999999999999574E-2</v>
      </c>
      <c r="F417">
        <f>'Russian Bonds'!F418-'Russian Bonds'!F417</f>
        <v>0</v>
      </c>
      <c r="G417">
        <f>'Russian Bonds'!G418-'Russian Bonds'!G417</f>
        <v>0</v>
      </c>
      <c r="H417">
        <f>'Russian Bonds'!H418-'Russian Bonds'!H417</f>
        <v>9.9999999999997868E-3</v>
      </c>
      <c r="I417">
        <f>'Russian Bonds'!I418-'Russian Bonds'!I417</f>
        <v>9.9999999999997868E-3</v>
      </c>
      <c r="J417">
        <f>'Russian Bonds'!J418-'Russian Bonds'!J417</f>
        <v>3.0000000000000249E-2</v>
      </c>
      <c r="K417">
        <f>'Russian Bonds'!K418-'Russian Bonds'!K417</f>
        <v>4.9999999999999822E-2</v>
      </c>
      <c r="L417">
        <f>'Russian Bonds'!L418-'Russian Bonds'!L417</f>
        <v>5.0000000000000711E-2</v>
      </c>
      <c r="M417">
        <f>'Russian Bonds'!M418-'Russian Bonds'!M417</f>
        <v>6.0000000000000497E-2</v>
      </c>
      <c r="O417" s="129">
        <f t="shared" si="50"/>
        <v>6.0000000000000497E-2</v>
      </c>
      <c r="P417" s="170">
        <f>List1R!X474</f>
        <v>5.7341750458489757</v>
      </c>
    </row>
    <row r="418" spans="1:16" x14ac:dyDescent="0.2">
      <c r="A418" s="106">
        <v>41541</v>
      </c>
      <c r="B418">
        <f>'Russian Bonds'!B419-'Russian Bonds'!B418</f>
        <v>5.9999999999999609E-2</v>
      </c>
      <c r="C418">
        <f>'Russian Bonds'!C419-'Russian Bonds'!C418</f>
        <v>6.0000000000000497E-2</v>
      </c>
      <c r="D418">
        <f>'Russian Bonds'!D419-'Russian Bonds'!D418</f>
        <v>5.9999999999999609E-2</v>
      </c>
      <c r="E418">
        <f>'Russian Bonds'!E419-'Russian Bonds'!E418</f>
        <v>6.0000000000000497E-2</v>
      </c>
      <c r="F418">
        <f>'Russian Bonds'!F419-'Russian Bonds'!F418</f>
        <v>6.9999999999999396E-2</v>
      </c>
      <c r="G418">
        <f>'Russian Bonds'!G419-'Russian Bonds'!G418</f>
        <v>6.9999999999999396E-2</v>
      </c>
      <c r="H418">
        <f>'Russian Bonds'!H419-'Russian Bonds'!H418</f>
        <v>4.9999999999999822E-2</v>
      </c>
      <c r="I418">
        <f>'Russian Bonds'!I419-'Russian Bonds'!I418</f>
        <v>5.0000000000000711E-2</v>
      </c>
      <c r="J418">
        <f>'Russian Bonds'!J419-'Russian Bonds'!J418</f>
        <v>4.0000000000000036E-2</v>
      </c>
      <c r="K418">
        <f>'Russian Bonds'!K419-'Russian Bonds'!K418</f>
        <v>0</v>
      </c>
      <c r="L418">
        <f>'Russian Bonds'!L419-'Russian Bonds'!L418</f>
        <v>-1.9999999999999574E-2</v>
      </c>
      <c r="M418">
        <f>'Russian Bonds'!M419-'Russian Bonds'!M418</f>
        <v>-6.0000000000000497E-2</v>
      </c>
      <c r="O418" s="129">
        <f t="shared" si="50"/>
        <v>6.9999999999999396E-2</v>
      </c>
      <c r="P418" s="170">
        <f>List1R!X475</f>
        <v>5.7345171592143522</v>
      </c>
    </row>
    <row r="419" spans="1:16" x14ac:dyDescent="0.2">
      <c r="A419" s="106">
        <v>41542</v>
      </c>
      <c r="B419">
        <f>'Russian Bonds'!B420-'Russian Bonds'!B419</f>
        <v>3.0000000000000249E-2</v>
      </c>
      <c r="C419">
        <f>'Russian Bonds'!C420-'Russian Bonds'!C419</f>
        <v>1.9999999999999574E-2</v>
      </c>
      <c r="D419">
        <f>'Russian Bonds'!D420-'Russian Bonds'!D419</f>
        <v>2.0000000000000462E-2</v>
      </c>
      <c r="E419">
        <f>'Russian Bonds'!E420-'Russian Bonds'!E419</f>
        <v>1.9999999999999574E-2</v>
      </c>
      <c r="F419">
        <f>'Russian Bonds'!F420-'Russian Bonds'!F419</f>
        <v>3.0000000000000249E-2</v>
      </c>
      <c r="G419">
        <f>'Russian Bonds'!G420-'Russian Bonds'!G419</f>
        <v>4.0000000000000036E-2</v>
      </c>
      <c r="H419">
        <f>'Russian Bonds'!H420-'Russian Bonds'!H419</f>
        <v>6.0000000000000497E-2</v>
      </c>
      <c r="I419">
        <f>'Russian Bonds'!I420-'Russian Bonds'!I419</f>
        <v>4.9999999999999822E-2</v>
      </c>
      <c r="J419">
        <f>'Russian Bonds'!J420-'Russian Bonds'!J419</f>
        <v>4.0000000000000036E-2</v>
      </c>
      <c r="K419">
        <f>'Russian Bonds'!K420-'Russian Bonds'!K419</f>
        <v>3.0000000000000249E-2</v>
      </c>
      <c r="L419">
        <f>'Russian Bonds'!L420-'Russian Bonds'!L419</f>
        <v>1.9999999999999574E-2</v>
      </c>
      <c r="M419">
        <f>'Russian Bonds'!M420-'Russian Bonds'!M419</f>
        <v>9.9999999999997868E-3</v>
      </c>
      <c r="O419" s="129">
        <f t="shared" si="50"/>
        <v>6.0000000000000497E-2</v>
      </c>
      <c r="P419" s="170">
        <f>List1R!X476</f>
        <v>5.7211428086380707</v>
      </c>
    </row>
    <row r="420" spans="1:16" x14ac:dyDescent="0.2">
      <c r="A420" s="106">
        <v>41543</v>
      </c>
      <c r="B420">
        <f>'Russian Bonds'!B421-'Russian Bonds'!B420</f>
        <v>3.0000000000000249E-2</v>
      </c>
      <c r="C420">
        <f>'Russian Bonds'!C421-'Russian Bonds'!C420</f>
        <v>2.0000000000000462E-2</v>
      </c>
      <c r="D420">
        <f>'Russian Bonds'!D421-'Russian Bonds'!D420</f>
        <v>0</v>
      </c>
      <c r="E420">
        <f>'Russian Bonds'!E421-'Russian Bonds'!E420</f>
        <v>0</v>
      </c>
      <c r="F420">
        <f>'Russian Bonds'!F421-'Russian Bonds'!F420</f>
        <v>-9.9999999999997868E-3</v>
      </c>
      <c r="G420">
        <f>'Russian Bonds'!G421-'Russian Bonds'!G420</f>
        <v>-1.9999999999999574E-2</v>
      </c>
      <c r="H420">
        <f>'Russian Bonds'!H421-'Russian Bonds'!H420</f>
        <v>-3.0000000000000249E-2</v>
      </c>
      <c r="I420">
        <f>'Russian Bonds'!I421-'Russian Bonds'!I420</f>
        <v>-4.0000000000000036E-2</v>
      </c>
      <c r="J420">
        <f>'Russian Bonds'!J421-'Russian Bonds'!J420</f>
        <v>-4.9999999999999822E-2</v>
      </c>
      <c r="K420">
        <f>'Russian Bonds'!K421-'Russian Bonds'!K420</f>
        <v>-8.0000000000000071E-2</v>
      </c>
      <c r="L420">
        <f>'Russian Bonds'!L421-'Russian Bonds'!L420</f>
        <v>-0.11999999999999922</v>
      </c>
      <c r="M420">
        <f>'Russian Bonds'!M421-'Russian Bonds'!M420</f>
        <v>-0.16999999999999993</v>
      </c>
      <c r="O420" s="129">
        <f t="shared" si="50"/>
        <v>2.0000000000000462E-2</v>
      </c>
      <c r="P420" s="170">
        <f>List1R!X477</f>
        <v>5.7239672724308992</v>
      </c>
    </row>
    <row r="421" spans="1:16" x14ac:dyDescent="0.2">
      <c r="A421" s="106">
        <v>41544</v>
      </c>
      <c r="B421">
        <f>'Russian Bonds'!B422-'Russian Bonds'!B421</f>
        <v>-1.0000000000000675E-2</v>
      </c>
      <c r="C421">
        <f>'Russian Bonds'!C422-'Russian Bonds'!C421</f>
        <v>-2.0000000000000462E-2</v>
      </c>
      <c r="D421">
        <f>'Russian Bonds'!D422-'Russian Bonds'!D421</f>
        <v>-2.0000000000000462E-2</v>
      </c>
      <c r="E421">
        <f>'Russian Bonds'!E422-'Russian Bonds'!E421</f>
        <v>-1.9999999999999574E-2</v>
      </c>
      <c r="F421">
        <f>'Russian Bonds'!F422-'Russian Bonds'!F421</f>
        <v>-3.0000000000000249E-2</v>
      </c>
      <c r="G421">
        <f>'Russian Bonds'!G422-'Russian Bonds'!G421</f>
        <v>-3.0000000000000249E-2</v>
      </c>
      <c r="H421">
        <f>'Russian Bonds'!H422-'Russian Bonds'!H421</f>
        <v>-4.9999999999999822E-2</v>
      </c>
      <c r="I421">
        <f>'Russian Bonds'!I422-'Russian Bonds'!I421</f>
        <v>-4.0000000000000036E-2</v>
      </c>
      <c r="J421">
        <f>'Russian Bonds'!J422-'Russian Bonds'!J421</f>
        <v>-4.0000000000000036E-2</v>
      </c>
      <c r="K421">
        <f>'Russian Bonds'!K422-'Russian Bonds'!K421</f>
        <v>-9.9999999999997868E-3</v>
      </c>
      <c r="L421">
        <f>'Russian Bonds'!L422-'Russian Bonds'!L421</f>
        <v>9.9999999999997868E-3</v>
      </c>
      <c r="M421">
        <f>'Russian Bonds'!M422-'Russian Bonds'!M421</f>
        <v>3.0000000000001137E-2</v>
      </c>
      <c r="O421" s="129">
        <f t="shared" si="50"/>
        <v>3.0000000000001137E-2</v>
      </c>
      <c r="P421" s="170">
        <f>List1R!X478</f>
        <v>5.7171049032403518</v>
      </c>
    </row>
    <row r="422" spans="1:16" x14ac:dyDescent="0.2">
      <c r="A422" s="106">
        <v>41545</v>
      </c>
      <c r="B422">
        <f>'Russian Bonds'!B423-'Russian Bonds'!B422</f>
        <v>-2.9999999999999361E-2</v>
      </c>
      <c r="C422">
        <f>'Russian Bonds'!C423-'Russian Bonds'!C422</f>
        <v>-3.0000000000000249E-2</v>
      </c>
      <c r="D422">
        <f>'Russian Bonds'!D423-'Russian Bonds'!D422</f>
        <v>-3.0000000000000249E-2</v>
      </c>
      <c r="E422">
        <f>'Russian Bonds'!E423-'Russian Bonds'!E422</f>
        <v>-3.0000000000000249E-2</v>
      </c>
      <c r="F422">
        <f>'Russian Bonds'!F423-'Russian Bonds'!F422</f>
        <v>-9.9999999999997868E-3</v>
      </c>
      <c r="G422">
        <f>'Russian Bonds'!G423-'Russian Bonds'!G422</f>
        <v>0</v>
      </c>
      <c r="H422">
        <f>'Russian Bonds'!H423-'Russian Bonds'!H422</f>
        <v>2.9999999999999361E-2</v>
      </c>
      <c r="I422">
        <f>'Russian Bonds'!I423-'Russian Bonds'!I422</f>
        <v>3.0000000000000249E-2</v>
      </c>
      <c r="J422">
        <f>'Russian Bonds'!J423-'Russian Bonds'!J422</f>
        <v>4.0000000000000036E-2</v>
      </c>
      <c r="K422">
        <f>'Russian Bonds'!K423-'Russian Bonds'!K422</f>
        <v>4.9999999999999822E-2</v>
      </c>
      <c r="L422">
        <f>'Russian Bonds'!L423-'Russian Bonds'!L422</f>
        <v>6.9999999999998508E-2</v>
      </c>
      <c r="M422">
        <f>'Russian Bonds'!M423-'Russian Bonds'!M422</f>
        <v>8.9999999999999858E-2</v>
      </c>
      <c r="O422" s="129">
        <f t="shared" si="50"/>
        <v>8.9999999999999858E-2</v>
      </c>
      <c r="P422" s="170">
        <f>List1R!X479</f>
        <v>5.7465351146458632</v>
      </c>
    </row>
    <row r="423" spans="1:16" x14ac:dyDescent="0.2">
      <c r="A423" s="106">
        <v>41548</v>
      </c>
      <c r="B423">
        <f>'Russian Bonds'!B424-'Russian Bonds'!B423</f>
        <v>-3.0000000000000249E-2</v>
      </c>
      <c r="C423">
        <f>'Russian Bonds'!C424-'Russian Bonds'!C423</f>
        <v>0</v>
      </c>
      <c r="D423">
        <f>'Russian Bonds'!D424-'Russian Bonds'!D423</f>
        <v>2.0000000000000462E-2</v>
      </c>
      <c r="E423">
        <f>'Russian Bonds'!E424-'Russian Bonds'!E423</f>
        <v>3.0000000000000249E-2</v>
      </c>
      <c r="F423">
        <f>'Russian Bonds'!F424-'Russian Bonds'!F423</f>
        <v>0</v>
      </c>
      <c r="G423">
        <f>'Russian Bonds'!G424-'Russian Bonds'!G423</f>
        <v>-1.9999999999999574E-2</v>
      </c>
      <c r="H423">
        <f>'Russian Bonds'!H424-'Russian Bonds'!H423</f>
        <v>-9.9999999999997868E-3</v>
      </c>
      <c r="I423">
        <f>'Russian Bonds'!I424-'Russian Bonds'!I423</f>
        <v>9.9999999999997868E-3</v>
      </c>
      <c r="J423">
        <f>'Russian Bonds'!J424-'Russian Bonds'!J423</f>
        <v>0</v>
      </c>
      <c r="K423">
        <f>'Russian Bonds'!K424-'Russian Bonds'!K423</f>
        <v>-9.9999999999997868E-3</v>
      </c>
      <c r="L423">
        <f>'Russian Bonds'!L424-'Russian Bonds'!L423</f>
        <v>-2.9999999999999361E-2</v>
      </c>
      <c r="M423">
        <f>'Russian Bonds'!M424-'Russian Bonds'!M423</f>
        <v>-4.0000000000000924E-2</v>
      </c>
      <c r="O423" s="129">
        <f t="shared" si="50"/>
        <v>3.0000000000000249E-2</v>
      </c>
      <c r="P423" s="170">
        <f>List1R!X480</f>
        <v>5.7471150744929975</v>
      </c>
    </row>
    <row r="424" spans="1:16" x14ac:dyDescent="0.2">
      <c r="A424" s="106">
        <v>41549</v>
      </c>
      <c r="B424">
        <f>'Russian Bonds'!B425-'Russian Bonds'!B424</f>
        <v>9.9999999999997868E-3</v>
      </c>
      <c r="C424">
        <f>'Russian Bonds'!C425-'Russian Bonds'!C424</f>
        <v>-9.9999999999997868E-3</v>
      </c>
      <c r="D424">
        <f>'Russian Bonds'!D425-'Russian Bonds'!D424</f>
        <v>-2.0000000000000462E-2</v>
      </c>
      <c r="E424">
        <f>'Russian Bonds'!E425-'Russian Bonds'!E424</f>
        <v>-4.0000000000000036E-2</v>
      </c>
      <c r="F424">
        <f>'Russian Bonds'!F425-'Russian Bonds'!F424</f>
        <v>-4.9999999999999822E-2</v>
      </c>
      <c r="G424">
        <f>'Russian Bonds'!G425-'Russian Bonds'!G424</f>
        <v>-4.0000000000000036E-2</v>
      </c>
      <c r="H424">
        <f>'Russian Bonds'!H425-'Russian Bonds'!H424</f>
        <v>-4.0000000000000036E-2</v>
      </c>
      <c r="I424">
        <f>'Russian Bonds'!I425-'Russian Bonds'!I424</f>
        <v>-4.0000000000000036E-2</v>
      </c>
      <c r="J424">
        <f>'Russian Bonds'!J425-'Russian Bonds'!J424</f>
        <v>-3.0000000000000249E-2</v>
      </c>
      <c r="K424">
        <f>'Russian Bonds'!K425-'Russian Bonds'!K424</f>
        <v>-2.0000000000000462E-2</v>
      </c>
      <c r="L424">
        <f>'Russian Bonds'!L425-'Russian Bonds'!L424</f>
        <v>0</v>
      </c>
      <c r="M424">
        <f>'Russian Bonds'!M425-'Russian Bonds'!M424</f>
        <v>0</v>
      </c>
      <c r="O424" s="129">
        <f t="shared" si="50"/>
        <v>0</v>
      </c>
      <c r="P424" s="170">
        <f>List1R!X481</f>
        <v>5.728420488674872</v>
      </c>
    </row>
    <row r="425" spans="1:16" x14ac:dyDescent="0.2">
      <c r="A425" s="106">
        <v>41550</v>
      </c>
      <c r="B425">
        <f>'Russian Bonds'!B426-'Russian Bonds'!B425</f>
        <v>-1.9999999999999574E-2</v>
      </c>
      <c r="C425">
        <f>'Russian Bonds'!C426-'Russian Bonds'!C425</f>
        <v>-1.9999999999999574E-2</v>
      </c>
      <c r="D425">
        <f>'Russian Bonds'!D426-'Russian Bonds'!D425</f>
        <v>-1.9999999999999574E-2</v>
      </c>
      <c r="E425">
        <f>'Russian Bonds'!E426-'Russian Bonds'!E425</f>
        <v>-2.0000000000000462E-2</v>
      </c>
      <c r="F425">
        <f>'Russian Bonds'!F426-'Russian Bonds'!F425</f>
        <v>-4.9999999999999822E-2</v>
      </c>
      <c r="G425">
        <f>'Russian Bonds'!G426-'Russian Bonds'!G425</f>
        <v>-4.9999999999999822E-2</v>
      </c>
      <c r="H425">
        <f>'Russian Bonds'!H426-'Russian Bonds'!H425</f>
        <v>-4.0000000000000036E-2</v>
      </c>
      <c r="I425">
        <f>'Russian Bonds'!I426-'Russian Bonds'!I425</f>
        <v>-3.0000000000000249E-2</v>
      </c>
      <c r="J425">
        <f>'Russian Bonds'!J426-'Russian Bonds'!J425</f>
        <v>-2.0000000000000462E-2</v>
      </c>
      <c r="K425">
        <f>'Russian Bonds'!K426-'Russian Bonds'!K425</f>
        <v>-9.9999999999997868E-3</v>
      </c>
      <c r="L425">
        <f>'Russian Bonds'!L426-'Russian Bonds'!L425</f>
        <v>-1.9999999999999574E-2</v>
      </c>
      <c r="M425">
        <f>'Russian Bonds'!M426-'Russian Bonds'!M425</f>
        <v>0</v>
      </c>
      <c r="O425" s="129">
        <f t="shared" si="50"/>
        <v>0</v>
      </c>
      <c r="P425" s="170">
        <f>List1R!X482</f>
        <v>5.7343442850947408</v>
      </c>
    </row>
    <row r="426" spans="1:16" x14ac:dyDescent="0.2">
      <c r="A426" s="106">
        <v>41551</v>
      </c>
      <c r="B426">
        <f>'Russian Bonds'!B427-'Russian Bonds'!B426</f>
        <v>8.9999999999999858E-2</v>
      </c>
      <c r="C426">
        <f>'Russian Bonds'!C427-'Russian Bonds'!C426</f>
        <v>5.9999999999999609E-2</v>
      </c>
      <c r="D426">
        <f>'Russian Bonds'!D427-'Russian Bonds'!D426</f>
        <v>1.9999999999999574E-2</v>
      </c>
      <c r="E426">
        <f>'Russian Bonds'!E427-'Russian Bonds'!E426</f>
        <v>9.9999999999997868E-3</v>
      </c>
      <c r="F426">
        <f>'Russian Bonds'!F427-'Russian Bonds'!F426</f>
        <v>0</v>
      </c>
      <c r="G426">
        <f>'Russian Bonds'!G427-'Russian Bonds'!G426</f>
        <v>0</v>
      </c>
      <c r="H426">
        <f>'Russian Bonds'!H427-'Russian Bonds'!H426</f>
        <v>0</v>
      </c>
      <c r="I426">
        <f>'Russian Bonds'!I427-'Russian Bonds'!I426</f>
        <v>0</v>
      </c>
      <c r="J426">
        <f>'Russian Bonds'!J427-'Russian Bonds'!J426</f>
        <v>1.0000000000000675E-2</v>
      </c>
      <c r="K426">
        <f>'Russian Bonds'!K427-'Russian Bonds'!K426</f>
        <v>1.9999999999999574E-2</v>
      </c>
      <c r="L426">
        <f>'Russian Bonds'!L427-'Russian Bonds'!L426</f>
        <v>1.9999999999999574E-2</v>
      </c>
      <c r="M426">
        <f>'Russian Bonds'!M427-'Russian Bonds'!M426</f>
        <v>2.000000000000135E-2</v>
      </c>
      <c r="O426" s="129">
        <f t="shared" si="50"/>
        <v>5.9999999999999609E-2</v>
      </c>
      <c r="P426" s="170">
        <f>List1R!X483</f>
        <v>5.7360438970984129</v>
      </c>
    </row>
    <row r="427" spans="1:16" x14ac:dyDescent="0.2">
      <c r="A427" s="106">
        <v>41552</v>
      </c>
      <c r="B427">
        <f>'Russian Bonds'!B428-'Russian Bonds'!B427</f>
        <v>-8.0000000000000071E-2</v>
      </c>
      <c r="C427">
        <f>'Russian Bonds'!C428-'Russian Bonds'!C427</f>
        <v>-4.9999999999999822E-2</v>
      </c>
      <c r="D427">
        <f>'Russian Bonds'!D428-'Russian Bonds'!D427</f>
        <v>-1.9999999999999574E-2</v>
      </c>
      <c r="E427">
        <f>'Russian Bonds'!E428-'Russian Bonds'!E427</f>
        <v>-9.9999999999997868E-3</v>
      </c>
      <c r="F427">
        <f>'Russian Bonds'!F428-'Russian Bonds'!F427</f>
        <v>9.9999999999997868E-3</v>
      </c>
      <c r="G427">
        <f>'Russian Bonds'!G428-'Russian Bonds'!G427</f>
        <v>9.9999999999997868E-3</v>
      </c>
      <c r="H427">
        <f>'Russian Bonds'!H428-'Russian Bonds'!H427</f>
        <v>2.0000000000000462E-2</v>
      </c>
      <c r="I427">
        <f>'Russian Bonds'!I428-'Russian Bonds'!I427</f>
        <v>3.0000000000000249E-2</v>
      </c>
      <c r="J427">
        <f>'Russian Bonds'!J428-'Russian Bonds'!J427</f>
        <v>2.9999999999999361E-2</v>
      </c>
      <c r="K427">
        <f>'Russian Bonds'!K428-'Russian Bonds'!K427</f>
        <v>2.0000000000000462E-2</v>
      </c>
      <c r="L427">
        <f>'Russian Bonds'!L428-'Russian Bonds'!L427</f>
        <v>2.9999999999999361E-2</v>
      </c>
      <c r="M427">
        <f>'Russian Bonds'!M428-'Russian Bonds'!M427</f>
        <v>3.9999999999999147E-2</v>
      </c>
      <c r="O427" s="129">
        <f t="shared" si="50"/>
        <v>3.9999999999999147E-2</v>
      </c>
      <c r="P427" s="170">
        <f>List1R!X484</f>
        <v>5.7404424451270621</v>
      </c>
    </row>
    <row r="428" spans="1:16" x14ac:dyDescent="0.2">
      <c r="A428" s="106">
        <v>41555</v>
      </c>
      <c r="B428">
        <f>'Russian Bonds'!B429-'Russian Bonds'!B428</f>
        <v>4.0000000000000036E-2</v>
      </c>
      <c r="C428">
        <f>'Russian Bonds'!C429-'Russian Bonds'!C428</f>
        <v>1.9999999999999574E-2</v>
      </c>
      <c r="D428">
        <f>'Russian Bonds'!D429-'Russian Bonds'!D428</f>
        <v>0</v>
      </c>
      <c r="E428">
        <f>'Russian Bonds'!E429-'Russian Bonds'!E428</f>
        <v>-1.9999999999999574E-2</v>
      </c>
      <c r="F428">
        <f>'Russian Bonds'!F429-'Russian Bonds'!F428</f>
        <v>-6.0000000000000497E-2</v>
      </c>
      <c r="G428">
        <f>'Russian Bonds'!G429-'Russian Bonds'!G428</f>
        <v>-6.0000000000000497E-2</v>
      </c>
      <c r="H428">
        <f>'Russian Bonds'!H429-'Russian Bonds'!H428</f>
        <v>-4.9999999999999822E-2</v>
      </c>
      <c r="I428">
        <f>'Russian Bonds'!I429-'Russian Bonds'!I428</f>
        <v>-4.9999999999999822E-2</v>
      </c>
      <c r="J428">
        <f>'Russian Bonds'!J429-'Russian Bonds'!J428</f>
        <v>-4.0000000000000036E-2</v>
      </c>
      <c r="K428">
        <f>'Russian Bonds'!K429-'Russian Bonds'!K428</f>
        <v>-3.0000000000000249E-2</v>
      </c>
      <c r="L428">
        <f>'Russian Bonds'!L429-'Russian Bonds'!L428</f>
        <v>-9.9999999999997868E-3</v>
      </c>
      <c r="M428">
        <f>'Russian Bonds'!M429-'Russian Bonds'!M428</f>
        <v>1.9999999999999574E-2</v>
      </c>
      <c r="O428" s="129">
        <f t="shared" si="50"/>
        <v>1.9999999999999574E-2</v>
      </c>
      <c r="P428" s="170">
        <f>List1R!X485</f>
        <v>5.7352420342233277</v>
      </c>
    </row>
    <row r="429" spans="1:16" x14ac:dyDescent="0.2">
      <c r="A429" s="106">
        <v>41556</v>
      </c>
      <c r="B429">
        <f>'Russian Bonds'!B430-'Russian Bonds'!B429</f>
        <v>4.0000000000000036E-2</v>
      </c>
      <c r="C429">
        <f>'Russian Bonds'!C430-'Russian Bonds'!C429</f>
        <v>2.0000000000000462E-2</v>
      </c>
      <c r="D429">
        <f>'Russian Bonds'!D430-'Russian Bonds'!D429</f>
        <v>0</v>
      </c>
      <c r="E429">
        <f>'Russian Bonds'!E430-'Russian Bonds'!E429</f>
        <v>-1.0000000000000675E-2</v>
      </c>
      <c r="F429">
        <f>'Russian Bonds'!F430-'Russian Bonds'!F429</f>
        <v>-1.9999999999999574E-2</v>
      </c>
      <c r="G429">
        <f>'Russian Bonds'!G430-'Russian Bonds'!G429</f>
        <v>-2.9999999999999361E-2</v>
      </c>
      <c r="H429">
        <f>'Russian Bonds'!H430-'Russian Bonds'!H429</f>
        <v>-5.0000000000000711E-2</v>
      </c>
      <c r="I429">
        <f>'Russian Bonds'!I430-'Russian Bonds'!I429</f>
        <v>-4.9999999999999822E-2</v>
      </c>
      <c r="J429">
        <f>'Russian Bonds'!J430-'Russian Bonds'!J429</f>
        <v>-4.0000000000000036E-2</v>
      </c>
      <c r="K429">
        <f>'Russian Bonds'!K430-'Russian Bonds'!K429</f>
        <v>-9.9999999999997868E-3</v>
      </c>
      <c r="L429">
        <f>'Russian Bonds'!L430-'Russian Bonds'!L429</f>
        <v>9.9999999999997868E-3</v>
      </c>
      <c r="M429">
        <f>'Russian Bonds'!M430-'Russian Bonds'!M429</f>
        <v>5.0000000000000711E-2</v>
      </c>
      <c r="O429" s="129">
        <f t="shared" si="50"/>
        <v>5.0000000000000711E-2</v>
      </c>
      <c r="P429" s="170">
        <f>List1R!X486</f>
        <v>5.7264830481089506</v>
      </c>
    </row>
    <row r="430" spans="1:16" x14ac:dyDescent="0.2">
      <c r="A430" s="106">
        <v>41557</v>
      </c>
      <c r="B430">
        <f>'Russian Bonds'!B431-'Russian Bonds'!B430</f>
        <v>2.9999999999999361E-2</v>
      </c>
      <c r="C430">
        <f>'Russian Bonds'!C431-'Russian Bonds'!C430</f>
        <v>3.0000000000000249E-2</v>
      </c>
      <c r="D430">
        <f>'Russian Bonds'!D431-'Russian Bonds'!D430</f>
        <v>3.0000000000000249E-2</v>
      </c>
      <c r="E430">
        <f>'Russian Bonds'!E431-'Russian Bonds'!E430</f>
        <v>4.0000000000000036E-2</v>
      </c>
      <c r="F430">
        <f>'Russian Bonds'!F431-'Russian Bonds'!F430</f>
        <v>1.9999999999999574E-2</v>
      </c>
      <c r="G430">
        <f>'Russian Bonds'!G431-'Russian Bonds'!G430</f>
        <v>-1.0000000000000675E-2</v>
      </c>
      <c r="H430">
        <f>'Russian Bonds'!H431-'Russian Bonds'!H430</f>
        <v>-5.9999999999999609E-2</v>
      </c>
      <c r="I430">
        <f>'Russian Bonds'!I431-'Russian Bonds'!I430</f>
        <v>-6.0000000000000497E-2</v>
      </c>
      <c r="J430">
        <f>'Russian Bonds'!J431-'Russian Bonds'!J430</f>
        <v>-5.9999999999999609E-2</v>
      </c>
      <c r="K430">
        <f>'Russian Bonds'!K431-'Russian Bonds'!K430</f>
        <v>-2.0000000000000462E-2</v>
      </c>
      <c r="L430">
        <f>'Russian Bonds'!L431-'Russian Bonds'!L430</f>
        <v>1.0000000000001563E-2</v>
      </c>
      <c r="M430">
        <f>'Russian Bonds'!M431-'Russian Bonds'!M430</f>
        <v>1.9999999999999574E-2</v>
      </c>
      <c r="O430" s="129">
        <f t="shared" si="50"/>
        <v>4.0000000000000036E-2</v>
      </c>
      <c r="P430" s="170">
        <f>List1R!X487</f>
        <v>5.7310454702601525</v>
      </c>
    </row>
    <row r="431" spans="1:16" x14ac:dyDescent="0.2">
      <c r="A431" s="106">
        <v>41558</v>
      </c>
      <c r="B431">
        <f>'Russian Bonds'!B432-'Russian Bonds'!B431</f>
        <v>-0.17999999999999972</v>
      </c>
      <c r="C431">
        <f>'Russian Bonds'!C432-'Russian Bonds'!C431</f>
        <v>-0.14000000000000057</v>
      </c>
      <c r="D431">
        <f>'Russian Bonds'!D432-'Russian Bonds'!D431</f>
        <v>-0.11000000000000032</v>
      </c>
      <c r="E431">
        <f>'Russian Bonds'!E432-'Russian Bonds'!E431</f>
        <v>-8.9999999999999858E-2</v>
      </c>
      <c r="F431">
        <f>'Russian Bonds'!F432-'Russian Bonds'!F431</f>
        <v>-5.9999999999999609E-2</v>
      </c>
      <c r="G431">
        <f>'Russian Bonds'!G432-'Russian Bonds'!G431</f>
        <v>-4.9999999999999822E-2</v>
      </c>
      <c r="H431">
        <f>'Russian Bonds'!H432-'Russian Bonds'!H431</f>
        <v>-9.9999999999997868E-3</v>
      </c>
      <c r="I431">
        <f>'Russian Bonds'!I432-'Russian Bonds'!I431</f>
        <v>-9.9999999999997868E-3</v>
      </c>
      <c r="J431">
        <f>'Russian Bonds'!J432-'Russian Bonds'!J431</f>
        <v>9.9999999999997868E-3</v>
      </c>
      <c r="K431">
        <f>'Russian Bonds'!K432-'Russian Bonds'!K431</f>
        <v>1.0000000000000675E-2</v>
      </c>
      <c r="L431">
        <f>'Russian Bonds'!L432-'Russian Bonds'!L431</f>
        <v>1.9999999999999574E-2</v>
      </c>
      <c r="M431">
        <f>'Russian Bonds'!M432-'Russian Bonds'!M431</f>
        <v>5.0000000000000711E-2</v>
      </c>
      <c r="O431" s="129">
        <f t="shared" si="50"/>
        <v>5.0000000000000711E-2</v>
      </c>
      <c r="P431" s="170">
        <f>List1R!X488</f>
        <v>5.7318896026177937</v>
      </c>
    </row>
    <row r="432" spans="1:16" x14ac:dyDescent="0.2">
      <c r="A432" s="106">
        <v>41559</v>
      </c>
      <c r="B432">
        <f>'Russian Bonds'!B433-'Russian Bonds'!B432</f>
        <v>9.9999999999997868E-3</v>
      </c>
      <c r="C432">
        <f>'Russian Bonds'!C433-'Russian Bonds'!C432</f>
        <v>-9.9999999999997868E-3</v>
      </c>
      <c r="D432">
        <f>'Russian Bonds'!D433-'Russian Bonds'!D432</f>
        <v>-9.9999999999997868E-3</v>
      </c>
      <c r="E432">
        <f>'Russian Bonds'!E433-'Russian Bonds'!E432</f>
        <v>-1.9999999999999574E-2</v>
      </c>
      <c r="F432">
        <f>'Russian Bonds'!F433-'Russian Bonds'!F432</f>
        <v>9.9999999999997868E-3</v>
      </c>
      <c r="G432">
        <f>'Russian Bonds'!G433-'Russian Bonds'!G432</f>
        <v>3.0000000000000249E-2</v>
      </c>
      <c r="H432">
        <f>'Russian Bonds'!H433-'Russian Bonds'!H432</f>
        <v>4.0000000000000036E-2</v>
      </c>
      <c r="I432">
        <f>'Russian Bonds'!I433-'Russian Bonds'!I432</f>
        <v>4.9999999999999822E-2</v>
      </c>
      <c r="J432">
        <f>'Russian Bonds'!J433-'Russian Bonds'!J432</f>
        <v>4.0000000000000036E-2</v>
      </c>
      <c r="K432">
        <f>'Russian Bonds'!K433-'Russian Bonds'!K432</f>
        <v>1.9999999999999574E-2</v>
      </c>
      <c r="L432">
        <f>'Russian Bonds'!L433-'Russian Bonds'!L432</f>
        <v>9.9999999999997868E-3</v>
      </c>
      <c r="M432">
        <f>'Russian Bonds'!M433-'Russian Bonds'!M432</f>
        <v>-9.9999999999997868E-3</v>
      </c>
      <c r="O432" s="129">
        <f t="shared" si="50"/>
        <v>4.9999999999999822E-2</v>
      </c>
      <c r="P432" s="170">
        <f>List1R!X489</f>
        <v>5.7356943836861376</v>
      </c>
    </row>
    <row r="433" spans="1:16" x14ac:dyDescent="0.2">
      <c r="A433" s="106">
        <v>41562</v>
      </c>
      <c r="B433">
        <f>'Russian Bonds'!B434-'Russian Bonds'!B433</f>
        <v>-2.9999999999999361E-2</v>
      </c>
      <c r="C433">
        <f>'Russian Bonds'!C434-'Russian Bonds'!C433</f>
        <v>0</v>
      </c>
      <c r="D433">
        <f>'Russian Bonds'!D434-'Russian Bonds'!D433</f>
        <v>9.9999999999997868E-3</v>
      </c>
      <c r="E433">
        <f>'Russian Bonds'!E434-'Russian Bonds'!E433</f>
        <v>1.9999999999999574E-2</v>
      </c>
      <c r="F433">
        <f>'Russian Bonds'!F434-'Russian Bonds'!F433</f>
        <v>2.0000000000000462E-2</v>
      </c>
      <c r="G433">
        <f>'Russian Bonds'!G434-'Russian Bonds'!G433</f>
        <v>1.9999999999999574E-2</v>
      </c>
      <c r="H433">
        <f>'Russian Bonds'!H434-'Russian Bonds'!H433</f>
        <v>2.9999999999999361E-2</v>
      </c>
      <c r="I433">
        <f>'Russian Bonds'!I434-'Russian Bonds'!I433</f>
        <v>2.0000000000000462E-2</v>
      </c>
      <c r="J433">
        <f>'Russian Bonds'!J434-'Russian Bonds'!J433</f>
        <v>0</v>
      </c>
      <c r="K433">
        <f>'Russian Bonds'!K434-'Russian Bonds'!K433</f>
        <v>-1.9999999999999574E-2</v>
      </c>
      <c r="L433">
        <f>'Russian Bonds'!L434-'Russian Bonds'!L433</f>
        <v>-5.0000000000000711E-2</v>
      </c>
      <c r="M433">
        <f>'Russian Bonds'!M434-'Russian Bonds'!M433</f>
        <v>-6.0000000000000497E-2</v>
      </c>
      <c r="O433" s="129">
        <f t="shared" si="50"/>
        <v>2.9999999999999361E-2</v>
      </c>
      <c r="P433" s="170">
        <f>List1R!X490</f>
        <v>5.7286798567736348</v>
      </c>
    </row>
    <row r="434" spans="1:16" x14ac:dyDescent="0.2">
      <c r="A434" s="106">
        <v>41563</v>
      </c>
      <c r="B434">
        <f>'Russian Bonds'!B435-'Russian Bonds'!B434</f>
        <v>-5.0000000000000711E-2</v>
      </c>
      <c r="C434">
        <f>'Russian Bonds'!C435-'Russian Bonds'!C434</f>
        <v>-4.0000000000000036E-2</v>
      </c>
      <c r="D434">
        <f>'Russian Bonds'!D435-'Russian Bonds'!D434</f>
        <v>-3.0000000000000249E-2</v>
      </c>
      <c r="E434">
        <f>'Russian Bonds'!E435-'Russian Bonds'!E434</f>
        <v>-1.9999999999999574E-2</v>
      </c>
      <c r="F434">
        <f>'Russian Bonds'!F435-'Russian Bonds'!F434</f>
        <v>-2.0000000000000462E-2</v>
      </c>
      <c r="G434">
        <f>'Russian Bonds'!G435-'Russian Bonds'!G434</f>
        <v>-2.9999999999999361E-2</v>
      </c>
      <c r="H434">
        <f>'Russian Bonds'!H435-'Russian Bonds'!H434</f>
        <v>-4.0000000000000036E-2</v>
      </c>
      <c r="I434">
        <f>'Russian Bonds'!I435-'Russian Bonds'!I434</f>
        <v>-3.0000000000000249E-2</v>
      </c>
      <c r="J434">
        <f>'Russian Bonds'!J435-'Russian Bonds'!J434</f>
        <v>-1.9999999999999574E-2</v>
      </c>
      <c r="K434">
        <f>'Russian Bonds'!K435-'Russian Bonds'!K434</f>
        <v>-2.0000000000000462E-2</v>
      </c>
      <c r="L434">
        <f>'Russian Bonds'!L435-'Russian Bonds'!L434</f>
        <v>-1.9999999999999574E-2</v>
      </c>
      <c r="M434">
        <f>'Russian Bonds'!M435-'Russian Bonds'!M434</f>
        <v>-4.0000000000000924E-2</v>
      </c>
      <c r="O434" s="129">
        <f t="shared" si="50"/>
        <v>-1.9999999999999574E-2</v>
      </c>
      <c r="P434" s="170">
        <f>List1R!X491</f>
        <v>5.7232484983758685</v>
      </c>
    </row>
    <row r="435" spans="1:16" x14ac:dyDescent="0.2">
      <c r="A435" s="106">
        <v>41564</v>
      </c>
      <c r="B435">
        <f>'Russian Bonds'!B436-'Russian Bonds'!B435</f>
        <v>-1.9999999999999574E-2</v>
      </c>
      <c r="C435">
        <f>'Russian Bonds'!C436-'Russian Bonds'!C435</f>
        <v>-3.0000000000000249E-2</v>
      </c>
      <c r="D435">
        <f>'Russian Bonds'!D436-'Russian Bonds'!D435</f>
        <v>-1.9999999999999574E-2</v>
      </c>
      <c r="E435">
        <f>'Russian Bonds'!E436-'Russian Bonds'!E435</f>
        <v>-2.0000000000000462E-2</v>
      </c>
      <c r="F435">
        <f>'Russian Bonds'!F436-'Russian Bonds'!F435</f>
        <v>0</v>
      </c>
      <c r="G435">
        <f>'Russian Bonds'!G436-'Russian Bonds'!G435</f>
        <v>0</v>
      </c>
      <c r="H435">
        <f>'Russian Bonds'!H436-'Russian Bonds'!H435</f>
        <v>-9.9999999999997868E-3</v>
      </c>
      <c r="I435">
        <f>'Russian Bonds'!I436-'Russian Bonds'!I435</f>
        <v>0</v>
      </c>
      <c r="J435">
        <f>'Russian Bonds'!J436-'Russian Bonds'!J435</f>
        <v>0</v>
      </c>
      <c r="K435">
        <f>'Russian Bonds'!K436-'Russian Bonds'!K435</f>
        <v>-1.9999999999999574E-2</v>
      </c>
      <c r="L435">
        <f>'Russian Bonds'!L436-'Russian Bonds'!L435</f>
        <v>-4.9999999999998934E-2</v>
      </c>
      <c r="M435">
        <f>'Russian Bonds'!M436-'Russian Bonds'!M435</f>
        <v>-6.9999999999998508E-2</v>
      </c>
      <c r="O435" s="129">
        <f t="shared" si="50"/>
        <v>0</v>
      </c>
      <c r="P435" s="170">
        <f>List1R!X492</f>
        <v>5.7341536513631173</v>
      </c>
    </row>
    <row r="436" spans="1:16" x14ac:dyDescent="0.2">
      <c r="A436" s="106">
        <v>41565</v>
      </c>
      <c r="B436">
        <f>'Russian Bonds'!B437-'Russian Bonds'!B436</f>
        <v>0</v>
      </c>
      <c r="C436">
        <f>'Russian Bonds'!C437-'Russian Bonds'!C436</f>
        <v>1.0000000000000675E-2</v>
      </c>
      <c r="D436">
        <f>'Russian Bonds'!D437-'Russian Bonds'!D436</f>
        <v>9.9999999999997868E-3</v>
      </c>
      <c r="E436">
        <f>'Russian Bonds'!E437-'Russian Bonds'!E436</f>
        <v>1.0000000000000675E-2</v>
      </c>
      <c r="F436">
        <f>'Russian Bonds'!F437-'Russian Bonds'!F436</f>
        <v>9.9999999999997868E-3</v>
      </c>
      <c r="G436">
        <f>'Russian Bonds'!G437-'Russian Bonds'!G436</f>
        <v>9.9999999999997868E-3</v>
      </c>
      <c r="H436">
        <f>'Russian Bonds'!H437-'Russian Bonds'!H436</f>
        <v>3.0000000000000249E-2</v>
      </c>
      <c r="I436">
        <f>'Russian Bonds'!I437-'Russian Bonds'!I436</f>
        <v>1.9999999999999574E-2</v>
      </c>
      <c r="J436">
        <f>'Russian Bonds'!J437-'Russian Bonds'!J436</f>
        <v>2.9999999999999361E-2</v>
      </c>
      <c r="K436">
        <f>'Russian Bonds'!K437-'Russian Bonds'!K436</f>
        <v>2.9999999999999361E-2</v>
      </c>
      <c r="L436">
        <f>'Russian Bonds'!L437-'Russian Bonds'!L436</f>
        <v>3.9999999999999147E-2</v>
      </c>
      <c r="M436">
        <f>'Russian Bonds'!M437-'Russian Bonds'!M436</f>
        <v>2.9999999999999361E-2</v>
      </c>
      <c r="O436" s="129">
        <f t="shared" si="50"/>
        <v>3.9999999999999147E-2</v>
      </c>
      <c r="P436" s="170">
        <f>List1R!X493</f>
        <v>5.7393190642237109</v>
      </c>
    </row>
    <row r="437" spans="1:16" x14ac:dyDescent="0.2">
      <c r="A437" s="106">
        <v>41566</v>
      </c>
      <c r="B437">
        <f>'Russian Bonds'!B438-'Russian Bonds'!B437</f>
        <v>4.0000000000000036E-2</v>
      </c>
      <c r="C437">
        <f>'Russian Bonds'!C438-'Russian Bonds'!C437</f>
        <v>9.9999999999997868E-3</v>
      </c>
      <c r="D437">
        <f>'Russian Bonds'!D438-'Russian Bonds'!D437</f>
        <v>-1.9999999999999574E-2</v>
      </c>
      <c r="E437">
        <f>'Russian Bonds'!E438-'Russian Bonds'!E437</f>
        <v>-2.0000000000000462E-2</v>
      </c>
      <c r="F437">
        <f>'Russian Bonds'!F438-'Russian Bonds'!F437</f>
        <v>-9.9999999999997868E-3</v>
      </c>
      <c r="G437">
        <f>'Russian Bonds'!G438-'Russian Bonds'!G437</f>
        <v>9.9999999999997868E-3</v>
      </c>
      <c r="H437">
        <f>'Russian Bonds'!H438-'Russian Bonds'!H437</f>
        <v>-9.9999999999997868E-3</v>
      </c>
      <c r="I437">
        <f>'Russian Bonds'!I438-'Russian Bonds'!I437</f>
        <v>-9.9999999999997868E-3</v>
      </c>
      <c r="J437">
        <f>'Russian Bonds'!J438-'Russian Bonds'!J437</f>
        <v>-9.9999999999997868E-3</v>
      </c>
      <c r="K437">
        <f>'Russian Bonds'!K438-'Russian Bonds'!K437</f>
        <v>-9.9999999999997868E-3</v>
      </c>
      <c r="L437">
        <f>'Russian Bonds'!L438-'Russian Bonds'!L437</f>
        <v>-2.9999999999999361E-2</v>
      </c>
      <c r="M437">
        <f>'Russian Bonds'!M438-'Russian Bonds'!M437</f>
        <v>-7.0000000000000284E-2</v>
      </c>
      <c r="O437" s="129">
        <f t="shared" si="50"/>
        <v>9.9999999999997868E-3</v>
      </c>
      <c r="P437" s="170">
        <f>List1R!X494</f>
        <v>5.7493239270354959</v>
      </c>
    </row>
    <row r="438" spans="1:16" x14ac:dyDescent="0.2">
      <c r="A438" s="106">
        <v>41569</v>
      </c>
      <c r="B438">
        <f>'Russian Bonds'!B439-'Russian Bonds'!B438</f>
        <v>4.0000000000000036E-2</v>
      </c>
      <c r="C438">
        <f>'Russian Bonds'!C439-'Russian Bonds'!C438</f>
        <v>4.9999999999999822E-2</v>
      </c>
      <c r="D438">
        <f>'Russian Bonds'!D439-'Russian Bonds'!D438</f>
        <v>5.9999999999999609E-2</v>
      </c>
      <c r="E438">
        <f>'Russian Bonds'!E439-'Russian Bonds'!E438</f>
        <v>4.9999999999999822E-2</v>
      </c>
      <c r="F438">
        <f>'Russian Bonds'!F439-'Russian Bonds'!F438</f>
        <v>4.0000000000000036E-2</v>
      </c>
      <c r="G438">
        <f>'Russian Bonds'!G439-'Russian Bonds'!G438</f>
        <v>3.0000000000000249E-2</v>
      </c>
      <c r="H438">
        <f>'Russian Bonds'!H439-'Russian Bonds'!H438</f>
        <v>1.9999999999999574E-2</v>
      </c>
      <c r="I438">
        <f>'Russian Bonds'!I439-'Russian Bonds'!I438</f>
        <v>2.0000000000000462E-2</v>
      </c>
      <c r="J438">
        <f>'Russian Bonds'!J439-'Russian Bonds'!J438</f>
        <v>2.0000000000000462E-2</v>
      </c>
      <c r="K438">
        <f>'Russian Bonds'!K439-'Russian Bonds'!K438</f>
        <v>2.0000000000000462E-2</v>
      </c>
      <c r="L438">
        <f>'Russian Bonds'!L439-'Russian Bonds'!L438</f>
        <v>9.9999999999997868E-3</v>
      </c>
      <c r="M438">
        <f>'Russian Bonds'!M439-'Russian Bonds'!M438</f>
        <v>9.9999999999997868E-3</v>
      </c>
      <c r="O438" s="129">
        <f t="shared" si="50"/>
        <v>5.9999999999999609E-2</v>
      </c>
      <c r="P438" s="170">
        <f>List1R!X495</f>
        <v>5.738645950043729</v>
      </c>
    </row>
    <row r="439" spans="1:16" x14ac:dyDescent="0.2">
      <c r="A439" s="106">
        <v>41570</v>
      </c>
      <c r="B439">
        <f>'Russian Bonds'!B440-'Russian Bonds'!B439</f>
        <v>-9.9999999999997868E-3</v>
      </c>
      <c r="C439">
        <f>'Russian Bonds'!C440-'Russian Bonds'!C439</f>
        <v>-9.9999999999997868E-3</v>
      </c>
      <c r="D439">
        <f>'Russian Bonds'!D440-'Russian Bonds'!D439</f>
        <v>-9.9999999999997868E-3</v>
      </c>
      <c r="E439">
        <f>'Russian Bonds'!E440-'Russian Bonds'!E439</f>
        <v>-9.9999999999997868E-3</v>
      </c>
      <c r="F439">
        <f>'Russian Bonds'!F440-'Russian Bonds'!F439</f>
        <v>-9.9999999999997868E-3</v>
      </c>
      <c r="G439">
        <f>'Russian Bonds'!G440-'Russian Bonds'!G439</f>
        <v>-9.9999999999997868E-3</v>
      </c>
      <c r="H439">
        <f>'Russian Bonds'!H440-'Russian Bonds'!H439</f>
        <v>3.0000000000000249E-2</v>
      </c>
      <c r="I439">
        <f>'Russian Bonds'!I440-'Russian Bonds'!I439</f>
        <v>1.9999999999999574E-2</v>
      </c>
      <c r="J439">
        <f>'Russian Bonds'!J440-'Russian Bonds'!J439</f>
        <v>0</v>
      </c>
      <c r="K439">
        <f>'Russian Bonds'!K440-'Russian Bonds'!K439</f>
        <v>-2.0000000000000462E-2</v>
      </c>
      <c r="L439">
        <f>'Russian Bonds'!L440-'Russian Bonds'!L439</f>
        <v>-9.9999999999997868E-3</v>
      </c>
      <c r="M439">
        <f>'Russian Bonds'!M440-'Russian Bonds'!M439</f>
        <v>9.9999999999997868E-3</v>
      </c>
      <c r="O439" s="129">
        <f t="shared" si="50"/>
        <v>3.0000000000000249E-2</v>
      </c>
      <c r="P439" s="170">
        <f>List1R!X496</f>
        <v>5.7454961818456143</v>
      </c>
    </row>
    <row r="440" spans="1:16" x14ac:dyDescent="0.2">
      <c r="A440" s="106">
        <v>41571</v>
      </c>
      <c r="B440">
        <f>'Russian Bonds'!B441-'Russian Bonds'!B440</f>
        <v>4.9999999999999822E-2</v>
      </c>
      <c r="C440">
        <f>'Russian Bonds'!C441-'Russian Bonds'!C440</f>
        <v>2.9999999999999361E-2</v>
      </c>
      <c r="D440">
        <f>'Russian Bonds'!D441-'Russian Bonds'!D440</f>
        <v>1.9999999999999574E-2</v>
      </c>
      <c r="E440">
        <f>'Russian Bonds'!E441-'Russian Bonds'!E440</f>
        <v>9.9999999999997868E-3</v>
      </c>
      <c r="F440">
        <f>'Russian Bonds'!F441-'Russian Bonds'!F440</f>
        <v>0</v>
      </c>
      <c r="G440">
        <f>'Russian Bonds'!G441-'Russian Bonds'!G440</f>
        <v>9.9999999999997868E-3</v>
      </c>
      <c r="H440">
        <f>'Russian Bonds'!H441-'Russian Bonds'!H440</f>
        <v>9.9999999999997868E-3</v>
      </c>
      <c r="I440">
        <f>'Russian Bonds'!I441-'Russian Bonds'!I440</f>
        <v>9.9999999999997868E-3</v>
      </c>
      <c r="J440">
        <f>'Russian Bonds'!J441-'Russian Bonds'!J440</f>
        <v>1.9999999999999574E-2</v>
      </c>
      <c r="K440">
        <f>'Russian Bonds'!K441-'Russian Bonds'!K440</f>
        <v>9.9999999999997868E-3</v>
      </c>
      <c r="L440">
        <f>'Russian Bonds'!L441-'Russian Bonds'!L440</f>
        <v>-9.9999999999997868E-3</v>
      </c>
      <c r="M440">
        <f>'Russian Bonds'!M441-'Russian Bonds'!M440</f>
        <v>-2.9999999999999361E-2</v>
      </c>
      <c r="O440" s="129">
        <f t="shared" si="50"/>
        <v>2.9999999999999361E-2</v>
      </c>
      <c r="P440" s="170">
        <f>List1R!X497</f>
        <v>5.7425499626925562</v>
      </c>
    </row>
    <row r="441" spans="1:16" x14ac:dyDescent="0.2">
      <c r="A441" s="106">
        <v>41572</v>
      </c>
      <c r="B441">
        <f>'Russian Bonds'!B442-'Russian Bonds'!B441</f>
        <v>0</v>
      </c>
      <c r="C441">
        <f>'Russian Bonds'!C442-'Russian Bonds'!C441</f>
        <v>1.0000000000000675E-2</v>
      </c>
      <c r="D441">
        <f>'Russian Bonds'!D442-'Russian Bonds'!D441</f>
        <v>9.9999999999997868E-3</v>
      </c>
      <c r="E441">
        <f>'Russian Bonds'!E442-'Russian Bonds'!E441</f>
        <v>3.0000000000000249E-2</v>
      </c>
      <c r="F441">
        <f>'Russian Bonds'!F442-'Russian Bonds'!F441</f>
        <v>7.0000000000000284E-2</v>
      </c>
      <c r="G441">
        <f>'Russian Bonds'!G442-'Russian Bonds'!G441</f>
        <v>7.0000000000000284E-2</v>
      </c>
      <c r="H441">
        <f>'Russian Bonds'!H442-'Russian Bonds'!H441</f>
        <v>4.0000000000000036E-2</v>
      </c>
      <c r="I441">
        <f>'Russian Bonds'!I442-'Russian Bonds'!I441</f>
        <v>3.0000000000000249E-2</v>
      </c>
      <c r="J441">
        <f>'Russian Bonds'!J442-'Russian Bonds'!J441</f>
        <v>2.0000000000000462E-2</v>
      </c>
      <c r="K441">
        <f>'Russian Bonds'!K442-'Russian Bonds'!K441</f>
        <v>3.0000000000000249E-2</v>
      </c>
      <c r="L441">
        <f>'Russian Bonds'!L442-'Russian Bonds'!L441</f>
        <v>3.9999999999999147E-2</v>
      </c>
      <c r="M441">
        <f>'Russian Bonds'!M442-'Russian Bonds'!M441</f>
        <v>2.9999999999999361E-2</v>
      </c>
      <c r="O441" s="129">
        <f t="shared" si="50"/>
        <v>7.0000000000000284E-2</v>
      </c>
      <c r="P441" s="170">
        <f>List1R!X498</f>
        <v>5.7448960759981142</v>
      </c>
    </row>
    <row r="442" spans="1:16" x14ac:dyDescent="0.2">
      <c r="A442" s="106">
        <v>41573</v>
      </c>
      <c r="B442">
        <f>'Russian Bonds'!B443-'Russian Bonds'!B442</f>
        <v>4.0000000000000036E-2</v>
      </c>
      <c r="C442">
        <f>'Russian Bonds'!C443-'Russian Bonds'!C442</f>
        <v>9.9999999999997868E-3</v>
      </c>
      <c r="D442">
        <f>'Russian Bonds'!D443-'Russian Bonds'!D442</f>
        <v>-9.9999999999997868E-3</v>
      </c>
      <c r="E442">
        <f>'Russian Bonds'!E443-'Russian Bonds'!E442</f>
        <v>-1.9999999999999574E-2</v>
      </c>
      <c r="F442">
        <f>'Russian Bonds'!F443-'Russian Bonds'!F442</f>
        <v>-3.0000000000000249E-2</v>
      </c>
      <c r="G442">
        <f>'Russian Bonds'!G443-'Russian Bonds'!G442</f>
        <v>-3.0000000000000249E-2</v>
      </c>
      <c r="H442">
        <f>'Russian Bonds'!H443-'Russian Bonds'!H442</f>
        <v>-1.9999999999999574E-2</v>
      </c>
      <c r="I442">
        <f>'Russian Bonds'!I443-'Russian Bonds'!I442</f>
        <v>-9.9999999999997868E-3</v>
      </c>
      <c r="J442">
        <f>'Russian Bonds'!J443-'Russian Bonds'!J442</f>
        <v>-3.0000000000000249E-2</v>
      </c>
      <c r="K442">
        <f>'Russian Bonds'!K443-'Russian Bonds'!K442</f>
        <v>-4.9999999999999822E-2</v>
      </c>
      <c r="L442">
        <f>'Russian Bonds'!L443-'Russian Bonds'!L442</f>
        <v>-6.0000000000000497E-2</v>
      </c>
      <c r="M442">
        <f>'Russian Bonds'!M443-'Russian Bonds'!M442</f>
        <v>-8.9999999999999858E-2</v>
      </c>
      <c r="O442" s="129">
        <f t="shared" si="50"/>
        <v>9.9999999999997868E-3</v>
      </c>
      <c r="P442" s="170">
        <f>List1R!X499</f>
        <v>5.7452346327413952</v>
      </c>
    </row>
    <row r="443" spans="1:16" x14ac:dyDescent="0.2">
      <c r="A443" s="106">
        <v>41576</v>
      </c>
      <c r="B443">
        <f>'Russian Bonds'!B444-'Russian Bonds'!B443</f>
        <v>-9.9999999999997868E-3</v>
      </c>
      <c r="C443">
        <f>'Russian Bonds'!C444-'Russian Bonds'!C443</f>
        <v>1.9999999999999574E-2</v>
      </c>
      <c r="D443">
        <f>'Russian Bonds'!D444-'Russian Bonds'!D443</f>
        <v>6.0000000000000497E-2</v>
      </c>
      <c r="E443">
        <f>'Russian Bonds'!E444-'Russian Bonds'!E443</f>
        <v>5.9999999999999609E-2</v>
      </c>
      <c r="F443">
        <f>'Russian Bonds'!F444-'Russian Bonds'!F443</f>
        <v>4.0000000000000036E-2</v>
      </c>
      <c r="G443">
        <f>'Russian Bonds'!G444-'Russian Bonds'!G443</f>
        <v>3.0000000000000249E-2</v>
      </c>
      <c r="H443">
        <f>'Russian Bonds'!H444-'Russian Bonds'!H443</f>
        <v>9.9999999999997868E-3</v>
      </c>
      <c r="I443">
        <f>'Russian Bonds'!I444-'Russian Bonds'!I443</f>
        <v>-1.0000000000000675E-2</v>
      </c>
      <c r="J443">
        <f>'Russian Bonds'!J444-'Russian Bonds'!J443</f>
        <v>-9.9999999999997868E-3</v>
      </c>
      <c r="K443">
        <f>'Russian Bonds'!K444-'Russian Bonds'!K443</f>
        <v>0</v>
      </c>
      <c r="L443">
        <f>'Russian Bonds'!L444-'Russian Bonds'!L443</f>
        <v>9.9999999999997868E-3</v>
      </c>
      <c r="M443">
        <f>'Russian Bonds'!M444-'Russian Bonds'!M443</f>
        <v>4.0000000000000924E-2</v>
      </c>
      <c r="O443" s="129">
        <f t="shared" si="50"/>
        <v>6.0000000000000497E-2</v>
      </c>
      <c r="P443" s="170">
        <f>List1R!X500</f>
        <v>5.7368368233820783</v>
      </c>
    </row>
    <row r="444" spans="1:16" x14ac:dyDescent="0.2">
      <c r="A444" s="106">
        <v>41577</v>
      </c>
      <c r="B444">
        <f>'Russian Bonds'!B445-'Russian Bonds'!B444</f>
        <v>-8.0000000000000071E-2</v>
      </c>
      <c r="C444">
        <f>'Russian Bonds'!C445-'Russian Bonds'!C444</f>
        <v>-6.9999999999999396E-2</v>
      </c>
      <c r="D444">
        <f>'Russian Bonds'!D445-'Russian Bonds'!D444</f>
        <v>-7.0000000000000284E-2</v>
      </c>
      <c r="E444">
        <f>'Russian Bonds'!E445-'Russian Bonds'!E444</f>
        <v>-5.9999999999999609E-2</v>
      </c>
      <c r="F444">
        <f>'Russian Bonds'!F445-'Russian Bonds'!F444</f>
        <v>-4.0000000000000036E-2</v>
      </c>
      <c r="G444">
        <f>'Russian Bonds'!G445-'Russian Bonds'!G444</f>
        <v>-3.0000000000000249E-2</v>
      </c>
      <c r="H444">
        <f>'Russian Bonds'!H445-'Russian Bonds'!H444</f>
        <v>0</v>
      </c>
      <c r="I444">
        <f>'Russian Bonds'!I445-'Russian Bonds'!I444</f>
        <v>1.0000000000000675E-2</v>
      </c>
      <c r="J444">
        <f>'Russian Bonds'!J445-'Russian Bonds'!J444</f>
        <v>9.9999999999997868E-3</v>
      </c>
      <c r="K444">
        <f>'Russian Bonds'!K445-'Russian Bonds'!K444</f>
        <v>0</v>
      </c>
      <c r="L444">
        <f>'Russian Bonds'!L445-'Russian Bonds'!L444</f>
        <v>0</v>
      </c>
      <c r="M444">
        <f>'Russian Bonds'!M445-'Russian Bonds'!M444</f>
        <v>9.9999999999997868E-3</v>
      </c>
      <c r="O444" s="129">
        <f t="shared" si="50"/>
        <v>1.0000000000000675E-2</v>
      </c>
      <c r="P444" s="170">
        <f>List1R!X501</f>
        <v>5.7515496097897501</v>
      </c>
    </row>
    <row r="445" spans="1:16" x14ac:dyDescent="0.2">
      <c r="A445" s="106">
        <v>41578</v>
      </c>
      <c r="B445">
        <f>'Russian Bonds'!B446-'Russian Bonds'!B445</f>
        <v>4.9999999999999822E-2</v>
      </c>
      <c r="C445">
        <f>'Russian Bonds'!C446-'Russian Bonds'!C445</f>
        <v>4.0000000000000036E-2</v>
      </c>
      <c r="D445">
        <f>'Russian Bonds'!D446-'Russian Bonds'!D445</f>
        <v>1.9999999999999574E-2</v>
      </c>
      <c r="E445">
        <f>'Russian Bonds'!E446-'Russian Bonds'!E445</f>
        <v>9.9999999999997868E-3</v>
      </c>
      <c r="F445">
        <f>'Russian Bonds'!F446-'Russian Bonds'!F445</f>
        <v>0</v>
      </c>
      <c r="G445">
        <f>'Russian Bonds'!G446-'Russian Bonds'!G445</f>
        <v>0</v>
      </c>
      <c r="H445">
        <f>'Russian Bonds'!H446-'Russian Bonds'!H445</f>
        <v>-2.0000000000000462E-2</v>
      </c>
      <c r="I445">
        <f>'Russian Bonds'!I446-'Russian Bonds'!I445</f>
        <v>-2.0000000000000462E-2</v>
      </c>
      <c r="J445">
        <f>'Russian Bonds'!J446-'Russian Bonds'!J445</f>
        <v>-9.9999999999997868E-3</v>
      </c>
      <c r="K445">
        <f>'Russian Bonds'!K446-'Russian Bonds'!K445</f>
        <v>1.9999999999999574E-2</v>
      </c>
      <c r="L445">
        <f>'Russian Bonds'!L446-'Russian Bonds'!L445</f>
        <v>3.0000000000001137E-2</v>
      </c>
      <c r="M445">
        <f>'Russian Bonds'!M446-'Russian Bonds'!M445</f>
        <v>3.9999999999999147E-2</v>
      </c>
      <c r="O445" s="129">
        <f t="shared" si="50"/>
        <v>4.0000000000000036E-2</v>
      </c>
      <c r="P445" s="170">
        <f>List1R!X502</f>
        <v>5.7518681843085329</v>
      </c>
    </row>
    <row r="446" spans="1:16" x14ac:dyDescent="0.2">
      <c r="A446" s="106">
        <v>41579</v>
      </c>
      <c r="B446">
        <f>'Russian Bonds'!B447-'Russian Bonds'!B446</f>
        <v>-4.9999999999999822E-2</v>
      </c>
      <c r="C446">
        <f>'Russian Bonds'!C447-'Russian Bonds'!C446</f>
        <v>-5.0000000000000711E-2</v>
      </c>
      <c r="D446">
        <f>'Russian Bonds'!D447-'Russian Bonds'!D446</f>
        <v>-3.9999999999999147E-2</v>
      </c>
      <c r="E446">
        <f>'Russian Bonds'!E447-'Russian Bonds'!E446</f>
        <v>-4.0000000000000036E-2</v>
      </c>
      <c r="F446">
        <f>'Russian Bonds'!F447-'Russian Bonds'!F446</f>
        <v>-9.9999999999997868E-3</v>
      </c>
      <c r="G446">
        <f>'Russian Bonds'!G447-'Russian Bonds'!G446</f>
        <v>9.9999999999997868E-3</v>
      </c>
      <c r="H446">
        <f>'Russian Bonds'!H447-'Russian Bonds'!H446</f>
        <v>3.0000000000000249E-2</v>
      </c>
      <c r="I446">
        <f>'Russian Bonds'!I447-'Russian Bonds'!I446</f>
        <v>4.0000000000000036E-2</v>
      </c>
      <c r="J446">
        <f>'Russian Bonds'!J447-'Russian Bonds'!J446</f>
        <v>4.0000000000000036E-2</v>
      </c>
      <c r="K446">
        <f>'Russian Bonds'!K447-'Russian Bonds'!K446</f>
        <v>5.0000000000000711E-2</v>
      </c>
      <c r="L446">
        <f>'Russian Bonds'!L447-'Russian Bonds'!L446</f>
        <v>4.9999999999998934E-2</v>
      </c>
      <c r="M446">
        <f>'Russian Bonds'!M447-'Russian Bonds'!M446</f>
        <v>6.0000000000000497E-2</v>
      </c>
      <c r="O446" s="129">
        <f t="shared" si="50"/>
        <v>6.0000000000000497E-2</v>
      </c>
      <c r="P446" s="170">
        <f>List1R!X503</f>
        <v>5.7496759791188667</v>
      </c>
    </row>
    <row r="447" spans="1:16" x14ac:dyDescent="0.2">
      <c r="A447" s="106">
        <v>41580</v>
      </c>
      <c r="B447">
        <f>'Russian Bonds'!B448-'Russian Bonds'!B447</f>
        <v>-3.0000000000000249E-2</v>
      </c>
      <c r="C447">
        <f>'Russian Bonds'!C448-'Russian Bonds'!C447</f>
        <v>-2.9999999999999361E-2</v>
      </c>
      <c r="D447">
        <f>'Russian Bonds'!D448-'Russian Bonds'!D447</f>
        <v>-2.0000000000000462E-2</v>
      </c>
      <c r="E447">
        <f>'Russian Bonds'!E448-'Russian Bonds'!E447</f>
        <v>-9.9999999999997868E-3</v>
      </c>
      <c r="F447">
        <f>'Russian Bonds'!F448-'Russian Bonds'!F447</f>
        <v>0</v>
      </c>
      <c r="G447">
        <f>'Russian Bonds'!G448-'Russian Bonds'!G447</f>
        <v>0</v>
      </c>
      <c r="H447">
        <f>'Russian Bonds'!H448-'Russian Bonds'!H447</f>
        <v>0</v>
      </c>
      <c r="I447">
        <f>'Russian Bonds'!I448-'Russian Bonds'!I447</f>
        <v>0</v>
      </c>
      <c r="J447">
        <f>'Russian Bonds'!J448-'Russian Bonds'!J447</f>
        <v>-2.0000000000000462E-2</v>
      </c>
      <c r="K447">
        <f>'Russian Bonds'!K448-'Russian Bonds'!K447</f>
        <v>-4.0000000000000036E-2</v>
      </c>
      <c r="L447">
        <f>'Russian Bonds'!L448-'Russian Bonds'!L447</f>
        <v>-3.9999999999999147E-2</v>
      </c>
      <c r="M447">
        <f>'Russian Bonds'!M448-'Russian Bonds'!M447</f>
        <v>-3.9999999999999147E-2</v>
      </c>
      <c r="O447" s="129">
        <f t="shared" si="50"/>
        <v>0</v>
      </c>
      <c r="P447" s="170">
        <f>List1R!X504</f>
        <v>5.7440862369140282</v>
      </c>
    </row>
    <row r="448" spans="1:16" x14ac:dyDescent="0.2">
      <c r="A448" s="106">
        <v>41584</v>
      </c>
      <c r="B448">
        <f>'Russian Bonds'!B449-'Russian Bonds'!B448</f>
        <v>4.9999999999999822E-2</v>
      </c>
      <c r="C448">
        <f>'Russian Bonds'!C449-'Russian Bonds'!C448</f>
        <v>6.9999999999999396E-2</v>
      </c>
      <c r="D448">
        <f>'Russian Bonds'!D449-'Russian Bonds'!D448</f>
        <v>7.0000000000000284E-2</v>
      </c>
      <c r="E448">
        <f>'Russian Bonds'!E449-'Russian Bonds'!E448</f>
        <v>6.9999999999999396E-2</v>
      </c>
      <c r="F448">
        <f>'Russian Bonds'!F449-'Russian Bonds'!F448</f>
        <v>2.9999999999999361E-2</v>
      </c>
      <c r="G448">
        <f>'Russian Bonds'!G449-'Russian Bonds'!G448</f>
        <v>3.0000000000000249E-2</v>
      </c>
      <c r="H448">
        <f>'Russian Bonds'!H449-'Russian Bonds'!H448</f>
        <v>4.9999999999999822E-2</v>
      </c>
      <c r="I448">
        <f>'Russian Bonds'!I449-'Russian Bonds'!I448</f>
        <v>4.9999999999999822E-2</v>
      </c>
      <c r="J448">
        <f>'Russian Bonds'!J449-'Russian Bonds'!J448</f>
        <v>4.0000000000000036E-2</v>
      </c>
      <c r="K448">
        <f>'Russian Bonds'!K449-'Russian Bonds'!K448</f>
        <v>0</v>
      </c>
      <c r="L448">
        <f>'Russian Bonds'!L449-'Russian Bonds'!L448</f>
        <v>-9.9999999999997868E-3</v>
      </c>
      <c r="M448">
        <f>'Russian Bonds'!M449-'Russian Bonds'!M448</f>
        <v>-3.0000000000001137E-2</v>
      </c>
      <c r="O448" s="129">
        <f t="shared" si="50"/>
        <v>7.0000000000000284E-2</v>
      </c>
      <c r="P448" s="170">
        <f>List1R!X505</f>
        <v>5.7292961852080779</v>
      </c>
    </row>
    <row r="449" spans="1:16" x14ac:dyDescent="0.2">
      <c r="A449" s="106">
        <v>41585</v>
      </c>
      <c r="B449">
        <f>'Russian Bonds'!B450-'Russian Bonds'!B449</f>
        <v>-9.9999999999999645E-2</v>
      </c>
      <c r="C449">
        <f>'Russian Bonds'!C450-'Russian Bonds'!C449</f>
        <v>-8.9999999999999858E-2</v>
      </c>
      <c r="D449">
        <f>'Russian Bonds'!D450-'Russian Bonds'!D449</f>
        <v>-8.0000000000000071E-2</v>
      </c>
      <c r="E449">
        <f>'Russian Bonds'!E450-'Russian Bonds'!E449</f>
        <v>-6.9999999999999396E-2</v>
      </c>
      <c r="F449">
        <f>'Russian Bonds'!F450-'Russian Bonds'!F449</f>
        <v>-4.0000000000000036E-2</v>
      </c>
      <c r="G449">
        <f>'Russian Bonds'!G450-'Russian Bonds'!G449</f>
        <v>-3.0000000000000249E-2</v>
      </c>
      <c r="H449">
        <f>'Russian Bonds'!H450-'Russian Bonds'!H449</f>
        <v>-9.9999999999997868E-3</v>
      </c>
      <c r="I449">
        <f>'Russian Bonds'!I450-'Russian Bonds'!I449</f>
        <v>0</v>
      </c>
      <c r="J449">
        <f>'Russian Bonds'!J450-'Russian Bonds'!J449</f>
        <v>9.9999999999997868E-3</v>
      </c>
      <c r="K449">
        <f>'Russian Bonds'!K450-'Russian Bonds'!K449</f>
        <v>1.9999999999999574E-2</v>
      </c>
      <c r="L449">
        <f>'Russian Bonds'!L450-'Russian Bonds'!L449</f>
        <v>0</v>
      </c>
      <c r="M449">
        <f>'Russian Bonds'!M450-'Russian Bonds'!M449</f>
        <v>-3.9999999999999147E-2</v>
      </c>
      <c r="O449" s="129">
        <f t="shared" si="50"/>
        <v>1.9999999999999574E-2</v>
      </c>
      <c r="P449" s="170">
        <f>List1R!X506</f>
        <v>5.7397919878438888</v>
      </c>
    </row>
    <row r="450" spans="1:16" x14ac:dyDescent="0.2">
      <c r="A450" s="106">
        <v>41586</v>
      </c>
      <c r="B450">
        <f>'Russian Bonds'!B451-'Russian Bonds'!B450</f>
        <v>1.9999999999999574E-2</v>
      </c>
      <c r="C450">
        <f>'Russian Bonds'!C451-'Russian Bonds'!C450</f>
        <v>2.0000000000000462E-2</v>
      </c>
      <c r="D450">
        <f>'Russian Bonds'!D451-'Russian Bonds'!D450</f>
        <v>3.0000000000000249E-2</v>
      </c>
      <c r="E450">
        <f>'Russian Bonds'!E451-'Russian Bonds'!E450</f>
        <v>2.9999999999999361E-2</v>
      </c>
      <c r="F450">
        <f>'Russian Bonds'!F451-'Russian Bonds'!F450</f>
        <v>4.0000000000000036E-2</v>
      </c>
      <c r="G450">
        <f>'Russian Bonds'!G451-'Russian Bonds'!G450</f>
        <v>3.0000000000000249E-2</v>
      </c>
      <c r="H450">
        <f>'Russian Bonds'!H451-'Russian Bonds'!H450</f>
        <v>9.9999999999997868E-3</v>
      </c>
      <c r="I450">
        <f>'Russian Bonds'!I451-'Russian Bonds'!I450</f>
        <v>0</v>
      </c>
      <c r="J450">
        <f>'Russian Bonds'!J451-'Russian Bonds'!J450</f>
        <v>1.0000000000000675E-2</v>
      </c>
      <c r="K450">
        <f>'Russian Bonds'!K451-'Russian Bonds'!K450</f>
        <v>0</v>
      </c>
      <c r="L450">
        <f>'Russian Bonds'!L451-'Russian Bonds'!L450</f>
        <v>0</v>
      </c>
      <c r="M450">
        <f>'Russian Bonds'!M451-'Russian Bonds'!M450</f>
        <v>-2.000000000000135E-2</v>
      </c>
      <c r="O450" s="129">
        <f t="shared" si="50"/>
        <v>4.0000000000000036E-2</v>
      </c>
      <c r="P450" s="170">
        <f>List1R!X507</f>
        <v>5.7400152780958908</v>
      </c>
    </row>
    <row r="451" spans="1:16" x14ac:dyDescent="0.2">
      <c r="A451" s="106">
        <v>41587</v>
      </c>
      <c r="B451">
        <f>'Russian Bonds'!B452-'Russian Bonds'!B451</f>
        <v>-6.9999999999999396E-2</v>
      </c>
      <c r="C451">
        <f>'Russian Bonds'!C452-'Russian Bonds'!C451</f>
        <v>-6.0000000000000497E-2</v>
      </c>
      <c r="D451">
        <f>'Russian Bonds'!D452-'Russian Bonds'!D451</f>
        <v>-5.0000000000000711E-2</v>
      </c>
      <c r="E451">
        <f>'Russian Bonds'!E452-'Russian Bonds'!E451</f>
        <v>-4.0000000000000036E-2</v>
      </c>
      <c r="F451">
        <f>'Russian Bonds'!F452-'Russian Bonds'!F451</f>
        <v>-9.9999999999997868E-3</v>
      </c>
      <c r="G451">
        <f>'Russian Bonds'!G452-'Russian Bonds'!G451</f>
        <v>9.9999999999997868E-3</v>
      </c>
      <c r="H451">
        <f>'Russian Bonds'!H452-'Russian Bonds'!H451</f>
        <v>3.0000000000000249E-2</v>
      </c>
      <c r="I451">
        <f>'Russian Bonds'!I452-'Russian Bonds'!I451</f>
        <v>4.0000000000000036E-2</v>
      </c>
      <c r="J451">
        <f>'Russian Bonds'!J452-'Russian Bonds'!J451</f>
        <v>4.9999999999999822E-2</v>
      </c>
      <c r="K451">
        <f>'Russian Bonds'!K452-'Russian Bonds'!K451</f>
        <v>6.0000000000000497E-2</v>
      </c>
      <c r="L451">
        <f>'Russian Bonds'!L452-'Russian Bonds'!L451</f>
        <v>5.9999999999998721E-2</v>
      </c>
      <c r="M451">
        <f>'Russian Bonds'!M452-'Russian Bonds'!M451</f>
        <v>7.0000000000000284E-2</v>
      </c>
      <c r="O451" s="129">
        <f t="shared" si="50"/>
        <v>7.0000000000000284E-2</v>
      </c>
      <c r="P451" s="170">
        <f>List1R!X508</f>
        <v>5.7370432513734748</v>
      </c>
    </row>
    <row r="452" spans="1:16" x14ac:dyDescent="0.2">
      <c r="A452" s="106">
        <v>41590</v>
      </c>
      <c r="B452">
        <f>'Russian Bonds'!B453-'Russian Bonds'!B452</f>
        <v>-1.0000000000000675E-2</v>
      </c>
      <c r="C452">
        <f>'Russian Bonds'!C453-'Russian Bonds'!C452</f>
        <v>0</v>
      </c>
      <c r="D452">
        <f>'Russian Bonds'!D453-'Russian Bonds'!D452</f>
        <v>0</v>
      </c>
      <c r="E452">
        <f>'Russian Bonds'!E453-'Russian Bonds'!E452</f>
        <v>0</v>
      </c>
      <c r="F452">
        <f>'Russian Bonds'!F453-'Russian Bonds'!F452</f>
        <v>9.9999999999997868E-3</v>
      </c>
      <c r="G452">
        <f>'Russian Bonds'!G453-'Russian Bonds'!G452</f>
        <v>9.9999999999997868E-3</v>
      </c>
      <c r="H452">
        <f>'Russian Bonds'!H453-'Russian Bonds'!H452</f>
        <v>3.0000000000000249E-2</v>
      </c>
      <c r="I452">
        <f>'Russian Bonds'!I453-'Russian Bonds'!I452</f>
        <v>4.0000000000000036E-2</v>
      </c>
      <c r="J452">
        <f>'Russian Bonds'!J453-'Russian Bonds'!J452</f>
        <v>2.9999999999999361E-2</v>
      </c>
      <c r="K452">
        <f>'Russian Bonds'!K453-'Russian Bonds'!K452</f>
        <v>2.9999999999999361E-2</v>
      </c>
      <c r="L452">
        <f>'Russian Bonds'!L453-'Russian Bonds'!L452</f>
        <v>2.000000000000135E-2</v>
      </c>
      <c r="M452">
        <f>'Russian Bonds'!M453-'Russian Bonds'!M452</f>
        <v>9.9999999999997868E-3</v>
      </c>
      <c r="O452" s="129">
        <f t="shared" ref="O452:O504" si="51">MAX(C452:M452)</f>
        <v>4.0000000000000036E-2</v>
      </c>
      <c r="P452" s="170">
        <f>List1R!X509</f>
        <v>5.7373333897705621</v>
      </c>
    </row>
    <row r="453" spans="1:16" x14ac:dyDescent="0.2">
      <c r="A453" s="106">
        <v>41591</v>
      </c>
      <c r="B453">
        <f>'Russian Bonds'!B454-'Russian Bonds'!B453</f>
        <v>3.0000000000000249E-2</v>
      </c>
      <c r="C453">
        <f>'Russian Bonds'!C454-'Russian Bonds'!C453</f>
        <v>3.0000000000000249E-2</v>
      </c>
      <c r="D453">
        <f>'Russian Bonds'!D454-'Russian Bonds'!D453</f>
        <v>3.0000000000000249E-2</v>
      </c>
      <c r="E453">
        <f>'Russian Bonds'!E454-'Russian Bonds'!E453</f>
        <v>3.0000000000000249E-2</v>
      </c>
      <c r="F453">
        <f>'Russian Bonds'!F454-'Russian Bonds'!F453</f>
        <v>1.0000000000000675E-2</v>
      </c>
      <c r="G453">
        <f>'Russian Bonds'!G454-'Russian Bonds'!G453</f>
        <v>0</v>
      </c>
      <c r="H453">
        <f>'Russian Bonds'!H454-'Russian Bonds'!H453</f>
        <v>-3.0000000000000249E-2</v>
      </c>
      <c r="I453">
        <f>'Russian Bonds'!I454-'Russian Bonds'!I453</f>
        <v>-4.0000000000000036E-2</v>
      </c>
      <c r="J453">
        <f>'Russian Bonds'!J454-'Russian Bonds'!J453</f>
        <v>-3.9999999999999147E-2</v>
      </c>
      <c r="K453">
        <f>'Russian Bonds'!K454-'Russian Bonds'!K453</f>
        <v>-4.0000000000000036E-2</v>
      </c>
      <c r="L453">
        <f>'Russian Bonds'!L454-'Russian Bonds'!L453</f>
        <v>-4.0000000000000924E-2</v>
      </c>
      <c r="M453">
        <f>'Russian Bonds'!M454-'Russian Bonds'!M453</f>
        <v>-5.9999999999998721E-2</v>
      </c>
      <c r="O453" s="129">
        <f t="shared" si="51"/>
        <v>3.0000000000000249E-2</v>
      </c>
      <c r="P453" s="170">
        <f>List1R!X510</f>
        <v>5.7194860543122834</v>
      </c>
    </row>
    <row r="454" spans="1:16" x14ac:dyDescent="0.2">
      <c r="A454" s="106">
        <v>41592</v>
      </c>
      <c r="B454">
        <f>'Russian Bonds'!B455-'Russian Bonds'!B454</f>
        <v>-8.9999999999999858E-2</v>
      </c>
      <c r="C454">
        <f>'Russian Bonds'!C455-'Russian Bonds'!C454</f>
        <v>-8.0000000000000071E-2</v>
      </c>
      <c r="D454">
        <f>'Russian Bonds'!D455-'Russian Bonds'!D454</f>
        <v>-8.0000000000000071E-2</v>
      </c>
      <c r="E454">
        <f>'Russian Bonds'!E455-'Russian Bonds'!E454</f>
        <v>-7.0000000000000284E-2</v>
      </c>
      <c r="F454">
        <f>'Russian Bonds'!F455-'Russian Bonds'!F454</f>
        <v>-5.0000000000000711E-2</v>
      </c>
      <c r="G454">
        <f>'Russian Bonds'!G455-'Russian Bonds'!G454</f>
        <v>-4.0000000000000036E-2</v>
      </c>
      <c r="H454">
        <f>'Russian Bonds'!H455-'Russian Bonds'!H454</f>
        <v>-9.9999999999997868E-3</v>
      </c>
      <c r="I454">
        <f>'Russian Bonds'!I455-'Russian Bonds'!I454</f>
        <v>0</v>
      </c>
      <c r="J454">
        <f>'Russian Bonds'!J455-'Russian Bonds'!J454</f>
        <v>-2.0000000000000462E-2</v>
      </c>
      <c r="K454">
        <f>'Russian Bonds'!K455-'Russian Bonds'!K454</f>
        <v>-4.0000000000000036E-2</v>
      </c>
      <c r="L454">
        <f>'Russian Bonds'!L455-'Russian Bonds'!L454</f>
        <v>-4.9999999999998934E-2</v>
      </c>
      <c r="M454">
        <f>'Russian Bonds'!M455-'Russian Bonds'!M454</f>
        <v>-6.0000000000000497E-2</v>
      </c>
      <c r="O454" s="129">
        <f t="shared" si="51"/>
        <v>0</v>
      </c>
      <c r="P454" s="170">
        <f>List1R!X511</f>
        <v>5.7124349803012962</v>
      </c>
    </row>
    <row r="455" spans="1:16" x14ac:dyDescent="0.2">
      <c r="A455" s="106">
        <v>41593</v>
      </c>
      <c r="B455">
        <f>'Russian Bonds'!B456-'Russian Bonds'!B455</f>
        <v>1.9999999999999574E-2</v>
      </c>
      <c r="C455">
        <f>'Russian Bonds'!C456-'Russian Bonds'!C455</f>
        <v>9.9999999999997868E-3</v>
      </c>
      <c r="D455">
        <f>'Russian Bonds'!D456-'Russian Bonds'!D455</f>
        <v>9.9999999999997868E-3</v>
      </c>
      <c r="E455">
        <f>'Russian Bonds'!E456-'Russian Bonds'!E455</f>
        <v>1.0000000000000675E-2</v>
      </c>
      <c r="F455">
        <f>'Russian Bonds'!F456-'Russian Bonds'!F455</f>
        <v>-1.9999999999999574E-2</v>
      </c>
      <c r="G455">
        <f>'Russian Bonds'!G456-'Russian Bonds'!G455</f>
        <v>-2.9999999999999361E-2</v>
      </c>
      <c r="H455">
        <f>'Russian Bonds'!H456-'Russian Bonds'!H455</f>
        <v>-4.0000000000000036E-2</v>
      </c>
      <c r="I455">
        <f>'Russian Bonds'!I456-'Russian Bonds'!I455</f>
        <v>-4.0000000000000036E-2</v>
      </c>
      <c r="J455">
        <f>'Russian Bonds'!J456-'Russian Bonds'!J455</f>
        <v>-9.9999999999997868E-3</v>
      </c>
      <c r="K455">
        <f>'Russian Bonds'!K456-'Russian Bonds'!K455</f>
        <v>0</v>
      </c>
      <c r="L455">
        <f>'Russian Bonds'!L456-'Russian Bonds'!L455</f>
        <v>0</v>
      </c>
      <c r="M455">
        <f>'Russian Bonds'!M456-'Russian Bonds'!M455</f>
        <v>0</v>
      </c>
      <c r="O455" s="129">
        <f t="shared" si="51"/>
        <v>1.0000000000000675E-2</v>
      </c>
      <c r="P455" s="170">
        <f>List1R!X512</f>
        <v>5.7250224381808259</v>
      </c>
    </row>
    <row r="456" spans="1:16" x14ac:dyDescent="0.2">
      <c r="A456" s="106">
        <v>41594</v>
      </c>
      <c r="B456">
        <f>'Russian Bonds'!B457-'Russian Bonds'!B456</f>
        <v>-2.9999999999999361E-2</v>
      </c>
      <c r="C456">
        <f>'Russian Bonds'!C457-'Russian Bonds'!C456</f>
        <v>-2.9999999999999361E-2</v>
      </c>
      <c r="D456">
        <f>'Russian Bonds'!D457-'Russian Bonds'!D456</f>
        <v>-1.9999999999999574E-2</v>
      </c>
      <c r="E456">
        <f>'Russian Bonds'!E457-'Russian Bonds'!E456</f>
        <v>-3.0000000000000249E-2</v>
      </c>
      <c r="F456">
        <f>'Russian Bonds'!F457-'Russian Bonds'!F456</f>
        <v>-2.0000000000000462E-2</v>
      </c>
      <c r="G456">
        <f>'Russian Bonds'!G457-'Russian Bonds'!G456</f>
        <v>-1.0000000000000675E-2</v>
      </c>
      <c r="H456">
        <f>'Russian Bonds'!H457-'Russian Bonds'!H456</f>
        <v>0</v>
      </c>
      <c r="I456">
        <f>'Russian Bonds'!I457-'Russian Bonds'!I456</f>
        <v>2.0000000000000462E-2</v>
      </c>
      <c r="J456">
        <f>'Russian Bonds'!J457-'Russian Bonds'!J456</f>
        <v>1.9999999999999574E-2</v>
      </c>
      <c r="K456">
        <f>'Russian Bonds'!K457-'Russian Bonds'!K456</f>
        <v>3.0000000000000249E-2</v>
      </c>
      <c r="L456">
        <f>'Russian Bonds'!L457-'Russian Bonds'!L456</f>
        <v>2.9999999999999361E-2</v>
      </c>
      <c r="M456">
        <f>'Russian Bonds'!M457-'Russian Bonds'!M456</f>
        <v>1.9999999999999574E-2</v>
      </c>
      <c r="O456" s="129">
        <f t="shared" si="51"/>
        <v>3.0000000000000249E-2</v>
      </c>
      <c r="P456" s="170">
        <f>List1R!X513</f>
        <v>5.7358672301956162</v>
      </c>
    </row>
    <row r="457" spans="1:16" x14ac:dyDescent="0.2">
      <c r="A457" s="106">
        <v>41597</v>
      </c>
      <c r="B457">
        <f>'Russian Bonds'!B458-'Russian Bonds'!B457</f>
        <v>-4.0000000000000036E-2</v>
      </c>
      <c r="C457">
        <f>'Russian Bonds'!C458-'Russian Bonds'!C457</f>
        <v>-3.0000000000000249E-2</v>
      </c>
      <c r="D457">
        <f>'Russian Bonds'!D458-'Russian Bonds'!D457</f>
        <v>-4.0000000000000036E-2</v>
      </c>
      <c r="E457">
        <f>'Russian Bonds'!E458-'Russian Bonds'!E457</f>
        <v>-4.0000000000000036E-2</v>
      </c>
      <c r="F457">
        <f>'Russian Bonds'!F458-'Russian Bonds'!F457</f>
        <v>-2.9999999999999361E-2</v>
      </c>
      <c r="G457">
        <f>'Russian Bonds'!G458-'Russian Bonds'!G457</f>
        <v>-2.9999999999999361E-2</v>
      </c>
      <c r="H457">
        <f>'Russian Bonds'!H458-'Russian Bonds'!H457</f>
        <v>-1.0000000000000675E-2</v>
      </c>
      <c r="I457">
        <f>'Russian Bonds'!I458-'Russian Bonds'!I457</f>
        <v>-9.9999999999997868E-3</v>
      </c>
      <c r="J457">
        <f>'Russian Bonds'!J458-'Russian Bonds'!J457</f>
        <v>1.0000000000000675E-2</v>
      </c>
      <c r="K457">
        <f>'Russian Bonds'!K458-'Russian Bonds'!K457</f>
        <v>9.9999999999997868E-3</v>
      </c>
      <c r="L457">
        <f>'Russian Bonds'!L458-'Russian Bonds'!L457</f>
        <v>9.9999999999997868E-3</v>
      </c>
      <c r="M457">
        <f>'Russian Bonds'!M458-'Russian Bonds'!M457</f>
        <v>1.9999999999999574E-2</v>
      </c>
      <c r="O457" s="129">
        <f t="shared" si="51"/>
        <v>1.9999999999999574E-2</v>
      </c>
      <c r="P457" s="170">
        <f>List1R!X514</f>
        <v>5.7361394351187975</v>
      </c>
    </row>
    <row r="458" spans="1:16" x14ac:dyDescent="0.2">
      <c r="A458" s="106">
        <v>41598</v>
      </c>
      <c r="B458">
        <f>'Russian Bonds'!B459-'Russian Bonds'!B458</f>
        <v>-1.0000000000000675E-2</v>
      </c>
      <c r="C458">
        <f>'Russian Bonds'!C459-'Russian Bonds'!C458</f>
        <v>-9.9999999999997868E-3</v>
      </c>
      <c r="D458">
        <f>'Russian Bonds'!D459-'Russian Bonds'!D458</f>
        <v>-9.9999999999997868E-3</v>
      </c>
      <c r="E458">
        <f>'Russian Bonds'!E459-'Russian Bonds'!E458</f>
        <v>0</v>
      </c>
      <c r="F458">
        <f>'Russian Bonds'!F459-'Russian Bonds'!F458</f>
        <v>0</v>
      </c>
      <c r="G458">
        <f>'Russian Bonds'!G459-'Russian Bonds'!G458</f>
        <v>0</v>
      </c>
      <c r="H458">
        <f>'Russian Bonds'!H459-'Russian Bonds'!H458</f>
        <v>-3.9999999999999147E-2</v>
      </c>
      <c r="I458">
        <f>'Russian Bonds'!I459-'Russian Bonds'!I458</f>
        <v>-5.0000000000000711E-2</v>
      </c>
      <c r="J458">
        <f>'Russian Bonds'!J459-'Russian Bonds'!J458</f>
        <v>-5.0000000000000711E-2</v>
      </c>
      <c r="K458">
        <f>'Russian Bonds'!K459-'Russian Bonds'!K458</f>
        <v>-2.9999999999999361E-2</v>
      </c>
      <c r="L458">
        <f>'Russian Bonds'!L459-'Russian Bonds'!L458</f>
        <v>-1.9999999999999574E-2</v>
      </c>
      <c r="M458">
        <f>'Russian Bonds'!M459-'Russian Bonds'!M458</f>
        <v>-9.9999999999997868E-3</v>
      </c>
      <c r="O458" s="129">
        <f t="shared" si="51"/>
        <v>0</v>
      </c>
      <c r="P458" s="170">
        <f>List1R!X515</f>
        <v>5.7270549402723603</v>
      </c>
    </row>
    <row r="459" spans="1:16" x14ac:dyDescent="0.2">
      <c r="A459" s="106">
        <v>41599</v>
      </c>
      <c r="B459">
        <f>'Russian Bonds'!B460-'Russian Bonds'!B459</f>
        <v>-1.9999999999999574E-2</v>
      </c>
      <c r="C459">
        <f>'Russian Bonds'!C460-'Russian Bonds'!C459</f>
        <v>-3.0000000000000249E-2</v>
      </c>
      <c r="D459">
        <f>'Russian Bonds'!D460-'Russian Bonds'!D459</f>
        <v>-2.0000000000000462E-2</v>
      </c>
      <c r="E459">
        <f>'Russian Bonds'!E460-'Russian Bonds'!E459</f>
        <v>-3.0000000000000249E-2</v>
      </c>
      <c r="F459">
        <f>'Russian Bonds'!F460-'Russian Bonds'!F459</f>
        <v>-4.0000000000000036E-2</v>
      </c>
      <c r="G459">
        <f>'Russian Bonds'!G460-'Russian Bonds'!G459</f>
        <v>-4.0000000000000036E-2</v>
      </c>
      <c r="H459">
        <f>'Russian Bonds'!H460-'Russian Bonds'!H459</f>
        <v>-3.0000000000000249E-2</v>
      </c>
      <c r="I459">
        <f>'Russian Bonds'!I460-'Russian Bonds'!I459</f>
        <v>-9.9999999999997868E-3</v>
      </c>
      <c r="J459">
        <f>'Russian Bonds'!J460-'Russian Bonds'!J459</f>
        <v>0</v>
      </c>
      <c r="K459">
        <f>'Russian Bonds'!K460-'Russian Bonds'!K459</f>
        <v>1.9999999999999574E-2</v>
      </c>
      <c r="L459">
        <f>'Russian Bonds'!L460-'Russian Bonds'!L459</f>
        <v>1.9999999999999574E-2</v>
      </c>
      <c r="M459">
        <f>'Russian Bonds'!M460-'Russian Bonds'!M459</f>
        <v>2.000000000000135E-2</v>
      </c>
      <c r="O459" s="129">
        <f t="shared" si="51"/>
        <v>2.000000000000135E-2</v>
      </c>
      <c r="P459" s="170">
        <f>List1R!X516</f>
        <v>5.7229236782928732</v>
      </c>
    </row>
    <row r="460" spans="1:16" x14ac:dyDescent="0.2">
      <c r="A460" s="106">
        <v>41600</v>
      </c>
      <c r="B460">
        <f>'Russian Bonds'!B461-'Russian Bonds'!B460</f>
        <v>-9.9999999999997868E-3</v>
      </c>
      <c r="C460">
        <f>'Russian Bonds'!C461-'Russian Bonds'!C460</f>
        <v>0</v>
      </c>
      <c r="D460">
        <f>'Russian Bonds'!D461-'Russian Bonds'!D460</f>
        <v>-9.9999999999997868E-3</v>
      </c>
      <c r="E460">
        <f>'Russian Bonds'!E461-'Russian Bonds'!E460</f>
        <v>0</v>
      </c>
      <c r="F460">
        <f>'Russian Bonds'!F461-'Russian Bonds'!F460</f>
        <v>0</v>
      </c>
      <c r="G460">
        <f>'Russian Bonds'!G461-'Russian Bonds'!G460</f>
        <v>0</v>
      </c>
      <c r="H460">
        <f>'Russian Bonds'!H461-'Russian Bonds'!H460</f>
        <v>9.9999999999997868E-3</v>
      </c>
      <c r="I460">
        <f>'Russian Bonds'!I461-'Russian Bonds'!I460</f>
        <v>0</v>
      </c>
      <c r="J460">
        <f>'Russian Bonds'!J461-'Russian Bonds'!J460</f>
        <v>0</v>
      </c>
      <c r="K460">
        <f>'Russian Bonds'!K461-'Russian Bonds'!K460</f>
        <v>0</v>
      </c>
      <c r="L460">
        <f>'Russian Bonds'!L461-'Russian Bonds'!L460</f>
        <v>0</v>
      </c>
      <c r="M460">
        <f>'Russian Bonds'!M461-'Russian Bonds'!M460</f>
        <v>9.9999999999997868E-3</v>
      </c>
      <c r="O460" s="129">
        <f t="shared" si="51"/>
        <v>9.9999999999997868E-3</v>
      </c>
      <c r="P460" s="170">
        <f>List1R!X517</f>
        <v>5.7317682674560047</v>
      </c>
    </row>
    <row r="461" spans="1:16" x14ac:dyDescent="0.2">
      <c r="A461" s="106">
        <v>41601</v>
      </c>
      <c r="B461">
        <f>'Russian Bonds'!B462-'Russian Bonds'!B461</f>
        <v>-2.0000000000000462E-2</v>
      </c>
      <c r="C461">
        <f>'Russian Bonds'!C462-'Russian Bonds'!C461</f>
        <v>-2.0000000000000462E-2</v>
      </c>
      <c r="D461">
        <f>'Russian Bonds'!D462-'Russian Bonds'!D461</f>
        <v>-2.0000000000000462E-2</v>
      </c>
      <c r="E461">
        <f>'Russian Bonds'!E462-'Russian Bonds'!E461</f>
        <v>-1.9999999999999574E-2</v>
      </c>
      <c r="F461">
        <f>'Russian Bonds'!F462-'Russian Bonds'!F461</f>
        <v>0</v>
      </c>
      <c r="G461">
        <f>'Russian Bonds'!G462-'Russian Bonds'!G461</f>
        <v>-1.0000000000000675E-2</v>
      </c>
      <c r="H461">
        <f>'Russian Bonds'!H462-'Russian Bonds'!H461</f>
        <v>-3.0000000000000249E-2</v>
      </c>
      <c r="I461">
        <f>'Russian Bonds'!I462-'Russian Bonds'!I461</f>
        <v>-3.0000000000000249E-2</v>
      </c>
      <c r="J461">
        <f>'Russian Bonds'!J462-'Russian Bonds'!J461</f>
        <v>-1.9999999999999574E-2</v>
      </c>
      <c r="K461">
        <f>'Russian Bonds'!K462-'Russian Bonds'!K461</f>
        <v>-9.9999999999997868E-3</v>
      </c>
      <c r="L461">
        <f>'Russian Bonds'!L462-'Russian Bonds'!L461</f>
        <v>0</v>
      </c>
      <c r="M461">
        <f>'Russian Bonds'!M462-'Russian Bonds'!M461</f>
        <v>-9.9999999999997868E-3</v>
      </c>
      <c r="O461" s="129">
        <f t="shared" si="51"/>
        <v>0</v>
      </c>
      <c r="P461" s="170">
        <f>List1R!X518</f>
        <v>5.7259186115618181</v>
      </c>
    </row>
    <row r="462" spans="1:16" x14ac:dyDescent="0.2">
      <c r="A462" s="106">
        <v>41604</v>
      </c>
      <c r="B462">
        <f>'Russian Bonds'!B463-'Russian Bonds'!B462</f>
        <v>-5.9999999999999609E-2</v>
      </c>
      <c r="C462">
        <f>'Russian Bonds'!C463-'Russian Bonds'!C462</f>
        <v>-5.9999999999999609E-2</v>
      </c>
      <c r="D462">
        <f>'Russian Bonds'!D463-'Russian Bonds'!D462</f>
        <v>-4.9999999999999822E-2</v>
      </c>
      <c r="E462">
        <f>'Russian Bonds'!E463-'Russian Bonds'!E462</f>
        <v>-4.9999999999999822E-2</v>
      </c>
      <c r="F462">
        <f>'Russian Bonds'!F463-'Russian Bonds'!F462</f>
        <v>-4.0000000000000036E-2</v>
      </c>
      <c r="G462">
        <f>'Russian Bonds'!G463-'Russian Bonds'!G462</f>
        <v>-1.9999999999999574E-2</v>
      </c>
      <c r="H462">
        <f>'Russian Bonds'!H463-'Russian Bonds'!H462</f>
        <v>-9.9999999999997868E-3</v>
      </c>
      <c r="I462">
        <f>'Russian Bonds'!I463-'Russian Bonds'!I462</f>
        <v>-1.9999999999999574E-2</v>
      </c>
      <c r="J462">
        <f>'Russian Bonds'!J463-'Russian Bonds'!J462</f>
        <v>-9.9999999999997868E-3</v>
      </c>
      <c r="K462">
        <f>'Russian Bonds'!K463-'Russian Bonds'!K462</f>
        <v>-9.9999999999997868E-3</v>
      </c>
      <c r="L462">
        <f>'Russian Bonds'!L463-'Russian Bonds'!L462</f>
        <v>0</v>
      </c>
      <c r="M462">
        <f>'Russian Bonds'!M463-'Russian Bonds'!M462</f>
        <v>9.9999999999997868E-3</v>
      </c>
      <c r="O462" s="129">
        <f t="shared" si="51"/>
        <v>9.9999999999997868E-3</v>
      </c>
      <c r="P462" s="170">
        <f>List1R!X519</f>
        <v>5.7259867855731494</v>
      </c>
    </row>
    <row r="463" spans="1:16" x14ac:dyDescent="0.2">
      <c r="A463" s="106">
        <v>41605</v>
      </c>
      <c r="B463">
        <f>'Russian Bonds'!B464-'Russian Bonds'!B463</f>
        <v>9.9999999999997868E-3</v>
      </c>
      <c r="C463">
        <f>'Russian Bonds'!C464-'Russian Bonds'!C463</f>
        <v>9.9999999999997868E-3</v>
      </c>
      <c r="D463">
        <f>'Russian Bonds'!D464-'Russian Bonds'!D463</f>
        <v>1.0000000000000675E-2</v>
      </c>
      <c r="E463">
        <f>'Russian Bonds'!E464-'Russian Bonds'!E463</f>
        <v>9.9999999999997868E-3</v>
      </c>
      <c r="F463">
        <f>'Russian Bonds'!F464-'Russian Bonds'!F463</f>
        <v>0</v>
      </c>
      <c r="G463">
        <f>'Russian Bonds'!G464-'Russian Bonds'!G463</f>
        <v>9.9999999999997868E-3</v>
      </c>
      <c r="H463">
        <f>'Russian Bonds'!H464-'Russian Bonds'!H463</f>
        <v>9.9999999999997868E-3</v>
      </c>
      <c r="I463">
        <f>'Russian Bonds'!I464-'Russian Bonds'!I463</f>
        <v>1.9999999999999574E-2</v>
      </c>
      <c r="J463">
        <f>'Russian Bonds'!J464-'Russian Bonds'!J463</f>
        <v>9.9999999999997868E-3</v>
      </c>
      <c r="K463">
        <f>'Russian Bonds'!K464-'Russian Bonds'!K463</f>
        <v>9.9999999999997868E-3</v>
      </c>
      <c r="L463">
        <f>'Russian Bonds'!L464-'Russian Bonds'!L463</f>
        <v>9.9999999999997868E-3</v>
      </c>
      <c r="M463">
        <f>'Russian Bonds'!M464-'Russian Bonds'!M463</f>
        <v>9.9999999999997868E-3</v>
      </c>
      <c r="O463" s="129">
        <f t="shared" si="51"/>
        <v>1.9999999999999574E-2</v>
      </c>
      <c r="P463" s="170">
        <f>List1R!X520</f>
        <v>5.7274773947900606</v>
      </c>
    </row>
    <row r="464" spans="1:16" x14ac:dyDescent="0.2">
      <c r="A464" s="106">
        <v>41606</v>
      </c>
      <c r="B464">
        <f>'Russian Bonds'!B465-'Russian Bonds'!B464</f>
        <v>2.0000000000000462E-2</v>
      </c>
      <c r="C464">
        <f>'Russian Bonds'!C465-'Russian Bonds'!C464</f>
        <v>1.0000000000000675E-2</v>
      </c>
      <c r="D464">
        <f>'Russian Bonds'!D465-'Russian Bonds'!D464</f>
        <v>9.9999999999997868E-3</v>
      </c>
      <c r="E464">
        <f>'Russian Bonds'!E465-'Russian Bonds'!E464</f>
        <v>0</v>
      </c>
      <c r="F464">
        <f>'Russian Bonds'!F465-'Russian Bonds'!F464</f>
        <v>0</v>
      </c>
      <c r="G464">
        <f>'Russian Bonds'!G465-'Russian Bonds'!G464</f>
        <v>-9.9999999999997868E-3</v>
      </c>
      <c r="H464">
        <f>'Russian Bonds'!H465-'Russian Bonds'!H464</f>
        <v>0</v>
      </c>
      <c r="I464">
        <f>'Russian Bonds'!I465-'Russian Bonds'!I464</f>
        <v>0</v>
      </c>
      <c r="J464">
        <f>'Russian Bonds'!J465-'Russian Bonds'!J464</f>
        <v>-9.9999999999997868E-3</v>
      </c>
      <c r="K464">
        <f>'Russian Bonds'!K465-'Russian Bonds'!K464</f>
        <v>-2.0000000000000462E-2</v>
      </c>
      <c r="L464">
        <f>'Russian Bonds'!L465-'Russian Bonds'!L464</f>
        <v>-1.9999999999999574E-2</v>
      </c>
      <c r="M464">
        <f>'Russian Bonds'!M465-'Russian Bonds'!M464</f>
        <v>-1.9999999999999574E-2</v>
      </c>
      <c r="O464" s="129">
        <f t="shared" si="51"/>
        <v>1.0000000000000675E-2</v>
      </c>
      <c r="P464" s="170">
        <f>List1R!X521</f>
        <v>5.7276371082897448</v>
      </c>
    </row>
    <row r="465" spans="1:16" x14ac:dyDescent="0.2">
      <c r="A465" s="106">
        <v>41607</v>
      </c>
      <c r="B465">
        <f>'Russian Bonds'!B466-'Russian Bonds'!B465</f>
        <v>-6.0000000000000497E-2</v>
      </c>
      <c r="C465">
        <f>'Russian Bonds'!C466-'Russian Bonds'!C465</f>
        <v>-5.0000000000000711E-2</v>
      </c>
      <c r="D465">
        <f>'Russian Bonds'!D466-'Russian Bonds'!D465</f>
        <v>-6.0000000000000497E-2</v>
      </c>
      <c r="E465">
        <f>'Russian Bonds'!E466-'Russian Bonds'!E465</f>
        <v>-4.9999999999999822E-2</v>
      </c>
      <c r="F465">
        <f>'Russian Bonds'!F466-'Russian Bonds'!F465</f>
        <v>-6.0000000000000497E-2</v>
      </c>
      <c r="G465">
        <f>'Russian Bonds'!G466-'Russian Bonds'!G465</f>
        <v>-6.0000000000000497E-2</v>
      </c>
      <c r="H465">
        <f>'Russian Bonds'!H466-'Russian Bonds'!H465</f>
        <v>-4.0000000000000036E-2</v>
      </c>
      <c r="I465">
        <f>'Russian Bonds'!I466-'Russian Bonds'!I465</f>
        <v>-1.9999999999999574E-2</v>
      </c>
      <c r="J465">
        <f>'Russian Bonds'!J466-'Russian Bonds'!J465</f>
        <v>0</v>
      </c>
      <c r="K465">
        <f>'Russian Bonds'!K466-'Russian Bonds'!K465</f>
        <v>1.0000000000000675E-2</v>
      </c>
      <c r="L465">
        <f>'Russian Bonds'!L466-'Russian Bonds'!L465</f>
        <v>9.9999999999997868E-3</v>
      </c>
      <c r="M465">
        <f>'Russian Bonds'!M466-'Russian Bonds'!M465</f>
        <v>1.9999999999999574E-2</v>
      </c>
      <c r="O465" s="129">
        <f t="shared" si="51"/>
        <v>1.9999999999999574E-2</v>
      </c>
      <c r="P465" s="170">
        <f>List1R!X522</f>
        <v>5.7248311811605159</v>
      </c>
    </row>
    <row r="466" spans="1:16" x14ac:dyDescent="0.2">
      <c r="A466" s="106">
        <v>41608</v>
      </c>
      <c r="B466">
        <f>'Russian Bonds'!B467-'Russian Bonds'!B466</f>
        <v>0</v>
      </c>
      <c r="C466">
        <f>'Russian Bonds'!C467-'Russian Bonds'!C466</f>
        <v>-9.9999999999997868E-3</v>
      </c>
      <c r="D466">
        <f>'Russian Bonds'!D467-'Russian Bonds'!D466</f>
        <v>0</v>
      </c>
      <c r="E466">
        <f>'Russian Bonds'!E467-'Russian Bonds'!E466</f>
        <v>-1.0000000000000675E-2</v>
      </c>
      <c r="F466">
        <f>'Russian Bonds'!F467-'Russian Bonds'!F466</f>
        <v>0</v>
      </c>
      <c r="G466">
        <f>'Russian Bonds'!G467-'Russian Bonds'!G466</f>
        <v>1.0000000000000675E-2</v>
      </c>
      <c r="H466">
        <f>'Russian Bonds'!H467-'Russian Bonds'!H466</f>
        <v>1.0000000000000675E-2</v>
      </c>
      <c r="I466">
        <f>'Russian Bonds'!I467-'Russian Bonds'!I466</f>
        <v>1.9999999999999574E-2</v>
      </c>
      <c r="J466">
        <f>'Russian Bonds'!J467-'Russian Bonds'!J466</f>
        <v>1.9999999999999574E-2</v>
      </c>
      <c r="K466">
        <f>'Russian Bonds'!K467-'Russian Bonds'!K466</f>
        <v>2.9999999999999361E-2</v>
      </c>
      <c r="L466">
        <f>'Russian Bonds'!L467-'Russian Bonds'!L466</f>
        <v>4.0000000000000924E-2</v>
      </c>
      <c r="M466">
        <f>'Russian Bonds'!M467-'Russian Bonds'!M466</f>
        <v>2.9999999999999361E-2</v>
      </c>
      <c r="O466" s="129">
        <f t="shared" si="51"/>
        <v>4.0000000000000924E-2</v>
      </c>
      <c r="P466" s="170">
        <f>List1R!X523</f>
        <v>5.72993159780063</v>
      </c>
    </row>
    <row r="467" spans="1:16" x14ac:dyDescent="0.2">
      <c r="A467" s="106">
        <v>41611</v>
      </c>
      <c r="B467">
        <f>'Russian Bonds'!B468-'Russian Bonds'!B467</f>
        <v>-9.9999999999997868E-3</v>
      </c>
      <c r="C467">
        <f>'Russian Bonds'!C468-'Russian Bonds'!C467</f>
        <v>0</v>
      </c>
      <c r="D467">
        <f>'Russian Bonds'!D468-'Russian Bonds'!D467</f>
        <v>0</v>
      </c>
      <c r="E467">
        <f>'Russian Bonds'!E468-'Russian Bonds'!E467</f>
        <v>0</v>
      </c>
      <c r="F467">
        <f>'Russian Bonds'!F468-'Russian Bonds'!F467</f>
        <v>0</v>
      </c>
      <c r="G467">
        <f>'Russian Bonds'!G468-'Russian Bonds'!G467</f>
        <v>-1.0000000000000675E-2</v>
      </c>
      <c r="H467">
        <f>'Russian Bonds'!H468-'Russian Bonds'!H467</f>
        <v>-2.0000000000000462E-2</v>
      </c>
      <c r="I467">
        <f>'Russian Bonds'!I468-'Russian Bonds'!I467</f>
        <v>-3.9999999999999147E-2</v>
      </c>
      <c r="J467">
        <f>'Russian Bonds'!J468-'Russian Bonds'!J467</f>
        <v>-3.0000000000000249E-2</v>
      </c>
      <c r="K467">
        <f>'Russian Bonds'!K468-'Russian Bonds'!K467</f>
        <v>-1.9999999999999574E-2</v>
      </c>
      <c r="L467">
        <f>'Russian Bonds'!L468-'Russian Bonds'!L467</f>
        <v>-3.0000000000001137E-2</v>
      </c>
      <c r="M467">
        <f>'Russian Bonds'!M468-'Russian Bonds'!M467</f>
        <v>-2.9999999999999361E-2</v>
      </c>
      <c r="O467" s="129">
        <f t="shared" si="51"/>
        <v>0</v>
      </c>
      <c r="P467" s="170">
        <f>List1R!X524</f>
        <v>5.725699584686577</v>
      </c>
    </row>
    <row r="468" spans="1:16" x14ac:dyDescent="0.2">
      <c r="A468" s="106">
        <v>41612</v>
      </c>
      <c r="B468">
        <f>'Russian Bonds'!B469-'Russian Bonds'!B468</f>
        <v>-9.9999999999997868E-3</v>
      </c>
      <c r="C468">
        <f>'Russian Bonds'!C469-'Russian Bonds'!C468</f>
        <v>-1.9999999999999574E-2</v>
      </c>
      <c r="D468">
        <f>'Russian Bonds'!D469-'Russian Bonds'!D468</f>
        <v>-1.9999999999999574E-2</v>
      </c>
      <c r="E468">
        <f>'Russian Bonds'!E469-'Russian Bonds'!E468</f>
        <v>-1.9999999999999574E-2</v>
      </c>
      <c r="F468">
        <f>'Russian Bonds'!F469-'Russian Bonds'!F468</f>
        <v>-1.9999999999999574E-2</v>
      </c>
      <c r="G468">
        <f>'Russian Bonds'!G469-'Russian Bonds'!G468</f>
        <v>-1.9999999999999574E-2</v>
      </c>
      <c r="H468">
        <f>'Russian Bonds'!H469-'Russian Bonds'!H468</f>
        <v>0</v>
      </c>
      <c r="I468">
        <f>'Russian Bonds'!I469-'Russian Bonds'!I468</f>
        <v>1.9999999999999574E-2</v>
      </c>
      <c r="J468">
        <f>'Russian Bonds'!J469-'Russian Bonds'!J468</f>
        <v>1.0000000000000675E-2</v>
      </c>
      <c r="K468">
        <f>'Russian Bonds'!K469-'Russian Bonds'!K468</f>
        <v>9.9999999999997868E-3</v>
      </c>
      <c r="L468">
        <f>'Russian Bonds'!L469-'Russian Bonds'!L468</f>
        <v>9.9999999999997868E-3</v>
      </c>
      <c r="M468">
        <f>'Russian Bonds'!M469-'Russian Bonds'!M468</f>
        <v>1.9999999999999574E-2</v>
      </c>
      <c r="O468" s="129">
        <f t="shared" si="51"/>
        <v>1.9999999999999574E-2</v>
      </c>
      <c r="P468" s="170">
        <f>List1R!X525</f>
        <v>5.7154880389981662</v>
      </c>
    </row>
    <row r="469" spans="1:16" x14ac:dyDescent="0.2">
      <c r="A469" s="106">
        <v>41613</v>
      </c>
      <c r="B469">
        <f>'Russian Bonds'!B470-'Russian Bonds'!B469</f>
        <v>9.9999999999997868E-3</v>
      </c>
      <c r="C469">
        <f>'Russian Bonds'!C470-'Russian Bonds'!C469</f>
        <v>1.9999999999999574E-2</v>
      </c>
      <c r="D469">
        <f>'Russian Bonds'!D470-'Russian Bonds'!D469</f>
        <v>9.9999999999997868E-3</v>
      </c>
      <c r="E469">
        <f>'Russian Bonds'!E470-'Russian Bonds'!E469</f>
        <v>1.9999999999999574E-2</v>
      </c>
      <c r="F469">
        <f>'Russian Bonds'!F470-'Russian Bonds'!F469</f>
        <v>9.9999999999997868E-3</v>
      </c>
      <c r="G469">
        <f>'Russian Bonds'!G470-'Russian Bonds'!G469</f>
        <v>9.9999999999997868E-3</v>
      </c>
      <c r="H469">
        <f>'Russian Bonds'!H470-'Russian Bonds'!H469</f>
        <v>-1.9999999999999574E-2</v>
      </c>
      <c r="I469">
        <f>'Russian Bonds'!I470-'Russian Bonds'!I469</f>
        <v>-3.0000000000000249E-2</v>
      </c>
      <c r="J469">
        <f>'Russian Bonds'!J470-'Russian Bonds'!J469</f>
        <v>0</v>
      </c>
      <c r="K469">
        <f>'Russian Bonds'!K470-'Russian Bonds'!K469</f>
        <v>9.9999999999997868E-3</v>
      </c>
      <c r="L469">
        <f>'Russian Bonds'!L470-'Russian Bonds'!L469</f>
        <v>2.000000000000135E-2</v>
      </c>
      <c r="M469">
        <f>'Russian Bonds'!M470-'Russian Bonds'!M469</f>
        <v>1.9999999999999574E-2</v>
      </c>
      <c r="O469" s="129">
        <f t="shared" si="51"/>
        <v>2.000000000000135E-2</v>
      </c>
      <c r="P469" s="170">
        <f>List1R!X526</f>
        <v>5.7241955123403816</v>
      </c>
    </row>
    <row r="470" spans="1:16" x14ac:dyDescent="0.2">
      <c r="A470" s="106">
        <v>41614</v>
      </c>
      <c r="B470">
        <f>'Russian Bonds'!B471-'Russian Bonds'!B470</f>
        <v>-4.0000000000000036E-2</v>
      </c>
      <c r="C470">
        <f>'Russian Bonds'!C471-'Russian Bonds'!C470</f>
        <v>-4.0000000000000036E-2</v>
      </c>
      <c r="D470">
        <f>'Russian Bonds'!D471-'Russian Bonds'!D470</f>
        <v>-3.0000000000000249E-2</v>
      </c>
      <c r="E470">
        <f>'Russian Bonds'!E471-'Russian Bonds'!E470</f>
        <v>-2.9999999999999361E-2</v>
      </c>
      <c r="F470">
        <f>'Russian Bonds'!F471-'Russian Bonds'!F470</f>
        <v>-1.9999999999999574E-2</v>
      </c>
      <c r="G470">
        <f>'Russian Bonds'!G471-'Russian Bonds'!G470</f>
        <v>-1.9999999999999574E-2</v>
      </c>
      <c r="H470">
        <f>'Russian Bonds'!H471-'Russian Bonds'!H470</f>
        <v>-1.0000000000000675E-2</v>
      </c>
      <c r="I470">
        <f>'Russian Bonds'!I471-'Russian Bonds'!I470</f>
        <v>-9.9999999999997868E-3</v>
      </c>
      <c r="J470">
        <f>'Russian Bonds'!J471-'Russian Bonds'!J470</f>
        <v>-1.0000000000000675E-2</v>
      </c>
      <c r="K470">
        <f>'Russian Bonds'!K471-'Russian Bonds'!K470</f>
        <v>0</v>
      </c>
      <c r="L470">
        <f>'Russian Bonds'!L471-'Russian Bonds'!L470</f>
        <v>9.9999999999997868E-3</v>
      </c>
      <c r="M470">
        <f>'Russian Bonds'!M471-'Russian Bonds'!M470</f>
        <v>2.000000000000135E-2</v>
      </c>
      <c r="O470" s="129">
        <f t="shared" si="51"/>
        <v>2.000000000000135E-2</v>
      </c>
      <c r="P470" s="170">
        <f>List1R!X527</f>
        <v>5.7203726484790893</v>
      </c>
    </row>
    <row r="471" spans="1:16" x14ac:dyDescent="0.2">
      <c r="A471" s="106">
        <v>41615</v>
      </c>
      <c r="B471">
        <f>'Russian Bonds'!B472-'Russian Bonds'!B471</f>
        <v>9.9999999999997868E-3</v>
      </c>
      <c r="C471">
        <f>'Russian Bonds'!C472-'Russian Bonds'!C471</f>
        <v>9.9999999999997868E-3</v>
      </c>
      <c r="D471">
        <f>'Russian Bonds'!D472-'Russian Bonds'!D471</f>
        <v>1.0000000000000675E-2</v>
      </c>
      <c r="E471">
        <f>'Russian Bonds'!E472-'Russian Bonds'!E471</f>
        <v>9.9999999999997868E-3</v>
      </c>
      <c r="F471">
        <f>'Russian Bonds'!F472-'Russian Bonds'!F471</f>
        <v>9.9999999999997868E-3</v>
      </c>
      <c r="G471">
        <f>'Russian Bonds'!G472-'Russian Bonds'!G471</f>
        <v>0</v>
      </c>
      <c r="H471">
        <f>'Russian Bonds'!H472-'Russian Bonds'!H471</f>
        <v>1.0000000000000675E-2</v>
      </c>
      <c r="I471">
        <f>'Russian Bonds'!I472-'Russian Bonds'!I471</f>
        <v>9.9999999999997868E-3</v>
      </c>
      <c r="J471">
        <f>'Russian Bonds'!J472-'Russian Bonds'!J471</f>
        <v>0</v>
      </c>
      <c r="K471">
        <f>'Russian Bonds'!K472-'Russian Bonds'!K471</f>
        <v>-9.9999999999997868E-3</v>
      </c>
      <c r="L471">
        <f>'Russian Bonds'!L472-'Russian Bonds'!L471</f>
        <v>-9.9999999999997868E-3</v>
      </c>
      <c r="M471">
        <f>'Russian Bonds'!M472-'Russian Bonds'!M471</f>
        <v>-2.000000000000135E-2</v>
      </c>
      <c r="O471" s="129">
        <f t="shared" si="51"/>
        <v>1.0000000000000675E-2</v>
      </c>
      <c r="P471" s="170">
        <f>List1R!X528</f>
        <v>5.7167373145381504</v>
      </c>
    </row>
    <row r="472" spans="1:16" x14ac:dyDescent="0.2">
      <c r="A472" s="106">
        <v>41618</v>
      </c>
      <c r="B472">
        <f>'Russian Bonds'!B473-'Russian Bonds'!B472</f>
        <v>-4.0000000000000036E-2</v>
      </c>
      <c r="C472">
        <f>'Russian Bonds'!C473-'Russian Bonds'!C472</f>
        <v>-2.9999999999999361E-2</v>
      </c>
      <c r="D472">
        <f>'Russian Bonds'!D473-'Russian Bonds'!D472</f>
        <v>-2.0000000000000462E-2</v>
      </c>
      <c r="E472">
        <f>'Russian Bonds'!E473-'Russian Bonds'!E472</f>
        <v>-2.0000000000000462E-2</v>
      </c>
      <c r="F472">
        <f>'Russian Bonds'!F473-'Russian Bonds'!F472</f>
        <v>-2.0000000000000462E-2</v>
      </c>
      <c r="G472">
        <f>'Russian Bonds'!G473-'Russian Bonds'!G472</f>
        <v>-2.0000000000000462E-2</v>
      </c>
      <c r="H472">
        <f>'Russian Bonds'!H473-'Russian Bonds'!H472</f>
        <v>-2.0000000000000462E-2</v>
      </c>
      <c r="I472">
        <f>'Russian Bonds'!I473-'Russian Bonds'!I472</f>
        <v>0</v>
      </c>
      <c r="J472">
        <f>'Russian Bonds'!J473-'Russian Bonds'!J472</f>
        <v>1.0000000000000675E-2</v>
      </c>
      <c r="K472">
        <f>'Russian Bonds'!K473-'Russian Bonds'!K472</f>
        <v>0</v>
      </c>
      <c r="L472">
        <f>'Russian Bonds'!L473-'Russian Bonds'!L472</f>
        <v>-1.0000000000001563E-2</v>
      </c>
      <c r="M472">
        <f>'Russian Bonds'!M473-'Russian Bonds'!M472</f>
        <v>-9.9999999999997868E-3</v>
      </c>
      <c r="O472" s="129">
        <f t="shared" si="51"/>
        <v>1.0000000000000675E-2</v>
      </c>
      <c r="P472" s="170">
        <f>List1R!X529</f>
        <v>5.714862417586974</v>
      </c>
    </row>
    <row r="473" spans="1:16" x14ac:dyDescent="0.2">
      <c r="A473" s="106">
        <v>41619</v>
      </c>
      <c r="B473">
        <f>'Russian Bonds'!B474-'Russian Bonds'!B473</f>
        <v>-4.0000000000000036E-2</v>
      </c>
      <c r="C473">
        <f>'Russian Bonds'!C474-'Russian Bonds'!C473</f>
        <v>-4.0000000000000036E-2</v>
      </c>
      <c r="D473">
        <f>'Russian Bonds'!D474-'Russian Bonds'!D473</f>
        <v>-4.0000000000000036E-2</v>
      </c>
      <c r="E473">
        <f>'Russian Bonds'!E474-'Russian Bonds'!E473</f>
        <v>-1.9999999999999574E-2</v>
      </c>
      <c r="F473">
        <f>'Russian Bonds'!F474-'Russian Bonds'!F473</f>
        <v>1.0000000000000675E-2</v>
      </c>
      <c r="G473">
        <f>'Russian Bonds'!G474-'Russian Bonds'!G473</f>
        <v>2.0000000000000462E-2</v>
      </c>
      <c r="H473">
        <f>'Russian Bonds'!H474-'Russian Bonds'!H473</f>
        <v>9.9999999999997868E-3</v>
      </c>
      <c r="I473">
        <f>'Russian Bonds'!I474-'Russian Bonds'!I473</f>
        <v>0</v>
      </c>
      <c r="J473">
        <f>'Russian Bonds'!J474-'Russian Bonds'!J473</f>
        <v>0</v>
      </c>
      <c r="K473">
        <f>'Russian Bonds'!K474-'Russian Bonds'!K473</f>
        <v>9.9999999999997868E-3</v>
      </c>
      <c r="L473">
        <f>'Russian Bonds'!L474-'Russian Bonds'!L473</f>
        <v>1.0000000000001563E-2</v>
      </c>
      <c r="M473">
        <f>'Russian Bonds'!M474-'Russian Bonds'!M473</f>
        <v>9.9999999999997868E-3</v>
      </c>
      <c r="O473" s="129">
        <f t="shared" si="51"/>
        <v>2.0000000000000462E-2</v>
      </c>
      <c r="P473" s="170">
        <f>List1R!X530</f>
        <v>5.7172261230717263</v>
      </c>
    </row>
    <row r="474" spans="1:16" x14ac:dyDescent="0.2">
      <c r="A474" s="106">
        <v>41620</v>
      </c>
      <c r="B474">
        <f>'Russian Bonds'!B475-'Russian Bonds'!B474</f>
        <v>3.0000000000000249E-2</v>
      </c>
      <c r="C474">
        <f>'Russian Bonds'!C475-'Russian Bonds'!C474</f>
        <v>2.9999999999999361E-2</v>
      </c>
      <c r="D474">
        <f>'Russian Bonds'!D475-'Russian Bonds'!D474</f>
        <v>2.0000000000000462E-2</v>
      </c>
      <c r="E474">
        <f>'Russian Bonds'!E475-'Russian Bonds'!E474</f>
        <v>9.9999999999997868E-3</v>
      </c>
      <c r="F474">
        <f>'Russian Bonds'!F475-'Russian Bonds'!F474</f>
        <v>-1.0000000000000675E-2</v>
      </c>
      <c r="G474">
        <f>'Russian Bonds'!G475-'Russian Bonds'!G474</f>
        <v>-2.0000000000000462E-2</v>
      </c>
      <c r="H474">
        <f>'Russian Bonds'!H475-'Russian Bonds'!H474</f>
        <v>-9.9999999999997868E-3</v>
      </c>
      <c r="I474">
        <f>'Russian Bonds'!I475-'Russian Bonds'!I474</f>
        <v>0</v>
      </c>
      <c r="J474">
        <f>'Russian Bonds'!J475-'Russian Bonds'!J474</f>
        <v>0</v>
      </c>
      <c r="K474">
        <f>'Russian Bonds'!K475-'Russian Bonds'!K474</f>
        <v>0</v>
      </c>
      <c r="L474">
        <f>'Russian Bonds'!L475-'Russian Bonds'!L474</f>
        <v>0</v>
      </c>
      <c r="M474">
        <f>'Russian Bonds'!M475-'Russian Bonds'!M474</f>
        <v>9.9999999999997868E-3</v>
      </c>
      <c r="O474" s="129">
        <f t="shared" si="51"/>
        <v>2.9999999999999361E-2</v>
      </c>
      <c r="P474" s="170">
        <f>List1R!X531</f>
        <v>5.7175627353059237</v>
      </c>
    </row>
    <row r="475" spans="1:16" x14ac:dyDescent="0.2">
      <c r="A475" s="106">
        <v>41621</v>
      </c>
      <c r="B475">
        <f>'Russian Bonds'!B476-'Russian Bonds'!B475</f>
        <v>-0.17999999999999972</v>
      </c>
      <c r="C475">
        <f>'Russian Bonds'!C476-'Russian Bonds'!C475</f>
        <v>-0.17999999999999972</v>
      </c>
      <c r="D475">
        <f>'Russian Bonds'!D476-'Russian Bonds'!D475</f>
        <v>-0.16000000000000014</v>
      </c>
      <c r="E475">
        <f>'Russian Bonds'!E476-'Russian Bonds'!E475</f>
        <v>-0.16000000000000014</v>
      </c>
      <c r="F475">
        <f>'Russian Bonds'!F476-'Russian Bonds'!F475</f>
        <v>-0.12000000000000011</v>
      </c>
      <c r="G475">
        <f>'Russian Bonds'!G476-'Russian Bonds'!G475</f>
        <v>-8.9999999999999858E-2</v>
      </c>
      <c r="H475">
        <f>'Russian Bonds'!H476-'Russian Bonds'!H475</f>
        <v>-7.0000000000000284E-2</v>
      </c>
      <c r="I475">
        <f>'Russian Bonds'!I476-'Russian Bonds'!I475</f>
        <v>-4.9999999999999822E-2</v>
      </c>
      <c r="J475">
        <f>'Russian Bonds'!J476-'Russian Bonds'!J475</f>
        <v>-2.0000000000000462E-2</v>
      </c>
      <c r="K475">
        <f>'Russian Bonds'!K476-'Russian Bonds'!K475</f>
        <v>0</v>
      </c>
      <c r="L475">
        <f>'Russian Bonds'!L476-'Russian Bonds'!L475</f>
        <v>9.9999999999997868E-3</v>
      </c>
      <c r="M475">
        <f>'Russian Bonds'!M476-'Russian Bonds'!M475</f>
        <v>3.0000000000001137E-2</v>
      </c>
      <c r="O475" s="129">
        <f t="shared" si="51"/>
        <v>3.0000000000001137E-2</v>
      </c>
      <c r="P475" s="170">
        <f>List1R!X532</f>
        <v>5.7155764273621399</v>
      </c>
    </row>
    <row r="476" spans="1:16" x14ac:dyDescent="0.2">
      <c r="A476" s="106">
        <v>41622</v>
      </c>
      <c r="B476">
        <f>'Russian Bonds'!B477-'Russian Bonds'!B476</f>
        <v>4.0000000000000036E-2</v>
      </c>
      <c r="C476">
        <f>'Russian Bonds'!C477-'Russian Bonds'!C476</f>
        <v>4.0000000000000036E-2</v>
      </c>
      <c r="D476">
        <f>'Russian Bonds'!D477-'Russian Bonds'!D476</f>
        <v>1.9999999999999574E-2</v>
      </c>
      <c r="E476">
        <f>'Russian Bonds'!E477-'Russian Bonds'!E476</f>
        <v>1.0000000000000675E-2</v>
      </c>
      <c r="F476">
        <f>'Russian Bonds'!F477-'Russian Bonds'!F476</f>
        <v>-2.9999999999999361E-2</v>
      </c>
      <c r="G476">
        <f>'Russian Bonds'!G477-'Russian Bonds'!G476</f>
        <v>-4.0000000000000036E-2</v>
      </c>
      <c r="H476">
        <f>'Russian Bonds'!H477-'Russian Bonds'!H476</f>
        <v>-3.9999999999999147E-2</v>
      </c>
      <c r="I476">
        <f>'Russian Bonds'!I477-'Russian Bonds'!I476</f>
        <v>-1.9999999999999574E-2</v>
      </c>
      <c r="J476">
        <f>'Russian Bonds'!J477-'Russian Bonds'!J476</f>
        <v>9.9999999999997868E-3</v>
      </c>
      <c r="K476">
        <f>'Russian Bonds'!K477-'Russian Bonds'!K476</f>
        <v>3.0000000000000249E-2</v>
      </c>
      <c r="L476">
        <f>'Russian Bonds'!L477-'Russian Bonds'!L476</f>
        <v>3.9999999999999147E-2</v>
      </c>
      <c r="M476">
        <f>'Russian Bonds'!M477-'Russian Bonds'!M476</f>
        <v>4.9999999999998934E-2</v>
      </c>
      <c r="O476" s="129">
        <f t="shared" si="51"/>
        <v>4.9999999999998934E-2</v>
      </c>
      <c r="P476" s="170">
        <f>List1R!X533</f>
        <v>5.715214153691889</v>
      </c>
    </row>
    <row r="477" spans="1:16" x14ac:dyDescent="0.2">
      <c r="A477" s="106">
        <v>41625</v>
      </c>
      <c r="B477">
        <f>'Russian Bonds'!B478-'Russian Bonds'!B477</f>
        <v>-3.0000000000000249E-2</v>
      </c>
      <c r="C477">
        <f>'Russian Bonds'!C478-'Russian Bonds'!C477</f>
        <v>-3.0000000000000249E-2</v>
      </c>
      <c r="D477">
        <f>'Russian Bonds'!D478-'Russian Bonds'!D477</f>
        <v>-2.9999999999999361E-2</v>
      </c>
      <c r="E477">
        <f>'Russian Bonds'!E478-'Russian Bonds'!E477</f>
        <v>-2.0000000000000462E-2</v>
      </c>
      <c r="F477">
        <f>'Russian Bonds'!F478-'Russian Bonds'!F477</f>
        <v>0</v>
      </c>
      <c r="G477">
        <f>'Russian Bonds'!G478-'Russian Bonds'!G477</f>
        <v>0</v>
      </c>
      <c r="H477">
        <f>'Russian Bonds'!H478-'Russian Bonds'!H477</f>
        <v>-1.0000000000000675E-2</v>
      </c>
      <c r="I477">
        <f>'Russian Bonds'!I478-'Russian Bonds'!I477</f>
        <v>-3.0000000000000249E-2</v>
      </c>
      <c r="J477">
        <f>'Russian Bonds'!J478-'Russian Bonds'!J477</f>
        <v>-9.9999999999997868E-3</v>
      </c>
      <c r="K477">
        <f>'Russian Bonds'!K478-'Russian Bonds'!K477</f>
        <v>2.9999999999999361E-2</v>
      </c>
      <c r="L477">
        <f>'Russian Bonds'!L478-'Russian Bonds'!L477</f>
        <v>6.0000000000000497E-2</v>
      </c>
      <c r="M477">
        <f>'Russian Bonds'!M478-'Russian Bonds'!M477</f>
        <v>8.9999999999999858E-2</v>
      </c>
      <c r="O477" s="129">
        <f t="shared" si="51"/>
        <v>8.9999999999999858E-2</v>
      </c>
      <c r="P477" s="170">
        <f>List1R!X534</f>
        <v>5.7110060347724447</v>
      </c>
    </row>
    <row r="478" spans="1:16" x14ac:dyDescent="0.2">
      <c r="A478" s="106">
        <v>41626</v>
      </c>
      <c r="B478">
        <f>'Russian Bonds'!B479-'Russian Bonds'!B478</f>
        <v>-2.0000000000000462E-2</v>
      </c>
      <c r="C478">
        <f>'Russian Bonds'!C479-'Russian Bonds'!C478</f>
        <v>-1.9999999999999574E-2</v>
      </c>
      <c r="D478">
        <f>'Russian Bonds'!D479-'Russian Bonds'!D478</f>
        <v>-1.0000000000000675E-2</v>
      </c>
      <c r="E478">
        <f>'Russian Bonds'!E479-'Russian Bonds'!E478</f>
        <v>-1.9999999999999574E-2</v>
      </c>
      <c r="F478">
        <f>'Russian Bonds'!F479-'Russian Bonds'!F478</f>
        <v>-2.0000000000000462E-2</v>
      </c>
      <c r="G478">
        <f>'Russian Bonds'!G479-'Russian Bonds'!G478</f>
        <v>-3.0000000000000249E-2</v>
      </c>
      <c r="H478">
        <f>'Russian Bonds'!H479-'Russian Bonds'!H478</f>
        <v>-4.9999999999999822E-2</v>
      </c>
      <c r="I478">
        <f>'Russian Bonds'!I479-'Russian Bonds'!I478</f>
        <v>-4.9999999999999822E-2</v>
      </c>
      <c r="J478">
        <f>'Russian Bonds'!J479-'Russian Bonds'!J478</f>
        <v>-4.0000000000000036E-2</v>
      </c>
      <c r="K478">
        <f>'Russian Bonds'!K479-'Russian Bonds'!K478</f>
        <v>-1.9999999999999574E-2</v>
      </c>
      <c r="L478">
        <f>'Russian Bonds'!L479-'Russian Bonds'!L478</f>
        <v>-9.9999999999997868E-3</v>
      </c>
      <c r="M478">
        <f>'Russian Bonds'!M479-'Russian Bonds'!M478</f>
        <v>-9.9999999999997868E-3</v>
      </c>
      <c r="O478" s="129">
        <f t="shared" si="51"/>
        <v>-9.9999999999997868E-3</v>
      </c>
      <c r="P478" s="170">
        <f>List1R!X535</f>
        <v>5.700826191500961</v>
      </c>
    </row>
    <row r="479" spans="1:16" x14ac:dyDescent="0.2">
      <c r="A479" s="106">
        <v>41627</v>
      </c>
      <c r="B479">
        <f>'Russian Bonds'!B480-'Russian Bonds'!B479</f>
        <v>-5.9999999999999609E-2</v>
      </c>
      <c r="C479">
        <f>'Russian Bonds'!C480-'Russian Bonds'!C479</f>
        <v>-6.0000000000000497E-2</v>
      </c>
      <c r="D479">
        <f>'Russian Bonds'!D480-'Russian Bonds'!D479</f>
        <v>-5.9999999999999609E-2</v>
      </c>
      <c r="E479">
        <f>'Russian Bonds'!E480-'Russian Bonds'!E479</f>
        <v>-6.0000000000000497E-2</v>
      </c>
      <c r="F479">
        <f>'Russian Bonds'!F480-'Russian Bonds'!F479</f>
        <v>-5.9999999999999609E-2</v>
      </c>
      <c r="G479">
        <f>'Russian Bonds'!G480-'Russian Bonds'!G479</f>
        <v>-4.9999999999999822E-2</v>
      </c>
      <c r="H479">
        <f>'Russian Bonds'!H480-'Russian Bonds'!H479</f>
        <v>-9.9999999999997868E-3</v>
      </c>
      <c r="I479">
        <f>'Russian Bonds'!I480-'Russian Bonds'!I479</f>
        <v>9.9999999999997868E-3</v>
      </c>
      <c r="J479">
        <f>'Russian Bonds'!J480-'Russian Bonds'!J479</f>
        <v>9.9999999999997868E-3</v>
      </c>
      <c r="K479">
        <f>'Russian Bonds'!K480-'Russian Bonds'!K479</f>
        <v>0</v>
      </c>
      <c r="L479">
        <f>'Russian Bonds'!L480-'Russian Bonds'!L479</f>
        <v>0</v>
      </c>
      <c r="M479">
        <f>'Russian Bonds'!M480-'Russian Bonds'!M479</f>
        <v>-9.9999999999997868E-3</v>
      </c>
      <c r="O479" s="129">
        <f t="shared" si="51"/>
        <v>9.9999999999997868E-3</v>
      </c>
      <c r="P479" s="170">
        <f>List1R!X536</f>
        <v>5.6893189742413224</v>
      </c>
    </row>
    <row r="480" spans="1:16" x14ac:dyDescent="0.2">
      <c r="A480" s="106">
        <v>41628</v>
      </c>
      <c r="B480">
        <f>'Russian Bonds'!B481-'Russian Bonds'!B480</f>
        <v>-4.9999999999999822E-2</v>
      </c>
      <c r="C480">
        <f>'Russian Bonds'!C481-'Russian Bonds'!C480</f>
        <v>-4.9999999999999822E-2</v>
      </c>
      <c r="D480">
        <f>'Russian Bonds'!D481-'Russian Bonds'!D480</f>
        <v>-4.9999999999999822E-2</v>
      </c>
      <c r="E480">
        <f>'Russian Bonds'!E481-'Russian Bonds'!E480</f>
        <v>-4.9999999999999822E-2</v>
      </c>
      <c r="F480">
        <f>'Russian Bonds'!F481-'Russian Bonds'!F480</f>
        <v>-4.0000000000000036E-2</v>
      </c>
      <c r="G480">
        <f>'Russian Bonds'!G481-'Russian Bonds'!G480</f>
        <v>-1.9999999999999574E-2</v>
      </c>
      <c r="H480">
        <f>'Russian Bonds'!H481-'Russian Bonds'!H480</f>
        <v>-9.9999999999997868E-3</v>
      </c>
      <c r="I480">
        <f>'Russian Bonds'!I481-'Russian Bonds'!I480</f>
        <v>9.9999999999997868E-3</v>
      </c>
      <c r="J480">
        <f>'Russian Bonds'!J481-'Russian Bonds'!J480</f>
        <v>3.0000000000000249E-2</v>
      </c>
      <c r="K480">
        <f>'Russian Bonds'!K481-'Russian Bonds'!K480</f>
        <v>6.0000000000000497E-2</v>
      </c>
      <c r="L480">
        <f>'Russian Bonds'!L481-'Russian Bonds'!L480</f>
        <v>8.9999999999999858E-2</v>
      </c>
      <c r="M480">
        <f>'Russian Bonds'!M481-'Russian Bonds'!M480</f>
        <v>0.14000000000000057</v>
      </c>
      <c r="O480" s="129">
        <f t="shared" si="51"/>
        <v>0.14000000000000057</v>
      </c>
      <c r="P480" s="170">
        <f>List1R!X537</f>
        <v>5.6941984902802574</v>
      </c>
    </row>
    <row r="481" spans="1:16" x14ac:dyDescent="0.2">
      <c r="A481" s="106">
        <v>41629</v>
      </c>
      <c r="B481">
        <f>'Russian Bonds'!B482-'Russian Bonds'!B481</f>
        <v>-8.9999999999999858E-2</v>
      </c>
      <c r="C481">
        <f>'Russian Bonds'!C482-'Russian Bonds'!C481</f>
        <v>-8.9999999999999858E-2</v>
      </c>
      <c r="D481">
        <f>'Russian Bonds'!D482-'Russian Bonds'!D481</f>
        <v>-8.9999999999999858E-2</v>
      </c>
      <c r="E481">
        <f>'Russian Bonds'!E482-'Russian Bonds'!E481</f>
        <v>-7.0000000000000284E-2</v>
      </c>
      <c r="F481">
        <f>'Russian Bonds'!F482-'Russian Bonds'!F481</f>
        <v>-9.9999999999997868E-3</v>
      </c>
      <c r="G481">
        <f>'Russian Bonds'!G482-'Russian Bonds'!G481</f>
        <v>1.9999999999999574E-2</v>
      </c>
      <c r="H481">
        <f>'Russian Bonds'!H482-'Russian Bonds'!H481</f>
        <v>1.9999999999999574E-2</v>
      </c>
      <c r="I481">
        <f>'Russian Bonds'!I482-'Russian Bonds'!I481</f>
        <v>0</v>
      </c>
      <c r="J481">
        <f>'Russian Bonds'!J482-'Russian Bonds'!J481</f>
        <v>-9.9999999999997868E-3</v>
      </c>
      <c r="K481">
        <f>'Russian Bonds'!K482-'Russian Bonds'!K481</f>
        <v>-9.9999999999997868E-3</v>
      </c>
      <c r="L481">
        <f>'Russian Bonds'!L482-'Russian Bonds'!L481</f>
        <v>0</v>
      </c>
      <c r="M481">
        <f>'Russian Bonds'!M482-'Russian Bonds'!M481</f>
        <v>9.9999999999997868E-3</v>
      </c>
      <c r="O481" s="129">
        <f t="shared" si="51"/>
        <v>1.9999999999999574E-2</v>
      </c>
      <c r="P481" s="170">
        <f>List1R!X538</f>
        <v>5.6915249435531257</v>
      </c>
    </row>
    <row r="482" spans="1:16" x14ac:dyDescent="0.2">
      <c r="A482" s="106">
        <v>41632</v>
      </c>
      <c r="B482">
        <f>'Russian Bonds'!B483-'Russian Bonds'!B482</f>
        <v>1.9999999999999574E-2</v>
      </c>
      <c r="C482">
        <f>'Russian Bonds'!C483-'Russian Bonds'!C482</f>
        <v>2.0000000000000462E-2</v>
      </c>
      <c r="D482">
        <f>'Russian Bonds'!D483-'Russian Bonds'!D482</f>
        <v>2.9999999999999361E-2</v>
      </c>
      <c r="E482">
        <f>'Russian Bonds'!E483-'Russian Bonds'!E482</f>
        <v>2.0000000000000462E-2</v>
      </c>
      <c r="F482">
        <f>'Russian Bonds'!F483-'Russian Bonds'!F482</f>
        <v>-1.0000000000000675E-2</v>
      </c>
      <c r="G482">
        <f>'Russian Bonds'!G483-'Russian Bonds'!G482</f>
        <v>-9.9999999999997868E-3</v>
      </c>
      <c r="H482">
        <f>'Russian Bonds'!H483-'Russian Bonds'!H482</f>
        <v>-9.9999999999997868E-3</v>
      </c>
      <c r="I482">
        <f>'Russian Bonds'!I483-'Russian Bonds'!I482</f>
        <v>0</v>
      </c>
      <c r="J482">
        <f>'Russian Bonds'!J483-'Russian Bonds'!J482</f>
        <v>9.9999999999997868E-3</v>
      </c>
      <c r="K482">
        <f>'Russian Bonds'!K483-'Russian Bonds'!K482</f>
        <v>1.9999999999999574E-2</v>
      </c>
      <c r="L482">
        <f>'Russian Bonds'!L483-'Russian Bonds'!L482</f>
        <v>1.9999999999999574E-2</v>
      </c>
      <c r="M482">
        <f>'Russian Bonds'!M483-'Russian Bonds'!M482</f>
        <v>1.9999999999999574E-2</v>
      </c>
      <c r="O482" s="129">
        <f t="shared" si="51"/>
        <v>2.9999999999999361E-2</v>
      </c>
      <c r="P482" s="170">
        <f>List1R!X539</f>
        <v>5.6693985941678475</v>
      </c>
    </row>
    <row r="483" spans="1:16" x14ac:dyDescent="0.2">
      <c r="A483" s="106">
        <v>41633</v>
      </c>
      <c r="B483">
        <f>'Russian Bonds'!B484-'Russian Bonds'!B483</f>
        <v>-0.21999999999999975</v>
      </c>
      <c r="C483">
        <f>'Russian Bonds'!C484-'Russian Bonds'!C483</f>
        <v>-0.17000000000000082</v>
      </c>
      <c r="D483">
        <f>'Russian Bonds'!D484-'Russian Bonds'!D483</f>
        <v>-0.12999999999999989</v>
      </c>
      <c r="E483">
        <f>'Russian Bonds'!E484-'Russian Bonds'!E483</f>
        <v>-8.0000000000000071E-2</v>
      </c>
      <c r="F483">
        <f>'Russian Bonds'!F484-'Russian Bonds'!F483</f>
        <v>-9.9999999999997868E-3</v>
      </c>
      <c r="G483">
        <f>'Russian Bonds'!G484-'Russian Bonds'!G483</f>
        <v>-1.9999999999999574E-2</v>
      </c>
      <c r="H483">
        <f>'Russian Bonds'!H484-'Russian Bonds'!H483</f>
        <v>9.9999999999997868E-3</v>
      </c>
      <c r="I483">
        <f>'Russian Bonds'!I484-'Russian Bonds'!I483</f>
        <v>3.0000000000000249E-2</v>
      </c>
      <c r="J483">
        <f>'Russian Bonds'!J484-'Russian Bonds'!J483</f>
        <v>2.0000000000000462E-2</v>
      </c>
      <c r="K483">
        <f>'Russian Bonds'!K484-'Russian Bonds'!K483</f>
        <v>1.9999999999999574E-2</v>
      </c>
      <c r="L483">
        <f>'Russian Bonds'!L484-'Russian Bonds'!L483</f>
        <v>2.9999999999999361E-2</v>
      </c>
      <c r="M483">
        <f>'Russian Bonds'!M484-'Russian Bonds'!M483</f>
        <v>5.0000000000000711E-2</v>
      </c>
      <c r="O483" s="129">
        <f t="shared" si="51"/>
        <v>5.0000000000000711E-2</v>
      </c>
      <c r="P483" s="170">
        <f>List1R!X540</f>
        <v>5.6702304309295251</v>
      </c>
    </row>
    <row r="484" spans="1:16" x14ac:dyDescent="0.2">
      <c r="A484" s="106">
        <v>41634</v>
      </c>
      <c r="B484">
        <f>'Russian Bonds'!B485-'Russian Bonds'!B484</f>
        <v>-0.3100000000000005</v>
      </c>
      <c r="C484">
        <f>'Russian Bonds'!C485-'Russian Bonds'!C484</f>
        <v>-0.25999999999999979</v>
      </c>
      <c r="D484">
        <f>'Russian Bonds'!D485-'Russian Bonds'!D484</f>
        <v>-0.20000000000000018</v>
      </c>
      <c r="E484">
        <f>'Russian Bonds'!E485-'Russian Bonds'!E484</f>
        <v>-0.16999999999999993</v>
      </c>
      <c r="F484">
        <f>'Russian Bonds'!F485-'Russian Bonds'!F484</f>
        <v>-7.0000000000000284E-2</v>
      </c>
      <c r="G484">
        <f>'Russian Bonds'!G485-'Russian Bonds'!G484</f>
        <v>-4.0000000000000036E-2</v>
      </c>
      <c r="H484">
        <f>'Russian Bonds'!H485-'Russian Bonds'!H484</f>
        <v>-3.0000000000000249E-2</v>
      </c>
      <c r="I484">
        <f>'Russian Bonds'!I485-'Russian Bonds'!I484</f>
        <v>-2.0000000000000462E-2</v>
      </c>
      <c r="J484">
        <f>'Russian Bonds'!J485-'Russian Bonds'!J484</f>
        <v>9.9999999999997868E-3</v>
      </c>
      <c r="K484">
        <f>'Russian Bonds'!K485-'Russian Bonds'!K484</f>
        <v>9.9999999999999645E-2</v>
      </c>
      <c r="L484">
        <f>'Russian Bonds'!L485-'Russian Bonds'!L484</f>
        <v>0.17000000000000171</v>
      </c>
      <c r="M484">
        <f>'Russian Bonds'!M485-'Russian Bonds'!M484</f>
        <v>0.25</v>
      </c>
      <c r="O484" s="129">
        <f t="shared" si="51"/>
        <v>0.25</v>
      </c>
      <c r="P484" s="170">
        <f>List1R!X541</f>
        <v>5.6650682474004839</v>
      </c>
    </row>
    <row r="485" spans="1:16" x14ac:dyDescent="0.2">
      <c r="A485" s="106">
        <v>41635</v>
      </c>
      <c r="B485">
        <f>'Russian Bonds'!B486-'Russian Bonds'!B485</f>
        <v>0.28000000000000025</v>
      </c>
      <c r="C485">
        <f>'Russian Bonds'!C486-'Russian Bonds'!C485</f>
        <v>0.20999999999999996</v>
      </c>
      <c r="D485">
        <f>'Russian Bonds'!D486-'Russian Bonds'!D485</f>
        <v>0.14000000000000057</v>
      </c>
      <c r="E485">
        <f>'Russian Bonds'!E486-'Russian Bonds'!E485</f>
        <v>8.9999999999999858E-2</v>
      </c>
      <c r="F485">
        <f>'Russian Bonds'!F486-'Russian Bonds'!F485</f>
        <v>3.0000000000000249E-2</v>
      </c>
      <c r="G485">
        <f>'Russian Bonds'!G486-'Russian Bonds'!G485</f>
        <v>4.0000000000000036E-2</v>
      </c>
      <c r="H485">
        <f>'Russian Bonds'!H486-'Russian Bonds'!H485</f>
        <v>4.0000000000000036E-2</v>
      </c>
      <c r="I485">
        <f>'Russian Bonds'!I486-'Russian Bonds'!I485</f>
        <v>1.0000000000000675E-2</v>
      </c>
      <c r="J485">
        <f>'Russian Bonds'!J486-'Russian Bonds'!J485</f>
        <v>-2.0000000000000462E-2</v>
      </c>
      <c r="K485">
        <f>'Russian Bonds'!K486-'Russian Bonds'!K485</f>
        <v>-0.10999999999999943</v>
      </c>
      <c r="L485">
        <f>'Russian Bonds'!L486-'Russian Bonds'!L485</f>
        <v>-0.18000000000000149</v>
      </c>
      <c r="M485">
        <f>'Russian Bonds'!M486-'Russian Bonds'!M485</f>
        <v>-0.29000000000000092</v>
      </c>
      <c r="O485" s="129">
        <f t="shared" si="51"/>
        <v>0.20999999999999996</v>
      </c>
      <c r="P485" s="170">
        <f>List1R!X542</f>
        <v>5.6559222002105978</v>
      </c>
    </row>
    <row r="486" spans="1:16" x14ac:dyDescent="0.2">
      <c r="A486" s="106">
        <v>41636</v>
      </c>
      <c r="B486">
        <f>'Russian Bonds'!B487-'Russian Bonds'!B486</f>
        <v>-0.29999999999999982</v>
      </c>
      <c r="C486">
        <f>'Russian Bonds'!C487-'Russian Bonds'!C486</f>
        <v>-0.24000000000000021</v>
      </c>
      <c r="D486">
        <f>'Russian Bonds'!D487-'Russian Bonds'!D486</f>
        <v>-0.19000000000000039</v>
      </c>
      <c r="E486">
        <f>'Russian Bonds'!E487-'Russian Bonds'!E486</f>
        <v>-0.12999999999999989</v>
      </c>
      <c r="F486">
        <f>'Russian Bonds'!F487-'Russian Bonds'!F486</f>
        <v>-4.9999999999999822E-2</v>
      </c>
      <c r="G486">
        <f>'Russian Bonds'!G487-'Russian Bonds'!G486</f>
        <v>-5.0000000000000711E-2</v>
      </c>
      <c r="H486">
        <f>'Russian Bonds'!H487-'Russian Bonds'!H486</f>
        <v>-2.9999999999999361E-2</v>
      </c>
      <c r="I486">
        <f>'Russian Bonds'!I487-'Russian Bonds'!I486</f>
        <v>-1.0000000000000675E-2</v>
      </c>
      <c r="J486">
        <f>'Russian Bonds'!J487-'Russian Bonds'!J486</f>
        <v>-9.9999999999997868E-3</v>
      </c>
      <c r="K486">
        <f>'Russian Bonds'!K487-'Russian Bonds'!K486</f>
        <v>-2.9999999999999361E-2</v>
      </c>
      <c r="L486">
        <f>'Russian Bonds'!L487-'Russian Bonds'!L486</f>
        <v>-3.9999999999999147E-2</v>
      </c>
      <c r="M486">
        <f>'Russian Bonds'!M487-'Russian Bonds'!M486</f>
        <v>-2.9999999999999361E-2</v>
      </c>
      <c r="O486" s="129">
        <f t="shared" si="51"/>
        <v>-9.9999999999997868E-3</v>
      </c>
      <c r="P486" s="170">
        <f>List1R!X543</f>
        <v>5.6186206822206755</v>
      </c>
    </row>
    <row r="487" spans="1:16" x14ac:dyDescent="0.2">
      <c r="A487" s="106">
        <v>41641</v>
      </c>
      <c r="B487">
        <f>'Russian Bonds'!B488-'Russian Bonds'!B487</f>
        <v>-0.37000000000000011</v>
      </c>
      <c r="C487">
        <f>'Russian Bonds'!C488-'Russian Bonds'!C487</f>
        <v>-0.27999999999999936</v>
      </c>
      <c r="D487">
        <f>'Russian Bonds'!D488-'Russian Bonds'!D487</f>
        <v>-0.20000000000000018</v>
      </c>
      <c r="E487">
        <f>'Russian Bonds'!E488-'Russian Bonds'!E487</f>
        <v>-0.14000000000000057</v>
      </c>
      <c r="F487">
        <f>'Russian Bonds'!F488-'Russian Bonds'!F487</f>
        <v>-4.0000000000000036E-2</v>
      </c>
      <c r="G487">
        <f>'Russian Bonds'!G488-'Russian Bonds'!G487</f>
        <v>-4.0000000000000036E-2</v>
      </c>
      <c r="H487">
        <f>'Russian Bonds'!H488-'Russian Bonds'!H487</f>
        <v>-6.0000000000000497E-2</v>
      </c>
      <c r="I487">
        <f>'Russian Bonds'!I488-'Russian Bonds'!I487</f>
        <v>-5.9999999999999609E-2</v>
      </c>
      <c r="J487">
        <f>'Russian Bonds'!J488-'Russian Bonds'!J487</f>
        <v>-4.9999999999999822E-2</v>
      </c>
      <c r="K487">
        <f>'Russian Bonds'!K488-'Russian Bonds'!K487</f>
        <v>-9.9999999999997868E-3</v>
      </c>
      <c r="L487">
        <f>'Russian Bonds'!L488-'Russian Bonds'!L487</f>
        <v>-9.9999999999997868E-3</v>
      </c>
      <c r="M487">
        <f>'Russian Bonds'!M488-'Russian Bonds'!M487</f>
        <v>-1.9999999999999574E-2</v>
      </c>
      <c r="O487" s="129">
        <f t="shared" si="51"/>
        <v>-9.9999999999997868E-3</v>
      </c>
      <c r="P487" s="170">
        <f>List1R!X544</f>
        <v>5.6580308254993392</v>
      </c>
    </row>
    <row r="488" spans="1:16" x14ac:dyDescent="0.2">
      <c r="A488" s="106">
        <v>41642</v>
      </c>
      <c r="B488">
        <f>'Russian Bonds'!B489-'Russian Bonds'!B488</f>
        <v>0.62000000000000011</v>
      </c>
      <c r="C488">
        <f>'Russian Bonds'!C489-'Russian Bonds'!C488</f>
        <v>0.4399999999999995</v>
      </c>
      <c r="D488">
        <f>'Russian Bonds'!D489-'Russian Bonds'!D488</f>
        <v>0.29000000000000004</v>
      </c>
      <c r="E488">
        <f>'Russian Bonds'!E489-'Russian Bonds'!E488</f>
        <v>0.16999999999999993</v>
      </c>
      <c r="F488">
        <f>'Russian Bonds'!F489-'Russian Bonds'!F488</f>
        <v>-1.9999999999999574E-2</v>
      </c>
      <c r="G488">
        <f>'Russian Bonds'!G489-'Russian Bonds'!G488</f>
        <v>-9.9999999999997868E-3</v>
      </c>
      <c r="H488">
        <f>'Russian Bonds'!H489-'Russian Bonds'!H488</f>
        <v>2.0000000000000462E-2</v>
      </c>
      <c r="I488">
        <f>'Russian Bonds'!I489-'Russian Bonds'!I488</f>
        <v>1.9999999999999574E-2</v>
      </c>
      <c r="J488">
        <f>'Russian Bonds'!J489-'Russian Bonds'!J488</f>
        <v>1.9999999999999574E-2</v>
      </c>
      <c r="K488">
        <f>'Russian Bonds'!K489-'Russian Bonds'!K488</f>
        <v>-1.0000000000001563E-2</v>
      </c>
      <c r="L488">
        <f>'Russian Bonds'!L489-'Russian Bonds'!L488</f>
        <v>-3.0000000000001137E-2</v>
      </c>
      <c r="M488">
        <f>'Russian Bonds'!M489-'Russian Bonds'!M488</f>
        <v>-8.9999999999999858E-2</v>
      </c>
      <c r="O488" s="129">
        <f t="shared" si="51"/>
        <v>0.4399999999999995</v>
      </c>
      <c r="P488" s="170">
        <f>List1R!X545</f>
        <v>5.6645168150952632</v>
      </c>
    </row>
    <row r="489" spans="1:16" x14ac:dyDescent="0.2">
      <c r="A489" s="106">
        <v>41643</v>
      </c>
      <c r="B489">
        <f>'Russian Bonds'!B490-'Russian Bonds'!B489</f>
        <v>-4.0000000000000036E-2</v>
      </c>
      <c r="C489">
        <f>'Russian Bonds'!C490-'Russian Bonds'!C489</f>
        <v>-1.9999999999999574E-2</v>
      </c>
      <c r="D489">
        <f>'Russian Bonds'!D490-'Russian Bonds'!D489</f>
        <v>-1.9999999999999574E-2</v>
      </c>
      <c r="E489">
        <f>'Russian Bonds'!E490-'Russian Bonds'!E489</f>
        <v>-1.9999999999999574E-2</v>
      </c>
      <c r="F489">
        <f>'Russian Bonds'!F490-'Russian Bonds'!F489</f>
        <v>-5.0000000000000711E-2</v>
      </c>
      <c r="G489">
        <f>'Russian Bonds'!G490-'Russian Bonds'!G489</f>
        <v>-8.0000000000000071E-2</v>
      </c>
      <c r="H489">
        <f>'Russian Bonds'!H490-'Russian Bonds'!H489</f>
        <v>-8.0000000000000071E-2</v>
      </c>
      <c r="I489">
        <f>'Russian Bonds'!I490-'Russian Bonds'!I489</f>
        <v>-4.9999999999999822E-2</v>
      </c>
      <c r="J489">
        <f>'Russian Bonds'!J490-'Russian Bonds'!J489</f>
        <v>-4.9999999999999822E-2</v>
      </c>
      <c r="K489">
        <f>'Russian Bonds'!K490-'Russian Bonds'!K489</f>
        <v>-5.9999999999998721E-2</v>
      </c>
      <c r="L489">
        <f>'Russian Bonds'!L490-'Russian Bonds'!L489</f>
        <v>-8.0000000000000071E-2</v>
      </c>
      <c r="M489">
        <f>'Russian Bonds'!M490-'Russian Bonds'!M489</f>
        <v>-0.10000000000000142</v>
      </c>
      <c r="O489" s="129">
        <f t="shared" si="51"/>
        <v>-1.9999999999999574E-2</v>
      </c>
      <c r="P489" s="170">
        <f>List1R!X546</f>
        <v>5.6683188630889489</v>
      </c>
    </row>
    <row r="490" spans="1:16" x14ac:dyDescent="0.2">
      <c r="A490" s="106">
        <v>41647</v>
      </c>
      <c r="B490">
        <f>'Russian Bonds'!B491-'Russian Bonds'!B490</f>
        <v>1.9999999999999574E-2</v>
      </c>
      <c r="C490">
        <f>'Russian Bonds'!C491-'Russian Bonds'!C490</f>
        <v>4.0000000000000036E-2</v>
      </c>
      <c r="D490">
        <f>'Russian Bonds'!D491-'Russian Bonds'!D490</f>
        <v>6.9999999999999396E-2</v>
      </c>
      <c r="E490">
        <f>'Russian Bonds'!E491-'Russian Bonds'!E490</f>
        <v>8.0000000000000071E-2</v>
      </c>
      <c r="F490">
        <f>'Russian Bonds'!F491-'Russian Bonds'!F490</f>
        <v>7.0000000000000284E-2</v>
      </c>
      <c r="G490">
        <f>'Russian Bonds'!G491-'Russian Bonds'!G490</f>
        <v>4.0000000000000036E-2</v>
      </c>
      <c r="H490">
        <f>'Russian Bonds'!H491-'Russian Bonds'!H490</f>
        <v>9.9999999999997868E-3</v>
      </c>
      <c r="I490">
        <f>'Russian Bonds'!I491-'Russian Bonds'!I490</f>
        <v>0</v>
      </c>
      <c r="J490">
        <f>'Russian Bonds'!J491-'Russian Bonds'!J490</f>
        <v>9.9999999999997868E-3</v>
      </c>
      <c r="K490">
        <f>'Russian Bonds'!K491-'Russian Bonds'!K490</f>
        <v>3.9999999999999147E-2</v>
      </c>
      <c r="L490">
        <f>'Russian Bonds'!L491-'Russian Bonds'!L490</f>
        <v>5.0000000000000711E-2</v>
      </c>
      <c r="M490">
        <f>'Russian Bonds'!M491-'Russian Bonds'!M490</f>
        <v>5.0000000000000711E-2</v>
      </c>
      <c r="O490" s="129">
        <f t="shared" si="51"/>
        <v>8.0000000000000071E-2</v>
      </c>
      <c r="P490" s="170">
        <f>List1R!X547</f>
        <v>5.674187422048715</v>
      </c>
    </row>
    <row r="491" spans="1:16" x14ac:dyDescent="0.2">
      <c r="A491" s="106">
        <v>41648</v>
      </c>
      <c r="B491">
        <f>'Russian Bonds'!B492-'Russian Bonds'!B491</f>
        <v>0</v>
      </c>
      <c r="C491">
        <f>'Russian Bonds'!C492-'Russian Bonds'!C491</f>
        <v>4.0000000000000036E-2</v>
      </c>
      <c r="D491">
        <f>'Russian Bonds'!D492-'Russian Bonds'!D491</f>
        <v>7.0000000000000284E-2</v>
      </c>
      <c r="E491">
        <f>'Russian Bonds'!E492-'Russian Bonds'!E491</f>
        <v>8.0000000000000071E-2</v>
      </c>
      <c r="F491">
        <f>'Russian Bonds'!F492-'Russian Bonds'!F491</f>
        <v>5.9999999999999609E-2</v>
      </c>
      <c r="G491">
        <f>'Russian Bonds'!G492-'Russian Bonds'!G491</f>
        <v>4.0000000000000036E-2</v>
      </c>
      <c r="H491">
        <f>'Russian Bonds'!H492-'Russian Bonds'!H491</f>
        <v>3.0000000000000249E-2</v>
      </c>
      <c r="I491">
        <f>'Russian Bonds'!I492-'Russian Bonds'!I491</f>
        <v>2.0000000000000462E-2</v>
      </c>
      <c r="J491">
        <f>'Russian Bonds'!J492-'Russian Bonds'!J491</f>
        <v>0</v>
      </c>
      <c r="K491">
        <f>'Russian Bonds'!K492-'Russian Bonds'!K491</f>
        <v>-3.9999999999999147E-2</v>
      </c>
      <c r="L491">
        <f>'Russian Bonds'!L492-'Russian Bonds'!L491</f>
        <v>-6.0000000000000497E-2</v>
      </c>
      <c r="M491">
        <f>'Russian Bonds'!M492-'Russian Bonds'!M491</f>
        <v>-8.9999999999999858E-2</v>
      </c>
      <c r="O491" s="129">
        <f t="shared" si="51"/>
        <v>8.0000000000000071E-2</v>
      </c>
      <c r="P491" s="170">
        <f>List1R!X548</f>
        <v>5.6929222005205968</v>
      </c>
    </row>
    <row r="492" spans="1:16" x14ac:dyDescent="0.2">
      <c r="A492" s="106">
        <v>41649</v>
      </c>
      <c r="B492">
        <f>'Russian Bonds'!B493-'Russian Bonds'!B492</f>
        <v>0.15000000000000036</v>
      </c>
      <c r="C492">
        <f>'Russian Bonds'!C493-'Russian Bonds'!C492</f>
        <v>9.9999999999999645E-2</v>
      </c>
      <c r="D492">
        <f>'Russian Bonds'!D493-'Russian Bonds'!D492</f>
        <v>4.9999999999999822E-2</v>
      </c>
      <c r="E492">
        <f>'Russian Bonds'!E493-'Russian Bonds'!E492</f>
        <v>9.9999999999997868E-3</v>
      </c>
      <c r="F492">
        <f>'Russian Bonds'!F493-'Russian Bonds'!F492</f>
        <v>-5.9999999999999609E-2</v>
      </c>
      <c r="G492">
        <f>'Russian Bonds'!G493-'Russian Bonds'!G492</f>
        <v>-5.9999999999999609E-2</v>
      </c>
      <c r="H492">
        <f>'Russian Bonds'!H493-'Russian Bonds'!H492</f>
        <v>-7.0000000000000284E-2</v>
      </c>
      <c r="I492">
        <f>'Russian Bonds'!I493-'Russian Bonds'!I492</f>
        <v>-7.0000000000000284E-2</v>
      </c>
      <c r="J492">
        <f>'Russian Bonds'!J493-'Russian Bonds'!J492</f>
        <v>-4.0000000000000036E-2</v>
      </c>
      <c r="K492">
        <f>'Russian Bonds'!K493-'Russian Bonds'!K492</f>
        <v>-1.0000000000000675E-2</v>
      </c>
      <c r="L492">
        <f>'Russian Bonds'!L493-'Russian Bonds'!L492</f>
        <v>0</v>
      </c>
      <c r="M492">
        <f>'Russian Bonds'!M493-'Russian Bonds'!M492</f>
        <v>9.9999999999997868E-3</v>
      </c>
      <c r="O492" s="129">
        <f t="shared" si="51"/>
        <v>9.9999999999999645E-2</v>
      </c>
      <c r="P492" s="170">
        <f>List1R!X549</f>
        <v>5.6834032870155964</v>
      </c>
    </row>
    <row r="493" spans="1:16" x14ac:dyDescent="0.2">
      <c r="A493" s="106">
        <v>41650</v>
      </c>
      <c r="B493">
        <f>'Russian Bonds'!B494-'Russian Bonds'!B493</f>
        <v>9.9999999999999645E-2</v>
      </c>
      <c r="C493">
        <f>'Russian Bonds'!C494-'Russian Bonds'!C493</f>
        <v>8.0000000000000071E-2</v>
      </c>
      <c r="D493">
        <f>'Russian Bonds'!D494-'Russian Bonds'!D493</f>
        <v>5.0000000000000711E-2</v>
      </c>
      <c r="E493">
        <f>'Russian Bonds'!E494-'Russian Bonds'!E493</f>
        <v>4.0000000000000036E-2</v>
      </c>
      <c r="F493">
        <f>'Russian Bonds'!F494-'Russian Bonds'!F493</f>
        <v>0</v>
      </c>
      <c r="G493">
        <f>'Russian Bonds'!G494-'Russian Bonds'!G493</f>
        <v>-2.0000000000000462E-2</v>
      </c>
      <c r="H493">
        <f>'Russian Bonds'!H494-'Russian Bonds'!H493</f>
        <v>-9.9999999999997868E-3</v>
      </c>
      <c r="I493">
        <f>'Russian Bonds'!I494-'Russian Bonds'!I493</f>
        <v>-9.9999999999997868E-3</v>
      </c>
      <c r="J493">
        <f>'Russian Bonds'!J494-'Russian Bonds'!J493</f>
        <v>-2.9999999999999361E-2</v>
      </c>
      <c r="K493">
        <f>'Russian Bonds'!K494-'Russian Bonds'!K493</f>
        <v>-8.9999999999999858E-2</v>
      </c>
      <c r="L493">
        <f>'Russian Bonds'!L494-'Russian Bonds'!L493</f>
        <v>-0.13999999999999879</v>
      </c>
      <c r="M493">
        <f>'Russian Bonds'!M494-'Russian Bonds'!M493</f>
        <v>-0.22000000000000064</v>
      </c>
      <c r="O493" s="129">
        <f t="shared" si="51"/>
        <v>8.0000000000000071E-2</v>
      </c>
      <c r="P493" s="170">
        <f>List1R!X550</f>
        <v>5.6976911877543781</v>
      </c>
    </row>
    <row r="494" spans="1:16" x14ac:dyDescent="0.2">
      <c r="A494" s="106">
        <v>41653</v>
      </c>
      <c r="B494">
        <f>'Russian Bonds'!B495-'Russian Bonds'!B494</f>
        <v>-1.9999999999999574E-2</v>
      </c>
      <c r="C494">
        <f>'Russian Bonds'!C495-'Russian Bonds'!C494</f>
        <v>-3.0000000000000249E-2</v>
      </c>
      <c r="D494">
        <f>'Russian Bonds'!D495-'Russian Bonds'!D494</f>
        <v>-2.0000000000000462E-2</v>
      </c>
      <c r="E494">
        <f>'Russian Bonds'!E495-'Russian Bonds'!E494</f>
        <v>-9.9999999999997868E-3</v>
      </c>
      <c r="F494">
        <f>'Russian Bonds'!F495-'Russian Bonds'!F494</f>
        <v>4.0000000000000036E-2</v>
      </c>
      <c r="G494">
        <f>'Russian Bonds'!G495-'Russian Bonds'!G494</f>
        <v>4.9999999999999822E-2</v>
      </c>
      <c r="H494">
        <f>'Russian Bonds'!H495-'Russian Bonds'!H494</f>
        <v>4.0000000000000036E-2</v>
      </c>
      <c r="I494">
        <f>'Russian Bonds'!I495-'Russian Bonds'!I494</f>
        <v>3.0000000000000249E-2</v>
      </c>
      <c r="J494">
        <f>'Russian Bonds'!J495-'Russian Bonds'!J494</f>
        <v>1.9999999999999574E-2</v>
      </c>
      <c r="K494">
        <f>'Russian Bonds'!K495-'Russian Bonds'!K494</f>
        <v>2.0000000000000462E-2</v>
      </c>
      <c r="L494">
        <f>'Russian Bonds'!L495-'Russian Bonds'!L494</f>
        <v>1.9999999999999574E-2</v>
      </c>
      <c r="M494">
        <f>'Russian Bonds'!M495-'Russian Bonds'!M494</f>
        <v>2.000000000000135E-2</v>
      </c>
      <c r="O494" s="129">
        <f t="shared" si="51"/>
        <v>4.9999999999999822E-2</v>
      </c>
      <c r="P494" s="170">
        <f>List1R!X551</f>
        <v>5.700053409521245</v>
      </c>
    </row>
    <row r="495" spans="1:16" x14ac:dyDescent="0.2">
      <c r="A495" s="106">
        <v>41654</v>
      </c>
      <c r="B495">
        <f>'Russian Bonds'!B496-'Russian Bonds'!B495</f>
        <v>5.9999999999999609E-2</v>
      </c>
      <c r="C495">
        <f>'Russian Bonds'!C496-'Russian Bonds'!C495</f>
        <v>7.0000000000000284E-2</v>
      </c>
      <c r="D495">
        <f>'Russian Bonds'!D496-'Russian Bonds'!D495</f>
        <v>6.0000000000000497E-2</v>
      </c>
      <c r="E495">
        <f>'Russian Bonds'!E496-'Russian Bonds'!E495</f>
        <v>4.9999999999999822E-2</v>
      </c>
      <c r="F495">
        <f>'Russian Bonds'!F496-'Russian Bonds'!F495</f>
        <v>9.9999999999997868E-3</v>
      </c>
      <c r="G495">
        <f>'Russian Bonds'!G496-'Russian Bonds'!G495</f>
        <v>0</v>
      </c>
      <c r="H495">
        <f>'Russian Bonds'!H496-'Russian Bonds'!H495</f>
        <v>0</v>
      </c>
      <c r="I495">
        <f>'Russian Bonds'!I496-'Russian Bonds'!I495</f>
        <v>9.9999999999997868E-3</v>
      </c>
      <c r="J495">
        <f>'Russian Bonds'!J496-'Russian Bonds'!J495</f>
        <v>0</v>
      </c>
      <c r="K495">
        <f>'Russian Bonds'!K496-'Russian Bonds'!K495</f>
        <v>9.9999999999997868E-3</v>
      </c>
      <c r="L495">
        <f>'Russian Bonds'!L496-'Russian Bonds'!L495</f>
        <v>9.9999999999997868E-3</v>
      </c>
      <c r="M495">
        <f>'Russian Bonds'!M496-'Russian Bonds'!M495</f>
        <v>2.9999999999999361E-2</v>
      </c>
      <c r="O495" s="129">
        <f t="shared" si="51"/>
        <v>7.0000000000000284E-2</v>
      </c>
      <c r="P495" s="170">
        <f>List1R!X552</f>
        <v>5.7318552458058702</v>
      </c>
    </row>
    <row r="496" spans="1:16" x14ac:dyDescent="0.2">
      <c r="A496" s="106">
        <v>41655</v>
      </c>
      <c r="B496">
        <f>'Russian Bonds'!B497-'Russian Bonds'!B496</f>
        <v>-6.9999999999999396E-2</v>
      </c>
      <c r="C496">
        <f>'Russian Bonds'!C497-'Russian Bonds'!C496</f>
        <v>-7.0000000000000284E-2</v>
      </c>
      <c r="D496">
        <f>'Russian Bonds'!D497-'Russian Bonds'!D496</f>
        <v>-7.0000000000000284E-2</v>
      </c>
      <c r="E496">
        <f>'Russian Bonds'!E497-'Russian Bonds'!E496</f>
        <v>-7.0000000000000284E-2</v>
      </c>
      <c r="F496">
        <f>'Russian Bonds'!F497-'Russian Bonds'!F496</f>
        <v>-4.9999999999999822E-2</v>
      </c>
      <c r="G496">
        <f>'Russian Bonds'!G497-'Russian Bonds'!G496</f>
        <v>-1.9999999999999574E-2</v>
      </c>
      <c r="H496">
        <f>'Russian Bonds'!H497-'Russian Bonds'!H496</f>
        <v>-1.0000000000000675E-2</v>
      </c>
      <c r="I496">
        <f>'Russian Bonds'!I497-'Russian Bonds'!I496</f>
        <v>-9.9999999999997868E-3</v>
      </c>
      <c r="J496">
        <f>'Russian Bonds'!J497-'Russian Bonds'!J496</f>
        <v>0</v>
      </c>
      <c r="K496">
        <f>'Russian Bonds'!K497-'Russian Bonds'!K496</f>
        <v>0</v>
      </c>
      <c r="L496">
        <f>'Russian Bonds'!L497-'Russian Bonds'!L496</f>
        <v>9.9999999999997868E-3</v>
      </c>
      <c r="M496">
        <f>'Russian Bonds'!M497-'Russian Bonds'!M496</f>
        <v>0</v>
      </c>
      <c r="O496" s="129">
        <f t="shared" si="51"/>
        <v>9.9999999999997868E-3</v>
      </c>
      <c r="P496" s="170">
        <f>List1R!X553</f>
        <v>5.7268149799246411</v>
      </c>
    </row>
    <row r="497" spans="1:16" x14ac:dyDescent="0.2">
      <c r="A497" s="106">
        <v>41656</v>
      </c>
      <c r="B497">
        <f>'Russian Bonds'!B498-'Russian Bonds'!B497</f>
        <v>2.9999999999999361E-2</v>
      </c>
      <c r="C497">
        <f>'Russian Bonds'!C498-'Russian Bonds'!C497</f>
        <v>3.0000000000000249E-2</v>
      </c>
      <c r="D497">
        <f>'Russian Bonds'!D498-'Russian Bonds'!D497</f>
        <v>4.0000000000000036E-2</v>
      </c>
      <c r="E497">
        <f>'Russian Bonds'!E498-'Russian Bonds'!E497</f>
        <v>4.0000000000000036E-2</v>
      </c>
      <c r="F497">
        <f>'Russian Bonds'!F498-'Russian Bonds'!F497</f>
        <v>4.9999999999999822E-2</v>
      </c>
      <c r="G497">
        <f>'Russian Bonds'!G498-'Russian Bonds'!G497</f>
        <v>3.0000000000000249E-2</v>
      </c>
      <c r="H497">
        <f>'Russian Bonds'!H498-'Russian Bonds'!H497</f>
        <v>0</v>
      </c>
      <c r="I497">
        <f>'Russian Bonds'!I498-'Russian Bonds'!I497</f>
        <v>-3.0000000000000249E-2</v>
      </c>
      <c r="J497">
        <f>'Russian Bonds'!J498-'Russian Bonds'!J497</f>
        <v>-4.0000000000000036E-2</v>
      </c>
      <c r="K497">
        <f>'Russian Bonds'!K498-'Russian Bonds'!K497</f>
        <v>-4.9999999999999822E-2</v>
      </c>
      <c r="L497">
        <f>'Russian Bonds'!L498-'Russian Bonds'!L497</f>
        <v>-4.9999999999998934E-2</v>
      </c>
      <c r="M497">
        <f>'Russian Bonds'!M498-'Russian Bonds'!M497</f>
        <v>-5.0000000000000711E-2</v>
      </c>
      <c r="O497" s="129">
        <f t="shared" si="51"/>
        <v>4.9999999999999822E-2</v>
      </c>
      <c r="P497" s="170">
        <f>List1R!X554</f>
        <v>5.7250836263702318</v>
      </c>
    </row>
    <row r="498" spans="1:16" x14ac:dyDescent="0.2">
      <c r="A498" s="106">
        <v>41657</v>
      </c>
      <c r="B498">
        <f>'Russian Bonds'!B499-'Russian Bonds'!B498</f>
        <v>0</v>
      </c>
      <c r="C498">
        <f>'Russian Bonds'!C499-'Russian Bonds'!C498</f>
        <v>0</v>
      </c>
      <c r="D498">
        <f>'Russian Bonds'!D499-'Russian Bonds'!D498</f>
        <v>0</v>
      </c>
      <c r="E498">
        <f>'Russian Bonds'!E499-'Russian Bonds'!E498</f>
        <v>0</v>
      </c>
      <c r="F498">
        <f>'Russian Bonds'!F499-'Russian Bonds'!F498</f>
        <v>-9.9999999999997868E-3</v>
      </c>
      <c r="G498">
        <f>'Russian Bonds'!G499-'Russian Bonds'!G498</f>
        <v>-1.0000000000000675E-2</v>
      </c>
      <c r="H498">
        <f>'Russian Bonds'!H499-'Russian Bonds'!H498</f>
        <v>0</v>
      </c>
      <c r="I498">
        <f>'Russian Bonds'!I499-'Russian Bonds'!I498</f>
        <v>1.9999999999999574E-2</v>
      </c>
      <c r="J498">
        <f>'Russian Bonds'!J499-'Russian Bonds'!J498</f>
        <v>4.0000000000000036E-2</v>
      </c>
      <c r="K498">
        <f>'Russian Bonds'!K499-'Russian Bonds'!K498</f>
        <v>5.9999999999999609E-2</v>
      </c>
      <c r="L498">
        <f>'Russian Bonds'!L499-'Russian Bonds'!L498</f>
        <v>5.9999999999998721E-2</v>
      </c>
      <c r="M498">
        <f>'Russian Bonds'!M499-'Russian Bonds'!M498</f>
        <v>7.0000000000000284E-2</v>
      </c>
      <c r="O498" s="129">
        <f t="shared" si="51"/>
        <v>7.0000000000000284E-2</v>
      </c>
      <c r="P498" s="170">
        <f>List1R!X555</f>
        <v>5.7219199988941964</v>
      </c>
    </row>
    <row r="499" spans="1:16" x14ac:dyDescent="0.2">
      <c r="A499" s="106">
        <v>41660</v>
      </c>
      <c r="B499">
        <f>'Russian Bonds'!B500-'Russian Bonds'!B499</f>
        <v>0</v>
      </c>
      <c r="C499">
        <f>'Russian Bonds'!C500-'Russian Bonds'!C499</f>
        <v>0</v>
      </c>
      <c r="D499">
        <f>'Russian Bonds'!D500-'Russian Bonds'!D499</f>
        <v>-9.9999999999997868E-3</v>
      </c>
      <c r="E499">
        <f>'Russian Bonds'!E500-'Russian Bonds'!E499</f>
        <v>-9.9999999999997868E-3</v>
      </c>
      <c r="F499">
        <f>'Russian Bonds'!F500-'Russian Bonds'!F499</f>
        <v>0</v>
      </c>
      <c r="G499">
        <f>'Russian Bonds'!G500-'Russian Bonds'!G499</f>
        <v>0</v>
      </c>
      <c r="H499">
        <f>'Russian Bonds'!H500-'Russian Bonds'!H499</f>
        <v>0</v>
      </c>
      <c r="I499">
        <f>'Russian Bonds'!I500-'Russian Bonds'!I499</f>
        <v>-1.9999999999999574E-2</v>
      </c>
      <c r="J499">
        <f>'Russian Bonds'!J500-'Russian Bonds'!J499</f>
        <v>-4.0000000000000036E-2</v>
      </c>
      <c r="K499">
        <f>'Russian Bonds'!K500-'Russian Bonds'!K499</f>
        <v>-4.9999999999999822E-2</v>
      </c>
      <c r="L499">
        <f>'Russian Bonds'!L500-'Russian Bonds'!L499</f>
        <v>-4.9999999999998934E-2</v>
      </c>
      <c r="M499">
        <f>'Russian Bonds'!M500-'Russian Bonds'!M499</f>
        <v>-3.9999999999999147E-2</v>
      </c>
      <c r="O499" s="129">
        <f t="shared" si="51"/>
        <v>0</v>
      </c>
      <c r="P499" s="170">
        <f>List1R!X556</f>
        <v>5.7375892063661293</v>
      </c>
    </row>
    <row r="500" spans="1:16" x14ac:dyDescent="0.2">
      <c r="A500" s="106">
        <v>41661</v>
      </c>
      <c r="B500">
        <f>'Russian Bonds'!B501-'Russian Bonds'!B500</f>
        <v>0</v>
      </c>
      <c r="C500">
        <f>'Russian Bonds'!C501-'Russian Bonds'!C500</f>
        <v>0</v>
      </c>
      <c r="D500">
        <f>'Russian Bonds'!D501-'Russian Bonds'!D500</f>
        <v>9.9999999999997868E-3</v>
      </c>
      <c r="E500">
        <f>'Russian Bonds'!E501-'Russian Bonds'!E500</f>
        <v>9.9999999999997868E-3</v>
      </c>
      <c r="F500">
        <f>'Russian Bonds'!F501-'Russian Bonds'!F500</f>
        <v>0</v>
      </c>
      <c r="G500">
        <f>'Russian Bonds'!G501-'Russian Bonds'!G500</f>
        <v>-9.9999999999997868E-3</v>
      </c>
      <c r="H500">
        <f>'Russian Bonds'!H501-'Russian Bonds'!H500</f>
        <v>-1.9999999999999574E-2</v>
      </c>
      <c r="I500">
        <f>'Russian Bonds'!I501-'Russian Bonds'!I500</f>
        <v>-2.0000000000000462E-2</v>
      </c>
      <c r="J500">
        <f>'Russian Bonds'!J501-'Russian Bonds'!J500</f>
        <v>-1.9999999999999574E-2</v>
      </c>
      <c r="K500">
        <f>'Russian Bonds'!K501-'Russian Bonds'!K500</f>
        <v>-4.0000000000000036E-2</v>
      </c>
      <c r="L500">
        <f>'Russian Bonds'!L501-'Russian Bonds'!L500</f>
        <v>-5.0000000000000711E-2</v>
      </c>
      <c r="M500">
        <f>'Russian Bonds'!M501-'Russian Bonds'!M500</f>
        <v>-7.0000000000000284E-2</v>
      </c>
      <c r="O500" s="129">
        <f t="shared" si="51"/>
        <v>9.9999999999997868E-3</v>
      </c>
      <c r="P500" s="170">
        <f>List1R!X557</f>
        <v>5.7206797089832619</v>
      </c>
    </row>
    <row r="501" spans="1:16" x14ac:dyDescent="0.2">
      <c r="A501" s="106">
        <v>41662</v>
      </c>
      <c r="B501">
        <f>'Russian Bonds'!B502-'Russian Bonds'!B501</f>
        <v>0</v>
      </c>
      <c r="C501">
        <f>'Russian Bonds'!C502-'Russian Bonds'!C501</f>
        <v>0</v>
      </c>
      <c r="D501">
        <f>'Russian Bonds'!D502-'Russian Bonds'!D501</f>
        <v>-9.9999999999997868E-3</v>
      </c>
      <c r="E501">
        <f>'Russian Bonds'!E502-'Russian Bonds'!E501</f>
        <v>-9.9999999999997868E-3</v>
      </c>
      <c r="F501">
        <f>'Russian Bonds'!F502-'Russian Bonds'!F501</f>
        <v>-9.9999999999997868E-3</v>
      </c>
      <c r="G501">
        <f>'Russian Bonds'!G502-'Russian Bonds'!G501</f>
        <v>0</v>
      </c>
      <c r="H501">
        <f>'Russian Bonds'!H502-'Russian Bonds'!H501</f>
        <v>1.9999999999999574E-2</v>
      </c>
      <c r="I501">
        <f>'Russian Bonds'!I502-'Russian Bonds'!I501</f>
        <v>4.0000000000000036E-2</v>
      </c>
      <c r="J501">
        <f>'Russian Bonds'!J502-'Russian Bonds'!J501</f>
        <v>3.0000000000000249E-2</v>
      </c>
      <c r="K501">
        <f>'Russian Bonds'!K502-'Russian Bonds'!K501</f>
        <v>3.0000000000000249E-2</v>
      </c>
      <c r="L501">
        <f>'Russian Bonds'!L502-'Russian Bonds'!L501</f>
        <v>4.0000000000000924E-2</v>
      </c>
      <c r="M501">
        <f>'Russian Bonds'!M502-'Russian Bonds'!M501</f>
        <v>6.0000000000000497E-2</v>
      </c>
      <c r="O501" s="129">
        <f t="shared" si="51"/>
        <v>6.0000000000000497E-2</v>
      </c>
      <c r="P501" s="170">
        <f>List1R!X558</f>
        <v>5.7350208883140512</v>
      </c>
    </row>
    <row r="502" spans="1:16" x14ac:dyDescent="0.2">
      <c r="A502" s="106">
        <v>41663</v>
      </c>
      <c r="B502">
        <f>'Russian Bonds'!B503-'Russian Bonds'!B502</f>
        <v>2.0000000000000462E-2</v>
      </c>
      <c r="C502">
        <f>'Russian Bonds'!C503-'Russian Bonds'!C502</f>
        <v>9.9999999999997868E-3</v>
      </c>
      <c r="D502">
        <f>'Russian Bonds'!D503-'Russian Bonds'!D502</f>
        <v>1.9999999999999574E-2</v>
      </c>
      <c r="E502">
        <f>'Russian Bonds'!E503-'Russian Bonds'!E502</f>
        <v>3.0000000000000249E-2</v>
      </c>
      <c r="F502">
        <f>'Russian Bonds'!F503-'Russian Bonds'!F502</f>
        <v>5.9999999999999609E-2</v>
      </c>
      <c r="G502">
        <f>'Russian Bonds'!G503-'Russian Bonds'!G502</f>
        <v>6.0000000000000497E-2</v>
      </c>
      <c r="H502">
        <f>'Russian Bonds'!H503-'Russian Bonds'!H502</f>
        <v>4.0000000000000036E-2</v>
      </c>
      <c r="I502">
        <f>'Russian Bonds'!I503-'Russian Bonds'!I502</f>
        <v>0</v>
      </c>
      <c r="J502">
        <f>'Russian Bonds'!J503-'Russian Bonds'!J502</f>
        <v>-1.0000000000000675E-2</v>
      </c>
      <c r="K502">
        <f>'Russian Bonds'!K503-'Russian Bonds'!K502</f>
        <v>-1.0000000000000675E-2</v>
      </c>
      <c r="L502">
        <f>'Russian Bonds'!L503-'Russian Bonds'!L502</f>
        <v>-3.0000000000001137E-2</v>
      </c>
      <c r="M502">
        <f>'Russian Bonds'!M503-'Russian Bonds'!M502</f>
        <v>-4.0000000000000924E-2</v>
      </c>
      <c r="O502" s="129">
        <f t="shared" si="51"/>
        <v>6.0000000000000497E-2</v>
      </c>
      <c r="P502" s="170">
        <f>List1R!X559</f>
        <v>5.7474207808555509</v>
      </c>
    </row>
    <row r="503" spans="1:16" x14ac:dyDescent="0.2">
      <c r="A503" s="106">
        <v>41664</v>
      </c>
      <c r="B503">
        <f>'Russian Bonds'!B504-'Russian Bonds'!B503</f>
        <v>7.0000000000000284E-2</v>
      </c>
      <c r="C503">
        <f>'Russian Bonds'!C504-'Russian Bonds'!C503</f>
        <v>7.0000000000000284E-2</v>
      </c>
      <c r="D503">
        <f>'Russian Bonds'!D504-'Russian Bonds'!D503</f>
        <v>5.9999999999999609E-2</v>
      </c>
      <c r="E503">
        <f>'Russian Bonds'!E504-'Russian Bonds'!E503</f>
        <v>5.9999999999999609E-2</v>
      </c>
      <c r="F503">
        <f>'Russian Bonds'!F504-'Russian Bonds'!F503</f>
        <v>3.0000000000000249E-2</v>
      </c>
      <c r="G503">
        <f>'Russian Bonds'!G504-'Russian Bonds'!G503</f>
        <v>0</v>
      </c>
      <c r="H503">
        <f>'Russian Bonds'!H504-'Russian Bonds'!H503</f>
        <v>-9.9999999999997868E-3</v>
      </c>
      <c r="I503">
        <f>'Russian Bonds'!I504-'Russian Bonds'!I503</f>
        <v>2.0000000000000462E-2</v>
      </c>
      <c r="J503">
        <f>'Russian Bonds'!J504-'Russian Bonds'!J503</f>
        <v>1.0000000000000675E-2</v>
      </c>
      <c r="K503">
        <f>'Russian Bonds'!K504-'Russian Bonds'!K503</f>
        <v>-9.9999999999997868E-3</v>
      </c>
      <c r="L503">
        <f>'Russian Bonds'!L504-'Russian Bonds'!L503</f>
        <v>-9.9999999999997868E-3</v>
      </c>
      <c r="M503">
        <f>'Russian Bonds'!M504-'Russian Bonds'!M503</f>
        <v>-2.9999999999999361E-2</v>
      </c>
      <c r="O503" s="129">
        <f t="shared" si="51"/>
        <v>7.0000000000000284E-2</v>
      </c>
      <c r="P503" s="170">
        <f>List1R!X560</f>
        <v>5.7361201117873843</v>
      </c>
    </row>
    <row r="504" spans="1:16" x14ac:dyDescent="0.2">
      <c r="A504" s="106">
        <v>41667</v>
      </c>
      <c r="B504">
        <f>'Russian Bonds'!B505-'Russian Bonds'!B504</f>
        <v>-5.0000000000000711E-2</v>
      </c>
      <c r="C504">
        <f>'Russian Bonds'!C505-'Russian Bonds'!C504</f>
        <v>-4.9999999999999822E-2</v>
      </c>
      <c r="D504">
        <f>'Russian Bonds'!D505-'Russian Bonds'!D504</f>
        <v>-4.9999999999999822E-2</v>
      </c>
      <c r="E504">
        <f>'Russian Bonds'!E505-'Russian Bonds'!E504</f>
        <v>-5.9999999999999609E-2</v>
      </c>
      <c r="F504">
        <f>'Russian Bonds'!F505-'Russian Bonds'!F504</f>
        <v>-8.0000000000000071E-2</v>
      </c>
      <c r="G504">
        <f>'Russian Bonds'!G505-'Russian Bonds'!G504</f>
        <v>-7.0000000000000284E-2</v>
      </c>
      <c r="H504">
        <f>'Russian Bonds'!H505-'Russian Bonds'!H504</f>
        <v>-5.9999999999999609E-2</v>
      </c>
      <c r="I504">
        <f>'Russian Bonds'!I505-'Russian Bonds'!I504</f>
        <v>-7.0000000000000284E-2</v>
      </c>
      <c r="J504">
        <f>'Russian Bonds'!J505-'Russian Bonds'!J504</f>
        <v>-6.0000000000000497E-2</v>
      </c>
      <c r="K504">
        <f>'Russian Bonds'!K505-'Russian Bonds'!K504</f>
        <v>-5.9999999999999609E-2</v>
      </c>
      <c r="L504">
        <f>'Russian Bonds'!L505-'Russian Bonds'!L504</f>
        <v>-6.0000000000000497E-2</v>
      </c>
      <c r="M504">
        <f>'Russian Bonds'!M505-'Russian Bonds'!M504</f>
        <v>-5.0000000000000711E-2</v>
      </c>
      <c r="O504" s="130">
        <f t="shared" si="51"/>
        <v>-4.9999999999999822E-2</v>
      </c>
      <c r="P504" s="170">
        <f>List1R!X561</f>
        <v>5.7448963094362835</v>
      </c>
    </row>
    <row r="505" spans="1:16" x14ac:dyDescent="0.2">
      <c r="A505" s="106">
        <v>41668</v>
      </c>
      <c r="B505">
        <f>'Russian Bonds'!B506-'Russian Bonds'!B505</f>
        <v>2.0000000000000462E-2</v>
      </c>
      <c r="C505">
        <f>'Russian Bonds'!C506-'Russian Bonds'!C505</f>
        <v>1.9999999999999574E-2</v>
      </c>
      <c r="D505">
        <f>'Russian Bonds'!D506-'Russian Bonds'!D505</f>
        <v>2.0000000000000462E-2</v>
      </c>
      <c r="E505">
        <f>'Russian Bonds'!E506-'Russian Bonds'!E505</f>
        <v>9.9999999999997868E-3</v>
      </c>
      <c r="F505">
        <f>'Russian Bonds'!F506-'Russian Bonds'!F505</f>
        <v>-9.9999999999997868E-3</v>
      </c>
      <c r="G505">
        <f>'Russian Bonds'!G506-'Russian Bonds'!G505</f>
        <v>-2.0000000000000462E-2</v>
      </c>
      <c r="H505">
        <f>'Russian Bonds'!H506-'Russian Bonds'!H505</f>
        <v>-4.9999999999999822E-2</v>
      </c>
      <c r="I505">
        <f>'Russian Bonds'!I506-'Russian Bonds'!I505</f>
        <v>-5.9999999999999609E-2</v>
      </c>
      <c r="J505">
        <f>'Russian Bonds'!J506-'Russian Bonds'!J505</f>
        <v>-8.0000000000000071E-2</v>
      </c>
      <c r="K505">
        <f>'Russian Bonds'!K506-'Russian Bonds'!K505</f>
        <v>-8.0000000000000071E-2</v>
      </c>
      <c r="L505">
        <f>'Russian Bonds'!L506-'Russian Bonds'!L505</f>
        <v>-8.9999999999999858E-2</v>
      </c>
      <c r="M505">
        <f>'Russian Bonds'!M506-'Russian Bonds'!M505</f>
        <v>-0.10999999999999943</v>
      </c>
      <c r="P505" s="204">
        <f>List1R!X562</f>
        <v>5.7468885996645325</v>
      </c>
    </row>
    <row r="506" spans="1:16" x14ac:dyDescent="0.2">
      <c r="A506" s="106">
        <v>41669</v>
      </c>
      <c r="B506">
        <f>'Russian Bonds'!B507-'Russian Bonds'!B506</f>
        <v>-3.0000000000000249E-2</v>
      </c>
      <c r="C506">
        <f>'Russian Bonds'!C507-'Russian Bonds'!C506</f>
        <v>-2.9999999999999361E-2</v>
      </c>
      <c r="D506">
        <f>'Russian Bonds'!D507-'Russian Bonds'!D506</f>
        <v>-3.0000000000000249E-2</v>
      </c>
      <c r="E506">
        <f>'Russian Bonds'!E507-'Russian Bonds'!E506</f>
        <v>-3.0000000000000249E-2</v>
      </c>
      <c r="F506">
        <f>'Russian Bonds'!F507-'Russian Bonds'!F506</f>
        <v>-1.0000000000000675E-2</v>
      </c>
      <c r="G506">
        <f>'Russian Bonds'!G507-'Russian Bonds'!G506</f>
        <v>0</v>
      </c>
      <c r="H506">
        <f>'Russian Bonds'!H507-'Russian Bonds'!H506</f>
        <v>-1.0000000000000675E-2</v>
      </c>
      <c r="I506">
        <f>'Russian Bonds'!I507-'Russian Bonds'!I506</f>
        <v>-3.0000000000000249E-2</v>
      </c>
      <c r="J506">
        <f>'Russian Bonds'!J507-'Russian Bonds'!J506</f>
        <v>-4.9999999999999822E-2</v>
      </c>
      <c r="K506">
        <f>'Russian Bonds'!K507-'Russian Bonds'!K506</f>
        <v>-8.0000000000000071E-2</v>
      </c>
      <c r="L506">
        <f>'Russian Bonds'!L507-'Russian Bonds'!L506</f>
        <v>-9.9999999999999645E-2</v>
      </c>
      <c r="M506">
        <f>'Russian Bonds'!M507-'Russian Bonds'!M506</f>
        <v>-0.10999999999999943</v>
      </c>
      <c r="P506" s="204">
        <f>List1R!X563</f>
        <v>5.7630633964859808</v>
      </c>
    </row>
    <row r="507" spans="1:16" x14ac:dyDescent="0.2">
      <c r="A507" s="106">
        <v>41670</v>
      </c>
      <c r="B507">
        <f>'Russian Bonds'!B508-'Russian Bonds'!B507</f>
        <v>-6.67</v>
      </c>
      <c r="C507">
        <f>'Russian Bonds'!C508-'Russian Bonds'!C507</f>
        <v>-6.69</v>
      </c>
      <c r="D507">
        <f>'Russian Bonds'!D508-'Russian Bonds'!D507</f>
        <v>-6.71</v>
      </c>
      <c r="E507">
        <f>'Russian Bonds'!E508-'Russian Bonds'!E507</f>
        <v>-6.72</v>
      </c>
      <c r="F507">
        <f>'Russian Bonds'!F508-'Russian Bonds'!F507</f>
        <v>-6.77</v>
      </c>
      <c r="G507">
        <f>'Russian Bonds'!G508-'Russian Bonds'!G507</f>
        <v>-6.81</v>
      </c>
      <c r="H507">
        <f>'Russian Bonds'!H508-'Russian Bonds'!H507</f>
        <v>-6.93</v>
      </c>
      <c r="I507">
        <f>'Russian Bonds'!I508-'Russian Bonds'!I507</f>
        <v>-7.08</v>
      </c>
      <c r="J507">
        <f>'Russian Bonds'!J508-'Russian Bonds'!J507</f>
        <v>-7.29</v>
      </c>
      <c r="K507">
        <f>'Russian Bonds'!K508-'Russian Bonds'!K507</f>
        <v>-7.62</v>
      </c>
      <c r="L507">
        <f>'Russian Bonds'!L508-'Russian Bonds'!L507</f>
        <v>-7.92</v>
      </c>
      <c r="M507">
        <f>'Russian Bonds'!M508-'Russian Bonds'!M507</f>
        <v>-8.4700000000000006</v>
      </c>
      <c r="P507" s="204">
        <f>List1R!X564</f>
        <v>5.78934758824452</v>
      </c>
    </row>
  </sheetData>
  <mergeCells count="2">
    <mergeCell ref="R6:S6"/>
    <mergeCell ref="R13:S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39997558519241921"/>
  </sheetPr>
  <dimension ref="A1:F497"/>
  <sheetViews>
    <sheetView workbookViewId="0">
      <selection activeCell="E2" sqref="E2"/>
    </sheetView>
  </sheetViews>
  <sheetFormatPr baseColWidth="10" defaultColWidth="8.83203125" defaultRowHeight="15" x14ac:dyDescent="0.2"/>
  <cols>
    <col min="1" max="1" width="16.83203125" style="4" customWidth="1"/>
    <col min="2" max="2" width="10.5" style="4" customWidth="1"/>
    <col min="3" max="3" width="9.1640625" customWidth="1"/>
    <col min="6" max="6" width="9.1640625" bestFit="1" customWidth="1"/>
  </cols>
  <sheetData>
    <row r="1" spans="1:6" x14ac:dyDescent="0.2">
      <c r="A1" s="172" t="s">
        <v>0</v>
      </c>
      <c r="B1" s="173" t="s">
        <v>203</v>
      </c>
      <c r="C1" s="128" t="s">
        <v>295</v>
      </c>
      <c r="D1" s="128" t="s">
        <v>296</v>
      </c>
      <c r="E1" s="128" t="s">
        <v>294</v>
      </c>
      <c r="F1" s="127" t="s">
        <v>297</v>
      </c>
    </row>
    <row r="2" spans="1:6" x14ac:dyDescent="0.2">
      <c r="A2" s="14">
        <v>40940</v>
      </c>
      <c r="B2" s="13">
        <v>76.326400000000007</v>
      </c>
      <c r="C2">
        <f>List1!W59</f>
        <v>79.180867876204402</v>
      </c>
      <c r="D2">
        <f>B2*C2</f>
        <v>6043.5905938663282</v>
      </c>
      <c r="E2">
        <f>List1!X59</f>
        <v>4.0018727007754622</v>
      </c>
      <c r="F2">
        <f>SUMPRODUCT(List1!B59:U59,List1!$B$49:$U$49)/D2</f>
        <v>5.2431042218360376E-2</v>
      </c>
    </row>
    <row r="3" spans="1:6" x14ac:dyDescent="0.2">
      <c r="A3" s="14">
        <v>40941</v>
      </c>
      <c r="B3" s="13">
        <v>77.927300000000002</v>
      </c>
      <c r="C3">
        <f>List1!W60</f>
        <v>109.6326277495362</v>
      </c>
      <c r="D3">
        <f t="shared" ref="D3:D66" si="0">B3*C3</f>
        <v>8543.3746724264329</v>
      </c>
      <c r="E3">
        <f>List1!X60</f>
        <v>6.5325489491967605</v>
      </c>
      <c r="F3">
        <f>SUMPRODUCT(List1!B60:U60,List1!$B$49:$U$49)/D3</f>
        <v>8.3828760257275176E-2</v>
      </c>
    </row>
    <row r="4" spans="1:6" x14ac:dyDescent="0.2">
      <c r="A4" s="14">
        <v>40942</v>
      </c>
      <c r="B4" s="13">
        <v>79.259299999999996</v>
      </c>
      <c r="C4">
        <f>List1!W61</f>
        <v>110.32250328428913</v>
      </c>
      <c r="D4">
        <f t="shared" si="0"/>
        <v>8744.0843845604559</v>
      </c>
      <c r="E4">
        <f>List1!X61</f>
        <v>6.5723495105524963</v>
      </c>
      <c r="F4">
        <f>SUMPRODUCT(List1!B61:U61,List1!$B$49:$U$49)/D4</f>
        <v>8.29221240984023E-2</v>
      </c>
    </row>
    <row r="5" spans="1:6" x14ac:dyDescent="0.2">
      <c r="A5" s="14">
        <v>40943</v>
      </c>
      <c r="B5" s="13">
        <v>76.460899999999995</v>
      </c>
      <c r="C5">
        <f>List1!W62</f>
        <v>110.25621419414509</v>
      </c>
      <c r="D5">
        <f t="shared" si="0"/>
        <v>8430.289367877107</v>
      </c>
      <c r="E5">
        <f>List1!X62</f>
        <v>6.5620623008811831</v>
      </c>
      <c r="F5">
        <f>SUMPRODUCT(List1!B62:U62,List1!$B$49:$U$49)/D5</f>
        <v>8.582245697972668E-2</v>
      </c>
    </row>
    <row r="6" spans="1:6" x14ac:dyDescent="0.2">
      <c r="A6" s="14">
        <v>40944</v>
      </c>
      <c r="B6" s="13">
        <v>77.340900000000005</v>
      </c>
      <c r="C6">
        <f>List1!W63</f>
        <v>110.34286750846704</v>
      </c>
      <c r="D6">
        <f t="shared" si="0"/>
        <v>8534.0166816855981</v>
      </c>
      <c r="E6">
        <f>List1!X63</f>
        <v>6.5652130976786953</v>
      </c>
      <c r="F6">
        <f>SUMPRODUCT(List1!B63:U63,List1!$B$49:$U$49)/D6</f>
        <v>8.4886691229074079E-2</v>
      </c>
    </row>
    <row r="7" spans="1:6" x14ac:dyDescent="0.2">
      <c r="A7" s="14">
        <v>40947</v>
      </c>
      <c r="B7" s="13">
        <v>76.861400000000003</v>
      </c>
      <c r="C7">
        <f>List1!W64</f>
        <v>110.40335221412379</v>
      </c>
      <c r="D7">
        <f t="shared" si="0"/>
        <v>8485.7562158706551</v>
      </c>
      <c r="E7">
        <f>List1!X64</f>
        <v>6.5727302819662352</v>
      </c>
      <c r="F7">
        <f>SUMPRODUCT(List1!B64:U64,List1!$B$49:$U$49)/D7</f>
        <v>8.5514058837937307E-2</v>
      </c>
    </row>
    <row r="8" spans="1:6" x14ac:dyDescent="0.2">
      <c r="A8" s="14">
        <v>40948</v>
      </c>
      <c r="B8" s="13">
        <v>78.680499999999995</v>
      </c>
      <c r="C8">
        <f>List1!W65</f>
        <v>111.11649481359545</v>
      </c>
      <c r="D8">
        <f t="shared" si="0"/>
        <v>8742.7013701810956</v>
      </c>
      <c r="E8">
        <f>List1!X65</f>
        <v>6.6098495533525794</v>
      </c>
      <c r="F8">
        <f>SUMPRODUCT(List1!B65:U65,List1!$B$49:$U$49)/D8</f>
        <v>8.4008738548338929E-2</v>
      </c>
    </row>
    <row r="9" spans="1:6" x14ac:dyDescent="0.2">
      <c r="A9" s="14">
        <v>40949</v>
      </c>
      <c r="B9" s="13">
        <v>79.068899999999999</v>
      </c>
      <c r="C9">
        <f>List1!W66</f>
        <v>111.16076957263644</v>
      </c>
      <c r="D9">
        <f t="shared" si="0"/>
        <v>8789.3597732618327</v>
      </c>
      <c r="E9">
        <f>List1!X66</f>
        <v>6.6143569981531725</v>
      </c>
      <c r="F9">
        <f>SUMPRODUCT(List1!B66:U66,List1!$B$49:$U$49)/D9</f>
        <v>8.3653079758959248E-2</v>
      </c>
    </row>
    <row r="10" spans="1:6" x14ac:dyDescent="0.2">
      <c r="A10" s="14">
        <v>40950</v>
      </c>
      <c r="B10" s="13">
        <v>79.114400000000003</v>
      </c>
      <c r="C10">
        <f>List1!W67</f>
        <v>111.30920870743617</v>
      </c>
      <c r="D10">
        <f t="shared" si="0"/>
        <v>8806.161261363588</v>
      </c>
      <c r="E10">
        <f>List1!X67</f>
        <v>6.6263802626830142</v>
      </c>
      <c r="F10">
        <f>SUMPRODUCT(List1!B67:U67,List1!$B$49:$U$49)/D10</f>
        <v>8.3756942638546383E-2</v>
      </c>
    </row>
    <row r="11" spans="1:6" x14ac:dyDescent="0.2">
      <c r="A11" s="14">
        <v>40951</v>
      </c>
      <c r="B11" s="13">
        <v>79.495099999999994</v>
      </c>
      <c r="C11">
        <f>List1!W68</f>
        <v>111.79076054964112</v>
      </c>
      <c r="D11">
        <f t="shared" si="0"/>
        <v>8886.8176889697752</v>
      </c>
      <c r="E11">
        <f>List1!X68</f>
        <v>6.6534116156720025</v>
      </c>
      <c r="F11">
        <f>SUMPRODUCT(List1!B68:U68,List1!$B$49:$U$49)/D11</f>
        <v>8.3695870760235574E-2</v>
      </c>
    </row>
    <row r="12" spans="1:6" x14ac:dyDescent="0.2">
      <c r="A12" s="14">
        <v>40954</v>
      </c>
      <c r="B12" s="13">
        <v>77.779200000000003</v>
      </c>
      <c r="C12">
        <f>List1!W69</f>
        <v>111.08943193254063</v>
      </c>
      <c r="D12">
        <f t="shared" si="0"/>
        <v>8640.447144167465</v>
      </c>
      <c r="E12">
        <f>List1!X69</f>
        <v>6.6187928487454855</v>
      </c>
      <c r="F12">
        <f>SUMPRODUCT(List1!B69:U69,List1!$B$49:$U$49)/D12</f>
        <v>8.5097209134903484E-2</v>
      </c>
    </row>
    <row r="13" spans="1:6" x14ac:dyDescent="0.2">
      <c r="A13" s="14">
        <v>40955</v>
      </c>
      <c r="B13" s="13">
        <v>76.245000000000005</v>
      </c>
      <c r="C13">
        <f>List1!W70</f>
        <v>110.83534627130395</v>
      </c>
      <c r="D13">
        <f t="shared" si="0"/>
        <v>8450.6409764555701</v>
      </c>
      <c r="E13">
        <f>List1!X70</f>
        <v>6.6037851390878552</v>
      </c>
      <c r="F13">
        <f>SUMPRODUCT(List1!B70:U70,List1!$B$49:$U$49)/D13</f>
        <v>8.6612697738708833E-2</v>
      </c>
    </row>
    <row r="14" spans="1:6" x14ac:dyDescent="0.2">
      <c r="A14" s="14">
        <v>40956</v>
      </c>
      <c r="B14" s="13">
        <v>77.850300000000004</v>
      </c>
      <c r="C14">
        <f>List1!W71</f>
        <v>110.57747326133986</v>
      </c>
      <c r="D14">
        <f t="shared" si="0"/>
        <v>8608.4894666372875</v>
      </c>
      <c r="E14">
        <f>List1!X71</f>
        <v>6.5872227972124406</v>
      </c>
      <c r="F14">
        <f>SUMPRODUCT(List1!B71:U71,List1!$B$49:$U$49)/D14</f>
        <v>8.4613968054232797E-2</v>
      </c>
    </row>
    <row r="15" spans="1:6" x14ac:dyDescent="0.2">
      <c r="A15" s="14">
        <v>40957</v>
      </c>
      <c r="B15" s="13">
        <v>75.457499999999996</v>
      </c>
      <c r="C15">
        <f>List1!W72</f>
        <v>111.0053578161296</v>
      </c>
      <c r="D15">
        <f t="shared" si="0"/>
        <v>8376.1867874105992</v>
      </c>
      <c r="E15">
        <f>List1!X72</f>
        <v>6.6120596204821878</v>
      </c>
      <c r="F15">
        <f>SUMPRODUCT(List1!B72:U72,List1!$B$49:$U$49)/D15</f>
        <v>8.7626274664310208E-2</v>
      </c>
    </row>
    <row r="16" spans="1:6" x14ac:dyDescent="0.2">
      <c r="A16" s="14">
        <v>40958</v>
      </c>
      <c r="B16" s="13">
        <v>76.365700000000004</v>
      </c>
      <c r="C16">
        <f>List1!W73</f>
        <v>110.91528057396883</v>
      </c>
      <c r="D16">
        <f t="shared" si="0"/>
        <v>8470.123041727531</v>
      </c>
      <c r="E16">
        <f>List1!X73</f>
        <v>6.6121671541041023</v>
      </c>
      <c r="F16">
        <f>SUMPRODUCT(List1!B73:U73,List1!$B$49:$U$49)/D16</f>
        <v>8.6585563336734978E-2</v>
      </c>
    </row>
    <row r="17" spans="1:6" x14ac:dyDescent="0.2">
      <c r="A17" s="14">
        <v>40959</v>
      </c>
      <c r="B17" s="13">
        <v>77.132599999999996</v>
      </c>
      <c r="C17">
        <f>List1!W74</f>
        <v>110.83918511885196</v>
      </c>
      <c r="D17">
        <f t="shared" si="0"/>
        <v>8549.3145300983597</v>
      </c>
      <c r="E17">
        <f>List1!X74</f>
        <v>6.6088257936864121</v>
      </c>
      <c r="F17">
        <f>SUMPRODUCT(List1!B74:U74,List1!$B$49:$U$49)/D17</f>
        <v>8.5681356439254133E-2</v>
      </c>
    </row>
    <row r="18" spans="1:6" x14ac:dyDescent="0.2">
      <c r="A18" s="14">
        <v>40963</v>
      </c>
      <c r="B18" s="13">
        <v>76.392799999999994</v>
      </c>
      <c r="C18">
        <f>List1!W75</f>
        <v>111.00896504898462</v>
      </c>
      <c r="D18">
        <f t="shared" si="0"/>
        <v>8480.285665194071</v>
      </c>
      <c r="E18">
        <f>List1!X75</f>
        <v>6.6171687649569133</v>
      </c>
      <c r="F18">
        <f>SUMPRODUCT(List1!B75:U75,List1!$B$49:$U$49)/D18</f>
        <v>8.6620319780881375E-2</v>
      </c>
    </row>
    <row r="19" spans="1:6" x14ac:dyDescent="0.2">
      <c r="A19" s="14">
        <v>40964</v>
      </c>
      <c r="B19" s="13">
        <v>76.392899999999997</v>
      </c>
      <c r="C19">
        <f>List1!W76</f>
        <v>111.00459715962431</v>
      </c>
      <c r="D19">
        <f t="shared" si="0"/>
        <v>8479.9630903554644</v>
      </c>
      <c r="E19">
        <f>List1!X76</f>
        <v>6.615683663867955</v>
      </c>
      <c r="F19">
        <f>SUMPRODUCT(List1!B76:U76,List1!$B$49:$U$49)/D19</f>
        <v>8.6600766090408329E-2</v>
      </c>
    </row>
    <row r="20" spans="1:6" x14ac:dyDescent="0.2">
      <c r="A20" s="14">
        <v>40965</v>
      </c>
      <c r="B20" s="13">
        <v>75.090299999999999</v>
      </c>
      <c r="C20">
        <f>List1!W77</f>
        <v>111.26095305926174</v>
      </c>
      <c r="D20">
        <f t="shared" si="0"/>
        <v>8354.6183435058811</v>
      </c>
      <c r="E20">
        <f>List1!X77</f>
        <v>6.6241165831081217</v>
      </c>
      <c r="F20">
        <f>SUMPRODUCT(List1!B77:U77,List1!$B$49:$U$49)/D20</f>
        <v>8.8215343168267027E-2</v>
      </c>
    </row>
    <row r="21" spans="1:6" x14ac:dyDescent="0.2">
      <c r="A21" s="14">
        <v>40968</v>
      </c>
      <c r="B21" s="13">
        <v>75.8994</v>
      </c>
      <c r="C21">
        <f>List1!W78</f>
        <v>110.81641141751922</v>
      </c>
      <c r="D21">
        <f t="shared" si="0"/>
        <v>8410.8991367428589</v>
      </c>
      <c r="E21">
        <f>List1!X78</f>
        <v>6.6047192240338628</v>
      </c>
      <c r="F21">
        <f>SUMPRODUCT(List1!B78:U78,List1!$B$49:$U$49)/D21</f>
        <v>8.7019386504160273E-2</v>
      </c>
    </row>
    <row r="22" spans="1:6" x14ac:dyDescent="0.2">
      <c r="A22" s="14">
        <v>40969</v>
      </c>
      <c r="B22" s="13">
        <v>74.053600000000003</v>
      </c>
      <c r="C22">
        <f>List1!W79</f>
        <v>110.92135766926914</v>
      </c>
      <c r="D22">
        <f t="shared" si="0"/>
        <v>8214.1258522969893</v>
      </c>
      <c r="E22">
        <f>List1!X79</f>
        <v>6.6094760053131543</v>
      </c>
      <c r="F22">
        <f>SUMPRODUCT(List1!B79:U79,List1!$B$49:$U$49)/D22</f>
        <v>8.9252595489120776E-2</v>
      </c>
    </row>
    <row r="23" spans="1:6" x14ac:dyDescent="0.2">
      <c r="A23" s="14">
        <v>40970</v>
      </c>
      <c r="B23" s="13">
        <v>73.625600000000006</v>
      </c>
      <c r="C23">
        <f>List1!W80</f>
        <v>110.28510444402819</v>
      </c>
      <c r="D23">
        <f t="shared" si="0"/>
        <v>8119.8069857542423</v>
      </c>
      <c r="E23">
        <f>List1!X80</f>
        <v>6.5774092487211488</v>
      </c>
      <c r="F23">
        <f>SUMPRODUCT(List1!B80:U80,List1!$B$49:$U$49)/D23</f>
        <v>8.9335900131491605E-2</v>
      </c>
    </row>
    <row r="24" spans="1:6" x14ac:dyDescent="0.2">
      <c r="A24" s="14">
        <v>40971</v>
      </c>
      <c r="B24" s="13">
        <v>73.824200000000005</v>
      </c>
      <c r="C24">
        <f>List1!W81</f>
        <v>110.22808381903701</v>
      </c>
      <c r="D24">
        <f t="shared" si="0"/>
        <v>8137.500105473353</v>
      </c>
      <c r="E24">
        <f>List1!X81</f>
        <v>6.5798425696054936</v>
      </c>
      <c r="F24">
        <f>SUMPRODUCT(List1!B81:U81,List1!$B$49:$U$49)/D24</f>
        <v>8.9128531966556943E-2</v>
      </c>
    </row>
    <row r="25" spans="1:6" x14ac:dyDescent="0.2">
      <c r="A25" s="14">
        <v>40972</v>
      </c>
      <c r="B25" s="13">
        <v>73.185400000000001</v>
      </c>
      <c r="C25">
        <f>List1!W82</f>
        <v>110.37575271117458</v>
      </c>
      <c r="D25">
        <f t="shared" si="0"/>
        <v>8077.8936124683969</v>
      </c>
      <c r="E25">
        <f>List1!X82</f>
        <v>6.5917843497472193</v>
      </c>
      <c r="F25">
        <f>SUMPRODUCT(List1!B82:U82,List1!$B$49:$U$49)/D25</f>
        <v>9.0069663481339435E-2</v>
      </c>
    </row>
    <row r="26" spans="1:6" x14ac:dyDescent="0.2">
      <c r="A26" s="14">
        <v>40977</v>
      </c>
      <c r="B26" s="13">
        <v>72.377499999999998</v>
      </c>
      <c r="C26">
        <f>List1!W83</f>
        <v>109.99481600098095</v>
      </c>
      <c r="D26">
        <f t="shared" si="0"/>
        <v>7961.1497951109986</v>
      </c>
      <c r="E26">
        <f>List1!X83</f>
        <v>6.5712089295676996</v>
      </c>
      <c r="F26">
        <f>SUMPRODUCT(List1!B83:U83,List1!$B$49:$U$49)/D26</f>
        <v>9.0790769639289823E-2</v>
      </c>
    </row>
    <row r="27" spans="1:6" x14ac:dyDescent="0.2">
      <c r="A27" s="14">
        <v>40978</v>
      </c>
      <c r="B27" s="13">
        <v>71.092799999999997</v>
      </c>
      <c r="C27">
        <f>List1!W84</f>
        <v>109.81275878095956</v>
      </c>
      <c r="D27">
        <f t="shared" si="0"/>
        <v>7806.8964974630007</v>
      </c>
      <c r="E27">
        <f>List1!X84</f>
        <v>6.5665619502118959</v>
      </c>
      <c r="F27">
        <f>SUMPRODUCT(List1!B84:U84,List1!$B$49:$U$49)/D27</f>
        <v>9.2366061685738868E-2</v>
      </c>
    </row>
    <row r="28" spans="1:6" x14ac:dyDescent="0.2">
      <c r="A28" s="14">
        <v>40979</v>
      </c>
      <c r="B28" s="13">
        <v>70.306700000000006</v>
      </c>
      <c r="C28">
        <f>List1!W85</f>
        <v>110.33894690103855</v>
      </c>
      <c r="D28">
        <f t="shared" si="0"/>
        <v>7757.5672380872484</v>
      </c>
      <c r="E28">
        <f>List1!X85</f>
        <v>6.5963654131743112</v>
      </c>
      <c r="F28">
        <f>SUMPRODUCT(List1!B85:U85,List1!$B$49:$U$49)/D28</f>
        <v>9.3822714096584103E-2</v>
      </c>
    </row>
    <row r="29" spans="1:6" x14ac:dyDescent="0.2">
      <c r="A29" s="14">
        <v>40982</v>
      </c>
      <c r="B29" s="13">
        <v>70.154200000000003</v>
      </c>
      <c r="C29">
        <f>List1!W86</f>
        <v>109.95533194508191</v>
      </c>
      <c r="D29">
        <f t="shared" si="0"/>
        <v>7713.8283483416653</v>
      </c>
      <c r="E29">
        <f>List1!X86</f>
        <v>6.5757037584750027</v>
      </c>
      <c r="F29">
        <f>SUMPRODUCT(List1!B86:U86,List1!$B$49:$U$49)/D29</f>
        <v>9.3732146592434992E-2</v>
      </c>
    </row>
    <row r="30" spans="1:6" x14ac:dyDescent="0.2">
      <c r="A30" s="14">
        <v>40983</v>
      </c>
      <c r="B30" s="13">
        <v>70.540800000000004</v>
      </c>
      <c r="C30">
        <f>List1!W87</f>
        <v>109.71642400612961</v>
      </c>
      <c r="D30">
        <f t="shared" si="0"/>
        <v>7739.4843225315881</v>
      </c>
      <c r="E30">
        <f>List1!X87</f>
        <v>6.5685244917244221</v>
      </c>
      <c r="F30">
        <f>SUMPRODUCT(List1!B87:U87,List1!$B$49:$U$49)/D30</f>
        <v>9.3116671369256124E-2</v>
      </c>
    </row>
    <row r="31" spans="1:6" x14ac:dyDescent="0.2">
      <c r="A31" s="14">
        <v>40984</v>
      </c>
      <c r="B31" s="13">
        <v>71.025599999999997</v>
      </c>
      <c r="C31">
        <f>List1!W88</f>
        <v>109.38115789578801</v>
      </c>
      <c r="D31">
        <f t="shared" si="0"/>
        <v>7768.8623682430807</v>
      </c>
      <c r="E31">
        <f>List1!X88</f>
        <v>6.5506682087503227</v>
      </c>
      <c r="F31">
        <f>SUMPRODUCT(List1!B88:U88,List1!$B$49:$U$49)/D31</f>
        <v>9.222967787319393E-2</v>
      </c>
    </row>
    <row r="32" spans="1:6" x14ac:dyDescent="0.2">
      <c r="A32" s="14">
        <v>40985</v>
      </c>
      <c r="B32" s="13">
        <v>68.559799999999996</v>
      </c>
      <c r="C32">
        <f>List1!W89</f>
        <v>109.43873155818726</v>
      </c>
      <c r="D32">
        <f t="shared" si="0"/>
        <v>7503.097547883006</v>
      </c>
      <c r="E32">
        <f>List1!X89</f>
        <v>6.5544042338315185</v>
      </c>
      <c r="F32">
        <f>SUMPRODUCT(List1!B89:U89,List1!$B$49:$U$49)/D32</f>
        <v>9.5601274126113536E-2</v>
      </c>
    </row>
    <row r="33" spans="1:6" x14ac:dyDescent="0.2">
      <c r="A33" s="14">
        <v>40986</v>
      </c>
      <c r="B33" s="13">
        <v>68.402600000000007</v>
      </c>
      <c r="C33">
        <f>List1!W90</f>
        <v>109.41712753447156</v>
      </c>
      <c r="D33">
        <f t="shared" si="0"/>
        <v>7484.4160078894447</v>
      </c>
      <c r="E33">
        <f>List1!X90</f>
        <v>6.5549323924093903</v>
      </c>
      <c r="F33">
        <f>SUMPRODUCT(List1!B90:U90,List1!$B$49:$U$49)/D33</f>
        <v>9.5828702306774746E-2</v>
      </c>
    </row>
    <row r="34" spans="1:6" x14ac:dyDescent="0.2">
      <c r="A34" s="14">
        <v>40989</v>
      </c>
      <c r="B34" s="13">
        <v>68.808599999999998</v>
      </c>
      <c r="C34">
        <f>List1!W91</f>
        <v>109.73159233407523</v>
      </c>
      <c r="D34">
        <f t="shared" si="0"/>
        <v>7550.4772442784488</v>
      </c>
      <c r="E34">
        <f>List1!X91</f>
        <v>6.556522301811726</v>
      </c>
      <c r="F34">
        <f>SUMPRODUCT(List1!B91:U91,List1!$B$49:$U$49)/D34</f>
        <v>9.5286378473210129E-2</v>
      </c>
    </row>
    <row r="35" spans="1:6" x14ac:dyDescent="0.2">
      <c r="A35" s="14">
        <v>40990</v>
      </c>
      <c r="B35" s="13">
        <v>67.776399999999995</v>
      </c>
      <c r="C35">
        <f>List1!W92</f>
        <v>109.93801782399751</v>
      </c>
      <c r="D35">
        <f t="shared" si="0"/>
        <v>7451.2030712463848</v>
      </c>
      <c r="E35">
        <f>List1!X92</f>
        <v>6.5704719342749716</v>
      </c>
      <c r="F35">
        <f>SUMPRODUCT(List1!B92:U92,List1!$B$49:$U$49)/D35</f>
        <v>9.6943359846125968E-2</v>
      </c>
    </row>
    <row r="36" spans="1:6" x14ac:dyDescent="0.2">
      <c r="A36" s="14">
        <v>40991</v>
      </c>
      <c r="B36" s="13">
        <v>67.640900000000002</v>
      </c>
      <c r="C36">
        <f>List1!W93</f>
        <v>110.16262670178608</v>
      </c>
      <c r="D36">
        <f t="shared" si="0"/>
        <v>7451.4992164728419</v>
      </c>
      <c r="E36">
        <f>List1!X93</f>
        <v>6.577607416347206</v>
      </c>
      <c r="F36">
        <f>SUMPRODUCT(List1!B93:U93,List1!$B$49:$U$49)/D36</f>
        <v>9.7243049934983214E-2</v>
      </c>
    </row>
    <row r="37" spans="1:6" x14ac:dyDescent="0.2">
      <c r="A37" s="14">
        <v>40992</v>
      </c>
      <c r="B37" s="13">
        <v>68.9328</v>
      </c>
      <c r="C37">
        <f>List1!W94</f>
        <v>109.85027538882382</v>
      </c>
      <c r="D37">
        <f t="shared" si="0"/>
        <v>7572.2870633227149</v>
      </c>
      <c r="E37">
        <f>List1!X94</f>
        <v>6.5608225827343443</v>
      </c>
      <c r="F37">
        <f>SUMPRODUCT(List1!B94:U94,List1!$B$49:$U$49)/D37</f>
        <v>9.5177079456141969E-2</v>
      </c>
    </row>
    <row r="38" spans="1:6" x14ac:dyDescent="0.2">
      <c r="A38" s="14">
        <v>40993</v>
      </c>
      <c r="B38" s="13">
        <v>68.434600000000003</v>
      </c>
      <c r="C38">
        <f>List1!W95</f>
        <v>109.69474488524907</v>
      </c>
      <c r="D38">
        <f t="shared" si="0"/>
        <v>7506.9159883240663</v>
      </c>
      <c r="E38">
        <f>List1!X95</f>
        <v>6.5571461368635697</v>
      </c>
      <c r="F38">
        <f>SUMPRODUCT(List1!B95:U95,List1!$B$49:$U$49)/D38</f>
        <v>9.5816241153796014E-2</v>
      </c>
    </row>
    <row r="39" spans="1:6" x14ac:dyDescent="0.2">
      <c r="A39" s="14">
        <v>40996</v>
      </c>
      <c r="B39" s="13">
        <v>67.780699999999996</v>
      </c>
      <c r="C39">
        <f>List1!W96</f>
        <v>110.12027763758852</v>
      </c>
      <c r="D39">
        <f t="shared" si="0"/>
        <v>7464.0295024700954</v>
      </c>
      <c r="E39">
        <f>List1!X96</f>
        <v>6.5818945646398994</v>
      </c>
      <c r="F39">
        <f>SUMPRODUCT(List1!B96:U96,List1!$B$49:$U$49)/D39</f>
        <v>9.7105733116357604E-2</v>
      </c>
    </row>
    <row r="40" spans="1:6" x14ac:dyDescent="0.2">
      <c r="A40" s="14">
        <v>40997</v>
      </c>
      <c r="B40" s="13">
        <v>68.754900000000006</v>
      </c>
      <c r="C40">
        <f>List1!W97</f>
        <v>109.93192616041395</v>
      </c>
      <c r="D40">
        <f t="shared" si="0"/>
        <v>7558.3585899666459</v>
      </c>
      <c r="E40">
        <f>List1!X97</f>
        <v>6.5706288954550525</v>
      </c>
      <c r="F40">
        <f>SUMPRODUCT(List1!B97:U97,List1!$B$49:$U$49)/D40</f>
        <v>9.5565972686383838E-2</v>
      </c>
    </row>
    <row r="41" spans="1:6" x14ac:dyDescent="0.2">
      <c r="A41" s="14">
        <v>40998</v>
      </c>
      <c r="B41" s="13">
        <v>67.607600000000005</v>
      </c>
      <c r="C41">
        <f>List1!W98</f>
        <v>110.05877198217858</v>
      </c>
      <c r="D41">
        <f t="shared" si="0"/>
        <v>7440.8094326623377</v>
      </c>
      <c r="E41">
        <f>List1!X98</f>
        <v>6.5782949691314281</v>
      </c>
      <c r="F41">
        <f>SUMPRODUCT(List1!B98:U98,List1!$B$49:$U$49)/D41</f>
        <v>9.7301116577595229E-2</v>
      </c>
    </row>
    <row r="42" spans="1:6" x14ac:dyDescent="0.2">
      <c r="A42" s="14">
        <v>40999</v>
      </c>
      <c r="B42" s="13">
        <v>67.855199999999996</v>
      </c>
      <c r="C42">
        <f>List1!W99</f>
        <v>110.59868391546399</v>
      </c>
      <c r="D42">
        <f t="shared" si="0"/>
        <v>7504.695816820592</v>
      </c>
      <c r="E42">
        <f>List1!X99</f>
        <v>6.6005361218739864</v>
      </c>
      <c r="F42">
        <f>SUMPRODUCT(List1!B99:U99,List1!$B$49:$U$49)/D42</f>
        <v>9.727384374187957E-2</v>
      </c>
    </row>
    <row r="43" spans="1:6" x14ac:dyDescent="0.2">
      <c r="A43" s="14">
        <v>41000</v>
      </c>
      <c r="B43" s="13">
        <v>67.141000000000005</v>
      </c>
      <c r="C43">
        <f>List1!W100</f>
        <v>110.5148788207497</v>
      </c>
      <c r="D43">
        <f t="shared" si="0"/>
        <v>7420.0794789039564</v>
      </c>
      <c r="E43">
        <f>List1!X100</f>
        <v>6.5853978737834487</v>
      </c>
      <c r="F43">
        <f>SUMPRODUCT(List1!B100:U100,List1!$B$49:$U$49)/D43</f>
        <v>9.8083106801856501E-2</v>
      </c>
    </row>
    <row r="44" spans="1:6" x14ac:dyDescent="0.2">
      <c r="A44" s="14">
        <v>41003</v>
      </c>
      <c r="B44" s="13">
        <v>68.675299999999993</v>
      </c>
      <c r="C44">
        <f>List1!W101</f>
        <v>110.84362818080061</v>
      </c>
      <c r="D44">
        <f t="shared" si="0"/>
        <v>7612.2194184049349</v>
      </c>
      <c r="E44">
        <f>List1!X101</f>
        <v>6.6005398257578802</v>
      </c>
      <c r="F44">
        <f>SUMPRODUCT(List1!B101:U101,List1!$B$49:$U$49)/D44</f>
        <v>9.611228237456379E-2</v>
      </c>
    </row>
    <row r="45" spans="1:6" x14ac:dyDescent="0.2">
      <c r="A45" s="14">
        <v>41004</v>
      </c>
      <c r="B45" s="13">
        <v>68.890100000000004</v>
      </c>
      <c r="C45">
        <f>List1!W102</f>
        <v>110.7475434840165</v>
      </c>
      <c r="D45">
        <f t="shared" si="0"/>
        <v>7629.4093453682453</v>
      </c>
      <c r="E45">
        <f>List1!X102</f>
        <v>6.6009597481306637</v>
      </c>
      <c r="F45">
        <f>SUMPRODUCT(List1!B102:U102,List1!$B$49:$U$49)/D45</f>
        <v>9.5818698886061482E-2</v>
      </c>
    </row>
    <row r="46" spans="1:6" x14ac:dyDescent="0.2">
      <c r="A46" s="14">
        <v>41005</v>
      </c>
      <c r="B46" s="13">
        <v>68.521500000000003</v>
      </c>
      <c r="C46">
        <f>List1!W103</f>
        <v>110.85028520990188</v>
      </c>
      <c r="D46">
        <f t="shared" si="0"/>
        <v>7595.6278180102927</v>
      </c>
      <c r="E46">
        <f>List1!X103</f>
        <v>6.6038754993844808</v>
      </c>
      <c r="F46">
        <f>SUMPRODUCT(List1!B103:U103,List1!$B$49:$U$49)/D46</f>
        <v>9.637669197820363E-2</v>
      </c>
    </row>
    <row r="47" spans="1:6" x14ac:dyDescent="0.2">
      <c r="A47" s="14">
        <v>41006</v>
      </c>
      <c r="B47" s="13">
        <v>67.796000000000006</v>
      </c>
      <c r="C47">
        <f>List1!W104</f>
        <v>111.21766489295099</v>
      </c>
      <c r="D47">
        <f t="shared" si="0"/>
        <v>7540.1128090825059</v>
      </c>
      <c r="E47">
        <f>List1!X104</f>
        <v>6.6248678833061998</v>
      </c>
      <c r="F47">
        <f>SUMPRODUCT(List1!B104:U104,List1!$B$49:$U$49)/D47</f>
        <v>9.7717680737893081E-2</v>
      </c>
    </row>
    <row r="48" spans="1:6" x14ac:dyDescent="0.2">
      <c r="A48" s="14">
        <v>41007</v>
      </c>
      <c r="B48" s="13">
        <v>67.466200000000001</v>
      </c>
      <c r="C48">
        <f>List1!W105</f>
        <v>110.98348819512101</v>
      </c>
      <c r="D48">
        <f t="shared" si="0"/>
        <v>7487.634211269673</v>
      </c>
      <c r="E48">
        <f>List1!X105</f>
        <v>6.6110291551341005</v>
      </c>
      <c r="F48">
        <f>SUMPRODUCT(List1!B105:U105,List1!$B$49:$U$49)/D48</f>
        <v>9.7990240374203688E-2</v>
      </c>
    </row>
    <row r="49" spans="1:6" x14ac:dyDescent="0.2">
      <c r="A49" s="14">
        <v>41010</v>
      </c>
      <c r="B49" s="13">
        <v>67.125</v>
      </c>
      <c r="C49">
        <f>List1!W106</f>
        <v>111.43341613509186</v>
      </c>
      <c r="D49">
        <f t="shared" si="0"/>
        <v>7479.9680580680415</v>
      </c>
      <c r="E49">
        <f>List1!X106</f>
        <v>6.6354861552481914</v>
      </c>
      <c r="F49">
        <f>SUMPRODUCT(List1!B106:U106,List1!$B$49:$U$49)/D49</f>
        <v>9.8852680152673247E-2</v>
      </c>
    </row>
    <row r="50" spans="1:6" x14ac:dyDescent="0.2">
      <c r="A50" s="14">
        <v>41011</v>
      </c>
      <c r="B50" s="13">
        <v>66.345600000000005</v>
      </c>
      <c r="C50">
        <f>List1!W107</f>
        <v>111.27314674064681</v>
      </c>
      <c r="D50">
        <f t="shared" si="0"/>
        <v>7382.4836843962576</v>
      </c>
      <c r="E50">
        <f>List1!X107</f>
        <v>6.6253745441966698</v>
      </c>
      <c r="F50">
        <f>SUMPRODUCT(List1!B107:U107,List1!$B$49:$U$49)/D50</f>
        <v>9.9861551394465786E-2</v>
      </c>
    </row>
    <row r="51" spans="1:6" x14ac:dyDescent="0.2">
      <c r="A51" s="14">
        <v>41012</v>
      </c>
      <c r="B51" s="13">
        <v>65.766199999999998</v>
      </c>
      <c r="C51">
        <f>List1!W108</f>
        <v>111.21612096692054</v>
      </c>
      <c r="D51">
        <f t="shared" si="0"/>
        <v>7314.2616547346897</v>
      </c>
      <c r="E51">
        <f>List1!X108</f>
        <v>6.6214710777843795</v>
      </c>
      <c r="F51">
        <f>SUMPRODUCT(List1!B108:U108,List1!$B$49:$U$49)/D51</f>
        <v>0.10068197763873205</v>
      </c>
    </row>
    <row r="52" spans="1:6" x14ac:dyDescent="0.2">
      <c r="A52" s="14">
        <v>41013</v>
      </c>
      <c r="B52" s="13">
        <v>66.495400000000004</v>
      </c>
      <c r="C52">
        <f>List1!W109</f>
        <v>110.84339470964233</v>
      </c>
      <c r="D52">
        <f t="shared" si="0"/>
        <v>7370.5758685755509</v>
      </c>
      <c r="E52">
        <f>List1!X109</f>
        <v>6.6054639820923322</v>
      </c>
      <c r="F52">
        <f>SUMPRODUCT(List1!B109:U109,List1!$B$49:$U$49)/D52</f>
        <v>9.9337156887428779E-2</v>
      </c>
    </row>
    <row r="53" spans="1:6" x14ac:dyDescent="0.2">
      <c r="A53" s="14">
        <v>41014</v>
      </c>
      <c r="B53" s="13">
        <v>66.045199999999994</v>
      </c>
      <c r="C53">
        <f>List1!W110</f>
        <v>110.94058271370473</v>
      </c>
      <c r="D53">
        <f t="shared" si="0"/>
        <v>7327.0929734431711</v>
      </c>
      <c r="E53">
        <f>List1!X110</f>
        <v>6.6135939790414096</v>
      </c>
      <c r="F53">
        <f>SUMPRODUCT(List1!B110:U110,List1!$B$49:$U$49)/D53</f>
        <v>0.10013739043929627</v>
      </c>
    </row>
    <row r="54" spans="1:6" x14ac:dyDescent="0.2">
      <c r="A54" s="14">
        <v>41017</v>
      </c>
      <c r="B54" s="13">
        <v>68.272400000000005</v>
      </c>
      <c r="C54">
        <f>List1!W111</f>
        <v>110.74520256920123</v>
      </c>
      <c r="D54">
        <f t="shared" si="0"/>
        <v>7560.8407678855347</v>
      </c>
      <c r="E54">
        <f>List1!X111</f>
        <v>6.6055332311436299</v>
      </c>
      <c r="F54">
        <f>SUMPRODUCT(List1!B111:U111,List1!$B$49:$U$49)/D54</f>
        <v>9.6752614982681562E-2</v>
      </c>
    </row>
    <row r="55" spans="1:6" x14ac:dyDescent="0.2">
      <c r="A55" s="14">
        <v>41018</v>
      </c>
      <c r="B55" s="13">
        <v>65.647400000000005</v>
      </c>
      <c r="C55">
        <f>List1!W112</f>
        <v>111.04386992539531</v>
      </c>
      <c r="D55">
        <f t="shared" si="0"/>
        <v>7289.741346540397</v>
      </c>
      <c r="E55">
        <f>List1!X112</f>
        <v>6.6195217498183814</v>
      </c>
      <c r="F55">
        <f>SUMPRODUCT(List1!B112:U112,List1!$B$49:$U$49)/D55</f>
        <v>0.10083448468360333</v>
      </c>
    </row>
    <row r="56" spans="1:6" x14ac:dyDescent="0.2">
      <c r="A56" s="14">
        <v>41019</v>
      </c>
      <c r="B56" s="13">
        <v>66.0364</v>
      </c>
      <c r="C56">
        <f>List1!W113</f>
        <v>110.87315604162656</v>
      </c>
      <c r="D56">
        <f t="shared" si="0"/>
        <v>7321.6640816272684</v>
      </c>
      <c r="E56">
        <f>List1!X113</f>
        <v>6.6095402668754266</v>
      </c>
      <c r="F56">
        <f>SUMPRODUCT(List1!B113:U113,List1!$B$49:$U$49)/D56</f>
        <v>0.10008934870579599</v>
      </c>
    </row>
    <row r="57" spans="1:6" x14ac:dyDescent="0.2">
      <c r="A57" s="14">
        <v>41020</v>
      </c>
      <c r="B57" s="13">
        <v>65.025400000000005</v>
      </c>
      <c r="C57">
        <f>List1!W114</f>
        <v>110.75086282465161</v>
      </c>
      <c r="D57">
        <f t="shared" si="0"/>
        <v>7201.6191555181013</v>
      </c>
      <c r="E57">
        <f>List1!X114</f>
        <v>6.603532755484907</v>
      </c>
      <c r="F57">
        <f>SUMPRODUCT(List1!B114:U114,List1!$B$49:$U$49)/D57</f>
        <v>0.10155312778521787</v>
      </c>
    </row>
    <row r="58" spans="1:6" x14ac:dyDescent="0.2">
      <c r="A58" s="14">
        <v>41021</v>
      </c>
      <c r="B58" s="13">
        <v>66.219800000000006</v>
      </c>
      <c r="C58">
        <f>List1!W115</f>
        <v>110.33422189750223</v>
      </c>
      <c r="D58">
        <f t="shared" si="0"/>
        <v>7306.3101072082191</v>
      </c>
      <c r="E58">
        <f>List1!X115</f>
        <v>6.5818381834424926</v>
      </c>
      <c r="F58">
        <f>SUMPRODUCT(List1!B115:U115,List1!$B$49:$U$49)/D58</f>
        <v>9.9393809456423787E-2</v>
      </c>
    </row>
    <row r="59" spans="1:6" x14ac:dyDescent="0.2">
      <c r="A59" s="14">
        <v>41024</v>
      </c>
      <c r="B59" s="13">
        <v>66.629499999999993</v>
      </c>
      <c r="C59">
        <f>List1!W116</f>
        <v>110.11427268113162</v>
      </c>
      <c r="D59">
        <f t="shared" si="0"/>
        <v>7336.8589316074585</v>
      </c>
      <c r="E59">
        <f>List1!X116</f>
        <v>6.5680607652562601</v>
      </c>
      <c r="F59">
        <f>SUMPRODUCT(List1!B116:U116,List1!$B$49:$U$49)/D59</f>
        <v>9.8575867524989091E-2</v>
      </c>
    </row>
    <row r="60" spans="1:6" x14ac:dyDescent="0.2">
      <c r="A60" s="14">
        <v>41025</v>
      </c>
      <c r="B60" s="13">
        <v>66.4559</v>
      </c>
      <c r="C60">
        <f>List1!W117</f>
        <v>110.01451455814869</v>
      </c>
      <c r="D60">
        <f t="shared" si="0"/>
        <v>7311.1135780248733</v>
      </c>
      <c r="E60">
        <f>List1!X117</f>
        <v>6.5651026163315471</v>
      </c>
      <c r="F60">
        <f>SUMPRODUCT(List1!B117:U117,List1!$B$49:$U$49)/D60</f>
        <v>9.8788860226579539E-2</v>
      </c>
    </row>
    <row r="61" spans="1:6" x14ac:dyDescent="0.2">
      <c r="A61" s="14">
        <v>41026</v>
      </c>
      <c r="B61" s="13">
        <v>65.161799999999999</v>
      </c>
      <c r="C61">
        <f>List1!W118</f>
        <v>109.89945742438698</v>
      </c>
      <c r="D61">
        <f t="shared" si="0"/>
        <v>7161.2464647964198</v>
      </c>
      <c r="E61">
        <f>List1!X118</f>
        <v>6.5574465851865114</v>
      </c>
      <c r="F61">
        <f>SUMPRODUCT(List1!B118:U118,List1!$B$49:$U$49)/D61</f>
        <v>0.10063329412610626</v>
      </c>
    </row>
    <row r="62" spans="1:6" x14ac:dyDescent="0.2">
      <c r="A62" s="14">
        <v>41027</v>
      </c>
      <c r="B62" s="13">
        <v>65.113299999999995</v>
      </c>
      <c r="C62">
        <f>List1!W119</f>
        <v>109.6935898365314</v>
      </c>
      <c r="D62">
        <f t="shared" si="0"/>
        <v>7142.5116231030197</v>
      </c>
      <c r="E62">
        <f>List1!X119</f>
        <v>6.547057997558162</v>
      </c>
      <c r="F62">
        <f>SUMPRODUCT(List1!B119:U119,List1!$B$49:$U$49)/D62</f>
        <v>0.10054870506575711</v>
      </c>
    </row>
    <row r="63" spans="1:6" x14ac:dyDescent="0.2">
      <c r="A63" s="14">
        <v>41028</v>
      </c>
      <c r="B63" s="13">
        <v>64.333399999999997</v>
      </c>
      <c r="C63">
        <f>List1!W120</f>
        <v>110.128607900026</v>
      </c>
      <c r="D63">
        <f t="shared" si="0"/>
        <v>7084.9477834755326</v>
      </c>
      <c r="E63">
        <f>List1!X120</f>
        <v>6.5665607859590818</v>
      </c>
      <c r="F63">
        <f>SUMPRODUCT(List1!B120:U120,List1!$B$49:$U$49)/D63</f>
        <v>0.10207078727315955</v>
      </c>
    </row>
    <row r="64" spans="1:6" x14ac:dyDescent="0.2">
      <c r="A64" s="14">
        <v>41033</v>
      </c>
      <c r="B64" s="13">
        <v>66.171800000000005</v>
      </c>
      <c r="C64">
        <f>List1!W121</f>
        <v>110.39293871933543</v>
      </c>
      <c r="D64">
        <f t="shared" si="0"/>
        <v>7304.8994623481212</v>
      </c>
      <c r="E64">
        <f>List1!X121</f>
        <v>6.5760034704200176</v>
      </c>
      <c r="F64">
        <f>SUMPRODUCT(List1!B121:U121,List1!$B$49:$U$49)/D64</f>
        <v>9.9377732968122634E-2</v>
      </c>
    </row>
    <row r="65" spans="1:6" x14ac:dyDescent="0.2">
      <c r="A65" s="14">
        <v>41034</v>
      </c>
      <c r="B65" s="13">
        <v>65.891800000000003</v>
      </c>
      <c r="C65">
        <f>List1!W122</f>
        <v>110.44885805981663</v>
      </c>
      <c r="D65">
        <f t="shared" si="0"/>
        <v>7277.6740655058256</v>
      </c>
      <c r="E65">
        <f>List1!X122</f>
        <v>6.5796919629713955</v>
      </c>
      <c r="F65">
        <f>SUMPRODUCT(List1!B122:U122,List1!$B$49:$U$49)/D65</f>
        <v>9.9856005799984146E-2</v>
      </c>
    </row>
    <row r="66" spans="1:6" x14ac:dyDescent="0.2">
      <c r="A66" s="14">
        <v>41035</v>
      </c>
      <c r="B66" s="13">
        <v>66.192800000000005</v>
      </c>
      <c r="C66">
        <f>List1!W123</f>
        <v>110.12339913488147</v>
      </c>
      <c r="D66">
        <f t="shared" si="0"/>
        <v>7289.3761342553826</v>
      </c>
      <c r="E66">
        <f>List1!X123</f>
        <v>6.5613493163203529</v>
      </c>
      <c r="F66">
        <f>SUMPRODUCT(List1!B123:U123,List1!$B$49:$U$49)/D66</f>
        <v>9.9124818957958452E-2</v>
      </c>
    </row>
    <row r="67" spans="1:6" x14ac:dyDescent="0.2">
      <c r="A67" s="14">
        <v>41039</v>
      </c>
      <c r="B67" s="13">
        <v>66.327699999999993</v>
      </c>
      <c r="C67">
        <f>List1!W124</f>
        <v>110.59601590222778</v>
      </c>
      <c r="D67">
        <f t="shared" ref="D67:D130" si="1">B67*C67</f>
        <v>7335.5793639581925</v>
      </c>
      <c r="E67">
        <f>List1!X124</f>
        <v>6.586846372375792</v>
      </c>
      <c r="F67">
        <f>SUMPRODUCT(List1!B124:U124,List1!$B$49:$U$49)/D67</f>
        <v>9.9307625205996772E-2</v>
      </c>
    </row>
    <row r="68" spans="1:6" x14ac:dyDescent="0.2">
      <c r="A68" s="14">
        <v>41040</v>
      </c>
      <c r="B68" s="13">
        <v>66.242800000000003</v>
      </c>
      <c r="C68">
        <f>List1!W125</f>
        <v>110.74617429813343</v>
      </c>
      <c r="D68">
        <f t="shared" si="1"/>
        <v>7336.136674796393</v>
      </c>
      <c r="E68">
        <f>List1!X125</f>
        <v>6.59368846478786</v>
      </c>
      <c r="F68">
        <f>SUMPRODUCT(List1!B125:U125,List1!$B$49:$U$49)/D68</f>
        <v>9.953819078885344E-2</v>
      </c>
    </row>
    <row r="69" spans="1:6" x14ac:dyDescent="0.2">
      <c r="A69" s="14">
        <v>41041</v>
      </c>
      <c r="B69" s="13">
        <v>64.960700000000003</v>
      </c>
      <c r="C69">
        <f>List1!W126</f>
        <v>111.00086812120088</v>
      </c>
      <c r="D69">
        <f t="shared" si="1"/>
        <v>7210.6940937608942</v>
      </c>
      <c r="E69">
        <f>List1!X126</f>
        <v>6.610297512761699</v>
      </c>
      <c r="F69">
        <f>SUMPRODUCT(List1!B126:U126,List1!$B$49:$U$49)/D69</f>
        <v>0.10175840951162315</v>
      </c>
    </row>
    <row r="70" spans="1:6" x14ac:dyDescent="0.2">
      <c r="A70" s="14">
        <v>41042</v>
      </c>
      <c r="B70" s="13">
        <v>64.930599999999998</v>
      </c>
      <c r="C70">
        <f>List1!W127</f>
        <v>110.78861877869227</v>
      </c>
      <c r="D70">
        <f t="shared" si="1"/>
        <v>7193.5714904717561</v>
      </c>
      <c r="E70">
        <f>List1!X127</f>
        <v>6.599500242209321</v>
      </c>
      <c r="F70">
        <f>SUMPRODUCT(List1!B127:U127,List1!$B$49:$U$49)/D70</f>
        <v>0.10163929244777226</v>
      </c>
    </row>
    <row r="71" spans="1:6" x14ac:dyDescent="0.2">
      <c r="A71" s="14">
        <v>41045</v>
      </c>
      <c r="B71" s="13">
        <v>64.889499999999998</v>
      </c>
      <c r="C71">
        <f>List1!W128</f>
        <v>110.96283304791041</v>
      </c>
      <c r="D71">
        <f t="shared" si="1"/>
        <v>7200.3227550623824</v>
      </c>
      <c r="E71">
        <f>List1!X128</f>
        <v>6.6061239253968607</v>
      </c>
      <c r="F71">
        <f>SUMPRODUCT(List1!B128:U128,List1!$B$49:$U$49)/D71</f>
        <v>0.10180574554275901</v>
      </c>
    </row>
    <row r="72" spans="1:6" x14ac:dyDescent="0.2">
      <c r="A72" s="14">
        <v>41046</v>
      </c>
      <c r="B72" s="13">
        <v>64.513800000000003</v>
      </c>
      <c r="C72">
        <f>List1!W129</f>
        <v>110.94243045189867</v>
      </c>
      <c r="D72">
        <f t="shared" si="1"/>
        <v>7157.317769687701</v>
      </c>
      <c r="E72">
        <f>List1!X129</f>
        <v>6.6066811604036833</v>
      </c>
      <c r="F72">
        <f>SUMPRODUCT(List1!B129:U129,List1!$B$49:$U$49)/D72</f>
        <v>0.10240725488815855</v>
      </c>
    </row>
    <row r="73" spans="1:6" x14ac:dyDescent="0.2">
      <c r="A73" s="14">
        <v>41047</v>
      </c>
      <c r="B73" s="13">
        <v>65.064099999999996</v>
      </c>
      <c r="C73">
        <f>List1!W130</f>
        <v>111.12039106289325</v>
      </c>
      <c r="D73">
        <f t="shared" si="1"/>
        <v>7229.9482361551918</v>
      </c>
      <c r="E73">
        <f>List1!X130</f>
        <v>6.6196763425185088</v>
      </c>
      <c r="F73">
        <f>SUMPRODUCT(List1!B130:U130,List1!$B$49:$U$49)/D73</f>
        <v>0.1017408423772635</v>
      </c>
    </row>
    <row r="74" spans="1:6" x14ac:dyDescent="0.2">
      <c r="A74" s="14">
        <v>41048</v>
      </c>
      <c r="B74" s="13">
        <v>66.210999999999999</v>
      </c>
      <c r="C74">
        <f>List1!W131</f>
        <v>110.9034943220171</v>
      </c>
      <c r="D74">
        <f t="shared" si="1"/>
        <v>7343.0312625550741</v>
      </c>
      <c r="E74">
        <f>List1!X131</f>
        <v>6.6107249297105692</v>
      </c>
      <c r="F74">
        <f>SUMPRODUCT(List1!B131:U131,List1!$B$49:$U$49)/D74</f>
        <v>9.9843302921124422E-2</v>
      </c>
    </row>
    <row r="75" spans="1:6" x14ac:dyDescent="0.2">
      <c r="A75" s="14">
        <v>41049</v>
      </c>
      <c r="B75" s="13">
        <v>66.377499999999998</v>
      </c>
      <c r="C75">
        <f>List1!W132</f>
        <v>111.1353372827983</v>
      </c>
      <c r="D75">
        <f t="shared" si="1"/>
        <v>7376.885850488944</v>
      </c>
      <c r="E75">
        <f>List1!X132</f>
        <v>6.6263246511849703</v>
      </c>
      <c r="F75">
        <f>SUMPRODUCT(List1!B132:U132,List1!$B$49:$U$49)/D75</f>
        <v>9.9827873167639192E-2</v>
      </c>
    </row>
    <row r="76" spans="1:6" x14ac:dyDescent="0.2">
      <c r="A76" s="14">
        <v>41052</v>
      </c>
      <c r="B76" s="13">
        <v>67.047499999999999</v>
      </c>
      <c r="C76">
        <f>List1!W133</f>
        <v>110.85414641289884</v>
      </c>
      <c r="D76">
        <f t="shared" si="1"/>
        <v>7432.493381618835</v>
      </c>
      <c r="E76">
        <f>List1!X133</f>
        <v>6.6118959674833766</v>
      </c>
      <c r="F76">
        <f>SUMPRODUCT(List1!B133:U133,List1!$B$49:$U$49)/D76</f>
        <v>9.8615100749220724E-2</v>
      </c>
    </row>
    <row r="77" spans="1:6" x14ac:dyDescent="0.2">
      <c r="A77" s="14">
        <v>41053</v>
      </c>
      <c r="B77" s="13">
        <v>67.049300000000002</v>
      </c>
      <c r="C77">
        <f>List1!W134</f>
        <v>110.76279718263761</v>
      </c>
      <c r="D77">
        <f t="shared" si="1"/>
        <v>7426.5680171378244</v>
      </c>
      <c r="E77">
        <f>List1!X134</f>
        <v>6.6120815150749221</v>
      </c>
      <c r="F77">
        <f>SUMPRODUCT(List1!B134:U134,List1!$B$49:$U$49)/D77</f>
        <v>9.8615220667104986E-2</v>
      </c>
    </row>
    <row r="78" spans="1:6" x14ac:dyDescent="0.2">
      <c r="A78" s="14">
        <v>41054</v>
      </c>
      <c r="B78" s="13">
        <v>65.894900000000007</v>
      </c>
      <c r="C78">
        <f>List1!W135</f>
        <v>110.01007902287535</v>
      </c>
      <c r="D78">
        <f t="shared" si="1"/>
        <v>7249.1031562044691</v>
      </c>
      <c r="E78">
        <f>List1!X135</f>
        <v>6.5789774799918046</v>
      </c>
      <c r="F78">
        <f>SUMPRODUCT(List1!B135:U135,List1!$B$49:$U$49)/D78</f>
        <v>9.9840465346966209E-2</v>
      </c>
    </row>
    <row r="79" spans="1:6" x14ac:dyDescent="0.2">
      <c r="A79" s="14">
        <v>41055</v>
      </c>
      <c r="B79" s="13">
        <v>65.206199999999995</v>
      </c>
      <c r="C79">
        <f>List1!W136</f>
        <v>110.18234136838257</v>
      </c>
      <c r="D79">
        <f t="shared" si="1"/>
        <v>7184.5717877350271</v>
      </c>
      <c r="E79">
        <f>List1!X136</f>
        <v>6.5889721832018955</v>
      </c>
      <c r="F79">
        <f>SUMPRODUCT(List1!B136:U136,List1!$B$49:$U$49)/D79</f>
        <v>0.10104824668822743</v>
      </c>
    </row>
    <row r="80" spans="1:6" x14ac:dyDescent="0.2">
      <c r="A80" s="14">
        <v>41056</v>
      </c>
      <c r="B80" s="13">
        <v>66.041300000000007</v>
      </c>
      <c r="C80">
        <f>List1!W137</f>
        <v>110.18866775410095</v>
      </c>
      <c r="D80">
        <f t="shared" si="1"/>
        <v>7277.0028637489077</v>
      </c>
      <c r="E80">
        <f>List1!X137</f>
        <v>6.5891684593047426</v>
      </c>
      <c r="F80">
        <f>SUMPRODUCT(List1!B137:U137,List1!$B$49:$U$49)/D80</f>
        <v>9.9773451753747161E-2</v>
      </c>
    </row>
    <row r="81" spans="1:6" x14ac:dyDescent="0.2">
      <c r="A81" s="14">
        <v>41059</v>
      </c>
      <c r="B81" s="13">
        <v>66.082499999999996</v>
      </c>
      <c r="C81">
        <f>List1!W138</f>
        <v>110.2311060757532</v>
      </c>
      <c r="D81">
        <f t="shared" si="1"/>
        <v>7284.3470672509602</v>
      </c>
      <c r="E81">
        <f>List1!X138</f>
        <v>6.5934064172164231</v>
      </c>
      <c r="F81">
        <f>SUMPRODUCT(List1!B138:U138,List1!$B$49:$U$49)/D81</f>
        <v>9.9775378008041829E-2</v>
      </c>
    </row>
    <row r="82" spans="1:6" x14ac:dyDescent="0.2">
      <c r="A82" s="14">
        <v>41060</v>
      </c>
      <c r="B82" s="13">
        <v>65.996200000000002</v>
      </c>
      <c r="C82">
        <f>List1!W139</f>
        <v>110.06925984698213</v>
      </c>
      <c r="D82">
        <f t="shared" si="1"/>
        <v>7264.1528867134029</v>
      </c>
      <c r="E82">
        <f>List1!X139</f>
        <v>6.586570609295431</v>
      </c>
      <c r="F82">
        <f>SUMPRODUCT(List1!B139:U139,List1!$B$49:$U$49)/D82</f>
        <v>9.9802270574600213E-2</v>
      </c>
    </row>
    <row r="83" spans="1:6" x14ac:dyDescent="0.2">
      <c r="A83" s="14">
        <v>41061</v>
      </c>
      <c r="B83" s="13">
        <v>66.615600000000001</v>
      </c>
      <c r="C83">
        <f>List1!W140</f>
        <v>110.01118110189468</v>
      </c>
      <c r="D83">
        <f t="shared" si="1"/>
        <v>7328.4608358113755</v>
      </c>
      <c r="E83">
        <f>List1!X140</f>
        <v>6.5793337168637223</v>
      </c>
      <c r="F83">
        <f>SUMPRODUCT(List1!B140:U140,List1!$B$49:$U$49)/D83</f>
        <v>9.8765660248706338E-2</v>
      </c>
    </row>
    <row r="84" spans="1:6" x14ac:dyDescent="0.2">
      <c r="A84" s="14">
        <v>41062</v>
      </c>
      <c r="B84" s="13">
        <v>66.749099999999999</v>
      </c>
      <c r="C84">
        <f>List1!W141</f>
        <v>110.2926071527792</v>
      </c>
      <c r="D84">
        <f t="shared" si="1"/>
        <v>7361.9322641015742</v>
      </c>
      <c r="E84">
        <f>List1!X141</f>
        <v>6.5901585350647398</v>
      </c>
      <c r="F84">
        <f>SUMPRODUCT(List1!B141:U141,List1!$B$49:$U$49)/D84</f>
        <v>9.8730298012478651E-2</v>
      </c>
    </row>
    <row r="85" spans="1:6" x14ac:dyDescent="0.2">
      <c r="A85" s="14">
        <v>41063</v>
      </c>
      <c r="B85" s="13">
        <v>66.852900000000005</v>
      </c>
      <c r="C85">
        <f>List1!W142</f>
        <v>110.13771421729083</v>
      </c>
      <c r="D85">
        <f t="shared" si="1"/>
        <v>7363.0255947971227</v>
      </c>
      <c r="E85">
        <f>List1!X142</f>
        <v>6.5867699415284333</v>
      </c>
      <c r="F85">
        <f>SUMPRODUCT(List1!B142:U142,List1!$B$49:$U$49)/D85</f>
        <v>9.8526315859572777E-2</v>
      </c>
    </row>
    <row r="86" spans="1:6" x14ac:dyDescent="0.2">
      <c r="A86" s="14">
        <v>41066</v>
      </c>
      <c r="B86" s="13">
        <v>65.789400000000001</v>
      </c>
      <c r="C86">
        <f>List1!W143</f>
        <v>110.2587806690686</v>
      </c>
      <c r="D86">
        <f t="shared" si="1"/>
        <v>7253.8590249496219</v>
      </c>
      <c r="E86">
        <f>List1!X143</f>
        <v>6.5925381700199459</v>
      </c>
      <c r="F86">
        <f>SUMPRODUCT(List1!B143:U143,List1!$B$49:$U$49)/D86</f>
        <v>0.10020669241579869</v>
      </c>
    </row>
    <row r="87" spans="1:6" x14ac:dyDescent="0.2">
      <c r="A87" s="14">
        <v>41067</v>
      </c>
      <c r="B87" s="13">
        <v>65.2089</v>
      </c>
      <c r="C87">
        <f>List1!W144</f>
        <v>110.19550810578497</v>
      </c>
      <c r="D87">
        <f t="shared" si="1"/>
        <v>7185.7278685193214</v>
      </c>
      <c r="E87">
        <f>List1!X144</f>
        <v>6.5958376277181596</v>
      </c>
      <c r="F87">
        <f>SUMPRODUCT(List1!B144:U144,List1!$B$49:$U$49)/D87</f>
        <v>0.10114934660327286</v>
      </c>
    </row>
    <row r="88" spans="1:6" x14ac:dyDescent="0.2">
      <c r="A88" s="14">
        <v>41068</v>
      </c>
      <c r="B88" s="13">
        <v>64.679699999999997</v>
      </c>
      <c r="C88">
        <f>List1!W145</f>
        <v>110.49370162886241</v>
      </c>
      <c r="D88">
        <f t="shared" si="1"/>
        <v>7146.6994732443318</v>
      </c>
      <c r="E88">
        <f>List1!X145</f>
        <v>6.6130676681057858</v>
      </c>
      <c r="F88">
        <f>SUMPRODUCT(List1!B145:U145,List1!$B$49:$U$49)/D88</f>
        <v>0.102243326238461</v>
      </c>
    </row>
    <row r="89" spans="1:6" x14ac:dyDescent="0.2">
      <c r="A89" s="14">
        <v>41069</v>
      </c>
      <c r="B89" s="13">
        <v>63.740200000000002</v>
      </c>
      <c r="C89">
        <f>List1!W146</f>
        <v>111.22689480737949</v>
      </c>
      <c r="D89">
        <f t="shared" si="1"/>
        <v>7089.6245204013303</v>
      </c>
      <c r="E89">
        <f>List1!X146</f>
        <v>6.6418516773881793</v>
      </c>
      <c r="F89">
        <f>SUMPRODUCT(List1!B146:U146,List1!$B$49:$U$49)/D89</f>
        <v>0.10420192715724425</v>
      </c>
    </row>
    <row r="90" spans="1:6" x14ac:dyDescent="0.2">
      <c r="A90" s="14">
        <v>41070</v>
      </c>
      <c r="B90" s="13">
        <v>64.707700000000003</v>
      </c>
      <c r="C90">
        <f>List1!W147</f>
        <v>111.05700340464104</v>
      </c>
      <c r="D90">
        <f t="shared" si="1"/>
        <v>7186.2432592064915</v>
      </c>
      <c r="E90">
        <f>List1!X147</f>
        <v>6.6316781963214986</v>
      </c>
      <c r="F90">
        <f>SUMPRODUCT(List1!B147:U147,List1!$B$49:$U$49)/D90</f>
        <v>0.10248669318058744</v>
      </c>
    </row>
    <row r="91" spans="1:6" x14ac:dyDescent="0.2">
      <c r="A91" s="14">
        <v>41074</v>
      </c>
      <c r="B91" s="13">
        <v>66.030600000000007</v>
      </c>
      <c r="C91">
        <f>List1!W148</f>
        <v>111.16213162666175</v>
      </c>
      <c r="D91">
        <f t="shared" si="1"/>
        <v>7340.1022485874519</v>
      </c>
      <c r="E91">
        <f>List1!X148</f>
        <v>6.6381701980585994</v>
      </c>
      <c r="F91">
        <f>SUMPRODUCT(List1!B148:U148,List1!$B$49:$U$49)/D91</f>
        <v>0.10053172617026952</v>
      </c>
    </row>
    <row r="92" spans="1:6" x14ac:dyDescent="0.2">
      <c r="A92" s="14">
        <v>41075</v>
      </c>
      <c r="B92" s="13">
        <v>65.915599999999998</v>
      </c>
      <c r="C92">
        <f>List1!W149</f>
        <v>111.24059453793259</v>
      </c>
      <c r="D92">
        <f t="shared" si="1"/>
        <v>7332.4905333245497</v>
      </c>
      <c r="E92">
        <f>List1!X149</f>
        <v>6.6449593386822352</v>
      </c>
      <c r="F92">
        <f>SUMPRODUCT(List1!B149:U149,List1!$B$49:$U$49)/D92</f>
        <v>0.10081011685674159</v>
      </c>
    </row>
    <row r="93" spans="1:6" x14ac:dyDescent="0.2">
      <c r="A93" s="14">
        <v>41076</v>
      </c>
      <c r="B93" s="13">
        <v>65.861800000000002</v>
      </c>
      <c r="C93">
        <f>List1!W150</f>
        <v>111.42367644183892</v>
      </c>
      <c r="D93">
        <f t="shared" si="1"/>
        <v>7338.5638930771065</v>
      </c>
      <c r="E93">
        <f>List1!X150</f>
        <v>6.6563000818830007</v>
      </c>
      <c r="F93">
        <f>SUMPRODUCT(List1!B150:U150,List1!$B$49:$U$49)/D93</f>
        <v>0.10106465480571442</v>
      </c>
    </row>
    <row r="94" spans="1:6" x14ac:dyDescent="0.2">
      <c r="A94" s="14">
        <v>41077</v>
      </c>
      <c r="B94" s="13">
        <v>65.439800000000005</v>
      </c>
      <c r="C94">
        <f>List1!W151</f>
        <v>111.70630821942396</v>
      </c>
      <c r="D94">
        <f t="shared" si="1"/>
        <v>7310.0384686174602</v>
      </c>
      <c r="E94">
        <f>List1!X151</f>
        <v>6.6675658685351813</v>
      </c>
      <c r="F94">
        <f>SUMPRODUCT(List1!B151:U151,List1!$B$49:$U$49)/D94</f>
        <v>0.10188854288269801</v>
      </c>
    </row>
    <row r="95" spans="1:6" x14ac:dyDescent="0.2">
      <c r="A95" s="14">
        <v>41080</v>
      </c>
      <c r="B95" s="13">
        <v>64.150899999999993</v>
      </c>
      <c r="C95">
        <f>List1!W152</f>
        <v>111.84902977253066</v>
      </c>
      <c r="D95">
        <f t="shared" si="1"/>
        <v>7175.2159240346364</v>
      </c>
      <c r="E95">
        <f>List1!X152</f>
        <v>6.6713175371240858</v>
      </c>
      <c r="F95">
        <f>SUMPRODUCT(List1!B152:U152,List1!$B$49:$U$49)/D95</f>
        <v>0.1039941378394393</v>
      </c>
    </row>
    <row r="96" spans="1:6" x14ac:dyDescent="0.2">
      <c r="A96" s="14">
        <v>41081</v>
      </c>
      <c r="B96" s="13">
        <v>64.174300000000002</v>
      </c>
      <c r="C96">
        <f>List1!W153</f>
        <v>111.85407047378459</v>
      </c>
      <c r="D96">
        <f t="shared" si="1"/>
        <v>7178.1566748057949</v>
      </c>
      <c r="E96">
        <f>List1!X153</f>
        <v>6.6746730266784491</v>
      </c>
      <c r="F96">
        <f>SUMPRODUCT(List1!B153:U153,List1!$B$49:$U$49)/D96</f>
        <v>0.10400850537798541</v>
      </c>
    </row>
    <row r="97" spans="1:6" x14ac:dyDescent="0.2">
      <c r="A97" s="14">
        <v>41082</v>
      </c>
      <c r="B97" s="13">
        <v>63.716200000000001</v>
      </c>
      <c r="C97">
        <f>List1!W154</f>
        <v>112.0383180522319</v>
      </c>
      <c r="D97">
        <f t="shared" si="1"/>
        <v>7138.6558806796183</v>
      </c>
      <c r="E97">
        <f>List1!X154</f>
        <v>6.6777131238576164</v>
      </c>
      <c r="F97">
        <f>SUMPRODUCT(List1!B154:U154,List1!$B$49:$U$49)/D97</f>
        <v>0.10480400783250753</v>
      </c>
    </row>
    <row r="98" spans="1:6" x14ac:dyDescent="0.2">
      <c r="A98" s="14">
        <v>41083</v>
      </c>
      <c r="B98" s="13">
        <v>64.321200000000005</v>
      </c>
      <c r="C98">
        <f>List1!W155</f>
        <v>112.18859655395231</v>
      </c>
      <c r="D98">
        <f t="shared" si="1"/>
        <v>7216.1051566660781</v>
      </c>
      <c r="E98">
        <f>List1!X155</f>
        <v>6.6900130429360356</v>
      </c>
      <c r="F98">
        <f>SUMPRODUCT(List1!B155:U155,List1!$B$49:$U$49)/D98</f>
        <v>0.10400945633688481</v>
      </c>
    </row>
    <row r="99" spans="1:6" x14ac:dyDescent="0.2">
      <c r="A99" s="14">
        <v>41084</v>
      </c>
      <c r="B99" s="13">
        <v>65.528700000000001</v>
      </c>
      <c r="C99">
        <f>List1!W156</f>
        <v>111.93105730860879</v>
      </c>
      <c r="D99">
        <f t="shared" si="1"/>
        <v>7334.6966750586325</v>
      </c>
      <c r="E99">
        <f>List1!X156</f>
        <v>6.6762768811759292</v>
      </c>
      <c r="F99">
        <f>SUMPRODUCT(List1!B156:U156,List1!$B$49:$U$49)/D99</f>
        <v>0.10188324934228711</v>
      </c>
    </row>
    <row r="100" spans="1:6" x14ac:dyDescent="0.2">
      <c r="A100" s="14">
        <v>41087</v>
      </c>
      <c r="B100" s="13">
        <v>65.058800000000005</v>
      </c>
      <c r="C100">
        <f>List1!W157</f>
        <v>111.60545011890453</v>
      </c>
      <c r="D100">
        <f t="shared" si="1"/>
        <v>7260.9166581957861</v>
      </c>
      <c r="E100">
        <f>List1!X157</f>
        <v>6.6611958287164761</v>
      </c>
      <c r="F100">
        <f>SUMPRODUCT(List1!B157:U157,List1!$B$49:$U$49)/D100</f>
        <v>0.10238731468635259</v>
      </c>
    </row>
    <row r="101" spans="1:6" x14ac:dyDescent="0.2">
      <c r="A101" s="14">
        <v>41088</v>
      </c>
      <c r="B101" s="13">
        <v>64.8095</v>
      </c>
      <c r="C101">
        <f>List1!W158</f>
        <v>111.3203427878619</v>
      </c>
      <c r="D101">
        <f t="shared" si="1"/>
        <v>7214.6157559099356</v>
      </c>
      <c r="E101">
        <f>List1!X158</f>
        <v>6.6464246432018337</v>
      </c>
      <c r="F101">
        <f>SUMPRODUCT(List1!B158:U158,List1!$B$49:$U$49)/D101</f>
        <v>0.10255324671848778</v>
      </c>
    </row>
    <row r="102" spans="1:6" x14ac:dyDescent="0.2">
      <c r="A102" s="14">
        <v>41089</v>
      </c>
      <c r="B102" s="13">
        <v>64.257499999999993</v>
      </c>
      <c r="C102">
        <f>List1!W159</f>
        <v>111.4278867797547</v>
      </c>
      <c r="D102">
        <f t="shared" si="1"/>
        <v>7160.0774347500874</v>
      </c>
      <c r="E102">
        <f>List1!X159</f>
        <v>6.6508371277397167</v>
      </c>
      <c r="F102">
        <f>SUMPRODUCT(List1!B159:U159,List1!$B$49:$U$49)/D102</f>
        <v>0.10350289270108108</v>
      </c>
    </row>
    <row r="103" spans="1:6" x14ac:dyDescent="0.2">
      <c r="A103" s="14">
        <v>41090</v>
      </c>
      <c r="B103" s="13">
        <v>64.1755</v>
      </c>
      <c r="C103">
        <f>List1!W160</f>
        <v>111.04987562656895</v>
      </c>
      <c r="D103">
        <f t="shared" si="1"/>
        <v>7126.6812932728753</v>
      </c>
      <c r="E103">
        <f>List1!X160</f>
        <v>6.6297797765396647</v>
      </c>
      <c r="F103">
        <f>SUMPRODUCT(List1!B160:U160,List1!$B$49:$U$49)/D103</f>
        <v>0.10330702178463221</v>
      </c>
    </row>
    <row r="104" spans="1:6" x14ac:dyDescent="0.2">
      <c r="A104" s="14">
        <v>41091</v>
      </c>
      <c r="B104" s="13">
        <v>64.016499999999994</v>
      </c>
      <c r="C104">
        <f>List1!W161</f>
        <v>112.27002663597422</v>
      </c>
      <c r="D104">
        <f t="shared" si="1"/>
        <v>7187.1341601418426</v>
      </c>
      <c r="E104">
        <f>List1!X161</f>
        <v>6.6878319665981749</v>
      </c>
      <c r="F104">
        <f>SUMPRODUCT(List1!B161:U161,List1!$B$49:$U$49)/D104</f>
        <v>0.10447044069260543</v>
      </c>
    </row>
    <row r="105" spans="1:6" x14ac:dyDescent="0.2">
      <c r="A105" s="14">
        <v>41094</v>
      </c>
      <c r="B105" s="13">
        <v>63.684399999999997</v>
      </c>
      <c r="C105">
        <f>List1!W162</f>
        <v>113.05091943316511</v>
      </c>
      <c r="D105">
        <f t="shared" si="1"/>
        <v>7199.5799735494593</v>
      </c>
      <c r="E105">
        <f>List1!X162</f>
        <v>6.7355965571054579</v>
      </c>
      <c r="F105">
        <f>SUMPRODUCT(List1!B162:U162,List1!$B$49:$U$49)/D105</f>
        <v>0.105765251099256</v>
      </c>
    </row>
    <row r="106" spans="1:6" x14ac:dyDescent="0.2">
      <c r="A106" s="14">
        <v>41095</v>
      </c>
      <c r="B106" s="13">
        <v>64.267600000000002</v>
      </c>
      <c r="C106">
        <f>List1!W163</f>
        <v>113.04332484537561</v>
      </c>
      <c r="D106">
        <f t="shared" si="1"/>
        <v>7265.0231838326617</v>
      </c>
      <c r="E106">
        <f>List1!X163</f>
        <v>6.7358409554979524</v>
      </c>
      <c r="F106">
        <f>SUMPRODUCT(List1!B163:U163,List1!$B$49:$U$49)/D106</f>
        <v>0.10480928112296013</v>
      </c>
    </row>
    <row r="107" spans="1:6" x14ac:dyDescent="0.2">
      <c r="A107" s="14">
        <v>41096</v>
      </c>
      <c r="B107" s="13">
        <v>64.630399999999995</v>
      </c>
      <c r="C107">
        <f>List1!W164</f>
        <v>112.79234319465036</v>
      </c>
      <c r="D107">
        <f t="shared" si="1"/>
        <v>7289.8142576075297</v>
      </c>
      <c r="E107">
        <f>List1!X164</f>
        <v>6.7237266317885513</v>
      </c>
      <c r="F107">
        <f>SUMPRODUCT(List1!B164:U164,List1!$B$49:$U$49)/D107</f>
        <v>0.10403349865989615</v>
      </c>
    </row>
    <row r="108" spans="1:6" x14ac:dyDescent="0.2">
      <c r="A108" s="14">
        <v>41097</v>
      </c>
      <c r="B108" s="13">
        <v>64.05</v>
      </c>
      <c r="C108">
        <f>List1!W165</f>
        <v>112.8710566480908</v>
      </c>
      <c r="D108">
        <f t="shared" si="1"/>
        <v>7229.3911783102158</v>
      </c>
      <c r="E108">
        <f>List1!X165</f>
        <v>6.7235956780571797</v>
      </c>
      <c r="F108">
        <f>SUMPRODUCT(List1!B165:U165,List1!$B$49:$U$49)/D108</f>
        <v>0.10497417139823856</v>
      </c>
    </row>
    <row r="109" spans="1:6" x14ac:dyDescent="0.2">
      <c r="A109" s="14">
        <v>41098</v>
      </c>
      <c r="B109" s="13">
        <v>64.248800000000003</v>
      </c>
      <c r="C109">
        <f>List1!W166</f>
        <v>113.09225856784337</v>
      </c>
      <c r="D109">
        <f t="shared" si="1"/>
        <v>7266.041902273656</v>
      </c>
      <c r="E109">
        <f>List1!X166</f>
        <v>6.7417509450338446</v>
      </c>
      <c r="F109">
        <f>SUMPRODUCT(List1!B166:U166,List1!$B$49:$U$49)/D109</f>
        <v>0.10493193561644489</v>
      </c>
    </row>
    <row r="110" spans="1:6" x14ac:dyDescent="0.2">
      <c r="A110" s="14">
        <v>41101</v>
      </c>
      <c r="B110" s="13">
        <v>64.202399999999997</v>
      </c>
      <c r="C110">
        <f>List1!W167</f>
        <v>113.69224549344662</v>
      </c>
      <c r="D110">
        <f t="shared" si="1"/>
        <v>7299.3150220684565</v>
      </c>
      <c r="E110">
        <f>List1!X167</f>
        <v>6.7765876068088451</v>
      </c>
      <c r="F110">
        <f>SUMPRODUCT(List1!B167:U167,List1!$B$49:$U$49)/D110</f>
        <v>0.10555037828506171</v>
      </c>
    </row>
    <row r="111" spans="1:6" x14ac:dyDescent="0.2">
      <c r="A111" s="14">
        <v>41102</v>
      </c>
      <c r="B111" s="13">
        <v>63.902900000000002</v>
      </c>
      <c r="C111">
        <f>List1!W168</f>
        <v>113.62324302237978</v>
      </c>
      <c r="D111">
        <f t="shared" si="1"/>
        <v>7260.8547365348331</v>
      </c>
      <c r="E111">
        <f>List1!X168</f>
        <v>6.7766445406131472</v>
      </c>
      <c r="F111">
        <f>SUMPRODUCT(List1!B168:U168,List1!$B$49:$U$49)/D111</f>
        <v>0.1060459625558957</v>
      </c>
    </row>
    <row r="112" spans="1:6" x14ac:dyDescent="0.2">
      <c r="A112" s="14">
        <v>41103</v>
      </c>
      <c r="B112" s="13">
        <v>63.853099999999998</v>
      </c>
      <c r="C112">
        <f>List1!W169</f>
        <v>113.54285757111769</v>
      </c>
      <c r="D112">
        <f t="shared" si="1"/>
        <v>7250.0634387743348</v>
      </c>
      <c r="E112">
        <f>List1!X169</f>
        <v>6.7748843217357564</v>
      </c>
      <c r="F112">
        <f>SUMPRODUCT(List1!B169:U169,List1!$B$49:$U$49)/D112</f>
        <v>0.10610110271444545</v>
      </c>
    </row>
    <row r="113" spans="1:6" x14ac:dyDescent="0.2">
      <c r="A113" s="14">
        <v>41104</v>
      </c>
      <c r="B113" s="13">
        <v>63.577300000000001</v>
      </c>
      <c r="C113">
        <f>List1!W170</f>
        <v>113.70924741280382</v>
      </c>
      <c r="D113">
        <f t="shared" si="1"/>
        <v>7229.3269355380526</v>
      </c>
      <c r="E113">
        <f>List1!X170</f>
        <v>6.7876719212046241</v>
      </c>
      <c r="F113">
        <f>SUMPRODUCT(List1!B170:U170,List1!$B$49:$U$49)/D113</f>
        <v>0.10676250676270657</v>
      </c>
    </row>
    <row r="114" spans="1:6" x14ac:dyDescent="0.2">
      <c r="A114" s="14">
        <v>41105</v>
      </c>
      <c r="B114" s="13">
        <v>63.169699999999999</v>
      </c>
      <c r="C114">
        <f>List1!W171</f>
        <v>113.28029072100665</v>
      </c>
      <c r="D114">
        <f t="shared" si="1"/>
        <v>7155.8819807587734</v>
      </c>
      <c r="E114">
        <f>List1!X171</f>
        <v>6.7718845729189434</v>
      </c>
      <c r="F114">
        <f>SUMPRODUCT(List1!B171:U171,List1!$B$49:$U$49)/D114</f>
        <v>0.10720146799682354</v>
      </c>
    </row>
    <row r="115" spans="1:6" x14ac:dyDescent="0.2">
      <c r="A115" s="14">
        <v>41108</v>
      </c>
      <c r="B115" s="13">
        <v>63.115400000000001</v>
      </c>
      <c r="C115">
        <f>List1!W172</f>
        <v>112.65118140104391</v>
      </c>
      <c r="D115">
        <f t="shared" si="1"/>
        <v>7110.0243745994476</v>
      </c>
      <c r="E115">
        <f>List1!X172</f>
        <v>6.7359724607023921</v>
      </c>
      <c r="F115">
        <f>SUMPRODUCT(List1!B172:U172,List1!$B$49:$U$49)/D115</f>
        <v>0.10672470523362589</v>
      </c>
    </row>
    <row r="116" spans="1:6" x14ac:dyDescent="0.2">
      <c r="A116" s="14">
        <v>41109</v>
      </c>
      <c r="B116" s="13">
        <v>62.989100000000001</v>
      </c>
      <c r="C116">
        <f>List1!W173</f>
        <v>112.96107663505798</v>
      </c>
      <c r="D116">
        <f t="shared" si="1"/>
        <v>7115.3165522733307</v>
      </c>
      <c r="E116">
        <f>List1!X173</f>
        <v>6.7557158747222745</v>
      </c>
      <c r="F116">
        <f>SUMPRODUCT(List1!B173:U173,List1!$B$49:$U$49)/D116</f>
        <v>0.10725214163596994</v>
      </c>
    </row>
    <row r="117" spans="1:6" x14ac:dyDescent="0.2">
      <c r="A117" s="14">
        <v>41110</v>
      </c>
      <c r="B117" s="13">
        <v>63.418300000000002</v>
      </c>
      <c r="C117">
        <f>List1!W174</f>
        <v>112.58782320086684</v>
      </c>
      <c r="D117">
        <f t="shared" si="1"/>
        <v>7140.1283480995335</v>
      </c>
      <c r="E117">
        <f>List1!X174</f>
        <v>6.7302825717608714</v>
      </c>
      <c r="F117">
        <f>SUMPRODUCT(List1!B174:U174,List1!$B$49:$U$49)/D117</f>
        <v>0.1061252441607686</v>
      </c>
    </row>
    <row r="118" spans="1:6" x14ac:dyDescent="0.2">
      <c r="A118" s="14">
        <v>41111</v>
      </c>
      <c r="B118" s="13">
        <v>63.737299999999998</v>
      </c>
      <c r="C118">
        <f>List1!W175</f>
        <v>112.14637663472617</v>
      </c>
      <c r="D118">
        <f t="shared" si="1"/>
        <v>7147.9072514805321</v>
      </c>
      <c r="E118">
        <f>List1!X175</f>
        <v>6.7064817088472308</v>
      </c>
      <c r="F118">
        <f>SUMPRODUCT(List1!B175:U175,List1!$B$49:$U$49)/D118</f>
        <v>0.10522067468887497</v>
      </c>
    </row>
    <row r="119" spans="1:6" x14ac:dyDescent="0.2">
      <c r="A119" s="14">
        <v>41112</v>
      </c>
      <c r="B119" s="13">
        <v>64.626999999999995</v>
      </c>
      <c r="C119">
        <f>List1!W176</f>
        <v>112.20561341563774</v>
      </c>
      <c r="D119">
        <f t="shared" si="1"/>
        <v>7251.5121782124197</v>
      </c>
      <c r="E119">
        <f>List1!X176</f>
        <v>6.7069385498802241</v>
      </c>
      <c r="F119">
        <f>SUMPRODUCT(List1!B176:U176,List1!$B$49:$U$49)/D119</f>
        <v>0.10377920296285183</v>
      </c>
    </row>
    <row r="120" spans="1:6" x14ac:dyDescent="0.2">
      <c r="A120" s="14">
        <v>41115</v>
      </c>
      <c r="B120" s="13">
        <v>64.918400000000005</v>
      </c>
      <c r="C120">
        <f>List1!W177</f>
        <v>112.35821258698559</v>
      </c>
      <c r="D120">
        <f t="shared" si="1"/>
        <v>7294.115388006966</v>
      </c>
      <c r="E120">
        <f>List1!X177</f>
        <v>6.7161921883513429</v>
      </c>
      <c r="F120">
        <f>SUMPRODUCT(List1!B177:U177,List1!$B$49:$U$49)/D120</f>
        <v>0.10345591062551361</v>
      </c>
    </row>
    <row r="121" spans="1:6" x14ac:dyDescent="0.2">
      <c r="A121" s="14">
        <v>41116</v>
      </c>
      <c r="B121" s="13">
        <v>65.740799999999993</v>
      </c>
      <c r="C121">
        <f>List1!W178</f>
        <v>112.14681271200239</v>
      </c>
      <c r="D121">
        <f t="shared" si="1"/>
        <v>7372.6211851372054</v>
      </c>
      <c r="E121">
        <f>List1!X178</f>
        <v>6.7049140819893909</v>
      </c>
      <c r="F121">
        <f>SUMPRODUCT(List1!B178:U178,List1!$B$49:$U$49)/D121</f>
        <v>0.10199015043913964</v>
      </c>
    </row>
    <row r="122" spans="1:6" x14ac:dyDescent="0.2">
      <c r="A122" s="14">
        <v>41117</v>
      </c>
      <c r="B122" s="13">
        <v>65.946700000000007</v>
      </c>
      <c r="C122">
        <f>List1!W179</f>
        <v>112.31389401185741</v>
      </c>
      <c r="D122">
        <f t="shared" si="1"/>
        <v>7406.7306742317578</v>
      </c>
      <c r="E122">
        <f>List1!X179</f>
        <v>6.7082485813935984</v>
      </c>
      <c r="F122">
        <f>SUMPRODUCT(List1!B179:U179,List1!$B$49:$U$49)/D122</f>
        <v>0.1017222784672106</v>
      </c>
    </row>
    <row r="123" spans="1:6" x14ac:dyDescent="0.2">
      <c r="A123" s="14">
        <v>41118</v>
      </c>
      <c r="B123" s="13">
        <v>66.112499999999997</v>
      </c>
      <c r="C123">
        <f>List1!W180</f>
        <v>112.26693035953004</v>
      </c>
      <c r="D123">
        <f t="shared" si="1"/>
        <v>7422.2474333944292</v>
      </c>
      <c r="E123">
        <f>List1!X180</f>
        <v>6.7091382279093814</v>
      </c>
      <c r="F123">
        <f>SUMPRODUCT(List1!B180:U180,List1!$B$49:$U$49)/D123</f>
        <v>0.10148063116520147</v>
      </c>
    </row>
    <row r="124" spans="1:6" x14ac:dyDescent="0.2">
      <c r="A124" s="14">
        <v>41119</v>
      </c>
      <c r="B124" s="13">
        <v>67.051199999999994</v>
      </c>
      <c r="C124">
        <f>List1!W181</f>
        <v>112.19243685097635</v>
      </c>
      <c r="D124">
        <f t="shared" si="1"/>
        <v>7522.6375217821851</v>
      </c>
      <c r="E124">
        <f>List1!X181</f>
        <v>6.7090895218074129</v>
      </c>
      <c r="F124">
        <f>SUMPRODUCT(List1!B181:U181,List1!$B$49:$U$49)/D124</f>
        <v>0.10005920135370304</v>
      </c>
    </row>
    <row r="125" spans="1:6" x14ac:dyDescent="0.2">
      <c r="A125" s="14">
        <v>41122</v>
      </c>
      <c r="B125" s="13">
        <v>65.955299999999994</v>
      </c>
      <c r="C125">
        <f>List1!W182</f>
        <v>112.24449519954274</v>
      </c>
      <c r="D125">
        <f t="shared" si="1"/>
        <v>7403.1193542344008</v>
      </c>
      <c r="E125">
        <f>List1!X182</f>
        <v>6.7132578828256744</v>
      </c>
      <c r="F125">
        <f>SUMPRODUCT(List1!B182:U182,List1!$B$49:$U$49)/D125</f>
        <v>0.10178496470830509</v>
      </c>
    </row>
    <row r="126" spans="1:6" x14ac:dyDescent="0.2">
      <c r="A126" s="14">
        <v>41123</v>
      </c>
      <c r="B126" s="13">
        <v>66.881600000000006</v>
      </c>
      <c r="C126">
        <f>List1!W183</f>
        <v>112.60642333380474</v>
      </c>
      <c r="D126">
        <f t="shared" si="1"/>
        <v>7531.2977628421959</v>
      </c>
      <c r="E126">
        <f>List1!X183</f>
        <v>6.7317563318856006</v>
      </c>
      <c r="F126">
        <f>SUMPRODUCT(List1!B183:U183,List1!$B$49:$U$49)/D126</f>
        <v>0.1006518434350494</v>
      </c>
    </row>
    <row r="127" spans="1:6" x14ac:dyDescent="0.2">
      <c r="A127" s="14">
        <v>41124</v>
      </c>
      <c r="B127" s="13">
        <v>66.742000000000004</v>
      </c>
      <c r="C127">
        <f>List1!W184</f>
        <v>112.65143559121344</v>
      </c>
      <c r="D127">
        <f t="shared" si="1"/>
        <v>7518.5821142287678</v>
      </c>
      <c r="E127">
        <f>List1!X184</f>
        <v>6.7343180165561503</v>
      </c>
      <c r="F127">
        <f>SUMPRODUCT(List1!B184:U184,List1!$B$49:$U$49)/D127</f>
        <v>0.10090075239813236</v>
      </c>
    </row>
    <row r="128" spans="1:6" x14ac:dyDescent="0.2">
      <c r="A128" s="14">
        <v>41125</v>
      </c>
      <c r="B128" s="13">
        <v>66.394099999999995</v>
      </c>
      <c r="C128">
        <f>List1!W185</f>
        <v>113.07503491654192</v>
      </c>
      <c r="D128">
        <f t="shared" si="1"/>
        <v>7507.5151757523754</v>
      </c>
      <c r="E128">
        <f>List1!X185</f>
        <v>6.7531856585770988</v>
      </c>
      <c r="F128">
        <f>SUMPRODUCT(List1!B185:U185,List1!$B$49:$U$49)/D128</f>
        <v>0.10171364110029504</v>
      </c>
    </row>
    <row r="129" spans="1:6" x14ac:dyDescent="0.2">
      <c r="A129" s="14">
        <v>41126</v>
      </c>
      <c r="B129" s="13">
        <v>65.562700000000007</v>
      </c>
      <c r="C129">
        <f>List1!W186</f>
        <v>112.73179230032531</v>
      </c>
      <c r="D129">
        <f t="shared" si="1"/>
        <v>7391.0006790485386</v>
      </c>
      <c r="E129">
        <f>List1!X186</f>
        <v>6.7305490833011898</v>
      </c>
      <c r="F129">
        <f>SUMPRODUCT(List1!B186:U186,List1!$B$49:$U$49)/D129</f>
        <v>0.10265820479176711</v>
      </c>
    </row>
    <row r="130" spans="1:6" x14ac:dyDescent="0.2">
      <c r="A130" s="14">
        <v>41129</v>
      </c>
      <c r="B130" s="13">
        <v>65.079899999999995</v>
      </c>
      <c r="C130">
        <f>List1!W187</f>
        <v>112.50059971165044</v>
      </c>
      <c r="D130">
        <f t="shared" si="1"/>
        <v>7321.5277791742392</v>
      </c>
      <c r="E130">
        <f>List1!X187</f>
        <v>6.7145263117690943</v>
      </c>
      <c r="F130">
        <f>SUMPRODUCT(List1!B187:U187,List1!$B$49:$U$49)/D130</f>
        <v>0.10317358065653288</v>
      </c>
    </row>
    <row r="131" spans="1:6" x14ac:dyDescent="0.2">
      <c r="A131" s="14">
        <v>41130</v>
      </c>
      <c r="B131" s="13">
        <v>64.784800000000004</v>
      </c>
      <c r="C131">
        <f>List1!W188</f>
        <v>112.5041373302044</v>
      </c>
      <c r="D131">
        <f t="shared" ref="D131:D194" si="2">B131*C131</f>
        <v>7288.5580361098264</v>
      </c>
      <c r="E131">
        <f>List1!X188</f>
        <v>6.7146757269483244</v>
      </c>
      <c r="F131">
        <f>SUMPRODUCT(List1!B188:U188,List1!$B$49:$U$49)/D131</f>
        <v>0.10364585098585354</v>
      </c>
    </row>
    <row r="132" spans="1:6" x14ac:dyDescent="0.2">
      <c r="A132" s="14">
        <v>41131</v>
      </c>
      <c r="B132" s="13">
        <v>64.813699999999997</v>
      </c>
      <c r="C132">
        <f>List1!W189</f>
        <v>112.78672408907258</v>
      </c>
      <c r="D132">
        <f t="shared" si="2"/>
        <v>7310.124899091923</v>
      </c>
      <c r="E132">
        <f>List1!X189</f>
        <v>6.7296810830064517</v>
      </c>
      <c r="F132">
        <f>SUMPRODUCT(List1!B189:U189,List1!$B$49:$U$49)/D132</f>
        <v>0.10383115117647121</v>
      </c>
    </row>
    <row r="133" spans="1:6" x14ac:dyDescent="0.2">
      <c r="A133" s="14">
        <v>41132</v>
      </c>
      <c r="B133" s="13">
        <v>64.949700000000007</v>
      </c>
      <c r="C133">
        <f>List1!W190</f>
        <v>112.17032333599609</v>
      </c>
      <c r="D133">
        <f t="shared" si="2"/>
        <v>7285.4288495759456</v>
      </c>
      <c r="E133">
        <f>List1!X190</f>
        <v>6.7045583276940404</v>
      </c>
      <c r="F133">
        <f>SUMPRODUCT(List1!B190:U190,List1!$B$49:$U$49)/D133</f>
        <v>0.10322693296033761</v>
      </c>
    </row>
    <row r="134" spans="1:6" x14ac:dyDescent="0.2">
      <c r="A134" s="14">
        <v>41133</v>
      </c>
      <c r="B134" s="13">
        <v>64.336399999999998</v>
      </c>
      <c r="C134">
        <f>List1!W191</f>
        <v>112.14103995117321</v>
      </c>
      <c r="D134">
        <f t="shared" si="2"/>
        <v>7214.7508027146596</v>
      </c>
      <c r="E134">
        <f>List1!X191</f>
        <v>6.7050161278290732</v>
      </c>
      <c r="F134">
        <f>SUMPRODUCT(List1!B191:U191,List1!$B$49:$U$49)/D134</f>
        <v>0.10421808071059421</v>
      </c>
    </row>
    <row r="135" spans="1:6" x14ac:dyDescent="0.2">
      <c r="A135" s="14">
        <v>41136</v>
      </c>
      <c r="B135" s="13">
        <v>64.207599999999999</v>
      </c>
      <c r="C135">
        <f>List1!W192</f>
        <v>112.44753676438138</v>
      </c>
      <c r="D135">
        <f t="shared" si="2"/>
        <v>7219.986461552694</v>
      </c>
      <c r="E135">
        <f>List1!X192</f>
        <v>6.722988597099075</v>
      </c>
      <c r="F135">
        <f>SUMPRODUCT(List1!B192:U192,List1!$B$49:$U$49)/D135</f>
        <v>0.10470705332544863</v>
      </c>
    </row>
    <row r="136" spans="1:6" x14ac:dyDescent="0.2">
      <c r="A136" s="14">
        <v>41137</v>
      </c>
      <c r="B136" s="13">
        <v>63.9514</v>
      </c>
      <c r="C136">
        <f>List1!W193</f>
        <v>112.74042399794455</v>
      </c>
      <c r="D136">
        <f t="shared" si="2"/>
        <v>7209.9079512621511</v>
      </c>
      <c r="E136">
        <f>List1!X193</f>
        <v>6.7358985955969999</v>
      </c>
      <c r="F136">
        <f>SUMPRODUCT(List1!B193:U193,List1!$B$49:$U$49)/D136</f>
        <v>0.10532839930942872</v>
      </c>
    </row>
    <row r="137" spans="1:6" x14ac:dyDescent="0.2">
      <c r="A137" s="14">
        <v>41138</v>
      </c>
      <c r="B137" s="13">
        <v>63.994300000000003</v>
      </c>
      <c r="C137">
        <f>List1!W194</f>
        <v>112.21901635018924</v>
      </c>
      <c r="D137">
        <f t="shared" si="2"/>
        <v>7181.3773980189153</v>
      </c>
      <c r="E137">
        <f>List1!X194</f>
        <v>6.7136173408852686</v>
      </c>
      <c r="F137">
        <f>SUMPRODUCT(List1!B194:U194,List1!$B$49:$U$49)/D137</f>
        <v>0.10490961446387051</v>
      </c>
    </row>
    <row r="138" spans="1:6" x14ac:dyDescent="0.2">
      <c r="A138" s="14">
        <v>41139</v>
      </c>
      <c r="B138" s="13">
        <v>63.548699999999997</v>
      </c>
      <c r="C138">
        <f>List1!W195</f>
        <v>112.60501972471346</v>
      </c>
      <c r="D138">
        <f t="shared" si="2"/>
        <v>7155.9026169798981</v>
      </c>
      <c r="E138">
        <f>List1!X195</f>
        <v>6.7299031028206855</v>
      </c>
      <c r="F138">
        <f>SUMPRODUCT(List1!B195:U195,List1!$B$49:$U$49)/D138</f>
        <v>0.10590150707757492</v>
      </c>
    </row>
    <row r="139" spans="1:6" x14ac:dyDescent="0.2">
      <c r="A139" s="14">
        <v>41140</v>
      </c>
      <c r="B139" s="13">
        <v>63.939100000000003</v>
      </c>
      <c r="C139">
        <f>List1!W196</f>
        <v>112.29578649685632</v>
      </c>
      <c r="D139">
        <f t="shared" si="2"/>
        <v>7180.0915224011469</v>
      </c>
      <c r="E139">
        <f>List1!X196</f>
        <v>6.711888735080926</v>
      </c>
      <c r="F139">
        <f>SUMPRODUCT(List1!B196:U196,List1!$B$49:$U$49)/D139</f>
        <v>0.10497314999868508</v>
      </c>
    </row>
    <row r="140" spans="1:6" x14ac:dyDescent="0.2">
      <c r="A140" s="14">
        <v>41143</v>
      </c>
      <c r="B140" s="13">
        <v>64.207800000000006</v>
      </c>
      <c r="C140">
        <f>List1!W197</f>
        <v>112.14664639796813</v>
      </c>
      <c r="D140">
        <f t="shared" si="2"/>
        <v>7200.6894425914588</v>
      </c>
      <c r="E140">
        <f>List1!X197</f>
        <v>6.7046979740098669</v>
      </c>
      <c r="F140">
        <f>SUMPRODUCT(List1!B197:U197,List1!$B$49:$U$49)/D140</f>
        <v>0.10442186111360093</v>
      </c>
    </row>
    <row r="141" spans="1:6" x14ac:dyDescent="0.2">
      <c r="A141" s="14">
        <v>41144</v>
      </c>
      <c r="B141" s="13">
        <v>64.7684</v>
      </c>
      <c r="C141">
        <f>List1!W198</f>
        <v>112.24274144432802</v>
      </c>
      <c r="D141">
        <f t="shared" si="2"/>
        <v>7269.782774962815</v>
      </c>
      <c r="E141">
        <f>List1!X198</f>
        <v>6.7114407413388095</v>
      </c>
      <c r="F141">
        <f>SUMPRODUCT(List1!B198:U198,List1!$B$49:$U$49)/D141</f>
        <v>0.10362214816698899</v>
      </c>
    </row>
    <row r="142" spans="1:6" x14ac:dyDescent="0.2">
      <c r="A142" s="14">
        <v>41145</v>
      </c>
      <c r="B142" s="13">
        <v>64.813999999999993</v>
      </c>
      <c r="C142">
        <f>List1!W199</f>
        <v>112.42684217406747</v>
      </c>
      <c r="D142">
        <f t="shared" si="2"/>
        <v>7286.8333486700085</v>
      </c>
      <c r="E142">
        <f>List1!X199</f>
        <v>6.7160422257138697</v>
      </c>
      <c r="F142">
        <f>SUMPRODUCT(List1!B199:U199,List1!$B$49:$U$49)/D142</f>
        <v>0.10362023985117212</v>
      </c>
    </row>
    <row r="143" spans="1:6" x14ac:dyDescent="0.2">
      <c r="A143" s="14">
        <v>41146</v>
      </c>
      <c r="B143" s="13">
        <v>64.945899999999995</v>
      </c>
      <c r="C143">
        <f>List1!W200</f>
        <v>112.06961925079462</v>
      </c>
      <c r="D143">
        <f t="shared" si="2"/>
        <v>7278.4622849001817</v>
      </c>
      <c r="E143">
        <f>List1!X200</f>
        <v>6.7012463701873992</v>
      </c>
      <c r="F143">
        <f>SUMPRODUCT(List1!B200:U200,List1!$B$49:$U$49)/D143</f>
        <v>0.10318197715617768</v>
      </c>
    </row>
    <row r="144" spans="1:6" x14ac:dyDescent="0.2">
      <c r="A144" s="14">
        <v>41147</v>
      </c>
      <c r="B144" s="13">
        <v>64.738</v>
      </c>
      <c r="C144">
        <f>List1!W201</f>
        <v>112.32049947337194</v>
      </c>
      <c r="D144">
        <f t="shared" si="2"/>
        <v>7271.4044949071522</v>
      </c>
      <c r="E144">
        <f>List1!X201</f>
        <v>6.7185680269215453</v>
      </c>
      <c r="F144">
        <f>SUMPRODUCT(List1!B201:U201,List1!$B$49:$U$49)/D144</f>
        <v>0.10378090189566476</v>
      </c>
    </row>
    <row r="145" spans="1:6" x14ac:dyDescent="0.2">
      <c r="A145" s="14">
        <v>41150</v>
      </c>
      <c r="B145" s="13">
        <v>65.081000000000003</v>
      </c>
      <c r="C145">
        <f>List1!W202</f>
        <v>112.32141753397102</v>
      </c>
      <c r="D145">
        <f t="shared" si="2"/>
        <v>7309.9901745283678</v>
      </c>
      <c r="E145">
        <f>List1!X202</f>
        <v>6.7185294596430625</v>
      </c>
      <c r="F145">
        <f>SUMPRODUCT(List1!B202:U202,List1!$B$49:$U$49)/D145</f>
        <v>0.10323334705433325</v>
      </c>
    </row>
    <row r="146" spans="1:6" x14ac:dyDescent="0.2">
      <c r="A146" s="14">
        <v>41151</v>
      </c>
      <c r="B146" s="13">
        <v>64.907200000000003</v>
      </c>
      <c r="C146">
        <f>List1!W203</f>
        <v>112.28308402853676</v>
      </c>
      <c r="D146">
        <f t="shared" si="2"/>
        <v>7287.9805916570422</v>
      </c>
      <c r="E146">
        <f>List1!X203</f>
        <v>6.714514381642406</v>
      </c>
      <c r="F146">
        <f>SUMPRODUCT(List1!B203:U203,List1!$B$49:$U$49)/D146</f>
        <v>0.10344791304573923</v>
      </c>
    </row>
    <row r="147" spans="1:6" x14ac:dyDescent="0.2">
      <c r="A147" s="14">
        <v>41152</v>
      </c>
      <c r="B147" s="13">
        <v>65.253500000000003</v>
      </c>
      <c r="C147">
        <f>List1!W204</f>
        <v>112.12033206303258</v>
      </c>
      <c r="D147">
        <f t="shared" si="2"/>
        <v>7316.2440882750961</v>
      </c>
      <c r="E147">
        <f>List1!X204</f>
        <v>6.7074108050263392</v>
      </c>
      <c r="F147">
        <f>SUMPRODUCT(List1!B204:U204,List1!$B$49:$U$49)/D147</f>
        <v>0.10279005425036725</v>
      </c>
    </row>
    <row r="148" spans="1:6" x14ac:dyDescent="0.2">
      <c r="A148" s="14">
        <v>41153</v>
      </c>
      <c r="B148" s="13">
        <v>65.256600000000006</v>
      </c>
      <c r="C148">
        <f>List1!W205</f>
        <v>111.73619289619825</v>
      </c>
      <c r="D148">
        <f t="shared" si="2"/>
        <v>7291.524045350051</v>
      </c>
      <c r="E148">
        <f>List1!X205</f>
        <v>6.6912041886060836</v>
      </c>
      <c r="F148">
        <f>SUMPRODUCT(List1!B205:U205,List1!$B$49:$U$49)/D148</f>
        <v>0.10253681908965658</v>
      </c>
    </row>
    <row r="149" spans="1:6" x14ac:dyDescent="0.2">
      <c r="A149" s="14">
        <v>41154</v>
      </c>
      <c r="B149" s="13">
        <v>65.868399999999994</v>
      </c>
      <c r="C149">
        <f>List1!W206</f>
        <v>112.11902789849204</v>
      </c>
      <c r="D149">
        <f t="shared" si="2"/>
        <v>7385.1009772290317</v>
      </c>
      <c r="E149">
        <f>List1!X206</f>
        <v>6.7128461841885132</v>
      </c>
      <c r="F149">
        <f>SUMPRODUCT(List1!B206:U206,List1!$B$49:$U$49)/D149</f>
        <v>0.10191299901300949</v>
      </c>
    </row>
    <row r="150" spans="1:6" x14ac:dyDescent="0.2">
      <c r="A150" s="14">
        <v>41157</v>
      </c>
      <c r="B150" s="13">
        <v>64.764399999999995</v>
      </c>
      <c r="C150">
        <f>List1!W207</f>
        <v>112.09377681231599</v>
      </c>
      <c r="D150">
        <f t="shared" si="2"/>
        <v>7259.686198983557</v>
      </c>
      <c r="E150">
        <f>List1!X207</f>
        <v>6.7096986338066644</v>
      </c>
      <c r="F150">
        <f>SUMPRODUCT(List1!B207:U207,List1!$B$49:$U$49)/D150</f>
        <v>0.10360164895848128</v>
      </c>
    </row>
    <row r="151" spans="1:6" x14ac:dyDescent="0.2">
      <c r="A151" s="14">
        <v>41158</v>
      </c>
      <c r="B151" s="13">
        <v>64.830600000000004</v>
      </c>
      <c r="C151">
        <f>List1!W208</f>
        <v>112.0790633177873</v>
      </c>
      <c r="D151">
        <f t="shared" si="2"/>
        <v>7266.1529223301422</v>
      </c>
      <c r="E151">
        <f>List1!X208</f>
        <v>6.7117050506618368</v>
      </c>
      <c r="F151">
        <f>SUMPRODUCT(List1!B208:U208,List1!$B$49:$U$49)/D151</f>
        <v>0.10352680756713398</v>
      </c>
    </row>
    <row r="152" spans="1:6" x14ac:dyDescent="0.2">
      <c r="A152" s="14">
        <v>41159</v>
      </c>
      <c r="B152" s="13">
        <v>64.380399999999995</v>
      </c>
      <c r="C152">
        <f>List1!W209</f>
        <v>112.12966020974066</v>
      </c>
      <c r="D152">
        <f t="shared" si="2"/>
        <v>7218.9523761671871</v>
      </c>
      <c r="E152">
        <f>List1!X209</f>
        <v>6.7122706557558534</v>
      </c>
      <c r="F152">
        <f>SUMPRODUCT(List1!B209:U209,List1!$B$49:$U$49)/D152</f>
        <v>0.10425953637684535</v>
      </c>
    </row>
    <row r="153" spans="1:6" x14ac:dyDescent="0.2">
      <c r="A153" s="14">
        <v>41160</v>
      </c>
      <c r="B153" s="13">
        <v>63.972999999999999</v>
      </c>
      <c r="C153">
        <f>List1!W210</f>
        <v>111.89084953714566</v>
      </c>
      <c r="D153">
        <f t="shared" si="2"/>
        <v>7157.9933174398193</v>
      </c>
      <c r="E153">
        <f>List1!X210</f>
        <v>6.6945305060007758</v>
      </c>
      <c r="F153">
        <f>SUMPRODUCT(List1!B210:U210,List1!$B$49:$U$49)/D153</f>
        <v>0.10464618676630416</v>
      </c>
    </row>
    <row r="154" spans="1:6" x14ac:dyDescent="0.2">
      <c r="A154" s="14">
        <v>41161</v>
      </c>
      <c r="B154" s="13">
        <v>64.161699999999996</v>
      </c>
      <c r="C154">
        <f>List1!W211</f>
        <v>112.29883729065529</v>
      </c>
      <c r="D154">
        <f t="shared" si="2"/>
        <v>7205.2843085918366</v>
      </c>
      <c r="E154">
        <f>List1!X211</f>
        <v>6.7120017508759036</v>
      </c>
      <c r="F154">
        <f>SUMPRODUCT(List1!B211:U211,List1!$B$49:$U$49)/D154</f>
        <v>0.10461072183056097</v>
      </c>
    </row>
    <row r="155" spans="1:6" x14ac:dyDescent="0.2">
      <c r="A155" s="14">
        <v>41164</v>
      </c>
      <c r="B155" s="13">
        <v>65.053899999999999</v>
      </c>
      <c r="C155">
        <f>List1!W212</f>
        <v>112.36155745643845</v>
      </c>
      <c r="D155">
        <f t="shared" si="2"/>
        <v>7309.5575226154006</v>
      </c>
      <c r="E155">
        <f>List1!X212</f>
        <v>6.7160612107925699</v>
      </c>
      <c r="F155">
        <f>SUMPRODUCT(List1!B212:U212,List1!$B$49:$U$49)/D155</f>
        <v>0.10323841016130578</v>
      </c>
    </row>
    <row r="156" spans="1:6" x14ac:dyDescent="0.2">
      <c r="A156" s="14">
        <v>41165</v>
      </c>
      <c r="B156" s="13">
        <v>64.810199999999995</v>
      </c>
      <c r="C156">
        <f>List1!W213</f>
        <v>111.81886032981132</v>
      </c>
      <c r="D156">
        <f t="shared" si="2"/>
        <v>7247.0027017471366</v>
      </c>
      <c r="E156">
        <f>List1!X213</f>
        <v>6.6839320113304925</v>
      </c>
      <c r="F156">
        <f>SUMPRODUCT(List1!B213:U213,List1!$B$49:$U$49)/D156</f>
        <v>0.10313086537814253</v>
      </c>
    </row>
    <row r="157" spans="1:6" x14ac:dyDescent="0.2">
      <c r="A157" s="14">
        <v>41166</v>
      </c>
      <c r="B157" s="13">
        <v>64.973699999999994</v>
      </c>
      <c r="C157">
        <f>List1!W214</f>
        <v>111.41766733506911</v>
      </c>
      <c r="D157">
        <f t="shared" si="2"/>
        <v>7239.218092128579</v>
      </c>
      <c r="E157">
        <f>List1!X214</f>
        <v>6.6578941996077248</v>
      </c>
      <c r="F157">
        <f>SUMPRODUCT(List1!B214:U214,List1!$B$49:$U$49)/D157</f>
        <v>0.10247060271475575</v>
      </c>
    </row>
    <row r="158" spans="1:6" x14ac:dyDescent="0.2">
      <c r="A158" s="14">
        <v>41167</v>
      </c>
      <c r="B158" s="13">
        <v>65.216999999999999</v>
      </c>
      <c r="C158">
        <f>List1!W215</f>
        <v>111.42842241053843</v>
      </c>
      <c r="D158">
        <f t="shared" si="2"/>
        <v>7267.0274243480844</v>
      </c>
      <c r="E158">
        <f>List1!X215</f>
        <v>6.6561405151220381</v>
      </c>
      <c r="F158">
        <f>SUMPRODUCT(List1!B215:U215,List1!$B$49:$U$49)/D158</f>
        <v>0.10206143360047286</v>
      </c>
    </row>
    <row r="159" spans="1:6" x14ac:dyDescent="0.2">
      <c r="A159" s="14">
        <v>41168</v>
      </c>
      <c r="B159" s="13">
        <v>64.994</v>
      </c>
      <c r="C159">
        <f>List1!W216</f>
        <v>111.02216220738342</v>
      </c>
      <c r="D159">
        <f t="shared" si="2"/>
        <v>7215.7744105066777</v>
      </c>
      <c r="E159">
        <f>List1!X216</f>
        <v>6.632321036852967</v>
      </c>
      <c r="F159">
        <f>SUMPRODUCT(List1!B216:U216,List1!$B$49:$U$49)/D159</f>
        <v>0.10204512780953576</v>
      </c>
    </row>
    <row r="160" spans="1:6" x14ac:dyDescent="0.2">
      <c r="A160" s="14">
        <v>41171</v>
      </c>
      <c r="B160" s="13">
        <v>64.917299999999997</v>
      </c>
      <c r="C160">
        <f>List1!W217</f>
        <v>111.25563041914775</v>
      </c>
      <c r="D160">
        <f t="shared" si="2"/>
        <v>7222.41513660894</v>
      </c>
      <c r="E160">
        <f>List1!X217</f>
        <v>6.6393936910738418</v>
      </c>
      <c r="F160">
        <f>SUMPRODUCT(List1!B217:U217,List1!$B$49:$U$49)/D160</f>
        <v>0.10227464313940723</v>
      </c>
    </row>
    <row r="161" spans="1:6" x14ac:dyDescent="0.2">
      <c r="A161" s="14">
        <v>41172</v>
      </c>
      <c r="B161" s="13">
        <v>64.751300000000001</v>
      </c>
      <c r="C161">
        <f>List1!W218</f>
        <v>111.20168104955064</v>
      </c>
      <c r="D161">
        <f t="shared" si="2"/>
        <v>7200.4534101437685</v>
      </c>
      <c r="E161">
        <f>List1!X218</f>
        <v>6.6284788295126713</v>
      </c>
      <c r="F161">
        <f>SUMPRODUCT(List1!B218:U218,List1!$B$49:$U$49)/D161</f>
        <v>0.10236827414295423</v>
      </c>
    </row>
    <row r="162" spans="1:6" x14ac:dyDescent="0.2">
      <c r="A162" s="14">
        <v>41173</v>
      </c>
      <c r="B162" s="13">
        <v>64.442400000000006</v>
      </c>
      <c r="C162">
        <f>List1!W219</f>
        <v>111.25337125455596</v>
      </c>
      <c r="D162">
        <f t="shared" si="2"/>
        <v>7169.4342517345976</v>
      </c>
      <c r="E162">
        <f>List1!X219</f>
        <v>6.6395533942467058</v>
      </c>
      <c r="F162">
        <f>SUMPRODUCT(List1!B219:U219,List1!$B$49:$U$49)/D162</f>
        <v>0.10303082123332938</v>
      </c>
    </row>
    <row r="163" spans="1:6" x14ac:dyDescent="0.2">
      <c r="A163" s="14">
        <v>41174</v>
      </c>
      <c r="B163" s="13">
        <v>63.794199999999996</v>
      </c>
      <c r="C163">
        <f>List1!W220</f>
        <v>111.23281716220808</v>
      </c>
      <c r="D163">
        <f t="shared" si="2"/>
        <v>7096.0085846093343</v>
      </c>
      <c r="E163">
        <f>List1!X220</f>
        <v>6.639837567201595</v>
      </c>
      <c r="F163">
        <f>SUMPRODUCT(List1!B220:U220,List1!$B$49:$U$49)/D163</f>
        <v>0.10408215115483219</v>
      </c>
    </row>
    <row r="164" spans="1:6" x14ac:dyDescent="0.2">
      <c r="A164" s="14">
        <v>41175</v>
      </c>
      <c r="B164" s="13">
        <v>63.864199999999997</v>
      </c>
      <c r="C164">
        <f>List1!W221</f>
        <v>111.30093036945441</v>
      </c>
      <c r="D164">
        <f t="shared" si="2"/>
        <v>7108.1448773009097</v>
      </c>
      <c r="E164">
        <f>List1!X221</f>
        <v>6.6439521179011356</v>
      </c>
      <c r="F164">
        <f>SUMPRODUCT(List1!B221:U221,List1!$B$49:$U$49)/D164</f>
        <v>0.10403249579421861</v>
      </c>
    </row>
    <row r="165" spans="1:6" x14ac:dyDescent="0.2">
      <c r="A165" s="14">
        <v>41178</v>
      </c>
      <c r="B165" s="13">
        <v>64.150599999999997</v>
      </c>
      <c r="C165">
        <f>List1!W222</f>
        <v>111.46222477689491</v>
      </c>
      <c r="D165">
        <f t="shared" si="2"/>
        <v>7150.3685967726742</v>
      </c>
      <c r="E165">
        <f>List1!X222</f>
        <v>6.6558219181778107</v>
      </c>
      <c r="F165">
        <f>SUMPRODUCT(List1!B222:U222,List1!$B$49:$U$49)/D165</f>
        <v>0.10375307352040061</v>
      </c>
    </row>
    <row r="166" spans="1:6" x14ac:dyDescent="0.2">
      <c r="A166" s="14">
        <v>41179</v>
      </c>
      <c r="B166" s="13">
        <v>63.692100000000003</v>
      </c>
      <c r="C166">
        <f>List1!W223</f>
        <v>111.67404892005679</v>
      </c>
      <c r="D166">
        <f t="shared" si="2"/>
        <v>7112.7546912211492</v>
      </c>
      <c r="E166">
        <f>List1!X223</f>
        <v>6.6701978761474576</v>
      </c>
      <c r="F166">
        <f>SUMPRODUCT(List1!B223:U223,List1!$B$49:$U$49)/D166</f>
        <v>0.10472567047008118</v>
      </c>
    </row>
    <row r="167" spans="1:6" x14ac:dyDescent="0.2">
      <c r="A167" s="14">
        <v>41180</v>
      </c>
      <c r="B167" s="13">
        <v>63.950899999999997</v>
      </c>
      <c r="C167">
        <f>List1!W224</f>
        <v>111.73664267397618</v>
      </c>
      <c r="D167">
        <f t="shared" si="2"/>
        <v>7145.6588619791828</v>
      </c>
      <c r="E167">
        <f>List1!X224</f>
        <v>6.6707676417338488</v>
      </c>
      <c r="F167">
        <f>SUMPRODUCT(List1!B224:U224,List1!$B$49:$U$49)/D167</f>
        <v>0.10431077032119718</v>
      </c>
    </row>
    <row r="168" spans="1:6" x14ac:dyDescent="0.2">
      <c r="A168" s="14">
        <v>41181</v>
      </c>
      <c r="B168" s="13">
        <v>63.158099999999997</v>
      </c>
      <c r="C168">
        <f>List1!W225</f>
        <v>111.93276284226646</v>
      </c>
      <c r="D168">
        <f t="shared" si="2"/>
        <v>7069.4606288681489</v>
      </c>
      <c r="E168">
        <f>List1!X225</f>
        <v>6.6785718156451184</v>
      </c>
      <c r="F168">
        <f>SUMPRODUCT(List1!B225:U225,List1!$B$49:$U$49)/D168</f>
        <v>0.10574371008065662</v>
      </c>
    </row>
    <row r="169" spans="1:6" x14ac:dyDescent="0.2">
      <c r="A169" s="14">
        <v>41182</v>
      </c>
      <c r="B169" s="13">
        <v>63.396000000000001</v>
      </c>
      <c r="C169">
        <f>List1!W226</f>
        <v>112.13308495957138</v>
      </c>
      <c r="D169">
        <f t="shared" si="2"/>
        <v>7108.7890540969875</v>
      </c>
      <c r="E169">
        <f>List1!X226</f>
        <v>6.6932805272606908</v>
      </c>
      <c r="F169">
        <f>SUMPRODUCT(List1!B226:U226,List1!$B$49:$U$49)/D169</f>
        <v>0.10557890919396634</v>
      </c>
    </row>
    <row r="170" spans="1:6" x14ac:dyDescent="0.2">
      <c r="A170" s="14">
        <v>41185</v>
      </c>
      <c r="B170" s="13">
        <v>62.547699999999999</v>
      </c>
      <c r="C170">
        <f>List1!W227</f>
        <v>112.07800158185991</v>
      </c>
      <c r="D170">
        <f t="shared" si="2"/>
        <v>7010.2212195416987</v>
      </c>
      <c r="E170">
        <f>List1!X227</f>
        <v>6.6927494268809591</v>
      </c>
      <c r="F170">
        <f>SUMPRODUCT(List1!B227:U227,List1!$B$49:$U$49)/D170</f>
        <v>0.10700232665439272</v>
      </c>
    </row>
    <row r="171" spans="1:6" x14ac:dyDescent="0.2">
      <c r="A171" s="14">
        <v>41186</v>
      </c>
      <c r="B171" s="13">
        <v>62.432299999999998</v>
      </c>
      <c r="C171">
        <f>List1!W228</f>
        <v>112.1640538107212</v>
      </c>
      <c r="D171">
        <f t="shared" si="2"/>
        <v>7002.6598567270885</v>
      </c>
      <c r="E171">
        <f>List1!X228</f>
        <v>6.6960644681491441</v>
      </c>
      <c r="F171">
        <f>SUMPRODUCT(List1!B228:U228,List1!$B$49:$U$49)/D171</f>
        <v>0.10725320816547115</v>
      </c>
    </row>
    <row r="172" spans="1:6" x14ac:dyDescent="0.2">
      <c r="A172" s="14">
        <v>41187</v>
      </c>
      <c r="B172" s="13">
        <v>62.458300000000001</v>
      </c>
      <c r="C172">
        <f>List1!W229</f>
        <v>111.90727034481769</v>
      </c>
      <c r="D172">
        <f t="shared" si="2"/>
        <v>6989.5378633777273</v>
      </c>
      <c r="E172">
        <f>List1!X229</f>
        <v>6.6809068791681003</v>
      </c>
      <c r="F172">
        <f>SUMPRODUCT(List1!B229:U229,List1!$B$49:$U$49)/D172</f>
        <v>0.10696587770029123</v>
      </c>
    </row>
    <row r="173" spans="1:6" x14ac:dyDescent="0.2">
      <c r="A173" s="14">
        <v>41188</v>
      </c>
      <c r="B173" s="13">
        <v>62.39</v>
      </c>
      <c r="C173">
        <f>List1!W230</f>
        <v>111.69110702963285</v>
      </c>
      <c r="D173">
        <f t="shared" si="2"/>
        <v>6968.4081675787929</v>
      </c>
      <c r="E173">
        <f>List1!X230</f>
        <v>6.6735015230045232</v>
      </c>
      <c r="F173">
        <f>SUMPRODUCT(List1!B230:U230,List1!$B$49:$U$49)/D173</f>
        <v>0.10696428150351857</v>
      </c>
    </row>
    <row r="174" spans="1:6" x14ac:dyDescent="0.2">
      <c r="A174" s="14">
        <v>41189</v>
      </c>
      <c r="B174" s="13">
        <v>62.303100000000001</v>
      </c>
      <c r="C174">
        <f>List1!W231</f>
        <v>111.27573097812802</v>
      </c>
      <c r="D174">
        <f t="shared" si="2"/>
        <v>6932.8229947034079</v>
      </c>
      <c r="E174">
        <f>List1!X231</f>
        <v>6.6480374872826227</v>
      </c>
      <c r="F174">
        <f>SUMPRODUCT(List1!B231:U231,List1!$B$49:$U$49)/D174</f>
        <v>0.1067047624802397</v>
      </c>
    </row>
    <row r="175" spans="1:6" x14ac:dyDescent="0.2">
      <c r="A175" s="14">
        <v>41192</v>
      </c>
      <c r="B175" s="13">
        <v>62.388399999999997</v>
      </c>
      <c r="C175">
        <f>List1!W232</f>
        <v>111.0474159247744</v>
      </c>
      <c r="D175">
        <f t="shared" si="2"/>
        <v>6928.0706036811944</v>
      </c>
      <c r="E175">
        <f>List1!X232</f>
        <v>6.6374505395468679</v>
      </c>
      <c r="F175">
        <f>SUMPRODUCT(List1!B232:U232,List1!$B$49:$U$49)/D175</f>
        <v>0.1063891771474644</v>
      </c>
    </row>
    <row r="176" spans="1:6" x14ac:dyDescent="0.2">
      <c r="A176" s="14">
        <v>41193</v>
      </c>
      <c r="B176" s="13">
        <v>62.194600000000001</v>
      </c>
      <c r="C176">
        <f>List1!W233</f>
        <v>110.85065060041615</v>
      </c>
      <c r="D176">
        <f t="shared" si="2"/>
        <v>6894.311873832642</v>
      </c>
      <c r="E176">
        <f>List1!X233</f>
        <v>6.6261270647611665</v>
      </c>
      <c r="F176">
        <f>SUMPRODUCT(List1!B233:U233,List1!$B$49:$U$49)/D176</f>
        <v>0.10653862336539131</v>
      </c>
    </row>
    <row r="177" spans="1:6" x14ac:dyDescent="0.2">
      <c r="A177" s="14">
        <v>41194</v>
      </c>
      <c r="B177" s="13">
        <v>62.589199999999998</v>
      </c>
      <c r="C177">
        <f>List1!W234</f>
        <v>110.9386252561636</v>
      </c>
      <c r="D177">
        <f t="shared" si="2"/>
        <v>6943.5598038830749</v>
      </c>
      <c r="E177">
        <f>List1!X234</f>
        <v>6.627954506716252</v>
      </c>
      <c r="F177">
        <f>SUMPRODUCT(List1!B234:U234,List1!$B$49:$U$49)/D177</f>
        <v>0.10589613714053307</v>
      </c>
    </row>
    <row r="178" spans="1:6" x14ac:dyDescent="0.2">
      <c r="A178" s="14">
        <v>41195</v>
      </c>
      <c r="B178" s="13">
        <v>63.346499999999999</v>
      </c>
      <c r="C178">
        <f>List1!W235</f>
        <v>110.6742376502887</v>
      </c>
      <c r="D178">
        <f t="shared" si="2"/>
        <v>7010.8255953140133</v>
      </c>
      <c r="E178">
        <f>List1!X235</f>
        <v>6.6168025407345681</v>
      </c>
      <c r="F178">
        <f>SUMPRODUCT(List1!B235:U235,List1!$B$49:$U$49)/D178</f>
        <v>0.10445411412997668</v>
      </c>
    </row>
    <row r="179" spans="1:6" x14ac:dyDescent="0.2">
      <c r="A179" s="14">
        <v>41196</v>
      </c>
      <c r="B179" s="13">
        <v>62.993400000000001</v>
      </c>
      <c r="C179">
        <f>List1!W236</f>
        <v>110.5924271559667</v>
      </c>
      <c r="D179">
        <f t="shared" si="2"/>
        <v>6966.5930008066734</v>
      </c>
      <c r="E179">
        <f>List1!X236</f>
        <v>6.6078518557294181</v>
      </c>
      <c r="F179">
        <f>SUMPRODUCT(List1!B236:U236,List1!$B$49:$U$49)/D179</f>
        <v>0.10489752665722786</v>
      </c>
    </row>
    <row r="180" spans="1:6" x14ac:dyDescent="0.2">
      <c r="A180" s="14">
        <v>41199</v>
      </c>
      <c r="B180" s="13">
        <v>63.151000000000003</v>
      </c>
      <c r="C180">
        <f>List1!W237</f>
        <v>110.84218356322782</v>
      </c>
      <c r="D180">
        <f t="shared" si="2"/>
        <v>6999.7947342014004</v>
      </c>
      <c r="E180">
        <f>List1!X237</f>
        <v>6.6232579537324847</v>
      </c>
      <c r="F180">
        <f>SUMPRODUCT(List1!B237:U237,List1!$B$49:$U$49)/D180</f>
        <v>0.10487970030138058</v>
      </c>
    </row>
    <row r="181" spans="1:6" x14ac:dyDescent="0.2">
      <c r="A181" s="14">
        <v>41200</v>
      </c>
      <c r="B181" s="13">
        <v>62.89</v>
      </c>
      <c r="C181">
        <f>List1!W238</f>
        <v>110.53556601588569</v>
      </c>
      <c r="D181">
        <f t="shared" si="2"/>
        <v>6951.5817467390516</v>
      </c>
      <c r="E181">
        <f>List1!X238</f>
        <v>6.5977042996304638</v>
      </c>
      <c r="F181">
        <f>SUMPRODUCT(List1!B238:U238,List1!$B$49:$U$49)/D181</f>
        <v>0.10490863888742985</v>
      </c>
    </row>
    <row r="182" spans="1:6" x14ac:dyDescent="0.2">
      <c r="A182" s="14">
        <v>41201</v>
      </c>
      <c r="B182" s="13">
        <v>62.584099999999999</v>
      </c>
      <c r="C182">
        <f>List1!W239</f>
        <v>110.7281325614713</v>
      </c>
      <c r="D182">
        <f t="shared" si="2"/>
        <v>6929.8205210403758</v>
      </c>
      <c r="E182">
        <f>List1!X239</f>
        <v>6.6087160328875134</v>
      </c>
      <c r="F182">
        <f>SUMPRODUCT(List1!B239:U239,List1!$B$49:$U$49)/D182</f>
        <v>0.10559736471224342</v>
      </c>
    </row>
    <row r="183" spans="1:6" x14ac:dyDescent="0.2">
      <c r="A183" s="14">
        <v>41202</v>
      </c>
      <c r="B183" s="13">
        <v>62.419400000000003</v>
      </c>
      <c r="C183">
        <f>List1!W240</f>
        <v>110.84250608619119</v>
      </c>
      <c r="D183">
        <f t="shared" si="2"/>
        <v>6918.7227243964026</v>
      </c>
      <c r="E183">
        <f>List1!X240</f>
        <v>6.613216547544523</v>
      </c>
      <c r="F183">
        <f>SUMPRODUCT(List1!B240:U240,List1!$B$49:$U$49)/D183</f>
        <v>0.10594809542457188</v>
      </c>
    </row>
    <row r="184" spans="1:6" x14ac:dyDescent="0.2">
      <c r="A184" s="14">
        <v>41203</v>
      </c>
      <c r="B184" s="13">
        <v>62.4499</v>
      </c>
      <c r="C184">
        <f>List1!W241</f>
        <v>110.82049582748984</v>
      </c>
      <c r="D184">
        <f t="shared" si="2"/>
        <v>6920.7288823771578</v>
      </c>
      <c r="E184">
        <f>List1!X241</f>
        <v>6.6119709318358444</v>
      </c>
      <c r="F184">
        <f>SUMPRODUCT(List1!B241:U241,List1!$B$49:$U$49)/D184</f>
        <v>0.10587640543597099</v>
      </c>
    </row>
    <row r="185" spans="1:6" x14ac:dyDescent="0.2">
      <c r="A185" s="14">
        <v>41206</v>
      </c>
      <c r="B185" s="13">
        <v>62.234900000000003</v>
      </c>
      <c r="C185">
        <f>List1!W242</f>
        <v>110.7996146602237</v>
      </c>
      <c r="D185">
        <f t="shared" si="2"/>
        <v>6895.6029384175563</v>
      </c>
      <c r="E185">
        <f>List1!X242</f>
        <v>6.6157764560486578</v>
      </c>
      <c r="F185">
        <f>SUMPRODUCT(List1!B242:U242,List1!$B$49:$U$49)/D185</f>
        <v>0.10630331945658558</v>
      </c>
    </row>
    <row r="186" spans="1:6" x14ac:dyDescent="0.2">
      <c r="A186" s="14">
        <v>41207</v>
      </c>
      <c r="B186" s="13">
        <v>62.048000000000002</v>
      </c>
      <c r="C186">
        <f>List1!W243</f>
        <v>110.91427061435422</v>
      </c>
      <c r="D186">
        <f t="shared" si="2"/>
        <v>6882.0086630794513</v>
      </c>
      <c r="E186">
        <f>List1!X243</f>
        <v>6.6236606038506176</v>
      </c>
      <c r="F186">
        <f>SUMPRODUCT(List1!B243:U243,List1!$B$49:$U$49)/D186</f>
        <v>0.10675058992796896</v>
      </c>
    </row>
    <row r="187" spans="1:6" x14ac:dyDescent="0.2">
      <c r="A187" s="14">
        <v>41208</v>
      </c>
      <c r="B187" s="13">
        <v>62.259700000000002</v>
      </c>
      <c r="C187">
        <f>List1!W244</f>
        <v>110.72162545076</v>
      </c>
      <c r="D187">
        <f t="shared" si="2"/>
        <v>6893.4951840766826</v>
      </c>
      <c r="E187">
        <f>List1!X244</f>
        <v>6.6123968290920727</v>
      </c>
      <c r="F187">
        <f>SUMPRODUCT(List1!B244:U244,List1!$B$49:$U$49)/D187</f>
        <v>0.10620669275778831</v>
      </c>
    </row>
    <row r="188" spans="1:6" x14ac:dyDescent="0.2">
      <c r="A188" s="14">
        <v>41209</v>
      </c>
      <c r="B188" s="13">
        <v>63.039900000000003</v>
      </c>
      <c r="C188">
        <f>List1!W245</f>
        <v>110.72158335429761</v>
      </c>
      <c r="D188">
        <f t="shared" si="2"/>
        <v>6979.8775424965861</v>
      </c>
      <c r="E188">
        <f>List1!X245</f>
        <v>6.6156275570106642</v>
      </c>
      <c r="F188">
        <f>SUMPRODUCT(List1!B245:U245,List1!$B$49:$U$49)/D188</f>
        <v>0.10494349700762</v>
      </c>
    </row>
    <row r="189" spans="1:6" x14ac:dyDescent="0.2">
      <c r="A189" s="14">
        <v>41210</v>
      </c>
      <c r="B189" s="13">
        <v>62.903700000000001</v>
      </c>
      <c r="C189">
        <f>List1!W246</f>
        <v>110.57086429127384</v>
      </c>
      <c r="D189">
        <f t="shared" si="2"/>
        <v>6955.3164761190019</v>
      </c>
      <c r="E189">
        <f>List1!X246</f>
        <v>6.6052050132591065</v>
      </c>
      <c r="F189">
        <f>SUMPRODUCT(List1!B246:U246,List1!$B$49:$U$49)/D189</f>
        <v>0.10500503171131598</v>
      </c>
    </row>
    <row r="190" spans="1:6" x14ac:dyDescent="0.2">
      <c r="A190" s="14">
        <v>41213</v>
      </c>
      <c r="B190" s="13">
        <v>63.217399999999998</v>
      </c>
      <c r="C190">
        <f>List1!W247</f>
        <v>110.20786501047222</v>
      </c>
      <c r="D190">
        <f t="shared" si="2"/>
        <v>6967.054685513026</v>
      </c>
      <c r="E190">
        <f>List1!X247</f>
        <v>6.5825658841732464</v>
      </c>
      <c r="F190">
        <f>SUMPRODUCT(List1!B247:U247,List1!$B$49:$U$49)/D190</f>
        <v>0.10412585592215509</v>
      </c>
    </row>
    <row r="191" spans="1:6" x14ac:dyDescent="0.2">
      <c r="A191" s="14">
        <v>41214</v>
      </c>
      <c r="B191" s="13">
        <v>63.202500000000001</v>
      </c>
      <c r="C191">
        <f>List1!W248</f>
        <v>110.18309624019143</v>
      </c>
      <c r="D191">
        <f t="shared" si="2"/>
        <v>6963.8471401206989</v>
      </c>
      <c r="E191">
        <f>List1!X248</f>
        <v>6.5779249675168483</v>
      </c>
      <c r="F191">
        <f>SUMPRODUCT(List1!B248:U248,List1!$B$49:$U$49)/D191</f>
        <v>0.10407697428925831</v>
      </c>
    </row>
    <row r="192" spans="1:6" x14ac:dyDescent="0.2">
      <c r="A192" s="14">
        <v>41215</v>
      </c>
      <c r="B192" s="13">
        <v>63.416600000000003</v>
      </c>
      <c r="C192">
        <f>List1!W249</f>
        <v>110.3197042457106</v>
      </c>
      <c r="D192">
        <f t="shared" si="2"/>
        <v>6996.1005562685305</v>
      </c>
      <c r="E192">
        <f>List1!X249</f>
        <v>6.5850761266613098</v>
      </c>
      <c r="F192">
        <f>SUMPRODUCT(List1!B249:U249,List1!$B$49:$U$49)/D192</f>
        <v>0.10383836608492587</v>
      </c>
    </row>
    <row r="193" spans="1:6" x14ac:dyDescent="0.2">
      <c r="A193" s="14">
        <v>41216</v>
      </c>
      <c r="B193" s="13">
        <v>63.504300000000001</v>
      </c>
      <c r="C193">
        <f>List1!W250</f>
        <v>110.3933100495082</v>
      </c>
      <c r="D193">
        <f t="shared" si="2"/>
        <v>7010.4498793769835</v>
      </c>
      <c r="E193">
        <f>List1!X250</f>
        <v>6.5884996989535543</v>
      </c>
      <c r="F193">
        <f>SUMPRODUCT(List1!B250:U250,List1!$B$49:$U$49)/D193</f>
        <v>0.10374887525653466</v>
      </c>
    </row>
    <row r="194" spans="1:6" x14ac:dyDescent="0.2">
      <c r="A194" s="14">
        <v>41220</v>
      </c>
      <c r="B194" s="13">
        <v>63.907400000000003</v>
      </c>
      <c r="C194">
        <f>List1!W251</f>
        <v>110.55784458214467</v>
      </c>
      <c r="D194">
        <f t="shared" si="2"/>
        <v>7065.4643968489527</v>
      </c>
      <c r="E194">
        <f>List1!X251</f>
        <v>6.5955489371212472</v>
      </c>
      <c r="F194">
        <f>SUMPRODUCT(List1!B251:U251,List1!$B$49:$U$49)/D194</f>
        <v>0.10320477655359546</v>
      </c>
    </row>
    <row r="195" spans="1:6" x14ac:dyDescent="0.2">
      <c r="A195" s="14">
        <v>41221</v>
      </c>
      <c r="B195" s="13">
        <v>63.736400000000003</v>
      </c>
      <c r="C195">
        <f>List1!W252</f>
        <v>110.45983667807394</v>
      </c>
      <c r="D195">
        <f t="shared" ref="D195:D258" si="3">B195*C195</f>
        <v>7040.312334448392</v>
      </c>
      <c r="E195">
        <f>List1!X252</f>
        <v>6.5858551042924862</v>
      </c>
      <c r="F195">
        <f>SUMPRODUCT(List1!B252:U252,List1!$B$49:$U$49)/D195</f>
        <v>0.10332957469032587</v>
      </c>
    </row>
    <row r="196" spans="1:6" x14ac:dyDescent="0.2">
      <c r="A196" s="14">
        <v>41222</v>
      </c>
      <c r="B196" s="13">
        <v>63.892800000000001</v>
      </c>
      <c r="C196">
        <f>List1!W253</f>
        <v>110.663739350368</v>
      </c>
      <c r="D196">
        <f t="shared" si="3"/>
        <v>7070.6161655651931</v>
      </c>
      <c r="E196">
        <f>List1!X253</f>
        <v>6.5965549697139609</v>
      </c>
      <c r="F196">
        <f>SUMPRODUCT(List1!B253:U253,List1!$B$49:$U$49)/D196</f>
        <v>0.10324410527812149</v>
      </c>
    </row>
    <row r="197" spans="1:6" x14ac:dyDescent="0.2">
      <c r="A197" s="14">
        <v>41223</v>
      </c>
      <c r="B197" s="13">
        <v>63.4161</v>
      </c>
      <c r="C197">
        <f>List1!W254</f>
        <v>110.36599186073416</v>
      </c>
      <c r="D197">
        <f t="shared" si="3"/>
        <v>6998.9807764395036</v>
      </c>
      <c r="E197">
        <f>List1!X254</f>
        <v>6.5824363490223234</v>
      </c>
      <c r="F197">
        <f>SUMPRODUCT(List1!B254:U254,List1!$B$49:$U$49)/D197</f>
        <v>0.10379755849101921</v>
      </c>
    </row>
    <row r="198" spans="1:6" x14ac:dyDescent="0.2">
      <c r="A198" s="14">
        <v>41224</v>
      </c>
      <c r="B198" s="13">
        <v>65.216700000000003</v>
      </c>
      <c r="C198">
        <f>List1!W255</f>
        <v>110.04316388962651</v>
      </c>
      <c r="D198">
        <f t="shared" si="3"/>
        <v>7176.6520064406059</v>
      </c>
      <c r="E198">
        <f>List1!X255</f>
        <v>6.5711991872247868</v>
      </c>
      <c r="F198">
        <f>SUMPRODUCT(List1!B255:U255,List1!$B$49:$U$49)/D198</f>
        <v>0.10075945558767595</v>
      </c>
    </row>
    <row r="199" spans="1:6" x14ac:dyDescent="0.2">
      <c r="A199" s="14">
        <v>41227</v>
      </c>
      <c r="B199" s="13">
        <v>65.859099999999998</v>
      </c>
      <c r="C199">
        <f>List1!W256</f>
        <v>108.77237409056548</v>
      </c>
      <c r="D199">
        <f t="shared" si="3"/>
        <v>7163.6506624679605</v>
      </c>
      <c r="E199">
        <f>List1!X256</f>
        <v>6.4894288625822032</v>
      </c>
      <c r="F199">
        <f>SUMPRODUCT(List1!B256:U256,List1!$B$49:$U$49)/D199</f>
        <v>9.8535037110774423E-2</v>
      </c>
    </row>
    <row r="200" spans="1:6" x14ac:dyDescent="0.2">
      <c r="A200" s="14">
        <v>41228</v>
      </c>
      <c r="B200" s="13">
        <v>65.5548</v>
      </c>
      <c r="C200">
        <f>List1!W257</f>
        <v>108.30921142440332</v>
      </c>
      <c r="D200">
        <f t="shared" si="3"/>
        <v>7100.1886930844748</v>
      </c>
      <c r="E200">
        <f>List1!X257</f>
        <v>6.4659691634362577</v>
      </c>
      <c r="F200">
        <f>SUMPRODUCT(List1!B257:U257,List1!$B$49:$U$49)/D200</f>
        <v>9.8634564721977E-2</v>
      </c>
    </row>
    <row r="201" spans="1:6" x14ac:dyDescent="0.2">
      <c r="A201" s="14">
        <v>41229</v>
      </c>
      <c r="B201" s="13">
        <v>64.546300000000002</v>
      </c>
      <c r="C201">
        <f>List1!W258</f>
        <v>107.73992566611689</v>
      </c>
      <c r="D201">
        <f t="shared" si="3"/>
        <v>6954.2135640228807</v>
      </c>
      <c r="E201">
        <f>List1!X258</f>
        <v>6.4421249163176766</v>
      </c>
      <c r="F201">
        <f>SUMPRODUCT(List1!B258:U258,List1!$B$49:$U$49)/D201</f>
        <v>9.9806261804591068E-2</v>
      </c>
    </row>
    <row r="202" spans="1:6" x14ac:dyDescent="0.2">
      <c r="A202" s="14">
        <v>41230</v>
      </c>
      <c r="B202" s="13">
        <v>64.915400000000005</v>
      </c>
      <c r="C202">
        <f>List1!W259</f>
        <v>107.72274259359335</v>
      </c>
      <c r="D202">
        <f t="shared" si="3"/>
        <v>6992.8649245601509</v>
      </c>
      <c r="E202">
        <f>List1!X259</f>
        <v>6.4454355320868748</v>
      </c>
      <c r="F202">
        <f>SUMPRODUCT(List1!B259:U259,List1!$B$49:$U$49)/D202</f>
        <v>9.9289776109934988E-2</v>
      </c>
    </row>
    <row r="203" spans="1:6" x14ac:dyDescent="0.2">
      <c r="A203" s="14">
        <v>41231</v>
      </c>
      <c r="B203" s="13">
        <v>65.1023</v>
      </c>
      <c r="C203">
        <f>List1!W260</f>
        <v>107.81697674376505</v>
      </c>
      <c r="D203">
        <f t="shared" si="3"/>
        <v>7019.1331650656157</v>
      </c>
      <c r="E203">
        <f>List1!X260</f>
        <v>6.4544601753383146</v>
      </c>
      <c r="F203">
        <f>SUMPRODUCT(List1!B260:U260,List1!$B$49:$U$49)/D203</f>
        <v>9.9143350931354415E-2</v>
      </c>
    </row>
    <row r="204" spans="1:6" x14ac:dyDescent="0.2">
      <c r="A204" s="14">
        <v>41234</v>
      </c>
      <c r="B204" s="13">
        <v>64.358000000000004</v>
      </c>
      <c r="C204">
        <f>List1!W261</f>
        <v>107.38353940337564</v>
      </c>
      <c r="D204">
        <f t="shared" si="3"/>
        <v>6910.9898289224493</v>
      </c>
      <c r="E204">
        <f>List1!X261</f>
        <v>6.4263192194560945</v>
      </c>
      <c r="F204">
        <f>SUMPRODUCT(List1!B261:U261,List1!$B$49:$U$49)/D204</f>
        <v>9.9852686837006974E-2</v>
      </c>
    </row>
    <row r="205" spans="1:6" x14ac:dyDescent="0.2">
      <c r="A205" s="14">
        <v>41235</v>
      </c>
      <c r="B205" s="13">
        <v>63.6282</v>
      </c>
      <c r="C205">
        <f>List1!W262</f>
        <v>107.11221389315273</v>
      </c>
      <c r="D205">
        <f t="shared" si="3"/>
        <v>6815.3573680363006</v>
      </c>
      <c r="E205">
        <f>List1!X262</f>
        <v>6.4200230316028737</v>
      </c>
      <c r="F205">
        <f>SUMPRODUCT(List1!B262:U262,List1!$B$49:$U$49)/D205</f>
        <v>0.10089902011376832</v>
      </c>
    </row>
    <row r="206" spans="1:6" x14ac:dyDescent="0.2">
      <c r="A206" s="14">
        <v>41236</v>
      </c>
      <c r="B206" s="13">
        <v>64.008700000000005</v>
      </c>
      <c r="C206">
        <f>List1!W263</f>
        <v>107.16799304944966</v>
      </c>
      <c r="D206">
        <f t="shared" si="3"/>
        <v>6859.683916704309</v>
      </c>
      <c r="E206">
        <f>List1!X263</f>
        <v>6.4238798835355766</v>
      </c>
      <c r="F206">
        <f>SUMPRODUCT(List1!B263:U263,List1!$B$49:$U$49)/D206</f>
        <v>0.10035948056335429</v>
      </c>
    </row>
    <row r="207" spans="1:6" x14ac:dyDescent="0.2">
      <c r="A207" s="14">
        <v>41237</v>
      </c>
      <c r="B207" s="13">
        <v>64.627899999999997</v>
      </c>
      <c r="C207">
        <f>List1!W264</f>
        <v>107.24749787045334</v>
      </c>
      <c r="D207">
        <f t="shared" si="3"/>
        <v>6931.180567621871</v>
      </c>
      <c r="E207">
        <f>List1!X264</f>
        <v>6.4255995710464093</v>
      </c>
      <c r="F207">
        <f>SUMPRODUCT(List1!B264:U264,List1!$B$49:$U$49)/D207</f>
        <v>9.9424545297718325E-2</v>
      </c>
    </row>
    <row r="208" spans="1:6" x14ac:dyDescent="0.2">
      <c r="A208" s="14">
        <v>41238</v>
      </c>
      <c r="B208" s="13">
        <v>64.617400000000004</v>
      </c>
      <c r="C208">
        <f>List1!W265</f>
        <v>106.96366743353911</v>
      </c>
      <c r="D208">
        <f t="shared" si="3"/>
        <v>6911.7140840199709</v>
      </c>
      <c r="E208">
        <f>List1!X265</f>
        <v>6.4167685827519465</v>
      </c>
      <c r="F208">
        <f>SUMPRODUCT(List1!B265:U265,List1!$B$49:$U$49)/D208</f>
        <v>9.9304035488149422E-2</v>
      </c>
    </row>
    <row r="209" spans="1:6" x14ac:dyDescent="0.2">
      <c r="A209" s="14">
        <v>41241</v>
      </c>
      <c r="B209" s="13">
        <v>64.915300000000002</v>
      </c>
      <c r="C209">
        <f>List1!W266</f>
        <v>106.95110464803238</v>
      </c>
      <c r="D209">
        <f t="shared" si="3"/>
        <v>6942.7630435584169</v>
      </c>
      <c r="E209">
        <f>List1!X266</f>
        <v>6.4170743211315591</v>
      </c>
      <c r="F209">
        <f>SUMPRODUCT(List1!B266:U266,List1!$B$49:$U$49)/D209</f>
        <v>9.8853033431741968E-2</v>
      </c>
    </row>
    <row r="210" spans="1:6" x14ac:dyDescent="0.2">
      <c r="A210" s="14">
        <v>41242</v>
      </c>
      <c r="B210" s="13">
        <v>64.944900000000004</v>
      </c>
      <c r="C210">
        <f>List1!W267</f>
        <v>107.18294708652989</v>
      </c>
      <c r="D210">
        <f t="shared" si="3"/>
        <v>6960.9857802399756</v>
      </c>
      <c r="E210">
        <f>List1!X267</f>
        <v>6.428479698390456</v>
      </c>
      <c r="F210">
        <f>SUMPRODUCT(List1!B267:U267,List1!$B$49:$U$49)/D210</f>
        <v>9.8983595299868901E-2</v>
      </c>
    </row>
    <row r="211" spans="1:6" x14ac:dyDescent="0.2">
      <c r="A211" s="14">
        <v>41243</v>
      </c>
      <c r="B211" s="13">
        <v>65.238200000000006</v>
      </c>
      <c r="C211">
        <f>List1!W268</f>
        <v>107.30832621026209</v>
      </c>
      <c r="D211">
        <f t="shared" si="3"/>
        <v>7000.6020469703217</v>
      </c>
      <c r="E211">
        <f>List1!X268</f>
        <v>6.4355052685300986</v>
      </c>
      <c r="F211">
        <f>SUMPRODUCT(List1!B268:U268,List1!$B$49:$U$49)/D211</f>
        <v>9.864627271338107E-2</v>
      </c>
    </row>
    <row r="212" spans="1:6" x14ac:dyDescent="0.2">
      <c r="A212" s="14">
        <v>41244</v>
      </c>
      <c r="B212" s="13">
        <v>63.680700000000002</v>
      </c>
      <c r="C212">
        <f>List1!W269</f>
        <v>106.89558882956139</v>
      </c>
      <c r="D212">
        <f t="shared" si="3"/>
        <v>6807.1859235786505</v>
      </c>
      <c r="E212">
        <f>List1!X269</f>
        <v>6.410188152540222</v>
      </c>
      <c r="F212">
        <f>SUMPRODUCT(List1!B269:U269,List1!$B$49:$U$49)/D212</f>
        <v>0.10066139587881763</v>
      </c>
    </row>
    <row r="213" spans="1:6" x14ac:dyDescent="0.2">
      <c r="A213" s="14">
        <v>41245</v>
      </c>
      <c r="B213" s="13">
        <v>64.152799999999999</v>
      </c>
      <c r="C213">
        <f>List1!W270</f>
        <v>106.38144282833376</v>
      </c>
      <c r="D213">
        <f t="shared" si="3"/>
        <v>6824.6674254775298</v>
      </c>
      <c r="E213">
        <f>List1!X270</f>
        <v>6.3792589817641989</v>
      </c>
      <c r="F213">
        <f>SUMPRODUCT(List1!B270:U270,List1!$B$49:$U$49)/D213</f>
        <v>9.9438512142325811E-2</v>
      </c>
    </row>
    <row r="214" spans="1:6" x14ac:dyDescent="0.2">
      <c r="A214" s="14">
        <v>41248</v>
      </c>
      <c r="B214" s="13">
        <v>63.924199999999999</v>
      </c>
      <c r="C214">
        <f>List1!W271</f>
        <v>106.7038728623083</v>
      </c>
      <c r="D214">
        <f t="shared" si="3"/>
        <v>6820.959709624768</v>
      </c>
      <c r="E214">
        <f>List1!X271</f>
        <v>6.3934560226095591</v>
      </c>
      <c r="F214">
        <f>SUMPRODUCT(List1!B271:U271,List1!$B$49:$U$49)/D214</f>
        <v>0.10001620704849742</v>
      </c>
    </row>
    <row r="215" spans="1:6" x14ac:dyDescent="0.2">
      <c r="A215" s="14">
        <v>41249</v>
      </c>
      <c r="B215" s="13">
        <v>63.874099999999999</v>
      </c>
      <c r="C215">
        <f>List1!W272</f>
        <v>106.75145660306076</v>
      </c>
      <c r="D215">
        <f t="shared" si="3"/>
        <v>6818.653214209563</v>
      </c>
      <c r="E215">
        <f>List1!X272</f>
        <v>6.40071533488518</v>
      </c>
      <c r="F215">
        <f>SUMPRODUCT(List1!B272:U272,List1!$B$49:$U$49)/D215</f>
        <v>0.10020830563381997</v>
      </c>
    </row>
    <row r="216" spans="1:6" x14ac:dyDescent="0.2">
      <c r="A216" s="14">
        <v>41250</v>
      </c>
      <c r="B216" s="13">
        <v>63.9114</v>
      </c>
      <c r="C216">
        <f>List1!W273</f>
        <v>106.73868310456757</v>
      </c>
      <c r="D216">
        <f t="shared" si="3"/>
        <v>6821.8186713692603</v>
      </c>
      <c r="E216">
        <f>List1!X273</f>
        <v>6.3979378553583919</v>
      </c>
      <c r="F216">
        <f>SUMPRODUCT(List1!B273:U273,List1!$B$49:$U$49)/D216</f>
        <v>0.10010636373727366</v>
      </c>
    </row>
    <row r="217" spans="1:6" x14ac:dyDescent="0.2">
      <c r="A217" s="14">
        <v>41251</v>
      </c>
      <c r="B217" s="13">
        <v>63.390099999999997</v>
      </c>
      <c r="C217">
        <f>List1!W274</f>
        <v>107.00586083030846</v>
      </c>
      <c r="D217">
        <f t="shared" si="3"/>
        <v>6783.1122186193361</v>
      </c>
      <c r="E217">
        <f>List1!X274</f>
        <v>6.413597785217962</v>
      </c>
      <c r="F217">
        <f>SUMPRODUCT(List1!B274:U274,List1!$B$49:$U$49)/D217</f>
        <v>0.10117664722437672</v>
      </c>
    </row>
    <row r="218" spans="1:6" x14ac:dyDescent="0.2">
      <c r="A218" s="14">
        <v>41252</v>
      </c>
      <c r="B218" s="13">
        <v>63.302799999999998</v>
      </c>
      <c r="C218">
        <f>List1!W275</f>
        <v>106.64223104421546</v>
      </c>
      <c r="D218">
        <f t="shared" si="3"/>
        <v>6750.7518233457622</v>
      </c>
      <c r="E218">
        <f>List1!X275</f>
        <v>6.3857738146109311</v>
      </c>
      <c r="F218">
        <f>SUMPRODUCT(List1!B275:U275,List1!$B$49:$U$49)/D218</f>
        <v>0.10087664075855936</v>
      </c>
    </row>
    <row r="219" spans="1:6" x14ac:dyDescent="0.2">
      <c r="A219" s="14">
        <v>41255</v>
      </c>
      <c r="B219" s="13">
        <v>61.580399999999997</v>
      </c>
      <c r="C219">
        <f>List1!W276</f>
        <v>106.24749468278335</v>
      </c>
      <c r="D219">
        <f t="shared" si="3"/>
        <v>6542.7632215636722</v>
      </c>
      <c r="E219">
        <f>List1!X276</f>
        <v>6.3634626639338263</v>
      </c>
      <c r="F219">
        <f>SUMPRODUCT(List1!B276:U276,List1!$B$49:$U$49)/D219</f>
        <v>0.10333584491061809</v>
      </c>
    </row>
    <row r="220" spans="1:6" x14ac:dyDescent="0.2">
      <c r="A220" s="14">
        <v>41256</v>
      </c>
      <c r="B220" s="13">
        <v>61.069000000000003</v>
      </c>
      <c r="C220">
        <f>List1!W277</f>
        <v>106.20404236396354</v>
      </c>
      <c r="D220">
        <f t="shared" si="3"/>
        <v>6485.7746631248892</v>
      </c>
      <c r="E220">
        <f>List1!X277</f>
        <v>6.3642738778514163</v>
      </c>
      <c r="F220">
        <f>SUMPRODUCT(List1!B277:U277,List1!$B$49:$U$49)/D220</f>
        <v>0.10421447670424301</v>
      </c>
    </row>
    <row r="221" spans="1:6" x14ac:dyDescent="0.2">
      <c r="A221" s="14">
        <v>41257</v>
      </c>
      <c r="B221" s="13">
        <v>60.807899999999997</v>
      </c>
      <c r="C221">
        <f>List1!W278</f>
        <v>106.20266368626035</v>
      </c>
      <c r="D221">
        <f t="shared" si="3"/>
        <v>6457.9609531677506</v>
      </c>
      <c r="E221">
        <f>List1!X278</f>
        <v>6.3691596181691859</v>
      </c>
      <c r="F221">
        <f>SUMPRODUCT(List1!B278:U278,List1!$B$49:$U$49)/D221</f>
        <v>0.10474230516378935</v>
      </c>
    </row>
    <row r="222" spans="1:6" x14ac:dyDescent="0.2">
      <c r="A222" s="14">
        <v>41258</v>
      </c>
      <c r="B222" s="13">
        <v>61.636800000000001</v>
      </c>
      <c r="C222">
        <f>List1!W279</f>
        <v>105.81748914998626</v>
      </c>
      <c r="D222">
        <f t="shared" si="3"/>
        <v>6522.2514152398735</v>
      </c>
      <c r="E222">
        <f>List1!X279</f>
        <v>6.3640506124166745</v>
      </c>
      <c r="F222">
        <f>SUMPRODUCT(List1!B279:U279,List1!$B$49:$U$49)/D222</f>
        <v>0.10325082762921947</v>
      </c>
    </row>
    <row r="223" spans="1:6" x14ac:dyDescent="0.2">
      <c r="A223" s="14">
        <v>41259</v>
      </c>
      <c r="B223" s="13">
        <v>61.7515</v>
      </c>
      <c r="C223">
        <f>List1!W280</f>
        <v>105.48188266401519</v>
      </c>
      <c r="D223">
        <f t="shared" si="3"/>
        <v>6513.6644773269336</v>
      </c>
      <c r="E223">
        <f>List1!X280</f>
        <v>6.3510020533162841</v>
      </c>
      <c r="F223">
        <f>SUMPRODUCT(List1!B280:U280,List1!$B$49:$U$49)/D223</f>
        <v>0.10284773735563159</v>
      </c>
    </row>
    <row r="224" spans="1:6" x14ac:dyDescent="0.2">
      <c r="A224" s="14">
        <v>41262</v>
      </c>
      <c r="B224" s="13">
        <v>61.793100000000003</v>
      </c>
      <c r="C224">
        <f>List1!W281</f>
        <v>105.49170317859446</v>
      </c>
      <c r="D224">
        <f t="shared" si="3"/>
        <v>6518.6593636852058</v>
      </c>
      <c r="E224">
        <f>List1!X281</f>
        <v>6.3448519887634891</v>
      </c>
      <c r="F224">
        <f>SUMPRODUCT(List1!B281:U281,List1!$B$49:$U$49)/D224</f>
        <v>0.10267897206586962</v>
      </c>
    </row>
    <row r="225" spans="1:6" x14ac:dyDescent="0.2">
      <c r="A225" s="14">
        <v>41263</v>
      </c>
      <c r="B225" s="13">
        <v>61.796700000000001</v>
      </c>
      <c r="C225">
        <f>List1!W282</f>
        <v>105.84527260675982</v>
      </c>
      <c r="D225">
        <f t="shared" si="3"/>
        <v>6540.8885576981547</v>
      </c>
      <c r="E225">
        <f>List1!X282</f>
        <v>6.366064097325463</v>
      </c>
      <c r="F225">
        <f>SUMPRODUCT(List1!B282:U282,List1!$B$49:$U$49)/D225</f>
        <v>0.10301624677896171</v>
      </c>
    </row>
    <row r="226" spans="1:6" x14ac:dyDescent="0.2">
      <c r="A226" s="14">
        <v>41264</v>
      </c>
      <c r="B226" s="13">
        <v>61.109200000000001</v>
      </c>
      <c r="C226">
        <f>List1!W283</f>
        <v>105.66617163043809</v>
      </c>
      <c r="D226">
        <f t="shared" si="3"/>
        <v>6457.1752153987673</v>
      </c>
      <c r="E226">
        <f>List1!X283</f>
        <v>6.3552737972598692</v>
      </c>
      <c r="F226">
        <f>SUMPRODUCT(List1!B283:U283,List1!$B$49:$U$49)/D226</f>
        <v>0.10399864173086654</v>
      </c>
    </row>
    <row r="227" spans="1:6" x14ac:dyDescent="0.2">
      <c r="A227" s="14">
        <v>41265</v>
      </c>
      <c r="B227" s="13">
        <v>60.864100000000001</v>
      </c>
      <c r="C227">
        <f>List1!W284</f>
        <v>105.80429977801714</v>
      </c>
      <c r="D227">
        <f t="shared" si="3"/>
        <v>6439.6834821192133</v>
      </c>
      <c r="E227">
        <f>List1!X284</f>
        <v>6.3619056185284686</v>
      </c>
      <c r="F227">
        <f>SUMPRODUCT(List1!B284:U284,List1!$B$49:$U$49)/D227</f>
        <v>0.10452640585383614</v>
      </c>
    </row>
    <row r="228" spans="1:6" x14ac:dyDescent="0.2">
      <c r="A228" s="14">
        <v>41266</v>
      </c>
      <c r="B228" s="13">
        <v>60.852800000000002</v>
      </c>
      <c r="C228">
        <f>List1!W285</f>
        <v>105.80342270532742</v>
      </c>
      <c r="D228">
        <f t="shared" si="3"/>
        <v>6438.4345212027483</v>
      </c>
      <c r="E228">
        <f>List1!X285</f>
        <v>6.361761683633234</v>
      </c>
      <c r="F228">
        <f>SUMPRODUCT(List1!B285:U285,List1!$B$49:$U$49)/D228</f>
        <v>0.10454345048433653</v>
      </c>
    </row>
    <row r="229" spans="1:6" x14ac:dyDescent="0.2">
      <c r="A229" s="14">
        <v>41269</v>
      </c>
      <c r="B229" s="13">
        <v>60.9084</v>
      </c>
      <c r="C229">
        <f>List1!W286</f>
        <v>105.80617842450312</v>
      </c>
      <c r="D229">
        <f t="shared" si="3"/>
        <v>6444.4850379510053</v>
      </c>
      <c r="E229">
        <f>List1!X286</f>
        <v>6.3618061167185553</v>
      </c>
      <c r="F229">
        <f>SUMPRODUCT(List1!B286:U286,List1!$B$49:$U$49)/D229</f>
        <v>0.10444874790207188</v>
      </c>
    </row>
    <row r="230" spans="1:6" x14ac:dyDescent="0.2">
      <c r="A230" s="14">
        <v>41270</v>
      </c>
      <c r="B230" s="13">
        <v>60.858699999999999</v>
      </c>
      <c r="C230">
        <f>List1!W287</f>
        <v>105.64410734958481</v>
      </c>
      <c r="D230">
        <f t="shared" si="3"/>
        <v>6429.3630359561776</v>
      </c>
      <c r="E230">
        <f>List1!X287</f>
        <v>6.3558465161188211</v>
      </c>
      <c r="F230">
        <f>SUMPRODUCT(List1!B287:U287,List1!$B$49:$U$49)/D230</f>
        <v>0.10443612032657321</v>
      </c>
    </row>
    <row r="231" spans="1:6" x14ac:dyDescent="0.2">
      <c r="A231" s="14">
        <v>41271</v>
      </c>
      <c r="B231" s="13">
        <v>60.666899999999998</v>
      </c>
      <c r="C231">
        <f>List1!W288</f>
        <v>105.97336847571424</v>
      </c>
      <c r="D231">
        <f t="shared" si="3"/>
        <v>6429.0757479793083</v>
      </c>
      <c r="E231">
        <f>List1!X288</f>
        <v>6.3747540271734664</v>
      </c>
      <c r="F231">
        <f>SUMPRODUCT(List1!B288:U288,List1!$B$49:$U$49)/D231</f>
        <v>0.105077958939281</v>
      </c>
    </row>
    <row r="232" spans="1:6" x14ac:dyDescent="0.2">
      <c r="A232" s="14">
        <v>41272</v>
      </c>
      <c r="B232" s="13">
        <v>60.273000000000003</v>
      </c>
      <c r="C232">
        <f>List1!W289</f>
        <v>106.16945056189682</v>
      </c>
      <c r="D232">
        <f t="shared" si="3"/>
        <v>6399.1512937172074</v>
      </c>
      <c r="E232">
        <f>List1!X289</f>
        <v>6.3768673832628542</v>
      </c>
      <c r="F232">
        <f>SUMPRODUCT(List1!B289:U289,List1!$B$49:$U$49)/D232</f>
        <v>0.10579973426348206</v>
      </c>
    </row>
    <row r="233" spans="1:6" x14ac:dyDescent="0.2">
      <c r="A233" s="14">
        <v>41273</v>
      </c>
      <c r="B233" s="13">
        <v>60.6569</v>
      </c>
      <c r="C233">
        <f>List1!W290</f>
        <v>106.38647333442989</v>
      </c>
      <c r="D233">
        <f t="shared" si="3"/>
        <v>6453.0736743991811</v>
      </c>
      <c r="E233">
        <f>List1!X290</f>
        <v>6.3886398586173829</v>
      </c>
      <c r="F233">
        <f>SUMPRODUCT(List1!B290:U290,List1!$B$49:$U$49)/D233</f>
        <v>0.10532420645660069</v>
      </c>
    </row>
    <row r="234" spans="1:6" x14ac:dyDescent="0.2">
      <c r="A234" s="14">
        <v>41283</v>
      </c>
      <c r="B234" s="13">
        <v>59.896099999999997</v>
      </c>
      <c r="C234">
        <f>List1!W291</f>
        <v>106.36117432896495</v>
      </c>
      <c r="D234">
        <f t="shared" si="3"/>
        <v>6370.6195337251174</v>
      </c>
      <c r="E234">
        <f>List1!X291</f>
        <v>6.3926239382755154</v>
      </c>
      <c r="F234">
        <f>SUMPRODUCT(List1!B291:U291,List1!$B$49:$U$49)/D234</f>
        <v>0.10672855057800952</v>
      </c>
    </row>
    <row r="235" spans="1:6" x14ac:dyDescent="0.2">
      <c r="A235" s="14">
        <v>41284</v>
      </c>
      <c r="B235" s="13">
        <v>59.953299999999999</v>
      </c>
      <c r="C235">
        <f>List1!W292</f>
        <v>106.34204893210456</v>
      </c>
      <c r="D235">
        <f t="shared" si="3"/>
        <v>6375.5567622411445</v>
      </c>
      <c r="E235">
        <f>List1!X292</f>
        <v>6.3913237984744784</v>
      </c>
      <c r="F235">
        <f>SUMPRODUCT(List1!B292:U292,List1!$B$49:$U$49)/D235</f>
        <v>0.10660503756214385</v>
      </c>
    </row>
    <row r="236" spans="1:6" x14ac:dyDescent="0.2">
      <c r="A236" s="14">
        <v>41285</v>
      </c>
      <c r="B236" s="13">
        <v>60.1614</v>
      </c>
      <c r="C236">
        <f>List1!W293</f>
        <v>106.91560499235455</v>
      </c>
      <c r="D236">
        <f t="shared" si="3"/>
        <v>6432.1924781870384</v>
      </c>
      <c r="E236">
        <f>List1!X293</f>
        <v>6.4226207687120045</v>
      </c>
      <c r="F236">
        <f>SUMPRODUCT(List1!B293:U293,List1!$B$49:$U$49)/D236</f>
        <v>0.10675650448147823</v>
      </c>
    </row>
    <row r="237" spans="1:6" x14ac:dyDescent="0.2">
      <c r="A237" s="14">
        <v>41286</v>
      </c>
      <c r="B237" s="13">
        <v>59.497799999999998</v>
      </c>
      <c r="C237">
        <f>List1!W294</f>
        <v>106.57560277817541</v>
      </c>
      <c r="D237">
        <f t="shared" si="3"/>
        <v>6341.013898975325</v>
      </c>
      <c r="E237">
        <f>List1!X294</f>
        <v>6.4088202000189938</v>
      </c>
      <c r="F237">
        <f>SUMPRODUCT(List1!B294:U294,List1!$B$49:$U$49)/D237</f>
        <v>0.10771524661447976</v>
      </c>
    </row>
    <row r="238" spans="1:6" x14ac:dyDescent="0.2">
      <c r="A238" s="14">
        <v>41287</v>
      </c>
      <c r="B238" s="13">
        <v>59.37</v>
      </c>
      <c r="C238">
        <f>List1!W295</f>
        <v>106.83002680548147</v>
      </c>
      <c r="D238">
        <f t="shared" si="3"/>
        <v>6342.4986914414339</v>
      </c>
      <c r="E238">
        <f>List1!X295</f>
        <v>6.4228233966594432</v>
      </c>
      <c r="F238">
        <f>SUMPRODUCT(List1!B295:U295,List1!$B$49:$U$49)/D238</f>
        <v>0.10818297787871727</v>
      </c>
    </row>
    <row r="239" spans="1:6" x14ac:dyDescent="0.2">
      <c r="A239" s="14">
        <v>41290</v>
      </c>
      <c r="B239" s="13">
        <v>59.606699999999996</v>
      </c>
      <c r="C239">
        <f>List1!W296</f>
        <v>106.83093664060532</v>
      </c>
      <c r="D239">
        <f t="shared" si="3"/>
        <v>6367.8395910555682</v>
      </c>
      <c r="E239">
        <f>List1!X296</f>
        <v>6.4227857292926727</v>
      </c>
      <c r="F239">
        <f>SUMPRODUCT(List1!B296:U296,List1!$B$49:$U$49)/D239</f>
        <v>0.10775274808524332</v>
      </c>
    </row>
    <row r="240" spans="1:6" x14ac:dyDescent="0.2">
      <c r="A240" s="14">
        <v>41291</v>
      </c>
      <c r="B240" s="13">
        <v>59.401499999999999</v>
      </c>
      <c r="C240">
        <f>List1!W297</f>
        <v>106.85193994956713</v>
      </c>
      <c r="D240">
        <f t="shared" si="3"/>
        <v>6347.1655109142112</v>
      </c>
      <c r="E240">
        <f>List1!X297</f>
        <v>6.4255311708941374</v>
      </c>
      <c r="F240">
        <f>SUMPRODUCT(List1!B297:U297,List1!$B$49:$U$49)/D240</f>
        <v>0.10817119384012421</v>
      </c>
    </row>
    <row r="241" spans="1:6" x14ac:dyDescent="0.2">
      <c r="A241" s="14">
        <v>41292</v>
      </c>
      <c r="B241" s="13">
        <v>59.183</v>
      </c>
      <c r="C241">
        <f>List1!W298</f>
        <v>106.94123742287294</v>
      </c>
      <c r="D241">
        <f t="shared" si="3"/>
        <v>6329.103254397889</v>
      </c>
      <c r="E241">
        <f>List1!X298</f>
        <v>6.4268740324184126</v>
      </c>
      <c r="F241">
        <f>SUMPRODUCT(List1!B298:U298,List1!$B$49:$U$49)/D241</f>
        <v>0.10859324522951545</v>
      </c>
    </row>
    <row r="242" spans="1:6" x14ac:dyDescent="0.2">
      <c r="A242" s="14">
        <v>41293</v>
      </c>
      <c r="B242" s="13">
        <v>59.3521</v>
      </c>
      <c r="C242">
        <f>List1!W299</f>
        <v>106.71703563299873</v>
      </c>
      <c r="D242">
        <f t="shared" si="3"/>
        <v>6333.8801705933038</v>
      </c>
      <c r="E242">
        <f>List1!X299</f>
        <v>6.4154655986368248</v>
      </c>
      <c r="F242">
        <f>SUMPRODUCT(List1!B299:U299,List1!$B$49:$U$49)/D242</f>
        <v>0.10809163616176724</v>
      </c>
    </row>
    <row r="243" spans="1:6" x14ac:dyDescent="0.2">
      <c r="A243" s="14">
        <v>41294</v>
      </c>
      <c r="B243" s="13">
        <v>59.669699999999999</v>
      </c>
      <c r="C243">
        <f>List1!W300</f>
        <v>107.12061904209119</v>
      </c>
      <c r="D243">
        <f t="shared" si="3"/>
        <v>6391.8552020558691</v>
      </c>
      <c r="E243">
        <f>List1!X300</f>
        <v>6.4345084284829257</v>
      </c>
      <c r="F243">
        <f>SUMPRODUCT(List1!B300:U300,List1!$B$49:$U$49)/D243</f>
        <v>0.10783544124543823</v>
      </c>
    </row>
    <row r="244" spans="1:6" x14ac:dyDescent="0.2">
      <c r="A244" s="14">
        <v>41297</v>
      </c>
      <c r="B244" s="13">
        <v>59.503399999999999</v>
      </c>
      <c r="C244">
        <f>List1!W301</f>
        <v>106.53963896254275</v>
      </c>
      <c r="D244">
        <f t="shared" si="3"/>
        <v>6339.4707530437663</v>
      </c>
      <c r="E244">
        <f>List1!X301</f>
        <v>6.4060997503690009</v>
      </c>
      <c r="F244">
        <f>SUMPRODUCT(List1!B301:U301,List1!$B$49:$U$49)/D244</f>
        <v>0.10765939005786226</v>
      </c>
    </row>
    <row r="245" spans="1:6" x14ac:dyDescent="0.2">
      <c r="A245" s="14">
        <v>41298</v>
      </c>
      <c r="B245" s="13">
        <v>59.216799999999999</v>
      </c>
      <c r="C245">
        <f>List1!W302</f>
        <v>106.2882027607359</v>
      </c>
      <c r="D245">
        <f t="shared" si="3"/>
        <v>6294.0472452419453</v>
      </c>
      <c r="E245">
        <f>List1!X302</f>
        <v>6.3934814532880617</v>
      </c>
      <c r="F245">
        <f>SUMPRODUCT(List1!B302:U302,List1!$B$49:$U$49)/D245</f>
        <v>0.10796735813634073</v>
      </c>
    </row>
    <row r="246" spans="1:6" x14ac:dyDescent="0.2">
      <c r="A246" s="14">
        <v>41299</v>
      </c>
      <c r="B246" s="13">
        <v>59.148899999999998</v>
      </c>
      <c r="C246">
        <f>List1!W303</f>
        <v>106.27220425801745</v>
      </c>
      <c r="D246">
        <f t="shared" si="3"/>
        <v>6285.883982437048</v>
      </c>
      <c r="E246">
        <f>List1!X303</f>
        <v>6.3858136339926599</v>
      </c>
      <c r="F246">
        <f>SUMPRODUCT(List1!B303:U303,List1!$B$49:$U$49)/D246</f>
        <v>0.10796166342895068</v>
      </c>
    </row>
    <row r="247" spans="1:6" x14ac:dyDescent="0.2">
      <c r="A247" s="14">
        <v>41300</v>
      </c>
      <c r="B247" s="13">
        <v>59.635599999999997</v>
      </c>
      <c r="C247">
        <f>List1!W304</f>
        <v>106.7440555953315</v>
      </c>
      <c r="D247">
        <f t="shared" si="3"/>
        <v>6365.7458018609514</v>
      </c>
      <c r="E247">
        <f>List1!X304</f>
        <v>6.4098120101680474</v>
      </c>
      <c r="F247">
        <f>SUMPRODUCT(List1!B304:U304,List1!$B$49:$U$49)/D247</f>
        <v>0.10748298013549033</v>
      </c>
    </row>
    <row r="248" spans="1:6" x14ac:dyDescent="0.2">
      <c r="A248" s="14">
        <v>41301</v>
      </c>
      <c r="B248" s="13">
        <v>60.319600000000001</v>
      </c>
      <c r="C248">
        <f>List1!W305</f>
        <v>106.3391972637601</v>
      </c>
      <c r="D248">
        <f t="shared" si="3"/>
        <v>6414.3378432711033</v>
      </c>
      <c r="E248">
        <f>List1!X305</f>
        <v>6.389184109129272</v>
      </c>
      <c r="F248">
        <f>SUMPRODUCT(List1!B305:U305,List1!$B$49:$U$49)/D248</f>
        <v>0.10592218962210082</v>
      </c>
    </row>
    <row r="249" spans="1:6" x14ac:dyDescent="0.2">
      <c r="A249" s="14">
        <v>41304</v>
      </c>
      <c r="B249" s="13">
        <v>60.161799999999999</v>
      </c>
      <c r="C249">
        <f>List1!W306</f>
        <v>105.97969100709726</v>
      </c>
      <c r="D249">
        <f t="shared" si="3"/>
        <v>6375.9289744307835</v>
      </c>
      <c r="E249">
        <f>List1!X306</f>
        <v>6.3677356384247608</v>
      </c>
      <c r="F249">
        <f>SUMPRODUCT(List1!B306:U306,List1!$B$49:$U$49)/D249</f>
        <v>0.10584350266156865</v>
      </c>
    </row>
    <row r="250" spans="1:6" x14ac:dyDescent="0.2">
      <c r="A250" s="14">
        <v>41305</v>
      </c>
      <c r="B250" s="13">
        <v>60.085099999999997</v>
      </c>
      <c r="C250">
        <f>List1!W307</f>
        <v>106.14243873147952</v>
      </c>
      <c r="D250">
        <f t="shared" si="3"/>
        <v>6377.5790454248199</v>
      </c>
      <c r="E250">
        <f>List1!X307</f>
        <v>6.3741572402056752</v>
      </c>
      <c r="F250">
        <f>SUMPRODUCT(List1!B307:U307,List1!$B$49:$U$49)/D250</f>
        <v>0.10608548941760394</v>
      </c>
    </row>
    <row r="251" spans="1:6" x14ac:dyDescent="0.2">
      <c r="A251" s="14">
        <v>41306</v>
      </c>
      <c r="B251" s="13">
        <v>60.309899999999999</v>
      </c>
      <c r="C251">
        <f>List1!W308</f>
        <v>106.25338869471892</v>
      </c>
      <c r="D251">
        <f t="shared" si="3"/>
        <v>6408.1312468396281</v>
      </c>
      <c r="E251">
        <f>List1!X308</f>
        <v>6.3814662499496029</v>
      </c>
      <c r="F251">
        <f>SUMPRODUCT(List1!B308:U308,List1!$B$49:$U$49)/D251</f>
        <v>0.10581125569681932</v>
      </c>
    </row>
    <row r="252" spans="1:6" x14ac:dyDescent="0.2">
      <c r="A252" s="14">
        <v>41307</v>
      </c>
      <c r="B252" s="13">
        <v>59.985799999999998</v>
      </c>
      <c r="C252">
        <f>List1!W309</f>
        <v>106.21386657107452</v>
      </c>
      <c r="D252">
        <f t="shared" si="3"/>
        <v>6371.3237573591614</v>
      </c>
      <c r="E252">
        <f>List1!X309</f>
        <v>6.3759811365005241</v>
      </c>
      <c r="F252">
        <f>SUMPRODUCT(List1!B309:U309,List1!$B$49:$U$49)/D252</f>
        <v>0.10629150793188596</v>
      </c>
    </row>
    <row r="253" spans="1:6" x14ac:dyDescent="0.2">
      <c r="A253" s="14">
        <v>41308</v>
      </c>
      <c r="B253" s="13">
        <v>59.313699999999997</v>
      </c>
      <c r="C253">
        <f>List1!W310</f>
        <v>106.45373945177249</v>
      </c>
      <c r="D253">
        <f t="shared" si="3"/>
        <v>6314.1651657205975</v>
      </c>
      <c r="E253">
        <f>List1!X310</f>
        <v>6.3905940888177044</v>
      </c>
      <c r="F253">
        <f>SUMPRODUCT(List1!B310:U310,List1!$B$49:$U$49)/D253</f>
        <v>0.10774229375030903</v>
      </c>
    </row>
    <row r="254" spans="1:6" x14ac:dyDescent="0.2">
      <c r="A254" s="14">
        <v>41311</v>
      </c>
      <c r="B254" s="13">
        <v>58.7121</v>
      </c>
      <c r="C254">
        <f>List1!W311</f>
        <v>106.28028882601649</v>
      </c>
      <c r="D254">
        <f t="shared" si="3"/>
        <v>6239.9389455819628</v>
      </c>
      <c r="E254">
        <f>List1!X311</f>
        <v>6.382820459522681</v>
      </c>
      <c r="F254">
        <f>SUMPRODUCT(List1!B311:U311,List1!$B$49:$U$49)/D254</f>
        <v>0.10871388452333813</v>
      </c>
    </row>
    <row r="255" spans="1:6" x14ac:dyDescent="0.2">
      <c r="A255" s="14">
        <v>41312</v>
      </c>
      <c r="B255" s="13">
        <v>59.193300000000001</v>
      </c>
      <c r="C255">
        <f>List1!W312</f>
        <v>106.29689875770831</v>
      </c>
      <c r="D255">
        <f t="shared" si="3"/>
        <v>6292.0642172346552</v>
      </c>
      <c r="E255">
        <f>List1!X312</f>
        <v>6.3825536614273082</v>
      </c>
      <c r="F255">
        <f>SUMPRODUCT(List1!B312:U312,List1!$B$49:$U$49)/D255</f>
        <v>0.10782560967925944</v>
      </c>
    </row>
    <row r="256" spans="1:6" x14ac:dyDescent="0.2">
      <c r="A256" s="14">
        <v>41313</v>
      </c>
      <c r="B256" s="13">
        <v>59.512900000000002</v>
      </c>
      <c r="C256">
        <f>List1!W313</f>
        <v>106.21841738738375</v>
      </c>
      <c r="D256">
        <f t="shared" si="3"/>
        <v>6321.3660521336305</v>
      </c>
      <c r="E256">
        <f>List1!X313</f>
        <v>6.3762171772834719</v>
      </c>
      <c r="F256">
        <f>SUMPRODUCT(List1!B313:U313,List1!$B$49:$U$49)/D256</f>
        <v>0.10714008521318021</v>
      </c>
    </row>
    <row r="257" spans="1:6" x14ac:dyDescent="0.2">
      <c r="A257" s="14">
        <v>41314</v>
      </c>
      <c r="B257" s="13">
        <v>59.023499999999999</v>
      </c>
      <c r="C257">
        <f>List1!W314</f>
        <v>106.65838719674628</v>
      </c>
      <c r="D257">
        <f t="shared" si="3"/>
        <v>6295.3513167071533</v>
      </c>
      <c r="E257">
        <f>List1!X314</f>
        <v>6.3976154899062774</v>
      </c>
      <c r="F257">
        <f>SUMPRODUCT(List1!B314:U314,List1!$B$49:$U$49)/D257</f>
        <v>0.10839098816414273</v>
      </c>
    </row>
    <row r="258" spans="1:6" x14ac:dyDescent="0.2">
      <c r="A258" s="14">
        <v>41315</v>
      </c>
      <c r="B258" s="13">
        <v>58.845700000000001</v>
      </c>
      <c r="C258">
        <f>List1!W315</f>
        <v>106.76112268942241</v>
      </c>
      <c r="D258">
        <f t="shared" si="3"/>
        <v>6282.4329974449438</v>
      </c>
      <c r="E258">
        <f>List1!X315</f>
        <v>6.4052840628087129</v>
      </c>
      <c r="F258">
        <f>SUMPRODUCT(List1!B315:U315,List1!$B$49:$U$49)/D258</f>
        <v>0.10884880395353803</v>
      </c>
    </row>
    <row r="259" spans="1:6" x14ac:dyDescent="0.2">
      <c r="A259" s="14">
        <v>41318</v>
      </c>
      <c r="B259" s="13">
        <v>58.061900000000001</v>
      </c>
      <c r="C259">
        <f>List1!W316</f>
        <v>107.10587681703544</v>
      </c>
      <c r="D259">
        <f t="shared" ref="D259:D322" si="4">B259*C259</f>
        <v>6218.77070916303</v>
      </c>
      <c r="E259">
        <f>List1!X316</f>
        <v>6.4269095527124493</v>
      </c>
      <c r="F259">
        <f>SUMPRODUCT(List1!B316:U316,List1!$B$49:$U$49)/D259</f>
        <v>0.11069065174774592</v>
      </c>
    </row>
    <row r="260" spans="1:6" x14ac:dyDescent="0.2">
      <c r="A260" s="14">
        <v>41319</v>
      </c>
      <c r="B260" s="13">
        <v>57.738799999999998</v>
      </c>
      <c r="C260">
        <f>List1!W317</f>
        <v>106.69532367276283</v>
      </c>
      <c r="D260">
        <f t="shared" si="4"/>
        <v>6160.459954476918</v>
      </c>
      <c r="E260">
        <f>List1!X317</f>
        <v>6.4063369932184404</v>
      </c>
      <c r="F260">
        <f>SUMPRODUCT(List1!B317:U317,List1!$B$49:$U$49)/D260</f>
        <v>0.11095376061190118</v>
      </c>
    </row>
    <row r="261" spans="1:6" x14ac:dyDescent="0.2">
      <c r="A261" s="14">
        <v>41320</v>
      </c>
      <c r="B261" s="13">
        <v>56.771900000000002</v>
      </c>
      <c r="C261">
        <f>List1!W318</f>
        <v>106.62467861143826</v>
      </c>
      <c r="D261">
        <f t="shared" si="4"/>
        <v>6053.2855916607114</v>
      </c>
      <c r="E261">
        <f>List1!X318</f>
        <v>6.4029326497299364</v>
      </c>
      <c r="F261">
        <f>SUMPRODUCT(List1!B318:U318,List1!$B$49:$U$49)/D261</f>
        <v>0.11278348354960706</v>
      </c>
    </row>
    <row r="262" spans="1:6" x14ac:dyDescent="0.2">
      <c r="A262" s="14">
        <v>41321</v>
      </c>
      <c r="B262" s="13">
        <v>57.150700000000001</v>
      </c>
      <c r="C262">
        <f>List1!W319</f>
        <v>106.48787071523876</v>
      </c>
      <c r="D262">
        <f t="shared" si="4"/>
        <v>6085.8563528853956</v>
      </c>
      <c r="E262">
        <f>List1!X319</f>
        <v>6.3960085693684592</v>
      </c>
      <c r="F262">
        <f>SUMPRODUCT(List1!B319:U319,List1!$B$49:$U$49)/D262</f>
        <v>0.11191478965906733</v>
      </c>
    </row>
    <row r="263" spans="1:6" x14ac:dyDescent="0.2">
      <c r="A263" s="14">
        <v>41322</v>
      </c>
      <c r="B263" s="13">
        <v>57.6342</v>
      </c>
      <c r="C263">
        <f>List1!W320</f>
        <v>106.18799929021554</v>
      </c>
      <c r="D263">
        <f t="shared" si="4"/>
        <v>6120.0603886921408</v>
      </c>
      <c r="E263">
        <f>List1!X320</f>
        <v>6.3829245347428936</v>
      </c>
      <c r="F263">
        <f>SUMPRODUCT(List1!B320:U320,List1!$B$49:$U$49)/D263</f>
        <v>0.11074890489922465</v>
      </c>
    </row>
    <row r="264" spans="1:6" x14ac:dyDescent="0.2">
      <c r="A264" s="14">
        <v>41325</v>
      </c>
      <c r="B264" s="13">
        <v>58.096699999999998</v>
      </c>
      <c r="C264">
        <f>List1!W321</f>
        <v>105.95489452543687</v>
      </c>
      <c r="D264">
        <f t="shared" si="4"/>
        <v>6155.629720775948</v>
      </c>
      <c r="E264">
        <f>List1!X321</f>
        <v>6.3718988329242192</v>
      </c>
      <c r="F264">
        <f>SUMPRODUCT(List1!B321:U321,List1!$B$49:$U$49)/D264</f>
        <v>0.10967746589607016</v>
      </c>
    </row>
    <row r="265" spans="1:6" x14ac:dyDescent="0.2">
      <c r="A265" s="14">
        <v>41326</v>
      </c>
      <c r="B265" s="13">
        <v>57.859000000000002</v>
      </c>
      <c r="C265">
        <f>List1!W322</f>
        <v>106.32442188240314</v>
      </c>
      <c r="D265">
        <f t="shared" si="4"/>
        <v>6151.824725693964</v>
      </c>
      <c r="E265">
        <f>List1!X322</f>
        <v>6.3865549761824854</v>
      </c>
      <c r="F265">
        <f>SUMPRODUCT(List1!B322:U322,List1!$B$49:$U$49)/D265</f>
        <v>0.11038135771759769</v>
      </c>
    </row>
    <row r="266" spans="1:6" x14ac:dyDescent="0.2">
      <c r="A266" s="14">
        <v>41327</v>
      </c>
      <c r="B266" s="13">
        <v>57.476199999999999</v>
      </c>
      <c r="C266">
        <f>List1!W323</f>
        <v>106.4920847780871</v>
      </c>
      <c r="D266">
        <f t="shared" si="4"/>
        <v>6120.7603631222901</v>
      </c>
      <c r="E266">
        <f>List1!X323</f>
        <v>6.3944817964389555</v>
      </c>
      <c r="F266">
        <f>SUMPRODUCT(List1!B323:U323,List1!$B$49:$U$49)/D266</f>
        <v>0.11125442872769868</v>
      </c>
    </row>
    <row r="267" spans="1:6" x14ac:dyDescent="0.2">
      <c r="A267" s="14">
        <v>41332</v>
      </c>
      <c r="B267" s="13">
        <v>57.937100000000001</v>
      </c>
      <c r="C267">
        <f>List1!W324</f>
        <v>106.43765047233171</v>
      </c>
      <c r="D267">
        <f t="shared" si="4"/>
        <v>6166.6887991805297</v>
      </c>
      <c r="E267">
        <f>List1!X324</f>
        <v>6.3940685585784491</v>
      </c>
      <c r="F267">
        <f>SUMPRODUCT(List1!B324:U324,List1!$B$49:$U$49)/D267</f>
        <v>0.11036224730921032</v>
      </c>
    </row>
    <row r="268" spans="1:6" x14ac:dyDescent="0.2">
      <c r="A268" s="14">
        <v>41333</v>
      </c>
      <c r="B268" s="13">
        <v>57.962699999999998</v>
      </c>
      <c r="C268">
        <f>List1!W325</f>
        <v>106.48421669655671</v>
      </c>
      <c r="D268">
        <f t="shared" si="4"/>
        <v>6172.1127071175079</v>
      </c>
      <c r="E268">
        <f>List1!X325</f>
        <v>6.3947301238164025</v>
      </c>
      <c r="F268">
        <f>SUMPRODUCT(List1!B325:U325,List1!$B$49:$U$49)/D268</f>
        <v>0.11032491798719526</v>
      </c>
    </row>
    <row r="269" spans="1:6" x14ac:dyDescent="0.2">
      <c r="A269" s="14">
        <v>41334</v>
      </c>
      <c r="B269" s="13">
        <v>58.377600000000001</v>
      </c>
      <c r="C269">
        <f>List1!W326</f>
        <v>106.74475251124254</v>
      </c>
      <c r="D269">
        <f t="shared" si="4"/>
        <v>6231.5024642003127</v>
      </c>
      <c r="E269">
        <f>List1!X326</f>
        <v>6.4053246573966849</v>
      </c>
      <c r="F269">
        <f>SUMPRODUCT(List1!B326:U326,List1!$B$49:$U$49)/D269</f>
        <v>0.1097223020027662</v>
      </c>
    </row>
    <row r="270" spans="1:6" x14ac:dyDescent="0.2">
      <c r="A270" s="14">
        <v>41335</v>
      </c>
      <c r="B270" s="13">
        <v>58.406700000000001</v>
      </c>
      <c r="C270">
        <f>List1!W327</f>
        <v>107.18475976954593</v>
      </c>
      <c r="D270">
        <f t="shared" si="4"/>
        <v>6260.3081084319383</v>
      </c>
      <c r="E270">
        <f>List1!X327</f>
        <v>6.4270474478921988</v>
      </c>
      <c r="F270">
        <f>SUMPRODUCT(List1!B327:U327,List1!$B$49:$U$49)/D270</f>
        <v>0.11003955792558387</v>
      </c>
    </row>
    <row r="271" spans="1:6" x14ac:dyDescent="0.2">
      <c r="A271" s="14">
        <v>41336</v>
      </c>
      <c r="B271" s="13">
        <v>58.9099</v>
      </c>
      <c r="C271">
        <f>List1!W328</f>
        <v>106.84453499286815</v>
      </c>
      <c r="D271">
        <f t="shared" si="4"/>
        <v>6294.2008719763635</v>
      </c>
      <c r="E271">
        <f>List1!X328</f>
        <v>6.4162287345892981</v>
      </c>
      <c r="F271">
        <f>SUMPRODUCT(List1!B328:U328,List1!$B$49:$U$49)/D271</f>
        <v>0.10891596717341734</v>
      </c>
    </row>
    <row r="272" spans="1:6" x14ac:dyDescent="0.2">
      <c r="A272" s="14">
        <v>41339</v>
      </c>
      <c r="B272" s="13">
        <v>58.337000000000003</v>
      </c>
      <c r="C272">
        <f>List1!W329</f>
        <v>106.82274540283339</v>
      </c>
      <c r="D272">
        <f t="shared" si="4"/>
        <v>6231.718498565092</v>
      </c>
      <c r="E272">
        <f>List1!X329</f>
        <v>6.4234533369085547</v>
      </c>
      <c r="F272">
        <f>SUMPRODUCT(List1!B329:U329,List1!$B$49:$U$49)/D272</f>
        <v>0.11010942175477921</v>
      </c>
    </row>
    <row r="273" spans="1:6" x14ac:dyDescent="0.2">
      <c r="A273" s="14">
        <v>41340</v>
      </c>
      <c r="B273" s="13">
        <v>58.262999999999998</v>
      </c>
      <c r="C273">
        <f>List1!W330</f>
        <v>106.14973592910727</v>
      </c>
      <c r="D273">
        <f t="shared" si="4"/>
        <v>6184.6020644375767</v>
      </c>
      <c r="E273">
        <f>List1!X330</f>
        <v>6.3861028261308803</v>
      </c>
      <c r="F273">
        <f>SUMPRODUCT(List1!B330:U330,List1!$B$49:$U$49)/D273</f>
        <v>0.10960820462610714</v>
      </c>
    </row>
    <row r="274" spans="1:6" x14ac:dyDescent="0.2">
      <c r="A274" s="14">
        <v>41342</v>
      </c>
      <c r="B274" s="13">
        <v>58.831800000000001</v>
      </c>
      <c r="C274">
        <f>List1!W331</f>
        <v>105.92871002342042</v>
      </c>
      <c r="D274">
        <f t="shared" si="4"/>
        <v>6231.9766823558657</v>
      </c>
      <c r="E274">
        <f>List1!X331</f>
        <v>6.3766198814410613</v>
      </c>
      <c r="F274">
        <f>SUMPRODUCT(List1!B331:U331,List1!$B$49:$U$49)/D274</f>
        <v>0.10838729873029655</v>
      </c>
    </row>
    <row r="275" spans="1:6" x14ac:dyDescent="0.2">
      <c r="A275" s="14">
        <v>41343</v>
      </c>
      <c r="B275" s="13">
        <v>59.217399999999998</v>
      </c>
      <c r="C275">
        <f>List1!W332</f>
        <v>105.96794242586866</v>
      </c>
      <c r="D275">
        <f t="shared" si="4"/>
        <v>6275.146033809634</v>
      </c>
      <c r="E275">
        <f>List1!X332</f>
        <v>6.3789321998475845</v>
      </c>
      <c r="F275">
        <f>SUMPRODUCT(List1!B332:U332,List1!$B$49:$U$49)/D275</f>
        <v>0.10772057199146848</v>
      </c>
    </row>
    <row r="276" spans="1:6" x14ac:dyDescent="0.2">
      <c r="A276" s="14">
        <v>41346</v>
      </c>
      <c r="B276" s="13">
        <v>59.1327</v>
      </c>
      <c r="C276">
        <f>List1!W333</f>
        <v>105.94251522140048</v>
      </c>
      <c r="D276">
        <f t="shared" si="4"/>
        <v>6264.6669698325086</v>
      </c>
      <c r="E276">
        <f>List1!X333</f>
        <v>6.3763465954904497</v>
      </c>
      <c r="F276">
        <f>SUMPRODUCT(List1!B333:U333,List1!$B$49:$U$49)/D276</f>
        <v>0.10783114242188246</v>
      </c>
    </row>
    <row r="277" spans="1:6" x14ac:dyDescent="0.2">
      <c r="A277" s="14">
        <v>41347</v>
      </c>
      <c r="B277" s="13">
        <v>58.954000000000001</v>
      </c>
      <c r="C277">
        <f>List1!W334</f>
        <v>105.78803553418118</v>
      </c>
      <c r="D277">
        <f t="shared" si="4"/>
        <v>6236.6278468821174</v>
      </c>
      <c r="E277">
        <f>List1!X334</f>
        <v>6.3717502405666302</v>
      </c>
      <c r="F277">
        <f>SUMPRODUCT(List1!B334:U334,List1!$B$49:$U$49)/D277</f>
        <v>0.1080800325773761</v>
      </c>
    </row>
    <row r="278" spans="1:6" x14ac:dyDescent="0.2">
      <c r="A278" s="14">
        <v>41348</v>
      </c>
      <c r="B278" s="13">
        <v>59.1128</v>
      </c>
      <c r="C278">
        <f>List1!W335</f>
        <v>105.52179139350002</v>
      </c>
      <c r="D278">
        <f t="shared" si="4"/>
        <v>6237.6885502856885</v>
      </c>
      <c r="E278">
        <f>List1!X335</f>
        <v>6.3566730911361056</v>
      </c>
      <c r="F278">
        <f>SUMPRODUCT(List1!B335:U335,List1!$B$49:$U$49)/D278</f>
        <v>0.10753463025158858</v>
      </c>
    </row>
    <row r="279" spans="1:6" x14ac:dyDescent="0.2">
      <c r="A279" s="14">
        <v>41349</v>
      </c>
      <c r="B279" s="13">
        <v>58.243699999999997</v>
      </c>
      <c r="C279">
        <f>List1!W336</f>
        <v>105.26556309900607</v>
      </c>
      <c r="D279">
        <f t="shared" si="4"/>
        <v>6131.0558774695801</v>
      </c>
      <c r="E279">
        <f>List1!X336</f>
        <v>6.3411314603739255</v>
      </c>
      <c r="F279">
        <f>SUMPRODUCT(List1!B336:U336,List1!$B$49:$U$49)/D279</f>
        <v>0.10887240096995769</v>
      </c>
    </row>
    <row r="280" spans="1:6" x14ac:dyDescent="0.2">
      <c r="A280" s="14">
        <v>41350</v>
      </c>
      <c r="B280" s="13">
        <v>57.934399999999997</v>
      </c>
      <c r="C280">
        <f>List1!W337</f>
        <v>105.35094034077315</v>
      </c>
      <c r="D280">
        <f t="shared" si="4"/>
        <v>6103.4435180784876</v>
      </c>
      <c r="E280">
        <f>List1!X337</f>
        <v>6.3428433931760395</v>
      </c>
      <c r="F280">
        <f>SUMPRODUCT(List1!B337:U337,List1!$B$49:$U$49)/D280</f>
        <v>0.10948319812021941</v>
      </c>
    </row>
    <row r="281" spans="1:6" x14ac:dyDescent="0.2">
      <c r="A281" s="14">
        <v>41353</v>
      </c>
      <c r="B281" s="13">
        <v>57.284700000000001</v>
      </c>
      <c r="C281">
        <f>List1!W338</f>
        <v>105.12790086407814</v>
      </c>
      <c r="D281">
        <f t="shared" si="4"/>
        <v>6022.220262628457</v>
      </c>
      <c r="E281">
        <f>List1!X338</f>
        <v>6.3318824106727796</v>
      </c>
      <c r="F281">
        <f>SUMPRODUCT(List1!B338:U338,List1!$B$49:$U$49)/D281</f>
        <v>0.1105335702320651</v>
      </c>
    </row>
    <row r="282" spans="1:6" x14ac:dyDescent="0.2">
      <c r="A282" s="14">
        <v>41354</v>
      </c>
      <c r="B282" s="13">
        <v>57.232300000000002</v>
      </c>
      <c r="C282">
        <f>List1!W339</f>
        <v>105.25491508586643</v>
      </c>
      <c r="D282">
        <f t="shared" si="4"/>
        <v>6023.9808766688338</v>
      </c>
      <c r="E282">
        <f>List1!X339</f>
        <v>6.3416960375626612</v>
      </c>
      <c r="F282">
        <f>SUMPRODUCT(List1!B339:U339,List1!$B$49:$U$49)/D282</f>
        <v>0.11080624118832652</v>
      </c>
    </row>
    <row r="283" spans="1:6" x14ac:dyDescent="0.2">
      <c r="A283" s="14">
        <v>41355</v>
      </c>
      <c r="B283" s="13">
        <v>57.636000000000003</v>
      </c>
      <c r="C283">
        <f>List1!W340</f>
        <v>105.83235510819887</v>
      </c>
      <c r="D283">
        <f t="shared" si="4"/>
        <v>6099.75361901615</v>
      </c>
      <c r="E283">
        <f>List1!X340</f>
        <v>6.3665746799229694</v>
      </c>
      <c r="F283">
        <f>SUMPRODUCT(List1!B340:U340,List1!$B$49:$U$49)/D283</f>
        <v>0.11046177180794936</v>
      </c>
    </row>
    <row r="284" spans="1:6" x14ac:dyDescent="0.2">
      <c r="A284" s="14">
        <v>41356</v>
      </c>
      <c r="B284" s="13">
        <v>57.522799999999997</v>
      </c>
      <c r="C284">
        <f>List1!W341</f>
        <v>105.67620873841882</v>
      </c>
      <c r="D284">
        <f t="shared" si="4"/>
        <v>6078.7914200183177</v>
      </c>
      <c r="E284">
        <f>List1!X341</f>
        <v>6.3601471997182495</v>
      </c>
      <c r="F284">
        <f>SUMPRODUCT(List1!B341:U341,List1!$B$49:$U$49)/D284</f>
        <v>0.1105674132642752</v>
      </c>
    </row>
    <row r="285" spans="1:6" x14ac:dyDescent="0.2">
      <c r="A285" s="14">
        <v>41357</v>
      </c>
      <c r="B285" s="13">
        <v>57.424700000000001</v>
      </c>
      <c r="C285">
        <f>List1!W342</f>
        <v>105.86205830747043</v>
      </c>
      <c r="D285">
        <f t="shared" si="4"/>
        <v>6079.0969396889977</v>
      </c>
      <c r="E285">
        <f>List1!X342</f>
        <v>6.3704721592224596</v>
      </c>
      <c r="F285">
        <f>SUMPRODUCT(List1!B342:U342,List1!$B$49:$U$49)/D285</f>
        <v>0.11093609821596732</v>
      </c>
    </row>
    <row r="286" spans="1:6" x14ac:dyDescent="0.2">
      <c r="A286" s="14">
        <v>41360</v>
      </c>
      <c r="B286" s="13">
        <v>57.023299999999999</v>
      </c>
      <c r="C286">
        <f>List1!W343</f>
        <v>106.0554045201454</v>
      </c>
      <c r="D286">
        <f t="shared" si="4"/>
        <v>6047.6291485736074</v>
      </c>
      <c r="E286">
        <f>List1!X343</f>
        <v>6.3809021508872377</v>
      </c>
      <c r="F286">
        <f>SUMPRODUCT(List1!B343:U343,List1!$B$49:$U$49)/D286</f>
        <v>0.11189991022770056</v>
      </c>
    </row>
    <row r="287" spans="1:6" x14ac:dyDescent="0.2">
      <c r="A287" s="14">
        <v>41361</v>
      </c>
      <c r="B287" s="13">
        <v>56.936399999999999</v>
      </c>
      <c r="C287">
        <f>List1!W344</f>
        <v>106.31187609403342</v>
      </c>
      <c r="D287">
        <f t="shared" si="4"/>
        <v>6053.0155020403245</v>
      </c>
      <c r="E287">
        <f>List1!X344</f>
        <v>6.394815484108042</v>
      </c>
      <c r="F287">
        <f>SUMPRODUCT(List1!B344:U344,List1!$B$49:$U$49)/D287</f>
        <v>0.11231506530282986</v>
      </c>
    </row>
    <row r="288" spans="1:6" x14ac:dyDescent="0.2">
      <c r="A288" s="14">
        <v>41362</v>
      </c>
      <c r="B288" s="13">
        <v>57.024099999999997</v>
      </c>
      <c r="C288">
        <f>List1!W345</f>
        <v>106.47783091975239</v>
      </c>
      <c r="D288">
        <f t="shared" si="4"/>
        <v>6071.8024781510521</v>
      </c>
      <c r="E288">
        <f>List1!X345</f>
        <v>6.4055819199916586</v>
      </c>
      <c r="F288">
        <f>SUMPRODUCT(List1!B345:U345,List1!$B$49:$U$49)/D288</f>
        <v>0.11233113578279462</v>
      </c>
    </row>
    <row r="289" spans="1:6" x14ac:dyDescent="0.2">
      <c r="A289" s="14">
        <v>41363</v>
      </c>
      <c r="B289" s="13">
        <v>56.377899999999997</v>
      </c>
      <c r="C289">
        <f>List1!W346</f>
        <v>106.45248565593012</v>
      </c>
      <c r="D289">
        <f t="shared" si="4"/>
        <v>6001.5675910614627</v>
      </c>
      <c r="E289">
        <f>List1!X346</f>
        <v>6.4044153340412056</v>
      </c>
      <c r="F289">
        <f>SUMPRODUCT(List1!B346:U346,List1!$B$49:$U$49)/D289</f>
        <v>0.11359797605163026</v>
      </c>
    </row>
    <row r="290" spans="1:6" x14ac:dyDescent="0.2">
      <c r="A290" s="14">
        <v>41364</v>
      </c>
      <c r="B290" s="13">
        <v>55.960599999999999</v>
      </c>
      <c r="C290">
        <f>List1!W347</f>
        <v>106.5404524707935</v>
      </c>
      <c r="D290">
        <f t="shared" si="4"/>
        <v>5962.0676445370864</v>
      </c>
      <c r="E290">
        <f>List1!X347</f>
        <v>6.4108086397898374</v>
      </c>
      <c r="F290">
        <f>SUMPRODUCT(List1!B347:U347,List1!$B$49:$U$49)/D290</f>
        <v>0.11455932637944978</v>
      </c>
    </row>
    <row r="291" spans="1:6" x14ac:dyDescent="0.2">
      <c r="A291" s="14">
        <v>41367</v>
      </c>
      <c r="B291" s="13">
        <v>56.139600000000002</v>
      </c>
      <c r="C291">
        <f>List1!W348</f>
        <v>106.62033481835866</v>
      </c>
      <c r="D291">
        <f t="shared" si="4"/>
        <v>5985.6229485687281</v>
      </c>
      <c r="E291">
        <f>List1!X348</f>
        <v>6.4155988099723649</v>
      </c>
      <c r="F291">
        <f>SUMPRODUCT(List1!B348:U348,List1!$B$49:$U$49)/D291</f>
        <v>0.11427938228937086</v>
      </c>
    </row>
    <row r="292" spans="1:6" x14ac:dyDescent="0.2">
      <c r="A292" s="14">
        <v>41368</v>
      </c>
      <c r="B292" s="13">
        <v>56.555300000000003</v>
      </c>
      <c r="C292">
        <f>List1!W349</f>
        <v>106.3399630497325</v>
      </c>
      <c r="D292">
        <f t="shared" si="4"/>
        <v>6014.0885122665368</v>
      </c>
      <c r="E292">
        <f>List1!X349</f>
        <v>6.4022718936572209</v>
      </c>
      <c r="F292">
        <f>SUMPRODUCT(List1!B349:U349,List1!$B$49:$U$49)/D292</f>
        <v>0.11320374737040066</v>
      </c>
    </row>
    <row r="293" spans="1:6" x14ac:dyDescent="0.2">
      <c r="A293" s="14">
        <v>41369</v>
      </c>
      <c r="B293" s="13">
        <v>55.893999999999998</v>
      </c>
      <c r="C293">
        <f>List1!W350</f>
        <v>106.5495565142008</v>
      </c>
      <c r="D293">
        <f t="shared" si="4"/>
        <v>5955.4809118047397</v>
      </c>
      <c r="E293">
        <f>List1!X350</f>
        <v>6.4126591521716314</v>
      </c>
      <c r="F293">
        <f>SUMPRODUCT(List1!B350:U350,List1!$B$49:$U$49)/D293</f>
        <v>0.11472893606060813</v>
      </c>
    </row>
    <row r="294" spans="1:6" x14ac:dyDescent="0.2">
      <c r="A294" s="14">
        <v>41370</v>
      </c>
      <c r="B294" s="13">
        <v>56.436900000000001</v>
      </c>
      <c r="C294">
        <f>List1!W351</f>
        <v>106.33824680090562</v>
      </c>
      <c r="D294">
        <f t="shared" si="4"/>
        <v>6001.4010008780306</v>
      </c>
      <c r="E294">
        <f>List1!X351</f>
        <v>6.3991705996272259</v>
      </c>
      <c r="F294">
        <f>SUMPRODUCT(List1!B351:U351,List1!$B$49:$U$49)/D294</f>
        <v>0.11338628804252582</v>
      </c>
    </row>
    <row r="295" spans="1:6" x14ac:dyDescent="0.2">
      <c r="A295" s="14">
        <v>41371</v>
      </c>
      <c r="B295" s="13">
        <v>56.920099999999998</v>
      </c>
      <c r="C295">
        <f>List1!W352</f>
        <v>106.50546051967763</v>
      </c>
      <c r="D295">
        <f t="shared" si="4"/>
        <v>6062.3014633261018</v>
      </c>
      <c r="E295">
        <f>List1!X352</f>
        <v>6.4053165839936508</v>
      </c>
      <c r="F295">
        <f>SUMPRODUCT(List1!B352:U352,List1!$B$49:$U$49)/D295</f>
        <v>0.11253171698562812</v>
      </c>
    </row>
    <row r="296" spans="1:6" x14ac:dyDescent="0.2">
      <c r="A296" s="14">
        <v>41374</v>
      </c>
      <c r="B296" s="13">
        <v>57.389600000000002</v>
      </c>
      <c r="C296">
        <f>List1!W353</f>
        <v>106.82528339411223</v>
      </c>
      <c r="D296">
        <f t="shared" si="4"/>
        <v>6130.660283874744</v>
      </c>
      <c r="E296">
        <f>List1!X353</f>
        <v>6.4230622778914519</v>
      </c>
      <c r="F296">
        <f>SUMPRODUCT(List1!B353:U353,List1!$B$49:$U$49)/D296</f>
        <v>0.11192031793027746</v>
      </c>
    </row>
    <row r="297" spans="1:6" x14ac:dyDescent="0.2">
      <c r="A297" s="14">
        <v>41375</v>
      </c>
      <c r="B297" s="13">
        <v>56.955199999999998</v>
      </c>
      <c r="C297">
        <f>List1!W354</f>
        <v>106.77802134033269</v>
      </c>
      <c r="D297">
        <f t="shared" si="4"/>
        <v>6081.5635610429163</v>
      </c>
      <c r="E297">
        <f>List1!X354</f>
        <v>6.4193830156824561</v>
      </c>
      <c r="F297">
        <f>SUMPRODUCT(List1!B354:U354,List1!$B$49:$U$49)/D297</f>
        <v>0.1127093402478168</v>
      </c>
    </row>
    <row r="298" spans="1:6" x14ac:dyDescent="0.2">
      <c r="A298" s="14">
        <v>41376</v>
      </c>
      <c r="B298" s="13">
        <v>56.755600000000001</v>
      </c>
      <c r="C298">
        <f>List1!W355</f>
        <v>106.90732159366453</v>
      </c>
      <c r="D298">
        <f t="shared" si="4"/>
        <v>6067.5891814413872</v>
      </c>
      <c r="E298">
        <f>List1!X355</f>
        <v>6.4232558584028867</v>
      </c>
      <c r="F298">
        <f>SUMPRODUCT(List1!B355:U355,List1!$B$49:$U$49)/D298</f>
        <v>0.11317395743156422</v>
      </c>
    </row>
    <row r="299" spans="1:6" x14ac:dyDescent="0.2">
      <c r="A299" s="14">
        <v>41377</v>
      </c>
      <c r="B299" s="13">
        <v>56.601900000000001</v>
      </c>
      <c r="C299">
        <f>List1!W356</f>
        <v>106.84888172084331</v>
      </c>
      <c r="D299">
        <f t="shared" si="4"/>
        <v>6047.8497182750007</v>
      </c>
      <c r="E299">
        <f>List1!X356</f>
        <v>6.4212520383682232</v>
      </c>
      <c r="F299">
        <f>SUMPRODUCT(List1!B356:U356,List1!$B$49:$U$49)/D299</f>
        <v>0.11344587440294802</v>
      </c>
    </row>
    <row r="300" spans="1:6" x14ac:dyDescent="0.2">
      <c r="A300" s="14">
        <v>41378</v>
      </c>
      <c r="B300" s="13">
        <v>56.294499999999999</v>
      </c>
      <c r="C300">
        <f>List1!W357</f>
        <v>106.58321482939174</v>
      </c>
      <c r="D300">
        <f t="shared" si="4"/>
        <v>6000.0487872131926</v>
      </c>
      <c r="E300">
        <f>List1!X357</f>
        <v>6.4139661279812437</v>
      </c>
      <c r="F300">
        <f>SUMPRODUCT(List1!B357:U357,List1!$B$49:$U$49)/D300</f>
        <v>0.11393592851843864</v>
      </c>
    </row>
    <row r="301" spans="1:6" x14ac:dyDescent="0.2">
      <c r="A301" s="14">
        <v>41381</v>
      </c>
      <c r="B301" s="13">
        <v>56.250500000000002</v>
      </c>
      <c r="C301">
        <f>List1!W358</f>
        <v>106.667837224381</v>
      </c>
      <c r="D301">
        <f t="shared" si="4"/>
        <v>6000.119177790044</v>
      </c>
      <c r="E301">
        <f>List1!X358</f>
        <v>6.4203163971805459</v>
      </c>
      <c r="F301">
        <f>SUMPRODUCT(List1!B358:U358,List1!$B$49:$U$49)/D301</f>
        <v>0.11413794361259981</v>
      </c>
    </row>
    <row r="302" spans="1:6" x14ac:dyDescent="0.2">
      <c r="A302" s="14">
        <v>41382</v>
      </c>
      <c r="B302" s="13">
        <v>55.979300000000002</v>
      </c>
      <c r="C302">
        <f>List1!W359</f>
        <v>107.04695959010589</v>
      </c>
      <c r="D302">
        <f t="shared" si="4"/>
        <v>5992.4138649824145</v>
      </c>
      <c r="E302">
        <f>List1!X359</f>
        <v>6.4367966280628099</v>
      </c>
      <c r="F302">
        <f>SUMPRODUCT(List1!B359:U359,List1!$B$49:$U$49)/D302</f>
        <v>0.11498530042467144</v>
      </c>
    </row>
    <row r="303" spans="1:6" x14ac:dyDescent="0.2">
      <c r="A303" s="14">
        <v>41383</v>
      </c>
      <c r="B303" s="13">
        <v>56.1753</v>
      </c>
      <c r="C303">
        <f>List1!W360</f>
        <v>107.23204606462761</v>
      </c>
      <c r="D303">
        <f t="shared" si="4"/>
        <v>6023.7923572942755</v>
      </c>
      <c r="E303">
        <f>List1!X360</f>
        <v>6.4459800784194625</v>
      </c>
      <c r="F303">
        <f>SUMPRODUCT(List1!B360:U360,List1!$B$49:$U$49)/D303</f>
        <v>0.11474758618858222</v>
      </c>
    </row>
    <row r="304" spans="1:6" x14ac:dyDescent="0.2">
      <c r="A304" s="14">
        <v>41384</v>
      </c>
      <c r="B304" s="13">
        <v>56.416499999999999</v>
      </c>
      <c r="C304">
        <f>List1!W361</f>
        <v>107.47997278583142</v>
      </c>
      <c r="D304">
        <f t="shared" si="4"/>
        <v>6063.6438846718584</v>
      </c>
      <c r="E304">
        <f>List1!X361</f>
        <v>6.4571006632666315</v>
      </c>
      <c r="F304">
        <f>SUMPRODUCT(List1!B361:U361,List1!$B$49:$U$49)/D304</f>
        <v>0.11445411649546908</v>
      </c>
    </row>
    <row r="305" spans="1:6" x14ac:dyDescent="0.2">
      <c r="A305" s="14">
        <v>41385</v>
      </c>
      <c r="B305" s="13">
        <v>56.230699999999999</v>
      </c>
      <c r="C305">
        <f>List1!W362</f>
        <v>107.3229412779893</v>
      </c>
      <c r="D305">
        <f t="shared" si="4"/>
        <v>6034.8441141202329</v>
      </c>
      <c r="E305">
        <f>List1!X362</f>
        <v>6.447470821105644</v>
      </c>
      <c r="F305">
        <f>SUMPRODUCT(List1!B362:U362,List1!$B$49:$U$49)/D305</f>
        <v>0.11466104496486161</v>
      </c>
    </row>
    <row r="306" spans="1:6" x14ac:dyDescent="0.2">
      <c r="A306" s="14">
        <v>41388</v>
      </c>
      <c r="B306" s="13">
        <v>56.0794</v>
      </c>
      <c r="C306">
        <f>List1!W363</f>
        <v>107.88021693890953</v>
      </c>
      <c r="D306">
        <f t="shared" si="4"/>
        <v>6049.8578378038828</v>
      </c>
      <c r="E306">
        <f>List1!X363</f>
        <v>6.4783115923086934</v>
      </c>
      <c r="F306">
        <f>SUMPRODUCT(List1!B363:U363,List1!$B$49:$U$49)/D306</f>
        <v>0.11552034423172669</v>
      </c>
    </row>
    <row r="307" spans="1:6" x14ac:dyDescent="0.2">
      <c r="A307" s="14">
        <v>41389</v>
      </c>
      <c r="B307" s="13">
        <v>55.845300000000002</v>
      </c>
      <c r="C307">
        <f>List1!W364</f>
        <v>107.67598667928903</v>
      </c>
      <c r="D307">
        <f t="shared" si="4"/>
        <v>6013.1977789008997</v>
      </c>
      <c r="E307">
        <f>List1!X364</f>
        <v>6.4677216969833893</v>
      </c>
      <c r="F307">
        <f>SUMPRODUCT(List1!B364:U364,List1!$B$49:$U$49)/D307</f>
        <v>0.11581496915556706</v>
      </c>
    </row>
    <row r="308" spans="1:6" x14ac:dyDescent="0.2">
      <c r="A308" s="14">
        <v>41390</v>
      </c>
      <c r="B308" s="13">
        <v>56.313099999999999</v>
      </c>
      <c r="C308">
        <f>List1!W365</f>
        <v>107.48497803152725</v>
      </c>
      <c r="D308">
        <f t="shared" si="4"/>
        <v>6052.8123163871969</v>
      </c>
      <c r="E308">
        <f>List1!X365</f>
        <v>6.4599401665283729</v>
      </c>
      <c r="F308">
        <f>SUMPRODUCT(List1!B365:U365,List1!$B$49:$U$49)/D308</f>
        <v>0.11471469634114217</v>
      </c>
    </row>
    <row r="309" spans="1:6" x14ac:dyDescent="0.2">
      <c r="A309" s="14">
        <v>41391</v>
      </c>
      <c r="B309" s="13">
        <v>56.970700000000001</v>
      </c>
      <c r="C309">
        <f>List1!W366</f>
        <v>107.51150957689816</v>
      </c>
      <c r="D309">
        <f t="shared" si="4"/>
        <v>6125.0059586525922</v>
      </c>
      <c r="E309">
        <f>List1!X366</f>
        <v>6.459349823757818</v>
      </c>
      <c r="F309">
        <f>SUMPRODUCT(List1!B366:U366,List1!$B$49:$U$49)/D309</f>
        <v>0.11338020813782905</v>
      </c>
    </row>
    <row r="310" spans="1:6" x14ac:dyDescent="0.2">
      <c r="A310" s="14">
        <v>41392</v>
      </c>
      <c r="B310" s="13">
        <v>56.983800000000002</v>
      </c>
      <c r="C310">
        <f>List1!W367</f>
        <v>107.23392125340148</v>
      </c>
      <c r="D310">
        <f t="shared" si="4"/>
        <v>6110.5963219195792</v>
      </c>
      <c r="E310">
        <f>List1!X367</f>
        <v>6.4458806066394594</v>
      </c>
      <c r="F310">
        <f>SUMPRODUCT(List1!B367:U367,List1!$B$49:$U$49)/D310</f>
        <v>0.1131177739399524</v>
      </c>
    </row>
    <row r="311" spans="1:6" x14ac:dyDescent="0.2">
      <c r="A311" s="14">
        <v>41396</v>
      </c>
      <c r="B311" s="13">
        <v>56.951799999999999</v>
      </c>
      <c r="C311">
        <f>List1!W368</f>
        <v>106.80578310263269</v>
      </c>
      <c r="D311">
        <f t="shared" si="4"/>
        <v>6082.781598104516</v>
      </c>
      <c r="E311">
        <f>List1!X368</f>
        <v>6.4243481722887363</v>
      </c>
      <c r="F311">
        <f>SUMPRODUCT(List1!B368:U368,List1!$B$49:$U$49)/D311</f>
        <v>0.11280325068371388</v>
      </c>
    </row>
    <row r="312" spans="1:6" x14ac:dyDescent="0.2">
      <c r="A312" s="14">
        <v>41397</v>
      </c>
      <c r="B312" s="13">
        <v>57.092700000000001</v>
      </c>
      <c r="C312">
        <f>List1!W369</f>
        <v>106.98729457500356</v>
      </c>
      <c r="D312">
        <f t="shared" si="4"/>
        <v>6108.1935129823059</v>
      </c>
      <c r="E312">
        <f>List1!X369</f>
        <v>6.43185132361711</v>
      </c>
      <c r="F312">
        <f>SUMPRODUCT(List1!B369:U369,List1!$B$49:$U$49)/D312</f>
        <v>0.11265628221501366</v>
      </c>
    </row>
    <row r="313" spans="1:6" x14ac:dyDescent="0.2">
      <c r="A313" s="14">
        <v>41398</v>
      </c>
      <c r="B313" s="13">
        <v>57.571399999999997</v>
      </c>
      <c r="C313">
        <f>List1!W370</f>
        <v>107.11284243191714</v>
      </c>
      <c r="D313">
        <f t="shared" si="4"/>
        <v>6166.6362967848745</v>
      </c>
      <c r="E313">
        <f>List1!X370</f>
        <v>6.4358041052184012</v>
      </c>
      <c r="F313">
        <f>SUMPRODUCT(List1!B370:U370,List1!$B$49:$U$49)/D313</f>
        <v>0.11178821611457081</v>
      </c>
    </row>
    <row r="314" spans="1:6" x14ac:dyDescent="0.2">
      <c r="A314" s="14">
        <v>41399</v>
      </c>
      <c r="B314" s="13">
        <v>58.538200000000003</v>
      </c>
      <c r="C314">
        <f>List1!W371</f>
        <v>107.14653744537287</v>
      </c>
      <c r="D314">
        <f t="shared" si="4"/>
        <v>6272.1654382847264</v>
      </c>
      <c r="E314">
        <f>List1!X371</f>
        <v>6.4400382729235979</v>
      </c>
      <c r="F314">
        <f>SUMPRODUCT(List1!B371:U371,List1!$B$49:$U$49)/D314</f>
        <v>0.11001428593505776</v>
      </c>
    </row>
    <row r="315" spans="1:6" x14ac:dyDescent="0.2">
      <c r="A315" s="14">
        <v>41404</v>
      </c>
      <c r="B315" s="13">
        <v>58.0824</v>
      </c>
      <c r="C315">
        <f>List1!W372</f>
        <v>106.89898060938941</v>
      </c>
      <c r="D315">
        <f t="shared" si="4"/>
        <v>6208.9493513467996</v>
      </c>
      <c r="E315">
        <f>List1!X372</f>
        <v>6.4259713828267166</v>
      </c>
      <c r="F315">
        <f>SUMPRODUCT(List1!B372:U372,List1!$B$49:$U$49)/D315</f>
        <v>0.11063543143580011</v>
      </c>
    </row>
    <row r="316" spans="1:6" x14ac:dyDescent="0.2">
      <c r="A316" s="14">
        <v>41405</v>
      </c>
      <c r="B316" s="13">
        <v>57.116100000000003</v>
      </c>
      <c r="C316">
        <f>List1!W373</f>
        <v>107.12597582471382</v>
      </c>
      <c r="D316">
        <f t="shared" si="4"/>
        <v>6118.6179478019376</v>
      </c>
      <c r="E316">
        <f>List1!X373</f>
        <v>6.4374588928565144</v>
      </c>
      <c r="F316">
        <f>SUMPRODUCT(List1!B373:U373,List1!$B$49:$U$49)/D316</f>
        <v>0.112708306289409</v>
      </c>
    </row>
    <row r="317" spans="1:6" x14ac:dyDescent="0.2">
      <c r="A317" s="14">
        <v>41406</v>
      </c>
      <c r="B317" s="13">
        <v>57.164000000000001</v>
      </c>
      <c r="C317">
        <f>List1!W374</f>
        <v>106.87725057507235</v>
      </c>
      <c r="D317">
        <f t="shared" si="4"/>
        <v>6109.5311518734361</v>
      </c>
      <c r="E317">
        <f>List1!X374</f>
        <v>6.429542972291145</v>
      </c>
      <c r="F317">
        <f>SUMPRODUCT(List1!B374:U374,List1!$B$49:$U$49)/D317</f>
        <v>0.11247538612222981</v>
      </c>
    </row>
    <row r="318" spans="1:6" x14ac:dyDescent="0.2">
      <c r="A318" s="14">
        <v>41409</v>
      </c>
      <c r="B318" s="13">
        <v>56.525799999999997</v>
      </c>
      <c r="C318">
        <f>List1!W375</f>
        <v>106.70247707856551</v>
      </c>
      <c r="D318">
        <f t="shared" si="4"/>
        <v>6031.442878847578</v>
      </c>
      <c r="E318">
        <f>List1!X375</f>
        <v>6.4186314710515067</v>
      </c>
      <c r="F318">
        <f>SUMPRODUCT(List1!B375:U375,List1!$B$49:$U$49)/D318</f>
        <v>0.11355224465733359</v>
      </c>
    </row>
    <row r="319" spans="1:6" x14ac:dyDescent="0.2">
      <c r="A319" s="14">
        <v>41410</v>
      </c>
      <c r="B319" s="13">
        <v>56.260300000000001</v>
      </c>
      <c r="C319">
        <f>List1!W376</f>
        <v>106.68630004623189</v>
      </c>
      <c r="D319">
        <f t="shared" si="4"/>
        <v>6002.2032464910199</v>
      </c>
      <c r="E319">
        <f>List1!X376</f>
        <v>6.4188844243160066</v>
      </c>
      <c r="F319">
        <f>SUMPRODUCT(List1!B376:U376,List1!$B$49:$U$49)/D319</f>
        <v>0.11409260925227926</v>
      </c>
    </row>
    <row r="320" spans="1:6" x14ac:dyDescent="0.2">
      <c r="A320" s="14">
        <v>41411</v>
      </c>
      <c r="B320" s="13">
        <v>56.738300000000002</v>
      </c>
      <c r="C320">
        <f>List1!W377</f>
        <v>106.51312551574777</v>
      </c>
      <c r="D320">
        <f t="shared" si="4"/>
        <v>6043.3736694501522</v>
      </c>
      <c r="E320">
        <f>List1!X377</f>
        <v>6.4081404045698163</v>
      </c>
      <c r="F320">
        <f>SUMPRODUCT(List1!B377:U377,List1!$B$49:$U$49)/D320</f>
        <v>0.11294205861948306</v>
      </c>
    </row>
    <row r="321" spans="1:6" x14ac:dyDescent="0.2">
      <c r="A321" s="14">
        <v>41412</v>
      </c>
      <c r="B321" s="13">
        <v>57.468299999999999</v>
      </c>
      <c r="C321">
        <f>List1!W378</f>
        <v>106.30319530313712</v>
      </c>
      <c r="D321">
        <f t="shared" si="4"/>
        <v>6109.0639186392746</v>
      </c>
      <c r="E321">
        <f>List1!X378</f>
        <v>6.3982627866223849</v>
      </c>
      <c r="F321">
        <f>SUMPRODUCT(List1!B378:U378,List1!$B$49:$U$49)/D321</f>
        <v>0.11133551517310213</v>
      </c>
    </row>
    <row r="322" spans="1:6" x14ac:dyDescent="0.2">
      <c r="A322" s="14">
        <v>41413</v>
      </c>
      <c r="B322" s="13">
        <v>57.160200000000003</v>
      </c>
      <c r="C322">
        <f>List1!W379</f>
        <v>106.33681288927171</v>
      </c>
      <c r="D322">
        <f t="shared" si="4"/>
        <v>6078.2334921133497</v>
      </c>
      <c r="E322">
        <f>List1!X379</f>
        <v>6.3989831737686336</v>
      </c>
      <c r="F322">
        <f>SUMPRODUCT(List1!B379:U379,List1!$B$49:$U$49)/D322</f>
        <v>0.11194822925337268</v>
      </c>
    </row>
    <row r="323" spans="1:6" x14ac:dyDescent="0.2">
      <c r="A323" s="14">
        <v>41416</v>
      </c>
      <c r="B323" s="13">
        <v>56.498800000000003</v>
      </c>
      <c r="C323">
        <f>List1!W380</f>
        <v>106.4279465454709</v>
      </c>
      <c r="D323">
        <f t="shared" ref="D323:D386" si="5">B323*C323</f>
        <v>6013.0512662832516</v>
      </c>
      <c r="E323">
        <f>List1!X380</f>
        <v>6.4036039383588301</v>
      </c>
      <c r="F323">
        <f>SUMPRODUCT(List1!B380:U380,List1!$B$49:$U$49)/D323</f>
        <v>0.11334053003530747</v>
      </c>
    </row>
    <row r="324" spans="1:6" x14ac:dyDescent="0.2">
      <c r="A324" s="14">
        <v>41417</v>
      </c>
      <c r="B324" s="13">
        <v>56.555199999999999</v>
      </c>
      <c r="C324">
        <f>List1!W381</f>
        <v>106.81147363897971</v>
      </c>
      <c r="D324">
        <f t="shared" si="5"/>
        <v>6040.7442539472249</v>
      </c>
      <c r="E324">
        <f>List1!X381</f>
        <v>6.4184834397453603</v>
      </c>
      <c r="F324">
        <f>SUMPRODUCT(List1!B381:U381,List1!$B$49:$U$49)/D324</f>
        <v>0.11349059750023623</v>
      </c>
    </row>
    <row r="325" spans="1:6" x14ac:dyDescent="0.2">
      <c r="A325" s="14">
        <v>41418</v>
      </c>
      <c r="B325" s="13">
        <v>56.274299999999997</v>
      </c>
      <c r="C325">
        <f>List1!W382</f>
        <v>106.73108162991939</v>
      </c>
      <c r="D325">
        <f t="shared" si="5"/>
        <v>6006.2169069665724</v>
      </c>
      <c r="E325">
        <f>List1!X382</f>
        <v>6.4121191360732599</v>
      </c>
      <c r="F325">
        <f>SUMPRODUCT(List1!B382:U382,List1!$B$49:$U$49)/D325</f>
        <v>0.11394400527546784</v>
      </c>
    </row>
    <row r="326" spans="1:6" x14ac:dyDescent="0.2">
      <c r="A326" s="14">
        <v>41419</v>
      </c>
      <c r="B326" s="13">
        <v>56.070099999999996</v>
      </c>
      <c r="C326">
        <f>List1!W383</f>
        <v>106.8077713717862</v>
      </c>
      <c r="D326">
        <f t="shared" si="5"/>
        <v>5988.7224215931892</v>
      </c>
      <c r="E326">
        <f>List1!X383</f>
        <v>6.4183935532648553</v>
      </c>
      <c r="F326">
        <f>SUMPRODUCT(List1!B383:U383,List1!$B$49:$U$49)/D326</f>
        <v>0.11447087758475294</v>
      </c>
    </row>
    <row r="327" spans="1:6" x14ac:dyDescent="0.2">
      <c r="A327" s="14">
        <v>41420</v>
      </c>
      <c r="B327" s="13">
        <v>56.756</v>
      </c>
      <c r="C327">
        <f>List1!W384</f>
        <v>107.44995737296581</v>
      </c>
      <c r="D327">
        <f t="shared" si="5"/>
        <v>6098.429780660048</v>
      </c>
      <c r="E327">
        <f>List1!X384</f>
        <v>6.4522121478437233</v>
      </c>
      <c r="F327">
        <f>SUMPRODUCT(List1!B384:U384,List1!$B$49:$U$49)/D327</f>
        <v>0.11368334885904086</v>
      </c>
    </row>
    <row r="328" spans="1:6" x14ac:dyDescent="0.2">
      <c r="A328" s="14">
        <v>41423</v>
      </c>
      <c r="B328" s="13">
        <v>56.710599999999999</v>
      </c>
      <c r="C328">
        <f>List1!W385</f>
        <v>107.40530133147445</v>
      </c>
      <c r="D328">
        <f t="shared" si="5"/>
        <v>6091.0190816887143</v>
      </c>
      <c r="E328">
        <f>List1!X385</f>
        <v>6.454676667640836</v>
      </c>
      <c r="F328">
        <f>SUMPRODUCT(List1!B385:U385,List1!$B$49:$U$49)/D328</f>
        <v>0.11381781655706051</v>
      </c>
    </row>
    <row r="329" spans="1:6" x14ac:dyDescent="0.2">
      <c r="A329" s="14">
        <v>41424</v>
      </c>
      <c r="B329" s="13">
        <v>56.516800000000003</v>
      </c>
      <c r="C329">
        <f>List1!W386</f>
        <v>107.4027896550551</v>
      </c>
      <c r="D329">
        <f t="shared" si="5"/>
        <v>6070.0619823768184</v>
      </c>
      <c r="E329">
        <f>List1!X386</f>
        <v>6.4578808677092399</v>
      </c>
      <c r="F329">
        <f>SUMPRODUCT(List1!B386:U386,List1!$B$49:$U$49)/D329</f>
        <v>0.11426480033740834</v>
      </c>
    </row>
    <row r="330" spans="1:6" x14ac:dyDescent="0.2">
      <c r="A330" s="14">
        <v>41425</v>
      </c>
      <c r="B330" s="13">
        <v>56.687600000000003</v>
      </c>
      <c r="C330">
        <f>List1!W387</f>
        <v>107.31512012096519</v>
      </c>
      <c r="D330">
        <f t="shared" si="5"/>
        <v>6083.4366033692268</v>
      </c>
      <c r="E330">
        <f>List1!X387</f>
        <v>6.4532881042881058</v>
      </c>
      <c r="F330">
        <f>SUMPRODUCT(List1!B387:U387,List1!$B$49:$U$49)/D330</f>
        <v>0.11383950113054893</v>
      </c>
    </row>
    <row r="331" spans="1:6" x14ac:dyDescent="0.2">
      <c r="A331" s="14">
        <v>41426</v>
      </c>
      <c r="B331" s="13">
        <v>56.537300000000002</v>
      </c>
      <c r="C331">
        <f>List1!W388</f>
        <v>107.04431316534335</v>
      </c>
      <c r="D331">
        <f t="shared" si="5"/>
        <v>6051.9964467229674</v>
      </c>
      <c r="E331">
        <f>List1!X388</f>
        <v>6.4395541087111399</v>
      </c>
      <c r="F331">
        <f>SUMPRODUCT(List1!B388:U388,List1!$B$49:$U$49)/D331</f>
        <v>0.1138992153624446</v>
      </c>
    </row>
    <row r="332" spans="1:6" x14ac:dyDescent="0.2">
      <c r="A332" s="14">
        <v>41427</v>
      </c>
      <c r="B332" s="13">
        <v>56.687600000000003</v>
      </c>
      <c r="C332">
        <f>List1!W389</f>
        <v>107.25701970515877</v>
      </c>
      <c r="D332">
        <f t="shared" si="5"/>
        <v>6080.1430302381586</v>
      </c>
      <c r="E332">
        <f>List1!X389</f>
        <v>6.4502044068037243</v>
      </c>
      <c r="F332">
        <f>SUMPRODUCT(List1!B389:U389,List1!$B$49:$U$49)/D332</f>
        <v>0.11378510303494457</v>
      </c>
    </row>
    <row r="333" spans="1:6" x14ac:dyDescent="0.2">
      <c r="A333" s="14">
        <v>41430</v>
      </c>
      <c r="B333" s="13">
        <v>56.615200000000002</v>
      </c>
      <c r="C333">
        <f>List1!W390</f>
        <v>107.29861071707583</v>
      </c>
      <c r="D333">
        <f t="shared" si="5"/>
        <v>6074.7323054693916</v>
      </c>
      <c r="E333">
        <f>List1!X390</f>
        <v>6.4509930896117194</v>
      </c>
      <c r="F333">
        <f>SUMPRODUCT(List1!B390:U390,List1!$B$49:$U$49)/D333</f>
        <v>0.11394454297806454</v>
      </c>
    </row>
    <row r="334" spans="1:6" x14ac:dyDescent="0.2">
      <c r="A334" s="14">
        <v>41431</v>
      </c>
      <c r="B334" s="13">
        <v>56.674700000000001</v>
      </c>
      <c r="C334">
        <f>List1!W391</f>
        <v>107.28512898251043</v>
      </c>
      <c r="D334">
        <f t="shared" si="5"/>
        <v>6080.3524995450844</v>
      </c>
      <c r="E334">
        <f>List1!X391</f>
        <v>6.4512551946707122</v>
      </c>
      <c r="F334">
        <f>SUMPRODUCT(List1!B391:U391,List1!$B$49:$U$49)/D334</f>
        <v>0.11382954289428461</v>
      </c>
    </row>
    <row r="335" spans="1:6" x14ac:dyDescent="0.2">
      <c r="A335" s="14">
        <v>41432</v>
      </c>
      <c r="B335" s="13">
        <v>56.587800000000001</v>
      </c>
      <c r="C335">
        <f>List1!W392</f>
        <v>107.52871209364382</v>
      </c>
      <c r="D335">
        <f t="shared" si="5"/>
        <v>6084.8132542126978</v>
      </c>
      <c r="E335">
        <f>List1!X392</f>
        <v>6.4657442867646049</v>
      </c>
      <c r="F335">
        <f>SUMPRODUCT(List1!B392:U392,List1!$B$49:$U$49)/D335</f>
        <v>0.11426039334917781</v>
      </c>
    </row>
    <row r="336" spans="1:6" x14ac:dyDescent="0.2">
      <c r="A336" s="14">
        <v>41433</v>
      </c>
      <c r="B336" s="13">
        <v>56.985700000000001</v>
      </c>
      <c r="C336">
        <f>List1!W393</f>
        <v>107.55936182314251</v>
      </c>
      <c r="D336">
        <f t="shared" si="5"/>
        <v>6129.3455250450525</v>
      </c>
      <c r="E336">
        <f>List1!X393</f>
        <v>6.4684609025582045</v>
      </c>
      <c r="F336">
        <f>SUMPRODUCT(List1!B393:U393,List1!$B$49:$U$49)/D336</f>
        <v>0.11351024735254991</v>
      </c>
    </row>
    <row r="337" spans="1:6" x14ac:dyDescent="0.2">
      <c r="A337" s="14">
        <v>41434</v>
      </c>
      <c r="B337" s="13">
        <v>57.002000000000002</v>
      </c>
      <c r="C337">
        <f>List1!W394</f>
        <v>107.54309396929109</v>
      </c>
      <c r="D337">
        <f t="shared" si="5"/>
        <v>6130.1714424375314</v>
      </c>
      <c r="E337">
        <f>List1!X394</f>
        <v>6.4687208541590815</v>
      </c>
      <c r="F337">
        <f>SUMPRODUCT(List1!B394:U394,List1!$B$49:$U$49)/D337</f>
        <v>0.11348234893791587</v>
      </c>
    </row>
    <row r="338" spans="1:6" x14ac:dyDescent="0.2">
      <c r="A338" s="14">
        <v>41438</v>
      </c>
      <c r="B338" s="13">
        <v>56.909599999999998</v>
      </c>
      <c r="C338">
        <f>List1!W395</f>
        <v>107.93388726300438</v>
      </c>
      <c r="D338">
        <f t="shared" si="5"/>
        <v>6142.4743505826737</v>
      </c>
      <c r="E338">
        <f>List1!X395</f>
        <v>6.493486183147148</v>
      </c>
      <c r="F338">
        <f>SUMPRODUCT(List1!B395:U395,List1!$B$49:$U$49)/D338</f>
        <v>0.11410177163689691</v>
      </c>
    </row>
    <row r="339" spans="1:6" x14ac:dyDescent="0.2">
      <c r="A339" s="14">
        <v>41439</v>
      </c>
      <c r="B339" s="13">
        <v>57.030299999999997</v>
      </c>
      <c r="C339">
        <f>List1!W396</f>
        <v>107.73052185087698</v>
      </c>
      <c r="D339">
        <f t="shared" si="5"/>
        <v>6143.9039803120695</v>
      </c>
      <c r="E339">
        <f>List1!X396</f>
        <v>6.4829642865057853</v>
      </c>
      <c r="F339">
        <f>SUMPRODUCT(List1!B396:U396,List1!$B$49:$U$49)/D339</f>
        <v>0.11367578789706148</v>
      </c>
    </row>
    <row r="340" spans="1:6" x14ac:dyDescent="0.2">
      <c r="A340" s="14">
        <v>41440</v>
      </c>
      <c r="B340" s="13">
        <v>57.4437</v>
      </c>
      <c r="C340">
        <f>List1!W397</f>
        <v>107.95953995836547</v>
      </c>
      <c r="D340">
        <f t="shared" si="5"/>
        <v>6201.595425506358</v>
      </c>
      <c r="E340">
        <f>List1!X397</f>
        <v>6.4946725825929912</v>
      </c>
      <c r="F340">
        <f>SUMPRODUCT(List1!B397:U397,List1!$B$49:$U$49)/D340</f>
        <v>0.11306152950790065</v>
      </c>
    </row>
    <row r="341" spans="1:6" x14ac:dyDescent="0.2">
      <c r="A341" s="14">
        <v>41441</v>
      </c>
      <c r="B341" s="13">
        <v>57.7408</v>
      </c>
      <c r="C341">
        <f>List1!W398</f>
        <v>107.72819518042357</v>
      </c>
      <c r="D341">
        <f t="shared" si="5"/>
        <v>6220.3121722738015</v>
      </c>
      <c r="E341">
        <f>List1!X398</f>
        <v>6.4830827053745059</v>
      </c>
      <c r="F341">
        <f>SUMPRODUCT(List1!B398:U398,List1!$B$49:$U$49)/D341</f>
        <v>0.11227905926787481</v>
      </c>
    </row>
    <row r="342" spans="1:6" x14ac:dyDescent="0.2">
      <c r="A342" s="14">
        <v>41444</v>
      </c>
      <c r="B342" s="13">
        <v>57.958500000000001</v>
      </c>
      <c r="C342">
        <f>List1!W399</f>
        <v>107.64865088775151</v>
      </c>
      <c r="D342">
        <f t="shared" si="5"/>
        <v>6239.1543324777458</v>
      </c>
      <c r="E342">
        <f>List1!X399</f>
        <v>6.4800439166983042</v>
      </c>
      <c r="F342">
        <f>SUMPRODUCT(List1!B399:U399,List1!$B$49:$U$49)/D342</f>
        <v>0.11180489344441807</v>
      </c>
    </row>
    <row r="343" spans="1:6" x14ac:dyDescent="0.2">
      <c r="A343" s="14">
        <v>41445</v>
      </c>
      <c r="B343" s="13">
        <v>58.578600000000002</v>
      </c>
      <c r="C343">
        <f>List1!W400</f>
        <v>107.50421523195385</v>
      </c>
      <c r="D343">
        <f t="shared" si="5"/>
        <v>6297.4464223865316</v>
      </c>
      <c r="E343">
        <f>List1!X400</f>
        <v>6.473384674102971</v>
      </c>
      <c r="F343">
        <f>SUMPRODUCT(List1!B400:U400,List1!$B$49:$U$49)/D343</f>
        <v>0.11050767130151577</v>
      </c>
    </row>
    <row r="344" spans="1:6" x14ac:dyDescent="0.2">
      <c r="A344" s="14">
        <v>41446</v>
      </c>
      <c r="B344" s="13">
        <v>60</v>
      </c>
      <c r="C344">
        <f>List1!W401</f>
        <v>107.49538048656993</v>
      </c>
      <c r="D344">
        <f t="shared" si="5"/>
        <v>6449.7228291941956</v>
      </c>
      <c r="E344">
        <f>List1!X401</f>
        <v>6.4734122476457872</v>
      </c>
      <c r="F344">
        <f>SUMPRODUCT(List1!B401:U401,List1!$B$49:$U$49)/D344</f>
        <v>0.10789020412742979</v>
      </c>
    </row>
    <row r="345" spans="1:6" x14ac:dyDescent="0.2">
      <c r="A345" s="14">
        <v>41447</v>
      </c>
      <c r="B345" s="13">
        <v>60.148200000000003</v>
      </c>
      <c r="C345">
        <f>List1!W402</f>
        <v>107.44663121807973</v>
      </c>
      <c r="D345">
        <f t="shared" si="5"/>
        <v>6462.7214638313035</v>
      </c>
      <c r="E345">
        <f>List1!X402</f>
        <v>6.4714526388598568</v>
      </c>
      <c r="F345">
        <f>SUMPRODUCT(List1!B402:U402,List1!$B$49:$U$49)/D345</f>
        <v>0.10759179225412992</v>
      </c>
    </row>
    <row r="346" spans="1:6" x14ac:dyDescent="0.2">
      <c r="A346" s="14">
        <v>41448</v>
      </c>
      <c r="B346" s="13">
        <v>59.656399999999998</v>
      </c>
      <c r="C346">
        <f>List1!W403</f>
        <v>107.84330972533385</v>
      </c>
      <c r="D346">
        <f t="shared" si="5"/>
        <v>6433.5436222984063</v>
      </c>
      <c r="E346">
        <f>List1!X403</f>
        <v>6.4959388667649636</v>
      </c>
      <c r="F346">
        <f>SUMPRODUCT(List1!B403:U403,List1!$B$49:$U$49)/D346</f>
        <v>0.10888922004621406</v>
      </c>
    </row>
    <row r="347" spans="1:6" x14ac:dyDescent="0.2">
      <c r="A347" s="14">
        <v>41451</v>
      </c>
      <c r="B347" s="13">
        <v>59.001399999999997</v>
      </c>
      <c r="C347">
        <f>List1!W404</f>
        <v>107.80400420647028</v>
      </c>
      <c r="D347">
        <f t="shared" si="5"/>
        <v>6360.587173787635</v>
      </c>
      <c r="E347">
        <f>List1!X404</f>
        <v>6.4981730858528701</v>
      </c>
      <c r="F347">
        <f>SUMPRODUCT(List1!B404:U404,List1!$B$49:$U$49)/D347</f>
        <v>0.11013591348430497</v>
      </c>
    </row>
    <row r="348" spans="1:6" x14ac:dyDescent="0.2">
      <c r="A348" s="14">
        <v>41452</v>
      </c>
      <c r="B348" s="13">
        <v>58.884300000000003</v>
      </c>
      <c r="C348">
        <f>List1!W405</f>
        <v>107.82679213864904</v>
      </c>
      <c r="D348">
        <f t="shared" si="5"/>
        <v>6349.3051763298517</v>
      </c>
      <c r="E348">
        <f>List1!X405</f>
        <v>6.4977756342482049</v>
      </c>
      <c r="F348">
        <f>SUMPRODUCT(List1!B405:U405,List1!$B$49:$U$49)/D348</f>
        <v>0.11034818507222138</v>
      </c>
    </row>
    <row r="349" spans="1:6" x14ac:dyDescent="0.2">
      <c r="A349" s="14">
        <v>41453</v>
      </c>
      <c r="B349" s="13">
        <v>59.541499999999999</v>
      </c>
      <c r="C349">
        <f>List1!W406</f>
        <v>107.62996958663233</v>
      </c>
      <c r="D349">
        <f t="shared" si="5"/>
        <v>6408.4498341424687</v>
      </c>
      <c r="E349">
        <f>List1!X406</f>
        <v>6.493346388601684</v>
      </c>
      <c r="F349">
        <f>SUMPRODUCT(List1!B406:U406,List1!$B$49:$U$49)/D349</f>
        <v>0.10905580794238781</v>
      </c>
    </row>
    <row r="350" spans="1:6" x14ac:dyDescent="0.2">
      <c r="A350" s="14">
        <v>41454</v>
      </c>
      <c r="B350" s="13">
        <v>59.085500000000003</v>
      </c>
      <c r="C350">
        <f>List1!W407</f>
        <v>107.8465431960737</v>
      </c>
      <c r="D350">
        <f t="shared" si="5"/>
        <v>6372.166928011613</v>
      </c>
      <c r="E350">
        <f>List1!X407</f>
        <v>6.5070058852649275</v>
      </c>
      <c r="F350">
        <f>SUMPRODUCT(List1!B407:U407,List1!$B$49:$U$49)/D350</f>
        <v>0.11012864214172559</v>
      </c>
    </row>
    <row r="351" spans="1:6" x14ac:dyDescent="0.2">
      <c r="A351" s="14">
        <v>41455</v>
      </c>
      <c r="B351" s="13">
        <v>59.386200000000002</v>
      </c>
      <c r="C351">
        <f>List1!W408</f>
        <v>107.85487953678967</v>
      </c>
      <c r="D351">
        <f t="shared" si="5"/>
        <v>6405.091447147699</v>
      </c>
      <c r="E351">
        <f>List1!X408</f>
        <v>6.5099078233320125</v>
      </c>
      <c r="F351">
        <f>SUMPRODUCT(List1!B408:U408,List1!$B$49:$U$49)/D351</f>
        <v>0.10961987504389929</v>
      </c>
    </row>
    <row r="352" spans="1:6" x14ac:dyDescent="0.2">
      <c r="A352" s="14">
        <v>41458</v>
      </c>
      <c r="B352" s="13">
        <v>58.969499999999996</v>
      </c>
      <c r="C352">
        <f>List1!W409</f>
        <v>107.94468037775641</v>
      </c>
      <c r="D352">
        <f t="shared" si="5"/>
        <v>6365.443829536106</v>
      </c>
      <c r="E352">
        <f>List1!X409</f>
        <v>6.5130837069890131</v>
      </c>
      <c r="F352">
        <f>SUMPRODUCT(List1!B409:U409,List1!$B$49:$U$49)/D352</f>
        <v>0.1104483454495801</v>
      </c>
    </row>
    <row r="353" spans="1:6" x14ac:dyDescent="0.2">
      <c r="A353" s="14">
        <v>41459</v>
      </c>
      <c r="B353" s="13">
        <v>59.229500000000002</v>
      </c>
      <c r="C353">
        <f>List1!W410</f>
        <v>107.91346079711451</v>
      </c>
      <c r="D353">
        <f t="shared" si="5"/>
        <v>6391.6603262826939</v>
      </c>
      <c r="E353">
        <f>List1!X410</f>
        <v>6.510317653532244</v>
      </c>
      <c r="F353">
        <f>SUMPRODUCT(List1!B410:U410,List1!$B$49:$U$49)/D353</f>
        <v>0.10991680925100236</v>
      </c>
    </row>
    <row r="354" spans="1:6" x14ac:dyDescent="0.2">
      <c r="A354" s="14">
        <v>41460</v>
      </c>
      <c r="B354" s="13">
        <v>59.578699999999998</v>
      </c>
      <c r="C354">
        <f>List1!W411</f>
        <v>107.98623796053718</v>
      </c>
      <c r="D354">
        <f t="shared" si="5"/>
        <v>6433.6796755794567</v>
      </c>
      <c r="E354">
        <f>List1!X411</f>
        <v>6.5169776798651453</v>
      </c>
      <c r="F354">
        <f>SUMPRODUCT(List1!B411:U411,List1!$B$49:$U$49)/D354</f>
        <v>0.10938435514479412</v>
      </c>
    </row>
    <row r="355" spans="1:6" x14ac:dyDescent="0.2">
      <c r="A355" s="14">
        <v>41461</v>
      </c>
      <c r="B355" s="13">
        <v>60.242600000000003</v>
      </c>
      <c r="C355">
        <f>List1!W412</f>
        <v>107.55761279753817</v>
      </c>
      <c r="D355">
        <f t="shared" si="5"/>
        <v>6479.5502447169729</v>
      </c>
      <c r="E355">
        <f>List1!X412</f>
        <v>6.494553993444776</v>
      </c>
      <c r="F355">
        <f>SUMPRODUCT(List1!B412:U412,List1!$B$49:$U$49)/D355</f>
        <v>0.10780666826207329</v>
      </c>
    </row>
    <row r="356" spans="1:6" x14ac:dyDescent="0.2">
      <c r="A356" s="14">
        <v>41462</v>
      </c>
      <c r="B356" s="13">
        <v>60.379199999999997</v>
      </c>
      <c r="C356">
        <f>List1!W413</f>
        <v>107.50614822890289</v>
      </c>
      <c r="D356">
        <f t="shared" si="5"/>
        <v>6491.1352251425733</v>
      </c>
      <c r="E356">
        <f>List1!X413</f>
        <v>6.484119414717112</v>
      </c>
      <c r="F356">
        <f>SUMPRODUCT(List1!B413:U413,List1!$B$49:$U$49)/D356</f>
        <v>0.10738995241270358</v>
      </c>
    </row>
    <row r="357" spans="1:6" x14ac:dyDescent="0.2">
      <c r="A357" s="14">
        <v>41465</v>
      </c>
      <c r="B357" s="13">
        <v>60.301400000000001</v>
      </c>
      <c r="C357">
        <f>List1!W414</f>
        <v>107.2212157911554</v>
      </c>
      <c r="D357">
        <f t="shared" si="5"/>
        <v>6465.5894219087786</v>
      </c>
      <c r="E357">
        <f>List1!X414</f>
        <v>6.4686981737177112</v>
      </c>
      <c r="F357">
        <f>SUMPRODUCT(List1!B414:U414,List1!$B$49:$U$49)/D357</f>
        <v>0.10727276935059071</v>
      </c>
    </row>
    <row r="358" spans="1:6" x14ac:dyDescent="0.2">
      <c r="A358" s="14">
        <v>41466</v>
      </c>
      <c r="B358" s="13">
        <v>60.739699999999999</v>
      </c>
      <c r="C358">
        <f>List1!W415</f>
        <v>107.01148781210992</v>
      </c>
      <c r="D358">
        <f t="shared" si="5"/>
        <v>6499.8456662612125</v>
      </c>
      <c r="E358">
        <f>List1!X415</f>
        <v>6.4597722843529111</v>
      </c>
      <c r="F358">
        <f>SUMPRODUCT(List1!B415:U415,List1!$B$49:$U$49)/D358</f>
        <v>0.10635173180560509</v>
      </c>
    </row>
    <row r="359" spans="1:6" x14ac:dyDescent="0.2">
      <c r="A359" s="14">
        <v>41467</v>
      </c>
      <c r="B359" s="13">
        <v>60.622700000000002</v>
      </c>
      <c r="C359">
        <f>List1!W416</f>
        <v>106.73519444959449</v>
      </c>
      <c r="D359">
        <f t="shared" si="5"/>
        <v>6470.575672559432</v>
      </c>
      <c r="E359">
        <f>List1!X416</f>
        <v>6.4459507029905145</v>
      </c>
      <c r="F359">
        <f>SUMPRODUCT(List1!B416:U416,List1!$B$49:$U$49)/D359</f>
        <v>0.10632899397404792</v>
      </c>
    </row>
    <row r="360" spans="1:6" x14ac:dyDescent="0.2">
      <c r="A360" s="14">
        <v>41468</v>
      </c>
      <c r="B360" s="13">
        <v>60.183599999999998</v>
      </c>
      <c r="C360">
        <f>List1!W417</f>
        <v>106.84892859163605</v>
      </c>
      <c r="D360">
        <f t="shared" si="5"/>
        <v>6430.5531787875871</v>
      </c>
      <c r="E360">
        <f>List1!X417</f>
        <v>6.4533559091372661</v>
      </c>
      <c r="F360">
        <f>SUMPRODUCT(List1!B417:U417,List1!$B$49:$U$49)/D360</f>
        <v>0.10722781470595422</v>
      </c>
    </row>
    <row r="361" spans="1:6" x14ac:dyDescent="0.2">
      <c r="A361" s="14">
        <v>41469</v>
      </c>
      <c r="B361" s="13">
        <v>59.880600000000001</v>
      </c>
      <c r="C361">
        <f>List1!W418</f>
        <v>106.6104194619532</v>
      </c>
      <c r="D361">
        <f t="shared" si="5"/>
        <v>6383.895883633435</v>
      </c>
      <c r="E361">
        <f>List1!X418</f>
        <v>6.4354533867262225</v>
      </c>
      <c r="F361">
        <f>SUMPRODUCT(List1!B418:U418,List1!$B$49:$U$49)/D361</f>
        <v>0.10747142458035193</v>
      </c>
    </row>
    <row r="362" spans="1:6" x14ac:dyDescent="0.2">
      <c r="A362" s="14">
        <v>41472</v>
      </c>
      <c r="B362" s="13">
        <v>59.0657</v>
      </c>
      <c r="C362">
        <f>List1!W419</f>
        <v>106.48848411215164</v>
      </c>
      <c r="D362">
        <f t="shared" si="5"/>
        <v>6289.8168560231152</v>
      </c>
      <c r="E362">
        <f>List1!X419</f>
        <v>6.4250483795846431</v>
      </c>
      <c r="F362">
        <f>SUMPRODUCT(List1!B419:U419,List1!$B$49:$U$49)/D362</f>
        <v>0.10877799432808961</v>
      </c>
    </row>
    <row r="363" spans="1:6" x14ac:dyDescent="0.2">
      <c r="A363" s="14">
        <v>41473</v>
      </c>
      <c r="B363" s="13">
        <v>59.3705</v>
      </c>
      <c r="C363">
        <f>List1!W420</f>
        <v>106.56569929910076</v>
      </c>
      <c r="D363">
        <f t="shared" si="5"/>
        <v>6326.8588502372613</v>
      </c>
      <c r="E363">
        <f>List1!X420</f>
        <v>6.428564275850384</v>
      </c>
      <c r="F363">
        <f>SUMPRODUCT(List1!B420:U420,List1!$B$49:$U$49)/D363</f>
        <v>0.10827876261527836</v>
      </c>
    </row>
    <row r="364" spans="1:6" x14ac:dyDescent="0.2">
      <c r="A364" s="14">
        <v>41474</v>
      </c>
      <c r="B364" s="13">
        <v>59.241799999999998</v>
      </c>
      <c r="C364">
        <f>List1!W421</f>
        <v>106.64998994077426</v>
      </c>
      <c r="D364">
        <f t="shared" si="5"/>
        <v>6318.1373740733607</v>
      </c>
      <c r="E364">
        <f>List1!X421</f>
        <v>6.4314621284540694</v>
      </c>
      <c r="F364">
        <f>SUMPRODUCT(List1!B421:U421,List1!$B$49:$U$49)/D364</f>
        <v>0.10856290876465721</v>
      </c>
    </row>
    <row r="365" spans="1:6" x14ac:dyDescent="0.2">
      <c r="A365" s="14">
        <v>41475</v>
      </c>
      <c r="B365" s="13">
        <v>59.082299999999996</v>
      </c>
      <c r="C365">
        <f>List1!W422</f>
        <v>106.91245882510977</v>
      </c>
      <c r="D365">
        <f t="shared" si="5"/>
        <v>6316.633966042782</v>
      </c>
      <c r="E365">
        <f>List1!X422</f>
        <v>6.4455584057790745</v>
      </c>
      <c r="F365">
        <f>SUMPRODUCT(List1!B422:U422,List1!$B$49:$U$49)/D365</f>
        <v>0.10909457495356605</v>
      </c>
    </row>
    <row r="366" spans="1:6" x14ac:dyDescent="0.2">
      <c r="A366" s="14">
        <v>41476</v>
      </c>
      <c r="B366" s="13">
        <v>58.932499999999997</v>
      </c>
      <c r="C366">
        <f>List1!W423</f>
        <v>106.74293104240412</v>
      </c>
      <c r="D366">
        <f t="shared" si="5"/>
        <v>6290.6277836564805</v>
      </c>
      <c r="E366">
        <f>List1!X423</f>
        <v>6.4332199460636579</v>
      </c>
      <c r="F366">
        <f>SUMPRODUCT(List1!B423:U423,List1!$B$49:$U$49)/D366</f>
        <v>0.1091625155230757</v>
      </c>
    </row>
    <row r="367" spans="1:6" x14ac:dyDescent="0.2">
      <c r="A367" s="14">
        <v>41479</v>
      </c>
      <c r="B367" s="13">
        <v>59.657200000000003</v>
      </c>
      <c r="C367">
        <f>List1!W424</f>
        <v>106.87350918308093</v>
      </c>
      <c r="D367">
        <f t="shared" si="5"/>
        <v>6375.7743120368959</v>
      </c>
      <c r="E367">
        <f>List1!X424</f>
        <v>6.4403379345597331</v>
      </c>
      <c r="F367">
        <f>SUMPRODUCT(List1!B424:U424,List1!$B$49:$U$49)/D367</f>
        <v>0.10795575277686068</v>
      </c>
    </row>
    <row r="368" spans="1:6" x14ac:dyDescent="0.2">
      <c r="A368" s="14">
        <v>41480</v>
      </c>
      <c r="B368" s="13">
        <v>59.8185</v>
      </c>
      <c r="C368">
        <f>List1!W425</f>
        <v>106.98398889925721</v>
      </c>
      <c r="D368">
        <f t="shared" si="5"/>
        <v>6399.6217399702173</v>
      </c>
      <c r="E368">
        <f>List1!X425</f>
        <v>6.4476992068860053</v>
      </c>
      <c r="F368">
        <f>SUMPRODUCT(List1!B425:U425,List1!$B$49:$U$49)/D368</f>
        <v>0.10778771127470607</v>
      </c>
    </row>
    <row r="369" spans="1:6" x14ac:dyDescent="0.2">
      <c r="A369" s="14">
        <v>41481</v>
      </c>
      <c r="B369" s="13">
        <v>59.910200000000003</v>
      </c>
      <c r="C369">
        <f>List1!W426</f>
        <v>107.23418784108202</v>
      </c>
      <c r="D369">
        <f t="shared" si="5"/>
        <v>6424.4216403967921</v>
      </c>
      <c r="E369">
        <f>List1!X426</f>
        <v>6.4620926752853718</v>
      </c>
      <c r="F369">
        <f>SUMPRODUCT(List1!B426:U426,List1!$B$49:$U$49)/D369</f>
        <v>0.10786297951409562</v>
      </c>
    </row>
    <row r="370" spans="1:6" x14ac:dyDescent="0.2">
      <c r="A370" s="14">
        <v>41482</v>
      </c>
      <c r="B370" s="13">
        <v>59.410200000000003</v>
      </c>
      <c r="C370">
        <f>List1!W427</f>
        <v>107.21048303763058</v>
      </c>
      <c r="D370">
        <f t="shared" si="5"/>
        <v>6369.3962393622405</v>
      </c>
      <c r="E370">
        <f>List1!X427</f>
        <v>6.4626881104260585</v>
      </c>
      <c r="F370">
        <f>SUMPRODUCT(List1!B427:U427,List1!$B$49:$U$49)/D370</f>
        <v>0.10878078360998715</v>
      </c>
    </row>
    <row r="371" spans="1:6" x14ac:dyDescent="0.2">
      <c r="A371" s="14">
        <v>41483</v>
      </c>
      <c r="B371" s="13">
        <v>59.543599999999998</v>
      </c>
      <c r="C371">
        <f>List1!W428</f>
        <v>107.2559679837879</v>
      </c>
      <c r="D371">
        <f t="shared" si="5"/>
        <v>6386.406455239473</v>
      </c>
      <c r="E371">
        <f>List1!X428</f>
        <v>6.4649866516344172</v>
      </c>
      <c r="F371">
        <f>SUMPRODUCT(List1!B428:U428,List1!$B$49:$U$49)/D371</f>
        <v>0.10857567650653333</v>
      </c>
    </row>
    <row r="372" spans="1:6" x14ac:dyDescent="0.2">
      <c r="A372" s="14">
        <v>41486</v>
      </c>
      <c r="B372" s="13">
        <v>60.063299999999998</v>
      </c>
      <c r="C372">
        <f>List1!W429</f>
        <v>107.41935430901852</v>
      </c>
      <c r="D372">
        <f t="shared" si="5"/>
        <v>6451.9609036688717</v>
      </c>
      <c r="E372">
        <f>List1!X429</f>
        <v>6.4763010550061875</v>
      </c>
      <c r="F372">
        <f>SUMPRODUCT(List1!B429:U429,List1!$B$49:$U$49)/D372</f>
        <v>0.10782459596802353</v>
      </c>
    </row>
    <row r="373" spans="1:6" x14ac:dyDescent="0.2">
      <c r="A373" s="14">
        <v>41487</v>
      </c>
      <c r="B373" s="13">
        <v>59.845399999999998</v>
      </c>
      <c r="C373">
        <f>List1!W430</f>
        <v>107.27575535990647</v>
      </c>
      <c r="D373">
        <f t="shared" si="5"/>
        <v>6419.9604898157468</v>
      </c>
      <c r="E373">
        <f>List1!X430</f>
        <v>6.4696168713916133</v>
      </c>
      <c r="F373">
        <f>SUMPRODUCT(List1!B430:U430,List1!$B$49:$U$49)/D373</f>
        <v>0.10810549969407195</v>
      </c>
    </row>
    <row r="374" spans="1:6" x14ac:dyDescent="0.2">
      <c r="A374" s="14">
        <v>41488</v>
      </c>
      <c r="B374" s="13">
        <v>60.581899999999997</v>
      </c>
      <c r="C374">
        <f>List1!W431</f>
        <v>106.81289150700478</v>
      </c>
      <c r="D374">
        <f t="shared" si="5"/>
        <v>6470.9279119882121</v>
      </c>
      <c r="E374">
        <f>List1!X431</f>
        <v>6.4414747313716454</v>
      </c>
      <c r="F374">
        <f>SUMPRODUCT(List1!B431:U431,List1!$B$49:$U$49)/D374</f>
        <v>0.10632672021464573</v>
      </c>
    </row>
    <row r="375" spans="1:6" x14ac:dyDescent="0.2">
      <c r="A375" s="14">
        <v>41489</v>
      </c>
      <c r="B375" s="13">
        <v>60.750300000000003</v>
      </c>
      <c r="C375">
        <f>List1!W432</f>
        <v>107.09227175429157</v>
      </c>
      <c r="D375">
        <f t="shared" si="5"/>
        <v>6505.88763675474</v>
      </c>
      <c r="E375">
        <f>List1!X432</f>
        <v>6.4490271572524476</v>
      </c>
      <c r="F375">
        <f>SUMPRODUCT(List1!B432:U432,List1!$B$49:$U$49)/D375</f>
        <v>0.10615630140513622</v>
      </c>
    </row>
    <row r="376" spans="1:6" x14ac:dyDescent="0.2">
      <c r="A376" s="14">
        <v>41490</v>
      </c>
      <c r="B376" s="13">
        <v>60.328099999999999</v>
      </c>
      <c r="C376">
        <f>List1!W433</f>
        <v>106.9257422679056</v>
      </c>
      <c r="D376">
        <f t="shared" si="5"/>
        <v>6450.6268721124361</v>
      </c>
      <c r="E376">
        <f>List1!X433</f>
        <v>6.43788499869133</v>
      </c>
      <c r="F376">
        <f>SUMPRODUCT(List1!B433:U433,List1!$B$49:$U$49)/D376</f>
        <v>0.1067145326753425</v>
      </c>
    </row>
    <row r="377" spans="1:6" x14ac:dyDescent="0.2">
      <c r="A377" s="14">
        <v>41493</v>
      </c>
      <c r="B377" s="13">
        <v>60.060499999999998</v>
      </c>
      <c r="C377">
        <f>List1!W434</f>
        <v>107.0619730384217</v>
      </c>
      <c r="D377">
        <f t="shared" si="5"/>
        <v>6430.1956316741262</v>
      </c>
      <c r="E377">
        <f>List1!X434</f>
        <v>6.4479561218309049</v>
      </c>
      <c r="F377">
        <f>SUMPRODUCT(List1!B434:U434,List1!$B$49:$U$49)/D377</f>
        <v>0.10735768303345636</v>
      </c>
    </row>
    <row r="378" spans="1:6" x14ac:dyDescent="0.2">
      <c r="A378" s="14">
        <v>41494</v>
      </c>
      <c r="B378" s="13">
        <v>59.988599999999998</v>
      </c>
      <c r="C378">
        <f>List1!W435</f>
        <v>107.02412164627056</v>
      </c>
      <c r="D378">
        <f t="shared" si="5"/>
        <v>6420.2272237894658</v>
      </c>
      <c r="E378">
        <f>List1!X435</f>
        <v>6.4454419215128951</v>
      </c>
      <c r="F378">
        <f>SUMPRODUCT(List1!B435:U435,List1!$B$49:$U$49)/D378</f>
        <v>0.10744444647004422</v>
      </c>
    </row>
    <row r="379" spans="1:6" x14ac:dyDescent="0.2">
      <c r="A379" s="14">
        <v>41495</v>
      </c>
      <c r="B379" s="13">
        <v>59.961100000000002</v>
      </c>
      <c r="C379">
        <f>List1!W436</f>
        <v>107.29142238972025</v>
      </c>
      <c r="D379">
        <f t="shared" si="5"/>
        <v>6433.3117070522549</v>
      </c>
      <c r="E379">
        <f>List1!X436</f>
        <v>6.4628014842199804</v>
      </c>
      <c r="F379">
        <f>SUMPRODUCT(List1!B436:U436,List1!$B$49:$U$49)/D379</f>
        <v>0.10778323753600219</v>
      </c>
    </row>
    <row r="380" spans="1:6" x14ac:dyDescent="0.2">
      <c r="A380" s="14">
        <v>41496</v>
      </c>
      <c r="B380" s="13">
        <v>59.9298</v>
      </c>
      <c r="C380">
        <f>List1!W437</f>
        <v>107.24436466965506</v>
      </c>
      <c r="D380">
        <f t="shared" si="5"/>
        <v>6427.1333257794931</v>
      </c>
      <c r="E380">
        <f>List1!X437</f>
        <v>6.4654373374431291</v>
      </c>
      <c r="F380">
        <f>SUMPRODUCT(List1!B437:U437,List1!$B$49:$U$49)/D380</f>
        <v>0.10788351266720612</v>
      </c>
    </row>
    <row r="381" spans="1:6" x14ac:dyDescent="0.2">
      <c r="A381" s="14">
        <v>41497</v>
      </c>
      <c r="B381" s="13">
        <v>60.1873</v>
      </c>
      <c r="C381">
        <f>List1!W438</f>
        <v>107.47194510201631</v>
      </c>
      <c r="D381">
        <f t="shared" si="5"/>
        <v>6468.4462014385863</v>
      </c>
      <c r="E381">
        <f>List1!X438</f>
        <v>6.4785037210353291</v>
      </c>
      <c r="F381">
        <f>SUMPRODUCT(List1!B438:U438,List1!$B$49:$U$49)/D381</f>
        <v>0.10763904878662656</v>
      </c>
    </row>
    <row r="382" spans="1:6" x14ac:dyDescent="0.2">
      <c r="A382" s="14">
        <v>41500</v>
      </c>
      <c r="B382" s="13">
        <v>59.798999999999999</v>
      </c>
      <c r="C382">
        <f>List1!W439</f>
        <v>107.23229176198984</v>
      </c>
      <c r="D382">
        <f t="shared" si="5"/>
        <v>6412.3838150752308</v>
      </c>
      <c r="E382">
        <f>List1!X439</f>
        <v>6.4623340990368519</v>
      </c>
      <c r="F382">
        <f>SUMPRODUCT(List1!B439:U439,List1!$B$49:$U$49)/D382</f>
        <v>0.10806759475972594</v>
      </c>
    </row>
    <row r="383" spans="1:6" x14ac:dyDescent="0.2">
      <c r="A383" s="14">
        <v>41501</v>
      </c>
      <c r="B383" s="13">
        <v>59.926600000000001</v>
      </c>
      <c r="C383">
        <f>List1!W440</f>
        <v>107.28636075506347</v>
      </c>
      <c r="D383">
        <f t="shared" si="5"/>
        <v>6429.3068264243866</v>
      </c>
      <c r="E383">
        <f>List1!X440</f>
        <v>6.4662001936939788</v>
      </c>
      <c r="F383">
        <f>SUMPRODUCT(List1!B440:U440,List1!$B$49:$U$49)/D383</f>
        <v>0.10790200334565918</v>
      </c>
    </row>
    <row r="384" spans="1:6" x14ac:dyDescent="0.2">
      <c r="A384" s="14">
        <v>41502</v>
      </c>
      <c r="B384" s="13">
        <v>59.652099999999997</v>
      </c>
      <c r="C384">
        <f>List1!W441</f>
        <v>107.09709104344628</v>
      </c>
      <c r="D384">
        <f t="shared" si="5"/>
        <v>6388.5663846327616</v>
      </c>
      <c r="E384">
        <f>List1!X441</f>
        <v>6.4554211899449685</v>
      </c>
      <c r="F384">
        <f>SUMPRODUCT(List1!B441:U441,List1!$B$49:$U$49)/D384</f>
        <v>0.10821783625295621</v>
      </c>
    </row>
    <row r="385" spans="1:6" x14ac:dyDescent="0.2">
      <c r="A385" s="14">
        <v>41503</v>
      </c>
      <c r="B385" s="13">
        <v>59.249000000000002</v>
      </c>
      <c r="C385">
        <f>List1!W442</f>
        <v>107.37639003516432</v>
      </c>
      <c r="D385">
        <f t="shared" si="5"/>
        <v>6361.9437331934514</v>
      </c>
      <c r="E385">
        <f>List1!X442</f>
        <v>6.470563918201135</v>
      </c>
      <c r="F385">
        <f>SUMPRODUCT(List1!B442:U442,List1!$B$49:$U$49)/D385</f>
        <v>0.10920967304428994</v>
      </c>
    </row>
    <row r="386" spans="1:6" x14ac:dyDescent="0.2">
      <c r="A386" s="14">
        <v>41504</v>
      </c>
      <c r="B386" s="13">
        <v>59.361199999999997</v>
      </c>
      <c r="C386">
        <f>List1!W443</f>
        <v>107.60527310211546</v>
      </c>
      <c r="D386">
        <f t="shared" si="5"/>
        <v>6387.5781376692958</v>
      </c>
      <c r="E386">
        <f>List1!X443</f>
        <v>6.4856020751468044</v>
      </c>
      <c r="F386">
        <f>SUMPRODUCT(List1!B443:U443,List1!$B$49:$U$49)/D386</f>
        <v>0.10925658637539007</v>
      </c>
    </row>
    <row r="387" spans="1:6" x14ac:dyDescent="0.2">
      <c r="A387" s="14">
        <v>41507</v>
      </c>
      <c r="B387" s="13">
        <v>59.140900000000002</v>
      </c>
      <c r="C387">
        <f>List1!W444</f>
        <v>107.73022685758161</v>
      </c>
      <c r="D387">
        <f t="shared" ref="D387:D450" si="6">B387*C387</f>
        <v>6371.2625735615484</v>
      </c>
      <c r="E387">
        <f>List1!X444</f>
        <v>6.4846674503064241</v>
      </c>
      <c r="F387">
        <f>SUMPRODUCT(List1!B444:U444,List1!$B$49:$U$49)/D387</f>
        <v>0.10964776407370237</v>
      </c>
    </row>
    <row r="388" spans="1:6" x14ac:dyDescent="0.2">
      <c r="A388" s="14">
        <v>41508</v>
      </c>
      <c r="B388" s="13">
        <v>59.0396</v>
      </c>
      <c r="C388">
        <f>List1!W445</f>
        <v>107.52761562751783</v>
      </c>
      <c r="D388">
        <f t="shared" si="6"/>
        <v>6348.3874156024021</v>
      </c>
      <c r="E388">
        <f>List1!X445</f>
        <v>6.4775601416056245</v>
      </c>
      <c r="F388">
        <f>SUMPRODUCT(List1!B445:U445,List1!$B$49:$U$49)/D388</f>
        <v>0.10971551537621568</v>
      </c>
    </row>
    <row r="389" spans="1:6" x14ac:dyDescent="0.2">
      <c r="A389" s="14">
        <v>41509</v>
      </c>
      <c r="B389" s="13">
        <v>59.1312</v>
      </c>
      <c r="C389">
        <f>List1!W446</f>
        <v>107.2406007473846</v>
      </c>
      <c r="D389">
        <f t="shared" si="6"/>
        <v>6341.2654109137484</v>
      </c>
      <c r="E389">
        <f>List1!X446</f>
        <v>6.4651703613911664</v>
      </c>
      <c r="F389">
        <f>SUMPRODUCT(List1!B446:U446,List1!$B$49:$U$49)/D389</f>
        <v>0.10933602499849768</v>
      </c>
    </row>
    <row r="390" spans="1:6" x14ac:dyDescent="0.2">
      <c r="A390" s="14">
        <v>41510</v>
      </c>
      <c r="B390" s="13">
        <v>59.139699999999998</v>
      </c>
      <c r="C390">
        <f>List1!W447</f>
        <v>107.45012887864485</v>
      </c>
      <c r="D390">
        <f t="shared" si="6"/>
        <v>6354.5683868443921</v>
      </c>
      <c r="E390">
        <f>List1!X447</f>
        <v>6.4743400570937961</v>
      </c>
      <c r="F390">
        <f>SUMPRODUCT(List1!B447:U447,List1!$B$49:$U$49)/D390</f>
        <v>0.10947536184819667</v>
      </c>
    </row>
    <row r="391" spans="1:6" x14ac:dyDescent="0.2">
      <c r="A391" s="14">
        <v>41511</v>
      </c>
      <c r="B391" s="13">
        <v>59.147599999999997</v>
      </c>
      <c r="C391">
        <f>List1!W448</f>
        <v>107.69695893620305</v>
      </c>
      <c r="D391">
        <f t="shared" si="6"/>
        <v>6370.0166483749626</v>
      </c>
      <c r="E391">
        <f>List1!X448</f>
        <v>6.48878271330861</v>
      </c>
      <c r="F391">
        <f>SUMPRODUCT(List1!B448:U448,List1!$B$49:$U$49)/D391</f>
        <v>0.10970491978218239</v>
      </c>
    </row>
    <row r="392" spans="1:6" x14ac:dyDescent="0.2">
      <c r="A392" s="14">
        <v>41514</v>
      </c>
      <c r="B392" s="13">
        <v>58.546900000000001</v>
      </c>
      <c r="C392">
        <f>List1!W449</f>
        <v>107.67792088605437</v>
      </c>
      <c r="D392">
        <f t="shared" si="6"/>
        <v>6304.2084663237365</v>
      </c>
      <c r="E392">
        <f>List1!X449</f>
        <v>6.4891827087067311</v>
      </c>
      <c r="F392">
        <f>SUMPRODUCT(List1!B449:U449,List1!$B$49:$U$49)/D392</f>
        <v>0.11083734081064464</v>
      </c>
    </row>
    <row r="393" spans="1:6" x14ac:dyDescent="0.2">
      <c r="A393" s="14">
        <v>41515</v>
      </c>
      <c r="B393" s="13">
        <v>58.531999999999996</v>
      </c>
      <c r="C393">
        <f>List1!W450</f>
        <v>107.76999209088657</v>
      </c>
      <c r="D393">
        <f t="shared" si="6"/>
        <v>6307.9931770637722</v>
      </c>
      <c r="E393">
        <f>List1!X450</f>
        <v>6.4953600132054881</v>
      </c>
      <c r="F393">
        <f>SUMPRODUCT(List1!B450:U450,List1!$B$49:$U$49)/D393</f>
        <v>0.11097109296120906</v>
      </c>
    </row>
    <row r="394" spans="1:6" x14ac:dyDescent="0.2">
      <c r="A394" s="14">
        <v>41516</v>
      </c>
      <c r="B394" s="13">
        <v>58.730600000000003</v>
      </c>
      <c r="C394">
        <f>List1!W451</f>
        <v>107.53582839347385</v>
      </c>
      <c r="D394">
        <f t="shared" si="6"/>
        <v>6315.6437230457559</v>
      </c>
      <c r="E394">
        <f>List1!X451</f>
        <v>6.4836508050127</v>
      </c>
      <c r="F394">
        <f>SUMPRODUCT(List1!B451:U451,List1!$B$49:$U$49)/D394</f>
        <v>0.11039646802540243</v>
      </c>
    </row>
    <row r="395" spans="1:6" x14ac:dyDescent="0.2">
      <c r="A395" s="14">
        <v>41517</v>
      </c>
      <c r="B395" s="13">
        <v>58.545400000000001</v>
      </c>
      <c r="C395">
        <f>List1!W452</f>
        <v>107.82840777499874</v>
      </c>
      <c r="D395">
        <f t="shared" si="6"/>
        <v>6312.8572645504109</v>
      </c>
      <c r="E395">
        <f>List1!X452</f>
        <v>6.4989331431988981</v>
      </c>
      <c r="F395">
        <f>SUMPRODUCT(List1!B452:U452,List1!$B$49:$U$49)/D395</f>
        <v>0.1110067254335763</v>
      </c>
    </row>
    <row r="396" spans="1:6" x14ac:dyDescent="0.2">
      <c r="A396" s="14">
        <v>41518</v>
      </c>
      <c r="B396" s="13">
        <v>58.055700000000002</v>
      </c>
      <c r="C396">
        <f>List1!W453</f>
        <v>107.69119698415665</v>
      </c>
      <c r="D396">
        <f t="shared" si="6"/>
        <v>6252.0878247531036</v>
      </c>
      <c r="E396">
        <f>List1!X453</f>
        <v>6.4919856939914906</v>
      </c>
      <c r="F396">
        <f>SUMPRODUCT(List1!B453:U453,List1!$B$49:$U$49)/D396</f>
        <v>0.11182339880479419</v>
      </c>
    </row>
    <row r="397" spans="1:6" x14ac:dyDescent="0.2">
      <c r="A397" s="14">
        <v>41521</v>
      </c>
      <c r="B397" s="13">
        <v>57.781700000000001</v>
      </c>
      <c r="C397">
        <f>List1!W454</f>
        <v>107.79588002518464</v>
      </c>
      <c r="D397">
        <f t="shared" si="6"/>
        <v>6228.6292008512119</v>
      </c>
      <c r="E397">
        <f>List1!X454</f>
        <v>6.4996837917094341</v>
      </c>
      <c r="F397">
        <f>SUMPRODUCT(List1!B454:U454,List1!$B$49:$U$49)/D397</f>
        <v>0.11248689103486803</v>
      </c>
    </row>
    <row r="398" spans="1:6" x14ac:dyDescent="0.2">
      <c r="A398" s="14">
        <v>41522</v>
      </c>
      <c r="B398" s="13">
        <v>57.850299999999997</v>
      </c>
      <c r="C398">
        <f>List1!W455</f>
        <v>107.86189336035434</v>
      </c>
      <c r="D398">
        <f t="shared" si="6"/>
        <v>6239.8428894645067</v>
      </c>
      <c r="E398">
        <f>List1!X455</f>
        <v>6.5002304359780982</v>
      </c>
      <c r="F398">
        <f>SUMPRODUCT(List1!B455:U455,List1!$B$49:$U$49)/D398</f>
        <v>0.11236295120298595</v>
      </c>
    </row>
    <row r="399" spans="1:6" x14ac:dyDescent="0.2">
      <c r="A399" s="14">
        <v>41523</v>
      </c>
      <c r="B399" s="13">
        <v>57.338700000000003</v>
      </c>
      <c r="C399">
        <f>List1!W456</f>
        <v>108.07779051124969</v>
      </c>
      <c r="D399">
        <f t="shared" si="6"/>
        <v>6197.0400067873925</v>
      </c>
      <c r="E399">
        <f>List1!X456</f>
        <v>6.5106065765208152</v>
      </c>
      <c r="F399">
        <f>SUMPRODUCT(List1!B456:U456,List1!$B$49:$U$49)/D399</f>
        <v>0.11354646297388701</v>
      </c>
    </row>
    <row r="400" spans="1:6" x14ac:dyDescent="0.2">
      <c r="A400" s="14">
        <v>41524</v>
      </c>
      <c r="B400" s="13">
        <v>57.141100000000002</v>
      </c>
      <c r="C400">
        <f>List1!W457</f>
        <v>107.97533589976055</v>
      </c>
      <c r="D400">
        <f t="shared" si="6"/>
        <v>6169.8294661818081</v>
      </c>
      <c r="E400">
        <f>List1!X457</f>
        <v>6.5061017597122444</v>
      </c>
      <c r="F400">
        <f>SUMPRODUCT(List1!B457:U457,List1!$B$49:$U$49)/D400</f>
        <v>0.11386028199863572</v>
      </c>
    </row>
    <row r="401" spans="1:6" x14ac:dyDescent="0.2">
      <c r="A401" s="14">
        <v>41525</v>
      </c>
      <c r="B401" s="13">
        <v>56.996600000000001</v>
      </c>
      <c r="C401">
        <f>List1!W458</f>
        <v>108.11936009752151</v>
      </c>
      <c r="D401">
        <f t="shared" si="6"/>
        <v>6162.4359197343947</v>
      </c>
      <c r="E401">
        <f>List1!X458</f>
        <v>6.514778617752027</v>
      </c>
      <c r="F401">
        <f>SUMPRODUCT(List1!B458:U458,List1!$B$49:$U$49)/D401</f>
        <v>0.11430117968005156</v>
      </c>
    </row>
    <row r="402" spans="1:6" x14ac:dyDescent="0.2">
      <c r="A402" s="14">
        <v>41528</v>
      </c>
      <c r="B402" s="13">
        <v>57.169400000000003</v>
      </c>
      <c r="C402">
        <f>List1!W459</f>
        <v>107.87216943120251</v>
      </c>
      <c r="D402">
        <f t="shared" si="6"/>
        <v>6166.9872030801889</v>
      </c>
      <c r="E402">
        <f>List1!X459</f>
        <v>6.5001197147307268</v>
      </c>
      <c r="F402">
        <f>SUMPRODUCT(List1!B459:U459,List1!$B$49:$U$49)/D402</f>
        <v>0.11369928169144203</v>
      </c>
    </row>
    <row r="403" spans="1:6" x14ac:dyDescent="0.2">
      <c r="A403" s="14">
        <v>41529</v>
      </c>
      <c r="B403" s="13">
        <v>57.265599999999999</v>
      </c>
      <c r="C403">
        <f>List1!W460</f>
        <v>108.43001053340335</v>
      </c>
      <c r="D403">
        <f t="shared" si="6"/>
        <v>6209.3096112016628</v>
      </c>
      <c r="E403">
        <f>List1!X460</f>
        <v>6.5299537093209539</v>
      </c>
      <c r="F403">
        <f>SUMPRODUCT(List1!B460:U460,List1!$B$49:$U$49)/D403</f>
        <v>0.11402925507321941</v>
      </c>
    </row>
    <row r="404" spans="1:6" x14ac:dyDescent="0.2">
      <c r="A404" s="14">
        <v>41530</v>
      </c>
      <c r="B404" s="13">
        <v>57.667900000000003</v>
      </c>
      <c r="C404">
        <f>List1!W461</f>
        <v>108.22019867441848</v>
      </c>
      <c r="D404">
        <f t="shared" si="6"/>
        <v>6240.8315951364984</v>
      </c>
      <c r="E404">
        <f>List1!X461</f>
        <v>6.519306940542311</v>
      </c>
      <c r="F404">
        <f>SUMPRODUCT(List1!B461:U461,List1!$B$49:$U$49)/D404</f>
        <v>0.1130491476287902</v>
      </c>
    </row>
    <row r="405" spans="1:6" x14ac:dyDescent="0.2">
      <c r="A405" s="14">
        <v>41531</v>
      </c>
      <c r="B405" s="13">
        <v>57.770600000000002</v>
      </c>
      <c r="C405">
        <f>List1!W462</f>
        <v>108.59493452667769</v>
      </c>
      <c r="D405">
        <f t="shared" si="6"/>
        <v>6273.5945245668863</v>
      </c>
      <c r="E405">
        <f>List1!X462</f>
        <v>6.5396061024216428</v>
      </c>
      <c r="F405">
        <f>SUMPRODUCT(List1!B462:U462,List1!$B$49:$U$49)/D405</f>
        <v>0.11319955310177915</v>
      </c>
    </row>
    <row r="406" spans="1:6" x14ac:dyDescent="0.2">
      <c r="A406" s="14">
        <v>41532</v>
      </c>
      <c r="B406" s="13">
        <v>57.5336</v>
      </c>
      <c r="C406">
        <f>List1!W463</f>
        <v>108.52441380021037</v>
      </c>
      <c r="D406">
        <f t="shared" si="6"/>
        <v>6243.8002138157835</v>
      </c>
      <c r="E406">
        <f>List1!X463</f>
        <v>6.5361539135597253</v>
      </c>
      <c r="F406">
        <f>SUMPRODUCT(List1!B463:U463,List1!$B$49:$U$49)/D406</f>
        <v>0.11360585663959363</v>
      </c>
    </row>
    <row r="407" spans="1:6" x14ac:dyDescent="0.2">
      <c r="A407" s="14">
        <v>41535</v>
      </c>
      <c r="B407" s="13">
        <v>57.624200000000002</v>
      </c>
      <c r="C407">
        <f>List1!W464</f>
        <v>108.01121793863872</v>
      </c>
      <c r="D407">
        <f t="shared" si="6"/>
        <v>6224.060024739706</v>
      </c>
      <c r="E407">
        <f>List1!X464</f>
        <v>6.5071971258788492</v>
      </c>
      <c r="F407">
        <f>SUMPRODUCT(List1!B464:U464,List1!$B$49:$U$49)/D407</f>
        <v>0.11292472825442866</v>
      </c>
    </row>
    <row r="408" spans="1:6" x14ac:dyDescent="0.2">
      <c r="A408" s="14">
        <v>41536</v>
      </c>
      <c r="B408" s="13">
        <v>58.099299999999999</v>
      </c>
      <c r="C408">
        <f>List1!W465</f>
        <v>107.79788138859861</v>
      </c>
      <c r="D408">
        <f t="shared" si="6"/>
        <v>6262.981450160607</v>
      </c>
      <c r="E408">
        <f>List1!X465</f>
        <v>6.4968503394632284</v>
      </c>
      <c r="F408">
        <f>SUMPRODUCT(List1!B465:U465,List1!$B$49:$U$49)/D408</f>
        <v>0.11182321197438229</v>
      </c>
    </row>
    <row r="409" spans="1:6" x14ac:dyDescent="0.2">
      <c r="A409" s="14">
        <v>41537</v>
      </c>
      <c r="B409" s="13">
        <v>58.128999999999998</v>
      </c>
      <c r="C409">
        <f>List1!W466</f>
        <v>107.64999687893852</v>
      </c>
      <c r="D409">
        <f t="shared" si="6"/>
        <v>6257.5866685758174</v>
      </c>
      <c r="E409">
        <f>List1!X466</f>
        <v>6.4916284925728158</v>
      </c>
      <c r="F409">
        <f>SUMPRODUCT(List1!B466:U466,List1!$B$49:$U$49)/D409</f>
        <v>0.11167624580799283</v>
      </c>
    </row>
    <row r="410" spans="1:6" x14ac:dyDescent="0.2">
      <c r="A410" s="14">
        <v>41538</v>
      </c>
      <c r="B410" s="13">
        <v>58.224200000000003</v>
      </c>
      <c r="C410">
        <f>List1!W467</f>
        <v>107.642942510258</v>
      </c>
      <c r="D410">
        <f t="shared" si="6"/>
        <v>6267.4242133057642</v>
      </c>
      <c r="E410">
        <f>List1!X467</f>
        <v>6.4951804286770436</v>
      </c>
      <c r="F410">
        <f>SUMPRODUCT(List1!B467:U467,List1!$B$49:$U$49)/D410</f>
        <v>0.11155465302532355</v>
      </c>
    </row>
    <row r="411" spans="1:6" x14ac:dyDescent="0.2">
      <c r="A411" s="14">
        <v>41539</v>
      </c>
      <c r="B411" s="13">
        <v>57.652700000000003</v>
      </c>
      <c r="C411">
        <f>List1!W468</f>
        <v>107.58438574261427</v>
      </c>
      <c r="D411">
        <f t="shared" si="6"/>
        <v>6202.5303159032183</v>
      </c>
      <c r="E411">
        <f>List1!X468</f>
        <v>6.4963291415091575</v>
      </c>
      <c r="F411">
        <f>SUMPRODUCT(List1!B468:U468,List1!$B$49:$U$49)/D411</f>
        <v>0.11268039730158617</v>
      </c>
    </row>
    <row r="412" spans="1:6" x14ac:dyDescent="0.2">
      <c r="A412" s="14">
        <v>41542</v>
      </c>
      <c r="B412" s="13">
        <v>57.566000000000003</v>
      </c>
      <c r="C412">
        <f>List1!W469</f>
        <v>107.38968004497497</v>
      </c>
      <c r="D412">
        <f t="shared" si="6"/>
        <v>6181.9943214690293</v>
      </c>
      <c r="E412">
        <f>List1!X469</f>
        <v>6.4823789137722159</v>
      </c>
      <c r="F412">
        <f>SUMPRODUCT(List1!B469:U469,List1!$B$49:$U$49)/D412</f>
        <v>0.1126077704508254</v>
      </c>
    </row>
    <row r="413" spans="1:6" x14ac:dyDescent="0.2">
      <c r="A413" s="14">
        <v>41543</v>
      </c>
      <c r="B413" s="13">
        <v>57.518599999999999</v>
      </c>
      <c r="C413">
        <f>List1!W470</f>
        <v>107.32055982205677</v>
      </c>
      <c r="D413">
        <f t="shared" si="6"/>
        <v>6172.9283521809539</v>
      </c>
      <c r="E413">
        <f>List1!X470</f>
        <v>6.478964544018365</v>
      </c>
      <c r="F413">
        <f>SUMPRODUCT(List1!B470:U470,List1!$B$49:$U$49)/D413</f>
        <v>0.11264120726197031</v>
      </c>
    </row>
    <row r="414" spans="1:6" x14ac:dyDescent="0.2">
      <c r="A414" s="14">
        <v>41544</v>
      </c>
      <c r="B414" s="13">
        <v>58.010199999999998</v>
      </c>
      <c r="C414">
        <f>List1!W471</f>
        <v>107.07195132438601</v>
      </c>
      <c r="D414">
        <f t="shared" si="6"/>
        <v>6211.2653107178967</v>
      </c>
      <c r="E414">
        <f>List1!X471</f>
        <v>6.4709236159849581</v>
      </c>
      <c r="F414">
        <f>SUMPRODUCT(List1!B471:U471,List1!$B$49:$U$49)/D414</f>
        <v>0.11154803148385903</v>
      </c>
    </row>
    <row r="415" spans="1:6" x14ac:dyDescent="0.2">
      <c r="A415" s="14">
        <v>41545</v>
      </c>
      <c r="B415" s="13">
        <v>58.4255</v>
      </c>
      <c r="C415">
        <f>List1!W472</f>
        <v>107.15166156647467</v>
      </c>
      <c r="D415">
        <f t="shared" si="6"/>
        <v>6260.3894028520663</v>
      </c>
      <c r="E415">
        <f>List1!X472</f>
        <v>6.47724949846112</v>
      </c>
      <c r="F415">
        <f>SUMPRODUCT(List1!B472:U472,List1!$B$49:$U$49)/D415</f>
        <v>0.11086339866087787</v>
      </c>
    </row>
    <row r="416" spans="1:6" x14ac:dyDescent="0.2">
      <c r="A416" s="14">
        <v>41546</v>
      </c>
      <c r="B416" s="13">
        <v>58.0169</v>
      </c>
      <c r="C416">
        <f>List1!W473</f>
        <v>107.19822227139861</v>
      </c>
      <c r="D416">
        <f t="shared" si="6"/>
        <v>6219.3085416975055</v>
      </c>
      <c r="E416">
        <f>List1!X473</f>
        <v>6.4779135206585918</v>
      </c>
      <c r="F416">
        <f>SUMPRODUCT(List1!B473:U473,List1!$B$49:$U$49)/D416</f>
        <v>0.11165563000881798</v>
      </c>
    </row>
    <row r="417" spans="1:6" x14ac:dyDescent="0.2">
      <c r="A417" s="14">
        <v>41549</v>
      </c>
      <c r="B417" s="13">
        <v>57.813400000000001</v>
      </c>
      <c r="C417">
        <f>List1!W474</f>
        <v>107.43770248930291</v>
      </c>
      <c r="D417">
        <f t="shared" si="6"/>
        <v>6211.3388690950651</v>
      </c>
      <c r="E417">
        <f>List1!X474</f>
        <v>6.4926049482618593</v>
      </c>
      <c r="F417">
        <f>SUMPRODUCT(List1!B474:U474,List1!$B$49:$U$49)/D417</f>
        <v>0.11230276974303291</v>
      </c>
    </row>
    <row r="418" spans="1:6" x14ac:dyDescent="0.2">
      <c r="A418" s="14">
        <v>41550</v>
      </c>
      <c r="B418" s="13">
        <v>57.9375</v>
      </c>
      <c r="C418">
        <f>List1!W475</f>
        <v>107.33340845129014</v>
      </c>
      <c r="D418">
        <f t="shared" si="6"/>
        <v>6218.6293521466223</v>
      </c>
      <c r="E418">
        <f>List1!X475</f>
        <v>6.4882450619274499</v>
      </c>
      <c r="F418">
        <f>SUMPRODUCT(List1!B475:U475,List1!$B$49:$U$49)/D418</f>
        <v>0.11198696978515556</v>
      </c>
    </row>
    <row r="419" spans="1:6" x14ac:dyDescent="0.2">
      <c r="A419" s="14">
        <v>41551</v>
      </c>
      <c r="B419" s="13">
        <v>57.783200000000001</v>
      </c>
      <c r="C419">
        <f>List1!W476</f>
        <v>106.90559237924836</v>
      </c>
      <c r="D419">
        <f t="shared" si="6"/>
        <v>6177.3472255685838</v>
      </c>
      <c r="E419">
        <f>List1!X476</f>
        <v>6.4597059802836077</v>
      </c>
      <c r="F419">
        <f>SUMPRODUCT(List1!B476:U476,List1!$B$49:$U$49)/D419</f>
        <v>0.11179211224514406</v>
      </c>
    </row>
    <row r="420" spans="1:6" x14ac:dyDescent="0.2">
      <c r="A420" s="14">
        <v>41552</v>
      </c>
      <c r="B420" s="13">
        <v>57.581099999999999</v>
      </c>
      <c r="C420">
        <f>List1!W477</f>
        <v>106.9217999695968</v>
      </c>
      <c r="D420">
        <f t="shared" si="6"/>
        <v>6156.6748562293506</v>
      </c>
      <c r="E420">
        <f>List1!X477</f>
        <v>6.4562017263143554</v>
      </c>
      <c r="F420">
        <f>SUMPRODUCT(List1!B477:U477,List1!$B$49:$U$49)/D420</f>
        <v>0.11212362609110203</v>
      </c>
    </row>
    <row r="421" spans="1:6" x14ac:dyDescent="0.2">
      <c r="A421" s="14">
        <v>41553</v>
      </c>
      <c r="B421" s="13">
        <v>57.761200000000002</v>
      </c>
      <c r="C421">
        <f>List1!W478</f>
        <v>106.8105842565638</v>
      </c>
      <c r="D421">
        <f t="shared" si="6"/>
        <v>6169.5075193602333</v>
      </c>
      <c r="E421">
        <f>List1!X478</f>
        <v>6.4550383821593256</v>
      </c>
      <c r="F421">
        <f>SUMPRODUCT(List1!B478:U478,List1!$B$49:$U$49)/D421</f>
        <v>0.11175388292070326</v>
      </c>
    </row>
    <row r="422" spans="1:6" x14ac:dyDescent="0.2">
      <c r="A422" s="14">
        <v>41556</v>
      </c>
      <c r="B422" s="13">
        <v>58.315100000000001</v>
      </c>
      <c r="C422">
        <f>List1!W479</f>
        <v>106.73247815129659</v>
      </c>
      <c r="D422">
        <f t="shared" si="6"/>
        <v>6224.1151366406757</v>
      </c>
      <c r="E422">
        <f>List1!X479</f>
        <v>6.4517028272747403</v>
      </c>
      <c r="F422">
        <f>SUMPRODUCT(List1!B479:U479,List1!$B$49:$U$49)/D422</f>
        <v>0.11063520129905874</v>
      </c>
    </row>
    <row r="423" spans="1:6" x14ac:dyDescent="0.2">
      <c r="A423" s="14">
        <v>41557</v>
      </c>
      <c r="B423" s="13">
        <v>58.071300000000001</v>
      </c>
      <c r="C423">
        <f>List1!W480</f>
        <v>106.81106162209883</v>
      </c>
      <c r="D423">
        <f t="shared" si="6"/>
        <v>6202.6572027753882</v>
      </c>
      <c r="E423">
        <f>List1!X480</f>
        <v>6.4551993514989761</v>
      </c>
      <c r="F423">
        <f>SUMPRODUCT(List1!B480:U480,List1!$B$49:$U$49)/D423</f>
        <v>0.11115989053971542</v>
      </c>
    </row>
    <row r="424" spans="1:6" x14ac:dyDescent="0.2">
      <c r="A424" s="14">
        <v>41558</v>
      </c>
      <c r="B424" s="13">
        <v>57.920999999999999</v>
      </c>
      <c r="C424">
        <f>List1!W481</f>
        <v>106.787064740107</v>
      </c>
      <c r="D424">
        <f t="shared" si="6"/>
        <v>6185.2135768117378</v>
      </c>
      <c r="E424">
        <f>List1!X481</f>
        <v>6.4525689119503182</v>
      </c>
      <c r="F424">
        <f>SUMPRODUCT(List1!B481:U481,List1!$B$49:$U$49)/D424</f>
        <v>0.11140292660607237</v>
      </c>
    </row>
    <row r="425" spans="1:6" x14ac:dyDescent="0.2">
      <c r="A425" s="14">
        <v>41559</v>
      </c>
      <c r="B425" s="13">
        <v>57.686900000000001</v>
      </c>
      <c r="C425">
        <f>List1!W482</f>
        <v>106.67838180289614</v>
      </c>
      <c r="D425">
        <f t="shared" si="6"/>
        <v>6153.9451432254891</v>
      </c>
      <c r="E425">
        <f>List1!X482</f>
        <v>6.4483299836423997</v>
      </c>
      <c r="F425">
        <f>SUMPRODUCT(List1!B482:U482,List1!$B$49:$U$49)/D425</f>
        <v>0.1117815307052797</v>
      </c>
    </row>
    <row r="426" spans="1:6" x14ac:dyDescent="0.2">
      <c r="A426" s="14">
        <v>41560</v>
      </c>
      <c r="B426" s="13">
        <v>57.619599999999998</v>
      </c>
      <c r="C426">
        <f>List1!W483</f>
        <v>106.50153034224053</v>
      </c>
      <c r="D426">
        <f t="shared" si="6"/>
        <v>6136.575577707762</v>
      </c>
      <c r="E426">
        <f>List1!X483</f>
        <v>6.4389974935481318</v>
      </c>
      <c r="F426">
        <f>SUMPRODUCT(List1!B483:U483,List1!$B$49:$U$49)/D426</f>
        <v>0.11175012484550625</v>
      </c>
    </row>
    <row r="427" spans="1:6" x14ac:dyDescent="0.2">
      <c r="A427" s="14">
        <v>41563</v>
      </c>
      <c r="B427" s="13">
        <v>57.086100000000002</v>
      </c>
      <c r="C427">
        <f>List1!W484</f>
        <v>106.63998654191734</v>
      </c>
      <c r="D427">
        <f t="shared" si="6"/>
        <v>6087.6609357305479</v>
      </c>
      <c r="E427">
        <f>List1!X484</f>
        <v>6.4495307124218026</v>
      </c>
      <c r="F427">
        <f>SUMPRODUCT(List1!B484:U484,List1!$B$49:$U$49)/D427</f>
        <v>0.11297900386296843</v>
      </c>
    </row>
    <row r="428" spans="1:6" x14ac:dyDescent="0.2">
      <c r="A428" s="14">
        <v>41564</v>
      </c>
      <c r="B428" s="13">
        <v>57.339199999999998</v>
      </c>
      <c r="C428">
        <f>List1!W485</f>
        <v>106.65430412676221</v>
      </c>
      <c r="D428">
        <f t="shared" si="6"/>
        <v>6115.4724751852436</v>
      </c>
      <c r="E428">
        <f>List1!X485</f>
        <v>6.4525478477989875</v>
      </c>
      <c r="F428">
        <f>SUMPRODUCT(List1!B485:U485,List1!$B$49:$U$49)/D428</f>
        <v>0.11253292420890051</v>
      </c>
    </row>
    <row r="429" spans="1:6" x14ac:dyDescent="0.2">
      <c r="A429" s="14">
        <v>41565</v>
      </c>
      <c r="B429" s="13">
        <v>57.272100000000002</v>
      </c>
      <c r="C429">
        <f>List1!W486</f>
        <v>106.74454805164108</v>
      </c>
      <c r="D429">
        <f t="shared" si="6"/>
        <v>6113.4844304683929</v>
      </c>
      <c r="E429">
        <f>List1!X486</f>
        <v>6.4604165763969084</v>
      </c>
      <c r="F429">
        <f>SUMPRODUCT(List1!B486:U486,List1!$B$49:$U$49)/D429</f>
        <v>0.11280215980201369</v>
      </c>
    </row>
    <row r="430" spans="1:6" x14ac:dyDescent="0.2">
      <c r="A430" s="14">
        <v>41566</v>
      </c>
      <c r="B430" s="13">
        <v>57.570599999999999</v>
      </c>
      <c r="C430">
        <f>List1!W487</f>
        <v>107.0231630564424</v>
      </c>
      <c r="D430">
        <f t="shared" si="6"/>
        <v>6161.387711057223</v>
      </c>
      <c r="E430">
        <f>List1!X487</f>
        <v>6.4758572587404943</v>
      </c>
      <c r="F430">
        <f>SUMPRODUCT(List1!B487:U487,List1!$B$49:$U$49)/D430</f>
        <v>0.11248549187850211</v>
      </c>
    </row>
    <row r="431" spans="1:6" x14ac:dyDescent="0.2">
      <c r="A431" s="14">
        <v>41567</v>
      </c>
      <c r="B431" s="13">
        <v>57.511800000000001</v>
      </c>
      <c r="C431">
        <f>List1!W488</f>
        <v>106.88599872491011</v>
      </c>
      <c r="D431">
        <f t="shared" si="6"/>
        <v>6147.2061814672852</v>
      </c>
      <c r="E431">
        <f>List1!X488</f>
        <v>6.4754594085302397</v>
      </c>
      <c r="F431">
        <f>SUMPRODUCT(List1!B488:U488,List1!$B$49:$U$49)/D431</f>
        <v>0.11259357920514121</v>
      </c>
    </row>
    <row r="432" spans="1:6" x14ac:dyDescent="0.2">
      <c r="A432" s="14">
        <v>41570</v>
      </c>
      <c r="B432" s="13">
        <v>57.470599999999997</v>
      </c>
      <c r="C432">
        <f>List1!W489</f>
        <v>106.85883889005346</v>
      </c>
      <c r="D432">
        <f t="shared" si="6"/>
        <v>6141.2415863147062</v>
      </c>
      <c r="E432">
        <f>List1!X489</f>
        <v>6.4758648882986423</v>
      </c>
      <c r="F432">
        <f>SUMPRODUCT(List1!B489:U489,List1!$B$49:$U$49)/D432</f>
        <v>0.11268135165282149</v>
      </c>
    </row>
    <row r="433" spans="1:6" x14ac:dyDescent="0.2">
      <c r="A433" s="14">
        <v>41571</v>
      </c>
      <c r="B433" s="13">
        <v>57.5852</v>
      </c>
      <c r="C433">
        <f>List1!W490</f>
        <v>106.63334543757541</v>
      </c>
      <c r="D433">
        <f t="shared" si="6"/>
        <v>6140.5025236918682</v>
      </c>
      <c r="E433">
        <f>List1!X490</f>
        <v>6.460966839393909</v>
      </c>
      <c r="F433">
        <f>SUMPRODUCT(List1!B490:U490,List1!$B$49:$U$49)/D433</f>
        <v>0.11219839193740594</v>
      </c>
    </row>
    <row r="434" spans="1:6" x14ac:dyDescent="0.2">
      <c r="A434" s="14">
        <v>41572</v>
      </c>
      <c r="B434" s="13">
        <v>57.613999999999997</v>
      </c>
      <c r="C434">
        <f>List1!W491</f>
        <v>106.72408559323161</v>
      </c>
      <c r="D434">
        <f t="shared" si="6"/>
        <v>6148.8014673684456</v>
      </c>
      <c r="E434">
        <f>List1!X491</f>
        <v>6.4671210949824838</v>
      </c>
      <c r="F434">
        <f>SUMPRODUCT(List1!B491:U491,List1!$B$49:$U$49)/D434</f>
        <v>0.11224912512553344</v>
      </c>
    </row>
    <row r="435" spans="1:6" x14ac:dyDescent="0.2">
      <c r="A435" s="14">
        <v>41573</v>
      </c>
      <c r="B435" s="13">
        <v>57.764299999999999</v>
      </c>
      <c r="C435">
        <f>List1!W492</f>
        <v>106.33404120856063</v>
      </c>
      <c r="D435">
        <f t="shared" si="6"/>
        <v>6142.3114565836586</v>
      </c>
      <c r="E435">
        <f>List1!X492</f>
        <v>6.4426715282581117</v>
      </c>
      <c r="F435">
        <f>SUMPRODUCT(List1!B492:U492,List1!$B$49:$U$49)/D435</f>
        <v>0.11153379385291801</v>
      </c>
    </row>
    <row r="436" spans="1:6" x14ac:dyDescent="0.2">
      <c r="A436" s="14">
        <v>41574</v>
      </c>
      <c r="B436" s="13">
        <v>58.083300000000001</v>
      </c>
      <c r="C436">
        <f>List1!W493</f>
        <v>106.4242137499507</v>
      </c>
      <c r="D436">
        <f t="shared" si="6"/>
        <v>6181.4695345025111</v>
      </c>
      <c r="E436">
        <f>List1!X493</f>
        <v>6.445696278439609</v>
      </c>
      <c r="F436">
        <f>SUMPRODUCT(List1!B493:U493,List1!$B$49:$U$49)/D436</f>
        <v>0.11097331381721784</v>
      </c>
    </row>
    <row r="437" spans="1:6" x14ac:dyDescent="0.2">
      <c r="A437" s="14">
        <v>41577</v>
      </c>
      <c r="B437" s="13">
        <v>57.871600000000001</v>
      </c>
      <c r="C437">
        <f>List1!W494</f>
        <v>106.16568138236075</v>
      </c>
      <c r="D437">
        <f t="shared" si="6"/>
        <v>6143.9778466874286</v>
      </c>
      <c r="E437">
        <f>List1!X494</f>
        <v>6.431585372717656</v>
      </c>
      <c r="F437">
        <f>SUMPRODUCT(List1!B494:U494,List1!$B$49:$U$49)/D437</f>
        <v>0.11113543383486296</v>
      </c>
    </row>
    <row r="438" spans="1:6" x14ac:dyDescent="0.2">
      <c r="A438" s="14">
        <v>41578</v>
      </c>
      <c r="B438" s="13">
        <v>58.117899999999999</v>
      </c>
      <c r="C438">
        <f>List1!W495</f>
        <v>106.0527212836802</v>
      </c>
      <c r="D438">
        <f t="shared" si="6"/>
        <v>6163.5614502927974</v>
      </c>
      <c r="E438">
        <f>List1!X495</f>
        <v>6.4242296668001639</v>
      </c>
      <c r="F438">
        <f>SUMPRODUCT(List1!B495:U495,List1!$B$49:$U$49)/D438</f>
        <v>0.1105378836262178</v>
      </c>
    </row>
    <row r="439" spans="1:6" x14ac:dyDescent="0.2">
      <c r="A439" s="14">
        <v>41579</v>
      </c>
      <c r="B439" s="13">
        <v>58.155700000000003</v>
      </c>
      <c r="C439">
        <f>List1!W496</f>
        <v>105.93225144659959</v>
      </c>
      <c r="D439">
        <f t="shared" si="6"/>
        <v>6160.5642354530119</v>
      </c>
      <c r="E439">
        <f>List1!X496</f>
        <v>6.417135075027212</v>
      </c>
      <c r="F439">
        <f>SUMPRODUCT(List1!B496:U496,List1!$B$49:$U$49)/D439</f>
        <v>0.11034404323268764</v>
      </c>
    </row>
    <row r="440" spans="1:6" x14ac:dyDescent="0.2">
      <c r="A440" s="14">
        <v>41580</v>
      </c>
      <c r="B440" s="13">
        <v>58.0869</v>
      </c>
      <c r="C440">
        <f>List1!W497</f>
        <v>106.16910445460127</v>
      </c>
      <c r="D440">
        <f t="shared" si="6"/>
        <v>6167.0341535439784</v>
      </c>
      <c r="E440">
        <f>List1!X497</f>
        <v>6.428433310552335</v>
      </c>
      <c r="F440">
        <f>SUMPRODUCT(List1!B497:U497,List1!$B$49:$U$49)/D440</f>
        <v>0.11066924402149771</v>
      </c>
    </row>
    <row r="441" spans="1:6" x14ac:dyDescent="0.2">
      <c r="A441" s="14">
        <v>41581</v>
      </c>
      <c r="B441" s="13">
        <v>58.429600000000001</v>
      </c>
      <c r="C441">
        <f>List1!W498</f>
        <v>106.45097664503307</v>
      </c>
      <c r="D441">
        <f t="shared" si="6"/>
        <v>6219.8879849786244</v>
      </c>
      <c r="E441">
        <f>List1!X498</f>
        <v>6.4468849361599974</v>
      </c>
      <c r="F441">
        <f>SUMPRODUCT(List1!B498:U498,List1!$B$49:$U$49)/D441</f>
        <v>0.11033594164875332</v>
      </c>
    </row>
    <row r="442" spans="1:6" x14ac:dyDescent="0.2">
      <c r="A442" s="14">
        <v>41585</v>
      </c>
      <c r="B442" s="13">
        <v>58.4557</v>
      </c>
      <c r="C442">
        <f>List1!W499</f>
        <v>106.39612353242931</v>
      </c>
      <c r="D442">
        <f t="shared" si="6"/>
        <v>6219.4598783746287</v>
      </c>
      <c r="E442">
        <f>List1!X499</f>
        <v>6.4465053254637263</v>
      </c>
      <c r="F442">
        <f>SUMPRODUCT(List1!B499:U499,List1!$B$49:$U$49)/D442</f>
        <v>0.11028018354863128</v>
      </c>
    </row>
    <row r="443" spans="1:6" x14ac:dyDescent="0.2">
      <c r="A443" s="14">
        <v>41586</v>
      </c>
      <c r="B443" s="13">
        <v>59.247999999999998</v>
      </c>
      <c r="C443">
        <f>List1!W500</f>
        <v>106.47212686076952</v>
      </c>
      <c r="D443">
        <f t="shared" si="6"/>
        <v>6308.2605722468725</v>
      </c>
      <c r="E443">
        <f>List1!X500</f>
        <v>6.4565140918155466</v>
      </c>
      <c r="F443">
        <f>SUMPRODUCT(List1!B500:U500,List1!$B$49:$U$49)/D443</f>
        <v>0.10897438043166938</v>
      </c>
    </row>
    <row r="444" spans="1:6" x14ac:dyDescent="0.2">
      <c r="A444" s="14">
        <v>41587</v>
      </c>
      <c r="B444" s="13">
        <v>59.252699999999997</v>
      </c>
      <c r="C444">
        <f>List1!W501</f>
        <v>106.5830483069074</v>
      </c>
      <c r="D444">
        <f t="shared" si="6"/>
        <v>6315.3333864146916</v>
      </c>
      <c r="E444">
        <f>List1!X501</f>
        <v>6.4639019967921678</v>
      </c>
      <c r="F444">
        <f>SUMPRODUCT(List1!B501:U501,List1!$B$49:$U$49)/D444</f>
        <v>0.10909042114185798</v>
      </c>
    </row>
    <row r="445" spans="1:6" x14ac:dyDescent="0.2">
      <c r="A445" s="14">
        <v>41588</v>
      </c>
      <c r="B445" s="13">
        <v>59.280799999999999</v>
      </c>
      <c r="C445">
        <f>List1!W502</f>
        <v>106.65127610946629</v>
      </c>
      <c r="D445">
        <f t="shared" si="6"/>
        <v>6322.3729687900495</v>
      </c>
      <c r="E445">
        <f>List1!X502</f>
        <v>6.4711064077915719</v>
      </c>
      <c r="F445">
        <f>SUMPRODUCT(List1!B502:U502,List1!$B$49:$U$49)/D445</f>
        <v>0.10916024088392147</v>
      </c>
    </row>
    <row r="446" spans="1:6" x14ac:dyDescent="0.2">
      <c r="A446" s="14">
        <v>41591</v>
      </c>
      <c r="B446" s="13">
        <v>59.182299999999998</v>
      </c>
      <c r="C446">
        <f>List1!W503</f>
        <v>106.73112594504462</v>
      </c>
      <c r="D446">
        <f t="shared" si="6"/>
        <v>6316.5935150174146</v>
      </c>
      <c r="E446">
        <f>List1!X503</f>
        <v>6.4760094136180628</v>
      </c>
      <c r="F446">
        <f>SUMPRODUCT(List1!B503:U503,List1!$B$49:$U$49)/D446</f>
        <v>0.10942476743245975</v>
      </c>
    </row>
    <row r="447" spans="1:6" x14ac:dyDescent="0.2">
      <c r="A447" s="14">
        <v>41592</v>
      </c>
      <c r="B447" s="13">
        <v>59.620699999999999</v>
      </c>
      <c r="C447">
        <f>List1!W504</f>
        <v>106.76174783964674</v>
      </c>
      <c r="D447">
        <f t="shared" si="6"/>
        <v>6365.2101394232268</v>
      </c>
      <c r="E447">
        <f>List1!X504</f>
        <v>6.4819568012217958</v>
      </c>
      <c r="F447">
        <f>SUMPRODUCT(List1!B504:U504,List1!$B$49:$U$49)/D447</f>
        <v>0.10871990434902301</v>
      </c>
    </row>
    <row r="448" spans="1:6" x14ac:dyDescent="0.2">
      <c r="A448" s="14">
        <v>41593</v>
      </c>
      <c r="B448" s="13">
        <v>60.249000000000002</v>
      </c>
      <c r="C448">
        <f>List1!W505</f>
        <v>106.6872327746968</v>
      </c>
      <c r="D448">
        <f t="shared" si="6"/>
        <v>6427.7990874427078</v>
      </c>
      <c r="E448">
        <f>List1!X505</f>
        <v>6.4803622769314613</v>
      </c>
      <c r="F448">
        <f>SUMPRODUCT(List1!B505:U505,List1!$B$49:$U$49)/D448</f>
        <v>0.1075596653377062</v>
      </c>
    </row>
    <row r="449" spans="1:6" x14ac:dyDescent="0.2">
      <c r="A449" s="14">
        <v>41594</v>
      </c>
      <c r="B449" s="13">
        <v>59.989800000000002</v>
      </c>
      <c r="C449">
        <f>List1!W506</f>
        <v>106.63298880233606</v>
      </c>
      <c r="D449">
        <f t="shared" si="6"/>
        <v>6396.8916716543799</v>
      </c>
      <c r="E449">
        <f>List1!X506</f>
        <v>6.473161968530591</v>
      </c>
      <c r="F449">
        <f>SUMPRODUCT(List1!B506:U506,List1!$B$49:$U$49)/D449</f>
        <v>0.10790437655285717</v>
      </c>
    </row>
    <row r="450" spans="1:6" x14ac:dyDescent="0.2">
      <c r="A450" s="14">
        <v>41595</v>
      </c>
      <c r="B450" s="13">
        <v>59.6325</v>
      </c>
      <c r="C450">
        <f>List1!W507</f>
        <v>106.18950909730117</v>
      </c>
      <c r="D450">
        <f t="shared" si="6"/>
        <v>6332.345901244812</v>
      </c>
      <c r="E450">
        <f>List1!X507</f>
        <v>6.4449324842777509</v>
      </c>
      <c r="F450">
        <f>SUMPRODUCT(List1!B507:U507,List1!$B$49:$U$49)/D450</f>
        <v>0.1080775161913009</v>
      </c>
    </row>
    <row r="451" spans="1:6" x14ac:dyDescent="0.2">
      <c r="A451" s="14">
        <v>41598</v>
      </c>
      <c r="B451" s="13">
        <v>59.2746</v>
      </c>
      <c r="C451">
        <f>List1!W508</f>
        <v>106.14182882302212</v>
      </c>
      <c r="D451">
        <f t="shared" ref="D451:D497" si="7">B451*C451</f>
        <v>6291.5144467531072</v>
      </c>
      <c r="E451">
        <f>List1!X508</f>
        <v>6.4460880891811438</v>
      </c>
      <c r="F451">
        <f>SUMPRODUCT(List1!B508:U508,List1!$B$49:$U$49)/D451</f>
        <v>0.10874958395638509</v>
      </c>
    </row>
    <row r="452" spans="1:6" x14ac:dyDescent="0.2">
      <c r="A452" s="14">
        <v>41599</v>
      </c>
      <c r="B452" s="13">
        <v>59.4604</v>
      </c>
      <c r="C452">
        <f>List1!W509</f>
        <v>106.28570528965496</v>
      </c>
      <c r="D452">
        <f t="shared" si="7"/>
        <v>6319.7905508049998</v>
      </c>
      <c r="E452">
        <f>List1!X509</f>
        <v>6.4560336685137045</v>
      </c>
      <c r="F452">
        <f>SUMPRODUCT(List1!B509:U509,List1!$B$49:$U$49)/D452</f>
        <v>0.10857703057015601</v>
      </c>
    </row>
    <row r="453" spans="1:6" x14ac:dyDescent="0.2">
      <c r="A453" s="14">
        <v>41600</v>
      </c>
      <c r="B453" s="13">
        <v>59.006100000000004</v>
      </c>
      <c r="C453">
        <f>List1!W510</f>
        <v>106.58274806348912</v>
      </c>
      <c r="D453">
        <f t="shared" si="7"/>
        <v>6289.0322905090461</v>
      </c>
      <c r="E453">
        <f>List1!X510</f>
        <v>6.4775985187587901</v>
      </c>
      <c r="F453">
        <f>SUMPRODUCT(List1!B510:U510,List1!$B$49:$U$49)/D453</f>
        <v>0.10977845542679128</v>
      </c>
    </row>
    <row r="454" spans="1:6" x14ac:dyDescent="0.2">
      <c r="A454" s="14">
        <v>41601</v>
      </c>
      <c r="B454" s="13">
        <v>58.462200000000003</v>
      </c>
      <c r="C454">
        <f>List1!W511</f>
        <v>106.31822691901</v>
      </c>
      <c r="D454">
        <f t="shared" si="7"/>
        <v>6215.5974457845468</v>
      </c>
      <c r="E454">
        <f>List1!X511</f>
        <v>6.4638609761401851</v>
      </c>
      <c r="F454">
        <f>SUMPRODUCT(List1!B511:U511,List1!$B$49:$U$49)/D454</f>
        <v>0.11056479188501604</v>
      </c>
    </row>
    <row r="455" spans="1:6" x14ac:dyDescent="0.2">
      <c r="A455" s="14">
        <v>41602</v>
      </c>
      <c r="B455" s="13">
        <v>58.531799999999997</v>
      </c>
      <c r="C455">
        <f>List1!W512</f>
        <v>106.44370275335353</v>
      </c>
      <c r="D455">
        <f t="shared" si="7"/>
        <v>6230.341520818738</v>
      </c>
      <c r="E455">
        <f>List1!X512</f>
        <v>6.4744530737511665</v>
      </c>
      <c r="F455">
        <f>SUMPRODUCT(List1!B512:U512,List1!$B$49:$U$49)/D455</f>
        <v>0.11061428272752874</v>
      </c>
    </row>
    <row r="456" spans="1:6" x14ac:dyDescent="0.2">
      <c r="A456" s="14">
        <v>41605</v>
      </c>
      <c r="B456" s="13">
        <v>58.277299999999997</v>
      </c>
      <c r="C456">
        <f>List1!W513</f>
        <v>106.30584229670082</v>
      </c>
      <c r="D456">
        <f t="shared" si="7"/>
        <v>6195.2174632775223</v>
      </c>
      <c r="E456">
        <f>List1!X513</f>
        <v>6.4708033674841685</v>
      </c>
      <c r="F456">
        <f>SUMPRODUCT(List1!B513:U513,List1!$B$49:$U$49)/D456</f>
        <v>0.11103471450263086</v>
      </c>
    </row>
    <row r="457" spans="1:6" x14ac:dyDescent="0.2">
      <c r="A457" s="14">
        <v>41606</v>
      </c>
      <c r="B457" s="13">
        <v>58.412500000000001</v>
      </c>
      <c r="C457">
        <f>List1!W514</f>
        <v>106.33331960317655</v>
      </c>
      <c r="D457">
        <f t="shared" si="7"/>
        <v>6211.1950313205507</v>
      </c>
      <c r="E457">
        <f>List1!X514</f>
        <v>6.4781787142698457</v>
      </c>
      <c r="F457">
        <f>SUMPRODUCT(List1!B514:U514,List1!$B$49:$U$49)/D457</f>
        <v>0.11090397970074632</v>
      </c>
    </row>
    <row r="458" spans="1:6" x14ac:dyDescent="0.2">
      <c r="A458" s="14">
        <v>41607</v>
      </c>
      <c r="B458" s="13">
        <v>58.331099999999999</v>
      </c>
      <c r="C458">
        <f>List1!W515</f>
        <v>106.56082175891422</v>
      </c>
      <c r="D458">
        <f t="shared" si="7"/>
        <v>6215.8099501014012</v>
      </c>
      <c r="E458">
        <f>List1!X515</f>
        <v>6.4835774017906145</v>
      </c>
      <c r="F458">
        <f>SUMPRODUCT(List1!B515:U515,List1!$B$49:$U$49)/D458</f>
        <v>0.11115129668034057</v>
      </c>
    </row>
    <row r="459" spans="1:6" x14ac:dyDescent="0.2">
      <c r="A459" s="14">
        <v>41608</v>
      </c>
      <c r="B459" s="13">
        <v>58.581400000000002</v>
      </c>
      <c r="C459">
        <f>List1!W516</f>
        <v>106.45988997235206</v>
      </c>
      <c r="D459">
        <f t="shared" si="7"/>
        <v>6236.5693984263453</v>
      </c>
      <c r="E459">
        <f>List1!X516</f>
        <v>6.4790998539157876</v>
      </c>
      <c r="F459">
        <f>SUMPRODUCT(List1!B516:U516,List1!$B$49:$U$49)/D459</f>
        <v>0.1105999490267523</v>
      </c>
    </row>
    <row r="460" spans="1:6" x14ac:dyDescent="0.2">
      <c r="A460" s="14">
        <v>41609</v>
      </c>
      <c r="B460" s="13">
        <v>58.5182</v>
      </c>
      <c r="C460">
        <f>List1!W517</f>
        <v>106.55028906667651</v>
      </c>
      <c r="D460">
        <f t="shared" si="7"/>
        <v>6235.1311256615891</v>
      </c>
      <c r="E460">
        <f>List1!X517</f>
        <v>6.483884364081951</v>
      </c>
      <c r="F460">
        <f>SUMPRODUCT(List1!B517:U517,List1!$B$49:$U$49)/D460</f>
        <v>0.11080115868365656</v>
      </c>
    </row>
    <row r="461" spans="1:6" x14ac:dyDescent="0.2">
      <c r="A461" s="14">
        <v>41612</v>
      </c>
      <c r="B461" s="13">
        <v>58.991100000000003</v>
      </c>
      <c r="C461">
        <f>List1!W518</f>
        <v>106.45710744326085</v>
      </c>
      <c r="D461">
        <f t="shared" si="7"/>
        <v>6280.0218708961456</v>
      </c>
      <c r="E461">
        <f>List1!X518</f>
        <v>6.4790583090641389</v>
      </c>
      <c r="F461">
        <f>SUMPRODUCT(List1!B518:U518,List1!$B$49:$U$49)/D461</f>
        <v>0.10983111535577636</v>
      </c>
    </row>
    <row r="462" spans="1:6" x14ac:dyDescent="0.2">
      <c r="A462" s="14">
        <v>41613</v>
      </c>
      <c r="B462" s="13">
        <v>58.692399999999999</v>
      </c>
      <c r="C462">
        <f>List1!W519</f>
        <v>106.26136783635833</v>
      </c>
      <c r="D462">
        <f t="shared" si="7"/>
        <v>6236.7347055986775</v>
      </c>
      <c r="E462">
        <f>List1!X519</f>
        <v>6.4651145902856122</v>
      </c>
      <c r="F462">
        <f>SUMPRODUCT(List1!B519:U519,List1!$B$49:$U$49)/D462</f>
        <v>0.11015249998782828</v>
      </c>
    </row>
    <row r="463" spans="1:6" x14ac:dyDescent="0.2">
      <c r="A463" s="14">
        <v>41614</v>
      </c>
      <c r="B463" s="13">
        <v>58.928100000000001</v>
      </c>
      <c r="C463">
        <f>List1!W520</f>
        <v>105.98359895465536</v>
      </c>
      <c r="D463">
        <f t="shared" si="7"/>
        <v>6245.4121175598266</v>
      </c>
      <c r="E463">
        <f>List1!X520</f>
        <v>6.4529289202438775</v>
      </c>
      <c r="F463">
        <f>SUMPRODUCT(List1!B520:U520,List1!$B$49:$U$49)/D463</f>
        <v>0.10950512438452754</v>
      </c>
    </row>
    <row r="464" spans="1:6" x14ac:dyDescent="0.2">
      <c r="A464" s="14">
        <v>41615</v>
      </c>
      <c r="B464" s="13">
        <v>59.294800000000002</v>
      </c>
      <c r="C464">
        <f>List1!W521</f>
        <v>106.27039883842956</v>
      </c>
      <c r="D464">
        <f t="shared" si="7"/>
        <v>6301.2820450449135</v>
      </c>
      <c r="E464">
        <f>List1!X521</f>
        <v>6.4778172030328154</v>
      </c>
      <c r="F464">
        <f>SUMPRODUCT(List1!B521:U521,List1!$B$49:$U$49)/D464</f>
        <v>0.10924764402667375</v>
      </c>
    </row>
    <row r="465" spans="1:6" x14ac:dyDescent="0.2">
      <c r="A465" s="14">
        <v>41616</v>
      </c>
      <c r="B465" s="13">
        <v>59.281100000000002</v>
      </c>
      <c r="C465">
        <f>List1!W522</f>
        <v>106.21360766239069</v>
      </c>
      <c r="D465">
        <f t="shared" si="7"/>
        <v>6296.4594971949491</v>
      </c>
      <c r="E465">
        <f>List1!X522</f>
        <v>6.4792809945216252</v>
      </c>
      <c r="F465">
        <f>SUMPRODUCT(List1!B522:U522,List1!$B$49:$U$49)/D465</f>
        <v>0.10929758379182614</v>
      </c>
    </row>
    <row r="466" spans="1:6" x14ac:dyDescent="0.2">
      <c r="A466" s="14">
        <v>41619</v>
      </c>
      <c r="B466" s="13">
        <v>59.2348</v>
      </c>
      <c r="C466">
        <f>List1!W523</f>
        <v>106.30141069516078</v>
      </c>
      <c r="D466">
        <f t="shared" si="7"/>
        <v>6296.7428022457098</v>
      </c>
      <c r="E466">
        <f>List1!X523</f>
        <v>6.4888556221828884</v>
      </c>
      <c r="F466">
        <f>SUMPRODUCT(List1!B523:U523,List1!$B$49:$U$49)/D466</f>
        <v>0.10954465317993627</v>
      </c>
    </row>
    <row r="467" spans="1:6" x14ac:dyDescent="0.2">
      <c r="A467" s="14">
        <v>41620</v>
      </c>
      <c r="B467" s="13">
        <v>58.837000000000003</v>
      </c>
      <c r="C467">
        <f>List1!W524</f>
        <v>106.47489785803242</v>
      </c>
      <c r="D467">
        <f t="shared" si="7"/>
        <v>6264.6635652730538</v>
      </c>
      <c r="E467">
        <f>List1!X524</f>
        <v>6.4972002012091572</v>
      </c>
      <c r="F467">
        <f>SUMPRODUCT(List1!B524:U524,List1!$B$49:$U$49)/D467</f>
        <v>0.11042711561108072</v>
      </c>
    </row>
    <row r="468" spans="1:6" x14ac:dyDescent="0.2">
      <c r="A468" s="14">
        <v>41621</v>
      </c>
      <c r="B468" s="13">
        <v>59.144599999999997</v>
      </c>
      <c r="C468">
        <f>List1!W525</f>
        <v>106.22955899211887</v>
      </c>
      <c r="D468">
        <f t="shared" si="7"/>
        <v>6282.904774765273</v>
      </c>
      <c r="E468">
        <f>List1!X525</f>
        <v>6.4790219119913202</v>
      </c>
      <c r="F468">
        <f>SUMPRODUCT(List1!B525:U525,List1!$B$49:$U$49)/D468</f>
        <v>0.109545451520364</v>
      </c>
    </row>
    <row r="469" spans="1:6" x14ac:dyDescent="0.2">
      <c r="A469" s="14">
        <v>41622</v>
      </c>
      <c r="B469" s="13">
        <v>58.708199999999998</v>
      </c>
      <c r="C469">
        <f>List1!W526</f>
        <v>106.18920314451699</v>
      </c>
      <c r="D469">
        <f t="shared" si="7"/>
        <v>6234.1769760489324</v>
      </c>
      <c r="E469">
        <f>List1!X526</f>
        <v>6.4749001718383496</v>
      </c>
      <c r="F469">
        <f>SUMPRODUCT(List1!B526:U526,List1!$B$49:$U$49)/D469</f>
        <v>0.11028953658668379</v>
      </c>
    </row>
    <row r="470" spans="1:6" x14ac:dyDescent="0.2">
      <c r="A470" s="14">
        <v>41623</v>
      </c>
      <c r="B470" s="13">
        <v>58.898699999999998</v>
      </c>
      <c r="C470">
        <f>List1!W527</f>
        <v>106.10937415406855</v>
      </c>
      <c r="D470">
        <f t="shared" si="7"/>
        <v>6249.704195488237</v>
      </c>
      <c r="E470">
        <f>List1!X527</f>
        <v>6.4752674783445281</v>
      </c>
      <c r="F470">
        <f>SUMPRODUCT(List1!B527:U527,List1!$B$49:$U$49)/D470</f>
        <v>0.10993905601217902</v>
      </c>
    </row>
    <row r="471" spans="1:6" x14ac:dyDescent="0.2">
      <c r="A471" s="14">
        <v>41626</v>
      </c>
      <c r="B471" s="13">
        <v>58.694000000000003</v>
      </c>
      <c r="C471">
        <f>List1!W528</f>
        <v>106.03431056122217</v>
      </c>
      <c r="D471">
        <f t="shared" si="7"/>
        <v>6223.5778240803747</v>
      </c>
      <c r="E471">
        <f>List1!X528</f>
        <v>6.4717318049733228</v>
      </c>
      <c r="F471">
        <f>SUMPRODUCT(List1!B528:U528,List1!$B$49:$U$49)/D471</f>
        <v>0.11026223813291516</v>
      </c>
    </row>
    <row r="472" spans="1:6" x14ac:dyDescent="0.2">
      <c r="A472" s="14">
        <v>41627</v>
      </c>
      <c r="B472" s="13">
        <v>58.611699999999999</v>
      </c>
      <c r="C472">
        <f>List1!W529</f>
        <v>106.33960677945301</v>
      </c>
      <c r="D472">
        <f t="shared" si="7"/>
        <v>6232.7451306752655</v>
      </c>
      <c r="E472">
        <f>List1!X529</f>
        <v>6.4851690623124307</v>
      </c>
      <c r="F472">
        <f>SUMPRODUCT(List1!B529:U529,List1!$B$49:$U$49)/D472</f>
        <v>0.11064632253137908</v>
      </c>
    </row>
    <row r="473" spans="1:6" x14ac:dyDescent="0.2">
      <c r="A473" s="14">
        <v>41628</v>
      </c>
      <c r="B473" s="13">
        <v>58.716999999999999</v>
      </c>
      <c r="C473">
        <f>List1!W530</f>
        <v>106.38364799831896</v>
      </c>
      <c r="D473">
        <f t="shared" si="7"/>
        <v>6246.5286595172947</v>
      </c>
      <c r="E473">
        <f>List1!X530</f>
        <v>6.4956868192443133</v>
      </c>
      <c r="F473">
        <f>SUMPRODUCT(List1!B530:U530,List1!$B$49:$U$49)/D473</f>
        <v>0.11062702146302286</v>
      </c>
    </row>
    <row r="474" spans="1:6" x14ac:dyDescent="0.2">
      <c r="A474" s="14">
        <v>41629</v>
      </c>
      <c r="B474" s="13">
        <v>58.559600000000003</v>
      </c>
      <c r="C474">
        <f>List1!W531</f>
        <v>106.35598447328699</v>
      </c>
      <c r="D474">
        <f t="shared" si="7"/>
        <v>6228.1639083618975</v>
      </c>
      <c r="E474">
        <f>List1!X531</f>
        <v>6.4996117194825462</v>
      </c>
      <c r="F474">
        <f>SUMPRODUCT(List1!B531:U531,List1!$B$49:$U$49)/D474</f>
        <v>0.11099139542419253</v>
      </c>
    </row>
    <row r="475" spans="1:6" x14ac:dyDescent="0.2">
      <c r="A475" s="14">
        <v>41630</v>
      </c>
      <c r="B475" s="13">
        <v>58.315199999999997</v>
      </c>
      <c r="C475">
        <f>List1!W532</f>
        <v>106.14635479038695</v>
      </c>
      <c r="D475">
        <f t="shared" si="7"/>
        <v>6189.9459088723725</v>
      </c>
      <c r="E475">
        <f>List1!X532</f>
        <v>6.4809216035906312</v>
      </c>
      <c r="F475">
        <f>SUMPRODUCT(List1!B532:U532,List1!$B$49:$U$49)/D475</f>
        <v>0.11113606064269062</v>
      </c>
    </row>
    <row r="476" spans="1:6" x14ac:dyDescent="0.2">
      <c r="A476" s="14">
        <v>41633</v>
      </c>
      <c r="B476" s="13">
        <v>58.198900000000002</v>
      </c>
      <c r="C476">
        <f>List1!W533</f>
        <v>105.67933276203449</v>
      </c>
      <c r="D476">
        <f t="shared" si="7"/>
        <v>6150.4209194843697</v>
      </c>
      <c r="E476">
        <f>List1!X533</f>
        <v>6.4496815378699193</v>
      </c>
      <c r="F476">
        <f>SUMPRODUCT(List1!B533:U533,List1!$B$49:$U$49)/D476</f>
        <v>0.11082136497201697</v>
      </c>
    </row>
    <row r="477" spans="1:6" x14ac:dyDescent="0.2">
      <c r="A477" s="14">
        <v>41634</v>
      </c>
      <c r="B477" s="13">
        <v>57.734299999999998</v>
      </c>
      <c r="C477">
        <f>List1!W534</f>
        <v>105.47478425298603</v>
      </c>
      <c r="D477">
        <f t="shared" si="7"/>
        <v>6089.5128364971706</v>
      </c>
      <c r="E477">
        <f>List1!X534</f>
        <v>6.4329812753920228</v>
      </c>
      <c r="F477">
        <f>SUMPRODUCT(List1!B534:U534,List1!$B$49:$U$49)/D477</f>
        <v>0.11142390702566798</v>
      </c>
    </row>
    <row r="478" spans="1:6" x14ac:dyDescent="0.2">
      <c r="A478" s="14">
        <v>41635</v>
      </c>
      <c r="B478" s="13">
        <v>57.4544</v>
      </c>
      <c r="C478">
        <f>List1!W535</f>
        <v>105.51768799684322</v>
      </c>
      <c r="D478">
        <f t="shared" si="7"/>
        <v>6062.4554532458287</v>
      </c>
      <c r="E478">
        <f>List1!X535</f>
        <v>6.4435120998275615</v>
      </c>
      <c r="F478">
        <f>SUMPRODUCT(List1!B535:U535,List1!$B$49:$U$49)/D478</f>
        <v>0.11215001983882109</v>
      </c>
    </row>
    <row r="479" spans="1:6" x14ac:dyDescent="0.2">
      <c r="A479" s="14">
        <v>41636</v>
      </c>
      <c r="B479" s="13">
        <v>57.629100000000001</v>
      </c>
      <c r="C479">
        <f>List1!W536</f>
        <v>105.51404397001642</v>
      </c>
      <c r="D479">
        <f t="shared" si="7"/>
        <v>6080.6793913524734</v>
      </c>
      <c r="E479">
        <f>List1!X536</f>
        <v>6.4435076055610505</v>
      </c>
      <c r="F479">
        <f>SUMPRODUCT(List1!B536:U536,List1!$B$49:$U$49)/D479</f>
        <v>0.11180996415979168</v>
      </c>
    </row>
    <row r="480" spans="1:6" x14ac:dyDescent="0.2">
      <c r="A480" s="14">
        <v>41637</v>
      </c>
      <c r="B480" s="13">
        <v>57.600200000000001</v>
      </c>
      <c r="C480">
        <f>List1!W537</f>
        <v>105.58394030863315</v>
      </c>
      <c r="D480">
        <f t="shared" si="7"/>
        <v>6081.656078565331</v>
      </c>
      <c r="E480">
        <f>List1!X537</f>
        <v>6.4505606127643071</v>
      </c>
      <c r="F480">
        <f>SUMPRODUCT(List1!B537:U537,List1!$B$49:$U$49)/D480</f>
        <v>0.11198851067816271</v>
      </c>
    </row>
    <row r="481" spans="1:6" x14ac:dyDescent="0.2">
      <c r="A481" s="14">
        <v>41648</v>
      </c>
      <c r="B481" s="13">
        <v>57.046300000000002</v>
      </c>
      <c r="C481">
        <f>List1!W538</f>
        <v>105.91746783484446</v>
      </c>
      <c r="D481">
        <f t="shared" si="7"/>
        <v>6042.1996453468873</v>
      </c>
      <c r="E481">
        <f>List1!X538</f>
        <v>6.4744712548311663</v>
      </c>
      <c r="F481">
        <f>SUMPRODUCT(List1!B538:U538,List1!$B$49:$U$49)/D481</f>
        <v>0.11349502517834051</v>
      </c>
    </row>
    <row r="482" spans="1:6" x14ac:dyDescent="0.2">
      <c r="A482" s="14">
        <v>41649</v>
      </c>
      <c r="B482" s="13">
        <v>56.873399999999997</v>
      </c>
      <c r="C482">
        <f>List1!W539</f>
        <v>105.84572784900809</v>
      </c>
      <c r="D482">
        <f t="shared" si="7"/>
        <v>6019.8064182477765</v>
      </c>
      <c r="E482">
        <f>List1!X539</f>
        <v>6.4710391266634995</v>
      </c>
      <c r="F482">
        <f>SUMPRODUCT(List1!B539:U539,List1!$B$49:$U$49)/D482</f>
        <v>0.1137797129530413</v>
      </c>
    </row>
    <row r="483" spans="1:6" x14ac:dyDescent="0.2">
      <c r="A483" s="14">
        <v>41650</v>
      </c>
      <c r="B483" s="13">
        <v>56.995699999999999</v>
      </c>
      <c r="C483">
        <f>List1!W540</f>
        <v>106.01494414547196</v>
      </c>
      <c r="D483">
        <f t="shared" si="7"/>
        <v>6042.3959520320759</v>
      </c>
      <c r="E483">
        <f>List1!X540</f>
        <v>6.4790890137497152</v>
      </c>
      <c r="F483">
        <f>SUMPRODUCT(List1!B540:U540,List1!$B$49:$U$49)/D483</f>
        <v>0.11367680392994059</v>
      </c>
    </row>
    <row r="484" spans="1:6" x14ac:dyDescent="0.2">
      <c r="A484" s="14">
        <v>41651</v>
      </c>
      <c r="B484" s="13">
        <v>56.601900000000001</v>
      </c>
      <c r="C484">
        <f>List1!W541</f>
        <v>105.63880997481292</v>
      </c>
      <c r="D484">
        <f t="shared" si="7"/>
        <v>5979.357358313363</v>
      </c>
      <c r="E484">
        <f>List1!X541</f>
        <v>6.4579211146383164</v>
      </c>
      <c r="F484">
        <f>SUMPRODUCT(List1!B541:U541,List1!$B$49:$U$49)/D484</f>
        <v>0.11409371619394962</v>
      </c>
    </row>
    <row r="485" spans="1:6" x14ac:dyDescent="0.2">
      <c r="A485" s="14">
        <v>41654</v>
      </c>
      <c r="B485" s="13">
        <v>56.356900000000003</v>
      </c>
      <c r="C485">
        <f>List1!W542</f>
        <v>105.7271780137376</v>
      </c>
      <c r="D485">
        <f t="shared" si="7"/>
        <v>5958.4559986024087</v>
      </c>
      <c r="E485">
        <f>List1!X542</f>
        <v>6.4657398547136475</v>
      </c>
      <c r="F485">
        <f>SUMPRODUCT(List1!B542:U542,List1!$B$49:$U$49)/D485</f>
        <v>0.11472845125820702</v>
      </c>
    </row>
    <row r="486" spans="1:6" x14ac:dyDescent="0.2">
      <c r="A486" s="14">
        <v>41655</v>
      </c>
      <c r="B486" s="13">
        <v>56.387799999999999</v>
      </c>
      <c r="C486">
        <f>List1!W543</f>
        <v>105.63178316004775</v>
      </c>
      <c r="D486">
        <f t="shared" si="7"/>
        <v>5956.3438624721402</v>
      </c>
      <c r="E486">
        <f>List1!X543</f>
        <v>6.4646547688519203</v>
      </c>
      <c r="F486">
        <f>SUMPRODUCT(List1!B543:U543,List1!$B$49:$U$49)/D486</f>
        <v>0.11464633783995687</v>
      </c>
    </row>
    <row r="487" spans="1:6" x14ac:dyDescent="0.2">
      <c r="A487" s="14">
        <v>41656</v>
      </c>
      <c r="B487" s="13">
        <v>56.592500000000001</v>
      </c>
      <c r="C487">
        <f>List1!W544</f>
        <v>105.53562191660181</v>
      </c>
      <c r="D487">
        <f t="shared" si="7"/>
        <v>5972.5246833152878</v>
      </c>
      <c r="E487">
        <f>List1!X544</f>
        <v>6.4581950063604756</v>
      </c>
      <c r="F487">
        <f>SUMPRODUCT(List1!B544:U544,List1!$B$49:$U$49)/D487</f>
        <v>0.1141175068491492</v>
      </c>
    </row>
    <row r="488" spans="1:6" x14ac:dyDescent="0.2">
      <c r="A488" s="14">
        <v>41657</v>
      </c>
      <c r="B488" s="13">
        <v>56.759700000000002</v>
      </c>
      <c r="C488">
        <f>List1!W545</f>
        <v>105.46064340745873</v>
      </c>
      <c r="D488">
        <f t="shared" si="7"/>
        <v>5985.9144816143353</v>
      </c>
      <c r="E488">
        <f>List1!X545</f>
        <v>6.4533031081390613</v>
      </c>
      <c r="F488">
        <f>SUMPRODUCT(List1!B545:U545,List1!$B$49:$U$49)/D488</f>
        <v>0.11369515885635514</v>
      </c>
    </row>
    <row r="489" spans="1:6" x14ac:dyDescent="0.2">
      <c r="A489" s="14">
        <v>41658</v>
      </c>
      <c r="B489" s="13">
        <v>56.589199999999998</v>
      </c>
      <c r="C489">
        <f>List1!W546</f>
        <v>105.10388227967883</v>
      </c>
      <c r="D489">
        <f t="shared" si="7"/>
        <v>5947.7446151012009</v>
      </c>
      <c r="E489">
        <f>List1!X546</f>
        <v>6.4281393600751535</v>
      </c>
      <c r="F489">
        <f>SUMPRODUCT(List1!B546:U546,List1!$B$49:$U$49)/D489</f>
        <v>0.11359304178315216</v>
      </c>
    </row>
    <row r="490" spans="1:6" x14ac:dyDescent="0.2">
      <c r="A490" s="14">
        <v>41661</v>
      </c>
      <c r="B490" s="13">
        <v>56.626100000000001</v>
      </c>
      <c r="C490">
        <f>List1!W547</f>
        <v>105.0979944243491</v>
      </c>
      <c r="D490">
        <f t="shared" si="7"/>
        <v>5951.2895420726345</v>
      </c>
      <c r="E490">
        <f>List1!X547</f>
        <v>6.4249765593167547</v>
      </c>
      <c r="F490">
        <f>SUMPRODUCT(List1!B547:U547,List1!$B$49:$U$49)/D490</f>
        <v>0.11346316555999363</v>
      </c>
    </row>
    <row r="491" spans="1:6" x14ac:dyDescent="0.2">
      <c r="A491" s="14">
        <v>41662</v>
      </c>
      <c r="B491" s="13">
        <v>56.411499999999997</v>
      </c>
      <c r="C491">
        <f>List1!W548</f>
        <v>105.13969577341376</v>
      </c>
      <c r="D491">
        <f t="shared" si="7"/>
        <v>5931.0879481219299</v>
      </c>
      <c r="E491">
        <f>List1!X548</f>
        <v>6.4289724890809392</v>
      </c>
      <c r="F491">
        <f>SUMPRODUCT(List1!B548:U548,List1!$B$49:$U$49)/D491</f>
        <v>0.11396563624581761</v>
      </c>
    </row>
    <row r="492" spans="1:6" x14ac:dyDescent="0.2">
      <c r="A492" s="14">
        <v>41663</v>
      </c>
      <c r="B492" s="13">
        <v>56.388800000000003</v>
      </c>
      <c r="C492">
        <f>List1!W549</f>
        <v>105.07579537875421</v>
      </c>
      <c r="D492">
        <f t="shared" si="7"/>
        <v>5925.0980104534956</v>
      </c>
      <c r="E492">
        <f>List1!X549</f>
        <v>6.4318008646859823</v>
      </c>
      <c r="F492">
        <f>SUMPRODUCT(List1!B549:U549,List1!$B$49:$U$49)/D492</f>
        <v>0.11406167296849697</v>
      </c>
    </row>
    <row r="493" spans="1:6" x14ac:dyDescent="0.2">
      <c r="A493" s="14">
        <v>41664</v>
      </c>
      <c r="B493" s="13">
        <v>55.928800000000003</v>
      </c>
      <c r="C493">
        <f>List1!W550</f>
        <v>105.1262901615453</v>
      </c>
      <c r="D493">
        <f t="shared" si="7"/>
        <v>5879.587257187035</v>
      </c>
      <c r="E493">
        <f>List1!X550</f>
        <v>6.438751415222951</v>
      </c>
      <c r="F493">
        <f>SUMPRODUCT(List1!B550:U550,List1!$B$49:$U$49)/D493</f>
        <v>0.11512407588260343</v>
      </c>
    </row>
    <row r="494" spans="1:6" x14ac:dyDescent="0.2">
      <c r="A494" s="14">
        <v>41665</v>
      </c>
      <c r="B494" s="13">
        <v>55.828800000000001</v>
      </c>
      <c r="C494">
        <f>List1!W551</f>
        <v>104.95229399683795</v>
      </c>
      <c r="D494">
        <f t="shared" si="7"/>
        <v>5859.3606310906671</v>
      </c>
      <c r="E494">
        <f>List1!X551</f>
        <v>6.430978465984535</v>
      </c>
      <c r="F494">
        <f>SUMPRODUCT(List1!B551:U551,List1!$B$49:$U$49)/D494</f>
        <v>0.11519105669447552</v>
      </c>
    </row>
    <row r="495" spans="1:6" x14ac:dyDescent="0.2">
      <c r="A495" s="14">
        <v>41668</v>
      </c>
      <c r="B495" s="13">
        <v>56.290799999999997</v>
      </c>
      <c r="C495">
        <f>List1!W552</f>
        <v>104.64374867184753</v>
      </c>
      <c r="D495">
        <f t="shared" si="7"/>
        <v>5890.4803277372348</v>
      </c>
      <c r="E495">
        <f>List1!X552</f>
        <v>6.4098699746952565</v>
      </c>
      <c r="F495">
        <f>SUMPRODUCT(List1!B552:U552,List1!$B$49:$U$49)/D495</f>
        <v>0.11387064981658204</v>
      </c>
    </row>
    <row r="496" spans="1:6" x14ac:dyDescent="0.2">
      <c r="A496" s="14">
        <v>41669</v>
      </c>
      <c r="B496" s="13">
        <v>56.291400000000003</v>
      </c>
      <c r="C496">
        <f>List1!W553</f>
        <v>104.52860670241421</v>
      </c>
      <c r="D496">
        <f t="shared" si="7"/>
        <v>5884.0616113282795</v>
      </c>
      <c r="E496">
        <f>List1!X553</f>
        <v>6.4058473977449388</v>
      </c>
      <c r="F496">
        <f>SUMPRODUCT(List1!B553:U553,List1!$B$49:$U$49)/D496</f>
        <v>0.11379797620497871</v>
      </c>
    </row>
    <row r="497" spans="1:6" x14ac:dyDescent="0.2">
      <c r="A497" s="14">
        <v>41670</v>
      </c>
      <c r="B497" s="13">
        <v>56.183999999999997</v>
      </c>
      <c r="C497">
        <f>List1!W554</f>
        <v>104.43848391678999</v>
      </c>
      <c r="D497">
        <f t="shared" si="7"/>
        <v>5867.7717803809282</v>
      </c>
      <c r="E497">
        <f>List1!X554</f>
        <v>6.4012487126290374</v>
      </c>
      <c r="F497">
        <f>SUMPRODUCT(List1!B554:U554,List1!$B$49:$U$49)/D497</f>
        <v>0.11393365927361949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79998168889431442"/>
  </sheetPr>
  <dimension ref="A1:F507"/>
  <sheetViews>
    <sheetView workbookViewId="0">
      <selection activeCell="D2" sqref="D2"/>
    </sheetView>
  </sheetViews>
  <sheetFormatPr baseColWidth="10" defaultColWidth="8.83203125" defaultRowHeight="15" x14ac:dyDescent="0.2"/>
  <cols>
    <col min="1" max="6" width="12.5" style="1" customWidth="1"/>
  </cols>
  <sheetData>
    <row r="1" spans="1:6" x14ac:dyDescent="0.2">
      <c r="A1" s="4"/>
      <c r="B1" s="4"/>
      <c r="C1" s="4"/>
      <c r="D1" s="4"/>
      <c r="E1" s="4"/>
      <c r="F1" s="4"/>
    </row>
    <row r="2" spans="1:6" s="16" customFormat="1" x14ac:dyDescent="0.2">
      <c r="A2" s="15" t="s">
        <v>0</v>
      </c>
      <c r="B2" s="15" t="s">
        <v>1</v>
      </c>
      <c r="C2" s="15" t="s">
        <v>2</v>
      </c>
      <c r="D2" s="15" t="s">
        <v>211</v>
      </c>
      <c r="E2" s="15" t="s">
        <v>3</v>
      </c>
      <c r="F2" s="15" t="s">
        <v>4</v>
      </c>
    </row>
    <row r="3" spans="1:6" x14ac:dyDescent="0.2">
      <c r="A3" s="12">
        <v>40939</v>
      </c>
      <c r="B3" s="2">
        <v>89.897827000000007</v>
      </c>
      <c r="C3" s="2">
        <v>86.376778000000002</v>
      </c>
      <c r="D3" s="32">
        <v>111.52992999999999</v>
      </c>
      <c r="E3" s="2">
        <v>752</v>
      </c>
      <c r="F3" s="2">
        <v>24.061205000000001</v>
      </c>
    </row>
    <row r="4" spans="1:6" x14ac:dyDescent="0.2">
      <c r="A4" s="12">
        <v>40940</v>
      </c>
      <c r="B4" s="2">
        <v>88.079926</v>
      </c>
      <c r="C4" s="2">
        <v>83.745414999999994</v>
      </c>
      <c r="D4" s="32">
        <v>110.939201</v>
      </c>
      <c r="E4" s="2">
        <v>764.65002400000003</v>
      </c>
      <c r="F4" s="2">
        <v>22.027007999999999</v>
      </c>
    </row>
    <row r="5" spans="1:6" x14ac:dyDescent="0.2">
      <c r="A5" s="12">
        <v>40941</v>
      </c>
      <c r="B5" s="2">
        <v>89.823241999999993</v>
      </c>
      <c r="C5" s="2">
        <v>84.271682999999996</v>
      </c>
      <c r="D5" s="32">
        <v>108.719528</v>
      </c>
      <c r="E5" s="2">
        <v>726.95001200000002</v>
      </c>
      <c r="F5" s="2">
        <v>22.512785000000001</v>
      </c>
    </row>
    <row r="6" spans="1:6" x14ac:dyDescent="0.2">
      <c r="A6" s="12">
        <v>40942</v>
      </c>
      <c r="B6" s="2">
        <v>90.544990999999996</v>
      </c>
      <c r="C6" s="2">
        <v>84.135254000000003</v>
      </c>
      <c r="D6" s="32">
        <v>107.994545</v>
      </c>
      <c r="E6" s="2">
        <v>708.01000999999997</v>
      </c>
      <c r="F6" s="2">
        <v>23.233861999999998</v>
      </c>
    </row>
    <row r="7" spans="1:6" x14ac:dyDescent="0.2">
      <c r="A7" s="12">
        <v>40943</v>
      </c>
      <c r="B7" s="2">
        <v>88.126694000000001</v>
      </c>
      <c r="C7" s="2">
        <v>80.656006000000005</v>
      </c>
      <c r="D7" s="32">
        <v>103.28668999999999</v>
      </c>
      <c r="E7" s="2">
        <v>683.57000700000003</v>
      </c>
      <c r="F7" s="2">
        <v>23.120011999999999</v>
      </c>
    </row>
    <row r="8" spans="1:6" x14ac:dyDescent="0.2">
      <c r="A8" s="12">
        <v>40946</v>
      </c>
      <c r="B8" s="2">
        <v>89.054657000000006</v>
      </c>
      <c r="C8" s="2">
        <v>78.599648000000002</v>
      </c>
      <c r="D8" s="32">
        <v>103.86844600000001</v>
      </c>
      <c r="E8" s="2">
        <v>682.73999000000003</v>
      </c>
      <c r="F8" s="2">
        <v>22.710135999999999</v>
      </c>
    </row>
    <row r="9" spans="1:6" x14ac:dyDescent="0.2">
      <c r="A9" s="12">
        <v>40947</v>
      </c>
      <c r="B9" s="2">
        <v>89.035904000000002</v>
      </c>
      <c r="C9" s="2">
        <v>79.886086000000006</v>
      </c>
      <c r="D9" s="32">
        <v>104.727676</v>
      </c>
      <c r="E9" s="2">
        <v>678.10998500000005</v>
      </c>
      <c r="F9" s="2">
        <v>21.973880999999999</v>
      </c>
    </row>
    <row r="10" spans="1:6" x14ac:dyDescent="0.2">
      <c r="A10" s="12">
        <v>40948</v>
      </c>
      <c r="B10" s="2">
        <v>88.361023000000003</v>
      </c>
      <c r="C10" s="2">
        <v>81.192008999999999</v>
      </c>
      <c r="D10" s="32">
        <v>105.202034</v>
      </c>
      <c r="E10" s="2">
        <v>684.11999500000002</v>
      </c>
      <c r="F10" s="2">
        <v>21.733601</v>
      </c>
    </row>
    <row r="11" spans="1:6" x14ac:dyDescent="0.2">
      <c r="A11" s="12">
        <v>40949</v>
      </c>
      <c r="B11" s="2">
        <v>87.826744000000005</v>
      </c>
      <c r="C11" s="2">
        <v>80.022514000000001</v>
      </c>
      <c r="D11" s="32">
        <v>104.477081</v>
      </c>
      <c r="E11" s="2">
        <v>683.10998500000005</v>
      </c>
      <c r="F11" s="2">
        <v>21.423560999999999</v>
      </c>
    </row>
    <row r="12" spans="1:6" x14ac:dyDescent="0.2">
      <c r="A12" s="12">
        <v>40950</v>
      </c>
      <c r="B12" s="2">
        <v>88.098572000000004</v>
      </c>
      <c r="C12" s="2">
        <v>82.731842</v>
      </c>
      <c r="D12" s="32">
        <v>105.551109</v>
      </c>
      <c r="E12" s="2">
        <v>682.40002400000003</v>
      </c>
      <c r="F12" s="2">
        <v>22.493186999999999</v>
      </c>
    </row>
    <row r="13" spans="1:6" x14ac:dyDescent="0.2">
      <c r="A13" s="12">
        <v>40954</v>
      </c>
      <c r="B13" s="2">
        <v>90.582465999999997</v>
      </c>
      <c r="C13" s="2">
        <v>83.989067000000006</v>
      </c>
      <c r="D13" s="32">
        <v>106.669899</v>
      </c>
      <c r="E13" s="2">
        <v>691</v>
      </c>
      <c r="F13" s="2">
        <v>22.524189</v>
      </c>
    </row>
    <row r="14" spans="1:6" x14ac:dyDescent="0.2">
      <c r="A14" s="12">
        <v>40955</v>
      </c>
      <c r="B14" s="2">
        <v>91.969711000000004</v>
      </c>
      <c r="C14" s="2">
        <v>84.992881999999994</v>
      </c>
      <c r="D14" s="32">
        <v>106.186577</v>
      </c>
      <c r="E14" s="2">
        <v>708.40002400000003</v>
      </c>
      <c r="F14" s="2">
        <v>23.214024999999999</v>
      </c>
    </row>
    <row r="15" spans="1:6" x14ac:dyDescent="0.2">
      <c r="A15" s="12">
        <v>40956</v>
      </c>
      <c r="B15" s="2">
        <v>90.226287999999997</v>
      </c>
      <c r="C15" s="2">
        <v>83.852615</v>
      </c>
      <c r="D15" s="32">
        <v>104.87088</v>
      </c>
      <c r="E15" s="2">
        <v>697.34997599999997</v>
      </c>
      <c r="F15" s="2">
        <v>23.082257999999999</v>
      </c>
    </row>
    <row r="16" spans="1:6" x14ac:dyDescent="0.2">
      <c r="A16" s="12">
        <v>40957</v>
      </c>
      <c r="B16" s="2">
        <v>90.020072999999996</v>
      </c>
      <c r="C16" s="2">
        <v>84.583541999999994</v>
      </c>
      <c r="D16" s="32">
        <v>104.29806499999999</v>
      </c>
      <c r="E16" s="2">
        <v>700.90997300000004</v>
      </c>
      <c r="F16" s="2">
        <v>23.059007999999999</v>
      </c>
    </row>
    <row r="17" spans="1:6" x14ac:dyDescent="0.2">
      <c r="A17" s="12">
        <v>40960</v>
      </c>
      <c r="B17" s="2">
        <v>90.807411000000002</v>
      </c>
      <c r="C17" s="2">
        <v>85.587372000000002</v>
      </c>
      <c r="D17" s="32">
        <v>105.318398</v>
      </c>
      <c r="E17" s="2">
        <v>706.46002199999998</v>
      </c>
      <c r="F17" s="2">
        <v>23.485303999999999</v>
      </c>
    </row>
    <row r="18" spans="1:6" x14ac:dyDescent="0.2">
      <c r="A18" s="12">
        <v>40961</v>
      </c>
      <c r="B18" s="2">
        <v>88.754677000000001</v>
      </c>
      <c r="C18" s="2">
        <v>84.018287999999998</v>
      </c>
      <c r="D18" s="32">
        <v>104.629211</v>
      </c>
      <c r="E18" s="2">
        <v>695.84997599999997</v>
      </c>
      <c r="F18" s="2">
        <v>22.477688000000001</v>
      </c>
    </row>
    <row r="19" spans="1:6" x14ac:dyDescent="0.2">
      <c r="A19" s="12">
        <v>40962</v>
      </c>
      <c r="B19" s="2">
        <v>90.076308999999995</v>
      </c>
      <c r="C19" s="2">
        <v>84.222954000000001</v>
      </c>
      <c r="D19" s="32">
        <v>104.77243</v>
      </c>
      <c r="E19" s="2">
        <v>699.55999799999995</v>
      </c>
      <c r="F19" s="2">
        <v>22.121148999999999</v>
      </c>
    </row>
    <row r="20" spans="1:6" x14ac:dyDescent="0.2">
      <c r="A20" s="12">
        <v>40963</v>
      </c>
      <c r="B20" s="2">
        <v>90.694946000000002</v>
      </c>
      <c r="C20" s="2">
        <v>85.197547999999998</v>
      </c>
      <c r="D20" s="32">
        <v>105.944931</v>
      </c>
      <c r="E20" s="2">
        <v>705.75</v>
      </c>
      <c r="F20" s="2">
        <v>22.214157</v>
      </c>
    </row>
    <row r="21" spans="1:6" x14ac:dyDescent="0.2">
      <c r="A21" s="12">
        <v>40964</v>
      </c>
      <c r="B21" s="2">
        <v>90.835548000000003</v>
      </c>
      <c r="C21" s="2">
        <v>85.343727000000001</v>
      </c>
      <c r="D21" s="32">
        <v>105.56616200000001</v>
      </c>
      <c r="E21" s="2">
        <v>705.07000700000003</v>
      </c>
      <c r="F21" s="2">
        <v>22.477688000000001</v>
      </c>
    </row>
    <row r="22" spans="1:6" x14ac:dyDescent="0.2">
      <c r="A22" s="12">
        <v>40967</v>
      </c>
      <c r="B22" s="2">
        <v>90.629340999999997</v>
      </c>
      <c r="C22" s="2">
        <v>84.710243000000006</v>
      </c>
      <c r="D22" s="32">
        <v>105.683403</v>
      </c>
      <c r="E22" s="2">
        <v>697.77002000000005</v>
      </c>
      <c r="F22" s="2">
        <v>22.547440999999999</v>
      </c>
    </row>
    <row r="23" spans="1:6" x14ac:dyDescent="0.2">
      <c r="A23" s="12">
        <v>40968</v>
      </c>
      <c r="B23" s="2">
        <v>94.228645</v>
      </c>
      <c r="C23" s="2">
        <v>87.809387000000001</v>
      </c>
      <c r="D23" s="32">
        <v>107.180397</v>
      </c>
      <c r="E23" s="2">
        <v>718.80999799999995</v>
      </c>
      <c r="F23" s="2">
        <v>22.965997999999999</v>
      </c>
    </row>
    <row r="24" spans="1:6" x14ac:dyDescent="0.2">
      <c r="A24" s="12">
        <v>40969</v>
      </c>
      <c r="B24" s="2">
        <v>94.434853000000004</v>
      </c>
      <c r="C24" s="2">
        <v>87.604729000000006</v>
      </c>
      <c r="D24" s="32">
        <v>106.846733</v>
      </c>
      <c r="E24" s="2">
        <v>718.84997599999997</v>
      </c>
      <c r="F24" s="2">
        <v>23.415548000000001</v>
      </c>
    </row>
    <row r="25" spans="1:6" x14ac:dyDescent="0.2">
      <c r="A25" s="12">
        <v>40970</v>
      </c>
      <c r="B25" s="2">
        <v>95.137848000000005</v>
      </c>
      <c r="C25" s="2">
        <v>87.458534</v>
      </c>
      <c r="D25" s="32">
        <v>105.232483</v>
      </c>
      <c r="E25" s="2">
        <v>712.419983</v>
      </c>
      <c r="F25" s="2">
        <v>23.927112999999999</v>
      </c>
    </row>
    <row r="26" spans="1:6" x14ac:dyDescent="0.2">
      <c r="A26" s="12">
        <v>40971</v>
      </c>
      <c r="B26" s="2">
        <v>96.553184999999999</v>
      </c>
      <c r="C26" s="2">
        <v>87.760681000000005</v>
      </c>
      <c r="D26" s="32">
        <v>105.67437</v>
      </c>
      <c r="E26" s="2">
        <v>710.89001499999995</v>
      </c>
      <c r="F26" s="2">
        <v>24.144134999999999</v>
      </c>
    </row>
    <row r="27" spans="1:6" x14ac:dyDescent="0.2">
      <c r="A27" s="12">
        <v>40974</v>
      </c>
      <c r="B27" s="2">
        <v>95.484656999999999</v>
      </c>
      <c r="C27" s="2">
        <v>86.055167999999995</v>
      </c>
      <c r="D27" s="32">
        <v>105.647308</v>
      </c>
      <c r="E27" s="2">
        <v>695.15997300000004</v>
      </c>
      <c r="F27" s="2">
        <v>24.415417000000001</v>
      </c>
    </row>
    <row r="28" spans="1:6" x14ac:dyDescent="0.2">
      <c r="A28" s="12">
        <v>40975</v>
      </c>
      <c r="B28" s="2">
        <v>94.697304000000003</v>
      </c>
      <c r="C28" s="2">
        <v>84.642028999999994</v>
      </c>
      <c r="D28" s="32">
        <v>106.792625</v>
      </c>
      <c r="E28" s="2">
        <v>693.96997099999999</v>
      </c>
      <c r="F28" s="2">
        <v>23.307034999999999</v>
      </c>
    </row>
    <row r="29" spans="1:6" x14ac:dyDescent="0.2">
      <c r="A29" s="12">
        <v>40976</v>
      </c>
      <c r="B29" s="2">
        <v>94.781654000000003</v>
      </c>
      <c r="C29" s="2">
        <v>84.963615000000004</v>
      </c>
      <c r="D29" s="32">
        <v>107.892822</v>
      </c>
      <c r="E29" s="2">
        <v>705.23999000000003</v>
      </c>
      <c r="F29" s="2">
        <v>23.485303999999999</v>
      </c>
    </row>
    <row r="30" spans="1:6" x14ac:dyDescent="0.2">
      <c r="A30" s="12">
        <v>40977</v>
      </c>
      <c r="B30" s="2">
        <v>94.828529000000003</v>
      </c>
      <c r="C30" s="2">
        <v>84.681015000000002</v>
      </c>
      <c r="D30" s="32">
        <v>108.199448</v>
      </c>
      <c r="E30" s="2">
        <v>712.82000700000003</v>
      </c>
      <c r="F30" s="2">
        <v>23.121016000000001</v>
      </c>
    </row>
    <row r="31" spans="1:6" x14ac:dyDescent="0.2">
      <c r="A31" s="12">
        <v>40978</v>
      </c>
      <c r="B31" s="2">
        <v>95.850196999999994</v>
      </c>
      <c r="C31" s="2">
        <v>86.328048999999993</v>
      </c>
      <c r="D31" s="32">
        <v>109.61528</v>
      </c>
      <c r="E31" s="2">
        <v>726.82000700000003</v>
      </c>
      <c r="F31" s="2">
        <v>23.679081</v>
      </c>
    </row>
    <row r="32" spans="1:6" x14ac:dyDescent="0.2">
      <c r="A32" s="12">
        <v>40981</v>
      </c>
      <c r="B32" s="2">
        <v>96.093909999999994</v>
      </c>
      <c r="C32" s="2">
        <v>86.610664</v>
      </c>
      <c r="D32" s="32">
        <v>110.832741</v>
      </c>
      <c r="E32" s="2">
        <v>730.48999000000003</v>
      </c>
      <c r="F32" s="2">
        <v>23.214024999999999</v>
      </c>
    </row>
    <row r="33" spans="1:6" x14ac:dyDescent="0.2">
      <c r="A33" s="12">
        <v>40982</v>
      </c>
      <c r="B33" s="2">
        <v>98.024780000000007</v>
      </c>
      <c r="C33" s="2">
        <v>87.088218999999995</v>
      </c>
      <c r="D33" s="32">
        <v>111.310692</v>
      </c>
      <c r="E33" s="2">
        <v>728.330017</v>
      </c>
      <c r="F33" s="2">
        <v>22.973745000000001</v>
      </c>
    </row>
    <row r="34" spans="1:6" x14ac:dyDescent="0.2">
      <c r="A34" s="12">
        <v>40983</v>
      </c>
      <c r="B34" s="2">
        <v>99.327659999999995</v>
      </c>
      <c r="C34" s="2">
        <v>87.721687000000003</v>
      </c>
      <c r="D34" s="32">
        <v>111.391869</v>
      </c>
      <c r="E34" s="2">
        <v>736.09002699999996</v>
      </c>
      <c r="F34" s="2">
        <v>23.648077000000001</v>
      </c>
    </row>
    <row r="35" spans="1:6" x14ac:dyDescent="0.2">
      <c r="A35" s="12">
        <v>40984</v>
      </c>
      <c r="B35" s="2">
        <v>99.168296999999995</v>
      </c>
      <c r="C35" s="2">
        <v>89.086098000000007</v>
      </c>
      <c r="D35" s="32">
        <v>111.067215</v>
      </c>
      <c r="E35" s="2">
        <v>737.78002900000001</v>
      </c>
      <c r="F35" s="2">
        <v>24.446421000000001</v>
      </c>
    </row>
    <row r="36" spans="1:6" x14ac:dyDescent="0.2">
      <c r="A36" s="12">
        <v>40985</v>
      </c>
      <c r="B36" s="2">
        <v>99.280777</v>
      </c>
      <c r="C36" s="2">
        <v>89.963202999999993</v>
      </c>
      <c r="D36" s="32">
        <v>111.896873</v>
      </c>
      <c r="E36" s="2">
        <v>737.59997599999997</v>
      </c>
      <c r="F36" s="2">
        <v>24.283653000000001</v>
      </c>
    </row>
    <row r="37" spans="1:6" x14ac:dyDescent="0.2">
      <c r="A37" s="12">
        <v>40988</v>
      </c>
      <c r="B37" s="2">
        <v>99.271407999999994</v>
      </c>
      <c r="C37" s="2">
        <v>90.002196999999995</v>
      </c>
      <c r="D37" s="32">
        <v>111.653397</v>
      </c>
      <c r="E37" s="2">
        <v>742.09002699999996</v>
      </c>
      <c r="F37" s="2">
        <v>24.120885999999999</v>
      </c>
    </row>
    <row r="38" spans="1:6" x14ac:dyDescent="0.2">
      <c r="A38" s="12">
        <v>40989</v>
      </c>
      <c r="B38" s="2">
        <v>100.030655</v>
      </c>
      <c r="C38" s="2">
        <v>89.427199999999999</v>
      </c>
      <c r="D38" s="32">
        <v>111.66239899999999</v>
      </c>
      <c r="E38" s="2">
        <v>740.75</v>
      </c>
      <c r="F38" s="2">
        <v>23.981366999999999</v>
      </c>
    </row>
    <row r="39" spans="1:6" x14ac:dyDescent="0.2">
      <c r="A39" s="12">
        <v>40990</v>
      </c>
      <c r="B39" s="2">
        <v>99.477622999999994</v>
      </c>
      <c r="C39" s="2">
        <v>89.787796</v>
      </c>
      <c r="D39" s="32">
        <v>111.99608600000001</v>
      </c>
      <c r="E39" s="2">
        <v>738.05999799999995</v>
      </c>
      <c r="F39" s="2">
        <v>23.407796999999999</v>
      </c>
    </row>
    <row r="40" spans="1:6" x14ac:dyDescent="0.2">
      <c r="A40" s="12">
        <v>40991</v>
      </c>
      <c r="B40" s="2">
        <v>99.046454999999995</v>
      </c>
      <c r="C40" s="2">
        <v>89.573402000000002</v>
      </c>
      <c r="D40" s="32">
        <v>111.18444100000001</v>
      </c>
      <c r="E40" s="2">
        <v>735.29998799999998</v>
      </c>
      <c r="F40" s="2">
        <v>23.578320000000001</v>
      </c>
    </row>
    <row r="41" spans="1:6" x14ac:dyDescent="0.2">
      <c r="A41" s="12">
        <v>40995</v>
      </c>
      <c r="B41" s="2">
        <v>98.596549999999993</v>
      </c>
      <c r="C41" s="2">
        <v>88.920402999999993</v>
      </c>
      <c r="D41" s="32">
        <v>111.07622499999999</v>
      </c>
      <c r="E41" s="2">
        <v>733.53002900000001</v>
      </c>
      <c r="F41" s="2">
        <v>23.578320000000001</v>
      </c>
    </row>
    <row r="42" spans="1:6" x14ac:dyDescent="0.2">
      <c r="A42" s="12">
        <v>40996</v>
      </c>
      <c r="B42" s="2">
        <v>100.930466</v>
      </c>
      <c r="C42" s="2">
        <v>90.421265000000005</v>
      </c>
      <c r="D42" s="32">
        <v>111.797676</v>
      </c>
      <c r="E42" s="2">
        <v>744.77002000000005</v>
      </c>
      <c r="F42" s="2">
        <v>23.524063000000002</v>
      </c>
    </row>
    <row r="43" spans="1:6" x14ac:dyDescent="0.2">
      <c r="A43" s="12">
        <v>40997</v>
      </c>
      <c r="B43" s="2">
        <v>102.69261899999999</v>
      </c>
      <c r="C43" s="2">
        <v>91.425078999999997</v>
      </c>
      <c r="D43" s="32">
        <v>113.47506</v>
      </c>
      <c r="E43" s="2">
        <v>750.53002900000001</v>
      </c>
      <c r="F43" s="2">
        <v>23.973616</v>
      </c>
    </row>
    <row r="44" spans="1:6" x14ac:dyDescent="0.2">
      <c r="A44" s="12">
        <v>40998</v>
      </c>
      <c r="B44" s="2">
        <v>102.158356</v>
      </c>
      <c r="C44" s="2">
        <v>92.097549000000001</v>
      </c>
      <c r="D44" s="32">
        <v>113.339783</v>
      </c>
      <c r="E44" s="2">
        <v>744.95001200000002</v>
      </c>
      <c r="F44" s="2">
        <v>23.392296000000002</v>
      </c>
    </row>
    <row r="45" spans="1:6" x14ac:dyDescent="0.2">
      <c r="A45" s="12">
        <v>40999</v>
      </c>
      <c r="B45" s="2">
        <v>103.095665</v>
      </c>
      <c r="C45" s="2">
        <v>93.432715999999999</v>
      </c>
      <c r="D45" s="32">
        <v>114.54821</v>
      </c>
      <c r="E45" s="2">
        <v>749.90997300000004</v>
      </c>
      <c r="F45" s="2">
        <v>22.919487</v>
      </c>
    </row>
    <row r="46" spans="1:6" x14ac:dyDescent="0.2">
      <c r="A46" s="12">
        <v>41002</v>
      </c>
      <c r="B46" s="2">
        <v>104.154839</v>
      </c>
      <c r="C46" s="2">
        <v>92.633574999999993</v>
      </c>
      <c r="D46" s="32">
        <v>115.044189</v>
      </c>
      <c r="E46" s="2">
        <v>745.28997800000002</v>
      </c>
      <c r="F46" s="2">
        <v>22.927242</v>
      </c>
    </row>
    <row r="47" spans="1:6" x14ac:dyDescent="0.2">
      <c r="A47" s="12">
        <v>41003</v>
      </c>
      <c r="B47" s="2">
        <v>102.926964</v>
      </c>
      <c r="C47" s="2">
        <v>91.951355000000007</v>
      </c>
      <c r="D47" s="32">
        <v>114.872849</v>
      </c>
      <c r="E47" s="2">
        <v>737.79998799999998</v>
      </c>
      <c r="F47" s="2">
        <v>22.423431000000001</v>
      </c>
    </row>
    <row r="48" spans="1:6" x14ac:dyDescent="0.2">
      <c r="A48" s="12">
        <v>41004</v>
      </c>
      <c r="B48" s="2">
        <v>104.00485999999999</v>
      </c>
      <c r="C48" s="2">
        <v>92.527512000000002</v>
      </c>
      <c r="D48" s="32">
        <v>114.9991</v>
      </c>
      <c r="E48" s="2">
        <v>745.69000200000005</v>
      </c>
      <c r="F48" s="2">
        <v>22.710215000000002</v>
      </c>
    </row>
    <row r="49" spans="1:6" x14ac:dyDescent="0.2">
      <c r="A49" s="12">
        <v>41005</v>
      </c>
      <c r="B49" s="2">
        <v>101.736557</v>
      </c>
      <c r="C49" s="2">
        <v>91.316612000000006</v>
      </c>
      <c r="D49" s="32">
        <v>115.558228</v>
      </c>
      <c r="E49" s="2">
        <v>740.28002900000001</v>
      </c>
      <c r="F49" s="2">
        <v>22.578447000000001</v>
      </c>
    </row>
    <row r="50" spans="1:6" x14ac:dyDescent="0.2">
      <c r="A50" s="12">
        <v>41006</v>
      </c>
      <c r="B50" s="2">
        <v>101.849045</v>
      </c>
      <c r="C50" s="2">
        <v>91.590027000000006</v>
      </c>
      <c r="D50" s="32">
        <v>115.39589700000001</v>
      </c>
      <c r="E50" s="2">
        <v>739.15002400000003</v>
      </c>
      <c r="F50" s="2">
        <v>23.369043000000001</v>
      </c>
    </row>
    <row r="51" spans="1:6" x14ac:dyDescent="0.2">
      <c r="A51" s="12">
        <v>41009</v>
      </c>
      <c r="B51" s="2">
        <v>102.18647</v>
      </c>
      <c r="C51" s="2">
        <v>91.277557000000002</v>
      </c>
      <c r="D51" s="32">
        <v>115.03518699999999</v>
      </c>
      <c r="E51" s="2">
        <v>736.09997599999997</v>
      </c>
      <c r="F51" s="2">
        <v>23.493057</v>
      </c>
    </row>
    <row r="52" spans="1:6" x14ac:dyDescent="0.2">
      <c r="A52" s="12">
        <v>41010</v>
      </c>
      <c r="B52" s="2">
        <v>103.517471</v>
      </c>
      <c r="C52" s="2">
        <v>91.658385999999993</v>
      </c>
      <c r="D52" s="32">
        <v>115.080269</v>
      </c>
      <c r="E52" s="2">
        <v>743.09002699999996</v>
      </c>
      <c r="F52" s="2">
        <v>24.182887999999998</v>
      </c>
    </row>
    <row r="53" spans="1:6" x14ac:dyDescent="0.2">
      <c r="A53" s="12">
        <v>41011</v>
      </c>
      <c r="B53" s="2">
        <v>105.017174</v>
      </c>
      <c r="C53" s="2">
        <v>93.504065999999995</v>
      </c>
      <c r="D53" s="32">
        <v>114.430977</v>
      </c>
      <c r="E53" s="2">
        <v>751.71997099999999</v>
      </c>
      <c r="F53" s="2">
        <v>24.322409</v>
      </c>
    </row>
    <row r="54" spans="1:6" x14ac:dyDescent="0.2">
      <c r="A54" s="12">
        <v>41012</v>
      </c>
      <c r="B54" s="2">
        <v>105.07341</v>
      </c>
      <c r="C54" s="2">
        <v>93.914207000000005</v>
      </c>
      <c r="D54" s="32">
        <v>114.990082</v>
      </c>
      <c r="E54" s="2">
        <v>753.20001200000002</v>
      </c>
      <c r="F54" s="2">
        <v>23.965865999999998</v>
      </c>
    </row>
    <row r="55" spans="1:6" x14ac:dyDescent="0.2">
      <c r="A55" s="12">
        <v>41013</v>
      </c>
      <c r="B55" s="2">
        <v>102.96444700000001</v>
      </c>
      <c r="C55" s="2">
        <v>94.412254000000004</v>
      </c>
      <c r="D55" s="32">
        <v>115.23358899999999</v>
      </c>
      <c r="E55" s="2">
        <v>759</v>
      </c>
      <c r="F55" s="2">
        <v>23.756585999999999</v>
      </c>
    </row>
    <row r="56" spans="1:6" x14ac:dyDescent="0.2">
      <c r="A56" s="12">
        <v>41016</v>
      </c>
      <c r="B56" s="2">
        <v>100.74299600000001</v>
      </c>
      <c r="C56" s="2">
        <v>95.379028000000005</v>
      </c>
      <c r="D56" s="32">
        <v>116.198517</v>
      </c>
      <c r="E56" s="2">
        <v>766.60998500000005</v>
      </c>
      <c r="F56" s="2">
        <v>24.074376999999998</v>
      </c>
    </row>
    <row r="57" spans="1:6" x14ac:dyDescent="0.2">
      <c r="A57" s="12">
        <v>41017</v>
      </c>
      <c r="B57" s="2">
        <v>100.20874000000001</v>
      </c>
      <c r="C57" s="2">
        <v>94.959106000000006</v>
      </c>
      <c r="D57" s="32">
        <v>116.20755</v>
      </c>
      <c r="E57" s="2">
        <v>753.92999299999997</v>
      </c>
      <c r="F57" s="2">
        <v>24.61694</v>
      </c>
    </row>
    <row r="58" spans="1:6" x14ac:dyDescent="0.2">
      <c r="A58" s="12">
        <v>41018</v>
      </c>
      <c r="B58" s="2">
        <v>100.414948</v>
      </c>
      <c r="C58" s="2">
        <v>95.603622000000001</v>
      </c>
      <c r="D58" s="32">
        <v>115.927986</v>
      </c>
      <c r="E58" s="2">
        <v>752.669983</v>
      </c>
      <c r="F58" s="2">
        <v>24.694454</v>
      </c>
    </row>
    <row r="59" spans="1:6" x14ac:dyDescent="0.2">
      <c r="A59" s="12">
        <v>41019</v>
      </c>
      <c r="B59" s="2">
        <v>99.327659999999995</v>
      </c>
      <c r="C59" s="2">
        <v>95.25206</v>
      </c>
      <c r="D59" s="32">
        <v>113.43898799999999</v>
      </c>
      <c r="E59" s="2">
        <v>759.14001499999995</v>
      </c>
      <c r="F59" s="2">
        <v>24.601438999999999</v>
      </c>
    </row>
    <row r="60" spans="1:6" x14ac:dyDescent="0.2">
      <c r="A60" s="12">
        <v>41020</v>
      </c>
      <c r="B60" s="2">
        <v>99.055831999999995</v>
      </c>
      <c r="C60" s="2">
        <v>95.164185000000003</v>
      </c>
      <c r="D60" s="32">
        <v>113.17746699999999</v>
      </c>
      <c r="E60" s="2">
        <v>718.77002000000005</v>
      </c>
      <c r="F60" s="2">
        <v>24.919232999999998</v>
      </c>
    </row>
    <row r="61" spans="1:6" x14ac:dyDescent="0.2">
      <c r="A61" s="12">
        <v>41023</v>
      </c>
      <c r="B61" s="2">
        <v>98.493446000000006</v>
      </c>
      <c r="C61" s="2">
        <v>94.705223000000004</v>
      </c>
      <c r="D61" s="32">
        <v>114.945007</v>
      </c>
      <c r="E61" s="2">
        <v>723.15002400000003</v>
      </c>
      <c r="F61" s="2">
        <v>24.640198000000002</v>
      </c>
    </row>
    <row r="62" spans="1:6" x14ac:dyDescent="0.2">
      <c r="A62" s="12">
        <v>41024</v>
      </c>
      <c r="B62" s="2">
        <v>97.809196</v>
      </c>
      <c r="C62" s="2">
        <v>94.988395999999995</v>
      </c>
      <c r="D62" s="32">
        <v>115.17044799999999</v>
      </c>
      <c r="E62" s="2">
        <v>708.14001499999995</v>
      </c>
      <c r="F62" s="2">
        <v>25.957851000000002</v>
      </c>
    </row>
    <row r="63" spans="1:6" x14ac:dyDescent="0.2">
      <c r="A63" s="12">
        <v>41025</v>
      </c>
      <c r="B63" s="2">
        <v>91.688514999999995</v>
      </c>
      <c r="C63" s="2">
        <v>96.072372000000001</v>
      </c>
      <c r="D63" s="32">
        <v>115.702538</v>
      </c>
      <c r="E63" s="2">
        <v>705.84002699999996</v>
      </c>
      <c r="F63" s="2">
        <v>26.229133999999998</v>
      </c>
    </row>
    <row r="64" spans="1:6" x14ac:dyDescent="0.2">
      <c r="A64" s="12">
        <v>41026</v>
      </c>
      <c r="B64" s="2">
        <v>88.885932999999994</v>
      </c>
      <c r="C64" s="2">
        <v>94.900527999999994</v>
      </c>
      <c r="D64" s="32">
        <v>115.359848</v>
      </c>
      <c r="E64" s="2">
        <v>691.02002000000005</v>
      </c>
      <c r="F64" s="2">
        <v>25.957851000000002</v>
      </c>
    </row>
    <row r="65" spans="1:6" x14ac:dyDescent="0.2">
      <c r="A65" s="12">
        <v>41027</v>
      </c>
      <c r="B65" s="2">
        <v>87.864234999999994</v>
      </c>
      <c r="C65" s="2">
        <v>94.714980999999995</v>
      </c>
      <c r="D65" s="32">
        <v>114.070244</v>
      </c>
      <c r="E65" s="2">
        <v>693.01000999999997</v>
      </c>
      <c r="F65" s="2">
        <v>26.027612999999999</v>
      </c>
    </row>
    <row r="66" spans="1:6" x14ac:dyDescent="0.2">
      <c r="A66" s="12">
        <v>41030</v>
      </c>
      <c r="B66" s="2">
        <v>87.770515000000003</v>
      </c>
      <c r="C66" s="2">
        <v>95.476685000000003</v>
      </c>
      <c r="D66" s="32">
        <v>115.612343</v>
      </c>
      <c r="E66" s="2">
        <v>698.21002199999998</v>
      </c>
      <c r="F66" s="2">
        <v>26.058610999999999</v>
      </c>
    </row>
    <row r="67" spans="1:6" x14ac:dyDescent="0.2">
      <c r="A67" s="12">
        <v>41031</v>
      </c>
      <c r="B67" s="2">
        <v>89.213973999999993</v>
      </c>
      <c r="C67" s="2">
        <v>94.187629999999999</v>
      </c>
      <c r="D67" s="32">
        <v>115.79270200000001</v>
      </c>
      <c r="E67" s="2">
        <v>692.35998500000005</v>
      </c>
      <c r="F67" s="2">
        <v>25.237017000000002</v>
      </c>
    </row>
    <row r="68" spans="1:6" x14ac:dyDescent="0.2">
      <c r="A68" s="12">
        <v>41032</v>
      </c>
      <c r="B68" s="2">
        <v>88.286034000000001</v>
      </c>
      <c r="C68" s="2">
        <v>93.992339999999999</v>
      </c>
      <c r="D68" s="32">
        <v>116.631371</v>
      </c>
      <c r="E68" s="2">
        <v>695.70001200000002</v>
      </c>
      <c r="F68" s="2">
        <v>24.810607999999998</v>
      </c>
    </row>
    <row r="69" spans="1:6" x14ac:dyDescent="0.2">
      <c r="A69" s="12">
        <v>41033</v>
      </c>
      <c r="B69" s="2">
        <v>87.927695999999997</v>
      </c>
      <c r="C69" s="2">
        <v>93.933739000000003</v>
      </c>
      <c r="D69" s="32">
        <v>116.586296</v>
      </c>
      <c r="E69" s="2">
        <v>701.42999299999997</v>
      </c>
      <c r="F69" s="2">
        <v>24.936952999999999</v>
      </c>
    </row>
    <row r="70" spans="1:6" x14ac:dyDescent="0.2">
      <c r="A70" s="12">
        <v>41034</v>
      </c>
      <c r="B70" s="2">
        <v>87.437325000000001</v>
      </c>
      <c r="C70" s="2">
        <v>94.412254000000004</v>
      </c>
      <c r="D70" s="32">
        <v>117.758667</v>
      </c>
      <c r="E70" s="2">
        <v>711.11999500000002</v>
      </c>
      <c r="F70" s="2">
        <v>24.936952999999999</v>
      </c>
    </row>
    <row r="71" spans="1:6" x14ac:dyDescent="0.2">
      <c r="A71" s="12">
        <v>41037</v>
      </c>
      <c r="B71" s="2">
        <v>87.503319000000005</v>
      </c>
      <c r="C71" s="2">
        <v>94.451308999999995</v>
      </c>
      <c r="D71" s="32">
        <v>117.98410800000001</v>
      </c>
      <c r="E71" s="2">
        <v>712.90002400000003</v>
      </c>
      <c r="F71" s="2">
        <v>24.54213</v>
      </c>
    </row>
    <row r="72" spans="1:6" x14ac:dyDescent="0.2">
      <c r="A72" s="12">
        <v>41038</v>
      </c>
      <c r="B72" s="2">
        <v>88.097426999999996</v>
      </c>
      <c r="C72" s="2">
        <v>95.349731000000006</v>
      </c>
      <c r="D72" s="32">
        <v>118.67849699999999</v>
      </c>
      <c r="E72" s="2">
        <v>723.17999299999997</v>
      </c>
      <c r="F72" s="2">
        <v>25.015913000000001</v>
      </c>
    </row>
    <row r="73" spans="1:6" x14ac:dyDescent="0.2">
      <c r="A73" s="12">
        <v>41039</v>
      </c>
      <c r="B73" s="2">
        <v>87.239272999999997</v>
      </c>
      <c r="C73" s="2">
        <v>94.148582000000005</v>
      </c>
      <c r="D73" s="32">
        <v>116.46006</v>
      </c>
      <c r="E73" s="2">
        <v>715.28997800000002</v>
      </c>
      <c r="F73" s="2">
        <v>25.008019999999998</v>
      </c>
    </row>
    <row r="74" spans="1:6" x14ac:dyDescent="0.2">
      <c r="A74" s="12">
        <v>41040</v>
      </c>
      <c r="B74" s="2">
        <v>85.192909</v>
      </c>
      <c r="C74" s="2">
        <v>93.601692</v>
      </c>
      <c r="D74" s="32">
        <v>117.343811</v>
      </c>
      <c r="E74" s="2">
        <v>713.30999799999995</v>
      </c>
      <c r="F74" s="2">
        <v>25.158052000000001</v>
      </c>
    </row>
    <row r="75" spans="1:6" x14ac:dyDescent="0.2">
      <c r="A75" s="12">
        <v>41041</v>
      </c>
      <c r="B75" s="2">
        <v>85.362656000000001</v>
      </c>
      <c r="C75" s="2">
        <v>93.123215000000002</v>
      </c>
      <c r="D75" s="32">
        <v>116.180481</v>
      </c>
      <c r="E75" s="2">
        <v>710.830017</v>
      </c>
      <c r="F75" s="2">
        <v>24.850090000000002</v>
      </c>
    </row>
    <row r="76" spans="1:6" x14ac:dyDescent="0.2">
      <c r="A76" s="12">
        <v>41044</v>
      </c>
      <c r="B76" s="2">
        <v>88.531227000000001</v>
      </c>
      <c r="C76" s="2">
        <v>93.894676000000004</v>
      </c>
      <c r="D76" s="32">
        <v>116.910965</v>
      </c>
      <c r="E76" s="2">
        <v>716.48999000000003</v>
      </c>
      <c r="F76" s="2">
        <v>25.315981000000001</v>
      </c>
    </row>
    <row r="77" spans="1:6" x14ac:dyDescent="0.2">
      <c r="A77" s="12">
        <v>41045</v>
      </c>
      <c r="B77" s="2">
        <v>88.163444999999996</v>
      </c>
      <c r="C77" s="2">
        <v>93.357567000000003</v>
      </c>
      <c r="D77" s="32">
        <v>115.152428</v>
      </c>
      <c r="E77" s="2">
        <v>706.22997999999995</v>
      </c>
      <c r="F77" s="2">
        <v>25.442322000000001</v>
      </c>
    </row>
    <row r="78" spans="1:6" x14ac:dyDescent="0.2">
      <c r="A78" s="12">
        <v>41046</v>
      </c>
      <c r="B78" s="2">
        <v>89.172477999999998</v>
      </c>
      <c r="C78" s="2">
        <v>93.386864000000003</v>
      </c>
      <c r="D78" s="32">
        <v>113.817741</v>
      </c>
      <c r="E78" s="2">
        <v>706.63000499999998</v>
      </c>
      <c r="F78" s="2">
        <v>25.371254</v>
      </c>
    </row>
    <row r="79" spans="1:6" x14ac:dyDescent="0.2">
      <c r="A79" s="12">
        <v>41047</v>
      </c>
      <c r="B79" s="2">
        <v>88.832984999999994</v>
      </c>
      <c r="C79" s="2">
        <v>92.478675999999993</v>
      </c>
      <c r="D79" s="32">
        <v>112.988083</v>
      </c>
      <c r="E79" s="2">
        <v>700.32000700000003</v>
      </c>
      <c r="F79" s="2">
        <v>25.252808000000002</v>
      </c>
    </row>
    <row r="80" spans="1:6" x14ac:dyDescent="0.2">
      <c r="A80" s="12">
        <v>41048</v>
      </c>
      <c r="B80" s="2">
        <v>89.794867999999994</v>
      </c>
      <c r="C80" s="2">
        <v>93.230620999999999</v>
      </c>
      <c r="D80" s="32">
        <v>110.526115</v>
      </c>
      <c r="E80" s="2">
        <v>709.73999000000003</v>
      </c>
      <c r="F80" s="2">
        <v>25.213327</v>
      </c>
    </row>
    <row r="81" spans="1:6" x14ac:dyDescent="0.2">
      <c r="A81" s="12">
        <v>41051</v>
      </c>
      <c r="B81" s="2">
        <v>90.935935999999998</v>
      </c>
      <c r="C81" s="2">
        <v>92.849777000000003</v>
      </c>
      <c r="D81" s="32">
        <v>110.751572</v>
      </c>
      <c r="E81" s="2">
        <v>704.23999000000003</v>
      </c>
      <c r="F81" s="2">
        <v>24.842193999999999</v>
      </c>
    </row>
    <row r="82" spans="1:6" x14ac:dyDescent="0.2">
      <c r="A82" s="12">
        <v>41052</v>
      </c>
      <c r="B82" s="2">
        <v>92.322188999999995</v>
      </c>
      <c r="C82" s="2">
        <v>94.216942000000003</v>
      </c>
      <c r="D82" s="32">
        <v>111.77964</v>
      </c>
      <c r="E82" s="2">
        <v>720.09002699999996</v>
      </c>
      <c r="F82" s="2">
        <v>25.142256</v>
      </c>
    </row>
    <row r="83" spans="1:6" x14ac:dyDescent="0.2">
      <c r="A83" s="12">
        <v>41053</v>
      </c>
      <c r="B83" s="2">
        <v>93.944205999999994</v>
      </c>
      <c r="C83" s="2">
        <v>94.187629999999999</v>
      </c>
      <c r="D83" s="32">
        <v>111.157402</v>
      </c>
      <c r="E83" s="2">
        <v>725.27002000000005</v>
      </c>
      <c r="F83" s="2">
        <v>25.947699</v>
      </c>
    </row>
    <row r="84" spans="1:6" x14ac:dyDescent="0.2">
      <c r="A84" s="12">
        <v>41054</v>
      </c>
      <c r="B84" s="2">
        <v>94.689177999999998</v>
      </c>
      <c r="C84" s="2">
        <v>94.119263000000004</v>
      </c>
      <c r="D84" s="32">
        <v>111.635361</v>
      </c>
      <c r="E84" s="2">
        <v>724.11999500000002</v>
      </c>
      <c r="F84" s="2">
        <v>25.742384000000001</v>
      </c>
    </row>
    <row r="85" spans="1:6" x14ac:dyDescent="0.2">
      <c r="A85" s="12">
        <v>41055</v>
      </c>
      <c r="B85" s="2">
        <v>94.632598999999999</v>
      </c>
      <c r="C85" s="2">
        <v>94.900527999999994</v>
      </c>
      <c r="D85" s="32">
        <v>111.148376</v>
      </c>
      <c r="E85" s="2">
        <v>732.65997300000004</v>
      </c>
      <c r="F85" s="2">
        <v>25.552872000000001</v>
      </c>
    </row>
    <row r="86" spans="1:6" x14ac:dyDescent="0.2">
      <c r="A86" s="12">
        <v>41059</v>
      </c>
      <c r="B86" s="2">
        <v>94.170524999999998</v>
      </c>
      <c r="C86" s="2">
        <v>93.650550999999993</v>
      </c>
      <c r="D86" s="32">
        <v>110.075211</v>
      </c>
      <c r="E86" s="2">
        <v>735.71997099999999</v>
      </c>
      <c r="F86" s="2">
        <v>24.794816999999998</v>
      </c>
    </row>
    <row r="87" spans="1:6" x14ac:dyDescent="0.2">
      <c r="A87" s="12">
        <v>41060</v>
      </c>
      <c r="B87" s="2">
        <v>92.850273000000001</v>
      </c>
      <c r="C87" s="2">
        <v>94.148582000000005</v>
      </c>
      <c r="D87" s="32">
        <v>109.994049</v>
      </c>
      <c r="E87" s="2">
        <v>734.15002400000003</v>
      </c>
      <c r="F87" s="2">
        <v>24.747437000000001</v>
      </c>
    </row>
    <row r="88" spans="1:6" x14ac:dyDescent="0.2">
      <c r="A88" s="12">
        <v>41061</v>
      </c>
      <c r="B88" s="2">
        <v>92.152457999999996</v>
      </c>
      <c r="C88" s="2">
        <v>94.607551999999998</v>
      </c>
      <c r="D88" s="32">
        <v>110.075829</v>
      </c>
      <c r="E88" s="2">
        <v>730.40002400000003</v>
      </c>
      <c r="F88" s="2">
        <v>24.889572000000001</v>
      </c>
    </row>
    <row r="89" spans="1:6" x14ac:dyDescent="0.2">
      <c r="A89" s="12">
        <v>41062</v>
      </c>
      <c r="B89" s="2">
        <v>92.341048999999998</v>
      </c>
      <c r="C89" s="2">
        <v>93.777495999999999</v>
      </c>
      <c r="D89" s="32">
        <v>110.23934199999999</v>
      </c>
      <c r="E89" s="2">
        <v>722.34002699999996</v>
      </c>
      <c r="F89" s="2">
        <v>25.173843000000002</v>
      </c>
    </row>
    <row r="90" spans="1:6" x14ac:dyDescent="0.2">
      <c r="A90" s="12">
        <v>41065</v>
      </c>
      <c r="B90" s="2">
        <v>93.010589999999993</v>
      </c>
      <c r="C90" s="2">
        <v>94.373183999999995</v>
      </c>
      <c r="D90" s="32">
        <v>110.829819</v>
      </c>
      <c r="E90" s="2">
        <v>716.54998799999998</v>
      </c>
      <c r="F90" s="2">
        <v>25.687111000000002</v>
      </c>
    </row>
    <row r="91" spans="1:6" x14ac:dyDescent="0.2">
      <c r="A91" s="12">
        <v>41066</v>
      </c>
      <c r="B91" s="2">
        <v>93.387810000000002</v>
      </c>
      <c r="C91" s="2">
        <v>94.412254000000004</v>
      </c>
      <c r="D91" s="32">
        <v>110.738983</v>
      </c>
      <c r="E91" s="2">
        <v>716.65002400000003</v>
      </c>
      <c r="F91" s="2">
        <v>26.113523000000001</v>
      </c>
    </row>
    <row r="92" spans="1:6" x14ac:dyDescent="0.2">
      <c r="A92" s="12">
        <v>41067</v>
      </c>
      <c r="B92" s="2">
        <v>93.302932999999996</v>
      </c>
      <c r="C92" s="2">
        <v>95.691528000000005</v>
      </c>
      <c r="D92" s="32">
        <v>110.92974100000001</v>
      </c>
      <c r="E92" s="2">
        <v>728.28002900000001</v>
      </c>
      <c r="F92" s="2">
        <v>26.271447999999999</v>
      </c>
    </row>
    <row r="93" spans="1:6" x14ac:dyDescent="0.2">
      <c r="A93" s="12">
        <v>41068</v>
      </c>
      <c r="B93" s="2">
        <v>93.972481000000002</v>
      </c>
      <c r="C93" s="2">
        <v>94.744247000000001</v>
      </c>
      <c r="D93" s="32">
        <v>111.54748499999999</v>
      </c>
      <c r="E93" s="2">
        <v>728.580017</v>
      </c>
      <c r="F93" s="2">
        <v>26.089832000000001</v>
      </c>
    </row>
    <row r="94" spans="1:6" x14ac:dyDescent="0.2">
      <c r="A94" s="12">
        <v>41069</v>
      </c>
      <c r="B94" s="2">
        <v>93.199211000000005</v>
      </c>
      <c r="C94" s="2">
        <v>92.976730000000003</v>
      </c>
      <c r="D94" s="32">
        <v>111.156853</v>
      </c>
      <c r="E94" s="2">
        <v>719.40997300000004</v>
      </c>
      <c r="F94" s="2">
        <v>25.442322000000001</v>
      </c>
    </row>
    <row r="95" spans="1:6" x14ac:dyDescent="0.2">
      <c r="A95" s="12">
        <v>41072</v>
      </c>
      <c r="B95" s="2">
        <v>91.794083000000001</v>
      </c>
      <c r="C95" s="2">
        <v>91.980643999999998</v>
      </c>
      <c r="D95" s="32">
        <v>111.729179</v>
      </c>
      <c r="E95" s="2">
        <v>718.35998500000005</v>
      </c>
      <c r="F95" s="2">
        <v>25.158052000000001</v>
      </c>
    </row>
    <row r="96" spans="1:6" x14ac:dyDescent="0.2">
      <c r="A96" s="12">
        <v>41073</v>
      </c>
      <c r="B96" s="2">
        <v>91.907257000000001</v>
      </c>
      <c r="C96" s="2">
        <v>91.902534000000003</v>
      </c>
      <c r="D96" s="32">
        <v>111.293121</v>
      </c>
      <c r="E96" s="2">
        <v>718.27002000000005</v>
      </c>
      <c r="F96" s="2">
        <v>24.423683</v>
      </c>
    </row>
    <row r="97" spans="1:6" x14ac:dyDescent="0.2">
      <c r="A97" s="12">
        <v>41074</v>
      </c>
      <c r="B97" s="2">
        <v>91.605484000000004</v>
      </c>
      <c r="C97" s="2">
        <v>91.150581000000003</v>
      </c>
      <c r="D97" s="32">
        <v>111.056923</v>
      </c>
      <c r="E97" s="2">
        <v>718.919983</v>
      </c>
      <c r="F97" s="2">
        <v>24.597404000000001</v>
      </c>
    </row>
    <row r="98" spans="1:6" x14ac:dyDescent="0.2">
      <c r="A98" s="12">
        <v>41075</v>
      </c>
      <c r="B98" s="2">
        <v>91.992148999999998</v>
      </c>
      <c r="C98" s="2">
        <v>91.873230000000007</v>
      </c>
      <c r="D98" s="32">
        <v>111.256783</v>
      </c>
      <c r="E98" s="2">
        <v>710.35998500000005</v>
      </c>
      <c r="F98" s="2">
        <v>25.292290000000001</v>
      </c>
    </row>
    <row r="99" spans="1:6" x14ac:dyDescent="0.2">
      <c r="A99" s="12">
        <v>41076</v>
      </c>
      <c r="B99" s="2">
        <v>89.898605000000003</v>
      </c>
      <c r="C99" s="2">
        <v>91.101768000000007</v>
      </c>
      <c r="D99" s="32">
        <v>111.07508900000001</v>
      </c>
      <c r="E99" s="2">
        <v>691.71997099999999</v>
      </c>
      <c r="F99" s="2">
        <v>25.860834000000001</v>
      </c>
    </row>
    <row r="100" spans="1:6" x14ac:dyDescent="0.2">
      <c r="A100" s="12">
        <v>41079</v>
      </c>
      <c r="B100" s="2">
        <v>89.681717000000006</v>
      </c>
      <c r="C100" s="2">
        <v>92.136887000000002</v>
      </c>
      <c r="D100" s="32">
        <v>112.119804</v>
      </c>
      <c r="E100" s="2">
        <v>693.71002199999998</v>
      </c>
      <c r="F100" s="2">
        <v>26.389893000000001</v>
      </c>
    </row>
    <row r="101" spans="1:6" x14ac:dyDescent="0.2">
      <c r="A101" s="12">
        <v>41080</v>
      </c>
      <c r="B101" s="2">
        <v>90.445556999999994</v>
      </c>
      <c r="C101" s="2">
        <v>92.879065999999995</v>
      </c>
      <c r="D101" s="32">
        <v>111.40213</v>
      </c>
      <c r="E101" s="2">
        <v>695.94000200000005</v>
      </c>
      <c r="F101" s="2">
        <v>26.966339000000001</v>
      </c>
    </row>
    <row r="102" spans="1:6" x14ac:dyDescent="0.2">
      <c r="A102" s="12">
        <v>41081</v>
      </c>
      <c r="B102" s="2">
        <v>90.106093999999999</v>
      </c>
      <c r="C102" s="2">
        <v>91.853690999999998</v>
      </c>
      <c r="D102" s="32">
        <v>109.57616400000001</v>
      </c>
      <c r="E102" s="2">
        <v>697.46002199999998</v>
      </c>
      <c r="F102" s="2">
        <v>26.761028</v>
      </c>
    </row>
    <row r="103" spans="1:6" x14ac:dyDescent="0.2">
      <c r="A103" s="12">
        <v>41082</v>
      </c>
      <c r="B103" s="2">
        <v>90.624741</v>
      </c>
      <c r="C103" s="2">
        <v>93.464995999999999</v>
      </c>
      <c r="D103" s="32">
        <v>110.11215199999999</v>
      </c>
      <c r="E103" s="2">
        <v>701.86999500000002</v>
      </c>
      <c r="F103" s="2">
        <v>27.345365999999999</v>
      </c>
    </row>
    <row r="104" spans="1:6" x14ac:dyDescent="0.2">
      <c r="A104" s="12">
        <v>41083</v>
      </c>
      <c r="B104" s="2">
        <v>88.078582999999995</v>
      </c>
      <c r="C104" s="2">
        <v>89.324448000000004</v>
      </c>
      <c r="D104" s="32">
        <v>108.504204</v>
      </c>
      <c r="E104" s="2">
        <v>675.21997099999999</v>
      </c>
      <c r="F104" s="2">
        <v>26.042453999999999</v>
      </c>
    </row>
    <row r="105" spans="1:6" x14ac:dyDescent="0.2">
      <c r="A105" s="12">
        <v>41086</v>
      </c>
      <c r="B105" s="2">
        <v>86.796042999999997</v>
      </c>
      <c r="C105" s="2">
        <v>86.980735999999993</v>
      </c>
      <c r="D105" s="32">
        <v>105.651703</v>
      </c>
      <c r="E105" s="2">
        <v>668.26000999999997</v>
      </c>
      <c r="F105" s="2">
        <v>25.260704</v>
      </c>
    </row>
    <row r="106" spans="1:6" x14ac:dyDescent="0.2">
      <c r="A106" s="12">
        <v>41087</v>
      </c>
      <c r="B106" s="2">
        <v>88.257750999999999</v>
      </c>
      <c r="C106" s="2">
        <v>88.299080000000004</v>
      </c>
      <c r="D106" s="32">
        <v>107.65027600000001</v>
      </c>
      <c r="E106" s="2">
        <v>680.03997800000002</v>
      </c>
      <c r="F106" s="2">
        <v>26.247758999999999</v>
      </c>
    </row>
    <row r="107" spans="1:6" x14ac:dyDescent="0.2">
      <c r="A107" s="12">
        <v>41088</v>
      </c>
      <c r="B107" s="2">
        <v>89.021591000000001</v>
      </c>
      <c r="C107" s="2">
        <v>89.968964</v>
      </c>
      <c r="D107" s="32">
        <v>108.549629</v>
      </c>
      <c r="E107" s="2">
        <v>684.10998500000005</v>
      </c>
      <c r="F107" s="2">
        <v>27.471706000000001</v>
      </c>
    </row>
    <row r="108" spans="1:6" x14ac:dyDescent="0.2">
      <c r="A108" s="12">
        <v>41089</v>
      </c>
      <c r="B108" s="2">
        <v>90.153221000000002</v>
      </c>
      <c r="C108" s="2">
        <v>85.994431000000006</v>
      </c>
      <c r="D108" s="32">
        <v>109.321793</v>
      </c>
      <c r="E108" s="2">
        <v>692.09997599999997</v>
      </c>
      <c r="F108" s="2">
        <v>28.040251000000001</v>
      </c>
    </row>
    <row r="109" spans="1:6" x14ac:dyDescent="0.2">
      <c r="A109" s="12">
        <v>41090</v>
      </c>
      <c r="B109" s="2">
        <v>90.426697000000004</v>
      </c>
      <c r="C109" s="2">
        <v>86.765900000000002</v>
      </c>
      <c r="D109" s="32">
        <v>109.376312</v>
      </c>
      <c r="E109" s="2">
        <v>699.21002199999998</v>
      </c>
      <c r="F109" s="2">
        <v>28.427178999999999</v>
      </c>
    </row>
    <row r="110" spans="1:6" x14ac:dyDescent="0.2">
      <c r="A110" s="12">
        <v>41094</v>
      </c>
      <c r="B110" s="2">
        <v>89.577995000000001</v>
      </c>
      <c r="C110" s="2">
        <v>86.170212000000006</v>
      </c>
      <c r="D110" s="32">
        <v>109.703354</v>
      </c>
      <c r="E110" s="2">
        <v>694.95001200000002</v>
      </c>
      <c r="F110" s="2">
        <v>28.348219</v>
      </c>
    </row>
    <row r="111" spans="1:6" x14ac:dyDescent="0.2">
      <c r="A111" s="12">
        <v>41095</v>
      </c>
      <c r="B111" s="2">
        <v>90.087226999999999</v>
      </c>
      <c r="C111" s="2">
        <v>84.976264999999998</v>
      </c>
      <c r="D111" s="32">
        <v>109.585228</v>
      </c>
      <c r="E111" s="2">
        <v>697.77002000000005</v>
      </c>
      <c r="F111" s="2">
        <v>28.087630999999998</v>
      </c>
    </row>
    <row r="112" spans="1:6" x14ac:dyDescent="0.2">
      <c r="A112" s="12">
        <v>41096</v>
      </c>
      <c r="B112" s="2">
        <v>90.473868999999993</v>
      </c>
      <c r="C112" s="2">
        <v>85.935349000000002</v>
      </c>
      <c r="D112" s="32">
        <v>109.84870100000001</v>
      </c>
      <c r="E112" s="2">
        <v>695.35998500000005</v>
      </c>
      <c r="F112" s="2">
        <v>27.953392000000001</v>
      </c>
    </row>
    <row r="113" spans="1:6" x14ac:dyDescent="0.2">
      <c r="A113" s="12">
        <v>41097</v>
      </c>
      <c r="B113" s="2">
        <v>91.171706999999998</v>
      </c>
      <c r="C113" s="2">
        <v>86.669342</v>
      </c>
      <c r="D113" s="32">
        <v>110.202988</v>
      </c>
      <c r="E113" s="2">
        <v>705.63000499999998</v>
      </c>
      <c r="F113" s="2">
        <v>28.364004000000001</v>
      </c>
    </row>
    <row r="114" spans="1:6" x14ac:dyDescent="0.2">
      <c r="A114" s="12">
        <v>41100</v>
      </c>
      <c r="B114" s="2">
        <v>91.454612999999995</v>
      </c>
      <c r="C114" s="2">
        <v>86.855277999999998</v>
      </c>
      <c r="D114" s="32">
        <v>110.829819</v>
      </c>
      <c r="E114" s="2">
        <v>715.09002699999996</v>
      </c>
      <c r="F114" s="2">
        <v>28.514037999999999</v>
      </c>
    </row>
    <row r="115" spans="1:6" x14ac:dyDescent="0.2">
      <c r="A115" s="12">
        <v>41101</v>
      </c>
      <c r="B115" s="2">
        <v>91.869545000000002</v>
      </c>
      <c r="C115" s="2">
        <v>88.078582999999995</v>
      </c>
      <c r="D115" s="32">
        <v>111.056923</v>
      </c>
      <c r="E115" s="2">
        <v>720.64001499999995</v>
      </c>
      <c r="F115" s="2">
        <v>29.145752000000002</v>
      </c>
    </row>
    <row r="116" spans="1:6" x14ac:dyDescent="0.2">
      <c r="A116" s="12">
        <v>41102</v>
      </c>
      <c r="B116" s="2">
        <v>91.350860999999995</v>
      </c>
      <c r="C116" s="2">
        <v>88.411315999999999</v>
      </c>
      <c r="D116" s="32">
        <v>111.57474499999999</v>
      </c>
      <c r="E116" s="2">
        <v>716.97997999999995</v>
      </c>
      <c r="F116" s="2">
        <v>28.869381000000001</v>
      </c>
    </row>
    <row r="117" spans="1:6" x14ac:dyDescent="0.2">
      <c r="A117" s="12">
        <v>41103</v>
      </c>
      <c r="B117" s="2">
        <v>93.161490999999998</v>
      </c>
      <c r="C117" s="2">
        <v>89.497642999999997</v>
      </c>
      <c r="D117" s="32">
        <v>112.58311500000001</v>
      </c>
      <c r="E117" s="2">
        <v>720.95001200000002</v>
      </c>
      <c r="F117" s="2">
        <v>28.869381000000001</v>
      </c>
    </row>
    <row r="118" spans="1:6" x14ac:dyDescent="0.2">
      <c r="A118" s="12">
        <v>41104</v>
      </c>
      <c r="B118" s="2">
        <v>93.152061000000003</v>
      </c>
      <c r="C118" s="2">
        <v>88.988738999999995</v>
      </c>
      <c r="D118" s="32">
        <v>112.292412</v>
      </c>
      <c r="E118" s="2">
        <v>719.84997599999997</v>
      </c>
      <c r="F118" s="2">
        <v>28.869381000000001</v>
      </c>
    </row>
    <row r="119" spans="1:6" x14ac:dyDescent="0.2">
      <c r="A119" s="12">
        <v>41107</v>
      </c>
      <c r="B119" s="2">
        <v>94.142234999999999</v>
      </c>
      <c r="C119" s="2">
        <v>89.644408999999996</v>
      </c>
      <c r="D119" s="32">
        <v>112.46502700000001</v>
      </c>
      <c r="E119" s="2">
        <v>733.78002900000001</v>
      </c>
      <c r="F119" s="2">
        <v>28.561409000000001</v>
      </c>
    </row>
    <row r="120" spans="1:6" x14ac:dyDescent="0.2">
      <c r="A120" s="12">
        <v>41108</v>
      </c>
      <c r="B120" s="2">
        <v>94.179955000000007</v>
      </c>
      <c r="C120" s="2">
        <v>90.407775999999998</v>
      </c>
      <c r="D120" s="32">
        <v>114.917816</v>
      </c>
      <c r="E120" s="2">
        <v>736.96002199999998</v>
      </c>
      <c r="F120" s="2">
        <v>28.450865</v>
      </c>
    </row>
    <row r="121" spans="1:6" x14ac:dyDescent="0.2">
      <c r="A121" s="12">
        <v>41109</v>
      </c>
      <c r="B121" s="2">
        <v>94.264831999999998</v>
      </c>
      <c r="C121" s="2">
        <v>91.308143999999999</v>
      </c>
      <c r="D121" s="32">
        <v>114.518089</v>
      </c>
      <c r="E121" s="2">
        <v>741.19000200000005</v>
      </c>
      <c r="F121" s="2">
        <v>28.395593999999999</v>
      </c>
    </row>
    <row r="122" spans="1:6" x14ac:dyDescent="0.2">
      <c r="A122" s="12">
        <v>41110</v>
      </c>
      <c r="B122" s="2">
        <v>93.765029999999996</v>
      </c>
      <c r="C122" s="2">
        <v>90.486069000000001</v>
      </c>
      <c r="D122" s="32">
        <v>115.53552999999999</v>
      </c>
      <c r="E122" s="2">
        <v>738.63000499999998</v>
      </c>
      <c r="F122" s="2">
        <v>28.300830999999999</v>
      </c>
    </row>
    <row r="123" spans="1:6" x14ac:dyDescent="0.2">
      <c r="A123" s="12">
        <v>41111</v>
      </c>
      <c r="B123" s="2">
        <v>93.038894999999997</v>
      </c>
      <c r="C123" s="2">
        <v>91.660460999999998</v>
      </c>
      <c r="D123" s="32">
        <v>116.51666299999999</v>
      </c>
      <c r="E123" s="2">
        <v>742.73999000000003</v>
      </c>
      <c r="F123" s="2">
        <v>28.324518000000001</v>
      </c>
    </row>
    <row r="124" spans="1:6" x14ac:dyDescent="0.2">
      <c r="A124" s="12">
        <v>41114</v>
      </c>
      <c r="B124" s="2">
        <v>91.794083000000001</v>
      </c>
      <c r="C124" s="2">
        <v>91.014556999999996</v>
      </c>
      <c r="D124" s="32">
        <v>115.735405</v>
      </c>
      <c r="E124" s="2">
        <v>739.77002000000005</v>
      </c>
      <c r="F124" s="2">
        <v>27.558575000000001</v>
      </c>
    </row>
    <row r="125" spans="1:6" x14ac:dyDescent="0.2">
      <c r="A125" s="12">
        <v>41115</v>
      </c>
      <c r="B125" s="2">
        <v>91.162270000000007</v>
      </c>
      <c r="C125" s="2">
        <v>91.435378999999998</v>
      </c>
      <c r="D125" s="32">
        <v>110.566368</v>
      </c>
      <c r="E125" s="2">
        <v>738.419983</v>
      </c>
      <c r="F125" s="2">
        <v>27.313780000000001</v>
      </c>
    </row>
    <row r="126" spans="1:6" x14ac:dyDescent="0.2">
      <c r="A126" s="12">
        <v>41116</v>
      </c>
      <c r="B126" s="2">
        <v>97.084441999999996</v>
      </c>
      <c r="C126" s="2">
        <v>91.748527999999993</v>
      </c>
      <c r="D126" s="32">
        <v>108.540558</v>
      </c>
      <c r="E126" s="2">
        <v>741.77002000000005</v>
      </c>
      <c r="F126" s="2">
        <v>27.297989000000001</v>
      </c>
    </row>
    <row r="127" spans="1:6" x14ac:dyDescent="0.2">
      <c r="A127" s="12">
        <v>41117</v>
      </c>
      <c r="B127" s="2">
        <v>98.395256000000003</v>
      </c>
      <c r="C127" s="2">
        <v>93.960266000000004</v>
      </c>
      <c r="D127" s="32">
        <v>108.486023</v>
      </c>
      <c r="E127" s="2">
        <v>745.90997300000004</v>
      </c>
      <c r="F127" s="2">
        <v>26.839995999999999</v>
      </c>
    </row>
    <row r="128" spans="1:6" x14ac:dyDescent="0.2">
      <c r="A128" s="12">
        <v>41118</v>
      </c>
      <c r="B128" s="2">
        <v>98.272682000000003</v>
      </c>
      <c r="C128" s="2">
        <v>93.206710999999999</v>
      </c>
      <c r="D128" s="32">
        <v>106.87809</v>
      </c>
      <c r="E128" s="2">
        <v>768.78997800000002</v>
      </c>
      <c r="F128" s="2">
        <v>27.163754000000001</v>
      </c>
    </row>
    <row r="129" spans="1:6" x14ac:dyDescent="0.2">
      <c r="A129" s="12">
        <v>41121</v>
      </c>
      <c r="B129" s="2">
        <v>100.007835</v>
      </c>
      <c r="C129" s="2">
        <v>93.040344000000005</v>
      </c>
      <c r="D129" s="32">
        <v>107.205147</v>
      </c>
      <c r="E129" s="2">
        <v>772.88000499999998</v>
      </c>
      <c r="F129" s="2">
        <v>26.200377</v>
      </c>
    </row>
    <row r="130" spans="1:6" x14ac:dyDescent="0.2">
      <c r="A130" s="12">
        <v>41122</v>
      </c>
      <c r="B130" s="2">
        <v>98.527305999999996</v>
      </c>
      <c r="C130" s="2">
        <v>93.216515000000001</v>
      </c>
      <c r="D130" s="32">
        <v>106.923508</v>
      </c>
      <c r="E130" s="2">
        <v>771.07000700000003</v>
      </c>
      <c r="F130" s="2">
        <v>26.413582000000002</v>
      </c>
    </row>
    <row r="131" spans="1:6" x14ac:dyDescent="0.2">
      <c r="A131" s="12">
        <v>41123</v>
      </c>
      <c r="B131" s="2">
        <v>99.762664999999998</v>
      </c>
      <c r="C131" s="2">
        <v>93.050133000000002</v>
      </c>
      <c r="D131" s="32">
        <v>106.760002</v>
      </c>
      <c r="E131" s="2">
        <v>773.17999299999997</v>
      </c>
      <c r="F131" s="2">
        <v>26.542234000000001</v>
      </c>
    </row>
    <row r="132" spans="1:6" x14ac:dyDescent="0.2">
      <c r="A132" s="12">
        <v>41124</v>
      </c>
      <c r="B132" s="2">
        <v>100.378944</v>
      </c>
      <c r="C132" s="2">
        <v>93.862419000000003</v>
      </c>
      <c r="D132" s="32">
        <v>107.468582</v>
      </c>
      <c r="E132" s="2">
        <v>771.60998500000005</v>
      </c>
      <c r="F132" s="2">
        <v>26.534200999999999</v>
      </c>
    </row>
    <row r="133" spans="1:6" x14ac:dyDescent="0.2">
      <c r="A133" s="12">
        <v>41125</v>
      </c>
      <c r="B133" s="2">
        <v>101.905434</v>
      </c>
      <c r="C133" s="2">
        <v>94.811699000000004</v>
      </c>
      <c r="D133" s="32">
        <v>108.295265</v>
      </c>
      <c r="E133" s="2">
        <v>782.21997099999999</v>
      </c>
      <c r="F133" s="2">
        <v>26.654807999999999</v>
      </c>
    </row>
    <row r="134" spans="1:6" x14ac:dyDescent="0.2">
      <c r="A134" s="12">
        <v>41128</v>
      </c>
      <c r="B134" s="2">
        <v>102.74928300000001</v>
      </c>
      <c r="C134" s="2">
        <v>94.713843999999995</v>
      </c>
      <c r="D134" s="32">
        <v>107.45951100000001</v>
      </c>
      <c r="E134" s="2">
        <v>781.76000999999997</v>
      </c>
      <c r="F134" s="2">
        <v>26.670888999999999</v>
      </c>
    </row>
    <row r="135" spans="1:6" x14ac:dyDescent="0.2">
      <c r="A135" s="12">
        <v>41129</v>
      </c>
      <c r="B135" s="2">
        <v>103.166451</v>
      </c>
      <c r="C135" s="2">
        <v>94.635529000000005</v>
      </c>
      <c r="D135" s="32">
        <v>107.477654</v>
      </c>
      <c r="E135" s="2">
        <v>784.26000999999997</v>
      </c>
      <c r="F135" s="2">
        <v>26.839741</v>
      </c>
    </row>
    <row r="136" spans="1:6" x14ac:dyDescent="0.2">
      <c r="A136" s="12">
        <v>41130</v>
      </c>
      <c r="B136" s="2">
        <v>102.398483</v>
      </c>
      <c r="C136" s="2">
        <v>94.234298999999993</v>
      </c>
      <c r="D136" s="32">
        <v>107.92280599999999</v>
      </c>
      <c r="E136" s="2">
        <v>784.67999299999997</v>
      </c>
      <c r="F136" s="2">
        <v>26.542234000000001</v>
      </c>
    </row>
    <row r="137" spans="1:6" x14ac:dyDescent="0.2">
      <c r="A137" s="12">
        <v>41131</v>
      </c>
      <c r="B137" s="2">
        <v>102.3321</v>
      </c>
      <c r="C137" s="2">
        <v>94.469177000000002</v>
      </c>
      <c r="D137" s="32">
        <v>108.449707</v>
      </c>
      <c r="E137" s="2">
        <v>784.84997599999997</v>
      </c>
      <c r="F137" s="2">
        <v>27.048795999999999</v>
      </c>
    </row>
    <row r="138" spans="1:6" x14ac:dyDescent="0.2">
      <c r="A138" s="12">
        <v>41132</v>
      </c>
      <c r="B138" s="2">
        <v>102.569138</v>
      </c>
      <c r="C138" s="2">
        <v>94.067924000000005</v>
      </c>
      <c r="D138" s="32">
        <v>108.576897</v>
      </c>
      <c r="E138" s="2">
        <v>783.21997099999999</v>
      </c>
      <c r="F138" s="2">
        <v>27.129206</v>
      </c>
    </row>
    <row r="139" spans="1:6" x14ac:dyDescent="0.2">
      <c r="A139" s="12">
        <v>41135</v>
      </c>
      <c r="B139" s="2">
        <v>103.80173499999999</v>
      </c>
      <c r="C139" s="2">
        <v>94.381095999999999</v>
      </c>
      <c r="D139" s="32">
        <v>107.668442</v>
      </c>
      <c r="E139" s="2">
        <v>782.44000200000005</v>
      </c>
      <c r="F139" s="2">
        <v>27.233732</v>
      </c>
    </row>
    <row r="140" spans="1:6" x14ac:dyDescent="0.2">
      <c r="A140" s="12">
        <v>41136</v>
      </c>
      <c r="B140" s="2">
        <v>103.70689400000001</v>
      </c>
      <c r="C140" s="2">
        <v>93.578613000000004</v>
      </c>
      <c r="D140" s="32">
        <v>107.141541</v>
      </c>
      <c r="E140" s="2">
        <v>777.14001499999995</v>
      </c>
      <c r="F140" s="2">
        <v>27.507117999999998</v>
      </c>
    </row>
    <row r="141" spans="1:6" x14ac:dyDescent="0.2">
      <c r="A141" s="12">
        <v>41137</v>
      </c>
      <c r="B141" s="2">
        <v>103.555183</v>
      </c>
      <c r="C141" s="2">
        <v>93.549255000000002</v>
      </c>
      <c r="D141" s="32">
        <v>106.378456</v>
      </c>
      <c r="E141" s="2">
        <v>779.90997300000004</v>
      </c>
      <c r="F141" s="2">
        <v>27.499077</v>
      </c>
    </row>
    <row r="142" spans="1:6" x14ac:dyDescent="0.2">
      <c r="A142" s="12">
        <v>41138</v>
      </c>
      <c r="B142" s="2">
        <v>103.422455</v>
      </c>
      <c r="C142" s="2">
        <v>93.236075999999997</v>
      </c>
      <c r="D142" s="32">
        <v>106.40570099999999</v>
      </c>
      <c r="E142" s="2">
        <v>777.5</v>
      </c>
      <c r="F142" s="2">
        <v>27.860904999999999</v>
      </c>
    </row>
    <row r="143" spans="1:6" x14ac:dyDescent="0.2">
      <c r="A143" s="12">
        <v>41139</v>
      </c>
      <c r="B143" s="2">
        <v>103.687935</v>
      </c>
      <c r="C143" s="2">
        <v>93.187149000000005</v>
      </c>
      <c r="D143" s="32">
        <v>104.479828</v>
      </c>
      <c r="E143" s="2">
        <v>775.419983</v>
      </c>
      <c r="F143" s="2">
        <v>27.603607</v>
      </c>
    </row>
    <row r="144" spans="1:6" x14ac:dyDescent="0.2">
      <c r="A144" s="12">
        <v>41142</v>
      </c>
      <c r="B144" s="2">
        <v>102.882019</v>
      </c>
      <c r="C144" s="2">
        <v>93.744986999999995</v>
      </c>
      <c r="D144" s="32">
        <v>104.852287</v>
      </c>
      <c r="E144" s="2">
        <v>772.15002400000003</v>
      </c>
      <c r="F144" s="2">
        <v>27.306099</v>
      </c>
    </row>
    <row r="145" spans="1:6" x14ac:dyDescent="0.2">
      <c r="A145" s="12">
        <v>41143</v>
      </c>
      <c r="B145" s="2">
        <v>103.204376</v>
      </c>
      <c r="C145" s="2">
        <v>94.234298999999993</v>
      </c>
      <c r="D145" s="32">
        <v>104.643333</v>
      </c>
      <c r="E145" s="2">
        <v>772.080017</v>
      </c>
      <c r="F145" s="2">
        <v>27.442791</v>
      </c>
    </row>
    <row r="146" spans="1:6" x14ac:dyDescent="0.2">
      <c r="A146" s="12">
        <v>41144</v>
      </c>
      <c r="B146" s="2">
        <v>102.42691000000001</v>
      </c>
      <c r="C146" s="2">
        <v>93.490509000000003</v>
      </c>
      <c r="D146" s="32">
        <v>104.35264599999999</v>
      </c>
      <c r="E146" s="2">
        <v>769.64001499999995</v>
      </c>
      <c r="F146" s="2">
        <v>27.555358999999999</v>
      </c>
    </row>
    <row r="147" spans="1:6" x14ac:dyDescent="0.2">
      <c r="A147" s="12">
        <v>41145</v>
      </c>
      <c r="B147" s="2">
        <v>101.990784</v>
      </c>
      <c r="C147" s="2">
        <v>93.549255000000002</v>
      </c>
      <c r="D147" s="32">
        <v>104.86135899999999</v>
      </c>
      <c r="E147" s="2">
        <v>769.40997300000004</v>
      </c>
      <c r="F147" s="2">
        <v>27.515158</v>
      </c>
    </row>
    <row r="148" spans="1:6" x14ac:dyDescent="0.2">
      <c r="A148" s="12">
        <v>41146</v>
      </c>
      <c r="B148" s="2">
        <v>101.393433</v>
      </c>
      <c r="C148" s="2">
        <v>94.410454000000001</v>
      </c>
      <c r="D148" s="32">
        <v>103.962013</v>
      </c>
      <c r="E148" s="2">
        <v>769.53997800000002</v>
      </c>
      <c r="F148" s="2">
        <v>27.466911</v>
      </c>
    </row>
    <row r="149" spans="1:6" x14ac:dyDescent="0.2">
      <c r="A149" s="12">
        <v>41149</v>
      </c>
      <c r="B149" s="2">
        <v>101.27967099999999</v>
      </c>
      <c r="C149" s="2">
        <v>94.713843999999995</v>
      </c>
      <c r="D149" s="32">
        <v>104.84318500000001</v>
      </c>
      <c r="E149" s="2">
        <v>772.15002400000003</v>
      </c>
      <c r="F149" s="2">
        <v>27.531244000000001</v>
      </c>
    </row>
    <row r="150" spans="1:6" x14ac:dyDescent="0.2">
      <c r="A150" s="12">
        <v>41150</v>
      </c>
      <c r="B150" s="2">
        <v>100.502213</v>
      </c>
      <c r="C150" s="2">
        <v>95.017219999999995</v>
      </c>
      <c r="D150" s="32">
        <v>105.612213</v>
      </c>
      <c r="E150" s="2">
        <v>769.09002699999996</v>
      </c>
      <c r="F150" s="2">
        <v>27.418666999999999</v>
      </c>
    </row>
    <row r="151" spans="1:6" x14ac:dyDescent="0.2">
      <c r="A151" s="12">
        <v>41151</v>
      </c>
      <c r="B151" s="2">
        <v>100.59702299999999</v>
      </c>
      <c r="C151" s="2">
        <v>94.567031999999998</v>
      </c>
      <c r="D151" s="32">
        <v>105.88687899999999</v>
      </c>
      <c r="E151" s="2">
        <v>767.04998799999998</v>
      </c>
      <c r="F151" s="2">
        <v>27.225695000000002</v>
      </c>
    </row>
    <row r="152" spans="1:6" x14ac:dyDescent="0.2">
      <c r="A152" s="12">
        <v>41152</v>
      </c>
      <c r="B152" s="2">
        <v>101.194344</v>
      </c>
      <c r="C152" s="2">
        <v>95.535911999999996</v>
      </c>
      <c r="D152" s="32">
        <v>105.64885700000001</v>
      </c>
      <c r="E152" s="2">
        <v>768.78002900000001</v>
      </c>
      <c r="F152" s="2">
        <v>27.064878</v>
      </c>
    </row>
    <row r="153" spans="1:6" x14ac:dyDescent="0.2">
      <c r="A153" s="12">
        <v>41153</v>
      </c>
      <c r="B153" s="2">
        <v>102.14247899999999</v>
      </c>
      <c r="C153" s="2">
        <v>95.800147999999993</v>
      </c>
      <c r="D153" s="32">
        <v>106.042511</v>
      </c>
      <c r="E153" s="2">
        <v>771.46002199999998</v>
      </c>
      <c r="F153" s="2">
        <v>27.740293999999999</v>
      </c>
    </row>
    <row r="154" spans="1:6" x14ac:dyDescent="0.2">
      <c r="A154" s="12">
        <v>41157</v>
      </c>
      <c r="B154" s="2">
        <v>102.114029</v>
      </c>
      <c r="C154" s="2">
        <v>96.680923000000007</v>
      </c>
      <c r="D154" s="32">
        <v>107.34251399999999</v>
      </c>
      <c r="E154" s="2">
        <v>780.080017</v>
      </c>
      <c r="F154" s="2">
        <v>27.893059000000001</v>
      </c>
    </row>
    <row r="155" spans="1:6" x14ac:dyDescent="0.2">
      <c r="A155" s="12">
        <v>41158</v>
      </c>
      <c r="B155" s="2">
        <v>102.73979199999999</v>
      </c>
      <c r="C155" s="2">
        <v>97.444275000000005</v>
      </c>
      <c r="D155" s="32">
        <v>107.040398</v>
      </c>
      <c r="E155" s="2">
        <v>780.34997599999997</v>
      </c>
      <c r="F155" s="2">
        <v>27.949352000000001</v>
      </c>
    </row>
    <row r="156" spans="1:6" x14ac:dyDescent="0.2">
      <c r="A156" s="12">
        <v>41159</v>
      </c>
      <c r="B156" s="2">
        <v>100.047104</v>
      </c>
      <c r="C156" s="2">
        <v>97.845528000000002</v>
      </c>
      <c r="D156" s="32">
        <v>106.353767</v>
      </c>
      <c r="E156" s="2">
        <v>775.32000700000003</v>
      </c>
      <c r="F156" s="2">
        <v>28.206654</v>
      </c>
    </row>
    <row r="157" spans="1:6" x14ac:dyDescent="0.2">
      <c r="A157" s="12">
        <v>41160</v>
      </c>
      <c r="B157" s="2">
        <v>97.781058999999999</v>
      </c>
      <c r="C157" s="2">
        <v>96.054596000000004</v>
      </c>
      <c r="D157" s="32">
        <v>104.89812499999999</v>
      </c>
      <c r="E157" s="2">
        <v>759.65997300000004</v>
      </c>
      <c r="F157" s="2">
        <v>27.619682000000001</v>
      </c>
    </row>
    <row r="158" spans="1:6" x14ac:dyDescent="0.2">
      <c r="A158" s="12">
        <v>41163</v>
      </c>
      <c r="B158" s="2">
        <v>99.971252000000007</v>
      </c>
      <c r="C158" s="2">
        <v>97.972747999999996</v>
      </c>
      <c r="D158" s="32">
        <v>106.152351</v>
      </c>
      <c r="E158" s="2">
        <v>769.02002000000005</v>
      </c>
      <c r="F158" s="2">
        <v>27.844826000000001</v>
      </c>
    </row>
    <row r="159" spans="1:6" x14ac:dyDescent="0.2">
      <c r="A159" s="12">
        <v>41164</v>
      </c>
      <c r="B159" s="2">
        <v>102.35105900000001</v>
      </c>
      <c r="C159" s="2">
        <v>97.268127000000007</v>
      </c>
      <c r="D159" s="32">
        <v>105.035454</v>
      </c>
      <c r="E159" s="2">
        <v>759.69000200000005</v>
      </c>
      <c r="F159" s="2">
        <v>26.936228</v>
      </c>
    </row>
    <row r="160" spans="1:6" x14ac:dyDescent="0.2">
      <c r="A160" s="12">
        <v>41165</v>
      </c>
      <c r="B160" s="2">
        <v>105.972939</v>
      </c>
      <c r="C160" s="2">
        <v>96.602622999999994</v>
      </c>
      <c r="D160" s="32">
        <v>105.44742599999999</v>
      </c>
      <c r="E160" s="2">
        <v>762.48999000000003</v>
      </c>
      <c r="F160" s="2">
        <v>26.791499999999999</v>
      </c>
    </row>
    <row r="161" spans="1:6" x14ac:dyDescent="0.2">
      <c r="A161" s="12">
        <v>41166</v>
      </c>
      <c r="B161" s="2">
        <v>109.575851</v>
      </c>
      <c r="C161" s="2">
        <v>97.346405000000004</v>
      </c>
      <c r="D161" s="32">
        <v>106.32630899999999</v>
      </c>
      <c r="E161" s="2">
        <v>771.76000999999997</v>
      </c>
      <c r="F161" s="2">
        <v>27.024677000000001</v>
      </c>
    </row>
    <row r="162" spans="1:6" x14ac:dyDescent="0.2">
      <c r="A162" s="12">
        <v>41167</v>
      </c>
      <c r="B162" s="2">
        <v>108.959564</v>
      </c>
      <c r="C162" s="2">
        <v>97.238754</v>
      </c>
      <c r="D162" s="32">
        <v>105.538971</v>
      </c>
      <c r="E162" s="2">
        <v>768.88000499999998</v>
      </c>
      <c r="F162" s="2">
        <v>26.783459000000001</v>
      </c>
    </row>
    <row r="163" spans="1:6" x14ac:dyDescent="0.2">
      <c r="A163" s="12">
        <v>41170</v>
      </c>
      <c r="B163" s="2">
        <v>107.68905599999999</v>
      </c>
      <c r="C163" s="2">
        <v>97.551933000000005</v>
      </c>
      <c r="D163" s="32">
        <v>105.47489899999999</v>
      </c>
      <c r="E163" s="2">
        <v>765.70001200000002</v>
      </c>
      <c r="F163" s="2">
        <v>26.887985</v>
      </c>
    </row>
    <row r="164" spans="1:6" x14ac:dyDescent="0.2">
      <c r="A164" s="12">
        <v>41171</v>
      </c>
      <c r="B164" s="2">
        <v>107.679581</v>
      </c>
      <c r="C164" s="2">
        <v>98.344634999999997</v>
      </c>
      <c r="D164" s="32">
        <v>106.61011499999999</v>
      </c>
      <c r="E164" s="2">
        <v>771.40997300000004</v>
      </c>
      <c r="F164" s="2">
        <v>26.590482999999999</v>
      </c>
    </row>
    <row r="165" spans="1:6" x14ac:dyDescent="0.2">
      <c r="A165" s="12">
        <v>41172</v>
      </c>
      <c r="B165" s="2">
        <v>107.660614</v>
      </c>
      <c r="C165" s="2">
        <v>99.098206000000005</v>
      </c>
      <c r="D165" s="32">
        <v>107.049561</v>
      </c>
      <c r="E165" s="2">
        <v>776.21997099999999</v>
      </c>
      <c r="F165" s="2">
        <v>27.024677000000001</v>
      </c>
    </row>
    <row r="166" spans="1:6" x14ac:dyDescent="0.2">
      <c r="A166" s="12">
        <v>41173</v>
      </c>
      <c r="B166" s="2">
        <v>108.675133</v>
      </c>
      <c r="C166" s="2">
        <v>99.939835000000002</v>
      </c>
      <c r="D166" s="32">
        <v>107.44323</v>
      </c>
      <c r="E166" s="2">
        <v>787.21002199999998</v>
      </c>
      <c r="F166" s="2">
        <v>27.547321</v>
      </c>
    </row>
    <row r="167" spans="1:6" x14ac:dyDescent="0.2">
      <c r="A167" s="12">
        <v>41174</v>
      </c>
      <c r="B167" s="2">
        <v>106.86417400000001</v>
      </c>
      <c r="C167" s="2">
        <v>99.489654999999999</v>
      </c>
      <c r="D167" s="32">
        <v>107.26926400000001</v>
      </c>
      <c r="E167" s="2">
        <v>786.90002400000003</v>
      </c>
      <c r="F167" s="2">
        <v>27.306099</v>
      </c>
    </row>
    <row r="168" spans="1:6" x14ac:dyDescent="0.2">
      <c r="A168" s="12">
        <v>41177</v>
      </c>
      <c r="B168" s="2">
        <v>107.025368</v>
      </c>
      <c r="C168" s="2">
        <v>99.000343000000001</v>
      </c>
      <c r="D168" s="32">
        <v>106.683357</v>
      </c>
      <c r="E168" s="2">
        <v>774.21002199999998</v>
      </c>
      <c r="F168" s="2">
        <v>27.080964999999999</v>
      </c>
    </row>
    <row r="169" spans="1:6" x14ac:dyDescent="0.2">
      <c r="A169" s="12">
        <v>41178</v>
      </c>
      <c r="B169" s="2">
        <v>107.22448</v>
      </c>
      <c r="C169" s="2">
        <v>99.284126000000001</v>
      </c>
      <c r="D169" s="32">
        <v>107.00376900000001</v>
      </c>
      <c r="E169" s="2">
        <v>783.01000999999997</v>
      </c>
      <c r="F169" s="2">
        <v>27.024677000000001</v>
      </c>
    </row>
    <row r="170" spans="1:6" x14ac:dyDescent="0.2">
      <c r="A170" s="12">
        <v>41179</v>
      </c>
      <c r="B170" s="2">
        <v>108.03986399999999</v>
      </c>
      <c r="C170" s="2">
        <v>99.342856999999995</v>
      </c>
      <c r="D170" s="32">
        <v>105.44742599999999</v>
      </c>
      <c r="E170" s="2">
        <v>781.55999799999995</v>
      </c>
      <c r="F170" s="2">
        <v>28.013674000000002</v>
      </c>
    </row>
    <row r="171" spans="1:6" x14ac:dyDescent="0.2">
      <c r="A171" s="12">
        <v>41180</v>
      </c>
      <c r="B171" s="2">
        <v>106.361687</v>
      </c>
      <c r="C171" s="2">
        <v>98.462081999999995</v>
      </c>
      <c r="D171" s="32">
        <v>105.090378</v>
      </c>
      <c r="E171" s="2">
        <v>775.01000999999997</v>
      </c>
      <c r="F171" s="2">
        <v>28.190574999999999</v>
      </c>
    </row>
    <row r="172" spans="1:6" x14ac:dyDescent="0.2">
      <c r="A172" s="12">
        <v>41181</v>
      </c>
      <c r="B172" s="2">
        <v>107.186554</v>
      </c>
      <c r="C172" s="2">
        <v>99.597290000000001</v>
      </c>
      <c r="D172" s="32">
        <v>105.612213</v>
      </c>
      <c r="E172" s="2">
        <v>777.28997800000002</v>
      </c>
      <c r="F172" s="2">
        <v>28.270983000000001</v>
      </c>
    </row>
    <row r="173" spans="1:6" x14ac:dyDescent="0.2">
      <c r="A173" s="12">
        <v>41184</v>
      </c>
      <c r="B173" s="2">
        <v>106.68403600000001</v>
      </c>
      <c r="C173" s="2">
        <v>99.704964000000004</v>
      </c>
      <c r="D173" s="32">
        <v>104.95304899999999</v>
      </c>
      <c r="E173" s="2">
        <v>772.55999799999995</v>
      </c>
      <c r="F173" s="2">
        <v>28.520247999999999</v>
      </c>
    </row>
    <row r="174" spans="1:6" x14ac:dyDescent="0.2">
      <c r="A174" s="12">
        <v>41185</v>
      </c>
      <c r="B174" s="2">
        <v>107.13913700000001</v>
      </c>
      <c r="C174" s="2">
        <v>99.059036000000006</v>
      </c>
      <c r="D174" s="32">
        <v>103.909386</v>
      </c>
      <c r="E174" s="2">
        <v>776.42999299999997</v>
      </c>
      <c r="F174" s="2">
        <v>28.689094999999998</v>
      </c>
    </row>
    <row r="175" spans="1:6" x14ac:dyDescent="0.2">
      <c r="A175" s="12">
        <v>41186</v>
      </c>
      <c r="B175" s="2">
        <v>107.186554</v>
      </c>
      <c r="C175" s="2">
        <v>100.402344</v>
      </c>
      <c r="D175" s="32">
        <v>103.82699599999999</v>
      </c>
      <c r="E175" s="2">
        <v>776.46997099999999</v>
      </c>
      <c r="F175" s="2">
        <v>28.970517999999998</v>
      </c>
    </row>
    <row r="176" spans="1:6" x14ac:dyDescent="0.2">
      <c r="A176" s="12">
        <v>41187</v>
      </c>
      <c r="B176" s="2">
        <v>107.982986</v>
      </c>
      <c r="C176" s="2">
        <v>100.931793</v>
      </c>
      <c r="D176" s="32">
        <v>104.29388400000001</v>
      </c>
      <c r="E176" s="2">
        <v>776.85998500000005</v>
      </c>
      <c r="F176" s="2">
        <v>28.906186999999999</v>
      </c>
    </row>
    <row r="177" spans="1:6" x14ac:dyDescent="0.2">
      <c r="A177" s="12">
        <v>41188</v>
      </c>
      <c r="B177" s="2">
        <v>108.14415700000001</v>
      </c>
      <c r="C177" s="2">
        <v>100.255264</v>
      </c>
      <c r="D177" s="32">
        <v>103.863602</v>
      </c>
      <c r="E177" s="2">
        <v>775.080017</v>
      </c>
      <c r="F177" s="2">
        <v>29.083079999999999</v>
      </c>
    </row>
    <row r="178" spans="1:6" x14ac:dyDescent="0.2">
      <c r="A178" s="12">
        <v>41191</v>
      </c>
      <c r="B178" s="2">
        <v>110.030952</v>
      </c>
      <c r="C178" s="2">
        <v>100.647453</v>
      </c>
      <c r="D178" s="32">
        <v>105.017128</v>
      </c>
      <c r="E178" s="2">
        <v>785.94000200000005</v>
      </c>
      <c r="F178" s="2">
        <v>29.485115</v>
      </c>
    </row>
    <row r="179" spans="1:6" x14ac:dyDescent="0.2">
      <c r="A179" s="12">
        <v>41192</v>
      </c>
      <c r="B179" s="2">
        <v>110.26797500000001</v>
      </c>
      <c r="C179" s="2">
        <v>99.372810000000001</v>
      </c>
      <c r="D179" s="32">
        <v>104.07416499999999</v>
      </c>
      <c r="E179" s="2">
        <v>783.07000700000003</v>
      </c>
      <c r="F179" s="2">
        <v>28.769499</v>
      </c>
    </row>
    <row r="180" spans="1:6" x14ac:dyDescent="0.2">
      <c r="A180" s="12">
        <v>41193</v>
      </c>
      <c r="B180" s="2">
        <v>111.254036</v>
      </c>
      <c r="C180" s="2">
        <v>99.382606999999993</v>
      </c>
      <c r="D180" s="32">
        <v>105.017128</v>
      </c>
      <c r="E180" s="2">
        <v>786.14001499999995</v>
      </c>
      <c r="F180" s="2">
        <v>28.777542</v>
      </c>
    </row>
    <row r="181" spans="1:6" x14ac:dyDescent="0.2">
      <c r="A181" s="12">
        <v>41194</v>
      </c>
      <c r="B181" s="2">
        <v>110.91271999999999</v>
      </c>
      <c r="C181" s="2">
        <v>98.68647</v>
      </c>
      <c r="D181" s="32">
        <v>105.657982</v>
      </c>
      <c r="E181" s="2">
        <v>778.19000200000005</v>
      </c>
      <c r="F181" s="2">
        <v>28.689094999999998</v>
      </c>
    </row>
    <row r="182" spans="1:6" x14ac:dyDescent="0.2">
      <c r="A182" s="12">
        <v>41195</v>
      </c>
      <c r="B182" s="2">
        <v>111.52898399999999</v>
      </c>
      <c r="C182" s="2">
        <v>98.911972000000006</v>
      </c>
      <c r="D182" s="32">
        <v>104.449524</v>
      </c>
      <c r="E182" s="2">
        <v>778.53002900000001</v>
      </c>
      <c r="F182" s="2">
        <v>28.817741000000002</v>
      </c>
    </row>
    <row r="183" spans="1:6" x14ac:dyDescent="0.2">
      <c r="A183" s="12">
        <v>41198</v>
      </c>
      <c r="B183" s="2">
        <v>111.45313299999999</v>
      </c>
      <c r="C183" s="2">
        <v>98.882568000000006</v>
      </c>
      <c r="D183" s="32">
        <v>102.91149900000001</v>
      </c>
      <c r="E183" s="2">
        <v>779.96002199999998</v>
      </c>
      <c r="F183" s="2">
        <v>28.544363000000001</v>
      </c>
    </row>
    <row r="184" spans="1:6" x14ac:dyDescent="0.2">
      <c r="A184" s="12">
        <v>41199</v>
      </c>
      <c r="B184" s="2">
        <v>111.377304</v>
      </c>
      <c r="C184" s="2">
        <v>99.745391999999995</v>
      </c>
      <c r="D184" s="32">
        <v>101.849518</v>
      </c>
      <c r="E184" s="2">
        <v>795.26000999999997</v>
      </c>
      <c r="F184" s="2">
        <v>28.930311</v>
      </c>
    </row>
    <row r="185" spans="1:6" x14ac:dyDescent="0.2">
      <c r="A185" s="12">
        <v>41200</v>
      </c>
      <c r="B185" s="2">
        <v>111.04544799999999</v>
      </c>
      <c r="C185" s="2">
        <v>100.725891</v>
      </c>
      <c r="D185" s="32">
        <v>101.858665</v>
      </c>
      <c r="E185" s="2">
        <v>801.5</v>
      </c>
      <c r="F185" s="2">
        <v>28.986598999999998</v>
      </c>
    </row>
    <row r="186" spans="1:6" x14ac:dyDescent="0.2">
      <c r="A186" s="12">
        <v>41201</v>
      </c>
      <c r="B186" s="2">
        <v>110.988579</v>
      </c>
      <c r="C186" s="2">
        <v>100.549408</v>
      </c>
      <c r="D186" s="32">
        <v>101.226967</v>
      </c>
      <c r="E186" s="2">
        <v>796.96997099999999</v>
      </c>
      <c r="F186" s="2">
        <v>28.986598999999998</v>
      </c>
    </row>
    <row r="187" spans="1:6" x14ac:dyDescent="0.2">
      <c r="A187" s="12">
        <v>41202</v>
      </c>
      <c r="B187" s="2">
        <v>110.55242200000001</v>
      </c>
      <c r="C187" s="2">
        <v>100.843552</v>
      </c>
      <c r="D187" s="32">
        <v>104.303055</v>
      </c>
      <c r="E187" s="2">
        <v>799.36999500000002</v>
      </c>
      <c r="F187" s="2">
        <v>29.147411000000002</v>
      </c>
    </row>
    <row r="188" spans="1:6" x14ac:dyDescent="0.2">
      <c r="A188" s="12">
        <v>41205</v>
      </c>
      <c r="B188" s="2">
        <v>111.547951</v>
      </c>
      <c r="C188" s="2">
        <v>101.17692599999999</v>
      </c>
      <c r="D188" s="32">
        <v>103.973473</v>
      </c>
      <c r="E188" s="2">
        <v>813.10998500000005</v>
      </c>
      <c r="F188" s="2">
        <v>28.84186</v>
      </c>
    </row>
    <row r="189" spans="1:6" x14ac:dyDescent="0.2">
      <c r="A189" s="12">
        <v>41206</v>
      </c>
      <c r="B189" s="2">
        <v>112.116829</v>
      </c>
      <c r="C189" s="2">
        <v>100.872955</v>
      </c>
      <c r="D189" s="32">
        <v>103.19529</v>
      </c>
      <c r="E189" s="2">
        <v>807.669983</v>
      </c>
      <c r="F189" s="2">
        <v>28.978563000000001</v>
      </c>
    </row>
    <row r="190" spans="1:6" x14ac:dyDescent="0.2">
      <c r="A190" s="12">
        <v>41207</v>
      </c>
      <c r="B190" s="2">
        <v>109.594803</v>
      </c>
      <c r="C190" s="2">
        <v>101.206329</v>
      </c>
      <c r="D190" s="32">
        <v>102.636841</v>
      </c>
      <c r="E190" s="2">
        <v>799.07000700000003</v>
      </c>
      <c r="F190" s="2">
        <v>28.825786999999998</v>
      </c>
    </row>
    <row r="191" spans="1:6" x14ac:dyDescent="0.2">
      <c r="A191" s="12">
        <v>41208</v>
      </c>
      <c r="B191" s="2">
        <v>108.542366</v>
      </c>
      <c r="C191" s="2">
        <v>101.578918</v>
      </c>
      <c r="D191" s="32">
        <v>102.60938299999999</v>
      </c>
      <c r="E191" s="2">
        <v>795.34997599999997</v>
      </c>
      <c r="F191" s="2">
        <v>28.946397999999999</v>
      </c>
    </row>
    <row r="192" spans="1:6" x14ac:dyDescent="0.2">
      <c r="A192" s="12">
        <v>41209</v>
      </c>
      <c r="B192" s="2">
        <v>107.82178500000001</v>
      </c>
      <c r="C192" s="2">
        <v>104.81455200000001</v>
      </c>
      <c r="D192" s="32">
        <v>102.627686</v>
      </c>
      <c r="E192" s="2">
        <v>795.36999500000002</v>
      </c>
      <c r="F192" s="2">
        <v>28.689094999999998</v>
      </c>
    </row>
    <row r="193" spans="1:6" x14ac:dyDescent="0.2">
      <c r="A193" s="12">
        <v>41212</v>
      </c>
      <c r="B193" s="2">
        <v>107.651123</v>
      </c>
      <c r="C193" s="2">
        <v>104.93219000000001</v>
      </c>
      <c r="D193" s="32">
        <v>103.057968</v>
      </c>
      <c r="E193" s="2">
        <v>784.53997800000002</v>
      </c>
      <c r="F193" s="2">
        <v>28.584565999999999</v>
      </c>
    </row>
    <row r="194" spans="1:6" x14ac:dyDescent="0.2">
      <c r="A194" s="12">
        <v>41213</v>
      </c>
      <c r="B194" s="2">
        <v>105.707443</v>
      </c>
      <c r="C194" s="2">
        <v>102.912369</v>
      </c>
      <c r="D194" s="32">
        <v>102.765007</v>
      </c>
      <c r="E194" s="2">
        <v>783.60998500000005</v>
      </c>
      <c r="F194" s="2">
        <v>27.426714</v>
      </c>
    </row>
    <row r="195" spans="1:6" x14ac:dyDescent="0.2">
      <c r="A195" s="12">
        <v>41214</v>
      </c>
      <c r="B195" s="2">
        <v>105.802261</v>
      </c>
      <c r="C195" s="2">
        <v>101.971107</v>
      </c>
      <c r="D195" s="32">
        <v>102.893181</v>
      </c>
      <c r="E195" s="2">
        <v>768.70001200000002</v>
      </c>
      <c r="F195" s="2">
        <v>27.346304</v>
      </c>
    </row>
    <row r="196" spans="1:6" x14ac:dyDescent="0.2">
      <c r="A196" s="12">
        <v>41215</v>
      </c>
      <c r="B196" s="2">
        <v>104.668221</v>
      </c>
      <c r="C196" s="2">
        <v>101.75541699999999</v>
      </c>
      <c r="D196" s="32">
        <v>102.279785</v>
      </c>
      <c r="E196" s="2">
        <v>762.13000499999998</v>
      </c>
      <c r="F196" s="2">
        <v>27.209607999999999</v>
      </c>
    </row>
    <row r="197" spans="1:6" x14ac:dyDescent="0.2">
      <c r="A197" s="12">
        <v>41216</v>
      </c>
      <c r="B197" s="2">
        <v>103.72472399999999</v>
      </c>
      <c r="C197" s="2">
        <v>101.02003499999999</v>
      </c>
      <c r="D197" s="32">
        <v>101.657242</v>
      </c>
      <c r="E197" s="2">
        <v>762.02002000000005</v>
      </c>
      <c r="F197" s="2">
        <v>26.968397</v>
      </c>
    </row>
    <row r="198" spans="1:6" x14ac:dyDescent="0.2">
      <c r="A198" s="12">
        <v>41219</v>
      </c>
      <c r="B198" s="2">
        <v>105.220932</v>
      </c>
      <c r="C198" s="2">
        <v>103.892876</v>
      </c>
      <c r="D198" s="32">
        <v>103.28684199999999</v>
      </c>
      <c r="E198" s="2">
        <v>782.52002000000005</v>
      </c>
      <c r="F198" s="2">
        <v>27.354344999999999</v>
      </c>
    </row>
    <row r="199" spans="1:6" x14ac:dyDescent="0.2">
      <c r="A199" s="12">
        <v>41220</v>
      </c>
      <c r="B199" s="2">
        <v>105.840378</v>
      </c>
      <c r="C199" s="2">
        <v>103.637947</v>
      </c>
      <c r="D199" s="32">
        <v>104.467827</v>
      </c>
      <c r="E199" s="2">
        <v>790.51000999999997</v>
      </c>
      <c r="F199" s="2">
        <v>27.403452000000001</v>
      </c>
    </row>
    <row r="200" spans="1:6" x14ac:dyDescent="0.2">
      <c r="A200" s="12">
        <v>41221</v>
      </c>
      <c r="B200" s="2">
        <v>105.66886100000001</v>
      </c>
      <c r="C200" s="2">
        <v>104.11840100000001</v>
      </c>
      <c r="D200" s="32">
        <v>105.264313</v>
      </c>
      <c r="E200" s="2">
        <v>785.30999799999995</v>
      </c>
      <c r="F200" s="2">
        <v>27.698108999999999</v>
      </c>
    </row>
    <row r="201" spans="1:6" x14ac:dyDescent="0.2">
      <c r="A201" s="12">
        <v>41222</v>
      </c>
      <c r="B201" s="2">
        <v>102.72408299999999</v>
      </c>
      <c r="C201" s="2">
        <v>102.461365</v>
      </c>
      <c r="D201" s="32">
        <v>104.83403800000001</v>
      </c>
      <c r="E201" s="2">
        <v>762.55999799999995</v>
      </c>
      <c r="F201" s="2">
        <v>27.779964</v>
      </c>
    </row>
    <row r="202" spans="1:6" x14ac:dyDescent="0.2">
      <c r="A202" s="12">
        <v>41223</v>
      </c>
      <c r="B202" s="2">
        <v>103.334007</v>
      </c>
      <c r="C202" s="2">
        <v>102.579033</v>
      </c>
      <c r="D202" s="32">
        <v>104.56855</v>
      </c>
      <c r="E202" s="2">
        <v>754.02002000000005</v>
      </c>
      <c r="F202" s="2">
        <v>27.157900000000001</v>
      </c>
    </row>
    <row r="203" spans="1:6" x14ac:dyDescent="0.2">
      <c r="A203" s="12">
        <v>41226</v>
      </c>
      <c r="B203" s="2">
        <v>100.741837</v>
      </c>
      <c r="C203" s="2">
        <v>99.166900999999996</v>
      </c>
      <c r="D203" s="32">
        <v>107.90097799999999</v>
      </c>
      <c r="E203" s="2">
        <v>736.080017</v>
      </c>
      <c r="F203" s="2">
        <v>26.994204</v>
      </c>
    </row>
    <row r="204" spans="1:6" x14ac:dyDescent="0.2">
      <c r="A204" s="12">
        <v>41227</v>
      </c>
      <c r="B204" s="2">
        <v>102.07605</v>
      </c>
      <c r="C204" s="2">
        <v>100.480766</v>
      </c>
      <c r="D204" s="32">
        <v>108.32208300000001</v>
      </c>
      <c r="E204" s="2">
        <v>758.48999000000003</v>
      </c>
      <c r="F204" s="2">
        <v>27.509858999999999</v>
      </c>
    </row>
    <row r="205" spans="1:6" x14ac:dyDescent="0.2">
      <c r="A205" s="12">
        <v>41228</v>
      </c>
      <c r="B205" s="2">
        <v>104.820671</v>
      </c>
      <c r="C205" s="2">
        <v>101.971107</v>
      </c>
      <c r="D205" s="32">
        <v>109.136894</v>
      </c>
      <c r="E205" s="2">
        <v>764.47997999999995</v>
      </c>
      <c r="F205" s="2">
        <v>27.256121</v>
      </c>
    </row>
    <row r="206" spans="1:6" x14ac:dyDescent="0.2">
      <c r="A206" s="12">
        <v>41229</v>
      </c>
      <c r="B206" s="2">
        <v>104.78254699999999</v>
      </c>
      <c r="C206" s="2">
        <v>102.412323</v>
      </c>
      <c r="D206" s="32">
        <v>109.35659800000001</v>
      </c>
      <c r="E206" s="2">
        <v>771.22997999999995</v>
      </c>
      <c r="F206" s="2">
        <v>27.419824999999999</v>
      </c>
    </row>
    <row r="207" spans="1:6" x14ac:dyDescent="0.2">
      <c r="A207" s="12">
        <v>41230</v>
      </c>
      <c r="B207" s="2">
        <v>104.887405</v>
      </c>
      <c r="C207" s="2">
        <v>102.735901</v>
      </c>
      <c r="D207" s="32">
        <v>109.860146</v>
      </c>
      <c r="E207" s="2">
        <v>760.53997800000002</v>
      </c>
      <c r="F207" s="2">
        <v>27.534412</v>
      </c>
    </row>
    <row r="208" spans="1:6" x14ac:dyDescent="0.2">
      <c r="A208" s="12">
        <v>41233</v>
      </c>
      <c r="B208" s="2">
        <v>106.47891199999999</v>
      </c>
      <c r="C208" s="2">
        <v>103.873283</v>
      </c>
      <c r="D208" s="32">
        <v>109.40239</v>
      </c>
      <c r="E208" s="2">
        <v>769.20001200000002</v>
      </c>
      <c r="F208" s="2">
        <v>28.156476999999999</v>
      </c>
    </row>
    <row r="209" spans="1:6" x14ac:dyDescent="0.2">
      <c r="A209" s="12">
        <v>41234</v>
      </c>
      <c r="B209" s="2">
        <v>106.545609</v>
      </c>
      <c r="C209" s="2">
        <v>103.86346399999999</v>
      </c>
      <c r="D209" s="32">
        <v>109.57634</v>
      </c>
      <c r="E209" s="2">
        <v>768.27002000000005</v>
      </c>
      <c r="F209" s="2">
        <v>28.271065</v>
      </c>
    </row>
    <row r="210" spans="1:6" x14ac:dyDescent="0.2">
      <c r="A210" s="12">
        <v>41235</v>
      </c>
      <c r="B210" s="2">
        <v>106.002403</v>
      </c>
      <c r="C210" s="2">
        <v>102.520195</v>
      </c>
      <c r="D210" s="32">
        <v>109.988304</v>
      </c>
      <c r="E210" s="2">
        <v>760.98999000000003</v>
      </c>
      <c r="F210" s="2">
        <v>28.156476999999999</v>
      </c>
    </row>
    <row r="211" spans="1:6" x14ac:dyDescent="0.2">
      <c r="A211" s="12">
        <v>41237</v>
      </c>
      <c r="B211" s="2">
        <v>106.53608699999999</v>
      </c>
      <c r="C211" s="2">
        <v>103.66735799999999</v>
      </c>
      <c r="D211" s="32">
        <v>110.464378</v>
      </c>
      <c r="E211" s="2">
        <v>761.67999299999997</v>
      </c>
      <c r="F211" s="2">
        <v>28.050068</v>
      </c>
    </row>
    <row r="212" spans="1:6" x14ac:dyDescent="0.2">
      <c r="A212" s="12">
        <v>41240</v>
      </c>
      <c r="B212" s="2">
        <v>106.32641599999999</v>
      </c>
      <c r="C212" s="2">
        <v>101.343605</v>
      </c>
      <c r="D212" s="32">
        <v>111.526352</v>
      </c>
      <c r="E212" s="2">
        <v>768.23999000000003</v>
      </c>
      <c r="F212" s="2">
        <v>27.599895</v>
      </c>
    </row>
    <row r="213" spans="1:6" x14ac:dyDescent="0.2">
      <c r="A213" s="12">
        <v>41241</v>
      </c>
      <c r="B213" s="2">
        <v>106.221603</v>
      </c>
      <c r="C213" s="2">
        <v>101.794617</v>
      </c>
      <c r="D213" s="32">
        <v>111.341835</v>
      </c>
      <c r="E213" s="2">
        <v>770.84002699999996</v>
      </c>
      <c r="F213" s="2">
        <v>27.436191999999998</v>
      </c>
    </row>
    <row r="214" spans="1:6" x14ac:dyDescent="0.2">
      <c r="A214" s="12">
        <v>41242</v>
      </c>
      <c r="B214" s="2">
        <v>105.325768</v>
      </c>
      <c r="C214" s="2">
        <v>100.20623000000001</v>
      </c>
      <c r="D214" s="32">
        <v>110.04093899999999</v>
      </c>
      <c r="E214" s="2">
        <v>758.03997800000002</v>
      </c>
      <c r="F214" s="2">
        <v>28.655761999999999</v>
      </c>
    </row>
    <row r="215" spans="1:6" x14ac:dyDescent="0.2">
      <c r="A215" s="12">
        <v>41243</v>
      </c>
      <c r="B215" s="2">
        <v>104.344177</v>
      </c>
      <c r="C215" s="2">
        <v>98.225623999999996</v>
      </c>
      <c r="D215" s="32">
        <v>109.302834</v>
      </c>
      <c r="E215" s="2">
        <v>747.919983</v>
      </c>
      <c r="F215" s="2">
        <v>28.966795000000001</v>
      </c>
    </row>
    <row r="216" spans="1:6" x14ac:dyDescent="0.2">
      <c r="A216" s="12">
        <v>41244</v>
      </c>
      <c r="B216" s="2">
        <v>104.73490099999999</v>
      </c>
      <c r="C216" s="2">
        <v>99.127692999999994</v>
      </c>
      <c r="D216" s="32">
        <v>109.09063</v>
      </c>
      <c r="E216" s="2">
        <v>750.5</v>
      </c>
      <c r="F216" s="2">
        <v>29.040451000000001</v>
      </c>
    </row>
    <row r="217" spans="1:6" x14ac:dyDescent="0.2">
      <c r="A217" s="12">
        <v>41247</v>
      </c>
      <c r="B217" s="2">
        <v>103.98204800000001</v>
      </c>
      <c r="C217" s="2">
        <v>101.529884</v>
      </c>
      <c r="D217" s="32">
        <v>110.05939499999999</v>
      </c>
      <c r="E217" s="2">
        <v>762.52002000000005</v>
      </c>
      <c r="F217" s="2">
        <v>29.040451000000001</v>
      </c>
    </row>
    <row r="218" spans="1:6" x14ac:dyDescent="0.2">
      <c r="A218" s="12">
        <v>41248</v>
      </c>
      <c r="B218" s="2">
        <v>104.78254699999999</v>
      </c>
      <c r="C218" s="2">
        <v>100.010124</v>
      </c>
      <c r="D218" s="32">
        <v>110.02248400000001</v>
      </c>
      <c r="E218" s="2">
        <v>759.10998500000005</v>
      </c>
      <c r="F218" s="2">
        <v>29.114121999999998</v>
      </c>
    </row>
    <row r="219" spans="1:6" x14ac:dyDescent="0.2">
      <c r="A219" s="12">
        <v>41249</v>
      </c>
      <c r="B219" s="2">
        <v>105.81182099999999</v>
      </c>
      <c r="C219" s="2">
        <v>103.196732</v>
      </c>
      <c r="D219" s="32">
        <v>110.64063299999999</v>
      </c>
      <c r="E219" s="2">
        <v>771.19000200000005</v>
      </c>
      <c r="F219" s="2">
        <v>29.376041000000001</v>
      </c>
    </row>
    <row r="220" spans="1:6" x14ac:dyDescent="0.2">
      <c r="A220" s="12">
        <v>41250</v>
      </c>
      <c r="B220" s="2">
        <v>106.850578</v>
      </c>
      <c r="C220" s="2">
        <v>102.77512400000001</v>
      </c>
      <c r="D220" s="32">
        <v>111.129608</v>
      </c>
      <c r="E220" s="2">
        <v>776.419983</v>
      </c>
      <c r="F220" s="2">
        <v>29.621593000000001</v>
      </c>
    </row>
    <row r="221" spans="1:6" x14ac:dyDescent="0.2">
      <c r="A221" s="12">
        <v>41251</v>
      </c>
      <c r="B221" s="2">
        <v>108.594566</v>
      </c>
      <c r="C221" s="2">
        <v>102.373108</v>
      </c>
      <c r="D221" s="32">
        <v>111.876953</v>
      </c>
      <c r="E221" s="2">
        <v>789.28997800000002</v>
      </c>
      <c r="F221" s="2">
        <v>29.474260000000001</v>
      </c>
    </row>
    <row r="222" spans="1:6" x14ac:dyDescent="0.2">
      <c r="A222" s="12">
        <v>41254</v>
      </c>
      <c r="B222" s="2">
        <v>107.975121</v>
      </c>
      <c r="C222" s="2">
        <v>101.26516700000001</v>
      </c>
      <c r="D222" s="32">
        <v>112.319824</v>
      </c>
      <c r="E222" s="2">
        <v>789.27002000000005</v>
      </c>
      <c r="F222" s="2">
        <v>29.883510999999999</v>
      </c>
    </row>
    <row r="223" spans="1:6" x14ac:dyDescent="0.2">
      <c r="A223" s="12">
        <v>41255</v>
      </c>
      <c r="B223" s="2">
        <v>109.77630600000001</v>
      </c>
      <c r="C223" s="2">
        <v>101.30437499999999</v>
      </c>
      <c r="D223" s="32">
        <v>113.187065</v>
      </c>
      <c r="E223" s="2">
        <v>796.09997599999997</v>
      </c>
      <c r="F223" s="2">
        <v>30.1127</v>
      </c>
    </row>
    <row r="224" spans="1:6" x14ac:dyDescent="0.2">
      <c r="A224" s="12">
        <v>41256</v>
      </c>
      <c r="B224" s="2">
        <v>109.77630600000001</v>
      </c>
      <c r="C224" s="2">
        <v>101.26516700000001</v>
      </c>
      <c r="D224" s="32">
        <v>113.334671</v>
      </c>
      <c r="E224" s="2">
        <v>797.07000700000003</v>
      </c>
      <c r="F224" s="2">
        <v>29.482447000000001</v>
      </c>
    </row>
    <row r="225" spans="1:6" x14ac:dyDescent="0.2">
      <c r="A225" s="12">
        <v>41257</v>
      </c>
      <c r="B225" s="2">
        <v>110.376678</v>
      </c>
      <c r="C225" s="2">
        <v>102.314285</v>
      </c>
      <c r="D225" s="32">
        <v>112.89181499999999</v>
      </c>
      <c r="E225" s="2">
        <v>797.84997599999997</v>
      </c>
      <c r="F225" s="2">
        <v>29.343298000000001</v>
      </c>
    </row>
    <row r="226" spans="1:6" x14ac:dyDescent="0.2">
      <c r="A226" s="12">
        <v>41258</v>
      </c>
      <c r="B226" s="2">
        <v>110.51963000000001</v>
      </c>
      <c r="C226" s="2">
        <v>101.41222399999999</v>
      </c>
      <c r="D226" s="32">
        <v>113.703728</v>
      </c>
      <c r="E226" s="2">
        <v>790.79998799999998</v>
      </c>
      <c r="F226" s="2">
        <v>29.948993999999999</v>
      </c>
    </row>
    <row r="227" spans="1:6" x14ac:dyDescent="0.2">
      <c r="A227" s="12">
        <v>41261</v>
      </c>
      <c r="B227" s="2">
        <v>111.15815000000001</v>
      </c>
      <c r="C227" s="2">
        <v>101.520088</v>
      </c>
      <c r="D227" s="32">
        <v>113.47307600000001</v>
      </c>
      <c r="E227" s="2">
        <v>794.20001200000002</v>
      </c>
      <c r="F227" s="2">
        <v>29.924441999999999</v>
      </c>
    </row>
    <row r="228" spans="1:6" x14ac:dyDescent="0.2">
      <c r="A228" s="12">
        <v>41262</v>
      </c>
      <c r="B228" s="2">
        <v>111.453575</v>
      </c>
      <c r="C228" s="2">
        <v>102.50057200000001</v>
      </c>
      <c r="D228" s="32">
        <v>113.78677399999999</v>
      </c>
      <c r="E228" s="2">
        <v>796.419983</v>
      </c>
      <c r="F228" s="2">
        <v>29.891701000000001</v>
      </c>
    </row>
    <row r="229" spans="1:6" x14ac:dyDescent="0.2">
      <c r="A229" s="12">
        <v>41263</v>
      </c>
      <c r="B229" s="2">
        <v>111.55841100000001</v>
      </c>
      <c r="C229" s="2">
        <v>102.137787</v>
      </c>
      <c r="D229" s="32">
        <v>113.648369</v>
      </c>
      <c r="E229" s="2">
        <v>794.55999799999995</v>
      </c>
      <c r="F229" s="2">
        <v>30.104513000000001</v>
      </c>
    </row>
    <row r="230" spans="1:6" x14ac:dyDescent="0.2">
      <c r="A230" s="12">
        <v>41264</v>
      </c>
      <c r="B230" s="2">
        <v>110.82459299999999</v>
      </c>
      <c r="C230" s="2">
        <v>102.275063</v>
      </c>
      <c r="D230" s="32">
        <v>114.146591</v>
      </c>
      <c r="E230" s="2">
        <v>791.26000999999997</v>
      </c>
      <c r="F230" s="2">
        <v>30.210913000000001</v>
      </c>
    </row>
    <row r="231" spans="1:6" x14ac:dyDescent="0.2">
      <c r="A231" s="12">
        <v>41265</v>
      </c>
      <c r="B231" s="2">
        <v>111.04377700000001</v>
      </c>
      <c r="C231" s="2">
        <v>102.667267</v>
      </c>
      <c r="D231" s="32">
        <v>113.611465</v>
      </c>
      <c r="E231" s="2">
        <v>789.90997300000004</v>
      </c>
      <c r="F231" s="2">
        <v>30.300953</v>
      </c>
    </row>
    <row r="232" spans="1:6" x14ac:dyDescent="0.2">
      <c r="A232" s="12">
        <v>41269</v>
      </c>
      <c r="B232" s="2">
        <v>111.74900100000001</v>
      </c>
      <c r="C232" s="2">
        <v>102.755501</v>
      </c>
      <c r="D232" s="32">
        <v>113.54688299999999</v>
      </c>
      <c r="E232" s="2">
        <v>791.54998799999998</v>
      </c>
      <c r="F232" s="2">
        <v>30.374617000000001</v>
      </c>
    </row>
    <row r="233" spans="1:6" x14ac:dyDescent="0.2">
      <c r="A233" s="12">
        <v>41270</v>
      </c>
      <c r="B233" s="2">
        <v>111.272507</v>
      </c>
      <c r="C233" s="2">
        <v>101.657349</v>
      </c>
      <c r="D233" s="32">
        <v>113.187065</v>
      </c>
      <c r="E233" s="2">
        <v>785.04998799999998</v>
      </c>
      <c r="F233" s="2">
        <v>30.489205999999999</v>
      </c>
    </row>
    <row r="234" spans="1:6" x14ac:dyDescent="0.2">
      <c r="A234" s="12">
        <v>41271</v>
      </c>
      <c r="B234" s="2">
        <v>111.24391900000001</v>
      </c>
      <c r="C234" s="2">
        <v>101.745598</v>
      </c>
      <c r="D234" s="32">
        <v>113.28855900000001</v>
      </c>
      <c r="E234" s="2">
        <v>782.78997800000002</v>
      </c>
      <c r="F234" s="2">
        <v>30.611979999999999</v>
      </c>
    </row>
    <row r="235" spans="1:6" x14ac:dyDescent="0.2">
      <c r="A235" s="12">
        <v>41272</v>
      </c>
      <c r="B235" s="2">
        <v>110.376678</v>
      </c>
      <c r="C235" s="2">
        <v>101.235748</v>
      </c>
      <c r="D235" s="32">
        <v>112.30135300000001</v>
      </c>
      <c r="E235" s="2">
        <v>771.82000700000003</v>
      </c>
      <c r="F235" s="2">
        <v>30.595611999999999</v>
      </c>
    </row>
    <row r="236" spans="1:6" x14ac:dyDescent="0.2">
      <c r="A236" s="12">
        <v>41276</v>
      </c>
      <c r="B236" s="2">
        <v>110.691154</v>
      </c>
      <c r="C236" s="2">
        <v>103.334</v>
      </c>
      <c r="D236" s="32">
        <v>110.36385300000001</v>
      </c>
      <c r="E236" s="2">
        <v>786.14001499999995</v>
      </c>
      <c r="F236" s="2">
        <v>31.103085</v>
      </c>
    </row>
    <row r="237" spans="1:6" x14ac:dyDescent="0.2">
      <c r="A237" s="12">
        <v>41277</v>
      </c>
      <c r="B237" s="2">
        <v>110.56727600000001</v>
      </c>
      <c r="C237" s="2">
        <v>104.31448399999999</v>
      </c>
      <c r="D237" s="32">
        <v>110.234695</v>
      </c>
      <c r="E237" s="2">
        <v>786.90002400000003</v>
      </c>
      <c r="F237" s="2">
        <v>31.340450000000001</v>
      </c>
    </row>
    <row r="238" spans="1:6" x14ac:dyDescent="0.2">
      <c r="A238" s="12">
        <v>41278</v>
      </c>
      <c r="B238" s="2">
        <v>111.12956200000001</v>
      </c>
      <c r="C238" s="2">
        <v>105.120148</v>
      </c>
      <c r="D238" s="32">
        <v>110.437668</v>
      </c>
      <c r="E238" s="2">
        <v>794.02002000000005</v>
      </c>
      <c r="F238" s="2">
        <v>31.56963</v>
      </c>
    </row>
    <row r="239" spans="1:6" x14ac:dyDescent="0.2">
      <c r="A239" s="12">
        <v>41279</v>
      </c>
      <c r="B239" s="2">
        <v>112.368469</v>
      </c>
      <c r="C239" s="2">
        <v>105.876701</v>
      </c>
      <c r="D239" s="32">
        <v>111.415649</v>
      </c>
      <c r="E239" s="2">
        <v>806.15002400000003</v>
      </c>
      <c r="F239" s="2">
        <v>31.029415</v>
      </c>
    </row>
    <row r="240" spans="1:6" x14ac:dyDescent="0.2">
      <c r="A240" s="12">
        <v>41282</v>
      </c>
      <c r="B240" s="2">
        <v>113.39769699999999</v>
      </c>
      <c r="C240" s="2">
        <v>105.67037999999999</v>
      </c>
      <c r="D240" s="32">
        <v>111.11116800000001</v>
      </c>
      <c r="E240" s="2">
        <v>806.65002400000003</v>
      </c>
      <c r="F240" s="2">
        <v>30.538322000000001</v>
      </c>
    </row>
    <row r="241" spans="1:6" x14ac:dyDescent="0.2">
      <c r="A241" s="12">
        <v>41283</v>
      </c>
      <c r="B241" s="2">
        <v>113.51206999999999</v>
      </c>
      <c r="C241" s="2">
        <v>105.444374</v>
      </c>
      <c r="D241" s="32">
        <v>110.94509100000001</v>
      </c>
      <c r="E241" s="2">
        <v>804.78997800000002</v>
      </c>
      <c r="F241" s="2">
        <v>30.374617000000001</v>
      </c>
    </row>
    <row r="242" spans="1:6" x14ac:dyDescent="0.2">
      <c r="A242" s="12">
        <v>41284</v>
      </c>
      <c r="B242" s="2">
        <v>114.12198600000001</v>
      </c>
      <c r="C242" s="2">
        <v>105.925827</v>
      </c>
      <c r="D242" s="32">
        <v>111.526352</v>
      </c>
      <c r="E242" s="2">
        <v>807.90997300000004</v>
      </c>
      <c r="F242" s="2">
        <v>30.734755</v>
      </c>
    </row>
    <row r="243" spans="1:6" x14ac:dyDescent="0.2">
      <c r="A243" s="12">
        <v>41285</v>
      </c>
      <c r="B243" s="2">
        <v>113.645454</v>
      </c>
      <c r="C243" s="2">
        <v>106.810089</v>
      </c>
      <c r="D243" s="32">
        <v>112.651939</v>
      </c>
      <c r="E243" s="2">
        <v>806.35998500000005</v>
      </c>
      <c r="F243" s="2">
        <v>30.906641</v>
      </c>
    </row>
    <row r="244" spans="1:6" x14ac:dyDescent="0.2">
      <c r="A244" s="12">
        <v>41286</v>
      </c>
      <c r="B244" s="2">
        <v>113.44534299999999</v>
      </c>
      <c r="C244" s="2">
        <v>106.80027800000001</v>
      </c>
      <c r="D244" s="32">
        <v>112.098373</v>
      </c>
      <c r="E244" s="2">
        <v>807.88000499999998</v>
      </c>
      <c r="F244" s="2">
        <v>30.824793</v>
      </c>
    </row>
    <row r="245" spans="1:6" x14ac:dyDescent="0.2">
      <c r="A245" s="12">
        <v>41290</v>
      </c>
      <c r="B245" s="2">
        <v>114.360237</v>
      </c>
      <c r="C245" s="2">
        <v>106.505531</v>
      </c>
      <c r="D245" s="32">
        <v>113.25163999999999</v>
      </c>
      <c r="E245" s="2">
        <v>804.60998500000005</v>
      </c>
      <c r="F245" s="2">
        <v>30.644715999999999</v>
      </c>
    </row>
    <row r="246" spans="1:6" x14ac:dyDescent="0.2">
      <c r="A246" s="12">
        <v>41291</v>
      </c>
      <c r="B246" s="2">
        <v>114.35069300000001</v>
      </c>
      <c r="C246" s="2">
        <v>106.76097900000001</v>
      </c>
      <c r="D246" s="32">
        <v>113.21474499999999</v>
      </c>
      <c r="E246" s="2">
        <v>806.07000700000003</v>
      </c>
      <c r="F246" s="2">
        <v>30.366427999999999</v>
      </c>
    </row>
    <row r="247" spans="1:6" x14ac:dyDescent="0.2">
      <c r="A247" s="12">
        <v>41292</v>
      </c>
      <c r="B247" s="2">
        <v>114.150558</v>
      </c>
      <c r="C247" s="2">
        <v>106.63323200000001</v>
      </c>
      <c r="D247" s="32">
        <v>112.72576100000001</v>
      </c>
      <c r="E247" s="2">
        <v>802.17498799999998</v>
      </c>
      <c r="F247" s="2">
        <v>30.202732000000001</v>
      </c>
    </row>
    <row r="248" spans="1:6" x14ac:dyDescent="0.2">
      <c r="A248" s="12">
        <v>41293</v>
      </c>
      <c r="B248" s="2">
        <v>114.360237</v>
      </c>
      <c r="C248" s="2">
        <v>108.038246</v>
      </c>
      <c r="D248" s="32">
        <v>112.799561</v>
      </c>
      <c r="E248" s="2">
        <v>805.02002000000005</v>
      </c>
      <c r="F248" s="2">
        <v>30.15362</v>
      </c>
    </row>
    <row r="249" spans="1:6" x14ac:dyDescent="0.2">
      <c r="A249" s="12">
        <v>41296</v>
      </c>
      <c r="B249" s="2">
        <v>114.43647799999999</v>
      </c>
      <c r="C249" s="2">
        <v>107.71402</v>
      </c>
      <c r="D249" s="32">
        <v>111.987663</v>
      </c>
      <c r="E249" s="2">
        <v>819.30999799999995</v>
      </c>
      <c r="F249" s="2">
        <v>29.973547</v>
      </c>
    </row>
    <row r="250" spans="1:6" x14ac:dyDescent="0.2">
      <c r="A250" s="12">
        <v>41297</v>
      </c>
      <c r="B250" s="2">
        <v>114.33165</v>
      </c>
      <c r="C250" s="2">
        <v>107.998947</v>
      </c>
      <c r="D250" s="32">
        <v>111.68319700000001</v>
      </c>
      <c r="E250" s="2">
        <v>823.86999500000002</v>
      </c>
      <c r="F250" s="2">
        <v>30.210913000000001</v>
      </c>
    </row>
    <row r="251" spans="1:6" x14ac:dyDescent="0.2">
      <c r="A251" s="12">
        <v>41298</v>
      </c>
      <c r="B251" s="2">
        <v>116.151878</v>
      </c>
      <c r="C251" s="2">
        <v>108.264229</v>
      </c>
      <c r="D251" s="32">
        <v>112.36595199999999</v>
      </c>
      <c r="E251" s="2">
        <v>835.669983</v>
      </c>
      <c r="F251" s="2">
        <v>30.309138999999998</v>
      </c>
    </row>
    <row r="252" spans="1:6" x14ac:dyDescent="0.2">
      <c r="A252" s="12">
        <v>41299</v>
      </c>
      <c r="B252" s="2">
        <v>116.209045</v>
      </c>
      <c r="C252" s="2">
        <v>107.468391</v>
      </c>
      <c r="D252" s="32">
        <v>112.44898999999999</v>
      </c>
      <c r="E252" s="2">
        <v>832.15002400000003</v>
      </c>
      <c r="F252" s="2">
        <v>30.071770000000001</v>
      </c>
    </row>
    <row r="253" spans="1:6" x14ac:dyDescent="0.2">
      <c r="A253" s="12">
        <v>41300</v>
      </c>
      <c r="B253" s="2">
        <v>116.218582</v>
      </c>
      <c r="C253" s="2">
        <v>107.92036400000001</v>
      </c>
      <c r="D253" s="32">
        <v>113.353127</v>
      </c>
      <c r="E253" s="2">
        <v>823.30999799999995</v>
      </c>
      <c r="F253" s="2">
        <v>29.940815000000001</v>
      </c>
    </row>
    <row r="254" spans="1:6" x14ac:dyDescent="0.2">
      <c r="A254" s="12">
        <v>41303</v>
      </c>
      <c r="B254" s="2">
        <v>115.913605</v>
      </c>
      <c r="C254" s="2">
        <v>107.389793</v>
      </c>
      <c r="D254" s="32">
        <v>113.500748</v>
      </c>
      <c r="E254" s="2">
        <v>802.32000700000003</v>
      </c>
      <c r="F254" s="2">
        <v>29.433337999999999</v>
      </c>
    </row>
    <row r="255" spans="1:6" x14ac:dyDescent="0.2">
      <c r="A255" s="12">
        <v>41304</v>
      </c>
      <c r="B255" s="2">
        <v>115.64677399999999</v>
      </c>
      <c r="C255" s="2">
        <v>104.47170300000001</v>
      </c>
      <c r="D255" s="32">
        <v>113.085571</v>
      </c>
      <c r="E255" s="2">
        <v>796.78997800000002</v>
      </c>
      <c r="F255" s="2">
        <v>29.449703</v>
      </c>
    </row>
    <row r="256" spans="1:6" x14ac:dyDescent="0.2">
      <c r="A256" s="12">
        <v>41305</v>
      </c>
      <c r="B256" s="2">
        <v>122.69898999999999</v>
      </c>
      <c r="C256" s="2">
        <v>103.16494</v>
      </c>
      <c r="D256" s="32">
        <v>112.947174</v>
      </c>
      <c r="E256" s="2">
        <v>795.69500700000003</v>
      </c>
      <c r="F256" s="2">
        <v>29.457891</v>
      </c>
    </row>
    <row r="257" spans="1:6" x14ac:dyDescent="0.2">
      <c r="A257" s="12">
        <v>41306</v>
      </c>
      <c r="B257" s="2">
        <v>122.48934199999999</v>
      </c>
      <c r="C257" s="2">
        <v>103.302483</v>
      </c>
      <c r="D257" s="32">
        <v>113.685287</v>
      </c>
      <c r="E257" s="2">
        <v>798.53002900000001</v>
      </c>
      <c r="F257" s="2">
        <v>29.294193</v>
      </c>
    </row>
    <row r="258" spans="1:6" x14ac:dyDescent="0.2">
      <c r="A258" s="12">
        <v>41307</v>
      </c>
      <c r="B258" s="2">
        <v>123.013496</v>
      </c>
      <c r="C258" s="2">
        <v>104.717316</v>
      </c>
      <c r="D258" s="32">
        <v>114.62634300000001</v>
      </c>
      <c r="E258" s="2">
        <v>801.48999000000003</v>
      </c>
      <c r="F258" s="2">
        <v>29.400594999999999</v>
      </c>
    </row>
    <row r="259" spans="1:6" x14ac:dyDescent="0.2">
      <c r="A259" s="12">
        <v>41310</v>
      </c>
      <c r="B259" s="2">
        <v>124.16662599999999</v>
      </c>
      <c r="C259" s="2">
        <v>104.72714999999999</v>
      </c>
      <c r="D259" s="32">
        <v>114.820114</v>
      </c>
      <c r="E259" s="2">
        <v>801.34002699999996</v>
      </c>
      <c r="F259" s="2">
        <v>29.318750000000001</v>
      </c>
    </row>
    <row r="260" spans="1:6" x14ac:dyDescent="0.2">
      <c r="A260" s="12">
        <v>41311</v>
      </c>
      <c r="B260" s="2">
        <v>125.348328</v>
      </c>
      <c r="C260" s="2">
        <v>104.736977</v>
      </c>
      <c r="D260" s="32">
        <v>114.94927199999999</v>
      </c>
      <c r="E260" s="2">
        <v>806.96997099999999</v>
      </c>
      <c r="F260" s="2">
        <v>28.140101999999999</v>
      </c>
    </row>
    <row r="261" spans="1:6" x14ac:dyDescent="0.2">
      <c r="A261" s="12">
        <v>41312</v>
      </c>
      <c r="B261" s="2">
        <v>125.834366</v>
      </c>
      <c r="C261" s="2">
        <v>104.854874</v>
      </c>
      <c r="D261" s="32">
        <v>115.023071</v>
      </c>
      <c r="E261" s="2">
        <v>808.38000499999998</v>
      </c>
      <c r="F261" s="2">
        <v>28.181034</v>
      </c>
    </row>
    <row r="262" spans="1:6" x14ac:dyDescent="0.2">
      <c r="A262" s="12">
        <v>41313</v>
      </c>
      <c r="B262" s="2">
        <v>126.743645</v>
      </c>
      <c r="C262" s="2">
        <v>105.424736</v>
      </c>
      <c r="D262" s="32">
        <v>114.84777800000001</v>
      </c>
      <c r="E262" s="2">
        <v>809.55999799999995</v>
      </c>
      <c r="F262" s="2">
        <v>28.189211</v>
      </c>
    </row>
    <row r="263" spans="1:6" x14ac:dyDescent="0.2">
      <c r="A263" s="12">
        <v>41314</v>
      </c>
      <c r="B263" s="2">
        <v>126.45649</v>
      </c>
      <c r="C263" s="2">
        <v>105.395264</v>
      </c>
      <c r="D263" s="32">
        <v>116.08409899999999</v>
      </c>
      <c r="E263" s="2">
        <v>813.669983</v>
      </c>
      <c r="F263" s="2">
        <v>28.262878000000001</v>
      </c>
    </row>
    <row r="264" spans="1:6" x14ac:dyDescent="0.2">
      <c r="A264" s="12">
        <v>41317</v>
      </c>
      <c r="B264" s="2">
        <v>127.57634</v>
      </c>
      <c r="C264" s="2">
        <v>106.387604</v>
      </c>
      <c r="D264" s="32">
        <v>115.82576</v>
      </c>
      <c r="E264" s="2">
        <v>819.23999000000003</v>
      </c>
      <c r="F264" s="2">
        <v>28.369281999999998</v>
      </c>
    </row>
    <row r="265" spans="1:6" x14ac:dyDescent="0.2">
      <c r="A265" s="12">
        <v>41318</v>
      </c>
      <c r="B265" s="2">
        <v>129.232193</v>
      </c>
      <c r="C265" s="2">
        <v>106.977135</v>
      </c>
      <c r="D265" s="32">
        <v>116.074867</v>
      </c>
      <c r="E265" s="2">
        <v>820.45001200000002</v>
      </c>
      <c r="F265" s="2">
        <v>28.303806000000002</v>
      </c>
    </row>
    <row r="266" spans="1:6" x14ac:dyDescent="0.2">
      <c r="A266" s="12">
        <v>41319</v>
      </c>
      <c r="B266" s="2">
        <v>129.701187</v>
      </c>
      <c r="C266" s="2">
        <v>107.7435</v>
      </c>
      <c r="D266" s="32">
        <v>116.693031</v>
      </c>
      <c r="E266" s="2">
        <v>818.97997999999995</v>
      </c>
      <c r="F266" s="2">
        <v>28.149730999999999</v>
      </c>
    </row>
    <row r="267" spans="1:6" x14ac:dyDescent="0.2">
      <c r="A267" s="12">
        <v>41320</v>
      </c>
      <c r="B267" s="2">
        <v>129.54804999999999</v>
      </c>
      <c r="C267" s="2">
        <v>107.389793</v>
      </c>
      <c r="D267" s="32">
        <v>116.895996</v>
      </c>
      <c r="E267" s="2">
        <v>824.15997300000004</v>
      </c>
      <c r="F267" s="2">
        <v>28.049793000000001</v>
      </c>
    </row>
    <row r="268" spans="1:6" x14ac:dyDescent="0.2">
      <c r="A268" s="12">
        <v>41321</v>
      </c>
      <c r="B268" s="2">
        <v>129.90220600000001</v>
      </c>
      <c r="C268" s="2">
        <v>107.507683</v>
      </c>
      <c r="D268" s="32">
        <v>117.910904</v>
      </c>
      <c r="E268" s="2">
        <v>828.07000700000003</v>
      </c>
      <c r="F268" s="2">
        <v>27.833252000000002</v>
      </c>
    </row>
    <row r="269" spans="1:6" x14ac:dyDescent="0.2">
      <c r="A269" s="12">
        <v>41325</v>
      </c>
      <c r="B269" s="2">
        <v>130.84021000000001</v>
      </c>
      <c r="C269" s="2">
        <v>108.234756</v>
      </c>
      <c r="D269" s="32">
        <v>118.132301</v>
      </c>
      <c r="E269" s="2">
        <v>831.65997300000004</v>
      </c>
      <c r="F269" s="2">
        <v>28.174721000000002</v>
      </c>
    </row>
    <row r="270" spans="1:6" x14ac:dyDescent="0.2">
      <c r="A270" s="12">
        <v>41326</v>
      </c>
      <c r="B270" s="2">
        <v>131.23260500000001</v>
      </c>
      <c r="C270" s="2">
        <v>107.52733600000001</v>
      </c>
      <c r="D270" s="32">
        <v>117.957016</v>
      </c>
      <c r="E270" s="2">
        <v>830.76000999999997</v>
      </c>
      <c r="F270" s="2">
        <v>27.824926000000001</v>
      </c>
    </row>
    <row r="271" spans="1:6" x14ac:dyDescent="0.2">
      <c r="A271" s="12">
        <v>41327</v>
      </c>
      <c r="B271" s="2">
        <v>130.67746</v>
      </c>
      <c r="C271" s="2">
        <v>108.80461099999999</v>
      </c>
      <c r="D271" s="32">
        <v>118.34451300000001</v>
      </c>
      <c r="E271" s="2">
        <v>831.330017</v>
      </c>
      <c r="F271" s="2">
        <v>28.199705000000002</v>
      </c>
    </row>
    <row r="272" spans="1:6" x14ac:dyDescent="0.2">
      <c r="A272" s="12">
        <v>41328</v>
      </c>
      <c r="B272" s="2">
        <v>130.80192600000001</v>
      </c>
      <c r="C272" s="2">
        <v>109.060081</v>
      </c>
      <c r="D272" s="32">
        <v>118.695099</v>
      </c>
      <c r="E272" s="2">
        <v>828.64001499999995</v>
      </c>
      <c r="F272" s="2">
        <v>27.899882999999999</v>
      </c>
    </row>
    <row r="273" spans="1:6" x14ac:dyDescent="0.2">
      <c r="A273" s="12">
        <v>41331</v>
      </c>
      <c r="B273" s="2">
        <v>131.06033300000001</v>
      </c>
      <c r="C273" s="2">
        <v>108.63758900000001</v>
      </c>
      <c r="D273" s="32">
        <v>118.025932</v>
      </c>
      <c r="E273" s="2">
        <v>829.28002900000001</v>
      </c>
      <c r="F273" s="2">
        <v>28.299643</v>
      </c>
    </row>
    <row r="274" spans="1:6" x14ac:dyDescent="0.2">
      <c r="A274" s="12">
        <v>41332</v>
      </c>
      <c r="B274" s="2">
        <v>131.117783</v>
      </c>
      <c r="C274" s="2">
        <v>108.52950300000001</v>
      </c>
      <c r="D274" s="32">
        <v>118.639351</v>
      </c>
      <c r="E274" s="2">
        <v>823.21002199999998</v>
      </c>
      <c r="F274" s="2">
        <v>28.249672</v>
      </c>
    </row>
    <row r="275" spans="1:6" x14ac:dyDescent="0.2">
      <c r="A275" s="12">
        <v>41333</v>
      </c>
      <c r="B275" s="2">
        <v>133.79769899999999</v>
      </c>
      <c r="C275" s="2">
        <v>110.347183</v>
      </c>
      <c r="D275" s="32">
        <v>119.940529</v>
      </c>
      <c r="E275" s="2">
        <v>835.23999000000003</v>
      </c>
      <c r="F275" s="2">
        <v>28.507849</v>
      </c>
    </row>
    <row r="276" spans="1:6" x14ac:dyDescent="0.2">
      <c r="A276" s="12">
        <v>41334</v>
      </c>
      <c r="B276" s="2">
        <v>133.003311</v>
      </c>
      <c r="C276" s="2">
        <v>109.3843</v>
      </c>
      <c r="D276" s="32">
        <v>119.178398</v>
      </c>
      <c r="E276" s="2">
        <v>830.63000499999998</v>
      </c>
      <c r="F276" s="2">
        <v>28.416239000000001</v>
      </c>
    </row>
    <row r="277" spans="1:6" x14ac:dyDescent="0.2">
      <c r="A277" s="12">
        <v>41335</v>
      </c>
      <c r="B277" s="2">
        <v>133.78814700000001</v>
      </c>
      <c r="C277" s="2">
        <v>109.78713999999999</v>
      </c>
      <c r="D277" s="32">
        <v>118.871696</v>
      </c>
      <c r="E277" s="2">
        <v>829.080017</v>
      </c>
      <c r="F277" s="2">
        <v>28.391254</v>
      </c>
    </row>
    <row r="278" spans="1:6" x14ac:dyDescent="0.2">
      <c r="A278" s="12">
        <v>41338</v>
      </c>
      <c r="B278" s="2">
        <v>133.36700400000001</v>
      </c>
      <c r="C278" s="2">
        <v>109.41379499999999</v>
      </c>
      <c r="D278" s="32">
        <v>118.992531</v>
      </c>
      <c r="E278" s="2">
        <v>827.78002900000001</v>
      </c>
      <c r="F278" s="2">
        <v>28.291315000000001</v>
      </c>
    </row>
    <row r="279" spans="1:6" x14ac:dyDescent="0.2">
      <c r="A279" s="12">
        <v>41339</v>
      </c>
      <c r="B279" s="2">
        <v>133.53930700000001</v>
      </c>
      <c r="C279" s="2">
        <v>109.02076700000001</v>
      </c>
      <c r="D279" s="32">
        <v>119.02971599999999</v>
      </c>
      <c r="E279" s="2">
        <v>831.90997300000004</v>
      </c>
      <c r="F279" s="2">
        <v>28.208029</v>
      </c>
    </row>
    <row r="280" spans="1:6" x14ac:dyDescent="0.2">
      <c r="A280" s="12">
        <v>41340</v>
      </c>
      <c r="B280" s="2">
        <v>133.04158000000001</v>
      </c>
      <c r="C280" s="2">
        <v>109.04042099999999</v>
      </c>
      <c r="D280" s="32">
        <v>119.048294</v>
      </c>
      <c r="E280" s="2">
        <v>835.36999500000002</v>
      </c>
      <c r="F280" s="2">
        <v>27.741645999999999</v>
      </c>
    </row>
    <row r="281" spans="1:6" x14ac:dyDescent="0.2">
      <c r="A281" s="12">
        <v>41341</v>
      </c>
      <c r="B281" s="2">
        <v>132.73529099999999</v>
      </c>
      <c r="C281" s="2">
        <v>108.853745</v>
      </c>
      <c r="D281" s="32">
        <v>119.094765</v>
      </c>
      <c r="E281" s="2">
        <v>838.67999299999997</v>
      </c>
      <c r="F281" s="2">
        <v>27.899882999999999</v>
      </c>
    </row>
    <row r="282" spans="1:6" x14ac:dyDescent="0.2">
      <c r="A282" s="12">
        <v>41342</v>
      </c>
      <c r="B282" s="2">
        <v>133.17559800000001</v>
      </c>
      <c r="C282" s="2">
        <v>109.266396</v>
      </c>
      <c r="D282" s="32">
        <v>118.94605300000001</v>
      </c>
      <c r="E282" s="2">
        <v>843.25</v>
      </c>
      <c r="F282" s="2">
        <v>28.591138999999998</v>
      </c>
    </row>
    <row r="283" spans="1:6" x14ac:dyDescent="0.2">
      <c r="A283" s="12">
        <v>41345</v>
      </c>
      <c r="B283" s="2">
        <v>133.233002</v>
      </c>
      <c r="C283" s="2">
        <v>109.58079499999999</v>
      </c>
      <c r="D283" s="32">
        <v>118.602188</v>
      </c>
      <c r="E283" s="2">
        <v>845.53997800000002</v>
      </c>
      <c r="F283" s="2">
        <v>28.374593999999998</v>
      </c>
    </row>
    <row r="284" spans="1:6" x14ac:dyDescent="0.2">
      <c r="A284" s="12">
        <v>41346</v>
      </c>
      <c r="B284" s="2">
        <v>133.032028</v>
      </c>
      <c r="C284" s="2">
        <v>108.55898999999999</v>
      </c>
      <c r="D284" s="32">
        <v>118.77876999999999</v>
      </c>
      <c r="E284" s="2">
        <v>845.61999500000002</v>
      </c>
      <c r="F284" s="2">
        <v>27.841583</v>
      </c>
    </row>
    <row r="285" spans="1:6" x14ac:dyDescent="0.2">
      <c r="A285" s="12">
        <v>41347</v>
      </c>
      <c r="B285" s="2">
        <v>134.43902600000001</v>
      </c>
      <c r="C285" s="2">
        <v>110.062256</v>
      </c>
      <c r="D285" s="32">
        <v>118.853111</v>
      </c>
      <c r="E285" s="2">
        <v>847.20001200000002</v>
      </c>
      <c r="F285" s="2">
        <v>28.133071999999999</v>
      </c>
    </row>
    <row r="286" spans="1:6" x14ac:dyDescent="0.2">
      <c r="A286" s="12">
        <v>41348</v>
      </c>
      <c r="B286" s="2">
        <v>134.65913399999999</v>
      </c>
      <c r="C286" s="2">
        <v>110.70088200000001</v>
      </c>
      <c r="D286" s="32">
        <v>118.94605300000001</v>
      </c>
      <c r="E286" s="2">
        <v>848.78002900000001</v>
      </c>
      <c r="F286" s="2">
        <v>28.332958000000001</v>
      </c>
    </row>
    <row r="287" spans="1:6" x14ac:dyDescent="0.2">
      <c r="A287" s="12">
        <v>41349</v>
      </c>
      <c r="B287" s="2">
        <v>133.98916600000001</v>
      </c>
      <c r="C287" s="2">
        <v>110.858093</v>
      </c>
      <c r="D287" s="32">
        <v>119.559471</v>
      </c>
      <c r="E287" s="2">
        <v>852.11999500000002</v>
      </c>
      <c r="F287" s="2">
        <v>28.549489999999999</v>
      </c>
    </row>
    <row r="288" spans="1:6" x14ac:dyDescent="0.2">
      <c r="A288" s="12">
        <v>41352</v>
      </c>
      <c r="B288" s="2">
        <v>135.39614900000001</v>
      </c>
      <c r="C288" s="2">
        <v>110.445442</v>
      </c>
      <c r="D288" s="32">
        <v>119.689583</v>
      </c>
      <c r="E288" s="2">
        <v>848.40002400000003</v>
      </c>
      <c r="F288" s="2">
        <v>28.474533000000001</v>
      </c>
    </row>
    <row r="289" spans="1:6" x14ac:dyDescent="0.2">
      <c r="A289" s="12">
        <v>41353</v>
      </c>
      <c r="B289" s="2">
        <v>133.84558100000001</v>
      </c>
      <c r="C289" s="2">
        <v>108.77514600000001</v>
      </c>
      <c r="D289" s="32">
        <v>119.447945</v>
      </c>
      <c r="E289" s="2">
        <v>830.46002199999998</v>
      </c>
      <c r="F289" s="2">
        <v>28.516182000000001</v>
      </c>
    </row>
    <row r="290" spans="1:6" x14ac:dyDescent="0.2">
      <c r="A290" s="12">
        <v>41354</v>
      </c>
      <c r="B290" s="2">
        <v>135.35786400000001</v>
      </c>
      <c r="C290" s="2">
        <v>109.502205</v>
      </c>
      <c r="D290" s="32">
        <v>119.98700700000001</v>
      </c>
      <c r="E290" s="2">
        <v>829.59002699999996</v>
      </c>
      <c r="F290" s="2">
        <v>28.307974000000002</v>
      </c>
    </row>
    <row r="291" spans="1:6" x14ac:dyDescent="0.2">
      <c r="A291" s="12">
        <v>41355</v>
      </c>
      <c r="B291" s="2">
        <v>134.879257</v>
      </c>
      <c r="C291" s="2">
        <v>109.649582</v>
      </c>
      <c r="D291" s="32">
        <v>119.894058</v>
      </c>
      <c r="E291" s="2">
        <v>817.580017</v>
      </c>
      <c r="F291" s="2">
        <v>28.366274000000001</v>
      </c>
    </row>
    <row r="292" spans="1:6" x14ac:dyDescent="0.2">
      <c r="A292" s="12">
        <v>41356</v>
      </c>
      <c r="B292" s="2">
        <v>134.61128199999999</v>
      </c>
      <c r="C292" s="2">
        <v>110.022964</v>
      </c>
      <c r="D292" s="32">
        <v>120.21004499999999</v>
      </c>
      <c r="E292" s="2">
        <v>814.42999299999997</v>
      </c>
      <c r="F292" s="2">
        <v>28.133071999999999</v>
      </c>
    </row>
    <row r="293" spans="1:6" x14ac:dyDescent="0.2">
      <c r="A293" s="12">
        <v>41359</v>
      </c>
      <c r="B293" s="2">
        <v>134.84101899999999</v>
      </c>
      <c r="C293" s="2">
        <v>109.983643</v>
      </c>
      <c r="D293" s="32">
        <v>120.34947200000001</v>
      </c>
      <c r="E293" s="2">
        <v>819.51000999999997</v>
      </c>
      <c r="F293" s="2">
        <v>28.108091000000002</v>
      </c>
    </row>
    <row r="294" spans="1:6" x14ac:dyDescent="0.2">
      <c r="A294" s="12">
        <v>41360</v>
      </c>
      <c r="B294" s="2">
        <v>137.63584900000001</v>
      </c>
      <c r="C294" s="2">
        <v>110.504402</v>
      </c>
      <c r="D294" s="32">
        <v>120.312286</v>
      </c>
      <c r="E294" s="2">
        <v>820.919983</v>
      </c>
      <c r="F294" s="2">
        <v>28.249672</v>
      </c>
    </row>
    <row r="295" spans="1:6" x14ac:dyDescent="0.2">
      <c r="A295" s="12">
        <v>41361</v>
      </c>
      <c r="B295" s="2">
        <v>137.942093</v>
      </c>
      <c r="C295" s="2">
        <v>110.101555</v>
      </c>
      <c r="D295" s="32">
        <v>119.745338</v>
      </c>
      <c r="E295" s="2">
        <v>831.40997300000004</v>
      </c>
      <c r="F295" s="2">
        <v>28.674420999999999</v>
      </c>
    </row>
    <row r="296" spans="1:6" x14ac:dyDescent="0.2">
      <c r="A296" s="12">
        <v>41362</v>
      </c>
      <c r="B296" s="2">
        <v>137.76023900000001</v>
      </c>
      <c r="C296" s="2">
        <v>110.70088200000001</v>
      </c>
      <c r="D296" s="32">
        <v>120.191467</v>
      </c>
      <c r="E296" s="2">
        <v>831.5</v>
      </c>
      <c r="F296" s="2">
        <v>28.749371</v>
      </c>
    </row>
    <row r="297" spans="1:6" x14ac:dyDescent="0.2">
      <c r="A297" s="12">
        <v>41363</v>
      </c>
      <c r="B297" s="2">
        <v>137.501846</v>
      </c>
      <c r="C297" s="2">
        <v>110.504402</v>
      </c>
      <c r="D297" s="32">
        <v>120.460999</v>
      </c>
      <c r="E297" s="2">
        <v>829.55999799999995</v>
      </c>
      <c r="F297" s="2">
        <v>28.749371</v>
      </c>
    </row>
    <row r="298" spans="1:6" x14ac:dyDescent="0.2">
      <c r="A298" s="12">
        <v>41366</v>
      </c>
      <c r="B298" s="2">
        <v>137.54014599999999</v>
      </c>
      <c r="C298" s="2">
        <v>110.278412</v>
      </c>
      <c r="D298" s="32">
        <v>120.460999</v>
      </c>
      <c r="E298" s="2">
        <v>838.54998799999998</v>
      </c>
      <c r="F298" s="2">
        <v>28.649432999999998</v>
      </c>
    </row>
    <row r="299" spans="1:6" x14ac:dyDescent="0.2">
      <c r="A299" s="12">
        <v>41367</v>
      </c>
      <c r="B299" s="2">
        <v>138.564255</v>
      </c>
      <c r="C299" s="2">
        <v>110.131035</v>
      </c>
      <c r="D299" s="32">
        <v>120.163574</v>
      </c>
      <c r="E299" s="2">
        <v>834.57000700000003</v>
      </c>
      <c r="F299" s="2">
        <v>28.974236999999999</v>
      </c>
    </row>
    <row r="300" spans="1:6" x14ac:dyDescent="0.2">
      <c r="A300" s="12">
        <v>41368</v>
      </c>
      <c r="B300" s="2">
        <v>137.84639000000001</v>
      </c>
      <c r="C300" s="2">
        <v>110.32791899999999</v>
      </c>
      <c r="D300" s="32">
        <v>121.204536</v>
      </c>
      <c r="E300" s="2">
        <v>831.40997300000004</v>
      </c>
      <c r="F300" s="2">
        <v>28.807669000000001</v>
      </c>
    </row>
    <row r="301" spans="1:6" x14ac:dyDescent="0.2">
      <c r="A301" s="12">
        <v>41369</v>
      </c>
      <c r="B301" s="2">
        <v>137.501846</v>
      </c>
      <c r="C301" s="2">
        <v>110.682327</v>
      </c>
      <c r="D301" s="32">
        <v>120.962875</v>
      </c>
      <c r="E301" s="2">
        <v>827.88000499999998</v>
      </c>
      <c r="F301" s="2">
        <v>28.924263</v>
      </c>
    </row>
    <row r="302" spans="1:6" x14ac:dyDescent="0.2">
      <c r="A302" s="12">
        <v>41370</v>
      </c>
      <c r="B302" s="2">
        <v>137.19555700000001</v>
      </c>
      <c r="C302" s="2">
        <v>110.495277</v>
      </c>
      <c r="D302" s="32">
        <v>120.786293</v>
      </c>
      <c r="E302" s="2">
        <v>824.669983</v>
      </c>
      <c r="F302" s="2">
        <v>29.024204000000001</v>
      </c>
    </row>
    <row r="303" spans="1:6" x14ac:dyDescent="0.2">
      <c r="A303" s="12">
        <v>41373</v>
      </c>
      <c r="B303" s="2">
        <v>137.032837</v>
      </c>
      <c r="C303" s="2">
        <v>110.574043</v>
      </c>
      <c r="D303" s="32">
        <v>120.804878</v>
      </c>
      <c r="E303" s="2">
        <v>824.72997999999995</v>
      </c>
      <c r="F303" s="2">
        <v>29.224084999999999</v>
      </c>
    </row>
    <row r="304" spans="1:6" x14ac:dyDescent="0.2">
      <c r="A304" s="12">
        <v>41374</v>
      </c>
      <c r="B304" s="2">
        <v>135.55886799999999</v>
      </c>
      <c r="C304" s="2">
        <v>110.36731</v>
      </c>
      <c r="D304" s="32">
        <v>121.938766</v>
      </c>
      <c r="E304" s="2">
        <v>823.34997599999997</v>
      </c>
      <c r="F304" s="2">
        <v>29.457274999999999</v>
      </c>
    </row>
    <row r="305" spans="1:6" x14ac:dyDescent="0.2">
      <c r="A305" s="12">
        <v>41375</v>
      </c>
      <c r="B305" s="2">
        <v>135.721542</v>
      </c>
      <c r="C305" s="2">
        <v>109.737244</v>
      </c>
      <c r="D305" s="32">
        <v>121.994522</v>
      </c>
      <c r="E305" s="2">
        <v>824.32000700000003</v>
      </c>
      <c r="F305" s="2">
        <v>29.523907000000001</v>
      </c>
    </row>
    <row r="306" spans="1:6" x14ac:dyDescent="0.2">
      <c r="A306" s="12">
        <v>41376</v>
      </c>
      <c r="B306" s="2">
        <v>135.00372300000001</v>
      </c>
      <c r="C306" s="2">
        <v>109.49112700000001</v>
      </c>
      <c r="D306" s="32">
        <v>121.529793</v>
      </c>
      <c r="E306" s="2">
        <v>823.55999799999995</v>
      </c>
      <c r="F306" s="2">
        <v>29.140799999999999</v>
      </c>
    </row>
    <row r="307" spans="1:6" x14ac:dyDescent="0.2">
      <c r="A307" s="12">
        <v>41380</v>
      </c>
      <c r="B307" s="2">
        <v>135.75027499999999</v>
      </c>
      <c r="C307" s="2">
        <v>110.91860200000001</v>
      </c>
      <c r="D307" s="32">
        <v>122.078163</v>
      </c>
      <c r="E307" s="2">
        <v>837.169983</v>
      </c>
      <c r="F307" s="2">
        <v>29.174106999999999</v>
      </c>
    </row>
    <row r="308" spans="1:6" x14ac:dyDescent="0.2">
      <c r="A308" s="12">
        <v>41381</v>
      </c>
      <c r="B308" s="2">
        <v>135.14730800000001</v>
      </c>
      <c r="C308" s="2">
        <v>110.770912</v>
      </c>
      <c r="D308" s="32">
        <v>122.961128</v>
      </c>
      <c r="E308" s="2">
        <v>836.82000700000003</v>
      </c>
      <c r="F308" s="2">
        <v>28.874293999999999</v>
      </c>
    </row>
    <row r="309" spans="1:6" x14ac:dyDescent="0.2">
      <c r="A309" s="12">
        <v>41382</v>
      </c>
      <c r="B309" s="2">
        <v>134.64956699999999</v>
      </c>
      <c r="C309" s="2">
        <v>110.54451</v>
      </c>
      <c r="D309" s="32">
        <v>123.2771</v>
      </c>
      <c r="E309" s="2">
        <v>838.21002199999998</v>
      </c>
      <c r="F309" s="2">
        <v>28.432894000000001</v>
      </c>
    </row>
    <row r="310" spans="1:6" x14ac:dyDescent="0.2">
      <c r="A310" s="12">
        <v>41383</v>
      </c>
      <c r="B310" s="2">
        <v>136.334137</v>
      </c>
      <c r="C310" s="2">
        <v>112.808739</v>
      </c>
      <c r="D310" s="32">
        <v>123.86264799999999</v>
      </c>
      <c r="E310" s="2">
        <v>841.65002400000003</v>
      </c>
      <c r="F310" s="2">
        <v>28.441224999999999</v>
      </c>
    </row>
    <row r="311" spans="1:6" x14ac:dyDescent="0.2">
      <c r="A311" s="12">
        <v>41384</v>
      </c>
      <c r="B311" s="2">
        <v>136.17143200000001</v>
      </c>
      <c r="C311" s="2">
        <v>112.493713</v>
      </c>
      <c r="D311" s="32">
        <v>123.992767</v>
      </c>
      <c r="E311" s="2">
        <v>843.19000200000005</v>
      </c>
      <c r="F311" s="2">
        <v>28.316298</v>
      </c>
    </row>
    <row r="312" spans="1:6" x14ac:dyDescent="0.2">
      <c r="A312" s="12">
        <v>41387</v>
      </c>
      <c r="B312" s="2">
        <v>137.482697</v>
      </c>
      <c r="C312" s="2">
        <v>113.901489</v>
      </c>
      <c r="D312" s="32">
        <v>124.754868</v>
      </c>
      <c r="E312" s="2">
        <v>862.76000999999997</v>
      </c>
      <c r="F312" s="2">
        <v>28.691074</v>
      </c>
    </row>
    <row r="313" spans="1:6" x14ac:dyDescent="0.2">
      <c r="A313" s="12">
        <v>41388</v>
      </c>
      <c r="B313" s="2">
        <v>138.33454900000001</v>
      </c>
      <c r="C313" s="2">
        <v>114.324799</v>
      </c>
      <c r="D313" s="32">
        <v>131.69760099999999</v>
      </c>
      <c r="E313" s="2">
        <v>872.29998799999998</v>
      </c>
      <c r="F313" s="2">
        <v>28.865964999999999</v>
      </c>
    </row>
    <row r="314" spans="1:6" x14ac:dyDescent="0.2">
      <c r="A314" s="12">
        <v>41389</v>
      </c>
      <c r="B314" s="2">
        <v>137.520996</v>
      </c>
      <c r="C314" s="2">
        <v>114.36417400000001</v>
      </c>
      <c r="D314" s="32">
        <v>130.89828499999999</v>
      </c>
      <c r="E314" s="2">
        <v>871.72997999999995</v>
      </c>
      <c r="F314" s="2">
        <v>28.865964999999999</v>
      </c>
    </row>
    <row r="315" spans="1:6" x14ac:dyDescent="0.2">
      <c r="A315" s="12">
        <v>41390</v>
      </c>
      <c r="B315" s="2">
        <v>137.626251</v>
      </c>
      <c r="C315" s="2">
        <v>115.279724</v>
      </c>
      <c r="D315" s="32">
        <v>130.926163</v>
      </c>
      <c r="E315" s="2">
        <v>874.25</v>
      </c>
      <c r="F315" s="2">
        <v>28.649432999999998</v>
      </c>
    </row>
    <row r="316" spans="1:6" x14ac:dyDescent="0.2">
      <c r="A316" s="12">
        <v>41391</v>
      </c>
      <c r="B316" s="2">
        <v>137.49226400000001</v>
      </c>
      <c r="C316" s="2">
        <v>114.51185599999999</v>
      </c>
      <c r="D316" s="32">
        <v>130.05252100000001</v>
      </c>
      <c r="E316" s="2">
        <v>905.96002199999998</v>
      </c>
      <c r="F316" s="2">
        <v>28.582806000000001</v>
      </c>
    </row>
    <row r="317" spans="1:6" x14ac:dyDescent="0.2">
      <c r="A317" s="12">
        <v>41394</v>
      </c>
      <c r="B317" s="2">
        <v>140.29667699999999</v>
      </c>
      <c r="C317" s="2">
        <v>114.561081</v>
      </c>
      <c r="D317" s="32">
        <v>131.186386</v>
      </c>
      <c r="E317" s="2">
        <v>912.57000700000003</v>
      </c>
      <c r="F317" s="2">
        <v>28.582806000000001</v>
      </c>
    </row>
    <row r="318" spans="1:6" x14ac:dyDescent="0.2">
      <c r="A318" s="12">
        <v>41395</v>
      </c>
      <c r="B318" s="2">
        <v>141.18678299999999</v>
      </c>
      <c r="C318" s="2">
        <v>116.28389</v>
      </c>
      <c r="D318" s="32">
        <v>131.26075700000001</v>
      </c>
      <c r="E318" s="2">
        <v>916.44000200000005</v>
      </c>
      <c r="F318" s="2">
        <v>28.940919999999998</v>
      </c>
    </row>
    <row r="319" spans="1:6" x14ac:dyDescent="0.2">
      <c r="A319" s="12">
        <v>41396</v>
      </c>
      <c r="B319" s="2">
        <v>140.75611900000001</v>
      </c>
      <c r="C319" s="2">
        <v>115.506157</v>
      </c>
      <c r="D319" s="32">
        <v>132.55264299999999</v>
      </c>
      <c r="E319" s="2">
        <v>927.03997800000002</v>
      </c>
      <c r="F319" s="2">
        <v>28.890948999999999</v>
      </c>
    </row>
    <row r="320" spans="1:6" x14ac:dyDescent="0.2">
      <c r="A320" s="12">
        <v>41397</v>
      </c>
      <c r="B320" s="2">
        <v>140.248795</v>
      </c>
      <c r="C320" s="2">
        <v>116.086967</v>
      </c>
      <c r="D320" s="32">
        <v>133.324051</v>
      </c>
      <c r="E320" s="2">
        <v>931.65997300000004</v>
      </c>
      <c r="F320" s="2">
        <v>28.582806000000001</v>
      </c>
    </row>
    <row r="321" spans="1:6" x14ac:dyDescent="0.2">
      <c r="A321" s="12">
        <v>41398</v>
      </c>
      <c r="B321" s="2">
        <v>142.57463100000001</v>
      </c>
      <c r="C321" s="2">
        <v>115.673508</v>
      </c>
      <c r="D321" s="32">
        <v>133.79804999999999</v>
      </c>
      <c r="E321" s="2">
        <v>927.13000499999998</v>
      </c>
      <c r="F321" s="2">
        <v>29.398976999999999</v>
      </c>
    </row>
    <row r="322" spans="1:6" x14ac:dyDescent="0.2">
      <c r="A322" s="12">
        <v>41401</v>
      </c>
      <c r="B322" s="2">
        <v>146.45105000000001</v>
      </c>
      <c r="C322" s="2">
        <v>114.79734000000001</v>
      </c>
      <c r="D322" s="32">
        <v>134.05830399999999</v>
      </c>
      <c r="E322" s="2">
        <v>934.29998799999998</v>
      </c>
      <c r="F322" s="2">
        <v>29.507248000000001</v>
      </c>
    </row>
    <row r="323" spans="1:6" x14ac:dyDescent="0.2">
      <c r="A323" s="12">
        <v>41402</v>
      </c>
      <c r="B323" s="2">
        <v>147.389038</v>
      </c>
      <c r="C323" s="2">
        <v>114.600449</v>
      </c>
      <c r="D323" s="32">
        <v>134.169815</v>
      </c>
      <c r="E323" s="2">
        <v>932.169983</v>
      </c>
      <c r="F323" s="2">
        <v>29.440626000000002</v>
      </c>
    </row>
    <row r="324" spans="1:6" x14ac:dyDescent="0.2">
      <c r="A324" s="12">
        <v>41403</v>
      </c>
      <c r="B324" s="2">
        <v>146.69030799999999</v>
      </c>
      <c r="C324" s="2">
        <v>114.83672300000001</v>
      </c>
      <c r="D324" s="32">
        <v>134.318512</v>
      </c>
      <c r="E324" s="2">
        <v>928.78002900000001</v>
      </c>
      <c r="F324" s="2">
        <v>29.660896000000001</v>
      </c>
    </row>
    <row r="325" spans="1:6" x14ac:dyDescent="0.2">
      <c r="A325" s="12">
        <v>41404</v>
      </c>
      <c r="B325" s="2">
        <v>147.958923</v>
      </c>
      <c r="C325" s="2">
        <v>114.71859000000001</v>
      </c>
      <c r="D325" s="32">
        <v>134.03036499999999</v>
      </c>
      <c r="E325" s="2">
        <v>930.59997599999997</v>
      </c>
      <c r="F325" s="2">
        <v>29.830338000000001</v>
      </c>
    </row>
    <row r="326" spans="1:6" x14ac:dyDescent="0.2">
      <c r="A326" s="12">
        <v>41405</v>
      </c>
      <c r="B326" s="2">
        <v>150.02526900000001</v>
      </c>
      <c r="C326" s="2">
        <v>115.309258</v>
      </c>
      <c r="D326" s="32">
        <v>135.09921299999999</v>
      </c>
      <c r="E326" s="2">
        <v>932.21997099999999</v>
      </c>
      <c r="F326" s="2">
        <v>29.982839999999999</v>
      </c>
    </row>
    <row r="327" spans="1:6" x14ac:dyDescent="0.2">
      <c r="A327" s="12">
        <v>41408</v>
      </c>
      <c r="B327" s="2">
        <v>149.64085399999999</v>
      </c>
      <c r="C327" s="2">
        <v>116.37247499999999</v>
      </c>
      <c r="D327" s="32">
        <v>135.95425399999999</v>
      </c>
      <c r="E327" s="2">
        <v>937.080017</v>
      </c>
      <c r="F327" s="2">
        <v>30.253944000000001</v>
      </c>
    </row>
    <row r="328" spans="1:6" x14ac:dyDescent="0.2">
      <c r="A328" s="12">
        <v>41409</v>
      </c>
      <c r="B328" s="2">
        <v>149.419769</v>
      </c>
      <c r="C328" s="2">
        <v>116.64812499999999</v>
      </c>
      <c r="D328" s="32">
        <v>136.89299</v>
      </c>
      <c r="E328" s="2">
        <v>943</v>
      </c>
      <c r="F328" s="2">
        <v>30.702969</v>
      </c>
    </row>
    <row r="329" spans="1:6" x14ac:dyDescent="0.2">
      <c r="A329" s="12">
        <v>41410</v>
      </c>
      <c r="B329" s="2">
        <v>144.402939</v>
      </c>
      <c r="C329" s="2">
        <v>114.98439</v>
      </c>
      <c r="D329" s="32">
        <v>136.07508899999999</v>
      </c>
      <c r="E329" s="2">
        <v>919.61999500000002</v>
      </c>
      <c r="F329" s="2">
        <v>30.643663</v>
      </c>
    </row>
    <row r="330" spans="1:6" x14ac:dyDescent="0.2">
      <c r="A330" s="12">
        <v>41411</v>
      </c>
      <c r="B330" s="2">
        <v>146.60379</v>
      </c>
      <c r="C330" s="2">
        <v>114.433083</v>
      </c>
      <c r="D330" s="32">
        <v>136.63275100000001</v>
      </c>
      <c r="E330" s="2">
        <v>930.23999000000003</v>
      </c>
      <c r="F330" s="2">
        <v>30.931712999999998</v>
      </c>
    </row>
    <row r="331" spans="1:6" x14ac:dyDescent="0.2">
      <c r="A331" s="12">
        <v>41412</v>
      </c>
      <c r="B331" s="2">
        <v>147.10354599999999</v>
      </c>
      <c r="C331" s="2">
        <v>115.75226600000001</v>
      </c>
      <c r="D331" s="32">
        <v>137.692261</v>
      </c>
      <c r="E331" s="2">
        <v>934.01000999999997</v>
      </c>
      <c r="F331" s="2">
        <v>31.296015000000001</v>
      </c>
    </row>
    <row r="332" spans="1:6" x14ac:dyDescent="0.2">
      <c r="A332" s="12">
        <v>41415</v>
      </c>
      <c r="B332" s="2">
        <v>147.99737500000001</v>
      </c>
      <c r="C332" s="2">
        <v>117.150192</v>
      </c>
      <c r="D332" s="32">
        <v>137.72943100000001</v>
      </c>
      <c r="E332" s="2">
        <v>941.85998500000005</v>
      </c>
      <c r="F332" s="2">
        <v>31.312957999999998</v>
      </c>
    </row>
    <row r="333" spans="1:6" x14ac:dyDescent="0.2">
      <c r="A333" s="12">
        <v>41416</v>
      </c>
      <c r="B333" s="2">
        <v>147.814774</v>
      </c>
      <c r="C333" s="2">
        <v>117.74086800000001</v>
      </c>
      <c r="D333" s="32">
        <v>137.38559000000001</v>
      </c>
      <c r="E333" s="2">
        <v>948.82000700000003</v>
      </c>
      <c r="F333" s="2">
        <v>31.287544</v>
      </c>
    </row>
    <row r="334" spans="1:6" x14ac:dyDescent="0.2">
      <c r="A334" s="12">
        <v>41417</v>
      </c>
      <c r="B334" s="2">
        <v>147.372681</v>
      </c>
      <c r="C334" s="2">
        <v>118.823761</v>
      </c>
      <c r="D334" s="32">
        <v>138.94697600000001</v>
      </c>
      <c r="E334" s="2">
        <v>954.96002199999998</v>
      </c>
      <c r="F334" s="2">
        <v>31.262129000000002</v>
      </c>
    </row>
    <row r="335" spans="1:6" x14ac:dyDescent="0.2">
      <c r="A335" s="12">
        <v>41418</v>
      </c>
      <c r="B335" s="2">
        <v>147.88201900000001</v>
      </c>
      <c r="C335" s="2">
        <v>120.02480300000001</v>
      </c>
      <c r="D335" s="32">
        <v>139.20721399999999</v>
      </c>
      <c r="E335" s="2">
        <v>969.53997800000002</v>
      </c>
      <c r="F335" s="2">
        <v>30.838522000000001</v>
      </c>
    </row>
    <row r="336" spans="1:6" x14ac:dyDescent="0.2">
      <c r="A336" s="12">
        <v>41419</v>
      </c>
      <c r="B336" s="2">
        <v>147.63220200000001</v>
      </c>
      <c r="C336" s="2">
        <v>119.739304</v>
      </c>
      <c r="D336" s="32">
        <v>139.28156999999999</v>
      </c>
      <c r="E336" s="2">
        <v>971.46997099999999</v>
      </c>
      <c r="F336" s="2">
        <v>30.846996000000001</v>
      </c>
    </row>
    <row r="337" spans="1:6" x14ac:dyDescent="0.2">
      <c r="A337" s="12">
        <v>41423</v>
      </c>
      <c r="B337" s="2">
        <v>147.68985000000001</v>
      </c>
      <c r="C337" s="2">
        <v>119.75900300000001</v>
      </c>
      <c r="D337" s="32">
        <v>139.34660299999999</v>
      </c>
      <c r="E337" s="2">
        <v>975.88000499999998</v>
      </c>
      <c r="F337" s="2">
        <v>30.728382</v>
      </c>
    </row>
    <row r="338" spans="1:6" x14ac:dyDescent="0.2">
      <c r="A338" s="12">
        <v>41424</v>
      </c>
      <c r="B338" s="2">
        <v>146.815247</v>
      </c>
      <c r="C338" s="2">
        <v>120.969887</v>
      </c>
      <c r="D338" s="32">
        <v>140.238846</v>
      </c>
      <c r="E338" s="2">
        <v>964.85998500000005</v>
      </c>
      <c r="F338" s="2">
        <v>30.626723999999999</v>
      </c>
    </row>
    <row r="339" spans="1:6" x14ac:dyDescent="0.2">
      <c r="A339" s="12">
        <v>41425</v>
      </c>
      <c r="B339" s="2">
        <v>147.21890300000001</v>
      </c>
      <c r="C339" s="2">
        <v>121.481796</v>
      </c>
      <c r="D339" s="32">
        <v>142.520859</v>
      </c>
      <c r="E339" s="2">
        <v>966.95001200000002</v>
      </c>
      <c r="F339" s="2">
        <v>30.702969</v>
      </c>
    </row>
    <row r="340" spans="1:6" x14ac:dyDescent="0.2">
      <c r="A340" s="12">
        <v>41426</v>
      </c>
      <c r="B340" s="2">
        <v>149.40057400000001</v>
      </c>
      <c r="C340" s="2">
        <v>123.25380699999999</v>
      </c>
      <c r="D340" s="32">
        <v>143.78341699999999</v>
      </c>
      <c r="E340" s="2">
        <v>975.59997599999997</v>
      </c>
      <c r="F340" s="2">
        <v>30.423383999999999</v>
      </c>
    </row>
    <row r="341" spans="1:6" x14ac:dyDescent="0.2">
      <c r="A341" s="12">
        <v>41429</v>
      </c>
      <c r="B341" s="2">
        <v>147.93971300000001</v>
      </c>
      <c r="C341" s="2">
        <v>123.942932</v>
      </c>
      <c r="D341" s="32">
        <v>142.89494300000001</v>
      </c>
      <c r="E341" s="2">
        <v>983.67999299999997</v>
      </c>
      <c r="F341" s="2">
        <v>30.567415</v>
      </c>
    </row>
    <row r="342" spans="1:6" x14ac:dyDescent="0.2">
      <c r="A342" s="12">
        <v>41430</v>
      </c>
      <c r="B342" s="2">
        <v>148.43948399999999</v>
      </c>
      <c r="C342" s="2">
        <v>123.29319</v>
      </c>
      <c r="D342" s="32">
        <v>141.435959</v>
      </c>
      <c r="E342" s="2">
        <v>976.57000700000003</v>
      </c>
      <c r="F342" s="2">
        <v>30.702969</v>
      </c>
    </row>
    <row r="343" spans="1:6" x14ac:dyDescent="0.2">
      <c r="A343" s="12">
        <v>41431</v>
      </c>
      <c r="B343" s="2">
        <v>149.3237</v>
      </c>
      <c r="C343" s="2">
        <v>123.243973</v>
      </c>
      <c r="D343" s="32">
        <v>142.09999099999999</v>
      </c>
      <c r="E343" s="2">
        <v>980.94000200000005</v>
      </c>
      <c r="F343" s="2">
        <v>30.008253</v>
      </c>
    </row>
    <row r="344" spans="1:6" x14ac:dyDescent="0.2">
      <c r="A344" s="12">
        <v>41432</v>
      </c>
      <c r="B344" s="2">
        <v>148.95848100000001</v>
      </c>
      <c r="C344" s="2">
        <v>122.820663</v>
      </c>
      <c r="D344" s="32">
        <v>141.62300099999999</v>
      </c>
      <c r="E344" s="2">
        <v>983.40997300000004</v>
      </c>
      <c r="F344" s="2">
        <v>29.999783999999998</v>
      </c>
    </row>
    <row r="345" spans="1:6" x14ac:dyDescent="0.2">
      <c r="A345" s="12">
        <v>41433</v>
      </c>
      <c r="B345" s="2">
        <v>143.182343</v>
      </c>
      <c r="C345" s="2">
        <v>121.127396</v>
      </c>
      <c r="D345" s="32">
        <v>141.669769</v>
      </c>
      <c r="E345" s="2">
        <v>949.830017</v>
      </c>
      <c r="F345" s="2">
        <v>30.355616000000001</v>
      </c>
    </row>
    <row r="346" spans="1:6" x14ac:dyDescent="0.2">
      <c r="A346" s="12">
        <v>41436</v>
      </c>
      <c r="B346" s="2">
        <v>139.76091</v>
      </c>
      <c r="C346" s="2">
        <v>118.882828</v>
      </c>
      <c r="D346" s="32">
        <v>138.854736</v>
      </c>
      <c r="E346" s="2">
        <v>942.90002400000003</v>
      </c>
      <c r="F346" s="2">
        <v>30.338671000000001</v>
      </c>
    </row>
    <row r="347" spans="1:6" x14ac:dyDescent="0.2">
      <c r="A347" s="12">
        <v>41437</v>
      </c>
      <c r="B347" s="2">
        <v>140.88537600000001</v>
      </c>
      <c r="C347" s="2">
        <v>120.418594</v>
      </c>
      <c r="D347" s="32">
        <v>140.11729399999999</v>
      </c>
      <c r="E347" s="2">
        <v>953.40002400000003</v>
      </c>
      <c r="F347" s="2">
        <v>30.525047000000001</v>
      </c>
    </row>
    <row r="348" spans="1:6" x14ac:dyDescent="0.2">
      <c r="A348" s="12">
        <v>41438</v>
      </c>
      <c r="B348" s="2">
        <v>139.51101700000001</v>
      </c>
      <c r="C348" s="2">
        <v>120.595795</v>
      </c>
      <c r="D348" s="32">
        <v>140.92158499999999</v>
      </c>
      <c r="E348" s="2">
        <v>950.76000999999997</v>
      </c>
      <c r="F348" s="2">
        <v>29.965890999999999</v>
      </c>
    </row>
    <row r="349" spans="1:6" x14ac:dyDescent="0.2">
      <c r="A349" s="12">
        <v>41439</v>
      </c>
      <c r="B349" s="2">
        <v>138.674835</v>
      </c>
      <c r="C349" s="2">
        <v>119.532578</v>
      </c>
      <c r="D349" s="32">
        <v>141.37986799999999</v>
      </c>
      <c r="E349" s="2">
        <v>942.30999799999995</v>
      </c>
      <c r="F349" s="2">
        <v>29.855757000000001</v>
      </c>
    </row>
    <row r="350" spans="1:6" x14ac:dyDescent="0.2">
      <c r="A350" s="12">
        <v>41440</v>
      </c>
      <c r="B350" s="2">
        <v>136.73348999999999</v>
      </c>
      <c r="C350" s="2">
        <v>120.06418600000001</v>
      </c>
      <c r="D350" s="32">
        <v>142.14674400000001</v>
      </c>
      <c r="E350" s="2">
        <v>939.78002900000001</v>
      </c>
      <c r="F350" s="2">
        <v>30.499635999999999</v>
      </c>
    </row>
    <row r="351" spans="1:6" x14ac:dyDescent="0.2">
      <c r="A351" s="12">
        <v>41443</v>
      </c>
      <c r="B351" s="2">
        <v>140.645081</v>
      </c>
      <c r="C351" s="2">
        <v>121.176613</v>
      </c>
      <c r="D351" s="32">
        <v>143.222275</v>
      </c>
      <c r="E351" s="2">
        <v>957.36999500000002</v>
      </c>
      <c r="F351" s="2">
        <v>30.533531</v>
      </c>
    </row>
    <row r="352" spans="1:6" x14ac:dyDescent="0.2">
      <c r="A352" s="12">
        <v>41444</v>
      </c>
      <c r="B352" s="2">
        <v>139.36685199999999</v>
      </c>
      <c r="C352" s="2">
        <v>121.019096</v>
      </c>
      <c r="D352" s="32">
        <v>144.092026</v>
      </c>
      <c r="E352" s="2">
        <v>950.63000499999998</v>
      </c>
      <c r="F352" s="2">
        <v>29.635477000000002</v>
      </c>
    </row>
    <row r="353" spans="1:6" x14ac:dyDescent="0.2">
      <c r="A353" s="12">
        <v>41445</v>
      </c>
      <c r="B353" s="2">
        <v>140.193375</v>
      </c>
      <c r="C353" s="2">
        <v>121.186455</v>
      </c>
      <c r="D353" s="32">
        <v>143.774033</v>
      </c>
      <c r="E353" s="2">
        <v>959.45001200000002</v>
      </c>
      <c r="F353" s="2">
        <v>29.355902</v>
      </c>
    </row>
    <row r="354" spans="1:6" x14ac:dyDescent="0.2">
      <c r="A354" s="12">
        <v>41446</v>
      </c>
      <c r="B354" s="2">
        <v>139.96275299999999</v>
      </c>
      <c r="C354" s="2">
        <v>121.383354</v>
      </c>
      <c r="D354" s="32">
        <v>144.77477999999999</v>
      </c>
      <c r="E354" s="2">
        <v>957.09002699999996</v>
      </c>
      <c r="F354" s="2">
        <v>29.313541000000001</v>
      </c>
    </row>
    <row r="355" spans="1:6" x14ac:dyDescent="0.2">
      <c r="A355" s="12">
        <v>41447</v>
      </c>
      <c r="B355" s="2">
        <v>140.58741800000001</v>
      </c>
      <c r="C355" s="2">
        <v>122.082314</v>
      </c>
      <c r="D355" s="32">
        <v>144.625137</v>
      </c>
      <c r="E355" s="2">
        <v>965.59002699999996</v>
      </c>
      <c r="F355" s="2">
        <v>29.516871999999999</v>
      </c>
    </row>
    <row r="356" spans="1:6" x14ac:dyDescent="0.2">
      <c r="A356" s="12">
        <v>41450</v>
      </c>
      <c r="B356" s="2">
        <v>140.14532500000001</v>
      </c>
      <c r="C356" s="2">
        <v>121.59993</v>
      </c>
      <c r="D356" s="32">
        <v>143.98916600000001</v>
      </c>
      <c r="E356" s="2">
        <v>952.27002000000005</v>
      </c>
      <c r="F356" s="2">
        <v>29.55076</v>
      </c>
    </row>
    <row r="357" spans="1:6" x14ac:dyDescent="0.2">
      <c r="A357" s="12">
        <v>41451</v>
      </c>
      <c r="B357" s="2">
        <v>138.13664199999999</v>
      </c>
      <c r="C357" s="2">
        <v>120.832047</v>
      </c>
      <c r="D357" s="32">
        <v>143.76470900000001</v>
      </c>
      <c r="E357" s="2">
        <v>927.330017</v>
      </c>
      <c r="F357" s="2">
        <v>29.779509000000001</v>
      </c>
    </row>
    <row r="358" spans="1:6" x14ac:dyDescent="0.2">
      <c r="A358" s="12">
        <v>41452</v>
      </c>
      <c r="B358" s="2">
        <v>140.15495300000001</v>
      </c>
      <c r="C358" s="2">
        <v>122.86988100000001</v>
      </c>
      <c r="D358" s="32">
        <v>144.30714399999999</v>
      </c>
      <c r="E358" s="2">
        <v>940.48999000000003</v>
      </c>
      <c r="F358" s="2">
        <v>29.881171999999999</v>
      </c>
    </row>
    <row r="359" spans="1:6" x14ac:dyDescent="0.2">
      <c r="A359" s="12">
        <v>41453</v>
      </c>
      <c r="B359" s="2">
        <v>138.08860799999999</v>
      </c>
      <c r="C359" s="2">
        <v>119.621178</v>
      </c>
      <c r="D359" s="32">
        <v>143.21292099999999</v>
      </c>
      <c r="E359" s="2">
        <v>917.78997800000002</v>
      </c>
      <c r="F359" s="2">
        <v>29.533821</v>
      </c>
    </row>
    <row r="360" spans="1:6" x14ac:dyDescent="0.2">
      <c r="A360" s="12">
        <v>41454</v>
      </c>
      <c r="B360" s="2">
        <v>138.41537500000001</v>
      </c>
      <c r="C360" s="2">
        <v>119.56210299999999</v>
      </c>
      <c r="D360" s="32">
        <v>143.24099699999999</v>
      </c>
      <c r="E360" s="2">
        <v>908.72997999999995</v>
      </c>
      <c r="F360" s="2">
        <v>29.355902</v>
      </c>
    </row>
    <row r="361" spans="1:6" x14ac:dyDescent="0.2">
      <c r="A361" s="12">
        <v>41457</v>
      </c>
      <c r="B361" s="2">
        <v>137.91558800000001</v>
      </c>
      <c r="C361" s="2">
        <v>118.90252700000001</v>
      </c>
      <c r="D361" s="32">
        <v>142.62373400000001</v>
      </c>
      <c r="E361" s="2">
        <v>898.70001200000002</v>
      </c>
      <c r="F361" s="2">
        <v>29.669364999999999</v>
      </c>
    </row>
    <row r="362" spans="1:6" x14ac:dyDescent="0.2">
      <c r="A362" s="12">
        <v>41459</v>
      </c>
      <c r="B362" s="2">
        <v>138.482651</v>
      </c>
      <c r="C362" s="2">
        <v>120.302994</v>
      </c>
      <c r="D362" s="32">
        <v>143.15681499999999</v>
      </c>
      <c r="E362" s="2">
        <v>911.71002199999998</v>
      </c>
      <c r="F362" s="2">
        <v>29.161042999999999</v>
      </c>
    </row>
    <row r="363" spans="1:6" x14ac:dyDescent="0.2">
      <c r="A363" s="12">
        <v>41460</v>
      </c>
      <c r="B363" s="2">
        <v>137.17558299999999</v>
      </c>
      <c r="C363" s="2">
        <v>119.139229</v>
      </c>
      <c r="D363" s="32">
        <v>143.17549099999999</v>
      </c>
      <c r="E363" s="2">
        <v>906.69000200000005</v>
      </c>
      <c r="F363" s="2">
        <v>29.177980000000002</v>
      </c>
    </row>
    <row r="364" spans="1:6" x14ac:dyDescent="0.2">
      <c r="A364" s="12">
        <v>41461</v>
      </c>
      <c r="B364" s="2">
        <v>138.569153</v>
      </c>
      <c r="C364" s="2">
        <v>120.519966</v>
      </c>
      <c r="D364" s="32">
        <v>146.14956699999999</v>
      </c>
      <c r="E364" s="2">
        <v>918.59002699999996</v>
      </c>
      <c r="F364" s="2">
        <v>29.110212000000001</v>
      </c>
    </row>
    <row r="365" spans="1:6" x14ac:dyDescent="0.2">
      <c r="A365" s="12">
        <v>41464</v>
      </c>
      <c r="B365" s="2">
        <v>139.41487100000001</v>
      </c>
      <c r="C365" s="2">
        <v>121.04270200000001</v>
      </c>
      <c r="D365" s="32">
        <v>145.44813500000001</v>
      </c>
      <c r="E365" s="2">
        <v>928.79998799999998</v>
      </c>
      <c r="F365" s="2">
        <v>29.084796999999998</v>
      </c>
    </row>
    <row r="366" spans="1:6" x14ac:dyDescent="0.2">
      <c r="A366" s="12">
        <v>41465</v>
      </c>
      <c r="B366" s="2">
        <v>139.86660800000001</v>
      </c>
      <c r="C366" s="2">
        <v>122.52207199999999</v>
      </c>
      <c r="D366" s="32">
        <v>144.87764000000001</v>
      </c>
      <c r="E366" s="2">
        <v>930.09002699999996</v>
      </c>
      <c r="F366" s="2">
        <v>29.110212000000001</v>
      </c>
    </row>
    <row r="367" spans="1:6" x14ac:dyDescent="0.2">
      <c r="A367" s="12">
        <v>41466</v>
      </c>
      <c r="B367" s="2">
        <v>140.06843599999999</v>
      </c>
      <c r="C367" s="2">
        <v>123.55764000000001</v>
      </c>
      <c r="D367" s="32">
        <v>146.43948399999999</v>
      </c>
      <c r="E367" s="2">
        <v>943.830017</v>
      </c>
      <c r="F367" s="2">
        <v>29.542283999999999</v>
      </c>
    </row>
    <row r="368" spans="1:6" x14ac:dyDescent="0.2">
      <c r="A368" s="12">
        <v>41467</v>
      </c>
      <c r="B368" s="2">
        <v>142.01947000000001</v>
      </c>
      <c r="C368" s="2">
        <v>123.745041</v>
      </c>
      <c r="D368" s="32">
        <v>144.99920700000001</v>
      </c>
      <c r="E368" s="2">
        <v>947.15997300000004</v>
      </c>
      <c r="F368" s="2">
        <v>29.415203000000002</v>
      </c>
    </row>
    <row r="369" spans="1:6" x14ac:dyDescent="0.2">
      <c r="A369" s="12">
        <v>41468</v>
      </c>
      <c r="B369" s="2">
        <v>143.24002100000001</v>
      </c>
      <c r="C369" s="2">
        <v>125.26385500000001</v>
      </c>
      <c r="D369" s="32">
        <v>145.22369399999999</v>
      </c>
      <c r="E369" s="2">
        <v>955.98999000000003</v>
      </c>
      <c r="F369" s="2">
        <v>29.610064000000001</v>
      </c>
    </row>
    <row r="370" spans="1:6" x14ac:dyDescent="0.2">
      <c r="A370" s="12">
        <v>41471</v>
      </c>
      <c r="B370" s="2">
        <v>143.73976099999999</v>
      </c>
      <c r="C370" s="2">
        <v>125.678078</v>
      </c>
      <c r="D370" s="32">
        <v>145.20498699999999</v>
      </c>
      <c r="E370" s="2">
        <v>953.419983</v>
      </c>
      <c r="F370" s="2">
        <v>29.584645999999999</v>
      </c>
    </row>
    <row r="371" spans="1:6" x14ac:dyDescent="0.2">
      <c r="A371" s="12">
        <v>41472</v>
      </c>
      <c r="B371" s="2">
        <v>144.23954800000001</v>
      </c>
      <c r="C371" s="2">
        <v>125.973946</v>
      </c>
      <c r="D371" s="32">
        <v>143.98916600000001</v>
      </c>
      <c r="E371" s="2">
        <v>965.40002400000003</v>
      </c>
      <c r="F371" s="2">
        <v>29.508406000000001</v>
      </c>
    </row>
    <row r="372" spans="1:6" x14ac:dyDescent="0.2">
      <c r="A372" s="12">
        <v>41473</v>
      </c>
      <c r="B372" s="2">
        <v>145.14295999999999</v>
      </c>
      <c r="C372" s="2">
        <v>126.279686</v>
      </c>
      <c r="D372" s="32">
        <v>143.92370600000001</v>
      </c>
      <c r="E372" s="2">
        <v>970.89001499999995</v>
      </c>
      <c r="F372" s="2">
        <v>29.677834000000001</v>
      </c>
    </row>
    <row r="373" spans="1:6" x14ac:dyDescent="0.2">
      <c r="A373" s="12">
        <v>41474</v>
      </c>
      <c r="B373" s="2">
        <v>144.48940999999999</v>
      </c>
      <c r="C373" s="2">
        <v>126.703773</v>
      </c>
      <c r="D373" s="32">
        <v>144.22297699999999</v>
      </c>
      <c r="E373" s="2">
        <v>968.15002400000003</v>
      </c>
      <c r="F373" s="2">
        <v>29.737148000000001</v>
      </c>
    </row>
    <row r="374" spans="1:6" x14ac:dyDescent="0.2">
      <c r="A374" s="12">
        <v>41475</v>
      </c>
      <c r="B374" s="2">
        <v>144.422134</v>
      </c>
      <c r="C374" s="2">
        <v>127.492805</v>
      </c>
      <c r="D374" s="32">
        <v>143.95173600000001</v>
      </c>
      <c r="E374" s="2">
        <v>972.919983</v>
      </c>
      <c r="F374" s="2">
        <v>29.381315000000001</v>
      </c>
    </row>
    <row r="375" spans="1:6" x14ac:dyDescent="0.2">
      <c r="A375" s="12">
        <v>41478</v>
      </c>
      <c r="B375" s="2">
        <v>146.17134100000001</v>
      </c>
      <c r="C375" s="2">
        <v>127.73932600000001</v>
      </c>
      <c r="D375" s="32">
        <v>142.015793</v>
      </c>
      <c r="E375" s="2">
        <v>980.34002699999996</v>
      </c>
      <c r="F375" s="2">
        <v>29.194931</v>
      </c>
    </row>
    <row r="376" spans="1:6" x14ac:dyDescent="0.2">
      <c r="A376" s="12">
        <v>41479</v>
      </c>
      <c r="B376" s="2">
        <v>146.796021</v>
      </c>
      <c r="C376" s="2">
        <v>128.19302400000001</v>
      </c>
      <c r="D376" s="32">
        <v>148.76823400000001</v>
      </c>
      <c r="E376" s="2">
        <v>950.70001200000002</v>
      </c>
      <c r="F376" s="2">
        <v>29.567706999999999</v>
      </c>
    </row>
    <row r="377" spans="1:6" x14ac:dyDescent="0.2">
      <c r="A377" s="12">
        <v>41480</v>
      </c>
      <c r="B377" s="2">
        <v>147.488022</v>
      </c>
      <c r="C377" s="2">
        <v>129.189133</v>
      </c>
      <c r="D377" s="32">
        <v>146.374008</v>
      </c>
      <c r="E377" s="2">
        <v>947.79998799999998</v>
      </c>
      <c r="F377" s="2">
        <v>29.516871999999999</v>
      </c>
    </row>
    <row r="378" spans="1:6" x14ac:dyDescent="0.2">
      <c r="A378" s="12">
        <v>41481</v>
      </c>
      <c r="B378" s="2">
        <v>144.70086699999999</v>
      </c>
      <c r="C378" s="2">
        <v>127.157433</v>
      </c>
      <c r="D378" s="32">
        <v>146.785507</v>
      </c>
      <c r="E378" s="2">
        <v>934.09002699999996</v>
      </c>
      <c r="F378" s="2">
        <v>29.64395</v>
      </c>
    </row>
    <row r="379" spans="1:6" x14ac:dyDescent="0.2">
      <c r="A379" s="12">
        <v>41482</v>
      </c>
      <c r="B379" s="2">
        <v>143.68211400000001</v>
      </c>
      <c r="C379" s="2">
        <v>126.15147399999999</v>
      </c>
      <c r="D379" s="32">
        <v>145.75679</v>
      </c>
      <c r="E379" s="2">
        <v>941.53002900000001</v>
      </c>
      <c r="F379" s="2">
        <v>29.787980999999998</v>
      </c>
    </row>
    <row r="380" spans="1:6" x14ac:dyDescent="0.2">
      <c r="A380" s="12">
        <v>41485</v>
      </c>
      <c r="B380" s="2">
        <v>142.94207800000001</v>
      </c>
      <c r="C380" s="2">
        <v>126.042984</v>
      </c>
      <c r="D380" s="32">
        <v>145.092758</v>
      </c>
      <c r="E380" s="2">
        <v>930.5</v>
      </c>
      <c r="F380" s="2">
        <v>29.771034</v>
      </c>
    </row>
    <row r="381" spans="1:6" x14ac:dyDescent="0.2">
      <c r="A381" s="12">
        <v>41486</v>
      </c>
      <c r="B381" s="2">
        <v>144.210724</v>
      </c>
      <c r="C381" s="2">
        <v>127.709763</v>
      </c>
      <c r="D381" s="32">
        <v>144.06401099999999</v>
      </c>
      <c r="E381" s="2">
        <v>930.830017</v>
      </c>
      <c r="F381" s="2">
        <v>30.728382</v>
      </c>
    </row>
    <row r="382" spans="1:6" x14ac:dyDescent="0.2">
      <c r="A382" s="12">
        <v>41487</v>
      </c>
      <c r="B382" s="2">
        <v>151.02479600000001</v>
      </c>
      <c r="C382" s="2">
        <v>128.814346</v>
      </c>
      <c r="D382" s="32">
        <v>146.44882200000001</v>
      </c>
      <c r="E382" s="2">
        <v>930.39001499999995</v>
      </c>
      <c r="F382" s="2">
        <v>30.838522000000001</v>
      </c>
    </row>
    <row r="383" spans="1:6" x14ac:dyDescent="0.2">
      <c r="A383" s="12">
        <v>41488</v>
      </c>
      <c r="B383" s="2">
        <v>149.51589999999999</v>
      </c>
      <c r="C383" s="2">
        <v>128.104263</v>
      </c>
      <c r="D383" s="32">
        <v>144.69996599999999</v>
      </c>
      <c r="E383" s="2">
        <v>923.65002400000003</v>
      </c>
      <c r="F383" s="2">
        <v>30.618244000000001</v>
      </c>
    </row>
    <row r="384" spans="1:6" x14ac:dyDescent="0.2">
      <c r="A384" s="12">
        <v>41489</v>
      </c>
      <c r="B384" s="2">
        <v>150.30398600000001</v>
      </c>
      <c r="C384" s="2">
        <v>128.03521699999999</v>
      </c>
      <c r="D384" s="32">
        <v>143.85824600000001</v>
      </c>
      <c r="E384" s="2">
        <v>927.96002199999998</v>
      </c>
      <c r="F384" s="2">
        <v>30.779221</v>
      </c>
    </row>
    <row r="385" spans="1:6" x14ac:dyDescent="0.2">
      <c r="A385" s="12">
        <v>41492</v>
      </c>
      <c r="B385" s="2">
        <v>152.62982199999999</v>
      </c>
      <c r="C385" s="2">
        <v>128.587524</v>
      </c>
      <c r="D385" s="32">
        <v>144.933762</v>
      </c>
      <c r="E385" s="2">
        <v>929.35998500000005</v>
      </c>
      <c r="F385" s="2">
        <v>31.135048000000001</v>
      </c>
    </row>
    <row r="386" spans="1:6" x14ac:dyDescent="0.2">
      <c r="A386" s="12">
        <v>41493</v>
      </c>
      <c r="B386" s="2">
        <v>153.85038800000001</v>
      </c>
      <c r="C386" s="2">
        <v>128.05493200000001</v>
      </c>
      <c r="D386" s="32">
        <v>144.886978</v>
      </c>
      <c r="E386" s="2">
        <v>926.78997800000002</v>
      </c>
      <c r="F386" s="2">
        <v>30.957132000000001</v>
      </c>
    </row>
    <row r="387" spans="1:6" x14ac:dyDescent="0.2">
      <c r="A387" s="12">
        <v>41494</v>
      </c>
      <c r="B387" s="2">
        <v>154.792236</v>
      </c>
      <c r="C387" s="2">
        <v>127.936592</v>
      </c>
      <c r="D387" s="32">
        <v>144.886978</v>
      </c>
      <c r="E387" s="2">
        <v>922.90002400000003</v>
      </c>
      <c r="F387" s="2">
        <v>31.146626999999999</v>
      </c>
    </row>
    <row r="388" spans="1:6" x14ac:dyDescent="0.2">
      <c r="A388" s="12">
        <v>41495</v>
      </c>
      <c r="B388" s="2">
        <v>149.86183199999999</v>
      </c>
      <c r="C388" s="2">
        <v>125.914787</v>
      </c>
      <c r="D388" s="32">
        <v>146.47685200000001</v>
      </c>
      <c r="E388" s="2">
        <v>907.23999000000003</v>
      </c>
      <c r="F388" s="2">
        <v>30.552301</v>
      </c>
    </row>
    <row r="389" spans="1:6" x14ac:dyDescent="0.2">
      <c r="A389" s="12">
        <v>41496</v>
      </c>
      <c r="B389" s="2">
        <v>151.94593800000001</v>
      </c>
      <c r="C389" s="2">
        <v>126.782684</v>
      </c>
      <c r="D389" s="32">
        <v>147.112854</v>
      </c>
      <c r="E389" s="2">
        <v>914.39001499999995</v>
      </c>
      <c r="F389" s="2">
        <v>30.095773999999999</v>
      </c>
    </row>
    <row r="390" spans="1:6" x14ac:dyDescent="0.2">
      <c r="A390" s="12">
        <v>41499</v>
      </c>
      <c r="B390" s="2">
        <v>154.23263499999999</v>
      </c>
      <c r="C390" s="2">
        <v>129.28774999999999</v>
      </c>
      <c r="D390" s="32">
        <v>147.075424</v>
      </c>
      <c r="E390" s="2">
        <v>922.669983</v>
      </c>
      <c r="F390" s="2">
        <v>29.871822000000002</v>
      </c>
    </row>
    <row r="391" spans="1:6" x14ac:dyDescent="0.2">
      <c r="A391" s="12">
        <v>41500</v>
      </c>
      <c r="B391" s="2">
        <v>155.92112700000001</v>
      </c>
      <c r="C391" s="2">
        <v>129.771027</v>
      </c>
      <c r="D391" s="32">
        <v>147.412125</v>
      </c>
      <c r="E391" s="2">
        <v>922.21997099999999</v>
      </c>
      <c r="F391" s="2">
        <v>29.777073000000001</v>
      </c>
    </row>
    <row r="392" spans="1:6" x14ac:dyDescent="0.2">
      <c r="A392" s="12">
        <v>41501</v>
      </c>
      <c r="B392" s="2">
        <v>155.29399100000001</v>
      </c>
      <c r="C392" s="2">
        <v>130.55015599999999</v>
      </c>
      <c r="D392" s="32">
        <v>148.60922199999999</v>
      </c>
      <c r="E392" s="2">
        <v>926.96002199999998</v>
      </c>
      <c r="F392" s="2">
        <v>29.535893999999999</v>
      </c>
    </row>
    <row r="393" spans="1:6" x14ac:dyDescent="0.2">
      <c r="A393" s="12">
        <v>41502</v>
      </c>
      <c r="B393" s="2">
        <v>152.31256099999999</v>
      </c>
      <c r="C393" s="2">
        <v>129.080658</v>
      </c>
      <c r="D393" s="32">
        <v>147.664658</v>
      </c>
      <c r="E393" s="2">
        <v>910.97997999999995</v>
      </c>
      <c r="F393" s="2">
        <v>29.372236000000001</v>
      </c>
    </row>
    <row r="394" spans="1:6" x14ac:dyDescent="0.2">
      <c r="A394" s="12">
        <v>41503</v>
      </c>
      <c r="B394" s="2">
        <v>151.96523999999999</v>
      </c>
      <c r="C394" s="2">
        <v>129.33706699999999</v>
      </c>
      <c r="D394" s="32">
        <v>147.54307600000001</v>
      </c>
      <c r="E394" s="2">
        <v>910.669983</v>
      </c>
      <c r="F394" s="2">
        <v>29.423918</v>
      </c>
    </row>
    <row r="395" spans="1:6" x14ac:dyDescent="0.2">
      <c r="A395" s="12">
        <v>41506</v>
      </c>
      <c r="B395" s="2">
        <v>151.68542500000001</v>
      </c>
      <c r="C395" s="2">
        <v>130.126068</v>
      </c>
      <c r="D395" s="32">
        <v>148.10420199999999</v>
      </c>
      <c r="E395" s="2">
        <v>906.65997300000004</v>
      </c>
      <c r="F395" s="2">
        <v>29.286104000000002</v>
      </c>
    </row>
    <row r="396" spans="1:6" x14ac:dyDescent="0.2">
      <c r="A396" s="12">
        <v>41507</v>
      </c>
      <c r="B396" s="2">
        <v>154.16511499999999</v>
      </c>
      <c r="C396" s="2">
        <v>131.96049500000001</v>
      </c>
      <c r="D396" s="32">
        <v>149.301331</v>
      </c>
      <c r="E396" s="2">
        <v>924.69000200000005</v>
      </c>
      <c r="F396" s="2">
        <v>29.415310000000002</v>
      </c>
    </row>
    <row r="397" spans="1:6" x14ac:dyDescent="0.2">
      <c r="A397" s="12">
        <v>41508</v>
      </c>
      <c r="B397" s="2">
        <v>154.35806299999999</v>
      </c>
      <c r="C397" s="2">
        <v>131.24052399999999</v>
      </c>
      <c r="D397" s="32">
        <v>148.52505500000001</v>
      </c>
      <c r="E397" s="2">
        <v>927</v>
      </c>
      <c r="F397" s="2">
        <v>29.492830000000001</v>
      </c>
    </row>
    <row r="398" spans="1:6" x14ac:dyDescent="0.2">
      <c r="A398" s="12">
        <v>41509</v>
      </c>
      <c r="B398" s="2">
        <v>153.67301900000001</v>
      </c>
      <c r="C398" s="2">
        <v>131.13206500000001</v>
      </c>
      <c r="D398" s="32">
        <v>148.15097</v>
      </c>
      <c r="E398" s="2">
        <v>921.28002900000001</v>
      </c>
      <c r="F398" s="2">
        <v>29.441148999999999</v>
      </c>
    </row>
    <row r="399" spans="1:6" x14ac:dyDescent="0.2">
      <c r="A399" s="12">
        <v>41510</v>
      </c>
      <c r="B399" s="2">
        <v>154.24229399999999</v>
      </c>
      <c r="C399" s="2">
        <v>130.92495700000001</v>
      </c>
      <c r="D399" s="32">
        <v>148.53440900000001</v>
      </c>
      <c r="E399" s="2">
        <v>915.89001499999995</v>
      </c>
      <c r="F399" s="2">
        <v>29.751234</v>
      </c>
    </row>
    <row r="400" spans="1:6" x14ac:dyDescent="0.2">
      <c r="A400" s="12">
        <v>41513</v>
      </c>
      <c r="B400" s="2">
        <v>155.795715</v>
      </c>
      <c r="C400" s="2">
        <v>132.009781</v>
      </c>
      <c r="D400" s="32">
        <v>149.32934599999999</v>
      </c>
      <c r="E400" s="2">
        <v>913.80999799999995</v>
      </c>
      <c r="F400" s="2">
        <v>29.690940999999999</v>
      </c>
    </row>
    <row r="401" spans="1:6" x14ac:dyDescent="0.2">
      <c r="A401" s="12">
        <v>41514</v>
      </c>
      <c r="B401" s="2">
        <v>157.185104</v>
      </c>
      <c r="C401" s="2">
        <v>131.99993900000001</v>
      </c>
      <c r="D401" s="32">
        <v>149.05813599999999</v>
      </c>
      <c r="E401" s="2">
        <v>921.28997800000002</v>
      </c>
      <c r="F401" s="2">
        <v>29.604804999999999</v>
      </c>
    </row>
    <row r="402" spans="1:6" x14ac:dyDescent="0.2">
      <c r="A402" s="12">
        <v>41515</v>
      </c>
      <c r="B402" s="2">
        <v>157.60966500000001</v>
      </c>
      <c r="C402" s="2">
        <v>131.96049500000001</v>
      </c>
      <c r="D402" s="32">
        <v>150.08360300000001</v>
      </c>
      <c r="E402" s="2">
        <v>929.57000700000003</v>
      </c>
      <c r="F402" s="2">
        <v>29.604804999999999</v>
      </c>
    </row>
    <row r="403" spans="1:6" x14ac:dyDescent="0.2">
      <c r="A403" s="12">
        <v>41516</v>
      </c>
      <c r="B403" s="2">
        <v>158.236786</v>
      </c>
      <c r="C403" s="2">
        <v>131.467377</v>
      </c>
      <c r="D403" s="32">
        <v>150.49757399999999</v>
      </c>
      <c r="E403" s="2">
        <v>939.330017</v>
      </c>
      <c r="F403" s="2">
        <v>29.91489</v>
      </c>
    </row>
    <row r="404" spans="1:6" x14ac:dyDescent="0.2">
      <c r="A404" s="12">
        <v>41517</v>
      </c>
      <c r="B404" s="2">
        <v>158.285065</v>
      </c>
      <c r="C404" s="2">
        <v>131.408188</v>
      </c>
      <c r="D404" s="32">
        <v>150.34703099999999</v>
      </c>
      <c r="E404" s="2">
        <v>937.34002699999996</v>
      </c>
      <c r="F404" s="2">
        <v>29.949346999999999</v>
      </c>
    </row>
    <row r="405" spans="1:6" x14ac:dyDescent="0.2">
      <c r="A405" s="12">
        <v>41521</v>
      </c>
      <c r="B405" s="2">
        <v>156.384277</v>
      </c>
      <c r="C405" s="2">
        <v>130.83621199999999</v>
      </c>
      <c r="D405" s="32">
        <v>149.67907700000001</v>
      </c>
      <c r="E405" s="2">
        <v>928.45001200000002</v>
      </c>
      <c r="F405" s="2">
        <v>30.104386999999999</v>
      </c>
    </row>
    <row r="406" spans="1:6" x14ac:dyDescent="0.2">
      <c r="A406" s="12">
        <v>41522</v>
      </c>
      <c r="B406" s="2">
        <v>156.220215</v>
      </c>
      <c r="C406" s="2">
        <v>131.06303399999999</v>
      </c>
      <c r="D406" s="32">
        <v>148.85119599999999</v>
      </c>
      <c r="E406" s="2">
        <v>927.80999799999995</v>
      </c>
      <c r="F406" s="2">
        <v>30.423096000000001</v>
      </c>
    </row>
    <row r="407" spans="1:6" x14ac:dyDescent="0.2">
      <c r="A407" s="12">
        <v>41523</v>
      </c>
      <c r="B407" s="2">
        <v>155.59309400000001</v>
      </c>
      <c r="C407" s="2">
        <v>134.652985</v>
      </c>
      <c r="D407" s="32">
        <v>150.43167099999999</v>
      </c>
      <c r="E407" s="2">
        <v>935.95001200000002</v>
      </c>
      <c r="F407" s="2">
        <v>30.578136000000001</v>
      </c>
    </row>
    <row r="408" spans="1:6" x14ac:dyDescent="0.2">
      <c r="A408" s="12">
        <v>41524</v>
      </c>
      <c r="B408" s="2">
        <v>153.05552700000001</v>
      </c>
      <c r="C408" s="2">
        <v>135.333496</v>
      </c>
      <c r="D408" s="32">
        <v>150.25296</v>
      </c>
      <c r="E408" s="2">
        <v>926.5</v>
      </c>
      <c r="F408" s="2">
        <v>30.423096000000001</v>
      </c>
    </row>
    <row r="409" spans="1:6" x14ac:dyDescent="0.2">
      <c r="A409" s="12">
        <v>41527</v>
      </c>
      <c r="B409" s="2">
        <v>155.82466099999999</v>
      </c>
      <c r="C409" s="2">
        <v>140.037903</v>
      </c>
      <c r="D409" s="32">
        <v>151.96517900000001</v>
      </c>
      <c r="E409" s="2">
        <v>929.080017</v>
      </c>
      <c r="F409" s="2">
        <v>30.629822000000001</v>
      </c>
    </row>
    <row r="410" spans="1:6" x14ac:dyDescent="0.2">
      <c r="A410" s="12">
        <v>41528</v>
      </c>
      <c r="B410" s="2">
        <v>155.20716899999999</v>
      </c>
      <c r="C410" s="2">
        <v>140.462006</v>
      </c>
      <c r="D410" s="32">
        <v>147.07309000000001</v>
      </c>
      <c r="E410" s="2">
        <v>932.07000700000003</v>
      </c>
      <c r="F410" s="2">
        <v>30.793475999999998</v>
      </c>
    </row>
    <row r="411" spans="1:6" x14ac:dyDescent="0.2">
      <c r="A411" s="12">
        <v>41529</v>
      </c>
      <c r="B411" s="2">
        <v>154.03967299999999</v>
      </c>
      <c r="C411" s="2">
        <v>138.173889</v>
      </c>
      <c r="D411" s="32">
        <v>147.70343</v>
      </c>
      <c r="E411" s="2">
        <v>935.09002699999996</v>
      </c>
      <c r="F411" s="2">
        <v>31.000195999999999</v>
      </c>
    </row>
    <row r="412" spans="1:6" x14ac:dyDescent="0.2">
      <c r="A412" s="12">
        <v>41530</v>
      </c>
      <c r="B412" s="2">
        <v>152.717804</v>
      </c>
      <c r="C412" s="2">
        <v>139.52507</v>
      </c>
      <c r="D412" s="32">
        <v>147.70343</v>
      </c>
      <c r="E412" s="2">
        <v>925.10998500000005</v>
      </c>
      <c r="F412" s="2">
        <v>31.293064000000001</v>
      </c>
    </row>
    <row r="413" spans="1:6" x14ac:dyDescent="0.2">
      <c r="A413" s="12">
        <v>41531</v>
      </c>
      <c r="B413" s="2">
        <v>154.26159699999999</v>
      </c>
      <c r="C413" s="2">
        <v>139.63353000000001</v>
      </c>
      <c r="D413" s="32">
        <v>147.62814299999999</v>
      </c>
      <c r="E413" s="2">
        <v>920.28997800000002</v>
      </c>
      <c r="F413" s="2">
        <v>31.508407999999999</v>
      </c>
    </row>
    <row r="414" spans="1:6" x14ac:dyDescent="0.2">
      <c r="A414" s="12">
        <v>41534</v>
      </c>
      <c r="B414" s="2">
        <v>153.09411600000001</v>
      </c>
      <c r="C414" s="2">
        <v>139.45600899999999</v>
      </c>
      <c r="D414" s="32">
        <v>147.40235899999999</v>
      </c>
      <c r="E414" s="2">
        <v>915</v>
      </c>
      <c r="F414" s="2">
        <v>31.568695000000002</v>
      </c>
    </row>
    <row r="415" spans="1:6" x14ac:dyDescent="0.2">
      <c r="A415" s="12">
        <v>41535</v>
      </c>
      <c r="B415" s="2">
        <v>153.15197800000001</v>
      </c>
      <c r="C415" s="2">
        <v>140.53105199999999</v>
      </c>
      <c r="D415" s="32">
        <v>148.107956</v>
      </c>
      <c r="E415" s="2">
        <v>921.80999799999995</v>
      </c>
      <c r="F415" s="2">
        <v>31.827099</v>
      </c>
    </row>
    <row r="416" spans="1:6" x14ac:dyDescent="0.2">
      <c r="A416" s="12">
        <v>41536</v>
      </c>
      <c r="B416" s="2">
        <v>150.58547999999999</v>
      </c>
      <c r="C416" s="2">
        <v>140.28447</v>
      </c>
      <c r="D416" s="32">
        <v>150.41288800000001</v>
      </c>
      <c r="E416" s="2">
        <v>931.580017</v>
      </c>
      <c r="F416" s="2">
        <v>32.068278999999997</v>
      </c>
    </row>
    <row r="417" spans="1:6" x14ac:dyDescent="0.2">
      <c r="A417" s="12">
        <v>41537</v>
      </c>
      <c r="B417" s="2">
        <v>147.99964900000001</v>
      </c>
      <c r="C417" s="2">
        <v>139.77162200000001</v>
      </c>
      <c r="D417" s="32">
        <v>149.61322000000001</v>
      </c>
      <c r="E417" s="2">
        <v>932.45001200000002</v>
      </c>
      <c r="F417" s="2">
        <v>32.473114000000002</v>
      </c>
    </row>
    <row r="418" spans="1:6" x14ac:dyDescent="0.2">
      <c r="A418" s="12">
        <v>41538</v>
      </c>
      <c r="B418" s="2">
        <v>146.55235300000001</v>
      </c>
      <c r="C418" s="2">
        <v>139.93931599999999</v>
      </c>
      <c r="D418" s="32">
        <v>149.50031999999999</v>
      </c>
      <c r="E418" s="2">
        <v>928.53002900000001</v>
      </c>
      <c r="F418" s="2">
        <v>32.576484999999998</v>
      </c>
    </row>
    <row r="419" spans="1:6" x14ac:dyDescent="0.2">
      <c r="A419" s="12">
        <v>41541</v>
      </c>
      <c r="B419" s="2">
        <v>145.25945999999999</v>
      </c>
      <c r="C419" s="2">
        <v>136.664917</v>
      </c>
      <c r="D419" s="32">
        <v>147.007217</v>
      </c>
      <c r="E419" s="2">
        <v>920.96997099999999</v>
      </c>
      <c r="F419" s="2">
        <v>32.938251000000001</v>
      </c>
    </row>
    <row r="420" spans="1:6" x14ac:dyDescent="0.2">
      <c r="A420" s="12">
        <v>41542</v>
      </c>
      <c r="B420" s="2">
        <v>147.75842299999999</v>
      </c>
      <c r="C420" s="2">
        <v>136.46766700000001</v>
      </c>
      <c r="D420" s="32">
        <v>144.26954699999999</v>
      </c>
      <c r="E420" s="2">
        <v>924.85998500000005</v>
      </c>
      <c r="F420" s="2">
        <v>32.619548999999999</v>
      </c>
    </row>
    <row r="421" spans="1:6" x14ac:dyDescent="0.2">
      <c r="A421" s="12">
        <v>41543</v>
      </c>
      <c r="B421" s="2">
        <v>148.81012000000001</v>
      </c>
      <c r="C421" s="2">
        <v>137.74977100000001</v>
      </c>
      <c r="D421" s="32">
        <v>144.92811599999999</v>
      </c>
      <c r="E421" s="2">
        <v>944.48999000000003</v>
      </c>
      <c r="F421" s="2">
        <v>32.748753000000001</v>
      </c>
    </row>
    <row r="422" spans="1:6" x14ac:dyDescent="0.2">
      <c r="A422" s="12">
        <v>41544</v>
      </c>
      <c r="B422" s="2">
        <v>147.89352400000001</v>
      </c>
      <c r="C422" s="2">
        <v>138.272491</v>
      </c>
      <c r="D422" s="32">
        <v>148.164413</v>
      </c>
      <c r="E422" s="2">
        <v>949.5</v>
      </c>
      <c r="F422" s="2">
        <v>33.093288000000001</v>
      </c>
    </row>
    <row r="423" spans="1:6" x14ac:dyDescent="0.2">
      <c r="A423" s="12">
        <v>41545</v>
      </c>
      <c r="B423" s="2">
        <v>148.703979</v>
      </c>
      <c r="C423" s="2">
        <v>139.258759</v>
      </c>
      <c r="D423" s="32">
        <v>147.40235899999999</v>
      </c>
      <c r="E423" s="2">
        <v>959.10998500000005</v>
      </c>
      <c r="F423" s="2">
        <v>33.101906</v>
      </c>
    </row>
    <row r="424" spans="1:6" x14ac:dyDescent="0.2">
      <c r="A424" s="12">
        <v>41548</v>
      </c>
      <c r="B424" s="2">
        <v>148.40489199999999</v>
      </c>
      <c r="C424" s="2">
        <v>139.87027</v>
      </c>
      <c r="D424" s="32">
        <v>147.66578699999999</v>
      </c>
      <c r="E424" s="2">
        <v>953.27002000000005</v>
      </c>
      <c r="F424" s="2">
        <v>33.067455000000002</v>
      </c>
    </row>
    <row r="425" spans="1:6" x14ac:dyDescent="0.2">
      <c r="A425" s="12">
        <v>41549</v>
      </c>
      <c r="B425" s="2">
        <v>149.05136100000001</v>
      </c>
      <c r="C425" s="2">
        <v>141.05375699999999</v>
      </c>
      <c r="D425" s="32">
        <v>147.57170099999999</v>
      </c>
      <c r="E425" s="2">
        <v>957.78997800000002</v>
      </c>
      <c r="F425" s="2">
        <v>33.334473000000003</v>
      </c>
    </row>
    <row r="426" spans="1:6" x14ac:dyDescent="0.2">
      <c r="A426" s="12">
        <v>41550</v>
      </c>
      <c r="B426" s="2">
        <v>148.086502</v>
      </c>
      <c r="C426" s="2">
        <v>140.13653600000001</v>
      </c>
      <c r="D426" s="32">
        <v>147.901016</v>
      </c>
      <c r="E426" s="2">
        <v>951.67999299999997</v>
      </c>
      <c r="F426" s="2">
        <v>33.291404999999997</v>
      </c>
    </row>
    <row r="427" spans="1:6" x14ac:dyDescent="0.2">
      <c r="A427" s="12">
        <v>41551</v>
      </c>
      <c r="B427" s="2">
        <v>149.92936700000001</v>
      </c>
      <c r="C427" s="2">
        <v>141.99354600000001</v>
      </c>
      <c r="D427" s="32">
        <v>149.396851</v>
      </c>
      <c r="E427" s="2">
        <v>969.96002199999998</v>
      </c>
      <c r="F427" s="2">
        <v>33.256950000000003</v>
      </c>
    </row>
    <row r="428" spans="1:6" x14ac:dyDescent="0.2">
      <c r="A428" s="12">
        <v>41552</v>
      </c>
      <c r="B428" s="2">
        <v>149.84251399999999</v>
      </c>
      <c r="C428" s="2">
        <v>141.76637299999999</v>
      </c>
      <c r="D428" s="32">
        <v>150.149475</v>
      </c>
      <c r="E428" s="2">
        <v>978.89001499999995</v>
      </c>
      <c r="F428" s="2">
        <v>32.955482000000003</v>
      </c>
    </row>
    <row r="429" spans="1:6" x14ac:dyDescent="0.2">
      <c r="A429" s="12">
        <v>41555</v>
      </c>
      <c r="B429" s="2">
        <v>150.363541</v>
      </c>
      <c r="C429" s="2">
        <v>142.78376800000001</v>
      </c>
      <c r="D429" s="32">
        <v>150.63867200000001</v>
      </c>
      <c r="E429" s="2">
        <v>977</v>
      </c>
      <c r="F429" s="2">
        <v>33.127743000000002</v>
      </c>
    </row>
    <row r="430" spans="1:6" x14ac:dyDescent="0.2">
      <c r="A430" s="12">
        <v>41556</v>
      </c>
      <c r="B430" s="2">
        <v>150.42143200000001</v>
      </c>
      <c r="C430" s="2">
        <v>143.870316</v>
      </c>
      <c r="D430" s="32">
        <v>151.07145700000001</v>
      </c>
      <c r="E430" s="2">
        <v>972.59997599999997</v>
      </c>
      <c r="F430" s="2">
        <v>33.429222000000003</v>
      </c>
    </row>
    <row r="431" spans="1:6" x14ac:dyDescent="0.2">
      <c r="A431" s="12">
        <v>41557</v>
      </c>
      <c r="B431" s="2">
        <v>151.04861500000001</v>
      </c>
      <c r="C431" s="2">
        <v>145.05566400000001</v>
      </c>
      <c r="D431" s="32">
        <v>153.48924299999999</v>
      </c>
      <c r="E431" s="2">
        <v>989.25</v>
      </c>
      <c r="F431" s="2">
        <v>33.463679999999997</v>
      </c>
    </row>
    <row r="432" spans="1:6" x14ac:dyDescent="0.2">
      <c r="A432" s="12">
        <v>41558</v>
      </c>
      <c r="B432" s="2">
        <v>150.51795999999999</v>
      </c>
      <c r="C432" s="2">
        <v>144.94703699999999</v>
      </c>
      <c r="D432" s="32">
        <v>154.20426900000001</v>
      </c>
      <c r="E432" s="2">
        <v>987.830017</v>
      </c>
      <c r="F432" s="2">
        <v>33.601497999999999</v>
      </c>
    </row>
    <row r="433" spans="1:6" x14ac:dyDescent="0.2">
      <c r="A433" s="12">
        <v>41559</v>
      </c>
      <c r="B433" s="2">
        <v>151.47316000000001</v>
      </c>
      <c r="C433" s="2">
        <v>145.53968800000001</v>
      </c>
      <c r="D433" s="32">
        <v>155.57780500000001</v>
      </c>
      <c r="E433" s="2">
        <v>989.67999299999997</v>
      </c>
      <c r="F433" s="2">
        <v>33.679015999999997</v>
      </c>
    </row>
    <row r="434" spans="1:6" x14ac:dyDescent="0.2">
      <c r="A434" s="12">
        <v>41562</v>
      </c>
      <c r="B434" s="2">
        <v>154.26159699999999</v>
      </c>
      <c r="C434" s="2">
        <v>144.43338</v>
      </c>
      <c r="D434" s="32">
        <v>155.23912000000001</v>
      </c>
      <c r="E434" s="2">
        <v>992</v>
      </c>
      <c r="F434" s="2">
        <v>33.756537999999999</v>
      </c>
    </row>
    <row r="435" spans="1:6" x14ac:dyDescent="0.2">
      <c r="A435" s="12">
        <v>41563</v>
      </c>
      <c r="B435" s="2">
        <v>154.83085600000001</v>
      </c>
      <c r="C435" s="2">
        <v>144.14692700000001</v>
      </c>
      <c r="D435" s="32">
        <v>155.60600299999999</v>
      </c>
      <c r="E435" s="2">
        <v>992.17999299999997</v>
      </c>
      <c r="F435" s="2">
        <v>33.325854999999997</v>
      </c>
    </row>
    <row r="436" spans="1:6" x14ac:dyDescent="0.2">
      <c r="A436" s="12">
        <v>41564</v>
      </c>
      <c r="B436" s="2">
        <v>154.145813</v>
      </c>
      <c r="C436" s="2">
        <v>144.40374800000001</v>
      </c>
      <c r="D436" s="32">
        <v>155.954117</v>
      </c>
      <c r="E436" s="2">
        <v>992.80999799999995</v>
      </c>
      <c r="F436" s="2">
        <v>33.351700000000001</v>
      </c>
    </row>
    <row r="437" spans="1:6" x14ac:dyDescent="0.2">
      <c r="A437" s="12">
        <v>41565</v>
      </c>
      <c r="B437" s="2">
        <v>150.498627</v>
      </c>
      <c r="C437" s="2">
        <v>143.20851099999999</v>
      </c>
      <c r="D437" s="32">
        <v>156.64091500000001</v>
      </c>
      <c r="E437" s="2">
        <v>984.45001200000002</v>
      </c>
      <c r="F437" s="2">
        <v>33.377541000000001</v>
      </c>
    </row>
    <row r="438" spans="1:6" x14ac:dyDescent="0.2">
      <c r="A438" s="12">
        <v>41566</v>
      </c>
      <c r="B438" s="2">
        <v>150.75914</v>
      </c>
      <c r="C438" s="2">
        <v>143.60365300000001</v>
      </c>
      <c r="D438" s="32">
        <v>156.45275899999999</v>
      </c>
      <c r="E438" s="2">
        <v>988.20001200000002</v>
      </c>
      <c r="F438" s="2">
        <v>33.377541000000001</v>
      </c>
    </row>
    <row r="439" spans="1:6" x14ac:dyDescent="0.2">
      <c r="A439" s="12">
        <v>41569</v>
      </c>
      <c r="B439" s="2">
        <v>150.68197599999999</v>
      </c>
      <c r="C439" s="2">
        <v>143.78144800000001</v>
      </c>
      <c r="D439" s="32">
        <v>153.668015</v>
      </c>
      <c r="E439" s="2">
        <v>968.45001200000002</v>
      </c>
      <c r="F439" s="2">
        <v>33.412002999999999</v>
      </c>
    </row>
    <row r="440" spans="1:6" x14ac:dyDescent="0.2">
      <c r="A440" s="12">
        <v>41570</v>
      </c>
      <c r="B440" s="2">
        <v>151.57926900000001</v>
      </c>
      <c r="C440" s="2">
        <v>144.01850899999999</v>
      </c>
      <c r="D440" s="32">
        <v>154.176041</v>
      </c>
      <c r="E440" s="2">
        <v>970.53997800000002</v>
      </c>
      <c r="F440" s="2">
        <v>33.592883999999998</v>
      </c>
    </row>
    <row r="441" spans="1:6" x14ac:dyDescent="0.2">
      <c r="A441" s="12">
        <v>41571</v>
      </c>
      <c r="B441" s="2">
        <v>150.91352800000001</v>
      </c>
      <c r="C441" s="2">
        <v>144.453125</v>
      </c>
      <c r="D441" s="32">
        <v>153.89382900000001</v>
      </c>
      <c r="E441" s="2">
        <v>973.330017</v>
      </c>
      <c r="F441" s="2">
        <v>33.412002999999999</v>
      </c>
    </row>
    <row r="442" spans="1:6" x14ac:dyDescent="0.2">
      <c r="A442" s="12">
        <v>41572</v>
      </c>
      <c r="B442" s="2">
        <v>151.87835699999999</v>
      </c>
      <c r="C442" s="2">
        <v>144.79885899999999</v>
      </c>
      <c r="D442" s="32">
        <v>154.29834</v>
      </c>
      <c r="E442" s="2">
        <v>972.55999799999995</v>
      </c>
      <c r="F442" s="2">
        <v>33.291404999999997</v>
      </c>
    </row>
    <row r="443" spans="1:6" x14ac:dyDescent="0.2">
      <c r="A443" s="12">
        <v>41573</v>
      </c>
      <c r="B443" s="2">
        <v>157.32015999999999</v>
      </c>
      <c r="C443" s="2">
        <v>146.70529199999999</v>
      </c>
      <c r="D443" s="32">
        <v>155.596619</v>
      </c>
      <c r="E443" s="2">
        <v>1019.27002</v>
      </c>
      <c r="F443" s="2">
        <v>33.679015999999997</v>
      </c>
    </row>
    <row r="444" spans="1:6" x14ac:dyDescent="0.2">
      <c r="A444" s="12">
        <v>41576</v>
      </c>
      <c r="B444" s="2">
        <v>160.86123699999999</v>
      </c>
      <c r="C444" s="2">
        <v>147.13005100000001</v>
      </c>
      <c r="D444" s="32">
        <v>156.38687100000001</v>
      </c>
      <c r="E444" s="2">
        <v>1017.1099850000001</v>
      </c>
      <c r="F444" s="2">
        <v>34.126925999999997</v>
      </c>
    </row>
    <row r="445" spans="1:6" x14ac:dyDescent="0.2">
      <c r="A445" s="12">
        <v>41577</v>
      </c>
      <c r="B445" s="2">
        <v>163.09967</v>
      </c>
      <c r="C445" s="2">
        <v>146.95220900000001</v>
      </c>
      <c r="D445" s="32">
        <v>157.02659600000001</v>
      </c>
      <c r="E445" s="2">
        <v>1016.6400149999999</v>
      </c>
      <c r="F445" s="2">
        <v>35.031348999999999</v>
      </c>
    </row>
    <row r="446" spans="1:6" x14ac:dyDescent="0.2">
      <c r="A446" s="12">
        <v>41578</v>
      </c>
      <c r="B446" s="2">
        <v>161.02525299999999</v>
      </c>
      <c r="C446" s="2">
        <v>147.07075499999999</v>
      </c>
      <c r="D446" s="32">
        <v>156.518585</v>
      </c>
      <c r="E446" s="2">
        <v>1025.5</v>
      </c>
      <c r="F446" s="2">
        <v>35.108868000000001</v>
      </c>
    </row>
    <row r="447" spans="1:6" x14ac:dyDescent="0.2">
      <c r="A447" s="12">
        <v>41579</v>
      </c>
      <c r="B447" s="2">
        <v>162.20237700000001</v>
      </c>
      <c r="C447" s="2">
        <v>146.43858299999999</v>
      </c>
      <c r="D447" s="32">
        <v>158.14613299999999</v>
      </c>
      <c r="E447" s="2">
        <v>1025.579956</v>
      </c>
      <c r="F447" s="2">
        <v>35.031348999999999</v>
      </c>
    </row>
    <row r="448" spans="1:6" x14ac:dyDescent="0.2">
      <c r="A448" s="12">
        <v>41580</v>
      </c>
      <c r="B448" s="2">
        <v>166.438095</v>
      </c>
      <c r="C448" s="2">
        <v>147.46586600000001</v>
      </c>
      <c r="D448" s="32">
        <v>158.66357400000001</v>
      </c>
      <c r="E448" s="2">
        <v>1032.4799800000001</v>
      </c>
      <c r="F448" s="2">
        <v>34.936599999999999</v>
      </c>
    </row>
    <row r="449" spans="1:6" x14ac:dyDescent="0.2">
      <c r="A449" s="12">
        <v>41583</v>
      </c>
      <c r="B449" s="2">
        <v>168.12660199999999</v>
      </c>
      <c r="C449" s="2">
        <v>148.256058</v>
      </c>
      <c r="D449" s="32">
        <v>159.99949599999999</v>
      </c>
      <c r="E449" s="2">
        <v>1025.900024</v>
      </c>
      <c r="F449" s="2">
        <v>35.668747000000003</v>
      </c>
    </row>
    <row r="450" spans="1:6" x14ac:dyDescent="0.2">
      <c r="A450" s="12">
        <v>41584</v>
      </c>
      <c r="B450" s="2">
        <v>168.666901</v>
      </c>
      <c r="C450" s="2">
        <v>148.13754299999999</v>
      </c>
      <c r="D450" s="32">
        <v>160.65806599999999</v>
      </c>
      <c r="E450" s="2">
        <v>1033.329956</v>
      </c>
      <c r="F450" s="2">
        <v>35.729045999999997</v>
      </c>
    </row>
    <row r="451" spans="1:6" x14ac:dyDescent="0.2">
      <c r="A451" s="12">
        <v>41585</v>
      </c>
      <c r="B451" s="2">
        <v>170.04669200000001</v>
      </c>
      <c r="C451" s="2">
        <v>148.13754299999999</v>
      </c>
      <c r="D451" s="32">
        <v>160.02771000000001</v>
      </c>
      <c r="E451" s="2">
        <v>1039.849976</v>
      </c>
      <c r="F451" s="2">
        <v>35.660141000000003</v>
      </c>
    </row>
    <row r="452" spans="1:6" x14ac:dyDescent="0.2">
      <c r="A452" s="12">
        <v>41586</v>
      </c>
      <c r="B452" s="2">
        <v>169.69935599999999</v>
      </c>
      <c r="C452" s="2">
        <v>147.46586600000001</v>
      </c>
      <c r="D452" s="32">
        <v>157.11128199999999</v>
      </c>
      <c r="E452" s="2">
        <v>1031.26001</v>
      </c>
      <c r="F452" s="2">
        <v>35.590214000000003</v>
      </c>
    </row>
    <row r="453" spans="1:6" x14ac:dyDescent="0.2">
      <c r="A453" s="12">
        <v>41587</v>
      </c>
      <c r="B453" s="2">
        <v>169.13767999999999</v>
      </c>
      <c r="C453" s="2">
        <v>147.71279899999999</v>
      </c>
      <c r="D453" s="32">
        <v>155.78480500000001</v>
      </c>
      <c r="E453" s="2">
        <v>1028.0699460000001</v>
      </c>
      <c r="F453" s="2">
        <v>35.223129</v>
      </c>
    </row>
    <row r="454" spans="1:6" x14ac:dyDescent="0.2">
      <c r="A454" s="12">
        <v>41590</v>
      </c>
      <c r="B454" s="2">
        <v>168.459869</v>
      </c>
      <c r="C454" s="2">
        <v>147.86099200000001</v>
      </c>
      <c r="D454" s="32">
        <v>157.45936599999999</v>
      </c>
      <c r="E454" s="2">
        <v>1025.75</v>
      </c>
      <c r="F454" s="2">
        <v>34.856037000000001</v>
      </c>
    </row>
    <row r="455" spans="1:6" x14ac:dyDescent="0.2">
      <c r="A455" s="12">
        <v>41591</v>
      </c>
      <c r="B455" s="2">
        <v>165.91313199999999</v>
      </c>
      <c r="C455" s="2">
        <v>148.11779799999999</v>
      </c>
      <c r="D455" s="32">
        <v>158.155518</v>
      </c>
      <c r="E455" s="2">
        <v>1026</v>
      </c>
      <c r="F455" s="2">
        <v>34.620044999999998</v>
      </c>
    </row>
    <row r="456" spans="1:6" x14ac:dyDescent="0.2">
      <c r="A456" s="12">
        <v>41592</v>
      </c>
      <c r="B456" s="2">
        <v>163.724716</v>
      </c>
      <c r="C456" s="2">
        <v>146.51757799999999</v>
      </c>
      <c r="D456" s="32">
        <v>157.41232299999999</v>
      </c>
      <c r="E456" s="2">
        <v>1020.909973</v>
      </c>
      <c r="F456" s="2">
        <v>34.165554</v>
      </c>
    </row>
    <row r="457" spans="1:6" x14ac:dyDescent="0.2">
      <c r="A457" s="12">
        <v>41593</v>
      </c>
      <c r="B457" s="2">
        <v>165.68077099999999</v>
      </c>
      <c r="C457" s="2">
        <v>148.49314899999999</v>
      </c>
      <c r="D457" s="32">
        <v>158.13673399999999</v>
      </c>
      <c r="E457" s="2">
        <v>1032.5</v>
      </c>
      <c r="F457" s="2">
        <v>33.885871999999999</v>
      </c>
    </row>
    <row r="458" spans="1:6" x14ac:dyDescent="0.2">
      <c r="A458" s="12">
        <v>41594</v>
      </c>
      <c r="B458" s="2">
        <v>164.76084900000001</v>
      </c>
      <c r="C458" s="2">
        <v>147.199173</v>
      </c>
      <c r="D458" s="32">
        <v>156.84785500000001</v>
      </c>
      <c r="E458" s="2">
        <v>1019.090027</v>
      </c>
      <c r="F458" s="2">
        <v>34.165554</v>
      </c>
    </row>
    <row r="459" spans="1:6" x14ac:dyDescent="0.2">
      <c r="A459" s="12">
        <v>41597</v>
      </c>
      <c r="B459" s="2">
        <v>164.59625199999999</v>
      </c>
      <c r="C459" s="2">
        <v>147.73255900000001</v>
      </c>
      <c r="D459" s="32">
        <v>157.04542499999999</v>
      </c>
      <c r="E459" s="2">
        <v>1018.380005</v>
      </c>
      <c r="F459" s="2">
        <v>34.086891000000001</v>
      </c>
    </row>
    <row r="460" spans="1:6" x14ac:dyDescent="0.2">
      <c r="A460" s="12">
        <v>41598</v>
      </c>
      <c r="B460" s="2">
        <v>167.656158</v>
      </c>
      <c r="C460" s="2">
        <v>150.64651499999999</v>
      </c>
      <c r="D460" s="32">
        <v>158.334305</v>
      </c>
      <c r="E460" s="2">
        <v>1034.48999</v>
      </c>
      <c r="F460" s="2">
        <v>34.200522999999997</v>
      </c>
    </row>
    <row r="461" spans="1:6" x14ac:dyDescent="0.2">
      <c r="A461" s="12">
        <v>41599</v>
      </c>
      <c r="B461" s="2">
        <v>169.41850299999999</v>
      </c>
      <c r="C461" s="2">
        <v>149.40190100000001</v>
      </c>
      <c r="D461" s="32">
        <v>159.039886</v>
      </c>
      <c r="E461" s="2">
        <v>1035.959961</v>
      </c>
      <c r="F461" s="2">
        <v>34.768627000000002</v>
      </c>
    </row>
    <row r="462" spans="1:6" x14ac:dyDescent="0.2">
      <c r="A462" s="12">
        <v>41601</v>
      </c>
      <c r="B462" s="2">
        <v>169.428192</v>
      </c>
      <c r="C462" s="2">
        <v>150.87370300000001</v>
      </c>
      <c r="D462" s="32">
        <v>159.096329</v>
      </c>
      <c r="E462" s="2">
        <v>1040.6099850000001</v>
      </c>
      <c r="F462" s="2">
        <v>35.004620000000003</v>
      </c>
    </row>
    <row r="463" spans="1:6" x14ac:dyDescent="0.2">
      <c r="A463" s="12">
        <v>41604</v>
      </c>
      <c r="B463" s="2">
        <v>168.576065</v>
      </c>
      <c r="C463" s="2">
        <v>151.10090600000001</v>
      </c>
      <c r="D463" s="32">
        <v>158.955231</v>
      </c>
      <c r="E463" s="2">
        <v>1054.209961</v>
      </c>
      <c r="F463" s="2">
        <v>34.532646</v>
      </c>
    </row>
    <row r="464" spans="1:6" x14ac:dyDescent="0.2">
      <c r="A464" s="12">
        <v>41605</v>
      </c>
      <c r="B464" s="2">
        <v>167.588379</v>
      </c>
      <c r="C464" s="2">
        <v>152.305984</v>
      </c>
      <c r="D464" s="32">
        <v>161.194275</v>
      </c>
      <c r="E464" s="2">
        <v>1047.410034</v>
      </c>
      <c r="F464" s="2">
        <v>34.873511999999998</v>
      </c>
    </row>
    <row r="465" spans="1:6" x14ac:dyDescent="0.2">
      <c r="A465" s="12">
        <v>41606</v>
      </c>
      <c r="B465" s="2">
        <v>164.112122</v>
      </c>
      <c r="C465" s="2">
        <v>146.53735399999999</v>
      </c>
      <c r="D465" s="32">
        <v>160.33815000000001</v>
      </c>
      <c r="E465" s="2">
        <v>1021.659973</v>
      </c>
      <c r="F465" s="2">
        <v>34.707450999999999</v>
      </c>
    </row>
    <row r="466" spans="1:6" x14ac:dyDescent="0.2">
      <c r="A466" s="12">
        <v>41607</v>
      </c>
      <c r="B466" s="2">
        <v>166.40701300000001</v>
      </c>
      <c r="C466" s="2">
        <v>148.631439</v>
      </c>
      <c r="D466" s="32">
        <v>162.75149500000001</v>
      </c>
      <c r="E466" s="2">
        <v>1021.409973</v>
      </c>
      <c r="F466" s="2">
        <v>35.022098999999997</v>
      </c>
    </row>
    <row r="467" spans="1:6" x14ac:dyDescent="0.2">
      <c r="A467" s="12">
        <v>41608</v>
      </c>
      <c r="B467" s="2">
        <v>165.632339</v>
      </c>
      <c r="C467" s="2">
        <v>147.86099200000001</v>
      </c>
      <c r="D467" s="32">
        <v>163.603241</v>
      </c>
      <c r="E467" s="2">
        <v>1010.169983</v>
      </c>
      <c r="F467" s="2">
        <v>34.917217000000001</v>
      </c>
    </row>
    <row r="468" spans="1:6" x14ac:dyDescent="0.2">
      <c r="A468" s="12">
        <v>41611</v>
      </c>
      <c r="B468" s="2">
        <v>164.421921</v>
      </c>
      <c r="C468" s="2">
        <v>141.67742899999999</v>
      </c>
      <c r="D468" s="32">
        <v>161.50221300000001</v>
      </c>
      <c r="E468" s="2">
        <v>998.67999299999997</v>
      </c>
      <c r="F468" s="2">
        <v>34.882252000000001</v>
      </c>
    </row>
    <row r="469" spans="1:6" x14ac:dyDescent="0.2">
      <c r="A469" s="12">
        <v>41612</v>
      </c>
      <c r="B469" s="2">
        <v>164.26698300000001</v>
      </c>
      <c r="C469" s="2">
        <v>143.35670500000001</v>
      </c>
      <c r="D469" s="32">
        <v>163.71682699999999</v>
      </c>
      <c r="E469" s="2">
        <v>1005.150024</v>
      </c>
      <c r="F469" s="2">
        <v>34.724933999999998</v>
      </c>
    </row>
    <row r="470" spans="1:6" x14ac:dyDescent="0.2">
      <c r="A470" s="12">
        <v>41613</v>
      </c>
      <c r="B470" s="2">
        <v>163.65696700000001</v>
      </c>
      <c r="C470" s="2">
        <v>145.61871300000001</v>
      </c>
      <c r="D470" s="32">
        <v>164.180511</v>
      </c>
      <c r="E470" s="2">
        <v>1018.380005</v>
      </c>
      <c r="F470" s="2">
        <v>34.593829999999997</v>
      </c>
    </row>
    <row r="471" spans="1:6" x14ac:dyDescent="0.2">
      <c r="A471" s="12">
        <v>41614</v>
      </c>
      <c r="B471" s="2">
        <v>163.95716899999999</v>
      </c>
      <c r="C471" s="2">
        <v>147.62391700000001</v>
      </c>
      <c r="D471" s="32">
        <v>163.64108300000001</v>
      </c>
      <c r="E471" s="2">
        <v>1030.9300539999999</v>
      </c>
      <c r="F471" s="2">
        <v>34.357841000000001</v>
      </c>
    </row>
    <row r="472" spans="1:6" x14ac:dyDescent="0.2">
      <c r="A472" s="12">
        <v>41615</v>
      </c>
      <c r="B472" s="2">
        <v>164.005539</v>
      </c>
      <c r="C472" s="2">
        <v>148.05851699999999</v>
      </c>
      <c r="D472" s="32">
        <v>163.868225</v>
      </c>
      <c r="E472" s="2">
        <v>1037.0500489999999</v>
      </c>
      <c r="F472" s="2">
        <v>34.646267000000002</v>
      </c>
    </row>
    <row r="473" spans="1:6" x14ac:dyDescent="0.2">
      <c r="A473" s="12">
        <v>41618</v>
      </c>
      <c r="B473" s="2">
        <v>167.20103499999999</v>
      </c>
      <c r="C473" s="2">
        <v>149.03642300000001</v>
      </c>
      <c r="D473" s="32">
        <v>163.96284499999999</v>
      </c>
      <c r="E473" s="2">
        <v>1041.099976</v>
      </c>
      <c r="F473" s="2">
        <v>34.899737999999999</v>
      </c>
    </row>
    <row r="474" spans="1:6" x14ac:dyDescent="0.2">
      <c r="A474" s="12">
        <v>41619</v>
      </c>
      <c r="B474" s="2">
        <v>166.26174900000001</v>
      </c>
      <c r="C474" s="2">
        <v>150.63664199999999</v>
      </c>
      <c r="D474" s="32">
        <v>162.99754300000001</v>
      </c>
      <c r="E474" s="2">
        <v>1040.4799800000001</v>
      </c>
      <c r="F474" s="2">
        <v>35.537773000000001</v>
      </c>
    </row>
    <row r="475" spans="1:6" x14ac:dyDescent="0.2">
      <c r="A475" s="12">
        <v>41620</v>
      </c>
      <c r="B475" s="2">
        <v>166.813705</v>
      </c>
      <c r="C475" s="2">
        <v>149.83654799999999</v>
      </c>
      <c r="D475" s="32">
        <v>164.24678</v>
      </c>
      <c r="E475" s="2">
        <v>1040.6099850000001</v>
      </c>
      <c r="F475" s="2">
        <v>35.529034000000003</v>
      </c>
    </row>
    <row r="476" spans="1:6" x14ac:dyDescent="0.2">
      <c r="A476" s="12">
        <v>41621</v>
      </c>
      <c r="B476" s="2">
        <v>166.765289</v>
      </c>
      <c r="C476" s="2">
        <v>150.07360800000001</v>
      </c>
      <c r="D476" s="32">
        <v>163.85876500000001</v>
      </c>
      <c r="E476" s="2">
        <v>1049.150024</v>
      </c>
      <c r="F476" s="2">
        <v>35.511550999999997</v>
      </c>
    </row>
    <row r="477" spans="1:6" x14ac:dyDescent="0.2">
      <c r="A477" s="12">
        <v>41622</v>
      </c>
      <c r="B477" s="2">
        <v>168.459869</v>
      </c>
      <c r="C477" s="2">
        <v>151.52565000000001</v>
      </c>
      <c r="D477" s="32">
        <v>164.729446</v>
      </c>
      <c r="E477" s="2">
        <v>1064.1899410000001</v>
      </c>
      <c r="F477" s="2">
        <v>35.205643000000002</v>
      </c>
    </row>
    <row r="478" spans="1:6" x14ac:dyDescent="0.2">
      <c r="A478" s="12">
        <v>41625</v>
      </c>
      <c r="B478" s="2">
        <v>170.83227500000001</v>
      </c>
      <c r="C478" s="2">
        <v>151.24906899999999</v>
      </c>
      <c r="D478" s="32">
        <v>164.86196899999999</v>
      </c>
      <c r="E478" s="2">
        <v>1077.1400149999999</v>
      </c>
      <c r="F478" s="2">
        <v>35.695090999999998</v>
      </c>
    </row>
    <row r="479" spans="1:6" x14ac:dyDescent="0.2">
      <c r="A479" s="12">
        <v>41626</v>
      </c>
      <c r="B479" s="2">
        <v>169.01177999999999</v>
      </c>
      <c r="C479" s="2">
        <v>149.82664500000001</v>
      </c>
      <c r="D479" s="32">
        <v>164.095383</v>
      </c>
      <c r="E479" s="2">
        <v>1070.6800539999999</v>
      </c>
      <c r="F479" s="2">
        <v>35.520294</v>
      </c>
    </row>
    <row r="480" spans="1:6" x14ac:dyDescent="0.2">
      <c r="A480" s="12">
        <v>41627</v>
      </c>
      <c r="B480" s="2">
        <v>168.82782</v>
      </c>
      <c r="C480" s="2">
        <v>149.59948700000001</v>
      </c>
      <c r="D480" s="32">
        <v>162.94078099999999</v>
      </c>
      <c r="E480" s="2">
        <v>1064.9499510000001</v>
      </c>
      <c r="F480" s="2">
        <v>35.791245000000004</v>
      </c>
    </row>
    <row r="481" spans="1:6" x14ac:dyDescent="0.2">
      <c r="A481" s="12">
        <v>41628</v>
      </c>
      <c r="B481" s="2">
        <v>169.46691899999999</v>
      </c>
      <c r="C481" s="2">
        <v>148.69070400000001</v>
      </c>
      <c r="D481" s="32">
        <v>162.63790900000001</v>
      </c>
      <c r="E481" s="2">
        <v>1063.630005</v>
      </c>
      <c r="F481" s="2">
        <v>36.429271999999997</v>
      </c>
    </row>
    <row r="482" spans="1:6" x14ac:dyDescent="0.2">
      <c r="A482" s="12">
        <v>41629</v>
      </c>
      <c r="B482" s="2">
        <v>169.46691899999999</v>
      </c>
      <c r="C482" s="2">
        <v>149.00679</v>
      </c>
      <c r="D482" s="32">
        <v>162.23095699999999</v>
      </c>
      <c r="E482" s="2">
        <v>1060.119995</v>
      </c>
      <c r="F482" s="2">
        <v>36.088405999999999</v>
      </c>
    </row>
    <row r="483" spans="1:6" x14ac:dyDescent="0.2">
      <c r="A483" s="12">
        <v>41633</v>
      </c>
      <c r="B483" s="2">
        <v>165.16757200000001</v>
      </c>
      <c r="C483" s="2">
        <v>149.43154899999999</v>
      </c>
      <c r="D483" s="32">
        <v>162.10792499999999</v>
      </c>
      <c r="E483" s="2">
        <v>1056.73999</v>
      </c>
      <c r="F483" s="2">
        <v>36.438011000000003</v>
      </c>
    </row>
    <row r="484" spans="1:6" x14ac:dyDescent="0.2">
      <c r="A484" s="12">
        <v>41634</v>
      </c>
      <c r="B484" s="2">
        <v>165.19662500000001</v>
      </c>
      <c r="C484" s="2">
        <v>149.55006399999999</v>
      </c>
      <c r="D484" s="32">
        <v>163.41394</v>
      </c>
      <c r="E484" s="2">
        <v>1049.369995</v>
      </c>
      <c r="F484" s="2">
        <v>36.464236999999997</v>
      </c>
    </row>
    <row r="485" spans="1:6" x14ac:dyDescent="0.2">
      <c r="A485" s="12">
        <v>41635</v>
      </c>
      <c r="B485" s="2">
        <v>165.661407</v>
      </c>
      <c r="C485" s="2">
        <v>149.915558</v>
      </c>
      <c r="D485" s="32">
        <v>163.82093800000001</v>
      </c>
      <c r="E485" s="2">
        <v>1048.1400149999999</v>
      </c>
      <c r="F485" s="2">
        <v>36.595348000000001</v>
      </c>
    </row>
    <row r="486" spans="1:6" x14ac:dyDescent="0.2">
      <c r="A486" s="12">
        <v>41636</v>
      </c>
      <c r="B486" s="2">
        <v>163.86999499999999</v>
      </c>
      <c r="C486" s="2">
        <v>149.51059000000001</v>
      </c>
      <c r="D486" s="32">
        <v>162.89344800000001</v>
      </c>
      <c r="E486" s="2">
        <v>1046.400024</v>
      </c>
      <c r="F486" s="2">
        <v>36.735183999999997</v>
      </c>
    </row>
    <row r="487" spans="1:6" x14ac:dyDescent="0.2">
      <c r="A487" s="12">
        <v>41640</v>
      </c>
      <c r="B487" s="2">
        <v>166.80401599999999</v>
      </c>
      <c r="C487" s="2">
        <v>150.05387899999999</v>
      </c>
      <c r="D487" s="32">
        <v>163.93447900000001</v>
      </c>
      <c r="E487" s="2">
        <v>1065</v>
      </c>
      <c r="F487" s="2">
        <v>37.041091999999999</v>
      </c>
    </row>
    <row r="488" spans="1:6" x14ac:dyDescent="0.2">
      <c r="A488" s="12">
        <v>41641</v>
      </c>
      <c r="B488" s="2">
        <v>166.77496300000001</v>
      </c>
      <c r="C488" s="2">
        <v>151.940506</v>
      </c>
      <c r="D488" s="32">
        <v>163.243607</v>
      </c>
      <c r="E488" s="2">
        <v>1082.4799800000001</v>
      </c>
      <c r="F488" s="2">
        <v>37.469360000000002</v>
      </c>
    </row>
    <row r="489" spans="1:6" x14ac:dyDescent="0.2">
      <c r="A489" s="12">
        <v>41642</v>
      </c>
      <c r="B489" s="2">
        <v>167.549622</v>
      </c>
      <c r="C489" s="2">
        <v>153.90618900000001</v>
      </c>
      <c r="D489" s="32">
        <v>164.38871800000001</v>
      </c>
      <c r="E489" s="2">
        <v>1086.400024</v>
      </c>
      <c r="F489" s="2">
        <v>37.61795</v>
      </c>
    </row>
    <row r="490" spans="1:6" x14ac:dyDescent="0.2">
      <c r="A490" s="12">
        <v>41643</v>
      </c>
      <c r="B490" s="2">
        <v>169.45721399999999</v>
      </c>
      <c r="C490" s="2">
        <v>157.09672499999999</v>
      </c>
      <c r="D490" s="32">
        <v>164.720001</v>
      </c>
      <c r="E490" s="2">
        <v>1102.2299800000001</v>
      </c>
      <c r="F490" s="2">
        <v>37.670386999999998</v>
      </c>
    </row>
    <row r="491" spans="1:6" x14ac:dyDescent="0.2">
      <c r="A491" s="12">
        <v>41646</v>
      </c>
      <c r="B491" s="2">
        <v>168.82782</v>
      </c>
      <c r="C491" s="2">
        <v>157.57162500000001</v>
      </c>
      <c r="D491" s="32">
        <v>164.60640000000001</v>
      </c>
      <c r="E491" s="2">
        <v>1106.9399410000001</v>
      </c>
      <c r="F491" s="2">
        <v>37.652907999999996</v>
      </c>
    </row>
    <row r="492" spans="1:6" x14ac:dyDescent="0.2">
      <c r="A492" s="12">
        <v>41647</v>
      </c>
      <c r="B492" s="2">
        <v>168.80845600000001</v>
      </c>
      <c r="C492" s="2">
        <v>157.79916399999999</v>
      </c>
      <c r="D492" s="32">
        <v>164.23730499999999</v>
      </c>
      <c r="E492" s="2">
        <v>1106.26001</v>
      </c>
      <c r="F492" s="2">
        <v>37.469360000000002</v>
      </c>
    </row>
    <row r="493" spans="1:6" x14ac:dyDescent="0.2">
      <c r="A493" s="12">
        <v>41648</v>
      </c>
      <c r="B493" s="2">
        <v>168.76971399999999</v>
      </c>
      <c r="C493" s="2">
        <v>158.15533400000001</v>
      </c>
      <c r="D493" s="32">
        <v>164.208923</v>
      </c>
      <c r="E493" s="2">
        <v>1102.6099850000001</v>
      </c>
      <c r="F493" s="2">
        <v>37.495586000000003</v>
      </c>
    </row>
    <row r="494" spans="1:6" x14ac:dyDescent="0.2">
      <c r="A494" s="12">
        <v>41649</v>
      </c>
      <c r="B494" s="2">
        <v>169.72837799999999</v>
      </c>
      <c r="C494" s="2">
        <v>159.20401000000001</v>
      </c>
      <c r="D494" s="32">
        <v>164.095383</v>
      </c>
      <c r="E494" s="2">
        <v>1105.5200199999999</v>
      </c>
      <c r="F494" s="2">
        <v>37.818973999999997</v>
      </c>
    </row>
    <row r="495" spans="1:6" x14ac:dyDescent="0.2">
      <c r="A495" s="12">
        <v>41650</v>
      </c>
      <c r="B495" s="2">
        <v>171.481064</v>
      </c>
      <c r="C495" s="2">
        <v>160.59899899999999</v>
      </c>
      <c r="D495" s="32">
        <v>164.26573200000001</v>
      </c>
      <c r="E495" s="2">
        <v>1122.26001</v>
      </c>
      <c r="F495" s="2">
        <v>38.378345000000003</v>
      </c>
    </row>
    <row r="496" spans="1:6" x14ac:dyDescent="0.2">
      <c r="A496" s="12">
        <v>41654</v>
      </c>
      <c r="B496" s="2">
        <v>170.60955799999999</v>
      </c>
      <c r="C496" s="2">
        <v>160.55938699999999</v>
      </c>
      <c r="D496" s="32">
        <v>164.369812</v>
      </c>
      <c r="E496" s="2">
        <v>1121.76001</v>
      </c>
      <c r="F496" s="2">
        <v>37.111012000000002</v>
      </c>
    </row>
    <row r="497" spans="1:6" x14ac:dyDescent="0.2">
      <c r="A497" s="12">
        <v>41655</v>
      </c>
      <c r="B497" s="2">
        <v>173.42739900000001</v>
      </c>
      <c r="C497" s="2">
        <v>162.56776400000001</v>
      </c>
      <c r="D497" s="32">
        <v>165.600143</v>
      </c>
      <c r="E497" s="2">
        <v>1131.9799800000001</v>
      </c>
      <c r="F497" s="2">
        <v>37.478107000000001</v>
      </c>
    </row>
    <row r="498" spans="1:6" x14ac:dyDescent="0.2">
      <c r="A498" s="12">
        <v>41656</v>
      </c>
      <c r="B498" s="2">
        <v>173.58232100000001</v>
      </c>
      <c r="C498" s="2">
        <v>163.715408</v>
      </c>
      <c r="D498" s="32">
        <v>165.21212800000001</v>
      </c>
      <c r="E498" s="2">
        <v>1129.790039</v>
      </c>
      <c r="F498" s="2">
        <v>37.495586000000003</v>
      </c>
    </row>
    <row r="499" spans="1:6" x14ac:dyDescent="0.2">
      <c r="A499" s="12">
        <v>41657</v>
      </c>
      <c r="B499" s="2">
        <v>172.80766299999999</v>
      </c>
      <c r="C499" s="2">
        <v>165.050995</v>
      </c>
      <c r="D499" s="32">
        <v>166.67903100000001</v>
      </c>
      <c r="E499" s="2">
        <v>1137.51001</v>
      </c>
      <c r="F499" s="2">
        <v>37.058574999999998</v>
      </c>
    </row>
    <row r="500" spans="1:6" x14ac:dyDescent="0.2">
      <c r="A500" s="12">
        <v>41660</v>
      </c>
      <c r="B500" s="2">
        <v>171.39392100000001</v>
      </c>
      <c r="C500" s="2">
        <v>166.485535</v>
      </c>
      <c r="D500" s="32">
        <v>166.764206</v>
      </c>
      <c r="E500" s="2">
        <v>1155.8100589999999</v>
      </c>
      <c r="F500" s="2">
        <v>37.923855000000003</v>
      </c>
    </row>
    <row r="501" spans="1:6" x14ac:dyDescent="0.2">
      <c r="A501" s="12">
        <v>41661</v>
      </c>
      <c r="B501" s="2">
        <v>171.43263200000001</v>
      </c>
      <c r="C501" s="2">
        <v>165.40716599999999</v>
      </c>
      <c r="D501" s="32">
        <v>167.33206200000001</v>
      </c>
      <c r="E501" s="2">
        <v>1169.969971</v>
      </c>
      <c r="F501" s="2">
        <v>37.792755</v>
      </c>
    </row>
    <row r="502" spans="1:6" x14ac:dyDescent="0.2">
      <c r="A502" s="12">
        <v>41662</v>
      </c>
      <c r="B502" s="2">
        <v>168.70195000000001</v>
      </c>
      <c r="C502" s="2">
        <v>165.22905</v>
      </c>
      <c r="D502" s="32">
        <v>166.67903100000001</v>
      </c>
      <c r="E502" s="2">
        <v>1164.23999</v>
      </c>
      <c r="F502" s="2">
        <v>38.404564000000001</v>
      </c>
    </row>
    <row r="503" spans="1:6" x14ac:dyDescent="0.2">
      <c r="A503" s="12">
        <v>41663</v>
      </c>
      <c r="B503" s="2">
        <v>165.69044500000001</v>
      </c>
      <c r="C503" s="2">
        <v>166.79222100000001</v>
      </c>
      <c r="D503" s="32">
        <v>166.243683</v>
      </c>
      <c r="E503" s="2">
        <v>1170.369995</v>
      </c>
      <c r="F503" s="2">
        <v>38.229762999999998</v>
      </c>
    </row>
    <row r="504" spans="1:6" x14ac:dyDescent="0.2">
      <c r="A504" s="12">
        <v>41664</v>
      </c>
      <c r="B504" s="2">
        <v>166.07775899999999</v>
      </c>
      <c r="C504" s="2">
        <v>168.52357499999999</v>
      </c>
      <c r="D504" s="32">
        <v>168.79894999999999</v>
      </c>
      <c r="E504" s="2">
        <v>1175.839966</v>
      </c>
      <c r="F504" s="2">
        <v>38.290947000000003</v>
      </c>
    </row>
    <row r="505" spans="1:6" x14ac:dyDescent="0.2">
      <c r="A505" s="12">
        <v>41667</v>
      </c>
      <c r="B505" s="2">
        <v>162.64021299999999</v>
      </c>
      <c r="C505" s="2">
        <v>166.752655</v>
      </c>
      <c r="D505" s="32">
        <v>168.24056999999999</v>
      </c>
      <c r="E505" s="2">
        <v>1175.579956</v>
      </c>
      <c r="F505" s="2">
        <v>37.888897</v>
      </c>
    </row>
    <row r="506" spans="1:6" x14ac:dyDescent="0.2">
      <c r="A506" s="12">
        <v>41668</v>
      </c>
      <c r="B506" s="2">
        <v>161.68158</v>
      </c>
      <c r="C506" s="2">
        <v>165.40716599999999</v>
      </c>
      <c r="D506" s="32">
        <v>163.234161</v>
      </c>
      <c r="E506" s="2">
        <v>1163.6899410000001</v>
      </c>
      <c r="F506" s="2">
        <v>37.416919999999998</v>
      </c>
    </row>
    <row r="507" spans="1:6" x14ac:dyDescent="0.2">
      <c r="A507" s="12">
        <v>41669</v>
      </c>
      <c r="B507" s="2">
        <v>162.127014</v>
      </c>
      <c r="C507" s="2">
        <v>167.19786099999999</v>
      </c>
      <c r="D507" s="32">
        <v>161.96598800000001</v>
      </c>
      <c r="E507" s="2">
        <v>1169.9399410000001</v>
      </c>
      <c r="F507" s="2">
        <v>37.399436999999999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536"/>
  <sheetViews>
    <sheetView zoomScale="85" zoomScaleNormal="85" zoomScalePageLayoutView="85" workbookViewId="0">
      <pane ySplit="2" topLeftCell="A3" activePane="bottomLeft" state="frozen"/>
      <selection pane="bottomLeft" activeCell="B3" sqref="B3"/>
    </sheetView>
  </sheetViews>
  <sheetFormatPr baseColWidth="10" defaultColWidth="8.83203125" defaultRowHeight="15" x14ac:dyDescent="0.2"/>
  <cols>
    <col min="1" max="1" width="20.5" customWidth="1"/>
    <col min="2" max="5" width="16" customWidth="1"/>
    <col min="6" max="6" width="16" style="25" customWidth="1"/>
    <col min="7" max="11" width="14.83203125" customWidth="1"/>
  </cols>
  <sheetData>
    <row r="1" spans="1:11" ht="4.5" customHeight="1" x14ac:dyDescent="0.2"/>
    <row r="2" spans="1:11" s="16" customFormat="1" x14ac:dyDescent="0.2">
      <c r="A2" s="15" t="s">
        <v>0</v>
      </c>
      <c r="B2" s="15" t="s">
        <v>1</v>
      </c>
      <c r="C2" s="15" t="s">
        <v>2</v>
      </c>
      <c r="D2" s="15" t="s">
        <v>211</v>
      </c>
      <c r="E2" s="15" t="s">
        <v>3</v>
      </c>
      <c r="F2" s="22" t="s">
        <v>4</v>
      </c>
    </row>
    <row r="3" spans="1:11" x14ac:dyDescent="0.2">
      <c r="A3" s="12">
        <v>40940</v>
      </c>
      <c r="B3" s="18">
        <f>LN(Inputs!B4/Inputs!B3)</f>
        <v>-2.0429117615248772E-2</v>
      </c>
      <c r="C3" s="18">
        <f>LN(Inputs!C4/Inputs!C3)</f>
        <v>-3.0937443597998594E-2</v>
      </c>
      <c r="D3" s="18">
        <f>LN(Inputs!D4/Inputs!D3)</f>
        <v>-5.3106728624952694E-3</v>
      </c>
      <c r="E3" s="18">
        <f>LN(Inputs!E4/Inputs!E3)</f>
        <v>1.6681920231201193E-2</v>
      </c>
      <c r="F3" s="23">
        <f>LN(Inputs!F4/Inputs!F3)</f>
        <v>-8.8331455625350386E-2</v>
      </c>
    </row>
    <row r="4" spans="1:11" x14ac:dyDescent="0.2">
      <c r="A4" s="12">
        <v>40941</v>
      </c>
      <c r="B4" s="18">
        <f>LN(Inputs!B5/Inputs!B4)</f>
        <v>1.959910915049945E-2</v>
      </c>
      <c r="C4" s="18">
        <f>LN(Inputs!C5/Inputs!C4)</f>
        <v>6.2644781670603677E-3</v>
      </c>
      <c r="D4" s="18">
        <f>LN(Inputs!D5/Inputs!D4)</f>
        <v>-2.0210884103988802E-2</v>
      </c>
      <c r="E4" s="18">
        <f>LN(Inputs!E5/Inputs!E4)</f>
        <v>-5.0560528296281257E-2</v>
      </c>
      <c r="F4" s="23">
        <f>LN(Inputs!F5/Inputs!F4)</f>
        <v>2.1814033262894831E-2</v>
      </c>
    </row>
    <row r="5" spans="1:11" x14ac:dyDescent="0.2">
      <c r="A5" s="12">
        <v>40942</v>
      </c>
      <c r="B5" s="18">
        <f>LN(Inputs!B6/Inputs!B5)</f>
        <v>8.0031038759627113E-3</v>
      </c>
      <c r="C5" s="18">
        <f>LN(Inputs!C6/Inputs!C5)</f>
        <v>-1.6202305234671913E-3</v>
      </c>
      <c r="D5" s="18">
        <f>LN(Inputs!D6/Inputs!D5)</f>
        <v>-6.6907118166191519E-3</v>
      </c>
      <c r="E5" s="18">
        <f>LN(Inputs!E6/Inputs!E5)</f>
        <v>-2.6399483872907321E-2</v>
      </c>
      <c r="F5" s="23">
        <f>LN(Inputs!F6/Inputs!F5)</f>
        <v>3.1527413446846828E-2</v>
      </c>
    </row>
    <row r="6" spans="1:11" x14ac:dyDescent="0.2">
      <c r="A6" s="12">
        <v>40943</v>
      </c>
      <c r="B6" s="18">
        <f>LN(Inputs!B7/Inputs!B6)</f>
        <v>-2.7071381652496843E-2</v>
      </c>
      <c r="C6" s="18">
        <f>LN(Inputs!C7/Inputs!C6)</f>
        <v>-4.2232398851206297E-2</v>
      </c>
      <c r="D6" s="18">
        <f>LN(Inputs!D7/Inputs!D6)</f>
        <v>-4.4572196780839554E-2</v>
      </c>
      <c r="E6" s="18">
        <f>LN(Inputs!E7/Inputs!E6)</f>
        <v>-3.5129156806097857E-2</v>
      </c>
      <c r="F6" s="23">
        <f>LN(Inputs!F7/Inputs!F6)</f>
        <v>-4.9122206671419755E-3</v>
      </c>
    </row>
    <row r="7" spans="1:11" x14ac:dyDescent="0.2">
      <c r="A7" s="12">
        <v>40946</v>
      </c>
      <c r="B7" s="18">
        <f>LN(Inputs!B8/Inputs!B7)</f>
        <v>1.0474821188205224E-2</v>
      </c>
      <c r="C7" s="18">
        <f>LN(Inputs!C8/Inputs!C7)</f>
        <v>-2.5826050676642683E-2</v>
      </c>
      <c r="D7" s="18">
        <f>LN(Inputs!D8/Inputs!D7)</f>
        <v>5.6166363103643743E-3</v>
      </c>
      <c r="E7" s="18">
        <f>LN(Inputs!E8/Inputs!E7)</f>
        <v>-1.2149762556464317E-3</v>
      </c>
      <c r="F7" s="23">
        <f>LN(Inputs!F8/Inputs!F7)</f>
        <v>-1.7887218184349102E-2</v>
      </c>
    </row>
    <row r="8" spans="1:11" x14ac:dyDescent="0.2">
      <c r="A8" s="12">
        <v>40947</v>
      </c>
      <c r="B8" s="18">
        <f>LN(Inputs!B9/Inputs!B8)</f>
        <v>-2.1060071869069484E-4</v>
      </c>
      <c r="C8" s="18">
        <f>LN(Inputs!C9/Inputs!C8)</f>
        <v>1.6234473875652636E-2</v>
      </c>
      <c r="D8" s="18">
        <f>LN(Inputs!D9/Inputs!D8)</f>
        <v>8.2382630256469646E-3</v>
      </c>
      <c r="E8" s="18">
        <f>LN(Inputs!E9/Inputs!E8)</f>
        <v>-6.8046044019037417E-3</v>
      </c>
      <c r="F8" s="23">
        <f>LN(Inputs!F9/Inputs!F8)</f>
        <v>-3.2956823877844217E-2</v>
      </c>
    </row>
    <row r="9" spans="1:11" x14ac:dyDescent="0.2">
      <c r="A9" s="12">
        <v>40948</v>
      </c>
      <c r="B9" s="18">
        <f>LN(Inputs!B10/Inputs!B9)</f>
        <v>-7.6087479903932083E-3</v>
      </c>
      <c r="C9" s="18">
        <f>LN(Inputs!C10/Inputs!C9)</f>
        <v>1.6215136065586024E-2</v>
      </c>
      <c r="D9" s="18">
        <f>LN(Inputs!D10/Inputs!D9)</f>
        <v>4.5192155729622801E-3</v>
      </c>
      <c r="E9" s="18">
        <f>LN(Inputs!E10/Inputs!E9)</f>
        <v>8.823838974627303E-3</v>
      </c>
      <c r="F9" s="23">
        <f>LN(Inputs!F10/Inputs!F9)</f>
        <v>-1.099502463341333E-2</v>
      </c>
    </row>
    <row r="10" spans="1:11" x14ac:dyDescent="0.2">
      <c r="A10" s="12">
        <v>40949</v>
      </c>
      <c r="B10" s="18">
        <f>LN(Inputs!B11/Inputs!B10)</f>
        <v>-6.064900495600295E-3</v>
      </c>
      <c r="C10" s="18">
        <f>LN(Inputs!C11/Inputs!C10)</f>
        <v>-1.4508810913575918E-2</v>
      </c>
      <c r="D10" s="18">
        <f>LN(Inputs!D11/Inputs!D10)</f>
        <v>-6.9149079410301814E-3</v>
      </c>
      <c r="E10" s="18">
        <f>LN(Inputs!E11/Inputs!E10)</f>
        <v>-1.4774547055015658E-3</v>
      </c>
      <c r="F10" s="23">
        <f>LN(Inputs!F11/Inputs!F10)</f>
        <v>-1.4368198438792836E-2</v>
      </c>
    </row>
    <row r="11" spans="1:11" x14ac:dyDescent="0.2">
      <c r="A11" s="12">
        <v>40950</v>
      </c>
      <c r="B11" s="18">
        <f>LN(Inputs!B12/Inputs!B11)</f>
        <v>3.0902683309578373E-3</v>
      </c>
      <c r="C11" s="18">
        <f>LN(Inputs!C12/Inputs!C11)</f>
        <v>3.3296538072979727E-2</v>
      </c>
      <c r="D11" s="18">
        <f>LN(Inputs!D12/Inputs!D11)</f>
        <v>1.0227554331486729E-2</v>
      </c>
      <c r="E11" s="18">
        <f>LN(Inputs!E12/Inputs!E11)</f>
        <v>-1.0398474698729129E-3</v>
      </c>
      <c r="F11" s="23">
        <f>LN(Inputs!F12/Inputs!F11)</f>
        <v>4.8721165656413629E-2</v>
      </c>
      <c r="G11" s="15" t="s">
        <v>1</v>
      </c>
      <c r="H11" s="15" t="s">
        <v>2</v>
      </c>
      <c r="I11" s="15" t="s">
        <v>211</v>
      </c>
      <c r="J11" s="15" t="s">
        <v>3</v>
      </c>
      <c r="K11" s="22" t="s">
        <v>4</v>
      </c>
    </row>
    <row r="12" spans="1:11" x14ac:dyDescent="0.2">
      <c r="A12" s="12">
        <v>40954</v>
      </c>
      <c r="B12" s="18">
        <f>LN(Inputs!B13/Inputs!B12)</f>
        <v>2.7804338353174262E-2</v>
      </c>
      <c r="C12" s="18">
        <f>LN(Inputs!C13/Inputs!C12)</f>
        <v>1.5082077456268833E-2</v>
      </c>
      <c r="D12" s="18">
        <f>LN(Inputs!D13/Inputs!D12)</f>
        <v>1.0543728683616629E-2</v>
      </c>
      <c r="E12" s="18">
        <f>LN(Inputs!E13/Inputs!E12)</f>
        <v>1.2523792420212888E-2</v>
      </c>
      <c r="F12" s="23">
        <f>LN(Inputs!F13/Inputs!F12)</f>
        <v>1.3773350495165754E-3</v>
      </c>
      <c r="G12" s="26">
        <f>(Inputs!B13-Inputs!B3)/Inputs!B3</f>
        <v>7.6157458177491871E-3</v>
      </c>
      <c r="H12" s="26">
        <f>(Inputs!C13-Inputs!C3)/Inputs!C3</f>
        <v>-2.7642973670539042E-2</v>
      </c>
      <c r="I12" s="26">
        <f>(Inputs!D13-Inputs!D3)/Inputs!D3</f>
        <v>-4.3576024839251604E-2</v>
      </c>
      <c r="J12" s="26">
        <f>(Inputs!E13-Inputs!E3)/Inputs!E3</f>
        <v>-8.1117021276595744E-2</v>
      </c>
      <c r="K12" s="26">
        <f>(Inputs!F13-Inputs!F3)/Inputs!F3</f>
        <v>-6.3879427485032489E-2</v>
      </c>
    </row>
    <row r="13" spans="1:11" x14ac:dyDescent="0.2">
      <c r="A13" s="12">
        <v>40955</v>
      </c>
      <c r="B13" s="18">
        <f>LN(Inputs!B14/Inputs!B13)</f>
        <v>1.5198632270281126E-2</v>
      </c>
      <c r="C13" s="18">
        <f>LN(Inputs!C14/Inputs!C13)</f>
        <v>1.1880876196814934E-2</v>
      </c>
      <c r="D13" s="18">
        <f>LN(Inputs!D14/Inputs!D13)</f>
        <v>-4.5413025690243022E-3</v>
      </c>
      <c r="E13" s="18">
        <f>LN(Inputs!E14/Inputs!E13)</f>
        <v>2.4869116020172388E-2</v>
      </c>
      <c r="F13" s="23">
        <f>LN(Inputs!F14/Inputs!F13)</f>
        <v>3.0166823475468063E-2</v>
      </c>
      <c r="G13" s="26">
        <f>(Inputs!B14-Inputs!B4)/Inputs!B4</f>
        <v>4.4161992143363103E-2</v>
      </c>
      <c r="H13" s="26">
        <f>(Inputs!C14-Inputs!C4)/Inputs!C4</f>
        <v>1.4895943855553172E-2</v>
      </c>
      <c r="I13" s="26">
        <f>(Inputs!D14-Inputs!D4)/Inputs!D4</f>
        <v>-4.2839897503858873E-2</v>
      </c>
      <c r="J13" s="26">
        <f>(Inputs!E14-Inputs!E4)/Inputs!E4</f>
        <v>-7.3563065761441726E-2</v>
      </c>
      <c r="K13" s="26">
        <f>(Inputs!F14-Inputs!F4)/Inputs!F4</f>
        <v>5.3889161887079762E-2</v>
      </c>
    </row>
    <row r="14" spans="1:11" x14ac:dyDescent="0.2">
      <c r="A14" s="12">
        <v>40956</v>
      </c>
      <c r="B14" s="18">
        <f>LN(Inputs!B15/Inputs!B14)</f>
        <v>-1.9138468731134759E-2</v>
      </c>
      <c r="C14" s="18">
        <f>LN(Inputs!C15/Inputs!C14)</f>
        <v>-1.3506837381618512E-2</v>
      </c>
      <c r="D14" s="18">
        <f>LN(Inputs!D15/Inputs!D14)</f>
        <v>-1.2467828069740092E-2</v>
      </c>
      <c r="E14" s="18">
        <f>LN(Inputs!E15/Inputs!E14)</f>
        <v>-1.5721537399142935E-2</v>
      </c>
      <c r="F14" s="23">
        <f>LN(Inputs!F15/Inputs!F14)</f>
        <v>-5.6923514054966727E-3</v>
      </c>
      <c r="G14" s="26">
        <f>(Inputs!B15-Inputs!B5)/Inputs!B5</f>
        <v>4.4871014564360013E-3</v>
      </c>
      <c r="H14" s="26">
        <f>(Inputs!C15-Inputs!C5)/Inputs!C5</f>
        <v>-4.9728210601892907E-3</v>
      </c>
      <c r="I14" s="26">
        <f>(Inputs!D15-Inputs!D5)/Inputs!D5</f>
        <v>-3.5399785768017659E-2</v>
      </c>
      <c r="J14" s="26">
        <f>(Inputs!E15-Inputs!E5)/Inputs!E5</f>
        <v>-4.0718117492788551E-2</v>
      </c>
      <c r="K14" s="26">
        <f>(Inputs!F15-Inputs!F5)/Inputs!F5</f>
        <v>2.5295537624509742E-2</v>
      </c>
    </row>
    <row r="15" spans="1:11" x14ac:dyDescent="0.2">
      <c r="A15" s="12">
        <v>40957</v>
      </c>
      <c r="B15" s="18">
        <f>LN(Inputs!B16/Inputs!B15)</f>
        <v>-2.2881470541520105E-3</v>
      </c>
      <c r="C15" s="18">
        <f>LN(Inputs!C16/Inputs!C15)</f>
        <v>8.679034254179048E-3</v>
      </c>
      <c r="D15" s="18">
        <f>LN(Inputs!D16/Inputs!D15)</f>
        <v>-5.4770695712521829E-3</v>
      </c>
      <c r="E15" s="18">
        <f>LN(Inputs!E16/Inputs!E15)</f>
        <v>5.0920498649738724E-3</v>
      </c>
      <c r="F15" s="23">
        <f>LN(Inputs!F16/Inputs!F15)</f>
        <v>-1.0077747744392817E-3</v>
      </c>
      <c r="G15" s="26">
        <f>(Inputs!B16-Inputs!B6)/Inputs!B6</f>
        <v>-5.7973168278298197E-3</v>
      </c>
      <c r="H15" s="26">
        <f>(Inputs!C16-Inputs!C6)/Inputs!C6</f>
        <v>5.3281826426766462E-3</v>
      </c>
      <c r="I15" s="26">
        <f>(Inputs!D16-Inputs!D6)/Inputs!D6</f>
        <v>-3.4228395517569968E-2</v>
      </c>
      <c r="J15" s="26">
        <f>(Inputs!E16-Inputs!E6)/Inputs!E6</f>
        <v>-1.0028159065152101E-2</v>
      </c>
      <c r="K15" s="26">
        <f>(Inputs!F16-Inputs!F6)/Inputs!F6</f>
        <v>-7.5258258829289703E-3</v>
      </c>
    </row>
    <row r="16" spans="1:11" x14ac:dyDescent="0.2">
      <c r="A16" s="12">
        <v>40960</v>
      </c>
      <c r="B16" s="18">
        <f>LN(Inputs!B17/Inputs!B16)</f>
        <v>8.7082224239720951E-3</v>
      </c>
      <c r="C16" s="18">
        <f>LN(Inputs!C17/Inputs!C16)</f>
        <v>1.1798040220650516E-2</v>
      </c>
      <c r="D16" s="18">
        <f>LN(Inputs!D17/Inputs!D16)</f>
        <v>9.7353141447324848E-3</v>
      </c>
      <c r="E16" s="18">
        <f>LN(Inputs!E17/Inputs!E16)</f>
        <v>7.8871622826003525E-3</v>
      </c>
      <c r="F16" s="23">
        <f>LN(Inputs!F17/Inputs!F16)</f>
        <v>1.8318368125550006E-2</v>
      </c>
      <c r="G16" s="26">
        <f>(Inputs!B17-Inputs!B7)/Inputs!B7</f>
        <v>3.0418898954725358E-2</v>
      </c>
      <c r="H16" s="26">
        <f>(Inputs!C17-Inputs!C7)/Inputs!C7</f>
        <v>6.1140716538827827E-2</v>
      </c>
      <c r="I16" s="26">
        <f>(Inputs!D17-Inputs!D7)/Inputs!D7</f>
        <v>1.9670569363777743E-2</v>
      </c>
      <c r="J16" s="26">
        <f>(Inputs!E17-Inputs!E7)/Inputs!E7</f>
        <v>3.348598499875368E-2</v>
      </c>
      <c r="K16" s="26">
        <f>(Inputs!F17-Inputs!F7)/Inputs!F7</f>
        <v>1.5799818789021397E-2</v>
      </c>
    </row>
    <row r="17" spans="1:11" x14ac:dyDescent="0.2">
      <c r="A17" s="12">
        <v>40961</v>
      </c>
      <c r="B17" s="18">
        <f>LN(Inputs!B18/Inputs!B17)</f>
        <v>-2.2864775660781791E-2</v>
      </c>
      <c r="C17" s="18">
        <f>LN(Inputs!C18/Inputs!C17)</f>
        <v>-1.8503259467856553E-2</v>
      </c>
      <c r="D17" s="18">
        <f>LN(Inputs!D18/Inputs!D17)</f>
        <v>-6.5653472199869263E-3</v>
      </c>
      <c r="E17" s="18">
        <f>LN(Inputs!E18/Inputs!E17)</f>
        <v>-1.5132529160603682E-2</v>
      </c>
      <c r="F17" s="23">
        <f>LN(Inputs!F18/Inputs!F17)</f>
        <v>-4.3851691066507874E-2</v>
      </c>
      <c r="G17" s="26">
        <f>(Inputs!B18-Inputs!B8)/Inputs!B8</f>
        <v>-3.3684931266424957E-3</v>
      </c>
      <c r="H17" s="26">
        <f>(Inputs!C18-Inputs!C8)/Inputs!C8</f>
        <v>6.8939748941369255E-2</v>
      </c>
      <c r="I17" s="26">
        <f>(Inputs!D18-Inputs!D8)/Inputs!D8</f>
        <v>7.324312910197887E-3</v>
      </c>
      <c r="J17" s="26">
        <f>(Inputs!E18-Inputs!E8)/Inputs!E8</f>
        <v>1.9202018619123122E-2</v>
      </c>
      <c r="K17" s="26">
        <f>(Inputs!F18-Inputs!F8)/Inputs!F8</f>
        <v>-1.0235429677743806E-2</v>
      </c>
    </row>
    <row r="18" spans="1:11" x14ac:dyDescent="0.2">
      <c r="A18" s="12">
        <v>40962</v>
      </c>
      <c r="B18" s="18">
        <f>LN(Inputs!B19/Inputs!B18)</f>
        <v>1.4781063304177057E-2</v>
      </c>
      <c r="C18" s="18">
        <f>LN(Inputs!C19/Inputs!C18)</f>
        <v>2.4330074900475581E-3</v>
      </c>
      <c r="D18" s="18">
        <f>LN(Inputs!D19/Inputs!D18)</f>
        <v>1.3678882519515341E-3</v>
      </c>
      <c r="E18" s="18">
        <f>LN(Inputs!E19/Inputs!E18)</f>
        <v>5.3174777463806389E-3</v>
      </c>
      <c r="F18" s="23">
        <f>LN(Inputs!F19/Inputs!F18)</f>
        <v>-1.5989053514060634E-2</v>
      </c>
      <c r="G18" s="26">
        <f>(Inputs!B19-Inputs!B9)/Inputs!B9</f>
        <v>1.1685229814704781E-2</v>
      </c>
      <c r="H18" s="26">
        <f>(Inputs!C19-Inputs!C9)/Inputs!C9</f>
        <v>5.4288152257202779E-2</v>
      </c>
      <c r="I18" s="26">
        <f>(Inputs!D19-Inputs!D9)/Inputs!D9</f>
        <v>4.2733689612283116E-4</v>
      </c>
      <c r="J18" s="26">
        <f>(Inputs!E19-Inputs!E9)/Inputs!E9</f>
        <v>3.1632055970979248E-2</v>
      </c>
      <c r="K18" s="26">
        <f>(Inputs!F19-Inputs!F9)/Inputs!F9</f>
        <v>6.7019567458293057E-3</v>
      </c>
    </row>
    <row r="19" spans="1:11" x14ac:dyDescent="0.2">
      <c r="A19" s="12">
        <v>40963</v>
      </c>
      <c r="B19" s="18">
        <f>LN(Inputs!B20/Inputs!B19)</f>
        <v>6.844444544853911E-3</v>
      </c>
      <c r="C19" s="18">
        <f>LN(Inputs!C20/Inputs!C19)</f>
        <v>1.1505157155654174E-2</v>
      </c>
      <c r="D19" s="18">
        <f>LN(Inputs!D20/Inputs!D19)</f>
        <v>1.1128775489245202E-2</v>
      </c>
      <c r="E19" s="18">
        <f>LN(Inputs!E20/Inputs!E19)</f>
        <v>8.8095040115482477E-3</v>
      </c>
      <c r="F19" s="23">
        <f>LN(Inputs!F20/Inputs!F19)</f>
        <v>4.1956690877424626E-3</v>
      </c>
      <c r="G19" s="26">
        <f>(Inputs!B20-Inputs!B10)/Inputs!B10</f>
        <v>2.6413490029421668E-2</v>
      </c>
      <c r="H19" s="26">
        <f>(Inputs!C20-Inputs!C10)/Inputs!C10</f>
        <v>4.9334153069177031E-2</v>
      </c>
      <c r="I19" s="26">
        <f>(Inputs!D20-Inputs!D10)/Inputs!D10</f>
        <v>7.0616220214905663E-3</v>
      </c>
      <c r="J19" s="26">
        <f>(Inputs!E20-Inputs!E10)/Inputs!E10</f>
        <v>3.1617267669540899E-2</v>
      </c>
      <c r="K19" s="26">
        <f>(Inputs!F20-Inputs!F10)/Inputs!F10</f>
        <v>2.211120007218316E-2</v>
      </c>
    </row>
    <row r="20" spans="1:11" x14ac:dyDescent="0.2">
      <c r="A20" s="12">
        <v>40964</v>
      </c>
      <c r="B20" s="18">
        <f>LN(Inputs!B21/Inputs!B20)</f>
        <v>1.5490733817542933E-3</v>
      </c>
      <c r="C20" s="18">
        <f>LN(Inputs!C21/Inputs!C20)</f>
        <v>1.7142950971762163E-3</v>
      </c>
      <c r="D20" s="18">
        <f>LN(Inputs!D21/Inputs!D20)</f>
        <v>-3.5815559318161647E-3</v>
      </c>
      <c r="E20" s="18">
        <f>LN(Inputs!E21/Inputs!E20)</f>
        <v>-9.6396854209917452E-4</v>
      </c>
      <c r="F20" s="23">
        <f>LN(Inputs!F21/Inputs!F20)</f>
        <v>1.1793384426318198E-2</v>
      </c>
      <c r="G20" s="26">
        <f>(Inputs!B21-Inputs!B11)/Inputs!B11</f>
        <v>3.4258403112382235E-2</v>
      </c>
      <c r="H20" s="26">
        <f>(Inputs!C21-Inputs!C11)/Inputs!C11</f>
        <v>6.649644873691421E-2</v>
      </c>
      <c r="I20" s="26">
        <f>(Inputs!D21-Inputs!D11)/Inputs!D11</f>
        <v>1.0424113973858127E-2</v>
      </c>
      <c r="J20" s="26">
        <f>(Inputs!E21-Inputs!E11)/Inputs!E11</f>
        <v>3.2147124887949019E-2</v>
      </c>
      <c r="K20" s="26">
        <f>(Inputs!F21-Inputs!F11)/Inputs!F11</f>
        <v>4.9204098235582833E-2</v>
      </c>
    </row>
    <row r="21" spans="1:11" x14ac:dyDescent="0.2">
      <c r="A21" s="12">
        <v>40967</v>
      </c>
      <c r="B21" s="18">
        <f>LN(Inputs!B22/Inputs!B21)</f>
        <v>-2.272694072045031E-3</v>
      </c>
      <c r="C21" s="18">
        <f>LN(Inputs!C22/Inputs!C21)</f>
        <v>-7.4504221256910478E-3</v>
      </c>
      <c r="D21" s="18">
        <f>LN(Inputs!D22/Inputs!D21)</f>
        <v>1.1099763640905001E-3</v>
      </c>
      <c r="E21" s="18">
        <f>LN(Inputs!E22/Inputs!E21)</f>
        <v>-1.0407534361672886E-2</v>
      </c>
      <c r="F21" s="23">
        <f>LN(Inputs!F22/Inputs!F21)</f>
        <v>3.0984055949320587E-3</v>
      </c>
      <c r="G21" s="26">
        <f>(Inputs!B22-Inputs!B12)/Inputs!B12</f>
        <v>2.8726560970817917E-2</v>
      </c>
      <c r="H21" s="26">
        <f>(Inputs!C22-Inputs!C12)/Inputs!C12</f>
        <v>2.3913416553689271E-2</v>
      </c>
      <c r="I21" s="26">
        <f>(Inputs!D22-Inputs!D12)/Inputs!D12</f>
        <v>1.2533643772516089E-3</v>
      </c>
      <c r="J21" s="26">
        <f>(Inputs!E22-Inputs!E12)/Inputs!E12</f>
        <v>2.2523440005037299E-2</v>
      </c>
      <c r="K21" s="26">
        <f>(Inputs!F22-Inputs!F12)/Inputs!F12</f>
        <v>2.4120192483172904E-3</v>
      </c>
    </row>
    <row r="22" spans="1:11" x14ac:dyDescent="0.2">
      <c r="A22" s="12">
        <v>40968</v>
      </c>
      <c r="B22" s="18">
        <f>LN(Inputs!B23/Inputs!B22)</f>
        <v>3.8946209688761203E-2</v>
      </c>
      <c r="C22" s="18">
        <f>LN(Inputs!C23/Inputs!C22)</f>
        <v>3.5931881315973135E-2</v>
      </c>
      <c r="D22" s="18">
        <f>LN(Inputs!D23/Inputs!D22)</f>
        <v>1.4065507429374893E-2</v>
      </c>
      <c r="E22" s="18">
        <f>LN(Inputs!E23/Inputs!E22)</f>
        <v>2.9707499876110478E-2</v>
      </c>
      <c r="F22" s="23">
        <f>LN(Inputs!F23/Inputs!F22)</f>
        <v>1.8393195912516435E-2</v>
      </c>
      <c r="G22" s="26">
        <f>(Inputs!B23-Inputs!B13)/Inputs!B13</f>
        <v>4.0252591489394911E-2</v>
      </c>
      <c r="H22" s="26">
        <f>(Inputs!C23-Inputs!C13)/Inputs!C13</f>
        <v>4.548592020911478E-2</v>
      </c>
      <c r="I22" s="26">
        <f>(Inputs!D23-Inputs!D13)/Inputs!D13</f>
        <v>4.7857737261005409E-3</v>
      </c>
      <c r="J22" s="26">
        <f>(Inputs!E23-Inputs!E13)/Inputs!E13</f>
        <v>4.0246017366135964E-2</v>
      </c>
      <c r="K22" s="26">
        <f>(Inputs!F23-Inputs!F13)/Inputs!F13</f>
        <v>1.9614868264513287E-2</v>
      </c>
    </row>
    <row r="23" spans="1:11" x14ac:dyDescent="0.2">
      <c r="A23" s="12">
        <v>40969</v>
      </c>
      <c r="B23" s="18">
        <f>LN(Inputs!B24/Inputs!B23)</f>
        <v>2.18598811429326E-3</v>
      </c>
      <c r="C23" s="18">
        <f>LN(Inputs!C24/Inputs!C23)</f>
        <v>-2.3334278623460924E-3</v>
      </c>
      <c r="D23" s="18">
        <f>LN(Inputs!D24/Inputs!D23)</f>
        <v>-3.1179623846264342E-3</v>
      </c>
      <c r="E23" s="18">
        <f>LN(Inputs!E24/Inputs!E23)</f>
        <v>5.5615376004585264E-5</v>
      </c>
      <c r="F23" s="23">
        <f>LN(Inputs!F24/Inputs!F23)</f>
        <v>1.9385471893885359E-2</v>
      </c>
      <c r="G23" s="26">
        <f>(Inputs!B24-Inputs!B14)/Inputs!B14</f>
        <v>2.6803846322839921E-2</v>
      </c>
      <c r="H23" s="26">
        <f>(Inputs!C24-Inputs!C14)/Inputs!C14</f>
        <v>3.0730185146563352E-2</v>
      </c>
      <c r="I23" s="26">
        <f>(Inputs!D24-Inputs!D14)/Inputs!D14</f>
        <v>6.2169439740015408E-3</v>
      </c>
      <c r="J23" s="26">
        <f>(Inputs!E24-Inputs!E14)/Inputs!E14</f>
        <v>1.4751484536934372E-2</v>
      </c>
      <c r="K23" s="26">
        <f>(Inputs!F24-Inputs!F14)/Inputs!F14</f>
        <v>8.681088264529813E-3</v>
      </c>
    </row>
    <row r="24" spans="1:11" x14ac:dyDescent="0.2">
      <c r="A24" s="12">
        <v>40970</v>
      </c>
      <c r="B24" s="18">
        <f>LN(Inputs!B25/Inputs!B24)</f>
        <v>7.4166609300914893E-3</v>
      </c>
      <c r="C24" s="18">
        <f>LN(Inputs!C25/Inputs!C24)</f>
        <v>-1.6701966075537476E-3</v>
      </c>
      <c r="D24" s="18">
        <f>LN(Inputs!D25/Inputs!D24)</f>
        <v>-1.5223379317420705E-2</v>
      </c>
      <c r="E24" s="18">
        <f>LN(Inputs!E25/Inputs!E24)</f>
        <v>-8.9850782071689943E-3</v>
      </c>
      <c r="F24" s="23">
        <f>LN(Inputs!F25/Inputs!F24)</f>
        <v>2.1612004935972356E-2</v>
      </c>
      <c r="G24" s="26">
        <f>(Inputs!B25-Inputs!B15)/Inputs!B15</f>
        <v>5.4436019799462533E-2</v>
      </c>
      <c r="H24" s="26">
        <f>(Inputs!C25-Inputs!C15)/Inputs!C15</f>
        <v>4.3003059594503998E-2</v>
      </c>
      <c r="I24" s="26">
        <f>(Inputs!D25-Inputs!D15)/Inputs!D15</f>
        <v>3.4480782463158729E-3</v>
      </c>
      <c r="J24" s="26">
        <f>(Inputs!E25-Inputs!E15)/Inputs!E15</f>
        <v>2.1610392942782625E-2</v>
      </c>
      <c r="K24" s="26">
        <f>(Inputs!F25-Inputs!F15)/Inputs!F15</f>
        <v>3.6601921701074437E-2</v>
      </c>
    </row>
    <row r="25" spans="1:11" x14ac:dyDescent="0.2">
      <c r="A25" s="12">
        <v>40971</v>
      </c>
      <c r="B25" s="18">
        <f>LN(Inputs!B26/Inputs!B25)</f>
        <v>1.476712496906297E-2</v>
      </c>
      <c r="C25" s="18">
        <f>LN(Inputs!C26/Inputs!C25)</f>
        <v>3.4487918403485656E-3</v>
      </c>
      <c r="D25" s="18">
        <f>LN(Inputs!D26/Inputs!D25)</f>
        <v>4.1903583530759972E-3</v>
      </c>
      <c r="E25" s="18">
        <f>LN(Inputs!E26/Inputs!E25)</f>
        <v>-2.1498740140056976E-3</v>
      </c>
      <c r="F25" s="23">
        <f>LN(Inputs!F26/Inputs!F25)</f>
        <v>9.029242362558039E-3</v>
      </c>
      <c r="G25" s="26">
        <f>(Inputs!B26-Inputs!B16)/Inputs!B16</f>
        <v>7.2573946924037736E-2</v>
      </c>
      <c r="H25" s="26">
        <f>(Inputs!C26-Inputs!C16)/Inputs!C16</f>
        <v>3.7562141817139925E-2</v>
      </c>
      <c r="I25" s="26">
        <f>(Inputs!D26-Inputs!D16)/Inputs!D16</f>
        <v>1.3195882397242962E-2</v>
      </c>
      <c r="J25" s="26">
        <f>(Inputs!E26-Inputs!E16)/Inputs!E16</f>
        <v>1.4238693105312559E-2</v>
      </c>
      <c r="K25" s="26">
        <f>(Inputs!F26-Inputs!F16)/Inputs!F16</f>
        <v>4.7058702612011755E-2</v>
      </c>
    </row>
    <row r="26" spans="1:11" x14ac:dyDescent="0.2">
      <c r="A26" s="12">
        <v>40974</v>
      </c>
      <c r="B26" s="18">
        <f>LN(Inputs!B27/Inputs!B26)</f>
        <v>-1.1128421525830483E-2</v>
      </c>
      <c r="C26" s="18">
        <f>LN(Inputs!C27/Inputs!C26)</f>
        <v>-1.9624996776435772E-2</v>
      </c>
      <c r="D26" s="18">
        <f>LN(Inputs!D27/Inputs!D26)</f>
        <v>-2.5612138237830041E-4</v>
      </c>
      <c r="E26" s="18">
        <f>LN(Inputs!E27/Inputs!E26)</f>
        <v>-2.2375731204213895E-2</v>
      </c>
      <c r="F26" s="23">
        <f>LN(Inputs!F27/Inputs!F26)</f>
        <v>1.1173283570755616E-2</v>
      </c>
      <c r="G26" s="26">
        <f>(Inputs!B27-Inputs!B17)/Inputs!B17</f>
        <v>5.1507315851125814E-2</v>
      </c>
      <c r="H26" s="26">
        <f>(Inputs!C27-Inputs!C17)/Inputs!C17</f>
        <v>5.4657128624067668E-3</v>
      </c>
      <c r="I26" s="26">
        <f>(Inputs!D27-Inputs!D17)/Inputs!D17</f>
        <v>3.1230061057327643E-3</v>
      </c>
      <c r="J26" s="26">
        <f>(Inputs!E27-Inputs!E17)/Inputs!E17</f>
        <v>-1.5995312753875751E-2</v>
      </c>
      <c r="K26" s="26">
        <f>(Inputs!F27-Inputs!F17)/Inputs!F17</f>
        <v>3.9604043447766406E-2</v>
      </c>
    </row>
    <row r="27" spans="1:11" x14ac:dyDescent="0.2">
      <c r="A27" s="12">
        <v>40975</v>
      </c>
      <c r="B27" s="18">
        <f>LN(Inputs!B28/Inputs!B27)</f>
        <v>-8.2800439558804537E-3</v>
      </c>
      <c r="C27" s="18">
        <f>LN(Inputs!C28/Inputs!C27)</f>
        <v>-1.6557639020020123E-2</v>
      </c>
      <c r="D27" s="18">
        <f>LN(Inputs!D28/Inputs!D27)</f>
        <v>1.0782606456862324E-2</v>
      </c>
      <c r="E27" s="18">
        <f>LN(Inputs!E28/Inputs!E27)</f>
        <v>-1.7133059383478966E-3</v>
      </c>
      <c r="F27" s="23">
        <f>LN(Inputs!F28/Inputs!F27)</f>
        <v>-4.6459530701873072E-2</v>
      </c>
      <c r="G27" s="26">
        <f>(Inputs!B28-Inputs!B18)/Inputs!B18</f>
        <v>6.6955648996390366E-2</v>
      </c>
      <c r="H27" s="26">
        <f>(Inputs!C28-Inputs!C18)/Inputs!C18</f>
        <v>7.4238718122891945E-3</v>
      </c>
      <c r="I27" s="26">
        <f>(Inputs!D28-Inputs!D18)/Inputs!D18</f>
        <v>2.0676959897939048E-2</v>
      </c>
      <c r="J27" s="26">
        <f>(Inputs!E28-Inputs!E18)/Inputs!E18</f>
        <v>-2.7017389736893271E-3</v>
      </c>
      <c r="K27" s="26">
        <f>(Inputs!F28-Inputs!F18)/Inputs!F18</f>
        <v>3.6896454831119571E-2</v>
      </c>
    </row>
    <row r="28" spans="1:11" x14ac:dyDescent="0.2">
      <c r="A28" s="12">
        <v>40976</v>
      </c>
      <c r="B28" s="18">
        <f>LN(Inputs!B29/Inputs!B28)</f>
        <v>8.9033638840267811E-4</v>
      </c>
      <c r="C28" s="18">
        <f>LN(Inputs!C29/Inputs!C28)</f>
        <v>3.7921660835906687E-3</v>
      </c>
      <c r="D28" s="18">
        <f>LN(Inputs!D29/Inputs!D28)</f>
        <v>1.024947565683486E-2</v>
      </c>
      <c r="E28" s="18">
        <f>LN(Inputs!E29/Inputs!E28)</f>
        <v>1.6109466114784091E-2</v>
      </c>
      <c r="F28" s="23">
        <f>LN(Inputs!F29/Inputs!F28)</f>
        <v>7.6196174977608529E-3</v>
      </c>
      <c r="G28" s="26">
        <f>(Inputs!B29-Inputs!B19)/Inputs!B19</f>
        <v>5.2237320248102181E-2</v>
      </c>
      <c r="H28" s="26">
        <f>(Inputs!C29-Inputs!C19)/Inputs!C19</f>
        <v>8.7940515598633941E-3</v>
      </c>
      <c r="I28" s="26">
        <f>(Inputs!D29-Inputs!D19)/Inputs!D19</f>
        <v>2.9782567799563259E-2</v>
      </c>
      <c r="J28" s="26">
        <f>(Inputs!E29-Inputs!E19)/Inputs!E19</f>
        <v>8.1193779178895878E-3</v>
      </c>
      <c r="K28" s="26">
        <f>(Inputs!F29-Inputs!F19)/Inputs!F19</f>
        <v>6.1667456785359578E-2</v>
      </c>
    </row>
    <row r="29" spans="1:11" x14ac:dyDescent="0.2">
      <c r="A29" s="12">
        <v>40977</v>
      </c>
      <c r="B29" s="18">
        <f>LN(Inputs!B30/Inputs!B29)</f>
        <v>4.9443548034490122E-4</v>
      </c>
      <c r="C29" s="18">
        <f>LN(Inputs!C30/Inputs!C29)</f>
        <v>-3.3316735272563422E-3</v>
      </c>
      <c r="D29" s="18">
        <f>LN(Inputs!D30/Inputs!D29)</f>
        <v>2.8379192443270286E-3</v>
      </c>
      <c r="E29" s="18">
        <f>LN(Inputs!E30/Inputs!E29)</f>
        <v>1.0690787711524515E-2</v>
      </c>
      <c r="F29" s="23">
        <f>LN(Inputs!F30/Inputs!F29)</f>
        <v>-1.5632876352478807E-2</v>
      </c>
      <c r="G29" s="26">
        <f>(Inputs!B30-Inputs!B20)/Inputs!B20</f>
        <v>4.5576773373898934E-2</v>
      </c>
      <c r="H29" s="26">
        <f>(Inputs!C30-Inputs!C20)/Inputs!C20</f>
        <v>-6.0627683792025969E-3</v>
      </c>
      <c r="I29" s="26">
        <f>(Inputs!D30-Inputs!D20)/Inputs!D20</f>
        <v>2.1280083706883599E-2</v>
      </c>
      <c r="J29" s="26">
        <f>(Inputs!E30-Inputs!E20)/Inputs!E20</f>
        <v>1.0017721572794945E-2</v>
      </c>
      <c r="K29" s="26">
        <f>(Inputs!F30-Inputs!F20)/Inputs!F20</f>
        <v>4.0823471266544155E-2</v>
      </c>
    </row>
    <row r="30" spans="1:11" x14ac:dyDescent="0.2">
      <c r="A30" s="12">
        <v>40978</v>
      </c>
      <c r="B30" s="18">
        <f>LN(Inputs!B31/Inputs!B30)</f>
        <v>1.0716221977734631E-2</v>
      </c>
      <c r="C30" s="18">
        <f>LN(Inputs!C31/Inputs!C30)</f>
        <v>1.9263130167704038E-2</v>
      </c>
      <c r="D30" s="18">
        <f>LN(Inputs!D31/Inputs!D30)</f>
        <v>1.3000516119012023E-2</v>
      </c>
      <c r="E30" s="18">
        <f>LN(Inputs!E31/Inputs!E30)</f>
        <v>1.9449919716513962E-2</v>
      </c>
      <c r="F30" s="23">
        <f>LN(Inputs!F31/Inputs!F30)</f>
        <v>2.3850012665772174E-2</v>
      </c>
      <c r="G30" s="26">
        <f>(Inputs!B31-Inputs!B21)/Inputs!B21</f>
        <v>5.5205798945584514E-2</v>
      </c>
      <c r="H30" s="26">
        <f>(Inputs!C31-Inputs!C21)/Inputs!C21</f>
        <v>1.1533618633739674E-2</v>
      </c>
      <c r="I30" s="26">
        <f>(Inputs!D31-Inputs!D21)/Inputs!D21</f>
        <v>3.8356211150311521E-2</v>
      </c>
      <c r="J30" s="26">
        <f>(Inputs!E31-Inputs!E21)/Inputs!E21</f>
        <v>3.0848000601449495E-2</v>
      </c>
      <c r="K30" s="26">
        <f>(Inputs!F31-Inputs!F21)/Inputs!F21</f>
        <v>5.3448246100755534E-2</v>
      </c>
    </row>
    <row r="31" spans="1:11" x14ac:dyDescent="0.2">
      <c r="A31" s="12">
        <v>40981</v>
      </c>
      <c r="B31" s="18">
        <f>LN(Inputs!B32/Inputs!B31)</f>
        <v>2.5394176958831913E-3</v>
      </c>
      <c r="C31" s="18">
        <f>LN(Inputs!C32/Inputs!C31)</f>
        <v>3.2683862008689355E-3</v>
      </c>
      <c r="D31" s="18">
        <f>LN(Inputs!D32/Inputs!D31)</f>
        <v>1.1045446197821917E-2</v>
      </c>
      <c r="E31" s="18">
        <f>LN(Inputs!E32/Inputs!E31)</f>
        <v>5.0366644926509154E-3</v>
      </c>
      <c r="F31" s="23">
        <f>LN(Inputs!F32/Inputs!F31)</f>
        <v>-1.983537825890732E-2</v>
      </c>
      <c r="G31" s="26">
        <f>(Inputs!B32-Inputs!B22)/Inputs!B22</f>
        <v>6.0295804203188433E-2</v>
      </c>
      <c r="H31" s="26">
        <f>(Inputs!C32-Inputs!C22)/Inputs!C22</f>
        <v>2.2434370776152703E-2</v>
      </c>
      <c r="I31" s="26">
        <f>(Inputs!D32-Inputs!D22)/Inputs!D22</f>
        <v>4.8724188035466652E-2</v>
      </c>
      <c r="J31" s="26">
        <f>(Inputs!E32-Inputs!E22)/Inputs!E22</f>
        <v>4.6892198091285128E-2</v>
      </c>
      <c r="K31" s="26">
        <f>(Inputs!F32-Inputs!F22)/Inputs!F22</f>
        <v>2.9563620989184553E-2</v>
      </c>
    </row>
    <row r="32" spans="1:11" x14ac:dyDescent="0.2">
      <c r="A32" s="12">
        <v>40982</v>
      </c>
      <c r="B32" s="18">
        <f>LN(Inputs!B33/Inputs!B32)</f>
        <v>1.9894361370293802E-2</v>
      </c>
      <c r="C32" s="18">
        <f>LN(Inputs!C33/Inputs!C32)</f>
        <v>5.4986675216871029E-3</v>
      </c>
      <c r="D32" s="18">
        <f>LN(Inputs!D33/Inputs!D32)</f>
        <v>4.30309130499345E-3</v>
      </c>
      <c r="E32" s="18">
        <f>LN(Inputs!E33/Inputs!E32)</f>
        <v>-2.9612626205418454E-3</v>
      </c>
      <c r="F32" s="23">
        <f>LN(Inputs!F33/Inputs!F32)</f>
        <v>-1.0404579724356855E-2</v>
      </c>
      <c r="G32" s="26">
        <f>(Inputs!B33-Inputs!B23)/Inputs!B23</f>
        <v>4.0286422456780595E-2</v>
      </c>
      <c r="H32" s="26">
        <f>(Inputs!C33-Inputs!C23)/Inputs!C23</f>
        <v>-8.2128804748404158E-3</v>
      </c>
      <c r="I32" s="26">
        <f>(Inputs!D33-Inputs!D23)/Inputs!D23</f>
        <v>3.8535918093305851E-2</v>
      </c>
      <c r="J32" s="26">
        <f>(Inputs!E33-Inputs!E23)/Inputs!E23</f>
        <v>1.3244138265311173E-2</v>
      </c>
      <c r="K32" s="26">
        <f>(Inputs!F33-Inputs!F23)/Inputs!F23</f>
        <v>3.3732477029746092E-4</v>
      </c>
    </row>
    <row r="33" spans="1:11" x14ac:dyDescent="0.2">
      <c r="A33" s="12">
        <v>40983</v>
      </c>
      <c r="B33" s="18">
        <f>LN(Inputs!B34/Inputs!B33)</f>
        <v>1.3203778261813279E-2</v>
      </c>
      <c r="C33" s="18">
        <f>LN(Inputs!C34/Inputs!C33)</f>
        <v>7.2475386244493789E-3</v>
      </c>
      <c r="D33" s="18">
        <f>LN(Inputs!D34/Inputs!D33)</f>
        <v>7.2901724372394347E-4</v>
      </c>
      <c r="E33" s="18">
        <f>LN(Inputs!E34/Inputs!E33)</f>
        <v>1.05981650088231E-2</v>
      </c>
      <c r="F33" s="23">
        <f>LN(Inputs!F34/Inputs!F33)</f>
        <v>2.8929758691974426E-2</v>
      </c>
      <c r="G33" s="26">
        <f>(Inputs!B34-Inputs!B24)/Inputs!B24</f>
        <v>5.1811453553064678E-2</v>
      </c>
      <c r="H33" s="26">
        <f>(Inputs!C34-Inputs!C24)/Inputs!C24</f>
        <v>1.3350649141326237E-3</v>
      </c>
      <c r="I33" s="26">
        <f>(Inputs!D34-Inputs!D24)/Inputs!D24</f>
        <v>4.2538839254916659E-2</v>
      </c>
      <c r="J33" s="26">
        <f>(Inputs!E34-Inputs!E24)/Inputs!E24</f>
        <v>2.3982821973412703E-2</v>
      </c>
      <c r="K33" s="26">
        <f>(Inputs!F34-Inputs!F24)/Inputs!F24</f>
        <v>9.9305384610259614E-3</v>
      </c>
    </row>
    <row r="34" spans="1:11" x14ac:dyDescent="0.2">
      <c r="A34" s="12">
        <v>40984</v>
      </c>
      <c r="B34" s="18">
        <f>LN(Inputs!B35/Inputs!B34)</f>
        <v>-1.6057055936947353E-3</v>
      </c>
      <c r="C34" s="18">
        <f>LN(Inputs!C35/Inputs!C34)</f>
        <v>1.5434140356359592E-2</v>
      </c>
      <c r="D34" s="18">
        <f>LN(Inputs!D35/Inputs!D34)</f>
        <v>-2.9187770141520901E-3</v>
      </c>
      <c r="E34" s="18">
        <f>LN(Inputs!E35/Inputs!E34)</f>
        <v>2.2932859430667388E-3</v>
      </c>
      <c r="F34" s="23">
        <f>LN(Inputs!F35/Inputs!F34)</f>
        <v>3.3202023988331039E-2</v>
      </c>
      <c r="G34" s="26">
        <f>(Inputs!B35-Inputs!B25)/Inputs!B25</f>
        <v>4.2364307000090959E-2</v>
      </c>
      <c r="H34" s="26">
        <f>(Inputs!C35-Inputs!C25)/Inputs!C25</f>
        <v>1.8609550441355521E-2</v>
      </c>
      <c r="I34" s="26">
        <f>(Inputs!D35-Inputs!D25)/Inputs!D25</f>
        <v>5.5446111634560619E-2</v>
      </c>
      <c r="J34" s="26">
        <f>(Inputs!E35-Inputs!E25)/Inputs!E25</f>
        <v>3.5597044728039318E-2</v>
      </c>
      <c r="K34" s="26">
        <f>(Inputs!F35-Inputs!F25)/Inputs!F25</f>
        <v>2.1703746707762126E-2</v>
      </c>
    </row>
    <row r="35" spans="1:11" x14ac:dyDescent="0.2">
      <c r="A35" s="12">
        <v>40985</v>
      </c>
      <c r="B35" s="18">
        <f>LN(Inputs!B36/Inputs!B35)</f>
        <v>1.1335906968758123E-3</v>
      </c>
      <c r="C35" s="18">
        <f>LN(Inputs!C36/Inputs!C35)</f>
        <v>9.7974358032199213E-3</v>
      </c>
      <c r="D35" s="18">
        <f>LN(Inputs!D36/Inputs!D35)</f>
        <v>7.4421117468540165E-3</v>
      </c>
      <c r="E35" s="18">
        <f>LN(Inputs!E36/Inputs!E35)</f>
        <v>-2.4407678060391652E-4</v>
      </c>
      <c r="F35" s="23">
        <f>LN(Inputs!F36/Inputs!F35)</f>
        <v>-6.6804169159823488E-3</v>
      </c>
      <c r="G35" s="26">
        <f>(Inputs!B36-Inputs!B26)/Inputs!B26</f>
        <v>2.8249632572970029E-2</v>
      </c>
      <c r="H35" s="26">
        <f>(Inputs!C36-Inputs!C26)/Inputs!C26</f>
        <v>2.5096910995938915E-2</v>
      </c>
      <c r="I35" s="26">
        <f>(Inputs!D36-Inputs!D26)/Inputs!D26</f>
        <v>5.8883748254188822E-2</v>
      </c>
      <c r="J35" s="26">
        <f>(Inputs!E36-Inputs!E26)/Inputs!E26</f>
        <v>3.7572564583003773E-2</v>
      </c>
      <c r="K35" s="26">
        <f>(Inputs!F36-Inputs!F26)/Inputs!F26</f>
        <v>5.7785462183674204E-3</v>
      </c>
    </row>
    <row r="36" spans="1:11" x14ac:dyDescent="0.2">
      <c r="A36" s="12">
        <v>40988</v>
      </c>
      <c r="B36" s="18">
        <f>LN(Inputs!B37/Inputs!B36)</f>
        <v>-9.43731745581753E-5</v>
      </c>
      <c r="C36" s="18">
        <f>LN(Inputs!C37/Inputs!C36)</f>
        <v>4.3334997294184805E-4</v>
      </c>
      <c r="D36" s="18">
        <f>LN(Inputs!D37/Inputs!D36)</f>
        <v>-2.1782670740801628E-3</v>
      </c>
      <c r="E36" s="18">
        <f>LN(Inputs!E37/Inputs!E36)</f>
        <v>6.0689262917251298E-3</v>
      </c>
      <c r="F36" s="23">
        <f>LN(Inputs!F37/Inputs!F36)</f>
        <v>-6.7253037361459864E-3</v>
      </c>
      <c r="G36" s="26">
        <f>(Inputs!B37-Inputs!B27)/Inputs!B27</f>
        <v>3.9658214408205869E-2</v>
      </c>
      <c r="H36" s="26">
        <f>(Inputs!C37-Inputs!C27)/Inputs!C27</f>
        <v>4.5866263371887213E-2</v>
      </c>
      <c r="I36" s="26">
        <f>(Inputs!D37-Inputs!D27)/Inputs!D27</f>
        <v>5.68503742660438E-2</v>
      </c>
      <c r="J36" s="26">
        <f>(Inputs!E37-Inputs!E27)/Inputs!E27</f>
        <v>6.7509718370968294E-2</v>
      </c>
      <c r="K36" s="26">
        <f>(Inputs!F37-Inputs!F27)/Inputs!F27</f>
        <v>-1.2063320483119446E-2</v>
      </c>
    </row>
    <row r="37" spans="1:11" x14ac:dyDescent="0.2">
      <c r="A37" s="12">
        <v>40989</v>
      </c>
      <c r="B37" s="18">
        <f>LN(Inputs!B38/Inputs!B37)</f>
        <v>7.6190949703545596E-3</v>
      </c>
      <c r="C37" s="18">
        <f>LN(Inputs!C38/Inputs!C37)</f>
        <v>-6.4091946794928327E-3</v>
      </c>
      <c r="D37" s="18">
        <f>LN(Inputs!D38/Inputs!D37)</f>
        <v>8.0621256230896079E-5</v>
      </c>
      <c r="E37" s="18">
        <f>LN(Inputs!E38/Inputs!E37)</f>
        <v>-1.8073795424730008E-3</v>
      </c>
      <c r="F37" s="23">
        <f>LN(Inputs!F38/Inputs!F37)</f>
        <v>-5.8009503732072585E-3</v>
      </c>
      <c r="G37" s="26">
        <f>(Inputs!B38-Inputs!B28)/Inputs!B28</f>
        <v>5.6319987736926418E-2</v>
      </c>
      <c r="H37" s="26">
        <f>(Inputs!C38-Inputs!C28)/Inputs!C28</f>
        <v>5.6534218951674771E-2</v>
      </c>
      <c r="I37" s="26">
        <f>(Inputs!D38-Inputs!D28)/Inputs!D28</f>
        <v>4.5600283727457704E-2</v>
      </c>
      <c r="J37" s="26">
        <f>(Inputs!E38-Inputs!E28)/Inputs!E28</f>
        <v>6.7409298607821189E-2</v>
      </c>
      <c r="K37" s="26">
        <f>(Inputs!F38-Inputs!F28)/Inputs!F28</f>
        <v>2.893255190975599E-2</v>
      </c>
    </row>
    <row r="38" spans="1:11" x14ac:dyDescent="0.2">
      <c r="A38" s="12">
        <v>40990</v>
      </c>
      <c r="B38" s="18">
        <f>LN(Inputs!B39/Inputs!B38)</f>
        <v>-5.5439646116091802E-3</v>
      </c>
      <c r="C38" s="18">
        <f>LN(Inputs!C39/Inputs!C38)</f>
        <v>4.024177604248419E-3</v>
      </c>
      <c r="D38" s="18">
        <f>LN(Inputs!D39/Inputs!D38)</f>
        <v>2.9838997396964243E-3</v>
      </c>
      <c r="E38" s="18">
        <f>LN(Inputs!E39/Inputs!E38)</f>
        <v>-3.6380670547328207E-3</v>
      </c>
      <c r="F38" s="23">
        <f>LN(Inputs!F39/Inputs!F38)</f>
        <v>-2.4207981821435149E-2</v>
      </c>
      <c r="G38" s="26">
        <f>(Inputs!B39-Inputs!B29)/Inputs!B29</f>
        <v>4.9545126106366438E-2</v>
      </c>
      <c r="H38" s="26">
        <f>(Inputs!C39-Inputs!C29)/Inputs!C29</f>
        <v>5.6779375500912894E-2</v>
      </c>
      <c r="I38" s="26">
        <f>(Inputs!D39-Inputs!D29)/Inputs!D29</f>
        <v>3.8030926654231086E-2</v>
      </c>
      <c r="J38" s="26">
        <f>(Inputs!E39-Inputs!E29)/Inputs!E29</f>
        <v>4.6537360991114406E-2</v>
      </c>
      <c r="K38" s="26">
        <f>(Inputs!F39-Inputs!F29)/Inputs!F29</f>
        <v>-3.3002340527506333E-3</v>
      </c>
    </row>
    <row r="39" spans="1:11" x14ac:dyDescent="0.2">
      <c r="A39" s="12">
        <v>40991</v>
      </c>
      <c r="B39" s="18">
        <f>LN(Inputs!B40/Inputs!B39)</f>
        <v>-4.3437419005967559E-3</v>
      </c>
      <c r="C39" s="18">
        <f>LN(Inputs!C40/Inputs!C39)</f>
        <v>-2.3906408353500446E-3</v>
      </c>
      <c r="D39" s="18">
        <f>LN(Inputs!D40/Inputs!D39)</f>
        <v>-7.2734712937341404E-3</v>
      </c>
      <c r="E39" s="18">
        <f>LN(Inputs!E40/Inputs!E39)</f>
        <v>-3.7465565166347977E-3</v>
      </c>
      <c r="F39" s="23">
        <f>LN(Inputs!F40/Inputs!F39)</f>
        <v>7.2584737603508045E-3</v>
      </c>
      <c r="G39" s="26">
        <f>(Inputs!B40-Inputs!B30)/Inputs!B30</f>
        <v>4.447950468576805E-2</v>
      </c>
      <c r="H39" s="26">
        <f>(Inputs!C40-Inputs!C30)/Inputs!C30</f>
        <v>5.7774307499738865E-2</v>
      </c>
      <c r="I39" s="26">
        <f>(Inputs!D40-Inputs!D30)/Inputs!D30</f>
        <v>2.7587876418741091E-2</v>
      </c>
      <c r="J39" s="26">
        <f>(Inputs!E40-Inputs!E30)/Inputs!E30</f>
        <v>3.1536686371374467E-2</v>
      </c>
      <c r="K39" s="26">
        <f>(Inputs!F40-Inputs!F30)/Inputs!F30</f>
        <v>1.9778715606615236E-2</v>
      </c>
    </row>
    <row r="40" spans="1:11" x14ac:dyDescent="0.2">
      <c r="A40" s="12">
        <v>40995</v>
      </c>
      <c r="B40" s="18">
        <f>LN(Inputs!B41/Inputs!B40)</f>
        <v>-4.5527113606163259E-3</v>
      </c>
      <c r="C40" s="18">
        <f>LN(Inputs!C41/Inputs!C40)</f>
        <v>-7.3168019833671077E-3</v>
      </c>
      <c r="D40" s="18">
        <f>LN(Inputs!D41/Inputs!D40)</f>
        <v>-9.7377561670075055E-4</v>
      </c>
      <c r="E40" s="18">
        <f>LN(Inputs!E41/Inputs!E40)</f>
        <v>-2.4100268052920895E-3</v>
      </c>
      <c r="F40" s="23">
        <f>LN(Inputs!F41/Inputs!F40)</f>
        <v>0</v>
      </c>
      <c r="G40" s="26">
        <f>(Inputs!B41-Inputs!B31)/Inputs!B31</f>
        <v>2.8652554569084498E-2</v>
      </c>
      <c r="H40" s="26">
        <f>(Inputs!C41-Inputs!C31)/Inputs!C31</f>
        <v>3.0029104445531956E-2</v>
      </c>
      <c r="I40" s="26">
        <f>(Inputs!D41-Inputs!D31)/Inputs!D31</f>
        <v>1.3327932018236831E-2</v>
      </c>
      <c r="J40" s="26">
        <f>(Inputs!E41-Inputs!E31)/Inputs!E31</f>
        <v>9.2320270980102235E-3</v>
      </c>
      <c r="K40" s="26">
        <f>(Inputs!F41-Inputs!F31)/Inputs!F31</f>
        <v>-4.255274940779946E-3</v>
      </c>
    </row>
    <row r="41" spans="1:11" x14ac:dyDescent="0.2">
      <c r="A41" s="12">
        <v>40996</v>
      </c>
      <c r="B41" s="18">
        <f>LN(Inputs!B42/Inputs!B41)</f>
        <v>2.3395553163021037E-2</v>
      </c>
      <c r="C41" s="18">
        <f>LN(Inputs!C42/Inputs!C41)</f>
        <v>1.6737850786767941E-2</v>
      </c>
      <c r="D41" s="18">
        <f>LN(Inputs!D42/Inputs!D41)</f>
        <v>6.4740960396391595E-3</v>
      </c>
      <c r="E41" s="18">
        <f>LN(Inputs!E42/Inputs!E41)</f>
        <v>1.5206936658935986E-2</v>
      </c>
      <c r="F41" s="23">
        <f>LN(Inputs!F42/Inputs!F41)</f>
        <v>-2.3037910416211973E-3</v>
      </c>
      <c r="G41" s="26">
        <f>(Inputs!B42-Inputs!B32)/Inputs!B32</f>
        <v>5.0331555870710247E-2</v>
      </c>
      <c r="H41" s="26">
        <f>(Inputs!C42-Inputs!C32)/Inputs!C32</f>
        <v>4.3996903198894835E-2</v>
      </c>
      <c r="I41" s="26">
        <f>(Inputs!D42-Inputs!D32)/Inputs!D32</f>
        <v>8.7062269803468723E-3</v>
      </c>
      <c r="J41" s="26">
        <f>(Inputs!E42-Inputs!E32)/Inputs!E32</f>
        <v>1.9548563560740934E-2</v>
      </c>
      <c r="K41" s="26">
        <f>(Inputs!F42-Inputs!F32)/Inputs!F32</f>
        <v>1.3355633070956125E-2</v>
      </c>
    </row>
    <row r="42" spans="1:11" x14ac:dyDescent="0.2">
      <c r="A42" s="12">
        <v>40997</v>
      </c>
      <c r="B42" s="18">
        <f>LN(Inputs!B43/Inputs!B42)</f>
        <v>1.7308420527453176E-2</v>
      </c>
      <c r="C42" s="18">
        <f>LN(Inputs!C43/Inputs!C42)</f>
        <v>1.104035609508916E-2</v>
      </c>
      <c r="D42" s="18">
        <f>LN(Inputs!D43/Inputs!D42)</f>
        <v>1.4892303708129011E-2</v>
      </c>
      <c r="E42" s="18">
        <f>LN(Inputs!E43/Inputs!E42)</f>
        <v>7.7041895291125855E-3</v>
      </c>
      <c r="F42" s="23">
        <f>LN(Inputs!F43/Inputs!F42)</f>
        <v>1.8930037594407343E-2</v>
      </c>
      <c r="G42" s="26">
        <f>(Inputs!B43-Inputs!B33)/Inputs!B33</f>
        <v>4.7618969407531304E-2</v>
      </c>
      <c r="H42" s="26">
        <f>(Inputs!C43-Inputs!C33)/Inputs!C33</f>
        <v>4.9798469296978065E-2</v>
      </c>
      <c r="I42" s="26">
        <f>(Inputs!D43-Inputs!D33)/Inputs!D33</f>
        <v>1.9444385450411144E-2</v>
      </c>
      <c r="J42" s="26">
        <f>(Inputs!E43-Inputs!E33)/Inputs!E33</f>
        <v>3.0480704463399885E-2</v>
      </c>
      <c r="K42" s="26">
        <f>(Inputs!F43-Inputs!F33)/Inputs!F33</f>
        <v>4.3522333864156618E-2</v>
      </c>
    </row>
    <row r="43" spans="1:11" x14ac:dyDescent="0.2">
      <c r="A43" s="12">
        <v>40998</v>
      </c>
      <c r="B43" s="18">
        <f>LN(Inputs!B44/Inputs!B43)</f>
        <v>-5.2161256381647843E-3</v>
      </c>
      <c r="C43" s="18">
        <f>LN(Inputs!C44/Inputs!C43)</f>
        <v>7.3285023979701071E-3</v>
      </c>
      <c r="D43" s="18">
        <f>LN(Inputs!D44/Inputs!D43)</f>
        <v>-1.192840946834548E-3</v>
      </c>
      <c r="E43" s="18">
        <f>LN(Inputs!E44/Inputs!E43)</f>
        <v>-7.4625441232518026E-3</v>
      </c>
      <c r="F43" s="23">
        <f>LN(Inputs!F44/Inputs!F43)</f>
        <v>-2.4547154918420484E-2</v>
      </c>
      <c r="G43" s="26">
        <f>(Inputs!B44-Inputs!B34)/Inputs!B34</f>
        <v>2.8498567267164085E-2</v>
      </c>
      <c r="H43" s="26">
        <f>(Inputs!C44-Inputs!C34)/Inputs!C34</f>
        <v>4.9883468383365652E-2</v>
      </c>
      <c r="I43" s="26">
        <f>(Inputs!D44-Inputs!D34)/Inputs!D34</f>
        <v>1.7487039381662562E-2</v>
      </c>
      <c r="J43" s="26">
        <f>(Inputs!E44-Inputs!E34)/Inputs!E34</f>
        <v>1.2036550795436944E-2</v>
      </c>
      <c r="K43" s="26">
        <f>(Inputs!F44-Inputs!F34)/Inputs!F34</f>
        <v>-1.081614373972137E-2</v>
      </c>
    </row>
    <row r="44" spans="1:11" x14ac:dyDescent="0.2">
      <c r="A44" s="12">
        <v>40999</v>
      </c>
      <c r="B44" s="18">
        <f>LN(Inputs!B45/Inputs!B44)</f>
        <v>9.1332243914642661E-3</v>
      </c>
      <c r="C44" s="18">
        <f>LN(Inputs!C45/Inputs!C44)</f>
        <v>1.4393231744945474E-2</v>
      </c>
      <c r="D44" s="18">
        <f>LN(Inputs!D45/Inputs!D44)</f>
        <v>1.0605546266997255E-2</v>
      </c>
      <c r="E44" s="18">
        <f>LN(Inputs!E45/Inputs!E44)</f>
        <v>6.6360451836472443E-3</v>
      </c>
      <c r="F44" s="23">
        <f>LN(Inputs!F45/Inputs!F44)</f>
        <v>-2.0419227988976166E-2</v>
      </c>
      <c r="G44" s="26">
        <f>(Inputs!B45-Inputs!B35)/Inputs!B35</f>
        <v>3.9603059836754093E-2</v>
      </c>
      <c r="H44" s="26">
        <f>(Inputs!C45-Inputs!C35)/Inputs!C35</f>
        <v>4.8791204212356366E-2</v>
      </c>
      <c r="I44" s="26">
        <f>(Inputs!D45-Inputs!D35)/Inputs!D35</f>
        <v>3.1341336865248606E-2</v>
      </c>
      <c r="J44" s="26">
        <f>(Inputs!E45-Inputs!E35)/Inputs!E35</f>
        <v>1.6441138988867943E-2</v>
      </c>
      <c r="K44" s="26">
        <f>(Inputs!F45-Inputs!F35)/Inputs!F35</f>
        <v>-6.2460431324487156E-2</v>
      </c>
    </row>
    <row r="45" spans="1:11" x14ac:dyDescent="0.2">
      <c r="A45" s="12">
        <v>41002</v>
      </c>
      <c r="B45" s="18">
        <f>LN(Inputs!B46/Inputs!B45)</f>
        <v>1.0221284879364811E-2</v>
      </c>
      <c r="C45" s="18">
        <f>LN(Inputs!C46/Inputs!C45)</f>
        <v>-8.5899053451905637E-3</v>
      </c>
      <c r="D45" s="18">
        <f>LN(Inputs!D46/Inputs!D45)</f>
        <v>4.3205243178242965E-3</v>
      </c>
      <c r="E45" s="18">
        <f>LN(Inputs!E46/Inputs!E45)</f>
        <v>-6.1797884623421562E-3</v>
      </c>
      <c r="F45" s="23">
        <f>LN(Inputs!F46/Inputs!F45)</f>
        <v>3.3830112826414404E-4</v>
      </c>
      <c r="G45" s="26">
        <f>(Inputs!B46-Inputs!B36)/Inputs!B36</f>
        <v>4.909371327744539E-2</v>
      </c>
      <c r="H45" s="26">
        <f>(Inputs!C46-Inputs!C36)/Inputs!C36</f>
        <v>2.9682936033302423E-2</v>
      </c>
      <c r="I45" s="26">
        <f>(Inputs!D46-Inputs!D36)/Inputs!D36</f>
        <v>2.8126934342481612E-2</v>
      </c>
      <c r="J45" s="26">
        <f>(Inputs!E46-Inputs!E36)/Inputs!E36</f>
        <v>1.0425708039882109E-2</v>
      </c>
      <c r="K45" s="26">
        <f>(Inputs!F46-Inputs!F36)/Inputs!F36</f>
        <v>-5.585695858856167E-2</v>
      </c>
    </row>
    <row r="46" spans="1:11" x14ac:dyDescent="0.2">
      <c r="A46" s="12">
        <v>41003</v>
      </c>
      <c r="B46" s="18">
        <f>LN(Inputs!B47/Inputs!B46)</f>
        <v>-1.1858979131924519E-2</v>
      </c>
      <c r="C46" s="18">
        <f>LN(Inputs!C47/Inputs!C46)</f>
        <v>-7.3919697175860773E-3</v>
      </c>
      <c r="D46" s="18">
        <f>LN(Inputs!D47/Inputs!D46)</f>
        <v>-1.4904509314226191E-3</v>
      </c>
      <c r="E46" s="18">
        <f>LN(Inputs!E47/Inputs!E46)</f>
        <v>-1.0100605965112069E-2</v>
      </c>
      <c r="F46" s="23">
        <f>LN(Inputs!F47/Inputs!F46)</f>
        <v>-2.2219371583462662E-2</v>
      </c>
      <c r="G46" s="26">
        <f>(Inputs!B47-Inputs!B37)/Inputs!B37</f>
        <v>3.6823855666477549E-2</v>
      </c>
      <c r="H46" s="26">
        <f>(Inputs!C47-Inputs!C37)/Inputs!C37</f>
        <v>2.1656782444988663E-2</v>
      </c>
      <c r="I46" s="26">
        <f>(Inputs!D47-Inputs!D37)/Inputs!D37</f>
        <v>2.8834339899215106E-2</v>
      </c>
      <c r="J46" s="26">
        <f>(Inputs!E47-Inputs!E37)/Inputs!E37</f>
        <v>-5.781022307149236E-3</v>
      </c>
      <c r="K46" s="26">
        <f>(Inputs!F47-Inputs!F37)/Inputs!F37</f>
        <v>-7.037282958843212E-2</v>
      </c>
    </row>
    <row r="47" spans="1:11" x14ac:dyDescent="0.2">
      <c r="A47" s="12">
        <v>41004</v>
      </c>
      <c r="B47" s="18">
        <f>LN(Inputs!B48/Inputs!B47)</f>
        <v>1.041797948912266E-2</v>
      </c>
      <c r="C47" s="18">
        <f>LN(Inputs!C48/Inputs!C47)</f>
        <v>6.2463401112926335E-3</v>
      </c>
      <c r="D47" s="18">
        <f>LN(Inputs!D48/Inputs!D47)</f>
        <v>1.0984464458894405E-3</v>
      </c>
      <c r="E47" s="18">
        <f>LN(Inputs!E48/Inputs!E47)</f>
        <v>1.0637198025319801E-2</v>
      </c>
      <c r="F47" s="23">
        <f>LN(Inputs!F48/Inputs!F47)</f>
        <v>1.2708384325819442E-2</v>
      </c>
      <c r="G47" s="26">
        <f>(Inputs!B48-Inputs!B38)/Inputs!B38</f>
        <v>3.9729870808103758E-2</v>
      </c>
      <c r="H47" s="26">
        <f>(Inputs!C48-Inputs!C38)/Inputs!C38</f>
        <v>3.4668557217490903E-2</v>
      </c>
      <c r="I47" s="26">
        <f>(Inputs!D48-Inputs!D38)/Inputs!D38</f>
        <v>2.9882046506989387E-2</v>
      </c>
      <c r="J47" s="26">
        <f>(Inputs!E48-Inputs!E38)/Inputs!E38</f>
        <v>6.6689193385083357E-3</v>
      </c>
      <c r="K47" s="26">
        <f>(Inputs!F48-Inputs!F38)/Inputs!F38</f>
        <v>-5.3005819059438825E-2</v>
      </c>
    </row>
    <row r="48" spans="1:11" x14ac:dyDescent="0.2">
      <c r="A48" s="12">
        <v>41005</v>
      </c>
      <c r="B48" s="18">
        <f>LN(Inputs!B49/Inputs!B48)</f>
        <v>-2.2050931160511857E-2</v>
      </c>
      <c r="C48" s="18">
        <f>LN(Inputs!C49/Inputs!C48)</f>
        <v>-1.3173306656009421E-2</v>
      </c>
      <c r="D48" s="18">
        <f>LN(Inputs!D49/Inputs!D48)</f>
        <v>4.8502392091832429E-3</v>
      </c>
      <c r="E48" s="18">
        <f>LN(Inputs!E49/Inputs!E48)</f>
        <v>-7.2814347394112213E-3</v>
      </c>
      <c r="F48" s="23">
        <f>LN(Inputs!F49/Inputs!F48)</f>
        <v>-5.8190445908611037E-3</v>
      </c>
      <c r="G48" s="26">
        <f>(Inputs!B49-Inputs!B39)/Inputs!B39</f>
        <v>2.2707961166301801E-2</v>
      </c>
      <c r="H48" s="26">
        <f>(Inputs!C49-Inputs!C39)/Inputs!C39</f>
        <v>1.7026991062348899E-2</v>
      </c>
      <c r="I48" s="26">
        <f>(Inputs!D49-Inputs!D39)/Inputs!D39</f>
        <v>3.1805950790101664E-2</v>
      </c>
      <c r="J48" s="26">
        <f>(Inputs!E49-Inputs!E39)/Inputs!E39</f>
        <v>3.0079275479174025E-3</v>
      </c>
      <c r="K48" s="26">
        <f>(Inputs!F49-Inputs!F39)/Inputs!F39</f>
        <v>-3.5430502067323899E-2</v>
      </c>
    </row>
    <row r="49" spans="1:11" x14ac:dyDescent="0.2">
      <c r="A49" s="12">
        <v>41006</v>
      </c>
      <c r="B49" s="18">
        <f>LN(Inputs!B50/Inputs!B49)</f>
        <v>1.1050684364928896E-3</v>
      </c>
      <c r="C49" s="18">
        <f>LN(Inputs!C50/Inputs!C49)</f>
        <v>2.989669540113401E-3</v>
      </c>
      <c r="D49" s="18">
        <f>LN(Inputs!D50/Inputs!D49)</f>
        <v>-1.4057426056539681E-3</v>
      </c>
      <c r="E49" s="18">
        <f>LN(Inputs!E50/Inputs!E49)</f>
        <v>-1.527622367086159E-3</v>
      </c>
      <c r="F49" s="23">
        <f>LN(Inputs!F50/Inputs!F49)</f>
        <v>3.4416419099619323E-2</v>
      </c>
      <c r="G49" s="26">
        <f>(Inputs!B50-Inputs!B40)/Inputs!B40</f>
        <v>2.829571235033106E-2</v>
      </c>
      <c r="H49" s="26">
        <f>(Inputs!C50-Inputs!C40)/Inputs!C40</f>
        <v>2.2513658686314098E-2</v>
      </c>
      <c r="I49" s="26">
        <f>(Inputs!D50-Inputs!D40)/Inputs!D40</f>
        <v>3.7878105624509079E-2</v>
      </c>
      <c r="J49" s="26">
        <f>(Inputs!E50-Inputs!E40)/Inputs!E40</f>
        <v>5.2360071573944395E-3</v>
      </c>
      <c r="K49" s="26">
        <f>(Inputs!F50-Inputs!F40)/Inputs!F40</f>
        <v>-8.8758232138676611E-3</v>
      </c>
    </row>
    <row r="50" spans="1:11" x14ac:dyDescent="0.2">
      <c r="A50" s="12">
        <v>41009</v>
      </c>
      <c r="B50" s="18">
        <f>LN(Inputs!B51/Inputs!B50)</f>
        <v>3.3075154353343949E-3</v>
      </c>
      <c r="C50" s="18">
        <f>LN(Inputs!C51/Inputs!C50)</f>
        <v>-3.417448814878426E-3</v>
      </c>
      <c r="D50" s="18">
        <f>LN(Inputs!D51/Inputs!D50)</f>
        <v>-3.1307433733767623E-3</v>
      </c>
      <c r="E50" s="18">
        <f>LN(Inputs!E51/Inputs!E50)</f>
        <v>-4.1349633564331714E-3</v>
      </c>
      <c r="F50" s="23">
        <f>LN(Inputs!F51/Inputs!F50)</f>
        <v>5.2927329121160915E-3</v>
      </c>
      <c r="G50" s="26">
        <f>(Inputs!B51-Inputs!B41)/Inputs!B41</f>
        <v>3.6410198936981129E-2</v>
      </c>
      <c r="H50" s="26">
        <f>(Inputs!C51-Inputs!C41)/Inputs!C41</f>
        <v>2.6508584312196701E-2</v>
      </c>
      <c r="I50" s="26">
        <f>(Inputs!D51-Inputs!D41)/Inputs!D41</f>
        <v>3.5641848649429701E-2</v>
      </c>
      <c r="J50" s="26">
        <f>(Inputs!E51-Inputs!E41)/Inputs!E41</f>
        <v>3.5035334592961242E-3</v>
      </c>
      <c r="K50" s="26">
        <f>(Inputs!F51-Inputs!F41)/Inputs!F41</f>
        <v>-3.6161609478538416E-3</v>
      </c>
    </row>
    <row r="51" spans="1:11" x14ac:dyDescent="0.2">
      <c r="A51" s="12">
        <v>41010</v>
      </c>
      <c r="B51" s="18">
        <f>LN(Inputs!B52/Inputs!B51)</f>
        <v>1.2941118862277336E-2</v>
      </c>
      <c r="C51" s="18">
        <f>LN(Inputs!C52/Inputs!C51)</f>
        <v>4.1635289806139838E-3</v>
      </c>
      <c r="D51" s="18">
        <f>LN(Inputs!D52/Inputs!D51)</f>
        <v>3.9182070913809045E-4</v>
      </c>
      <c r="E51" s="18">
        <f>LN(Inputs!E52/Inputs!E51)</f>
        <v>9.4512578082327839E-3</v>
      </c>
      <c r="F51" s="23">
        <f>LN(Inputs!F52/Inputs!F51)</f>
        <v>2.8940344917649557E-2</v>
      </c>
      <c r="G51" s="26">
        <f>(Inputs!B52-Inputs!B42)/Inputs!B42</f>
        <v>2.563155707613601E-2</v>
      </c>
      <c r="H51" s="26">
        <f>(Inputs!C52-Inputs!C42)/Inputs!C42</f>
        <v>1.3681748424997014E-2</v>
      </c>
      <c r="I51" s="26">
        <f>(Inputs!D52-Inputs!D42)/Inputs!D42</f>
        <v>2.9361907308341595E-2</v>
      </c>
      <c r="J51" s="26">
        <f>(Inputs!E52-Inputs!E42)/Inputs!E42</f>
        <v>-2.2557204974497781E-3</v>
      </c>
      <c r="K51" s="26">
        <f>(Inputs!F52-Inputs!F42)/Inputs!F42</f>
        <v>2.8006428991454266E-2</v>
      </c>
    </row>
    <row r="52" spans="1:11" x14ac:dyDescent="0.2">
      <c r="A52" s="12">
        <v>41011</v>
      </c>
      <c r="B52" s="18">
        <f>LN(Inputs!B53/Inputs!B52)</f>
        <v>1.4383498295147458E-2</v>
      </c>
      <c r="C52" s="18">
        <f>LN(Inputs!C53/Inputs!C52)</f>
        <v>1.9936451607545029E-2</v>
      </c>
      <c r="D52" s="18">
        <f>LN(Inputs!D53/Inputs!D52)</f>
        <v>-5.6580559209730742E-3</v>
      </c>
      <c r="E52" s="18">
        <f>LN(Inputs!E53/Inputs!E52)</f>
        <v>1.1546671341578574E-2</v>
      </c>
      <c r="F52" s="23">
        <f>LN(Inputs!F53/Inputs!F52)</f>
        <v>5.7528308624855669E-3</v>
      </c>
      <c r="G52" s="26">
        <f>(Inputs!B53-Inputs!B43)/Inputs!B43</f>
        <v>2.2636047484581184E-2</v>
      </c>
      <c r="H52" s="26">
        <f>(Inputs!C53-Inputs!C43)/Inputs!C43</f>
        <v>2.2739788936906449E-2</v>
      </c>
      <c r="I52" s="26">
        <f>(Inputs!D53-Inputs!D43)/Inputs!D43</f>
        <v>8.4240272708381858E-3</v>
      </c>
      <c r="J52" s="26">
        <f>(Inputs!E53-Inputs!E43)/Inputs!E43</f>
        <v>1.5854688740241912E-3</v>
      </c>
      <c r="K52" s="26">
        <f>(Inputs!F53-Inputs!F43)/Inputs!F43</f>
        <v>1.4549035906806907E-2</v>
      </c>
    </row>
    <row r="53" spans="1:11" x14ac:dyDescent="0.2">
      <c r="A53" s="12">
        <v>41012</v>
      </c>
      <c r="B53" s="18">
        <f>LN(Inputs!B54/Inputs!B53)</f>
        <v>5.3535004065765723E-4</v>
      </c>
      <c r="C53" s="18">
        <f>LN(Inputs!C54/Inputs!C53)</f>
        <v>4.3767520440243625E-3</v>
      </c>
      <c r="D53" s="18">
        <f>LN(Inputs!D54/Inputs!D53)</f>
        <v>4.87406090181972E-3</v>
      </c>
      <c r="E53" s="18">
        <f>LN(Inputs!E54/Inputs!E53)</f>
        <v>1.9669371048153372E-3</v>
      </c>
      <c r="F53" s="23">
        <f>LN(Inputs!F54/Inputs!F53)</f>
        <v>-1.4767538478314442E-2</v>
      </c>
      <c r="G53" s="26">
        <f>(Inputs!B54-Inputs!B44)/Inputs!B44</f>
        <v>2.8534660444222475E-2</v>
      </c>
      <c r="H53" s="26">
        <f>(Inputs!C54-Inputs!C44)/Inputs!C44</f>
        <v>1.972536750136536E-2</v>
      </c>
      <c r="I53" s="26">
        <f>(Inputs!D54-Inputs!D44)/Inputs!D44</f>
        <v>1.4560633136204293E-2</v>
      </c>
      <c r="J53" s="26">
        <f>(Inputs!E54-Inputs!E44)/Inputs!E44</f>
        <v>1.1074568584609942E-2</v>
      </c>
      <c r="K53" s="26">
        <f>(Inputs!F54-Inputs!F44)/Inputs!F44</f>
        <v>2.451961107195277E-2</v>
      </c>
    </row>
    <row r="54" spans="1:11" x14ac:dyDescent="0.2">
      <c r="A54" s="12">
        <v>41013</v>
      </c>
      <c r="B54" s="18">
        <f>LN(Inputs!B55/Inputs!B54)</f>
        <v>-2.0275494842317499E-2</v>
      </c>
      <c r="C54" s="18">
        <f>LN(Inputs!C55/Inputs!C54)</f>
        <v>5.2892000248224184E-3</v>
      </c>
      <c r="D54" s="18">
        <f>LN(Inputs!D55/Inputs!D54)</f>
        <v>2.1153957779237484E-3</v>
      </c>
      <c r="E54" s="18">
        <f>LN(Inputs!E55/Inputs!E54)</f>
        <v>7.6709646806093533E-3</v>
      </c>
      <c r="F54" s="23">
        <f>LN(Inputs!F55/Inputs!F54)</f>
        <v>-8.7707706886065717E-3</v>
      </c>
      <c r="G54" s="26">
        <f>(Inputs!B55-Inputs!B45)/Inputs!B45</f>
        <v>-1.272779025189758E-3</v>
      </c>
      <c r="H54" s="26">
        <f>(Inputs!C55-Inputs!C45)/Inputs!C45</f>
        <v>1.0483886607770292E-2</v>
      </c>
      <c r="I54" s="26">
        <f>(Inputs!D55-Inputs!D45)/Inputs!D45</f>
        <v>5.9833235281459007E-3</v>
      </c>
      <c r="J54" s="26">
        <f>(Inputs!E55-Inputs!E45)/Inputs!E45</f>
        <v>1.2121491015295463E-2</v>
      </c>
      <c r="K54" s="26">
        <f>(Inputs!F55-Inputs!F45)/Inputs!F45</f>
        <v>3.6523461454438244E-2</v>
      </c>
    </row>
    <row r="55" spans="1:11" x14ac:dyDescent="0.2">
      <c r="A55" s="12">
        <v>41016</v>
      </c>
      <c r="B55" s="18">
        <f>LN(Inputs!B56/Inputs!B55)</f>
        <v>-2.1811074085995561E-2</v>
      </c>
      <c r="C55" s="18">
        <f>LN(Inputs!C56/Inputs!C55)</f>
        <v>1.0187847953479035E-2</v>
      </c>
      <c r="D55" s="18">
        <f>LN(Inputs!D56/Inputs!D55)</f>
        <v>8.3388049141539366E-3</v>
      </c>
      <c r="E55" s="18">
        <f>LN(Inputs!E56/Inputs!E55)</f>
        <v>9.9764005116558304E-3</v>
      </c>
      <c r="F55" s="23">
        <f>LN(Inputs!F56/Inputs!F55)</f>
        <v>1.3288282581300345E-2</v>
      </c>
      <c r="G55" s="26">
        <f>(Inputs!B56-Inputs!B46)/Inputs!B46</f>
        <v>-3.2757412260029421E-2</v>
      </c>
      <c r="H55" s="26">
        <f>(Inputs!C56-Inputs!C46)/Inputs!C46</f>
        <v>2.963777442466203E-2</v>
      </c>
      <c r="I55" s="26">
        <f>(Inputs!D56-Inputs!D46)/Inputs!D46</f>
        <v>1.00337792811073E-2</v>
      </c>
      <c r="J55" s="26">
        <f>(Inputs!E56-Inputs!E46)/Inputs!E46</f>
        <v>2.8606324557338986E-2</v>
      </c>
      <c r="K55" s="26">
        <f>(Inputs!F56-Inputs!F46)/Inputs!F46</f>
        <v>5.0033710988875102E-2</v>
      </c>
    </row>
    <row r="56" spans="1:11" x14ac:dyDescent="0.2">
      <c r="A56" s="12">
        <v>41017</v>
      </c>
      <c r="B56" s="18">
        <f>LN(Inputs!B57/Inputs!B56)</f>
        <v>-5.317269404100349E-3</v>
      </c>
      <c r="C56" s="18">
        <f>LN(Inputs!C57/Inputs!C56)</f>
        <v>-4.4123862356826582E-3</v>
      </c>
      <c r="D56" s="18">
        <f>LN(Inputs!D57/Inputs!D56)</f>
        <v>7.7734631639754414E-5</v>
      </c>
      <c r="E56" s="18">
        <f>LN(Inputs!E57/Inputs!E56)</f>
        <v>-1.6678661690029947E-2</v>
      </c>
      <c r="F56" s="23">
        <f>LN(Inputs!F57/Inputs!F56)</f>
        <v>2.2286743952879006E-2</v>
      </c>
      <c r="G56" s="26">
        <f>(Inputs!B57-Inputs!B47)/Inputs!B47</f>
        <v>-2.6409250738222419E-2</v>
      </c>
      <c r="H56" s="26">
        <f>(Inputs!C57-Inputs!C47)/Inputs!C47</f>
        <v>3.2710241192204274E-2</v>
      </c>
      <c r="I56" s="26">
        <f>(Inputs!D57-Inputs!D47)/Inputs!D47</f>
        <v>1.161894226197868E-2</v>
      </c>
      <c r="J56" s="26">
        <f>(Inputs!E57-Inputs!E47)/Inputs!E47</f>
        <v>2.1862300436903754E-2</v>
      </c>
      <c r="K56" s="26">
        <f>(Inputs!F57-Inputs!F47)/Inputs!F47</f>
        <v>9.7822184303552773E-2</v>
      </c>
    </row>
    <row r="57" spans="1:11" x14ac:dyDescent="0.2">
      <c r="A57" s="12">
        <v>41018</v>
      </c>
      <c r="B57" s="18">
        <f>LN(Inputs!B58/Inputs!B57)</f>
        <v>2.0556702418488542E-3</v>
      </c>
      <c r="C57" s="18">
        <f>LN(Inputs!C58/Inputs!C57)</f>
        <v>6.7643706021646042E-3</v>
      </c>
      <c r="D57" s="18">
        <f>LN(Inputs!D58/Inputs!D57)</f>
        <v>-2.4086285105208542E-3</v>
      </c>
      <c r="E57" s="18">
        <f>LN(Inputs!E58/Inputs!E57)</f>
        <v>-1.6726540738619057E-3</v>
      </c>
      <c r="F57" s="23">
        <f>LN(Inputs!F58/Inputs!F57)</f>
        <v>3.1438601733612052E-3</v>
      </c>
      <c r="G57" s="26">
        <f>(Inputs!B58-Inputs!B48)/Inputs!B48</f>
        <v>-3.4516771620095428E-2</v>
      </c>
      <c r="H57" s="26">
        <f>(Inputs!C58-Inputs!C48)/Inputs!C48</f>
        <v>3.3245355176090757E-2</v>
      </c>
      <c r="I57" s="26">
        <f>(Inputs!D58-Inputs!D48)/Inputs!D48</f>
        <v>8.0773327791261468E-3</v>
      </c>
      <c r="J57" s="26">
        <f>(Inputs!E58-Inputs!E48)/Inputs!E48</f>
        <v>9.3604325943476337E-3</v>
      </c>
      <c r="K57" s="26">
        <f>(Inputs!F58-Inputs!F48)/Inputs!F48</f>
        <v>8.7372092250117342E-2</v>
      </c>
    </row>
    <row r="58" spans="1:11" x14ac:dyDescent="0.2">
      <c r="A58" s="12">
        <v>41019</v>
      </c>
      <c r="B58" s="18">
        <f>LN(Inputs!B59/Inputs!B58)</f>
        <v>-1.0886998525325644E-2</v>
      </c>
      <c r="C58" s="18">
        <f>LN(Inputs!C59/Inputs!C58)</f>
        <v>-3.6840652994172872E-3</v>
      </c>
      <c r="D58" s="18">
        <f>LN(Inputs!D59/Inputs!D58)</f>
        <v>-2.1704046250493242E-2</v>
      </c>
      <c r="E58" s="18">
        <f>LN(Inputs!E59/Inputs!E58)</f>
        <v>8.5593712299634177E-3</v>
      </c>
      <c r="F58" s="23">
        <f>LN(Inputs!F59/Inputs!F58)</f>
        <v>-3.7737468468948664E-3</v>
      </c>
      <c r="G58" s="26">
        <f>(Inputs!B59-Inputs!B49)/Inputs!B49</f>
        <v>-2.3677791651628335E-2</v>
      </c>
      <c r="H58" s="26">
        <f>(Inputs!C59-Inputs!C49)/Inputs!C49</f>
        <v>4.3096736878499103E-2</v>
      </c>
      <c r="I58" s="26">
        <f>(Inputs!D59-Inputs!D49)/Inputs!D49</f>
        <v>-1.8339152794900983E-2</v>
      </c>
      <c r="J58" s="26">
        <f>(Inputs!E59-Inputs!E49)/Inputs!E49</f>
        <v>2.547682668878257E-2</v>
      </c>
      <c r="K58" s="26">
        <f>(Inputs!F59-Inputs!F49)/Inputs!F49</f>
        <v>8.9598367859401423E-2</v>
      </c>
    </row>
    <row r="59" spans="1:11" x14ac:dyDescent="0.2">
      <c r="A59" s="12">
        <v>41020</v>
      </c>
      <c r="B59" s="18">
        <f>LN(Inputs!B60/Inputs!B59)</f>
        <v>-2.7404313471625311E-3</v>
      </c>
      <c r="C59" s="18">
        <f>LN(Inputs!C60/Inputs!C59)</f>
        <v>-9.2297803938209467E-4</v>
      </c>
      <c r="D59" s="18">
        <f>LN(Inputs!D60/Inputs!D59)</f>
        <v>-2.3080505437758012E-3</v>
      </c>
      <c r="E59" s="18">
        <f>LN(Inputs!E60/Inputs!E59)</f>
        <v>-5.4644787736666631E-2</v>
      </c>
      <c r="F59" s="23">
        <f>LN(Inputs!F60/Inputs!F59)</f>
        <v>1.2834977791957233E-2</v>
      </c>
      <c r="G59" s="26">
        <f>(Inputs!B60-Inputs!B50)/Inputs!B50</f>
        <v>-2.7425028874841276E-2</v>
      </c>
      <c r="H59" s="26">
        <f>(Inputs!C60-Inputs!C50)/Inputs!C50</f>
        <v>3.9023440838160214E-2</v>
      </c>
      <c r="I59" s="26">
        <f>(Inputs!D60-Inputs!D50)/Inputs!D50</f>
        <v>-1.9224513675733305E-2</v>
      </c>
      <c r="J59" s="26">
        <f>(Inputs!E60-Inputs!E50)/Inputs!E50</f>
        <v>-2.7572215840176967E-2</v>
      </c>
      <c r="K59" s="26">
        <f>(Inputs!F60-Inputs!F50)/Inputs!F50</f>
        <v>6.6335193957236374E-2</v>
      </c>
    </row>
    <row r="60" spans="1:11" x14ac:dyDescent="0.2">
      <c r="A60" s="12">
        <v>41023</v>
      </c>
      <c r="B60" s="18">
        <f>LN(Inputs!B61/Inputs!B60)</f>
        <v>-5.6936428718788786E-3</v>
      </c>
      <c r="C60" s="18">
        <f>LN(Inputs!C61/Inputs!C60)</f>
        <v>-4.8345112438937087E-3</v>
      </c>
      <c r="D60" s="18">
        <f>LN(Inputs!D61/Inputs!D60)</f>
        <v>1.5496722804431881E-2</v>
      </c>
      <c r="E60" s="18">
        <f>LN(Inputs!E61/Inputs!E60)</f>
        <v>6.0752570711849335E-3</v>
      </c>
      <c r="F60" s="23">
        <f>LN(Inputs!F61/Inputs!F60)</f>
        <v>-1.1260740607094475E-2</v>
      </c>
      <c r="G60" s="26">
        <f>(Inputs!B61-Inputs!B51)/Inputs!B51</f>
        <v>-3.6140048677677131E-2</v>
      </c>
      <c r="H60" s="26">
        <f>(Inputs!C61-Inputs!C51)/Inputs!C51</f>
        <v>3.7552122478475211E-2</v>
      </c>
      <c r="I60" s="26">
        <f>(Inputs!D61-Inputs!D51)/Inputs!D51</f>
        <v>-7.8393404967463996E-4</v>
      </c>
      <c r="J60" s="26">
        <f>(Inputs!E61-Inputs!E51)/Inputs!E51</f>
        <v>-1.759265374571883E-2</v>
      </c>
      <c r="K60" s="26">
        <f>(Inputs!F61-Inputs!F51)/Inputs!F51</f>
        <v>4.8828936991895153E-2</v>
      </c>
    </row>
    <row r="61" spans="1:11" x14ac:dyDescent="0.2">
      <c r="A61" s="12">
        <v>41024</v>
      </c>
      <c r="B61" s="18">
        <f>LN(Inputs!B62/Inputs!B61)</f>
        <v>-6.9714066430075902E-3</v>
      </c>
      <c r="C61" s="18">
        <f>LN(Inputs!C62/Inputs!C61)</f>
        <v>2.9855849852665896E-3</v>
      </c>
      <c r="D61" s="18">
        <f>LN(Inputs!D62/Inputs!D61)</f>
        <v>1.9593735859682907E-3</v>
      </c>
      <c r="E61" s="18">
        <f>LN(Inputs!E62/Inputs!E61)</f>
        <v>-2.0974867266909069E-2</v>
      </c>
      <c r="F61" s="23">
        <f>LN(Inputs!F62/Inputs!F61)</f>
        <v>5.2094932860168947E-2</v>
      </c>
      <c r="G61" s="26">
        <f>(Inputs!B62-Inputs!B52)/Inputs!B52</f>
        <v>-5.5143107195885804E-2</v>
      </c>
      <c r="H61" s="26">
        <f>(Inputs!C62-Inputs!C52)/Inputs!C52</f>
        <v>3.6330663732176145E-2</v>
      </c>
      <c r="I61" s="26">
        <f>(Inputs!D62-Inputs!D52)/Inputs!D52</f>
        <v>7.8361825866076146E-4</v>
      </c>
      <c r="J61" s="26">
        <f>(Inputs!E62-Inputs!E52)/Inputs!E52</f>
        <v>-4.7033348221749205E-2</v>
      </c>
      <c r="K61" s="26">
        <f>(Inputs!F62-Inputs!F52)/Inputs!F52</f>
        <v>7.3397478415315964E-2</v>
      </c>
    </row>
    <row r="62" spans="1:11" x14ac:dyDescent="0.2">
      <c r="A62" s="12">
        <v>41025</v>
      </c>
      <c r="B62" s="18">
        <f>LN(Inputs!B63/Inputs!B62)</f>
        <v>-6.4621475196972311E-2</v>
      </c>
      <c r="C62" s="18">
        <f>LN(Inputs!C63/Inputs!C62)</f>
        <v>1.1347045675291229E-2</v>
      </c>
      <c r="D62" s="18">
        <f>LN(Inputs!D63/Inputs!D62)</f>
        <v>4.6093824253915306E-3</v>
      </c>
      <c r="E62" s="18">
        <f>LN(Inputs!E63/Inputs!E62)</f>
        <v>-3.2532142748230128E-3</v>
      </c>
      <c r="F62" s="23">
        <f>LN(Inputs!F63/Inputs!F62)</f>
        <v>1.0396670495309901E-2</v>
      </c>
      <c r="G62" s="26">
        <f>(Inputs!B63-Inputs!B53)/Inputs!B53</f>
        <v>-0.12691885043488221</v>
      </c>
      <c r="H62" s="26">
        <f>(Inputs!C63-Inputs!C53)/Inputs!C53</f>
        <v>2.7467318907821687E-2</v>
      </c>
      <c r="I62" s="26">
        <f>(Inputs!D63-Inputs!D53)/Inputs!D53</f>
        <v>1.1112034812042246E-2</v>
      </c>
      <c r="J62" s="26">
        <f>(Inputs!E63-Inputs!E53)/Inputs!E53</f>
        <v>-6.1033291345135784E-2</v>
      </c>
      <c r="K62" s="26">
        <f>(Inputs!F63-Inputs!F53)/Inputs!F53</f>
        <v>7.8393756144796267E-2</v>
      </c>
    </row>
    <row r="63" spans="1:11" x14ac:dyDescent="0.2">
      <c r="A63" s="12">
        <v>41026</v>
      </c>
      <c r="B63" s="18">
        <f>LN(Inputs!B64/Inputs!B63)</f>
        <v>-3.1043230024452001E-2</v>
      </c>
      <c r="C63" s="18">
        <f>LN(Inputs!C64/Inputs!C63)</f>
        <v>-1.2272513095092053E-2</v>
      </c>
      <c r="D63" s="18">
        <f>LN(Inputs!D64/Inputs!D63)</f>
        <v>-2.9662140791795796E-3</v>
      </c>
      <c r="E63" s="18">
        <f>LN(Inputs!E64/Inputs!E63)</f>
        <v>-2.1219825314550592E-2</v>
      </c>
      <c r="F63" s="23">
        <f>LN(Inputs!F64/Inputs!F63)</f>
        <v>-1.0396670495309892E-2</v>
      </c>
      <c r="G63" s="26">
        <f>(Inputs!B64-Inputs!B54)/Inputs!B54</f>
        <v>-0.15405873855240829</v>
      </c>
      <c r="H63" s="26">
        <f>(Inputs!C64-Inputs!C54)/Inputs!C54</f>
        <v>1.0502362012171274E-2</v>
      </c>
      <c r="I63" s="26">
        <f>(Inputs!D64-Inputs!D54)/Inputs!D54</f>
        <v>3.2156338491870847E-3</v>
      </c>
      <c r="J63" s="26">
        <f>(Inputs!E64-Inputs!E54)/Inputs!E54</f>
        <v>-8.2554422476562528E-2</v>
      </c>
      <c r="K63" s="26">
        <f>(Inputs!F64-Inputs!F54)/Inputs!F54</f>
        <v>8.3117588990942515E-2</v>
      </c>
    </row>
    <row r="64" spans="1:11" x14ac:dyDescent="0.2">
      <c r="A64" s="12">
        <v>41027</v>
      </c>
      <c r="B64" s="18">
        <f>LN(Inputs!B65/Inputs!B64)</f>
        <v>-1.1561056958322069E-2</v>
      </c>
      <c r="C64" s="18">
        <f>LN(Inputs!C65/Inputs!C64)</f>
        <v>-1.9570873733051777E-3</v>
      </c>
      <c r="D64" s="18">
        <f>LN(Inputs!D65/Inputs!D64)</f>
        <v>-1.1241921846394493E-2</v>
      </c>
      <c r="E64" s="18">
        <f>LN(Inputs!E65/Inputs!E64)</f>
        <v>2.8756476784346902E-3</v>
      </c>
      <c r="F64" s="23">
        <f>LN(Inputs!F65/Inputs!F64)</f>
        <v>2.6839057116683608E-3</v>
      </c>
      <c r="G64" s="26">
        <f>(Inputs!B65-Inputs!B55)/Inputs!B55</f>
        <v>-0.14665462147337141</v>
      </c>
      <c r="H64" s="26">
        <f>(Inputs!C65-Inputs!C55)/Inputs!C55</f>
        <v>3.2064375880697668E-3</v>
      </c>
      <c r="I64" s="26">
        <f>(Inputs!D65-Inputs!D55)/Inputs!D55</f>
        <v>-1.0095537335038594E-2</v>
      </c>
      <c r="J64" s="26">
        <f>(Inputs!E65-Inputs!E55)/Inputs!E55</f>
        <v>-8.6943333333333372E-2</v>
      </c>
      <c r="K64" s="26">
        <f>(Inputs!F65-Inputs!F55)/Inputs!F55</f>
        <v>9.5595680288405094E-2</v>
      </c>
    </row>
    <row r="65" spans="1:11" x14ac:dyDescent="0.2">
      <c r="A65" s="12">
        <v>41030</v>
      </c>
      <c r="B65" s="18">
        <f>LN(Inputs!B66/Inputs!B65)</f>
        <v>-1.0672148751334114E-3</v>
      </c>
      <c r="C65" s="18">
        <f>LN(Inputs!C66/Inputs!C65)</f>
        <v>8.009899576538481E-3</v>
      </c>
      <c r="D65" s="18">
        <f>LN(Inputs!D66/Inputs!D65)</f>
        <v>1.342828981985751E-2</v>
      </c>
      <c r="E65" s="18">
        <f>LN(Inputs!E66/Inputs!E65)</f>
        <v>7.4755050911694864E-3</v>
      </c>
      <c r="F65" s="23">
        <f>LN(Inputs!F66/Inputs!F65)</f>
        <v>1.1902572802975741E-3</v>
      </c>
      <c r="G65" s="26">
        <f>(Inputs!B66-Inputs!B56)/Inputs!B56</f>
        <v>-0.12876806840249222</v>
      </c>
      <c r="H65" s="26">
        <f>(Inputs!C66-Inputs!C56)/Inputs!C56</f>
        <v>1.0238833635419109E-3</v>
      </c>
      <c r="I65" s="26">
        <f>(Inputs!D66-Inputs!D56)/Inputs!D56</f>
        <v>-5.0445910596259996E-3</v>
      </c>
      <c r="J65" s="26">
        <f>(Inputs!E66-Inputs!E56)/Inputs!E56</f>
        <v>-8.9223939602091226E-2</v>
      </c>
      <c r="K65" s="26">
        <f>(Inputs!F66-Inputs!F56)/Inputs!F56</f>
        <v>8.2420990582643155E-2</v>
      </c>
    </row>
    <row r="66" spans="1:11" x14ac:dyDescent="0.2">
      <c r="A66" s="12">
        <v>41031</v>
      </c>
      <c r="B66" s="18">
        <f>LN(Inputs!B67/Inputs!B66)</f>
        <v>1.6312062313684615E-2</v>
      </c>
      <c r="C66" s="18">
        <f>LN(Inputs!C67/Inputs!C66)</f>
        <v>-1.3593224943579426E-2</v>
      </c>
      <c r="D66" s="18">
        <f>LN(Inputs!D67/Inputs!D66)</f>
        <v>1.558816805583115E-3</v>
      </c>
      <c r="E66" s="18">
        <f>LN(Inputs!E67/Inputs!E66)</f>
        <v>-8.4139187280289109E-3</v>
      </c>
      <c r="F66" s="23">
        <f>LN(Inputs!F67/Inputs!F66)</f>
        <v>-3.2036424930856434E-2</v>
      </c>
      <c r="G66" s="26">
        <f>(Inputs!B67-Inputs!B57)/Inputs!B57</f>
        <v>-0.10971863332479793</v>
      </c>
      <c r="H66" s="26">
        <f>(Inputs!C67-Inputs!C57)/Inputs!C57</f>
        <v>-8.1242972106330379E-3</v>
      </c>
      <c r="I66" s="26">
        <f>(Inputs!D67-Inputs!D57)/Inputs!D57</f>
        <v>-3.5698885313389028E-3</v>
      </c>
      <c r="J66" s="26">
        <f>(Inputs!E67-Inputs!E57)/Inputs!E57</f>
        <v>-8.1665417972036983E-2</v>
      </c>
      <c r="K66" s="26">
        <f>(Inputs!F67-Inputs!F57)/Inputs!F57</f>
        <v>2.5189036492756695E-2</v>
      </c>
    </row>
    <row r="67" spans="1:11" x14ac:dyDescent="0.2">
      <c r="A67" s="12">
        <v>41032</v>
      </c>
      <c r="B67" s="18">
        <f>LN(Inputs!B68/Inputs!B67)</f>
        <v>-1.0455756753975146E-2</v>
      </c>
      <c r="C67" s="18">
        <f>LN(Inputs!C68/Inputs!C67)</f>
        <v>-2.0755670235121414E-3</v>
      </c>
      <c r="D67" s="18">
        <f>LN(Inputs!D68/Inputs!D67)</f>
        <v>7.216745056513884E-3</v>
      </c>
      <c r="E67" s="18">
        <f>LN(Inputs!E68/Inputs!E67)</f>
        <v>4.8125202852416071E-3</v>
      </c>
      <c r="F67" s="23">
        <f>LN(Inputs!F68/Inputs!F67)</f>
        <v>-1.7040541617679827E-2</v>
      </c>
      <c r="G67" s="26">
        <f>(Inputs!B68-Inputs!B58)/Inputs!B58</f>
        <v>-0.12078793288823886</v>
      </c>
      <c r="H67" s="26">
        <f>(Inputs!C68-Inputs!C58)/Inputs!C58</f>
        <v>-1.6853775686448393E-2</v>
      </c>
      <c r="I67" s="26">
        <f>(Inputs!D68-Inputs!D58)/Inputs!D58</f>
        <v>6.0674305167347361E-3</v>
      </c>
      <c r="J67" s="26">
        <f>(Inputs!E68-Inputs!E58)/Inputs!E58</f>
        <v>-7.5690504851712664E-2</v>
      </c>
      <c r="K67" s="26">
        <f>(Inputs!F68-Inputs!F58)/Inputs!F58</f>
        <v>4.7036472237854737E-3</v>
      </c>
    </row>
    <row r="68" spans="1:11" x14ac:dyDescent="0.2">
      <c r="A68" s="12">
        <v>41033</v>
      </c>
      <c r="B68" s="18">
        <f>LN(Inputs!B69/Inputs!B68)</f>
        <v>-4.0670893686364706E-3</v>
      </c>
      <c r="C68" s="18">
        <f>LN(Inputs!C69/Inputs!C68)</f>
        <v>-6.2366013499815312E-4</v>
      </c>
      <c r="D68" s="18">
        <f>LN(Inputs!D69/Inputs!D68)</f>
        <v>-3.8654876486058737E-4</v>
      </c>
      <c r="E68" s="18">
        <f>LN(Inputs!E69/Inputs!E68)</f>
        <v>8.2025482330338496E-3</v>
      </c>
      <c r="F68" s="23">
        <f>LN(Inputs!F69/Inputs!F68)</f>
        <v>5.0794559215001723E-3</v>
      </c>
      <c r="G68" s="26">
        <f>(Inputs!B69-Inputs!B59)/Inputs!B59</f>
        <v>-0.11477129331346372</v>
      </c>
      <c r="H68" s="26">
        <f>(Inputs!C69-Inputs!C59)/Inputs!C59</f>
        <v>-1.3840341090785831E-2</v>
      </c>
      <c r="I68" s="26">
        <f>(Inputs!D69-Inputs!D59)/Inputs!D59</f>
        <v>2.7744499977379995E-2</v>
      </c>
      <c r="J68" s="26">
        <f>(Inputs!E69-Inputs!E59)/Inputs!E59</f>
        <v>-7.6020260900092299E-2</v>
      </c>
      <c r="K68" s="26">
        <f>(Inputs!F69-Inputs!F59)/Inputs!F59</f>
        <v>1.3637982721254634E-2</v>
      </c>
    </row>
    <row r="69" spans="1:11" x14ac:dyDescent="0.2">
      <c r="A69" s="12">
        <v>41034</v>
      </c>
      <c r="B69" s="18">
        <f>LN(Inputs!B70/Inputs!B69)</f>
        <v>-5.5925893923027279E-3</v>
      </c>
      <c r="C69" s="18">
        <f>LN(Inputs!C70/Inputs!C69)</f>
        <v>5.0812445961227505E-3</v>
      </c>
      <c r="D69" s="18">
        <f>LN(Inputs!D70/Inputs!D69)</f>
        <v>1.0005598291300726E-2</v>
      </c>
      <c r="E69" s="18">
        <f>LN(Inputs!E70/Inputs!E69)</f>
        <v>1.3720086490813823E-2</v>
      </c>
      <c r="F69" s="23">
        <f>LN(Inputs!F70/Inputs!F69)</f>
        <v>0</v>
      </c>
      <c r="G69" s="26">
        <f>(Inputs!B70-Inputs!B60)/Inputs!B60</f>
        <v>-0.1172925083300496</v>
      </c>
      <c r="H69" s="26">
        <f>(Inputs!C70-Inputs!C60)/Inputs!C60</f>
        <v>-7.9014074465094085E-3</v>
      </c>
      <c r="I69" s="26">
        <f>(Inputs!D70-Inputs!D60)/Inputs!D60</f>
        <v>4.0478022007684709E-2</v>
      </c>
      <c r="J69" s="26">
        <f>(Inputs!E70-Inputs!E60)/Inputs!E60</f>
        <v>-1.0643216588248947E-2</v>
      </c>
      <c r="K69" s="26">
        <f>(Inputs!F70-Inputs!F60)/Inputs!F60</f>
        <v>7.110973279153747E-4</v>
      </c>
    </row>
    <row r="70" spans="1:11" x14ac:dyDescent="0.2">
      <c r="A70" s="12">
        <v>41037</v>
      </c>
      <c r="B70" s="18">
        <f>LN(Inputs!B71/Inputs!B70)</f>
        <v>7.544730786571694E-4</v>
      </c>
      <c r="C70" s="18">
        <f>LN(Inputs!C71/Inputs!C70)</f>
        <v>4.1357898724680438E-4</v>
      </c>
      <c r="D70" s="18">
        <f>LN(Inputs!D71/Inputs!D70)</f>
        <v>1.9126021463250463E-3</v>
      </c>
      <c r="E70" s="18">
        <f>LN(Inputs!E71/Inputs!E70)</f>
        <v>2.5000068866356442E-3</v>
      </c>
      <c r="F70" s="23">
        <f>LN(Inputs!F71/Inputs!F70)</f>
        <v>-1.5959526990284686E-2</v>
      </c>
      <c r="G70" s="26">
        <f>(Inputs!B71-Inputs!B61)/Inputs!B61</f>
        <v>-0.11158231787321159</v>
      </c>
      <c r="H70" s="26">
        <f>(Inputs!C71-Inputs!C61)/Inputs!C61</f>
        <v>-2.6810981692108877E-3</v>
      </c>
      <c r="I70" s="26">
        <f>(Inputs!D71-Inputs!D61)/Inputs!D61</f>
        <v>2.6439608638242129E-2</v>
      </c>
      <c r="J70" s="26">
        <f>(Inputs!E71-Inputs!E61)/Inputs!E61</f>
        <v>-1.4174098955709915E-2</v>
      </c>
      <c r="K70" s="26">
        <f>(Inputs!F71-Inputs!F61)/Inputs!F61</f>
        <v>-3.9800004853857655E-3</v>
      </c>
    </row>
    <row r="71" spans="1:11" x14ac:dyDescent="0.2">
      <c r="A71" s="12">
        <v>41038</v>
      </c>
      <c r="B71" s="18">
        <f>LN(Inputs!B72/Inputs!B71)</f>
        <v>6.7666029945304676E-3</v>
      </c>
      <c r="C71" s="18">
        <f>LN(Inputs!C72/Inputs!C71)</f>
        <v>9.4670578211063436E-3</v>
      </c>
      <c r="D71" s="18">
        <f>LN(Inputs!D72/Inputs!D71)</f>
        <v>5.8681936053752914E-3</v>
      </c>
      <c r="E71" s="18">
        <f>LN(Inputs!E72/Inputs!E71)</f>
        <v>1.4316952359943009E-2</v>
      </c>
      <c r="F71" s="23">
        <f>LN(Inputs!F72/Inputs!F71)</f>
        <v>1.9120909793135604E-2</v>
      </c>
      <c r="G71" s="26">
        <f>(Inputs!B72-Inputs!B62)/Inputs!B62</f>
        <v>-9.9293005128065909E-2</v>
      </c>
      <c r="H71" s="26">
        <f>(Inputs!C72-Inputs!C62)/Inputs!C62</f>
        <v>3.8039909632752518E-3</v>
      </c>
      <c r="I71" s="26">
        <f>(Inputs!D72-Inputs!D62)/Inputs!D62</f>
        <v>3.0459627976787935E-2</v>
      </c>
      <c r="J71" s="26">
        <f>(Inputs!E72-Inputs!E62)/Inputs!E62</f>
        <v>2.1238706585448387E-2</v>
      </c>
      <c r="K71" s="26">
        <f>(Inputs!F72-Inputs!F62)/Inputs!F62</f>
        <v>-3.628721037038083E-2</v>
      </c>
    </row>
    <row r="72" spans="1:11" x14ac:dyDescent="0.2">
      <c r="A72" s="12">
        <v>41039</v>
      </c>
      <c r="B72" s="18">
        <f>LN(Inputs!B73/Inputs!B72)</f>
        <v>-9.7887191019196754E-3</v>
      </c>
      <c r="C72" s="18">
        <f>LN(Inputs!C73/Inputs!C72)</f>
        <v>-1.2677316940354988E-2</v>
      </c>
      <c r="D72" s="18">
        <f>LN(Inputs!D73/Inputs!D72)</f>
        <v>-1.8869749427854306E-2</v>
      </c>
      <c r="E72" s="18">
        <f>LN(Inputs!E73/Inputs!E72)</f>
        <v>-1.0970120037166905E-2</v>
      </c>
      <c r="F72" s="23">
        <f>LN(Inputs!F73/Inputs!F72)</f>
        <v>-3.1556895238536259E-4</v>
      </c>
      <c r="G72" s="26">
        <f>(Inputs!B73-Inputs!B63)/Inputs!B63</f>
        <v>-4.852561959368628E-2</v>
      </c>
      <c r="H72" s="26">
        <f>(Inputs!C73-Inputs!C63)/Inputs!C63</f>
        <v>-2.0024383284717867E-2</v>
      </c>
      <c r="I72" s="26">
        <f>(Inputs!D73-Inputs!D63)/Inputs!D63</f>
        <v>6.5471511091657686E-3</v>
      </c>
      <c r="J72" s="26">
        <f>(Inputs!E73-Inputs!E63)/Inputs!E63</f>
        <v>1.33882333652354E-2</v>
      </c>
      <c r="K72" s="26">
        <f>(Inputs!F73-Inputs!F63)/Inputs!F63</f>
        <v>-4.6555635424333879E-2</v>
      </c>
    </row>
    <row r="73" spans="1:11" x14ac:dyDescent="0.2">
      <c r="A73" s="12">
        <v>41040</v>
      </c>
      <c r="B73" s="18">
        <f>LN(Inputs!B74/Inputs!B73)</f>
        <v>-2.3736405293250211E-2</v>
      </c>
      <c r="C73" s="18">
        <f>LN(Inputs!C74/Inputs!C73)</f>
        <v>-5.8257336737484325E-3</v>
      </c>
      <c r="D73" s="18">
        <f>LN(Inputs!D74/Inputs!D73)</f>
        <v>7.5597996313939561E-3</v>
      </c>
      <c r="E73" s="18">
        <f>LN(Inputs!E74/Inputs!E73)</f>
        <v>-2.7719183830783368E-3</v>
      </c>
      <c r="F73" s="23">
        <f>LN(Inputs!F74/Inputs!F73)</f>
        <v>5.9814309286201611E-3</v>
      </c>
      <c r="G73" s="26">
        <f>(Inputs!B74-Inputs!B64)/Inputs!B64</f>
        <v>-4.1547901623533549E-2</v>
      </c>
      <c r="H73" s="26">
        <f>(Inputs!C74-Inputs!C64)/Inputs!C64</f>
        <v>-1.3686288447204365E-2</v>
      </c>
      <c r="I73" s="26">
        <f>(Inputs!D74-Inputs!D64)/Inputs!D64</f>
        <v>1.7198037570229831E-2</v>
      </c>
      <c r="J73" s="26">
        <f>(Inputs!E74-Inputs!E64)/Inputs!E64</f>
        <v>3.2256631291232206E-2</v>
      </c>
      <c r="K73" s="26">
        <f>(Inputs!F74-Inputs!F64)/Inputs!F64</f>
        <v>-3.0811448913856548E-2</v>
      </c>
    </row>
    <row r="74" spans="1:11" x14ac:dyDescent="0.2">
      <c r="A74" s="12">
        <v>41041</v>
      </c>
      <c r="B74" s="18">
        <f>LN(Inputs!B75/Inputs!B74)</f>
        <v>1.9905191137814656E-3</v>
      </c>
      <c r="C74" s="18">
        <f>LN(Inputs!C75/Inputs!C74)</f>
        <v>-5.1249515124532638E-3</v>
      </c>
      <c r="D74" s="18">
        <f>LN(Inputs!D75/Inputs!D74)</f>
        <v>-9.9633285553818712E-3</v>
      </c>
      <c r="E74" s="18">
        <f>LN(Inputs!E75/Inputs!E74)</f>
        <v>-3.4827804579274048E-3</v>
      </c>
      <c r="F74" s="23">
        <f>LN(Inputs!F75/Inputs!F74)</f>
        <v>-1.2316630085041375E-2</v>
      </c>
      <c r="G74" s="26">
        <f>(Inputs!B75-Inputs!B65)/Inputs!B65</f>
        <v>-2.847095863294084E-2</v>
      </c>
      <c r="H74" s="26">
        <f>(Inputs!C75-Inputs!C65)/Inputs!C65</f>
        <v>-1.6805852497610622E-2</v>
      </c>
      <c r="I74" s="26">
        <f>(Inputs!D75-Inputs!D65)/Inputs!D65</f>
        <v>1.8499451969262008E-2</v>
      </c>
      <c r="J74" s="26">
        <f>(Inputs!E75-Inputs!E65)/Inputs!E65</f>
        <v>2.5713924391943536E-2</v>
      </c>
      <c r="K74" s="26">
        <f>(Inputs!F75-Inputs!F65)/Inputs!F65</f>
        <v>-4.5241298155155346E-2</v>
      </c>
    </row>
    <row r="75" spans="1:11" x14ac:dyDescent="0.2">
      <c r="A75" s="12">
        <v>41044</v>
      </c>
      <c r="B75" s="18">
        <f>LN(Inputs!B76/Inputs!B75)</f>
        <v>3.6446615449582331E-2</v>
      </c>
      <c r="C75" s="18">
        <f>LN(Inputs!C76/Inputs!C75)</f>
        <v>8.2501772604572799E-3</v>
      </c>
      <c r="D75" s="18">
        <f>LN(Inputs!D76/Inputs!D75)</f>
        <v>6.2678095140992077E-3</v>
      </c>
      <c r="E75" s="18">
        <f>LN(Inputs!E76/Inputs!E75)</f>
        <v>7.9309512091140823E-3</v>
      </c>
      <c r="F75" s="23">
        <f>LN(Inputs!F76/Inputs!F75)</f>
        <v>1.8574482132806467E-2</v>
      </c>
      <c r="G75" s="26">
        <f>(Inputs!B76-Inputs!B66)/Inputs!B66</f>
        <v>8.6670563571376799E-3</v>
      </c>
      <c r="H75" s="26">
        <f>(Inputs!C76-Inputs!C66)/Inputs!C66</f>
        <v>-1.656958450117952E-2</v>
      </c>
      <c r="I75" s="26">
        <f>(Inputs!D76-Inputs!D66)/Inputs!D66</f>
        <v>1.1232554987662596E-2</v>
      </c>
      <c r="J75" s="26">
        <f>(Inputs!E76-Inputs!E66)/Inputs!E66</f>
        <v>2.6181188215599768E-2</v>
      </c>
      <c r="K75" s="26">
        <f>(Inputs!F76-Inputs!F66)/Inputs!F66</f>
        <v>-2.8498449130692282E-2</v>
      </c>
    </row>
    <row r="76" spans="1:11" x14ac:dyDescent="0.2">
      <c r="A76" s="12">
        <v>41045</v>
      </c>
      <c r="B76" s="18">
        <f>LN(Inputs!B77/Inputs!B76)</f>
        <v>-4.1629159155895431E-3</v>
      </c>
      <c r="C76" s="18">
        <f>LN(Inputs!C77/Inputs!C76)</f>
        <v>-5.7367587638304345E-3</v>
      </c>
      <c r="D76" s="18">
        <f>LN(Inputs!D77/Inputs!D76)</f>
        <v>-1.5155950612307375E-2</v>
      </c>
      <c r="E76" s="18">
        <f>LN(Inputs!E77/Inputs!E76)</f>
        <v>-1.4423341323562542E-2</v>
      </c>
      <c r="F76" s="23">
        <f>LN(Inputs!F77/Inputs!F76)</f>
        <v>4.9781514923787585E-3</v>
      </c>
      <c r="G76" s="26">
        <f>(Inputs!B77-Inputs!B67)/Inputs!B67</f>
        <v>-1.1775386219203703E-2</v>
      </c>
      <c r="H76" s="26">
        <f>(Inputs!C77-Inputs!C67)/Inputs!C67</f>
        <v>-8.8128664029447981E-3</v>
      </c>
      <c r="I76" s="26">
        <f>(Inputs!D77-Inputs!D67)/Inputs!D67</f>
        <v>-5.5294849238426537E-3</v>
      </c>
      <c r="J76" s="26">
        <f>(Inputs!E77-Inputs!E67)/Inputs!E67</f>
        <v>2.0032924057562199E-2</v>
      </c>
      <c r="K76" s="26">
        <f>(Inputs!F77-Inputs!F67)/Inputs!F67</f>
        <v>8.1350739669430495E-3</v>
      </c>
    </row>
    <row r="77" spans="1:11" x14ac:dyDescent="0.2">
      <c r="A77" s="12">
        <v>41046</v>
      </c>
      <c r="B77" s="18">
        <f>LN(Inputs!B78/Inputs!B77)</f>
        <v>1.1380028056108571E-2</v>
      </c>
      <c r="C77" s="18">
        <f>LN(Inputs!C78/Inputs!C77)</f>
        <v>3.1376571802930813E-4</v>
      </c>
      <c r="D77" s="18">
        <f>LN(Inputs!D78/Inputs!D77)</f>
        <v>-1.165830573401822E-2</v>
      </c>
      <c r="E77" s="18">
        <f>LN(Inputs!E78/Inputs!E77)</f>
        <v>5.6626277895358912E-4</v>
      </c>
      <c r="F77" s="23">
        <f>LN(Inputs!F78/Inputs!F77)</f>
        <v>-2.7972070431927835E-3</v>
      </c>
      <c r="G77" s="26">
        <f>(Inputs!B78-Inputs!B68)/Inputs!B68</f>
        <v>1.004059147112665E-2</v>
      </c>
      <c r="H77" s="26">
        <f>(Inputs!C78-Inputs!C68)/Inputs!C68</f>
        <v>-6.441758977380454E-3</v>
      </c>
      <c r="I77" s="26">
        <f>(Inputs!D78-Inputs!D68)/Inputs!D68</f>
        <v>-2.4124126946942975E-2</v>
      </c>
      <c r="J77" s="26">
        <f>(Inputs!E78-Inputs!E68)/Inputs!E68</f>
        <v>1.5710784550051104E-2</v>
      </c>
      <c r="K77" s="26">
        <f>(Inputs!F78-Inputs!F68)/Inputs!F68</f>
        <v>2.2597027851957597E-2</v>
      </c>
    </row>
    <row r="78" spans="1:11" x14ac:dyDescent="0.2">
      <c r="A78" s="12">
        <v>41047</v>
      </c>
      <c r="B78" s="18">
        <f>LN(Inputs!B79/Inputs!B78)</f>
        <v>-3.8144156466542265E-3</v>
      </c>
      <c r="C78" s="18">
        <f>LN(Inputs!C79/Inputs!C78)</f>
        <v>-9.7726047328534123E-3</v>
      </c>
      <c r="D78" s="18">
        <f>LN(Inputs!D79/Inputs!D78)</f>
        <v>-7.3160528769443279E-3</v>
      </c>
      <c r="E78" s="18">
        <f>LN(Inputs!E79/Inputs!E78)</f>
        <v>-8.9698144971523518E-3</v>
      </c>
      <c r="F78" s="23">
        <f>LN(Inputs!F79/Inputs!F78)</f>
        <v>-4.6794433894355517E-3</v>
      </c>
      <c r="G78" s="26">
        <f>(Inputs!B79-Inputs!B69)/Inputs!B69</f>
        <v>1.0295834431963238E-2</v>
      </c>
      <c r="H78" s="26">
        <f>(Inputs!C79-Inputs!C69)/Inputs!C69</f>
        <v>-1.549031280443345E-2</v>
      </c>
      <c r="I78" s="26">
        <f>(Inputs!D79-Inputs!D69)/Inputs!D69</f>
        <v>-3.0863087030400221E-2</v>
      </c>
      <c r="J78" s="26">
        <f>(Inputs!E79-Inputs!E69)/Inputs!E69</f>
        <v>-1.5824615586404434E-3</v>
      </c>
      <c r="K78" s="26">
        <f>(Inputs!F79-Inputs!F69)/Inputs!F69</f>
        <v>1.2666142491426386E-2</v>
      </c>
    </row>
    <row r="79" spans="1:11" x14ac:dyDescent="0.2">
      <c r="A79" s="12">
        <v>41048</v>
      </c>
      <c r="B79" s="18">
        <f>LN(Inputs!B80/Inputs!B79)</f>
        <v>1.0769790725233904E-2</v>
      </c>
      <c r="C79" s="18">
        <f>LN(Inputs!C80/Inputs!C79)</f>
        <v>8.0981310198785118E-3</v>
      </c>
      <c r="D79" s="18">
        <f>LN(Inputs!D80/Inputs!D79)</f>
        <v>-2.2030525097276817E-2</v>
      </c>
      <c r="E79" s="18">
        <f>LN(Inputs!E80/Inputs!E79)</f>
        <v>1.3361308258017844E-2</v>
      </c>
      <c r="F79" s="23">
        <f>LN(Inputs!F80/Inputs!F79)</f>
        <v>-1.5646535267497504E-3</v>
      </c>
      <c r="G79" s="26">
        <f>(Inputs!B80-Inputs!B70)/Inputs!B70</f>
        <v>2.6962661540709216E-2</v>
      </c>
      <c r="H79" s="26">
        <f>(Inputs!C80-Inputs!C70)/Inputs!C70</f>
        <v>-1.2515674077646796E-2</v>
      </c>
      <c r="I79" s="26">
        <f>(Inputs!D80-Inputs!D70)/Inputs!D70</f>
        <v>-6.1418426212314359E-2</v>
      </c>
      <c r="J79" s="26">
        <f>(Inputs!E80-Inputs!E70)/Inputs!E70</f>
        <v>-1.9406077872975332E-3</v>
      </c>
      <c r="K79" s="26">
        <f>(Inputs!F80-Inputs!F70)/Inputs!F70</f>
        <v>1.1082909768486976E-2</v>
      </c>
    </row>
    <row r="80" spans="1:11" x14ac:dyDescent="0.2">
      <c r="A80" s="12">
        <v>41051</v>
      </c>
      <c r="B80" s="18">
        <f>LN(Inputs!B81/Inputs!B80)</f>
        <v>1.2627434137899175E-2</v>
      </c>
      <c r="C80" s="18">
        <f>LN(Inputs!C81/Inputs!C80)</f>
        <v>-4.0933331598444088E-3</v>
      </c>
      <c r="D80" s="18">
        <f>LN(Inputs!D81/Inputs!D80)</f>
        <v>2.0377750786775479E-3</v>
      </c>
      <c r="E80" s="18">
        <f>LN(Inputs!E81/Inputs!E80)</f>
        <v>-7.779498743087785E-3</v>
      </c>
      <c r="F80" s="23">
        <f>LN(Inputs!F81/Inputs!F80)</f>
        <v>-1.4829125485635379E-2</v>
      </c>
      <c r="G80" s="26">
        <f>(Inputs!B81-Inputs!B71)/Inputs!B71</f>
        <v>3.9228420581395237E-2</v>
      </c>
      <c r="H80" s="26">
        <f>(Inputs!C81-Inputs!C71)/Inputs!C71</f>
        <v>-1.6956165213125759E-2</v>
      </c>
      <c r="I80" s="26">
        <f>(Inputs!D81-Inputs!D71)/Inputs!D71</f>
        <v>-6.1300933851192993E-2</v>
      </c>
      <c r="J80" s="26">
        <f>(Inputs!E81-Inputs!E71)/Inputs!E71</f>
        <v>-1.2147613562150751E-2</v>
      </c>
      <c r="K80" s="26">
        <f>(Inputs!F81-Inputs!F71)/Inputs!F71</f>
        <v>1.2226485639184496E-2</v>
      </c>
    </row>
    <row r="81" spans="1:11" x14ac:dyDescent="0.2">
      <c r="A81" s="12">
        <v>41052</v>
      </c>
      <c r="B81" s="18">
        <f>LN(Inputs!B82/Inputs!B81)</f>
        <v>1.5129254891403323E-2</v>
      </c>
      <c r="C81" s="18">
        <f>LN(Inputs!C82/Inputs!C81)</f>
        <v>1.4617130718418192E-2</v>
      </c>
      <c r="D81" s="18">
        <f>LN(Inputs!D82/Inputs!D81)</f>
        <v>9.239830269014827E-3</v>
      </c>
      <c r="E81" s="18">
        <f>LN(Inputs!E82/Inputs!E81)</f>
        <v>2.2257048740618266E-2</v>
      </c>
      <c r="F81" s="23">
        <f>LN(Inputs!F82/Inputs!F81)</f>
        <v>1.2006358159468903E-2</v>
      </c>
      <c r="G81" s="26">
        <f>(Inputs!B82-Inputs!B72)/Inputs!B72</f>
        <v>4.7955566284586248E-2</v>
      </c>
      <c r="H81" s="26">
        <f>(Inputs!C82-Inputs!C72)/Inputs!C72</f>
        <v>-1.1880358634677244E-2</v>
      </c>
      <c r="I81" s="26">
        <f>(Inputs!D82-Inputs!D72)/Inputs!D72</f>
        <v>-5.8130640127671933E-2</v>
      </c>
      <c r="J81" s="26">
        <f>(Inputs!E82-Inputs!E72)/Inputs!E72</f>
        <v>-4.2727481815166921E-3</v>
      </c>
      <c r="K81" s="26">
        <f>(Inputs!F82-Inputs!F72)/Inputs!F72</f>
        <v>5.0505052523966854E-3</v>
      </c>
    </row>
    <row r="82" spans="1:11" x14ac:dyDescent="0.2">
      <c r="A82" s="12">
        <v>41053</v>
      </c>
      <c r="B82" s="18">
        <f>LN(Inputs!B83/Inputs!B82)</f>
        <v>1.7416539372196609E-2</v>
      </c>
      <c r="C82" s="18">
        <f>LN(Inputs!C83/Inputs!C82)</f>
        <v>-3.1116017966380483E-4</v>
      </c>
      <c r="D82" s="18">
        <f>LN(Inputs!D83/Inputs!D82)</f>
        <v>-5.5822003397142158E-3</v>
      </c>
      <c r="E82" s="18">
        <f>LN(Inputs!E83/Inputs!E82)</f>
        <v>7.1677852013463453E-3</v>
      </c>
      <c r="F82" s="23">
        <f>LN(Inputs!F83/Inputs!F82)</f>
        <v>3.1532998554100918E-2</v>
      </c>
      <c r="G82" s="26">
        <f>(Inputs!B83-Inputs!B73)/Inputs!B73</f>
        <v>7.685681883204136E-2</v>
      </c>
      <c r="H82" s="26">
        <f>(Inputs!C83-Inputs!C73)/Inputs!C73</f>
        <v>4.1474867884886438E-4</v>
      </c>
      <c r="I82" s="26">
        <f>(Inputs!D83-Inputs!D73)/Inputs!D73</f>
        <v>-4.5531987532893198E-2</v>
      </c>
      <c r="J82" s="26">
        <f>(Inputs!E83-Inputs!E73)/Inputs!E73</f>
        <v>1.3952442096148068E-2</v>
      </c>
      <c r="K82" s="26">
        <f>(Inputs!F83-Inputs!F73)/Inputs!F73</f>
        <v>3.7575105906025419E-2</v>
      </c>
    </row>
    <row r="83" spans="1:11" x14ac:dyDescent="0.2">
      <c r="A83" s="12">
        <v>41054</v>
      </c>
      <c r="B83" s="18">
        <f>LN(Inputs!B84/Inputs!B83)</f>
        <v>7.8986641427265681E-3</v>
      </c>
      <c r="C83" s="18">
        <f>LN(Inputs!C84/Inputs!C83)</f>
        <v>-7.2612321211100461E-4</v>
      </c>
      <c r="D83" s="18">
        <f>LN(Inputs!D84/Inputs!D83)</f>
        <v>4.2906217132916823E-3</v>
      </c>
      <c r="E83" s="18">
        <f>LN(Inputs!E84/Inputs!E83)</f>
        <v>-1.5869092921004147E-3</v>
      </c>
      <c r="F83" s="23">
        <f>LN(Inputs!F84/Inputs!F83)</f>
        <v>-7.9441187884320887E-3</v>
      </c>
      <c r="G83" s="26">
        <f>(Inputs!B84-Inputs!B74)/Inputs!B74</f>
        <v>0.11146783354938611</v>
      </c>
      <c r="H83" s="26">
        <f>(Inputs!C84-Inputs!C74)/Inputs!C74</f>
        <v>5.5295047444228231E-3</v>
      </c>
      <c r="I83" s="26">
        <f>(Inputs!D84-Inputs!D74)/Inputs!D74</f>
        <v>-4.8647218386319489E-2</v>
      </c>
      <c r="J83" s="26">
        <f>(Inputs!E84-Inputs!E74)/Inputs!E74</f>
        <v>1.5154697158752102E-2</v>
      </c>
      <c r="K83" s="26">
        <f>(Inputs!F84-Inputs!F74)/Inputs!F74</f>
        <v>2.3226440584509477E-2</v>
      </c>
    </row>
    <row r="84" spans="1:11" x14ac:dyDescent="0.2">
      <c r="A84" s="12">
        <v>41055</v>
      </c>
      <c r="B84" s="18">
        <f>LN(Inputs!B85/Inputs!B84)</f>
        <v>-5.9770199267027483E-4</v>
      </c>
      <c r="C84" s="18">
        <f>LN(Inputs!C85/Inputs!C84)</f>
        <v>8.2665359524570717E-3</v>
      </c>
      <c r="D84" s="18">
        <f>LN(Inputs!D85/Inputs!D84)</f>
        <v>-4.3718251807513897E-3</v>
      </c>
      <c r="E84" s="18">
        <f>LN(Inputs!E85/Inputs!E84)</f>
        <v>1.1724592618155874E-2</v>
      </c>
      <c r="F84" s="23">
        <f>LN(Inputs!F85/Inputs!F84)</f>
        <v>-7.3890989942466106E-3</v>
      </c>
      <c r="G84" s="26">
        <f>(Inputs!B85-Inputs!B75)/Inputs!B75</f>
        <v>0.10859482863326086</v>
      </c>
      <c r="H84" s="26">
        <f>(Inputs!C85-Inputs!C75)/Inputs!C75</f>
        <v>1.9085606097255042E-2</v>
      </c>
      <c r="I84" s="26">
        <f>(Inputs!D85-Inputs!D75)/Inputs!D75</f>
        <v>-4.33128263602214E-2</v>
      </c>
      <c r="J84" s="26">
        <f>(Inputs!E85-Inputs!E75)/Inputs!E75</f>
        <v>3.0710515141343615E-2</v>
      </c>
      <c r="K84" s="26">
        <f>(Inputs!F85-Inputs!F75)/Inputs!F75</f>
        <v>2.8280863369106474E-2</v>
      </c>
    </row>
    <row r="85" spans="1:11" x14ac:dyDescent="0.2">
      <c r="A85" s="12">
        <v>41059</v>
      </c>
      <c r="B85" s="18">
        <f>LN(Inputs!B86/Inputs!B85)</f>
        <v>-4.8947804758156729E-3</v>
      </c>
      <c r="C85" s="18">
        <f>LN(Inputs!C86/Inputs!C85)</f>
        <v>-1.3258956869749521E-2</v>
      </c>
      <c r="D85" s="18">
        <f>LN(Inputs!D86/Inputs!D85)</f>
        <v>-9.7021609024373952E-3</v>
      </c>
      <c r="E85" s="18">
        <f>LN(Inputs!E86/Inputs!E85)</f>
        <v>4.1678619244604042E-3</v>
      </c>
      <c r="F85" s="23">
        <f>LN(Inputs!F86/Inputs!F85)</f>
        <v>-3.011507798393E-2</v>
      </c>
      <c r="G85" s="26">
        <f>(Inputs!B86-Inputs!B76)/Inputs!B76</f>
        <v>6.3698405535484073E-2</v>
      </c>
      <c r="H85" s="26">
        <f>(Inputs!C86-Inputs!C76)/Inputs!C76</f>
        <v>-2.5999876712925769E-3</v>
      </c>
      <c r="I85" s="26">
        <f>(Inputs!D86-Inputs!D76)/Inputs!D76</f>
        <v>-5.8469742337684136E-2</v>
      </c>
      <c r="J85" s="26">
        <f>(Inputs!E86-Inputs!E76)/Inputs!E76</f>
        <v>2.6839148164512321E-2</v>
      </c>
      <c r="K85" s="26">
        <f>(Inputs!F86-Inputs!F76)/Inputs!F76</f>
        <v>-2.0586364004618364E-2</v>
      </c>
    </row>
    <row r="86" spans="1:11" x14ac:dyDescent="0.2">
      <c r="A86" s="12">
        <v>41060</v>
      </c>
      <c r="B86" s="18">
        <f>LN(Inputs!B87/Inputs!B86)</f>
        <v>-1.4119006509760779E-2</v>
      </c>
      <c r="C86" s="18">
        <f>LN(Inputs!C87/Inputs!C86)</f>
        <v>5.3038814350138443E-3</v>
      </c>
      <c r="D86" s="18">
        <f>LN(Inputs!D87/Inputs!D86)</f>
        <v>-7.3760418587985772E-4</v>
      </c>
      <c r="E86" s="18">
        <f>LN(Inputs!E87/Inputs!E86)</f>
        <v>-2.1361720456134366E-3</v>
      </c>
      <c r="F86" s="23">
        <f>LN(Inputs!F87/Inputs!F86)</f>
        <v>-1.9127112966976442E-3</v>
      </c>
      <c r="G86" s="26">
        <f>(Inputs!B87-Inputs!B77)/Inputs!B77</f>
        <v>5.3160672203768869E-2</v>
      </c>
      <c r="H86" s="26">
        <f>(Inputs!C87-Inputs!C77)/Inputs!C77</f>
        <v>8.4729607402900895E-3</v>
      </c>
      <c r="I86" s="26">
        <f>(Inputs!D87-Inputs!D77)/Inputs!D77</f>
        <v>-4.479609409538457E-2</v>
      </c>
      <c r="J86" s="26">
        <f>(Inputs!E87-Inputs!E77)/Inputs!E77</f>
        <v>3.953392632807811E-2</v>
      </c>
      <c r="K86" s="26">
        <f>(Inputs!F87-Inputs!F77)/Inputs!F77</f>
        <v>-2.7312169070102928E-2</v>
      </c>
    </row>
    <row r="87" spans="1:11" x14ac:dyDescent="0.2">
      <c r="A87" s="12">
        <v>41061</v>
      </c>
      <c r="B87" s="18">
        <f>LN(Inputs!B88/Inputs!B87)</f>
        <v>-7.5438703592256027E-3</v>
      </c>
      <c r="C87" s="18">
        <f>LN(Inputs!C88/Inputs!C87)</f>
        <v>4.8631098213398893E-3</v>
      </c>
      <c r="D87" s="18">
        <f>LN(Inputs!D88/Inputs!D87)</f>
        <v>7.4321851320712179E-4</v>
      </c>
      <c r="E87" s="18">
        <f>LN(Inputs!E88/Inputs!E87)</f>
        <v>-5.1210379603472437E-3</v>
      </c>
      <c r="F87" s="23">
        <f>LN(Inputs!F88/Inputs!F87)</f>
        <v>5.7269924738485101E-3</v>
      </c>
      <c r="G87" s="26">
        <f>(Inputs!B88-Inputs!B78)/Inputs!B78</f>
        <v>3.3418158459160435E-2</v>
      </c>
      <c r="H87" s="26">
        <f>(Inputs!C88-Inputs!C78)/Inputs!C78</f>
        <v>1.3071303047503507E-2</v>
      </c>
      <c r="I87" s="26">
        <f>(Inputs!D88-Inputs!D78)/Inputs!D78</f>
        <v>-3.2876350972384873E-2</v>
      </c>
      <c r="J87" s="26">
        <f>(Inputs!E88-Inputs!E78)/Inputs!E78</f>
        <v>3.3638564498828558E-2</v>
      </c>
      <c r="K87" s="26">
        <f>(Inputs!F88-Inputs!F78)/Inputs!F78</f>
        <v>-1.8985344595107489E-2</v>
      </c>
    </row>
    <row r="88" spans="1:11" x14ac:dyDescent="0.2">
      <c r="A88" s="12">
        <v>41062</v>
      </c>
      <c r="B88" s="18">
        <f>LN(Inputs!B89/Inputs!B88)</f>
        <v>2.0444195435782757E-3</v>
      </c>
      <c r="C88" s="18">
        <f>LN(Inputs!C89/Inputs!C88)</f>
        <v>-8.8123912224390751E-3</v>
      </c>
      <c r="D88" s="18">
        <f>LN(Inputs!D89/Inputs!D88)</f>
        <v>1.4843556100138575E-3</v>
      </c>
      <c r="E88" s="18">
        <f>LN(Inputs!E89/Inputs!E88)</f>
        <v>-1.109638258595666E-2</v>
      </c>
      <c r="F88" s="23">
        <f>LN(Inputs!F89/Inputs!F88)</f>
        <v>1.1356558685809372E-2</v>
      </c>
      <c r="G88" s="26">
        <f>(Inputs!B89-Inputs!B79)/Inputs!B79</f>
        <v>3.9490556351337344E-2</v>
      </c>
      <c r="H88" s="26">
        <f>(Inputs!C89-Inputs!C79)/Inputs!C79</f>
        <v>1.4044534980150521E-2</v>
      </c>
      <c r="I88" s="26">
        <f>(Inputs!D89-Inputs!D79)/Inputs!D79</f>
        <v>-2.4327707197227245E-2</v>
      </c>
      <c r="J88" s="26">
        <f>(Inputs!E89-Inputs!E79)/Inputs!E79</f>
        <v>3.1442797263965545E-2</v>
      </c>
      <c r="K88" s="26">
        <f>(Inputs!F89-Inputs!F79)/Inputs!F79</f>
        <v>-3.1269789878416755E-3</v>
      </c>
    </row>
    <row r="89" spans="1:11" x14ac:dyDescent="0.2">
      <c r="A89" s="12">
        <v>41065</v>
      </c>
      <c r="B89" s="18">
        <f>LN(Inputs!B90/Inputs!B89)</f>
        <v>7.2245804332749719E-3</v>
      </c>
      <c r="C89" s="18">
        <f>LN(Inputs!C90/Inputs!C89)</f>
        <v>6.3320524840588003E-3</v>
      </c>
      <c r="D89" s="18">
        <f>LN(Inputs!D90/Inputs!D89)</f>
        <v>5.3420242022251688E-3</v>
      </c>
      <c r="E89" s="18">
        <f>LN(Inputs!E90/Inputs!E89)</f>
        <v>-8.047967796340972E-3</v>
      </c>
      <c r="F89" s="23">
        <f>LN(Inputs!F90/Inputs!F89)</f>
        <v>2.0183869332922169E-2</v>
      </c>
      <c r="G89" s="26">
        <f>(Inputs!B90-Inputs!B80)/Inputs!B80</f>
        <v>3.5811868446646633E-2</v>
      </c>
      <c r="H89" s="26">
        <f>(Inputs!C90-Inputs!C80)/Inputs!C80</f>
        <v>1.2255233181381421E-2</v>
      </c>
      <c r="I89" s="26">
        <f>(Inputs!D90-Inputs!D80)/Inputs!D80</f>
        <v>2.7478030870803356E-3</v>
      </c>
      <c r="J89" s="26">
        <f>(Inputs!E90-Inputs!E80)/Inputs!E80</f>
        <v>9.5950602980676772E-3</v>
      </c>
      <c r="K89" s="26">
        <f>(Inputs!F90-Inputs!F80)/Inputs!F80</f>
        <v>1.8791014767706064E-2</v>
      </c>
    </row>
    <row r="90" spans="1:11" x14ac:dyDescent="0.2">
      <c r="A90" s="12">
        <v>41066</v>
      </c>
      <c r="B90" s="18">
        <f>LN(Inputs!B91/Inputs!B90)</f>
        <v>4.0474651602935762E-3</v>
      </c>
      <c r="C90" s="18">
        <f>LN(Inputs!C91/Inputs!C90)</f>
        <v>4.1390904904231324E-4</v>
      </c>
      <c r="D90" s="18">
        <f>LN(Inputs!D91/Inputs!D90)</f>
        <v>-8.1993497522300069E-4</v>
      </c>
      <c r="E90" s="18">
        <f>LN(Inputs!E91/Inputs!E90)</f>
        <v>1.3959810120704581E-4</v>
      </c>
      <c r="F90" s="23">
        <f>LN(Inputs!F91/Inputs!F90)</f>
        <v>1.646395416536283E-2</v>
      </c>
      <c r="G90" s="26">
        <f>(Inputs!B91-Inputs!B81)/Inputs!B81</f>
        <v>2.6962652036704209E-2</v>
      </c>
      <c r="H90" s="26">
        <f>(Inputs!C91-Inputs!C81)/Inputs!C81</f>
        <v>1.6828010260056963E-2</v>
      </c>
      <c r="I90" s="26">
        <f>(Inputs!D91-Inputs!D81)/Inputs!D81</f>
        <v>-1.1366881546377781E-4</v>
      </c>
      <c r="J90" s="26">
        <f>(Inputs!E91-Inputs!E81)/Inputs!E81</f>
        <v>1.7621881995085222E-2</v>
      </c>
      <c r="K90" s="26">
        <f>(Inputs!F91-Inputs!F81)/Inputs!F81</f>
        <v>5.1176196434179748E-2</v>
      </c>
    </row>
    <row r="91" spans="1:11" x14ac:dyDescent="0.2">
      <c r="A91" s="12">
        <v>41067</v>
      </c>
      <c r="B91" s="18">
        <f>LN(Inputs!B92/Inputs!B91)</f>
        <v>-9.0927921207048588E-4</v>
      </c>
      <c r="C91" s="18">
        <f>LN(Inputs!C92/Inputs!C91)</f>
        <v>1.3458893845437962E-2</v>
      </c>
      <c r="D91" s="18">
        <f>LN(Inputs!D92/Inputs!D91)</f>
        <v>1.7211092629277358E-3</v>
      </c>
      <c r="E91" s="18">
        <f>LN(Inputs!E92/Inputs!E91)</f>
        <v>1.6098019597237723E-2</v>
      </c>
      <c r="F91" s="23">
        <f>LN(Inputs!F92/Inputs!F91)</f>
        <v>6.0294193322029807E-3</v>
      </c>
      <c r="G91" s="26">
        <f>(Inputs!B92-Inputs!B82)/Inputs!B82</f>
        <v>1.0623058341911731E-2</v>
      </c>
      <c r="H91" s="26">
        <f>(Inputs!C92-Inputs!C82)/Inputs!C82</f>
        <v>1.5650964345669403E-2</v>
      </c>
      <c r="I91" s="26">
        <f>(Inputs!D92-Inputs!D82)/Inputs!D82</f>
        <v>-7.6033435069212379E-3</v>
      </c>
      <c r="J91" s="26">
        <f>(Inputs!E92-Inputs!E82)/Inputs!E82</f>
        <v>1.1373580653686861E-2</v>
      </c>
      <c r="K91" s="26">
        <f>(Inputs!F92-Inputs!F82)/Inputs!F82</f>
        <v>4.491211926248781E-2</v>
      </c>
    </row>
    <row r="92" spans="1:11" x14ac:dyDescent="0.2">
      <c r="A92" s="12">
        <v>41068</v>
      </c>
      <c r="B92" s="18">
        <f>LN(Inputs!B93/Inputs!B92)</f>
        <v>7.1504405032369149E-3</v>
      </c>
      <c r="C92" s="18">
        <f>LN(Inputs!C93/Inputs!C92)</f>
        <v>-9.9486434533831609E-3</v>
      </c>
      <c r="D92" s="18">
        <f>LN(Inputs!D93/Inputs!D92)</f>
        <v>5.5533377387455363E-3</v>
      </c>
      <c r="E92" s="18">
        <f>LN(Inputs!E93/Inputs!E92)</f>
        <v>4.1182817122835977E-4</v>
      </c>
      <c r="F92" s="23">
        <f>LN(Inputs!F93/Inputs!F92)</f>
        <v>-6.9370622078924376E-3</v>
      </c>
      <c r="G92" s="26">
        <f>(Inputs!B93-Inputs!B83)/Inputs!B83</f>
        <v>3.0097651791327954E-4</v>
      </c>
      <c r="H92" s="26">
        <f>(Inputs!C93-Inputs!C83)/Inputs!C83</f>
        <v>5.9096613854707119E-3</v>
      </c>
      <c r="I92" s="26">
        <f>(Inputs!D93-Inputs!D83)/Inputs!D83</f>
        <v>3.5092849687148133E-3</v>
      </c>
      <c r="J92" s="26">
        <f>(Inputs!E93-Inputs!E83)/Inputs!E83</f>
        <v>4.5638133505090323E-3</v>
      </c>
      <c r="K92" s="26">
        <f>(Inputs!F93-Inputs!F83)/Inputs!F83</f>
        <v>5.4776726059602111E-3</v>
      </c>
    </row>
    <row r="93" spans="1:11" x14ac:dyDescent="0.2">
      <c r="A93" s="12">
        <v>41069</v>
      </c>
      <c r="B93" s="18">
        <f>LN(Inputs!B94/Inputs!B93)</f>
        <v>-8.2627280991755311E-3</v>
      </c>
      <c r="C93" s="18">
        <f>LN(Inputs!C94/Inputs!C93)</f>
        <v>-1.8831877650559471E-2</v>
      </c>
      <c r="D93" s="18">
        <f>LN(Inputs!D94/Inputs!D93)</f>
        <v>-3.5080807506637267E-3</v>
      </c>
      <c r="E93" s="18">
        <f>LN(Inputs!E94/Inputs!E93)</f>
        <v>-1.2666063520067175E-2</v>
      </c>
      <c r="F93" s="23">
        <f>LN(Inputs!F94/Inputs!F93)</f>
        <v>-2.5131651987503813E-2</v>
      </c>
      <c r="G93" s="26">
        <f>(Inputs!B94-Inputs!B84)/Inputs!B84</f>
        <v>-1.5735346229322985E-2</v>
      </c>
      <c r="H93" s="26">
        <f>(Inputs!C94-Inputs!C84)/Inputs!C84</f>
        <v>-1.2139204702442265E-2</v>
      </c>
      <c r="I93" s="26">
        <f>(Inputs!D94-Inputs!D84)/Inputs!D84</f>
        <v>-4.2863479431038435E-3</v>
      </c>
      <c r="J93" s="26">
        <f>(Inputs!E94-Inputs!E84)/Inputs!E84</f>
        <v>-6.5044772033949717E-3</v>
      </c>
      <c r="K93" s="26">
        <f>(Inputs!F94-Inputs!F84)/Inputs!F84</f>
        <v>-1.1656340764709301E-2</v>
      </c>
    </row>
    <row r="94" spans="1:11" x14ac:dyDescent="0.2">
      <c r="A94" s="12">
        <v>41072</v>
      </c>
      <c r="B94" s="18">
        <f>LN(Inputs!B95/Inputs!B94)</f>
        <v>-1.5191415779055976E-2</v>
      </c>
      <c r="C94" s="18">
        <f>LN(Inputs!C95/Inputs!C94)</f>
        <v>-1.0771083181145986E-2</v>
      </c>
      <c r="D94" s="18">
        <f>LN(Inputs!D95/Inputs!D94)</f>
        <v>5.1356045308150432E-3</v>
      </c>
      <c r="E94" s="18">
        <f>LN(Inputs!E95/Inputs!E94)</f>
        <v>-1.4605788371337982E-3</v>
      </c>
      <c r="F94" s="23">
        <f>LN(Inputs!F95/Inputs!F94)</f>
        <v>-1.1236003540143964E-2</v>
      </c>
      <c r="G94" s="26">
        <f>(Inputs!B95-Inputs!B85)/Inputs!B85</f>
        <v>-2.9995118278427484E-2</v>
      </c>
      <c r="H94" s="26">
        <f>(Inputs!C95-Inputs!C85)/Inputs!C85</f>
        <v>-3.0767837245331199E-2</v>
      </c>
      <c r="I94" s="26">
        <f>(Inputs!D95-Inputs!D85)/Inputs!D85</f>
        <v>5.2254744594739111E-3</v>
      </c>
      <c r="J94" s="26">
        <f>(Inputs!E95-Inputs!E85)/Inputs!E85</f>
        <v>-1.9517905340790311E-2</v>
      </c>
      <c r="K94" s="26">
        <f>(Inputs!F95-Inputs!F85)/Inputs!F85</f>
        <v>-1.5451100760806819E-2</v>
      </c>
    </row>
    <row r="95" spans="1:11" x14ac:dyDescent="0.2">
      <c r="A95" s="12">
        <v>41073</v>
      </c>
      <c r="B95" s="18">
        <f>LN(Inputs!B96/Inputs!B95)</f>
        <v>1.2321523002325468E-3</v>
      </c>
      <c r="C95" s="18">
        <f>LN(Inputs!C96/Inputs!C95)</f>
        <v>-8.4956117843481508E-4</v>
      </c>
      <c r="D95" s="18">
        <f>LN(Inputs!D96/Inputs!D95)</f>
        <v>-3.9104480194913872E-3</v>
      </c>
      <c r="E95" s="18">
        <f>LN(Inputs!E96/Inputs!E95)</f>
        <v>-1.2524449552705574E-4</v>
      </c>
      <c r="F95" s="23">
        <f>LN(Inputs!F96/Inputs!F95)</f>
        <v>-2.9624728040167473E-2</v>
      </c>
      <c r="G95" s="26">
        <f>(Inputs!B96-Inputs!B86)/Inputs!B86</f>
        <v>-2.4033719680335186E-2</v>
      </c>
      <c r="H95" s="26">
        <f>(Inputs!C96-Inputs!C86)/Inputs!C86</f>
        <v>-1.8665314633332913E-2</v>
      </c>
      <c r="I95" s="26">
        <f>(Inputs!D96-Inputs!D86)/Inputs!D86</f>
        <v>1.1064343996578879E-2</v>
      </c>
      <c r="J95" s="26">
        <f>(Inputs!E96-Inputs!E86)/Inputs!E86</f>
        <v>-2.3718196715907747E-2</v>
      </c>
      <c r="K95" s="26">
        <f>(Inputs!F96-Inputs!F86)/Inputs!F86</f>
        <v>-1.4968208880105785E-2</v>
      </c>
    </row>
    <row r="96" spans="1:11" x14ac:dyDescent="0.2">
      <c r="A96" s="12">
        <v>41074</v>
      </c>
      <c r="B96" s="18">
        <f>LN(Inputs!B97/Inputs!B96)</f>
        <v>-3.2888536280110234E-3</v>
      </c>
      <c r="C96" s="18">
        <f>LN(Inputs!C97/Inputs!C96)</f>
        <v>-8.2157272179326189E-3</v>
      </c>
      <c r="D96" s="18">
        <f>LN(Inputs!D97/Inputs!D96)</f>
        <v>-2.1245607565075052E-3</v>
      </c>
      <c r="E96" s="18">
        <f>LN(Inputs!E97/Inputs!E96)</f>
        <v>9.0449146313955687E-4</v>
      </c>
      <c r="F96" s="23">
        <f>LN(Inputs!F97/Inputs!F96)</f>
        <v>7.0876326031778054E-3</v>
      </c>
      <c r="G96" s="26">
        <f>(Inputs!B97-Inputs!B87)/Inputs!B87</f>
        <v>-1.3406411847598953E-2</v>
      </c>
      <c r="H96" s="26">
        <f>(Inputs!C97-Inputs!C87)/Inputs!C87</f>
        <v>-3.1843294251633042E-2</v>
      </c>
      <c r="I96" s="26">
        <f>(Inputs!D97-Inputs!D87)/Inputs!D87</f>
        <v>9.6630136781308378E-3</v>
      </c>
      <c r="J96" s="26">
        <f>(Inputs!E97-Inputs!E87)/Inputs!E87</f>
        <v>-2.07451345121798E-2</v>
      </c>
      <c r="K96" s="26">
        <f>(Inputs!F97-Inputs!F87)/Inputs!F87</f>
        <v>-6.0625672064545718E-3</v>
      </c>
    </row>
    <row r="97" spans="1:11" x14ac:dyDescent="0.2">
      <c r="A97" s="12">
        <v>41075</v>
      </c>
      <c r="B97" s="18">
        <f>LN(Inputs!B98/Inputs!B97)</f>
        <v>4.2120975674722061E-3</v>
      </c>
      <c r="C97" s="18">
        <f>LN(Inputs!C98/Inputs!C97)</f>
        <v>7.8968168283301676E-3</v>
      </c>
      <c r="D97" s="18">
        <f>LN(Inputs!D98/Inputs!D97)</f>
        <v>1.7980002892161442E-3</v>
      </c>
      <c r="E97" s="18">
        <f>LN(Inputs!E98/Inputs!E97)</f>
        <v>-1.1978199566912194E-2</v>
      </c>
      <c r="F97" s="23">
        <f>LN(Inputs!F98/Inputs!F97)</f>
        <v>2.7858697292348151E-2</v>
      </c>
      <c r="G97" s="26">
        <f>(Inputs!B98-Inputs!B88)/Inputs!B88</f>
        <v>-1.7396063380099751E-3</v>
      </c>
      <c r="H97" s="26">
        <f>(Inputs!C98-Inputs!C88)/Inputs!C88</f>
        <v>-2.8901730804745816E-2</v>
      </c>
      <c r="I97" s="26">
        <f>(Inputs!D98-Inputs!D88)/Inputs!D88</f>
        <v>1.072854968005737E-2</v>
      </c>
      <c r="J97" s="26">
        <f>(Inputs!E98-Inputs!E88)/Inputs!E88</f>
        <v>-2.743707330436777E-2</v>
      </c>
      <c r="K97" s="26">
        <f>(Inputs!F98-Inputs!F88)/Inputs!F88</f>
        <v>1.6180189840146714E-2</v>
      </c>
    </row>
    <row r="98" spans="1:11" x14ac:dyDescent="0.2">
      <c r="A98" s="12">
        <v>41076</v>
      </c>
      <c r="B98" s="18">
        <f>LN(Inputs!B99/Inputs!B98)</f>
        <v>-2.3020812335311662E-2</v>
      </c>
      <c r="C98" s="18">
        <f>LN(Inputs!C99/Inputs!C98)</f>
        <v>-8.4324807189194717E-3</v>
      </c>
      <c r="D98" s="18">
        <f>LN(Inputs!D99/Inputs!D98)</f>
        <v>-1.6344398921626846E-3</v>
      </c>
      <c r="E98" s="18">
        <f>LN(Inputs!E99/Inputs!E98)</f>
        <v>-2.6590655137097945E-2</v>
      </c>
      <c r="F98" s="23">
        <f>LN(Inputs!F99/Inputs!F98)</f>
        <v>2.2230017196857608E-2</v>
      </c>
      <c r="G98" s="26">
        <f>(Inputs!B99-Inputs!B89)/Inputs!B89</f>
        <v>-2.6450251826790432E-2</v>
      </c>
      <c r="H98" s="26">
        <f>(Inputs!C99-Inputs!C89)/Inputs!C89</f>
        <v>-2.853273028318001E-2</v>
      </c>
      <c r="I98" s="26">
        <f>(Inputs!D99-Inputs!D89)/Inputs!D89</f>
        <v>7.5812045394829377E-3</v>
      </c>
      <c r="J98" s="26">
        <f>(Inputs!E99-Inputs!E89)/Inputs!E89</f>
        <v>-4.2390086185823371E-2</v>
      </c>
      <c r="K98" s="26">
        <f>(Inputs!F99-Inputs!F89)/Inputs!F89</f>
        <v>2.7289873858353648E-2</v>
      </c>
    </row>
    <row r="99" spans="1:11" x14ac:dyDescent="0.2">
      <c r="A99" s="12">
        <v>41079</v>
      </c>
      <c r="B99" s="18">
        <f>LN(Inputs!B100/Inputs!B99)</f>
        <v>-2.4154996832587267E-3</v>
      </c>
      <c r="C99" s="18">
        <f>LN(Inputs!C100/Inputs!C99)</f>
        <v>1.1298162070908392E-2</v>
      </c>
      <c r="D99" s="18">
        <f>LN(Inputs!D100/Inputs!D99)</f>
        <v>9.3615280859918552E-3</v>
      </c>
      <c r="E99" s="18">
        <f>LN(Inputs!E100/Inputs!E99)</f>
        <v>2.8728299210172472E-3</v>
      </c>
      <c r="F99" s="23">
        <f>LN(Inputs!F100/Inputs!F99)</f>
        <v>2.0251472537170377E-2</v>
      </c>
      <c r="G99" s="26">
        <f>(Inputs!B100-Inputs!B90)/Inputs!B90</f>
        <v>-3.5790257862034713E-2</v>
      </c>
      <c r="H99" s="26">
        <f>(Inputs!C100-Inputs!C90)/Inputs!C90</f>
        <v>-2.3696318225312749E-2</v>
      </c>
      <c r="I99" s="26">
        <f>(Inputs!D100-Inputs!D90)/Inputs!D90</f>
        <v>1.1639331469087768E-2</v>
      </c>
      <c r="J99" s="26">
        <f>(Inputs!E100-Inputs!E90)/Inputs!E90</f>
        <v>-3.187490947247075E-2</v>
      </c>
      <c r="K99" s="26">
        <f>(Inputs!F100-Inputs!F90)/Inputs!F90</f>
        <v>2.73593242930277E-2</v>
      </c>
    </row>
    <row r="100" spans="1:11" x14ac:dyDescent="0.2">
      <c r="A100" s="12">
        <v>41080</v>
      </c>
      <c r="B100" s="18">
        <f>LN(Inputs!B101/Inputs!B100)</f>
        <v>8.481165140922297E-3</v>
      </c>
      <c r="C100" s="18">
        <f>LN(Inputs!C101/Inputs!C100)</f>
        <v>8.0229079595665557E-3</v>
      </c>
      <c r="D100" s="18">
        <f>LN(Inputs!D101/Inputs!D100)</f>
        <v>-6.4215305704063818E-3</v>
      </c>
      <c r="E100" s="18">
        <f>LN(Inputs!E101/Inputs!E100)</f>
        <v>3.2094151413912036E-3</v>
      </c>
      <c r="F100" s="23">
        <f>LN(Inputs!F101/Inputs!F100)</f>
        <v>2.1608288578164169E-2</v>
      </c>
      <c r="G100" s="26">
        <f>(Inputs!B101-Inputs!B91)/Inputs!B91</f>
        <v>-3.1505750054530754E-2</v>
      </c>
      <c r="H100" s="26">
        <f>(Inputs!C101-Inputs!C91)/Inputs!C91</f>
        <v>-1.6239290293821495E-2</v>
      </c>
      <c r="I100" s="26">
        <f>(Inputs!D101-Inputs!D91)/Inputs!D91</f>
        <v>5.9883789974845177E-3</v>
      </c>
      <c r="J100" s="26">
        <f>(Inputs!E101-Inputs!E91)/Inputs!E91</f>
        <v>-2.8898376203780021E-2</v>
      </c>
      <c r="K100" s="26">
        <f>(Inputs!F101-Inputs!F91)/Inputs!F91</f>
        <v>3.2658021669462245E-2</v>
      </c>
    </row>
    <row r="101" spans="1:11" x14ac:dyDescent="0.2">
      <c r="A101" s="12">
        <v>41081</v>
      </c>
      <c r="B101" s="18">
        <f>LN(Inputs!B102/Inputs!B101)</f>
        <v>-3.7602912863371881E-3</v>
      </c>
      <c r="C101" s="18">
        <f>LN(Inputs!C102/Inputs!C101)</f>
        <v>-1.1101285414742937E-2</v>
      </c>
      <c r="D101" s="18">
        <f>LN(Inputs!D102/Inputs!D101)</f>
        <v>-1.6526578488141635E-2</v>
      </c>
      <c r="E101" s="18">
        <f>LN(Inputs!E102/Inputs!E101)</f>
        <v>2.1817433282053642E-3</v>
      </c>
      <c r="F101" s="23">
        <f>LN(Inputs!F102/Inputs!F101)</f>
        <v>-7.6427344512937324E-3</v>
      </c>
      <c r="G101" s="26">
        <f>(Inputs!B102-Inputs!B92)/Inputs!B92</f>
        <v>-3.4263006501628383E-2</v>
      </c>
      <c r="H101" s="26">
        <f>(Inputs!C102-Inputs!C92)/Inputs!C92</f>
        <v>-4.0106340448446048E-2</v>
      </c>
      <c r="I101" s="26">
        <f>(Inputs!D102-Inputs!D92)/Inputs!D92</f>
        <v>-1.2202110883861176E-2</v>
      </c>
      <c r="J101" s="26">
        <f>(Inputs!E102-Inputs!E92)/Inputs!E92</f>
        <v>-4.2318896266205358E-2</v>
      </c>
      <c r="K101" s="26">
        <f>(Inputs!F102-Inputs!F92)/Inputs!F92</f>
        <v>1.8635440269603721E-2</v>
      </c>
    </row>
    <row r="102" spans="1:11" x14ac:dyDescent="0.2">
      <c r="A102" s="12">
        <v>41082</v>
      </c>
      <c r="B102" s="18">
        <f>LN(Inputs!B103/Inputs!B102)</f>
        <v>5.7394569525923821E-3</v>
      </c>
      <c r="C102" s="18">
        <f>LN(Inputs!C103/Inputs!C102)</f>
        <v>1.7389995929412889E-2</v>
      </c>
      <c r="D102" s="18">
        <f>LN(Inputs!D103/Inputs!D102)</f>
        <v>4.8795409172830368E-3</v>
      </c>
      <c r="E102" s="18">
        <f>LN(Inputs!E103/Inputs!E102)</f>
        <v>6.3029986440496693E-3</v>
      </c>
      <c r="F102" s="23">
        <f>LN(Inputs!F103/Inputs!F102)</f>
        <v>2.1600431172396836E-2</v>
      </c>
      <c r="G102" s="26">
        <f>(Inputs!B103-Inputs!B93)/Inputs!B93</f>
        <v>-3.5624684635068876E-2</v>
      </c>
      <c r="H102" s="26">
        <f>(Inputs!C103-Inputs!C93)/Inputs!C93</f>
        <v>-1.350214963447862E-2</v>
      </c>
      <c r="I102" s="26">
        <f>(Inputs!D103-Inputs!D93)/Inputs!D93</f>
        <v>-1.2867461780962611E-2</v>
      </c>
      <c r="J102" s="26">
        <f>(Inputs!E103-Inputs!E93)/Inputs!E93</f>
        <v>-3.6660382355779023E-2</v>
      </c>
      <c r="K102" s="26">
        <f>(Inputs!F103-Inputs!F93)/Inputs!F93</f>
        <v>4.8123498840467703E-2</v>
      </c>
    </row>
    <row r="103" spans="1:11" x14ac:dyDescent="0.2">
      <c r="A103" s="12">
        <v>41083</v>
      </c>
      <c r="B103" s="18">
        <f>LN(Inputs!B104/Inputs!B103)</f>
        <v>-2.8497850602296704E-2</v>
      </c>
      <c r="C103" s="18">
        <f>LN(Inputs!C104/Inputs!C103)</f>
        <v>-4.5311767658086359E-2</v>
      </c>
      <c r="D103" s="18">
        <f>LN(Inputs!D104/Inputs!D103)</f>
        <v>-1.4710491253122638E-2</v>
      </c>
      <c r="E103" s="18">
        <f>LN(Inputs!E104/Inputs!E103)</f>
        <v>-3.8709673820732572E-2</v>
      </c>
      <c r="F103" s="23">
        <f>LN(Inputs!F104/Inputs!F103)</f>
        <v>-4.8819028708727064E-2</v>
      </c>
      <c r="G103" s="26">
        <f>(Inputs!B104-Inputs!B94)/Inputs!B94</f>
        <v>-5.4942825642590586E-2</v>
      </c>
      <c r="H103" s="26">
        <f>(Inputs!C104-Inputs!C94)/Inputs!C94</f>
        <v>-3.9281678329620748E-2</v>
      </c>
      <c r="I103" s="26">
        <f>(Inputs!D104-Inputs!D94)/Inputs!D94</f>
        <v>-2.3864016733183304E-2</v>
      </c>
      <c r="J103" s="26">
        <f>(Inputs!E104-Inputs!E94)/Inputs!E94</f>
        <v>-6.1425339734621734E-2</v>
      </c>
      <c r="K103" s="26">
        <f>(Inputs!F104-Inputs!F94)/Inputs!F94</f>
        <v>2.3587941383651955E-2</v>
      </c>
    </row>
    <row r="104" spans="1:11" x14ac:dyDescent="0.2">
      <c r="A104" s="12">
        <v>41086</v>
      </c>
      <c r="B104" s="18">
        <f>LN(Inputs!B105/Inputs!B104)</f>
        <v>-1.4668371567867319E-2</v>
      </c>
      <c r="C104" s="18">
        <f>LN(Inputs!C105/Inputs!C104)</f>
        <v>-2.6588555360409823E-2</v>
      </c>
      <c r="D104" s="18">
        <f>LN(Inputs!D105/Inputs!D104)</f>
        <v>-2.6641055579800184E-2</v>
      </c>
      <c r="E104" s="18">
        <f>LN(Inputs!E105/Inputs!E104)</f>
        <v>-1.0361186416467162E-2</v>
      </c>
      <c r="F104" s="23">
        <f>LN(Inputs!F105/Inputs!F104)</f>
        <v>-3.0478065847014704E-2</v>
      </c>
      <c r="G104" s="26">
        <f>(Inputs!B105-Inputs!B95)/Inputs!B95</f>
        <v>-5.4448389663634453E-2</v>
      </c>
      <c r="H104" s="26">
        <f>(Inputs!C105-Inputs!C95)/Inputs!C95</f>
        <v>-5.435826259272554E-2</v>
      </c>
      <c r="I104" s="26">
        <f>(Inputs!D105-Inputs!D95)/Inputs!D95</f>
        <v>-5.4394707402262432E-2</v>
      </c>
      <c r="J104" s="26">
        <f>(Inputs!E105-Inputs!E95)/Inputs!E95</f>
        <v>-6.9742157199917096E-2</v>
      </c>
      <c r="K104" s="26">
        <f>(Inputs!F105-Inputs!F95)/Inputs!F95</f>
        <v>4.0802841173871122E-3</v>
      </c>
    </row>
    <row r="105" spans="1:11" x14ac:dyDescent="0.2">
      <c r="A105" s="12">
        <v>41087</v>
      </c>
      <c r="B105" s="18">
        <f>LN(Inputs!B106/Inputs!B105)</f>
        <v>1.6700488915347245E-2</v>
      </c>
      <c r="C105" s="18">
        <f>LN(Inputs!C106/Inputs!C105)</f>
        <v>1.5043019680559426E-2</v>
      </c>
      <c r="D105" s="18">
        <f>LN(Inputs!D106/Inputs!D105)</f>
        <v>1.8739924477595614E-2</v>
      </c>
      <c r="E105" s="18">
        <f>LN(Inputs!E106/Inputs!E105)</f>
        <v>1.7474253287783362E-2</v>
      </c>
      <c r="F105" s="23">
        <f>LN(Inputs!F106/Inputs!F105)</f>
        <v>3.8330627280298332E-2</v>
      </c>
      <c r="G105" s="26">
        <f>(Inputs!B106-Inputs!B96)/Inputs!B96</f>
        <v>-3.9708572740888161E-2</v>
      </c>
      <c r="H105" s="26">
        <f>(Inputs!C106-Inputs!C96)/Inputs!C96</f>
        <v>-3.9209517334962703E-2</v>
      </c>
      <c r="I105" s="26">
        <f>(Inputs!D106-Inputs!D96)/Inputs!D96</f>
        <v>-3.2731987091996408E-2</v>
      </c>
      <c r="J105" s="26">
        <f>(Inputs!E106-Inputs!E96)/Inputs!E96</f>
        <v>-5.3225167326348972E-2</v>
      </c>
      <c r="K105" s="26">
        <f>(Inputs!F106-Inputs!F96)/Inputs!F96</f>
        <v>7.4684723020684393E-2</v>
      </c>
    </row>
    <row r="106" spans="1:11" x14ac:dyDescent="0.2">
      <c r="A106" s="12">
        <v>41088</v>
      </c>
      <c r="B106" s="18">
        <f>LN(Inputs!B107/Inputs!B106)</f>
        <v>8.6174138313228708E-3</v>
      </c>
      <c r="C106" s="18">
        <f>LN(Inputs!C107/Inputs!C106)</f>
        <v>1.8735077883713838E-2</v>
      </c>
      <c r="D106" s="18">
        <f>LN(Inputs!D107/Inputs!D106)</f>
        <v>8.3196908671744393E-3</v>
      </c>
      <c r="E106" s="18">
        <f>LN(Inputs!E107/Inputs!E106)</f>
        <v>5.9671138612695041E-3</v>
      </c>
      <c r="F106" s="23">
        <f>LN(Inputs!F107/Inputs!F106)</f>
        <v>4.5575988327666829E-2</v>
      </c>
      <c r="G106" s="26">
        <f>(Inputs!B107-Inputs!B97)/Inputs!B97</f>
        <v>-2.8206750154827012E-2</v>
      </c>
      <c r="H106" s="26">
        <f>(Inputs!C107-Inputs!C97)/Inputs!C97</f>
        <v>-1.296335127035562E-2</v>
      </c>
      <c r="I106" s="26">
        <f>(Inputs!D107-Inputs!D97)/Inputs!D97</f>
        <v>-2.2576656477327414E-2</v>
      </c>
      <c r="J106" s="26">
        <f>(Inputs!E107-Inputs!E97)/Inputs!E97</f>
        <v>-4.8419850363235699E-2</v>
      </c>
      <c r="K106" s="26">
        <f>(Inputs!F107-Inputs!F97)/Inputs!F97</f>
        <v>0.11685387612448858</v>
      </c>
    </row>
    <row r="107" spans="1:11" x14ac:dyDescent="0.2">
      <c r="A107" s="12">
        <v>41089</v>
      </c>
      <c r="B107" s="18">
        <f>LN(Inputs!B108/Inputs!B107)</f>
        <v>1.2631742534811096E-2</v>
      </c>
      <c r="C107" s="18">
        <f>LN(Inputs!C108/Inputs!C107)</f>
        <v>-4.5182228070496148E-2</v>
      </c>
      <c r="D107" s="18">
        <f>LN(Inputs!D108/Inputs!D107)</f>
        <v>7.0882837771440938E-3</v>
      </c>
      <c r="E107" s="18">
        <f>LN(Inputs!E108/Inputs!E107)</f>
        <v>1.1611717690988023E-2</v>
      </c>
      <c r="F107" s="23">
        <f>LN(Inputs!F108/Inputs!F107)</f>
        <v>2.0484411331804796E-2</v>
      </c>
      <c r="G107" s="26">
        <f>(Inputs!B108-Inputs!B98)/Inputs!B98</f>
        <v>-1.9990053716431776E-2</v>
      </c>
      <c r="H107" s="26">
        <f>(Inputs!C108-Inputs!C98)/Inputs!C98</f>
        <v>-6.3988160642659456E-2</v>
      </c>
      <c r="I107" s="26">
        <f>(Inputs!D108-Inputs!D98)/Inputs!D98</f>
        <v>-1.7392108128814036E-2</v>
      </c>
      <c r="J107" s="26">
        <f>(Inputs!E108-Inputs!E98)/Inputs!E98</f>
        <v>-2.5705289410410809E-2</v>
      </c>
      <c r="K107" s="26">
        <f>(Inputs!F108-Inputs!F98)/Inputs!F98</f>
        <v>0.10864816906654162</v>
      </c>
    </row>
    <row r="108" spans="1:11" x14ac:dyDescent="0.2">
      <c r="A108" s="12">
        <v>41090</v>
      </c>
      <c r="B108" s="18">
        <f>LN(Inputs!B109/Inputs!B108)</f>
        <v>3.0288662449506312E-3</v>
      </c>
      <c r="C108" s="18">
        <f>LN(Inputs!C109/Inputs!C108)</f>
        <v>8.9311489920573268E-3</v>
      </c>
      <c r="D108" s="18">
        <f>LN(Inputs!D109/Inputs!D108)</f>
        <v>4.9857771862597887E-4</v>
      </c>
      <c r="E108" s="18">
        <f>LN(Inputs!E109/Inputs!E108)</f>
        <v>1.0220738591881984E-2</v>
      </c>
      <c r="F108" s="23">
        <f>LN(Inputs!F109/Inputs!F108)</f>
        <v>1.3704680945941921E-2</v>
      </c>
      <c r="G108" s="26">
        <f>(Inputs!B109-Inputs!B99)/Inputs!B99</f>
        <v>5.8743069483670057E-3</v>
      </c>
      <c r="H108" s="26">
        <f>(Inputs!C109-Inputs!C99)/Inputs!C99</f>
        <v>-4.7593675679268976E-2</v>
      </c>
      <c r="I108" s="26">
        <f>(Inputs!D109-Inputs!D99)/Inputs!D99</f>
        <v>-1.529395128371229E-2</v>
      </c>
      <c r="J108" s="26">
        <f>(Inputs!E109-Inputs!E99)/Inputs!E99</f>
        <v>1.0828154909524788E-2</v>
      </c>
      <c r="K108" s="26">
        <f>(Inputs!F109-Inputs!F99)/Inputs!F99</f>
        <v>9.9236745419733888E-2</v>
      </c>
    </row>
    <row r="109" spans="1:11" x14ac:dyDescent="0.2">
      <c r="A109" s="12">
        <v>41094</v>
      </c>
      <c r="B109" s="18">
        <f>LN(Inputs!B110/Inputs!B109)</f>
        <v>-9.4298462954958678E-3</v>
      </c>
      <c r="C109" s="18">
        <f>LN(Inputs!C110/Inputs!C109)</f>
        <v>-6.8891378332258633E-3</v>
      </c>
      <c r="D109" s="18">
        <f>LN(Inputs!D110/Inputs!D109)</f>
        <v>2.9856010729227968E-3</v>
      </c>
      <c r="E109" s="18">
        <f>LN(Inputs!E110/Inputs!E109)</f>
        <v>-6.1112399644329546E-3</v>
      </c>
      <c r="F109" s="23">
        <f>LN(Inputs!F110/Inputs!F109)</f>
        <v>-2.7814882392309111E-3</v>
      </c>
      <c r="G109" s="26">
        <f>(Inputs!B110-Inputs!B100)/Inputs!B100</f>
        <v>-1.1565568041031679E-3</v>
      </c>
      <c r="H109" s="26">
        <f>(Inputs!C110-Inputs!C100)/Inputs!C100</f>
        <v>-6.4758808271870472E-2</v>
      </c>
      <c r="I109" s="26">
        <f>(Inputs!D110-Inputs!D100)/Inputs!D100</f>
        <v>-2.1552392296368957E-2</v>
      </c>
      <c r="J109" s="26">
        <f>(Inputs!E110-Inputs!E100)/Inputs!E100</f>
        <v>1.7874759779671085E-3</v>
      </c>
      <c r="K109" s="26">
        <f>(Inputs!F110-Inputs!F100)/Inputs!F100</f>
        <v>7.4207424789482834E-2</v>
      </c>
    </row>
    <row r="110" spans="1:11" x14ac:dyDescent="0.2">
      <c r="A110" s="12">
        <v>41095</v>
      </c>
      <c r="B110" s="18">
        <f>LN(Inputs!B111/Inputs!B110)</f>
        <v>5.668691558351948E-3</v>
      </c>
      <c r="C110" s="18">
        <f>LN(Inputs!C111/Inputs!C110)</f>
        <v>-1.3952567298872426E-2</v>
      </c>
      <c r="D110" s="18">
        <f>LN(Inputs!D111/Inputs!D110)</f>
        <v>-1.0773566990889786E-3</v>
      </c>
      <c r="E110" s="18">
        <f>LN(Inputs!E111/Inputs!E110)</f>
        <v>4.0496464316303752E-3</v>
      </c>
      <c r="F110" s="23">
        <f>LN(Inputs!F111/Inputs!F110)</f>
        <v>-9.2349048338854472E-3</v>
      </c>
      <c r="G110" s="26">
        <f>(Inputs!B111-Inputs!B101)/Inputs!B101</f>
        <v>-3.961830872466131E-3</v>
      </c>
      <c r="H110" s="26">
        <f>(Inputs!C111-Inputs!C101)/Inputs!C101</f>
        <v>-8.5086999044542477E-2</v>
      </c>
      <c r="I110" s="26">
        <f>(Inputs!D111-Inputs!D101)/Inputs!D101</f>
        <v>-1.6309400906427903E-2</v>
      </c>
      <c r="J110" s="26">
        <f>(Inputs!E111-Inputs!E101)/Inputs!E101</f>
        <v>2.6295628857960019E-3</v>
      </c>
      <c r="K110" s="26">
        <f>(Inputs!F111-Inputs!F101)/Inputs!F101</f>
        <v>4.1581172735386765E-2</v>
      </c>
    </row>
    <row r="111" spans="1:11" x14ac:dyDescent="0.2">
      <c r="A111" s="12">
        <v>41096</v>
      </c>
      <c r="B111" s="18">
        <f>LN(Inputs!B112/Inputs!B111)</f>
        <v>4.2826788220290315E-3</v>
      </c>
      <c r="C111" s="18">
        <f>LN(Inputs!C112/Inputs!C111)</f>
        <v>1.1223275526692439E-2</v>
      </c>
      <c r="D111" s="18">
        <f>LN(Inputs!D112/Inputs!D111)</f>
        <v>2.4013891362576738E-3</v>
      </c>
      <c r="E111" s="18">
        <f>LN(Inputs!E112/Inputs!E111)</f>
        <v>-3.4598887333219552E-3</v>
      </c>
      <c r="F111" s="23">
        <f>LN(Inputs!F112/Inputs!F111)</f>
        <v>-4.7907496887176449E-3</v>
      </c>
      <c r="G111" s="26">
        <f>(Inputs!B112-Inputs!B102)/Inputs!B102</f>
        <v>4.0815774347070762E-3</v>
      </c>
      <c r="H111" s="26">
        <f>(Inputs!C112-Inputs!C102)/Inputs!C102</f>
        <v>-6.4432271970431707E-2</v>
      </c>
      <c r="I111" s="26">
        <f>(Inputs!D112-Inputs!D102)/Inputs!D102</f>
        <v>2.4871923788096816E-3</v>
      </c>
      <c r="J111" s="26">
        <f>(Inputs!E112-Inputs!E102)/Inputs!E102</f>
        <v>-3.01097831238839E-3</v>
      </c>
      <c r="K111" s="26">
        <f>(Inputs!F112-Inputs!F102)/Inputs!F102</f>
        <v>4.4555986414273822E-2</v>
      </c>
    </row>
    <row r="112" spans="1:11" x14ac:dyDescent="0.2">
      <c r="A112" s="12">
        <v>41097</v>
      </c>
      <c r="B112" s="18">
        <f>LN(Inputs!B113/Inputs!B112)</f>
        <v>7.6835500048917675E-3</v>
      </c>
      <c r="C112" s="18">
        <f>LN(Inputs!C113/Inputs!C112)</f>
        <v>8.5049533722847907E-3</v>
      </c>
      <c r="D112" s="18">
        <f>LN(Inputs!D113/Inputs!D112)</f>
        <v>3.2200371442983816E-3</v>
      </c>
      <c r="E112" s="18">
        <f>LN(Inputs!E113/Inputs!E112)</f>
        <v>1.4661352384923788E-2</v>
      </c>
      <c r="F112" s="23">
        <f>LN(Inputs!F113/Inputs!F112)</f>
        <v>1.4582324657280132E-2</v>
      </c>
      <c r="G112" s="26">
        <f>(Inputs!B113-Inputs!B103)/Inputs!B103</f>
        <v>6.0355041456063045E-3</v>
      </c>
      <c r="H112" s="26">
        <f>(Inputs!C113-Inputs!C103)/Inputs!C103</f>
        <v>-7.2708011457037869E-2</v>
      </c>
      <c r="I112" s="26">
        <f>(Inputs!D113-Inputs!D103)/Inputs!D103</f>
        <v>8.2494073860267612E-4</v>
      </c>
      <c r="J112" s="26">
        <f>(Inputs!E113-Inputs!E103)/Inputs!E103</f>
        <v>5.3571317007218202E-3</v>
      </c>
      <c r="K112" s="26">
        <f>(Inputs!F113-Inputs!F103)/Inputs!F103</f>
        <v>3.7250845353468773E-2</v>
      </c>
    </row>
    <row r="113" spans="1:11" x14ac:dyDescent="0.2">
      <c r="A113" s="12">
        <v>41100</v>
      </c>
      <c r="B113" s="18">
        <f>LN(Inputs!B114/Inputs!B113)</f>
        <v>3.0981977438647164E-3</v>
      </c>
      <c r="C113" s="18">
        <f>LN(Inputs!C114/Inputs!C113)</f>
        <v>2.1430511838822237E-3</v>
      </c>
      <c r="D113" s="18">
        <f>LN(Inputs!D114/Inputs!D113)</f>
        <v>5.6718519656094426E-3</v>
      </c>
      <c r="E113" s="18">
        <f>LN(Inputs!E114/Inputs!E113)</f>
        <v>1.3317418774454621E-2</v>
      </c>
      <c r="F113" s="23">
        <f>LN(Inputs!F114/Inputs!F113)</f>
        <v>5.2756509439920224E-3</v>
      </c>
      <c r="G113" s="26">
        <f>(Inputs!B114-Inputs!B104)/Inputs!B104</f>
        <v>3.8329749242219303E-2</v>
      </c>
      <c r="H113" s="26">
        <f>(Inputs!C114-Inputs!C104)/Inputs!C104</f>
        <v>-2.7642712104977187E-2</v>
      </c>
      <c r="I113" s="26">
        <f>(Inputs!D114-Inputs!D104)/Inputs!D104</f>
        <v>2.1433409160810019E-2</v>
      </c>
      <c r="J113" s="26">
        <f>(Inputs!E114-Inputs!E104)/Inputs!E104</f>
        <v>5.9047507053075564E-2</v>
      </c>
      <c r="K113" s="26">
        <f>(Inputs!F114-Inputs!F104)/Inputs!F104</f>
        <v>9.4905956251281079E-2</v>
      </c>
    </row>
    <row r="114" spans="1:11" x14ac:dyDescent="0.2">
      <c r="A114" s="12">
        <v>41101</v>
      </c>
      <c r="B114" s="18">
        <f>LN(Inputs!B115/Inputs!B114)</f>
        <v>4.5267651909967786E-3</v>
      </c>
      <c r="C114" s="18">
        <f>LN(Inputs!C115/Inputs!C114)</f>
        <v>1.3986142351799123E-2</v>
      </c>
      <c r="D114" s="18">
        <f>LN(Inputs!D115/Inputs!D114)</f>
        <v>2.0470270306027168E-3</v>
      </c>
      <c r="E114" s="18">
        <f>LN(Inputs!E115/Inputs!E114)</f>
        <v>7.731280230164045E-3</v>
      </c>
      <c r="F114" s="23">
        <f>LN(Inputs!F115/Inputs!F114)</f>
        <v>2.1912645779442338E-2</v>
      </c>
      <c r="G114" s="26">
        <f>(Inputs!B115-Inputs!B105)/Inputs!B105</f>
        <v>5.8453148607247048E-2</v>
      </c>
      <c r="H114" s="26">
        <f>(Inputs!C115-Inputs!C105)/Inputs!C105</f>
        <v>1.2621725803745805E-2</v>
      </c>
      <c r="I114" s="26">
        <f>(Inputs!D115-Inputs!D105)/Inputs!D105</f>
        <v>5.1160746552282269E-2</v>
      </c>
      <c r="J114" s="26">
        <f>(Inputs!E115-Inputs!E105)/Inputs!E105</f>
        <v>7.8382671738804158E-2</v>
      </c>
      <c r="K114" s="26">
        <f>(Inputs!F115-Inputs!F105)/Inputs!F105</f>
        <v>0.15379808892103725</v>
      </c>
    </row>
    <row r="115" spans="1:11" x14ac:dyDescent="0.2">
      <c r="A115" s="12">
        <v>41102</v>
      </c>
      <c r="B115" s="18">
        <f>LN(Inputs!B116/Inputs!B115)</f>
        <v>-5.6618735536720158E-3</v>
      </c>
      <c r="C115" s="18">
        <f>LN(Inputs!C116/Inputs!C115)</f>
        <v>3.7705658634883386E-3</v>
      </c>
      <c r="D115" s="18">
        <f>LN(Inputs!D116/Inputs!D115)</f>
        <v>4.6518353695025856E-3</v>
      </c>
      <c r="E115" s="18">
        <f>LN(Inputs!E116/Inputs!E115)</f>
        <v>-5.0918085730424899E-3</v>
      </c>
      <c r="F115" s="23">
        <f>LN(Inputs!F116/Inputs!F115)</f>
        <v>-9.5276206861785919E-3</v>
      </c>
      <c r="G115" s="26">
        <f>(Inputs!B116-Inputs!B106)/Inputs!B106</f>
        <v>3.5046326979258691E-2</v>
      </c>
      <c r="H115" s="26">
        <f>(Inputs!C116-Inputs!C106)/Inputs!C106</f>
        <v>1.2710891212003089E-3</v>
      </c>
      <c r="I115" s="26">
        <f>(Inputs!D116-Inputs!D106)/Inputs!D106</f>
        <v>3.6455726318806538E-2</v>
      </c>
      <c r="J115" s="26">
        <f>(Inputs!E116-Inputs!E106)/Inputs!E106</f>
        <v>5.4320338796316966E-2</v>
      </c>
      <c r="K115" s="26">
        <f>(Inputs!F116-Inputs!F106)/Inputs!F106</f>
        <v>9.9879841170440575E-2</v>
      </c>
    </row>
    <row r="116" spans="1:11" x14ac:dyDescent="0.2">
      <c r="A116" s="12">
        <v>41103</v>
      </c>
      <c r="B116" s="18">
        <f>LN(Inputs!B117/Inputs!B116)</f>
        <v>1.9626741544168814E-2</v>
      </c>
      <c r="C116" s="18">
        <f>LN(Inputs!C117/Inputs!C116)</f>
        <v>1.2212319237589446E-2</v>
      </c>
      <c r="D116" s="18">
        <f>LN(Inputs!D117/Inputs!D116)</f>
        <v>8.9970238115891343E-3</v>
      </c>
      <c r="E116" s="18">
        <f>LN(Inputs!E117/Inputs!E116)</f>
        <v>5.52188508435595E-3</v>
      </c>
      <c r="F116" s="23">
        <f>LN(Inputs!F117/Inputs!F116)</f>
        <v>0</v>
      </c>
      <c r="G116" s="26">
        <f>(Inputs!B117-Inputs!B107)/Inputs!B107</f>
        <v>4.6504448566865059E-2</v>
      </c>
      <c r="H116" s="26">
        <f>(Inputs!C117-Inputs!C107)/Inputs!C107</f>
        <v>-5.2387065388460313E-3</v>
      </c>
      <c r="I116" s="26">
        <f>(Inputs!D117-Inputs!D107)/Inputs!D107</f>
        <v>3.7157989733894073E-2</v>
      </c>
      <c r="J116" s="26">
        <f>(Inputs!E117-Inputs!E107)/Inputs!E107</f>
        <v>5.3851029524148754E-2</v>
      </c>
      <c r="K116" s="26">
        <f>(Inputs!F117-Inputs!F107)/Inputs!F107</f>
        <v>5.0876891300452892E-2</v>
      </c>
    </row>
    <row r="117" spans="1:11" x14ac:dyDescent="0.2">
      <c r="A117" s="12">
        <v>41104</v>
      </c>
      <c r="B117" s="18">
        <f>LN(Inputs!B118/Inputs!B117)</f>
        <v>-1.0122720442842286E-4</v>
      </c>
      <c r="C117" s="18">
        <f>LN(Inputs!C118/Inputs!C117)</f>
        <v>-5.702456101603459E-3</v>
      </c>
      <c r="D117" s="18">
        <f>LN(Inputs!D118/Inputs!D117)</f>
        <v>-2.5854584161662244E-3</v>
      </c>
      <c r="E117" s="18">
        <f>LN(Inputs!E118/Inputs!E117)</f>
        <v>-1.5269797652763676E-3</v>
      </c>
      <c r="F117" s="23">
        <f>LN(Inputs!F118/Inputs!F117)</f>
        <v>0</v>
      </c>
      <c r="G117" s="26">
        <f>(Inputs!B118-Inputs!B108)/Inputs!B108</f>
        <v>3.3263814279026159E-2</v>
      </c>
      <c r="H117" s="26">
        <f>(Inputs!C118-Inputs!C108)/Inputs!C108</f>
        <v>3.4819789667542414E-2</v>
      </c>
      <c r="I117" s="26">
        <f>(Inputs!D118-Inputs!D108)/Inputs!D108</f>
        <v>2.7173163908864897E-2</v>
      </c>
      <c r="J117" s="26">
        <f>(Inputs!E118-Inputs!E108)/Inputs!E108</f>
        <v>4.0095363332305622E-2</v>
      </c>
      <c r="K117" s="26">
        <f>(Inputs!F118-Inputs!F108)/Inputs!F108</f>
        <v>2.9569278819936356E-2</v>
      </c>
    </row>
    <row r="118" spans="1:11" x14ac:dyDescent="0.2">
      <c r="A118" s="12">
        <v>41107</v>
      </c>
      <c r="B118" s="18">
        <f>LN(Inputs!B119/Inputs!B118)</f>
        <v>1.0573554520939247E-2</v>
      </c>
      <c r="C118" s="18">
        <f>LN(Inputs!C119/Inputs!C118)</f>
        <v>7.3409997176691975E-3</v>
      </c>
      <c r="D118" s="18">
        <f>LN(Inputs!D119/Inputs!D118)</f>
        <v>1.5360117529904314E-3</v>
      </c>
      <c r="E118" s="18">
        <f>LN(Inputs!E119/Inputs!E118)</f>
        <v>1.9166472056106196E-2</v>
      </c>
      <c r="F118" s="23">
        <f>LN(Inputs!F119/Inputs!F118)</f>
        <v>-1.0725081514469695E-2</v>
      </c>
      <c r="G118" s="26">
        <f>(Inputs!B119-Inputs!B109)/Inputs!B109</f>
        <v>4.1088949649460214E-2</v>
      </c>
      <c r="H118" s="26">
        <f>(Inputs!C119-Inputs!C109)/Inputs!C109</f>
        <v>3.3175579346263841E-2</v>
      </c>
      <c r="I118" s="26">
        <f>(Inputs!D119-Inputs!D109)/Inputs!D109</f>
        <v>2.8239341256999118E-2</v>
      </c>
      <c r="J118" s="26">
        <f>(Inputs!E119-Inputs!E109)/Inputs!E109</f>
        <v>4.9441521019846071E-2</v>
      </c>
      <c r="K118" s="26">
        <f>(Inputs!F119-Inputs!F109)/Inputs!F109</f>
        <v>4.7218895691339014E-3</v>
      </c>
    </row>
    <row r="119" spans="1:11" x14ac:dyDescent="0.2">
      <c r="A119" s="12">
        <v>41108</v>
      </c>
      <c r="B119" s="18">
        <f>LN(Inputs!B120/Inputs!B119)</f>
        <v>4.005900792086527E-4</v>
      </c>
      <c r="C119" s="18">
        <f>LN(Inputs!C120/Inputs!C119)</f>
        <v>8.4794480433684587E-3</v>
      </c>
      <c r="D119" s="18">
        <f>LN(Inputs!D120/Inputs!D119)</f>
        <v>2.1574927202690341E-2</v>
      </c>
      <c r="E119" s="18">
        <f>LN(Inputs!E120/Inputs!E119)</f>
        <v>4.3243507964958868E-3</v>
      </c>
      <c r="F119" s="23">
        <f>LN(Inputs!F120/Inputs!F119)</f>
        <v>-3.8779066602919656E-3</v>
      </c>
      <c r="G119" s="26">
        <f>(Inputs!B120-Inputs!B110)/Inputs!B110</f>
        <v>5.1373777678323851E-2</v>
      </c>
      <c r="H119" s="26">
        <f>(Inputs!C120-Inputs!C110)/Inputs!C110</f>
        <v>4.9176669079101155E-2</v>
      </c>
      <c r="I119" s="26">
        <f>(Inputs!D120-Inputs!D110)/Inputs!D110</f>
        <v>4.7532384470214073E-2</v>
      </c>
      <c r="J119" s="26">
        <f>(Inputs!E120-Inputs!E110)/Inputs!E110</f>
        <v>6.0450405460241885E-2</v>
      </c>
      <c r="K119" s="26">
        <f>(Inputs!F120-Inputs!F110)/Inputs!F110</f>
        <v>3.6208976655641052E-3</v>
      </c>
    </row>
    <row r="120" spans="1:11" x14ac:dyDescent="0.2">
      <c r="A120" s="12">
        <v>41109</v>
      </c>
      <c r="B120" s="18">
        <f>LN(Inputs!B121/Inputs!B120)</f>
        <v>9.0081564038777689E-4</v>
      </c>
      <c r="C120" s="18">
        <f>LN(Inputs!C121/Inputs!C120)</f>
        <v>9.9097026629807166E-3</v>
      </c>
      <c r="D120" s="18">
        <f>LN(Inputs!D121/Inputs!D120)</f>
        <v>-3.4844363564944139E-3</v>
      </c>
      <c r="E120" s="18">
        <f>LN(Inputs!E121/Inputs!E120)</f>
        <v>5.7233588986827198E-3</v>
      </c>
      <c r="F120" s="23">
        <f>LN(Inputs!F121/Inputs!F120)</f>
        <v>-1.9445720415630576E-3</v>
      </c>
      <c r="G120" s="26">
        <f>(Inputs!B121-Inputs!B111)/Inputs!B111</f>
        <v>4.6372889244332048E-2</v>
      </c>
      <c r="H120" s="26">
        <f>(Inputs!C121-Inputs!C111)/Inputs!C111</f>
        <v>7.4513500916991354E-2</v>
      </c>
      <c r="I120" s="26">
        <f>(Inputs!D121-Inputs!D111)/Inputs!D111</f>
        <v>4.5013922861939046E-2</v>
      </c>
      <c r="J120" s="26">
        <f>(Inputs!E121-Inputs!E111)/Inputs!E111</f>
        <v>6.2226780680545719E-2</v>
      </c>
      <c r="K120" s="26">
        <f>(Inputs!F121-Inputs!F111)/Inputs!F111</f>
        <v>1.096436363750296E-2</v>
      </c>
    </row>
    <row r="121" spans="1:11" x14ac:dyDescent="0.2">
      <c r="A121" s="12">
        <v>41110</v>
      </c>
      <c r="B121" s="18">
        <f>LN(Inputs!B122/Inputs!B121)</f>
        <v>-5.3162106465880852E-3</v>
      </c>
      <c r="C121" s="18">
        <f>LN(Inputs!C122/Inputs!C121)</f>
        <v>-9.0440789057016583E-3</v>
      </c>
      <c r="D121" s="18">
        <f>LN(Inputs!D122/Inputs!D121)</f>
        <v>8.8453086553098217E-3</v>
      </c>
      <c r="E121" s="18">
        <f>LN(Inputs!E122/Inputs!E121)</f>
        <v>-3.4598796362403823E-3</v>
      </c>
      <c r="F121" s="23">
        <f>LN(Inputs!F122/Inputs!F121)</f>
        <v>-3.3428241108276789E-3</v>
      </c>
      <c r="G121" s="26">
        <f>(Inputs!B122-Inputs!B112)/Inputs!B112</f>
        <v>3.6376923374416573E-2</v>
      </c>
      <c r="H121" s="26">
        <f>(Inputs!C122-Inputs!C112)/Inputs!C112</f>
        <v>5.295515818525387E-2</v>
      </c>
      <c r="I121" s="26">
        <f>(Inputs!D122-Inputs!D112)/Inputs!D112</f>
        <v>5.1769651786778878E-2</v>
      </c>
      <c r="J121" s="26">
        <f>(Inputs!E122-Inputs!E112)/Inputs!E112</f>
        <v>6.2226790343709419E-2</v>
      </c>
      <c r="K121" s="26">
        <f>(Inputs!F122-Inputs!F112)/Inputs!F112</f>
        <v>1.2429225047178454E-2</v>
      </c>
    </row>
    <row r="122" spans="1:11" x14ac:dyDescent="0.2">
      <c r="A122" s="12">
        <v>41111</v>
      </c>
      <c r="B122" s="18">
        <f>LN(Inputs!B123/Inputs!B122)</f>
        <v>-7.7743404729706611E-3</v>
      </c>
      <c r="C122" s="18">
        <f>LN(Inputs!C123/Inputs!C122)</f>
        <v>1.2895203369803375E-2</v>
      </c>
      <c r="D122" s="18">
        <f>LN(Inputs!D123/Inputs!D122)</f>
        <v>8.4561911164233623E-3</v>
      </c>
      <c r="E122" s="18">
        <f>LN(Inputs!E123/Inputs!E122)</f>
        <v>5.5489115609836503E-3</v>
      </c>
      <c r="F122" s="23">
        <f>LN(Inputs!F123/Inputs!F122)</f>
        <v>8.3662182396861899E-4</v>
      </c>
      <c r="G122" s="26">
        <f>(Inputs!B123-Inputs!B113)/Inputs!B113</f>
        <v>2.0479906118243445E-2</v>
      </c>
      <c r="H122" s="26">
        <f>(Inputs!C123-Inputs!C113)/Inputs!C113</f>
        <v>5.7588056916366086E-2</v>
      </c>
      <c r="I122" s="26">
        <f>(Inputs!D123-Inputs!D113)/Inputs!D113</f>
        <v>5.7291323171745477E-2</v>
      </c>
      <c r="J122" s="26">
        <f>(Inputs!E123-Inputs!E113)/Inputs!E113</f>
        <v>5.2591279759992705E-2</v>
      </c>
      <c r="K122" s="26">
        <f>(Inputs!F123-Inputs!F113)/Inputs!F113</f>
        <v>-1.3921165714121367E-3</v>
      </c>
    </row>
    <row r="123" spans="1:11" x14ac:dyDescent="0.2">
      <c r="A123" s="12">
        <v>41114</v>
      </c>
      <c r="B123" s="18">
        <f>LN(Inputs!B124/Inputs!B123)</f>
        <v>-1.3469791316252052E-2</v>
      </c>
      <c r="C123" s="18">
        <f>LN(Inputs!C124/Inputs!C123)</f>
        <v>-7.0716477685625655E-3</v>
      </c>
      <c r="D123" s="18">
        <f>LN(Inputs!D124/Inputs!D123)</f>
        <v>-6.7276985173540613E-3</v>
      </c>
      <c r="E123" s="18">
        <f>LN(Inputs!E124/Inputs!E123)</f>
        <v>-4.0066831969689104E-3</v>
      </c>
      <c r="F123" s="23">
        <f>LN(Inputs!F124/Inputs!F123)</f>
        <v>-2.7414050561057508E-2</v>
      </c>
      <c r="G123" s="26">
        <f>(Inputs!B124-Inputs!B114)/Inputs!B114</f>
        <v>3.7118958668602721E-3</v>
      </c>
      <c r="H123" s="26">
        <f>(Inputs!C124-Inputs!C114)/Inputs!C114</f>
        <v>4.788746401801855E-2</v>
      </c>
      <c r="I123" s="26">
        <f>(Inputs!D124-Inputs!D114)/Inputs!D114</f>
        <v>4.4262329797723474E-2</v>
      </c>
      <c r="J123" s="26">
        <f>(Inputs!E124-Inputs!E114)/Inputs!E114</f>
        <v>3.4513127114273241E-2</v>
      </c>
      <c r="K123" s="26">
        <f>(Inputs!F124-Inputs!F114)/Inputs!F114</f>
        <v>-3.3508512543891478E-2</v>
      </c>
    </row>
    <row r="124" spans="1:11" x14ac:dyDescent="0.2">
      <c r="A124" s="12">
        <v>41115</v>
      </c>
      <c r="B124" s="18">
        <f>LN(Inputs!B125/Inputs!B124)</f>
        <v>-6.9067348714796821E-3</v>
      </c>
      <c r="C124" s="18">
        <f>LN(Inputs!C125/Inputs!C124)</f>
        <v>4.6130215826032982E-3</v>
      </c>
      <c r="D124" s="18">
        <f>LN(Inputs!D125/Inputs!D124)</f>
        <v>-4.5690638258306278E-2</v>
      </c>
      <c r="E124" s="18">
        <f>LN(Inputs!E125/Inputs!E124)</f>
        <v>-1.8266087209717222E-3</v>
      </c>
      <c r="F124" s="23">
        <f>LN(Inputs!F125/Inputs!F124)</f>
        <v>-8.9224026923494706E-3</v>
      </c>
      <c r="G124" s="26">
        <f>(Inputs!B125-Inputs!B115)/Inputs!B115</f>
        <v>-7.6986883955939443E-3</v>
      </c>
      <c r="H124" s="26">
        <f>(Inputs!C125-Inputs!C115)/Inputs!C115</f>
        <v>3.8111376065166749E-2</v>
      </c>
      <c r="I124" s="26">
        <f>(Inputs!D125-Inputs!D115)/Inputs!D115</f>
        <v>-4.4171492127510186E-3</v>
      </c>
      <c r="J124" s="26">
        <f>(Inputs!E125-Inputs!E115)/Inputs!E115</f>
        <v>2.4672468402965459E-2</v>
      </c>
      <c r="K124" s="26">
        <f>(Inputs!F125-Inputs!F115)/Inputs!F115</f>
        <v>-6.2855540663352943E-2</v>
      </c>
    </row>
    <row r="125" spans="1:11" x14ac:dyDescent="0.2">
      <c r="A125" s="12">
        <v>41116</v>
      </c>
      <c r="B125" s="18">
        <f>LN(Inputs!B126/Inputs!B125)</f>
        <v>6.2940030549145029E-2</v>
      </c>
      <c r="C125" s="18">
        <f>LN(Inputs!C126/Inputs!C125)</f>
        <v>3.418960870190601E-3</v>
      </c>
      <c r="D125" s="18">
        <f>LN(Inputs!D126/Inputs!D125)</f>
        <v>-1.8492046461290514E-2</v>
      </c>
      <c r="E125" s="18">
        <f>LN(Inputs!E126/Inputs!E125)</f>
        <v>4.526503642347357E-3</v>
      </c>
      <c r="F125" s="23">
        <f>LN(Inputs!F126/Inputs!F125)</f>
        <v>-5.7830027223927042E-4</v>
      </c>
      <c r="G125" s="26">
        <f>(Inputs!B126-Inputs!B116)/Inputs!B116</f>
        <v>6.2764389270507273E-2</v>
      </c>
      <c r="H125" s="26">
        <f>(Inputs!C126-Inputs!C116)/Inputs!C116</f>
        <v>3.7746435083038397E-2</v>
      </c>
      <c r="I125" s="26">
        <f>(Inputs!D126-Inputs!D116)/Inputs!D116</f>
        <v>-2.7194209585690639E-2</v>
      </c>
      <c r="J125" s="26">
        <f>(Inputs!E126-Inputs!E116)/Inputs!E116</f>
        <v>3.4575637662853702E-2</v>
      </c>
      <c r="K125" s="26">
        <f>(Inputs!F126-Inputs!F116)/Inputs!F116</f>
        <v>-5.4431094314076195E-2</v>
      </c>
    </row>
    <row r="126" spans="1:11" x14ac:dyDescent="0.2">
      <c r="A126" s="12">
        <v>41117</v>
      </c>
      <c r="B126" s="18">
        <f>LN(Inputs!B127/Inputs!B126)</f>
        <v>1.3411455624802861E-2</v>
      </c>
      <c r="C126" s="18">
        <f>LN(Inputs!C127/Inputs!C126)</f>
        <v>2.3820547569366812E-2</v>
      </c>
      <c r="D126" s="18">
        <f>LN(Inputs!D127/Inputs!D126)</f>
        <v>-5.0256517792940316E-4</v>
      </c>
      <c r="E126" s="18">
        <f>LN(Inputs!E127/Inputs!E126)</f>
        <v>5.5656642642052112E-3</v>
      </c>
      <c r="F126" s="23">
        <f>LN(Inputs!F127/Inputs!F126)</f>
        <v>-1.6919873401825429E-2</v>
      </c>
      <c r="G126" s="26">
        <f>(Inputs!B127-Inputs!B117)/Inputs!B117</f>
        <v>5.6179489441619233E-2</v>
      </c>
      <c r="H126" s="26">
        <f>(Inputs!C127-Inputs!C117)/Inputs!C117</f>
        <v>4.9863022649658022E-2</v>
      </c>
      <c r="I126" s="26">
        <f>(Inputs!D127-Inputs!D117)/Inputs!D117</f>
        <v>-3.6391709360679918E-2</v>
      </c>
      <c r="J126" s="26">
        <f>(Inputs!E127-Inputs!E117)/Inputs!E117</f>
        <v>3.4620931527219422E-2</v>
      </c>
      <c r="K126" s="26">
        <f>(Inputs!F127-Inputs!F117)/Inputs!F117</f>
        <v>-7.0295410906108496E-2</v>
      </c>
    </row>
    <row r="127" spans="1:11" x14ac:dyDescent="0.2">
      <c r="A127" s="12">
        <v>41118</v>
      </c>
      <c r="B127" s="18">
        <f>LN(Inputs!B128/Inputs!B127)</f>
        <v>-1.2465073577076315E-3</v>
      </c>
      <c r="C127" s="18">
        <f>LN(Inputs!C128/Inputs!C127)</f>
        <v>-8.0522652416416991E-3</v>
      </c>
      <c r="D127" s="18">
        <f>LN(Inputs!D128/Inputs!D127)</f>
        <v>-1.4932505286297984E-2</v>
      </c>
      <c r="E127" s="18">
        <f>LN(Inputs!E128/Inputs!E127)</f>
        <v>3.0212908374286425E-2</v>
      </c>
      <c r="F127" s="23">
        <f>LN(Inputs!F128/Inputs!F127)</f>
        <v>1.199034803469826E-2</v>
      </c>
      <c r="G127" s="26">
        <f>(Inputs!B128-Inputs!B118)/Inputs!B118</f>
        <v>5.4970560447395789E-2</v>
      </c>
      <c r="H127" s="26">
        <f>(Inputs!C128-Inputs!C118)/Inputs!C118</f>
        <v>4.739894111770708E-2</v>
      </c>
      <c r="I127" s="26">
        <f>(Inputs!D128-Inputs!D118)/Inputs!D118</f>
        <v>-4.8216276626064446E-2</v>
      </c>
      <c r="J127" s="26">
        <f>(Inputs!E128-Inputs!E118)/Inputs!E118</f>
        <v>6.7986391097691792E-2</v>
      </c>
      <c r="K127" s="26">
        <f>(Inputs!F128-Inputs!F118)/Inputs!F118</f>
        <v>-5.9080830309454845E-2</v>
      </c>
    </row>
    <row r="128" spans="1:11" x14ac:dyDescent="0.2">
      <c r="A128" s="12">
        <v>41121</v>
      </c>
      <c r="B128" s="18">
        <f>LN(Inputs!B129/Inputs!B128)</f>
        <v>1.7502448762710062E-2</v>
      </c>
      <c r="C128" s="18">
        <f>LN(Inputs!C129/Inputs!C128)</f>
        <v>-1.786519998920963E-3</v>
      </c>
      <c r="D128" s="18">
        <f>LN(Inputs!D129/Inputs!D128)</f>
        <v>3.0554214241389093E-3</v>
      </c>
      <c r="E128" s="18">
        <f>LN(Inputs!E129/Inputs!E128)</f>
        <v>5.3059820075530163E-3</v>
      </c>
      <c r="F128" s="23">
        <f>LN(Inputs!F129/Inputs!F128)</f>
        <v>-3.6109711130368517E-2</v>
      </c>
      <c r="G128" s="26">
        <f>(Inputs!B129-Inputs!B119)/Inputs!B119</f>
        <v>6.2305722824617459E-2</v>
      </c>
      <c r="H128" s="26">
        <f>(Inputs!C129-Inputs!C119)/Inputs!C119</f>
        <v>3.7882284437839385E-2</v>
      </c>
      <c r="I128" s="26">
        <f>(Inputs!D129-Inputs!D119)/Inputs!D119</f>
        <v>-4.6769028028597809E-2</v>
      </c>
      <c r="J128" s="26">
        <f>(Inputs!E129-Inputs!E119)/Inputs!E119</f>
        <v>5.3285691153635864E-2</v>
      </c>
      <c r="K128" s="26">
        <f>(Inputs!F129-Inputs!F119)/Inputs!F119</f>
        <v>-8.2665109413894863E-2</v>
      </c>
    </row>
    <row r="129" spans="1:11" x14ac:dyDescent="0.2">
      <c r="A129" s="12">
        <v>41122</v>
      </c>
      <c r="B129" s="18">
        <f>LN(Inputs!B130/Inputs!B129)</f>
        <v>-1.4914804884621454E-2</v>
      </c>
      <c r="C129" s="18">
        <f>LN(Inputs!C130/Inputs!C129)</f>
        <v>1.8917000263177258E-3</v>
      </c>
      <c r="D129" s="18">
        <f>LN(Inputs!D130/Inputs!D129)</f>
        <v>-2.630560234063144E-3</v>
      </c>
      <c r="E129" s="18">
        <f>LN(Inputs!E130/Inputs!E129)</f>
        <v>-2.3446339779247993E-3</v>
      </c>
      <c r="F129" s="23">
        <f>LN(Inputs!F130/Inputs!F129)</f>
        <v>8.1045475785748323E-3</v>
      </c>
      <c r="G129" s="26">
        <f>(Inputs!B130-Inputs!B120)/Inputs!B120</f>
        <v>4.6160045415184037E-2</v>
      </c>
      <c r="H129" s="26">
        <f>(Inputs!C130-Inputs!C120)/Inputs!C120</f>
        <v>3.1067449330907142E-2</v>
      </c>
      <c r="I129" s="26">
        <f>(Inputs!D130-Inputs!D120)/Inputs!D120</f>
        <v>-6.9565436224440641E-2</v>
      </c>
      <c r="J129" s="26">
        <f>(Inputs!E130-Inputs!E120)/Inputs!E120</f>
        <v>4.6284715563580534E-2</v>
      </c>
      <c r="K129" s="26">
        <f>(Inputs!F130-Inputs!F120)/Inputs!F120</f>
        <v>-7.1607067131350788E-2</v>
      </c>
    </row>
    <row r="130" spans="1:11" x14ac:dyDescent="0.2">
      <c r="A130" s="12">
        <v>41123</v>
      </c>
      <c r="B130" s="18">
        <f>LN(Inputs!B131/Inputs!B130)</f>
        <v>1.2460287094569669E-2</v>
      </c>
      <c r="C130" s="18">
        <f>LN(Inputs!C131/Inputs!C130)</f>
        <v>-1.7864931380681519E-3</v>
      </c>
      <c r="D130" s="18">
        <f>LN(Inputs!D131/Inputs!D130)</f>
        <v>-1.5303570398184994E-3</v>
      </c>
      <c r="E130" s="18">
        <f>LN(Inputs!E131/Inputs!E130)</f>
        <v>2.7327017167613496E-3</v>
      </c>
      <c r="F130" s="23">
        <f>LN(Inputs!F131/Inputs!F130)</f>
        <v>4.8588526369257945E-3</v>
      </c>
      <c r="G130" s="26">
        <f>(Inputs!B131-Inputs!B121)/Inputs!B121</f>
        <v>5.8323267366561474E-2</v>
      </c>
      <c r="H130" s="26">
        <f>(Inputs!C131-Inputs!C121)/Inputs!C121</f>
        <v>1.9078133928557388E-2</v>
      </c>
      <c r="I130" s="26">
        <f>(Inputs!D131-Inputs!D121)/Inputs!D121</f>
        <v>-6.7745515732453437E-2</v>
      </c>
      <c r="J130" s="26">
        <f>(Inputs!E131-Inputs!E121)/Inputs!E121</f>
        <v>4.3160311004842612E-2</v>
      </c>
      <c r="K130" s="26">
        <f>(Inputs!F131-Inputs!F121)/Inputs!F121</f>
        <v>-6.5269280860967324E-2</v>
      </c>
    </row>
    <row r="131" spans="1:11" x14ac:dyDescent="0.2">
      <c r="A131" s="12">
        <v>41124</v>
      </c>
      <c r="B131" s="18">
        <f>LN(Inputs!B132/Inputs!B131)</f>
        <v>6.1584490187040269E-3</v>
      </c>
      <c r="C131" s="18">
        <f>LN(Inputs!C132/Inputs!C131)</f>
        <v>8.6916700348840092E-3</v>
      </c>
      <c r="D131" s="18">
        <f>LN(Inputs!D132/Inputs!D131)</f>
        <v>6.6152011162571049E-3</v>
      </c>
      <c r="E131" s="18">
        <f>LN(Inputs!E132/Inputs!E131)</f>
        <v>-2.0326498267354701E-3</v>
      </c>
      <c r="F131" s="23">
        <f>LN(Inputs!F132/Inputs!F131)</f>
        <v>-3.0269553941729091E-4</v>
      </c>
      <c r="G131" s="26">
        <f>(Inputs!B132-Inputs!B122)/Inputs!B122</f>
        <v>7.0537107490927148E-2</v>
      </c>
      <c r="H131" s="26">
        <f>(Inputs!C132-Inputs!C122)/Inputs!C122</f>
        <v>3.7313478608513785E-2</v>
      </c>
      <c r="I131" s="26">
        <f>(Inputs!D132-Inputs!D122)/Inputs!D122</f>
        <v>-6.9822226980739144E-2</v>
      </c>
      <c r="J131" s="26">
        <f>(Inputs!E132-Inputs!E122)/Inputs!E122</f>
        <v>4.4650203453351543E-2</v>
      </c>
      <c r="K131" s="26">
        <f>(Inputs!F132-Inputs!F122)/Inputs!F122</f>
        <v>-6.2423255345399553E-2</v>
      </c>
    </row>
    <row r="132" spans="1:11" x14ac:dyDescent="0.2">
      <c r="A132" s="12">
        <v>41125</v>
      </c>
      <c r="B132" s="18">
        <f>LN(Inputs!B133/Inputs!B132)</f>
        <v>1.5092801450285133E-2</v>
      </c>
      <c r="C132" s="18">
        <f>LN(Inputs!C133/Inputs!C132)</f>
        <v>1.0062726358745954E-2</v>
      </c>
      <c r="D132" s="18">
        <f>LN(Inputs!D133/Inputs!D132)</f>
        <v>7.6628875199916905E-3</v>
      </c>
      <c r="E132" s="18">
        <f>LN(Inputs!E133/Inputs!E132)</f>
        <v>1.3656772238108022E-2</v>
      </c>
      <c r="F132" s="23">
        <f>LN(Inputs!F133/Inputs!F132)</f>
        <v>4.5350424448162034E-3</v>
      </c>
      <c r="G132" s="26">
        <f>(Inputs!B133-Inputs!B123)/Inputs!B123</f>
        <v>9.529927241719717E-2</v>
      </c>
      <c r="H132" s="26">
        <f>(Inputs!C133-Inputs!C123)/Inputs!C123</f>
        <v>3.4379469245741701E-2</v>
      </c>
      <c r="I132" s="26">
        <f>(Inputs!D133-Inputs!D123)/Inputs!D123</f>
        <v>-7.0559847736113027E-2</v>
      </c>
      <c r="J132" s="26">
        <f>(Inputs!E133-Inputs!E123)/Inputs!E123</f>
        <v>5.3154511042282714E-2</v>
      </c>
      <c r="K132" s="26">
        <f>(Inputs!F133-Inputs!F123)/Inputs!F123</f>
        <v>-5.89492820319132E-2</v>
      </c>
    </row>
    <row r="133" spans="1:11" x14ac:dyDescent="0.2">
      <c r="A133" s="12">
        <v>41128</v>
      </c>
      <c r="B133" s="18">
        <f>LN(Inputs!B134/Inputs!B133)</f>
        <v>8.2466096519793197E-3</v>
      </c>
      <c r="C133" s="18">
        <f>LN(Inputs!C134/Inputs!C133)</f>
        <v>-1.0326313503342581E-3</v>
      </c>
      <c r="D133" s="18">
        <f>LN(Inputs!D134/Inputs!D133)</f>
        <v>-7.7472971462882968E-3</v>
      </c>
      <c r="E133" s="18">
        <f>LN(Inputs!E134/Inputs!E133)</f>
        <v>-5.8819296774755361E-4</v>
      </c>
      <c r="F133" s="23">
        <f>LN(Inputs!F134/Inputs!F133)</f>
        <v>6.031238743103148E-4</v>
      </c>
      <c r="G133" s="26">
        <f>(Inputs!B134-Inputs!B124)/Inputs!B124</f>
        <v>0.1193453830787765</v>
      </c>
      <c r="H133" s="26">
        <f>(Inputs!C134-Inputs!C124)/Inputs!C124</f>
        <v>4.0645003633869234E-2</v>
      </c>
      <c r="I133" s="26">
        <f>(Inputs!D134-Inputs!D124)/Inputs!D124</f>
        <v>-7.1507020690859416E-2</v>
      </c>
      <c r="J133" s="26">
        <f>(Inputs!E134-Inputs!E124)/Inputs!E124</f>
        <v>5.6760870087706333E-2</v>
      </c>
      <c r="K133" s="26">
        <f>(Inputs!F134-Inputs!F124)/Inputs!F124</f>
        <v>-3.2210881731003949E-2</v>
      </c>
    </row>
    <row r="134" spans="1:11" x14ac:dyDescent="0.2">
      <c r="A134" s="12">
        <v>41129</v>
      </c>
      <c r="B134" s="18">
        <f>LN(Inputs!B135/Inputs!B134)</f>
        <v>4.0518377360512529E-3</v>
      </c>
      <c r="C134" s="18">
        <f>LN(Inputs!C135/Inputs!C134)</f>
        <v>-8.27201096310442E-4</v>
      </c>
      <c r="D134" s="18">
        <f>LN(Inputs!D135/Inputs!D134)</f>
        <v>1.6882143246916244E-4</v>
      </c>
      <c r="E134" s="18">
        <f>LN(Inputs!E135/Inputs!E134)</f>
        <v>3.192809915363558E-3</v>
      </c>
      <c r="F134" s="23">
        <f>LN(Inputs!F135/Inputs!F134)</f>
        <v>6.3109913087556566E-3</v>
      </c>
      <c r="G134" s="26">
        <f>(Inputs!B135-Inputs!B125)/Inputs!B125</f>
        <v>0.131679268188473</v>
      </c>
      <c r="H134" s="26">
        <f>(Inputs!C135-Inputs!C125)/Inputs!C125</f>
        <v>3.4999034673438692E-2</v>
      </c>
      <c r="I134" s="26">
        <f>(Inputs!D135-Inputs!D125)/Inputs!D125</f>
        <v>-2.7935384474237192E-2</v>
      </c>
      <c r="J134" s="26">
        <f>(Inputs!E135-Inputs!E125)/Inputs!E125</f>
        <v>6.2078529908906818E-2</v>
      </c>
      <c r="K134" s="26">
        <f>(Inputs!F135-Inputs!F125)/Inputs!F125</f>
        <v>-1.7355305636934954E-2</v>
      </c>
    </row>
    <row r="135" spans="1:11" x14ac:dyDescent="0.2">
      <c r="A135" s="12">
        <v>41130</v>
      </c>
      <c r="B135" s="18">
        <f>LN(Inputs!B136/Inputs!B135)</f>
        <v>-7.4718149433111161E-3</v>
      </c>
      <c r="C135" s="18">
        <f>LN(Inputs!C136/Inputs!C135)</f>
        <v>-4.2487527820500651E-3</v>
      </c>
      <c r="D135" s="18">
        <f>LN(Inputs!D136/Inputs!D135)</f>
        <v>4.1332561104158554E-3</v>
      </c>
      <c r="E135" s="18">
        <f>LN(Inputs!E136/Inputs!E135)</f>
        <v>5.3537166396217168E-4</v>
      </c>
      <c r="F135" s="23">
        <f>LN(Inputs!F136/Inputs!F135)</f>
        <v>-1.1146462088464742E-2</v>
      </c>
      <c r="G135" s="26">
        <f>(Inputs!B136-Inputs!B126)/Inputs!B126</f>
        <v>5.47362779300931E-2</v>
      </c>
      <c r="H135" s="26">
        <f>(Inputs!C136-Inputs!C126)/Inputs!C126</f>
        <v>2.7093306608690221E-2</v>
      </c>
      <c r="I135" s="26">
        <f>(Inputs!D136-Inputs!D126)/Inputs!D126</f>
        <v>-5.6914393235384881E-3</v>
      </c>
      <c r="J135" s="26">
        <f>(Inputs!E136-Inputs!E126)/Inputs!E126</f>
        <v>5.7848082078054218E-2</v>
      </c>
      <c r="K135" s="26">
        <f>(Inputs!F136-Inputs!F126)/Inputs!F126</f>
        <v>-2.7685372721045518E-2</v>
      </c>
    </row>
    <row r="136" spans="1:11" x14ac:dyDescent="0.2">
      <c r="A136" s="12">
        <v>41131</v>
      </c>
      <c r="B136" s="18">
        <f>LN(Inputs!B137/Inputs!B136)</f>
        <v>-6.4849131335108765E-4</v>
      </c>
      <c r="C136" s="18">
        <f>LN(Inputs!C137/Inputs!C136)</f>
        <v>2.4893883915097915E-3</v>
      </c>
      <c r="D136" s="18">
        <f>LN(Inputs!D137/Inputs!D136)</f>
        <v>4.8703232606018129E-3</v>
      </c>
      <c r="E136" s="18">
        <f>LN(Inputs!E137/Inputs!E136)</f>
        <v>2.1660370177309138E-4</v>
      </c>
      <c r="F136" s="23">
        <f>LN(Inputs!F137/Inputs!F136)</f>
        <v>1.8905293943521192E-2</v>
      </c>
      <c r="G136" s="26">
        <f>(Inputs!B137-Inputs!B127)/Inputs!B127</f>
        <v>4.0010506197575152E-2</v>
      </c>
      <c r="H136" s="26">
        <f>(Inputs!C137-Inputs!C127)/Inputs!C127</f>
        <v>5.416236263102934E-3</v>
      </c>
      <c r="I136" s="26">
        <f>(Inputs!D137-Inputs!D127)/Inputs!D127</f>
        <v>-3.3475280036765058E-4</v>
      </c>
      <c r="J136" s="26">
        <f>(Inputs!E137-Inputs!E127)/Inputs!E127</f>
        <v>5.2204695485416085E-2</v>
      </c>
      <c r="K136" s="26">
        <f>(Inputs!F137-Inputs!F127)/Inputs!F127</f>
        <v>7.7794348404522902E-3</v>
      </c>
    </row>
    <row r="137" spans="1:11" x14ac:dyDescent="0.2">
      <c r="A137" s="12">
        <v>41132</v>
      </c>
      <c r="B137" s="18">
        <f>LN(Inputs!B138/Inputs!B137)</f>
        <v>2.3136815380402648E-3</v>
      </c>
      <c r="C137" s="18">
        <f>LN(Inputs!C138/Inputs!C137)</f>
        <v>-4.2564949146701352E-3</v>
      </c>
      <c r="D137" s="18">
        <f>LN(Inputs!D138/Inputs!D137)</f>
        <v>1.1721144985679373E-3</v>
      </c>
      <c r="E137" s="18">
        <f>LN(Inputs!E138/Inputs!E137)</f>
        <v>-2.0789960170111165E-3</v>
      </c>
      <c r="F137" s="23">
        <f>LN(Inputs!F138/Inputs!F137)</f>
        <v>2.9683656123876681E-3</v>
      </c>
      <c r="G137" s="26">
        <f>(Inputs!B138-Inputs!B128)/Inputs!B128</f>
        <v>4.3719738919916644E-2</v>
      </c>
      <c r="H137" s="26">
        <f>(Inputs!C138-Inputs!C128)/Inputs!C128</f>
        <v>9.2398175062738397E-3</v>
      </c>
      <c r="I137" s="26">
        <f>(Inputs!D138-Inputs!D128)/Inputs!D128</f>
        <v>1.5894810620212262E-2</v>
      </c>
      <c r="J137" s="26">
        <f>(Inputs!E138-Inputs!E128)/Inputs!E128</f>
        <v>1.8769746501560103E-2</v>
      </c>
      <c r="K137" s="26">
        <f>(Inputs!F138-Inputs!F128)/Inputs!F128</f>
        <v>-1.271841881648645E-3</v>
      </c>
    </row>
    <row r="138" spans="1:11" x14ac:dyDescent="0.2">
      <c r="A138" s="12">
        <v>41135</v>
      </c>
      <c r="B138" s="18">
        <f>LN(Inputs!B139/Inputs!B138)</f>
        <v>1.1945597161083787E-2</v>
      </c>
      <c r="C138" s="18">
        <f>LN(Inputs!C139/Inputs!C138)</f>
        <v>3.3236817925317414E-3</v>
      </c>
      <c r="D138" s="18">
        <f>LN(Inputs!D139/Inputs!D138)</f>
        <v>-8.402126479257789E-3</v>
      </c>
      <c r="E138" s="18">
        <f>LN(Inputs!E139/Inputs!E138)</f>
        <v>-9.9634541084752987E-4</v>
      </c>
      <c r="F138" s="23">
        <f>LN(Inputs!F139/Inputs!F138)</f>
        <v>3.8454922656753687E-3</v>
      </c>
      <c r="G138" s="26">
        <f>(Inputs!B139-Inputs!B129)/Inputs!B129</f>
        <v>3.7936027712228683E-2</v>
      </c>
      <c r="H138" s="26">
        <f>(Inputs!C139-Inputs!C129)/Inputs!C129</f>
        <v>1.4410436831574858E-2</v>
      </c>
      <c r="I138" s="26">
        <f>(Inputs!D139-Inputs!D129)/Inputs!D129</f>
        <v>4.32157422441669E-3</v>
      </c>
      <c r="J138" s="26">
        <f>(Inputs!E139-Inputs!E129)/Inputs!E129</f>
        <v>1.236931598456874E-2</v>
      </c>
      <c r="K138" s="26">
        <f>(Inputs!F139-Inputs!F129)/Inputs!F129</f>
        <v>3.94404630131849E-2</v>
      </c>
    </row>
    <row r="139" spans="1:11" x14ac:dyDescent="0.2">
      <c r="A139" s="12">
        <v>41136</v>
      </c>
      <c r="B139" s="18">
        <f>LN(Inputs!B140/Inputs!B139)</f>
        <v>-9.1409217111445933E-4</v>
      </c>
      <c r="C139" s="18">
        <f>LN(Inputs!C140/Inputs!C139)</f>
        <v>-8.5389350754444277E-3</v>
      </c>
      <c r="D139" s="18">
        <f>LN(Inputs!D140/Inputs!D139)</f>
        <v>-4.905750183094853E-3</v>
      </c>
      <c r="E139" s="18">
        <f>LN(Inputs!E140/Inputs!E139)</f>
        <v>-6.79671109539537E-3</v>
      </c>
      <c r="F139" s="23">
        <f>LN(Inputs!F140/Inputs!F139)</f>
        <v>9.9884555302213809E-3</v>
      </c>
      <c r="G139" s="26">
        <f>(Inputs!B140-Inputs!B130)/Inputs!B130</f>
        <v>5.2570076360354455E-2</v>
      </c>
      <c r="H139" s="26">
        <f>(Inputs!C140-Inputs!C130)/Inputs!C130</f>
        <v>3.8844833450381957E-3</v>
      </c>
      <c r="I139" s="26">
        <f>(Inputs!D140-Inputs!D130)/Inputs!D130</f>
        <v>2.0391493328109425E-3</v>
      </c>
      <c r="J139" s="26">
        <f>(Inputs!E140-Inputs!E130)/Inputs!E130</f>
        <v>7.8721879270294524E-3</v>
      </c>
      <c r="K139" s="26">
        <f>(Inputs!F140-Inputs!F130)/Inputs!F130</f>
        <v>4.1400518869420914E-2</v>
      </c>
    </row>
    <row r="140" spans="1:11" x14ac:dyDescent="0.2">
      <c r="A140" s="12">
        <v>41137</v>
      </c>
      <c r="B140" s="18">
        <f>LN(Inputs!B141/Inputs!B140)</f>
        <v>-1.463953553790533E-3</v>
      </c>
      <c r="C140" s="18">
        <f>LN(Inputs!C141/Inputs!C140)</f>
        <v>-3.137747525758428E-4</v>
      </c>
      <c r="D140" s="18">
        <f>LN(Inputs!D141/Inputs!D140)</f>
        <v>-7.1476981971437658E-3</v>
      </c>
      <c r="E140" s="18">
        <f>LN(Inputs!E141/Inputs!E140)</f>
        <v>3.5579601726863641E-3</v>
      </c>
      <c r="F140" s="23">
        <f>LN(Inputs!F141/Inputs!F140)</f>
        <v>-2.9236707091901727E-4</v>
      </c>
      <c r="G140" s="26">
        <f>(Inputs!B141-Inputs!B131)/Inputs!B131</f>
        <v>3.8015403858748173E-2</v>
      </c>
      <c r="H140" s="26">
        <f>(Inputs!C141-Inputs!C131)/Inputs!C131</f>
        <v>5.3640116774470361E-3</v>
      </c>
      <c r="I140" s="26">
        <f>(Inputs!D141-Inputs!D131)/Inputs!D131</f>
        <v>-3.5738665497589647E-3</v>
      </c>
      <c r="J140" s="26">
        <f>(Inputs!E141-Inputs!E131)/Inputs!E131</f>
        <v>8.7042862734810437E-3</v>
      </c>
      <c r="K140" s="26">
        <f>(Inputs!F141-Inputs!F131)/Inputs!F131</f>
        <v>3.6049829113856777E-2</v>
      </c>
    </row>
    <row r="141" spans="1:11" x14ac:dyDescent="0.2">
      <c r="A141" s="12">
        <v>41138</v>
      </c>
      <c r="B141" s="18">
        <f>LN(Inputs!B142/Inputs!B141)</f>
        <v>-1.2825348619897351E-3</v>
      </c>
      <c r="C141" s="18">
        <f>LN(Inputs!C142/Inputs!C141)</f>
        <v>-3.3533606927141088E-3</v>
      </c>
      <c r="D141" s="18">
        <f>LN(Inputs!D142/Inputs!D141)</f>
        <v>2.560810967601515E-4</v>
      </c>
      <c r="E141" s="18">
        <f>LN(Inputs!E142/Inputs!E141)</f>
        <v>-3.0948497381671062E-3</v>
      </c>
      <c r="F141" s="23">
        <f>LN(Inputs!F142/Inputs!F141)</f>
        <v>1.3072011198990751E-2</v>
      </c>
      <c r="G141" s="26">
        <f>(Inputs!B142-Inputs!B132)/Inputs!B132</f>
        <v>3.0320213370644694E-2</v>
      </c>
      <c r="H141" s="26">
        <f>(Inputs!C142-Inputs!C132)/Inputs!C132</f>
        <v>-6.6729901772508721E-3</v>
      </c>
      <c r="I141" s="26">
        <f>(Inputs!D142-Inputs!D132)/Inputs!D132</f>
        <v>-9.8901556177600301E-3</v>
      </c>
      <c r="J141" s="26">
        <f>(Inputs!E142-Inputs!E132)/Inputs!E132</f>
        <v>7.6334095132270068E-3</v>
      </c>
      <c r="K141" s="26">
        <f>(Inputs!F142-Inputs!F132)/Inputs!F132</f>
        <v>4.9999771992380683E-2</v>
      </c>
    </row>
    <row r="142" spans="1:11" x14ac:dyDescent="0.2">
      <c r="A142" s="12">
        <v>41139</v>
      </c>
      <c r="B142" s="18">
        <f>LN(Inputs!B143/Inputs!B142)</f>
        <v>2.563658398809978E-3</v>
      </c>
      <c r="C142" s="18">
        <f>LN(Inputs!C143/Inputs!C142)</f>
        <v>-5.2490242160937973E-4</v>
      </c>
      <c r="D142" s="18">
        <f>LN(Inputs!D143/Inputs!D142)</f>
        <v>-1.8265137020530238E-2</v>
      </c>
      <c r="E142" s="18">
        <f>LN(Inputs!E143/Inputs!E142)</f>
        <v>-2.6788479337757024E-3</v>
      </c>
      <c r="F142" s="23">
        <f>LN(Inputs!F143/Inputs!F142)</f>
        <v>-9.2779990819656499E-3</v>
      </c>
      <c r="G142" s="26">
        <f>(Inputs!B143-Inputs!B133)/Inputs!B133</f>
        <v>1.749171687939621E-2</v>
      </c>
      <c r="H142" s="26">
        <f>(Inputs!C143-Inputs!C133)/Inputs!C133</f>
        <v>-1.7134488856696883E-2</v>
      </c>
      <c r="I142" s="26">
        <f>(Inputs!D143-Inputs!D133)/Inputs!D133</f>
        <v>-3.5231798915677459E-2</v>
      </c>
      <c r="J142" s="26">
        <f>(Inputs!E143-Inputs!E133)/Inputs!E133</f>
        <v>-8.6931914961296541E-3</v>
      </c>
      <c r="K142" s="26">
        <f>(Inputs!F143-Inputs!F133)/Inputs!F133</f>
        <v>3.5595791948679616E-2</v>
      </c>
    </row>
    <row r="143" spans="1:11" x14ac:dyDescent="0.2">
      <c r="A143" s="12">
        <v>41142</v>
      </c>
      <c r="B143" s="18">
        <f>LN(Inputs!B144/Inputs!B143)</f>
        <v>-7.80287813789147E-3</v>
      </c>
      <c r="C143" s="18">
        <f>LN(Inputs!C144/Inputs!C143)</f>
        <v>5.9683655025756866E-3</v>
      </c>
      <c r="D143" s="18">
        <f>LN(Inputs!D144/Inputs!D143)</f>
        <v>3.5585499439098676E-3</v>
      </c>
      <c r="E143" s="18">
        <f>LN(Inputs!E144/Inputs!E143)</f>
        <v>-4.2259333685603822E-3</v>
      </c>
      <c r="F143" s="23">
        <f>LN(Inputs!F144/Inputs!F143)</f>
        <v>-1.0836368757131933E-2</v>
      </c>
      <c r="G143" s="26">
        <f>(Inputs!B144-Inputs!B134)/Inputs!B134</f>
        <v>1.2918435644946951E-3</v>
      </c>
      <c r="H143" s="26">
        <f>(Inputs!C144-Inputs!C134)/Inputs!C134</f>
        <v>-1.0229307132756642E-2</v>
      </c>
      <c r="I143" s="26">
        <f>(Inputs!D144-Inputs!D134)/Inputs!D134</f>
        <v>-2.4262384741356231E-2</v>
      </c>
      <c r="J143" s="26">
        <f>(Inputs!E144-Inputs!E134)/Inputs!E134</f>
        <v>-1.229275721074545E-2</v>
      </c>
      <c r="K143" s="26">
        <f>(Inputs!F144-Inputs!F134)/Inputs!F134</f>
        <v>2.3816603938473919E-2</v>
      </c>
    </row>
    <row r="144" spans="1:11" x14ac:dyDescent="0.2">
      <c r="A144" s="12">
        <v>41143</v>
      </c>
      <c r="B144" s="18">
        <f>LN(Inputs!B145/Inputs!B144)</f>
        <v>3.1283701469073419E-3</v>
      </c>
      <c r="C144" s="18">
        <f>LN(Inputs!C145/Inputs!C144)</f>
        <v>5.2060321703965556E-3</v>
      </c>
      <c r="D144" s="18">
        <f>LN(Inputs!D145/Inputs!D144)</f>
        <v>-1.9948299567475506E-3</v>
      </c>
      <c r="E144" s="18">
        <f>LN(Inputs!E145/Inputs!E144)</f>
        <v>-9.0669133729166164E-5</v>
      </c>
      <c r="F144" s="23">
        <f>LN(Inputs!F145/Inputs!F144)</f>
        <v>4.9934266804899765E-3</v>
      </c>
      <c r="G144" s="26">
        <f>(Inputs!B145-Inputs!B135)/Inputs!B135</f>
        <v>3.6760981532650881E-4</v>
      </c>
      <c r="H144" s="26">
        <f>(Inputs!C145-Inputs!C135)/Inputs!C135</f>
        <v>-4.2397396013923311E-3</v>
      </c>
      <c r="I144" s="26">
        <f>(Inputs!D145-Inputs!D135)/Inputs!D135</f>
        <v>-2.6371258531564176E-2</v>
      </c>
      <c r="J144" s="26">
        <f>(Inputs!E145-Inputs!E135)/Inputs!E135</f>
        <v>-1.5530554719983705E-2</v>
      </c>
      <c r="K144" s="26">
        <f>(Inputs!F145-Inputs!F135)/Inputs!F135</f>
        <v>2.2468547665940579E-2</v>
      </c>
    </row>
    <row r="145" spans="1:11" x14ac:dyDescent="0.2">
      <c r="A145" s="12">
        <v>41144</v>
      </c>
      <c r="B145" s="18">
        <f>LN(Inputs!B146/Inputs!B145)</f>
        <v>-7.561784199117876E-3</v>
      </c>
      <c r="C145" s="18">
        <f>LN(Inputs!C146/Inputs!C145)</f>
        <v>-7.9243004702752411E-3</v>
      </c>
      <c r="D145" s="18">
        <f>LN(Inputs!D146/Inputs!D145)</f>
        <v>-2.7817490923855949E-3</v>
      </c>
      <c r="E145" s="18">
        <f>LN(Inputs!E146/Inputs!E145)</f>
        <v>-3.1653010748771636E-3</v>
      </c>
      <c r="F145" s="23">
        <f>LN(Inputs!F146/Inputs!F145)</f>
        <v>4.0935252255324345E-3</v>
      </c>
      <c r="G145" s="26">
        <f>(Inputs!B146-Inputs!B136)/Inputs!B136</f>
        <v>2.7761153453814105E-4</v>
      </c>
      <c r="H145" s="26">
        <f>(Inputs!C146-Inputs!C136)/Inputs!C136</f>
        <v>-7.8929859710633599E-3</v>
      </c>
      <c r="I145" s="26">
        <f>(Inputs!D146-Inputs!D136)/Inputs!D136</f>
        <v>-3.3080681760628068E-2</v>
      </c>
      <c r="J145" s="26">
        <f>(Inputs!E146-Inputs!E136)/Inputs!E136</f>
        <v>-1.916702112220162E-2</v>
      </c>
      <c r="K145" s="26">
        <f>(Inputs!F146-Inputs!F136)/Inputs!F136</f>
        <v>3.8170298702060977E-2</v>
      </c>
    </row>
    <row r="146" spans="1:11" x14ac:dyDescent="0.2">
      <c r="A146" s="12">
        <v>41145</v>
      </c>
      <c r="B146" s="18">
        <f>LN(Inputs!B147/Inputs!B146)</f>
        <v>-4.2670147891117425E-3</v>
      </c>
      <c r="C146" s="18">
        <f>LN(Inputs!C147/Inputs!C146)</f>
        <v>6.2816591162649475E-4</v>
      </c>
      <c r="D146" s="18">
        <f>LN(Inputs!D147/Inputs!D146)</f>
        <v>4.8630970242738549E-3</v>
      </c>
      <c r="E146" s="18">
        <f>LN(Inputs!E147/Inputs!E146)</f>
        <v>-2.9894025990926418E-4</v>
      </c>
      <c r="F146" s="23">
        <f>LN(Inputs!F147/Inputs!F146)</f>
        <v>-1.459982921201591E-3</v>
      </c>
      <c r="G146" s="26">
        <f>(Inputs!B147-Inputs!B137)/Inputs!B137</f>
        <v>-3.3353757032250093E-3</v>
      </c>
      <c r="H146" s="26">
        <f>(Inputs!C147-Inputs!C137)/Inputs!C137</f>
        <v>-9.7378005103188284E-3</v>
      </c>
      <c r="I146" s="26">
        <f>(Inputs!D147-Inputs!D137)/Inputs!D137</f>
        <v>-3.3087668922886164E-2</v>
      </c>
      <c r="J146" s="26">
        <f>(Inputs!E147-Inputs!E137)/Inputs!E137</f>
        <v>-1.9672553318648422E-2</v>
      </c>
      <c r="K146" s="26">
        <f>(Inputs!F147-Inputs!F137)/Inputs!F137</f>
        <v>1.7241506793869869E-2</v>
      </c>
    </row>
    <row r="147" spans="1:11" x14ac:dyDescent="0.2">
      <c r="A147" s="12">
        <v>41146</v>
      </c>
      <c r="B147" s="18">
        <f>LN(Inputs!B148/Inputs!B147)</f>
        <v>-5.8741305147823374E-3</v>
      </c>
      <c r="C147" s="18">
        <f>LN(Inputs!C148/Inputs!C147)</f>
        <v>9.1637195128992203E-3</v>
      </c>
      <c r="D147" s="18">
        <f>LN(Inputs!D148/Inputs!D147)</f>
        <v>-8.6135143952841432E-3</v>
      </c>
      <c r="E147" s="18">
        <f>LN(Inputs!E148/Inputs!E147)</f>
        <v>1.689528632490428E-4</v>
      </c>
      <c r="F147" s="23">
        <f>LN(Inputs!F148/Inputs!F147)</f>
        <v>-1.755008978786325E-3</v>
      </c>
      <c r="G147" s="26">
        <f>(Inputs!B148-Inputs!B138)/Inputs!B138</f>
        <v>-1.1462560989836862E-2</v>
      </c>
      <c r="H147" s="26">
        <f>(Inputs!C148-Inputs!C138)/Inputs!C138</f>
        <v>3.6413049787300126E-3</v>
      </c>
      <c r="I147" s="26">
        <f>(Inputs!D148-Inputs!D138)/Inputs!D138</f>
        <v>-4.2503369754617354E-2</v>
      </c>
      <c r="J147" s="26">
        <f>(Inputs!E148-Inputs!E138)/Inputs!E138</f>
        <v>-1.7466348543862614E-2</v>
      </c>
      <c r="K147" s="26">
        <f>(Inputs!F148-Inputs!F138)/Inputs!F138</f>
        <v>1.2448023727638756E-2</v>
      </c>
    </row>
    <row r="148" spans="1:11" x14ac:dyDescent="0.2">
      <c r="A148" s="12">
        <v>41149</v>
      </c>
      <c r="B148" s="18">
        <f>LN(Inputs!B149/Inputs!B148)</f>
        <v>-1.1226157758706958E-3</v>
      </c>
      <c r="C148" s="18">
        <f>LN(Inputs!C149/Inputs!C148)</f>
        <v>3.2083689241102515E-3</v>
      </c>
      <c r="D148" s="18">
        <f>LN(Inputs!D149/Inputs!D148)</f>
        <v>8.4401848174044582E-3</v>
      </c>
      <c r="E148" s="18">
        <f>LN(Inputs!E149/Inputs!E148)</f>
        <v>3.3859576052664882E-3</v>
      </c>
      <c r="F148" s="23">
        <f>LN(Inputs!F149/Inputs!F148)</f>
        <v>2.3394613634451118E-3</v>
      </c>
      <c r="G148" s="26">
        <f>(Inputs!B149-Inputs!B139)/Inputs!B139</f>
        <v>-2.429693492117449E-2</v>
      </c>
      <c r="H148" s="26">
        <f>(Inputs!C149-Inputs!C139)/Inputs!C139</f>
        <v>3.5255788934681915E-3</v>
      </c>
      <c r="I148" s="26">
        <f>(Inputs!D149-Inputs!D139)/Inputs!D139</f>
        <v>-2.624034440843858E-2</v>
      </c>
      <c r="J148" s="26">
        <f>(Inputs!E149-Inputs!E139)/Inputs!E139</f>
        <v>-1.3151139989900489E-2</v>
      </c>
      <c r="K148" s="26">
        <f>(Inputs!F149-Inputs!F139)/Inputs!F139</f>
        <v>1.0924393322222644E-2</v>
      </c>
    </row>
    <row r="149" spans="1:11" x14ac:dyDescent="0.2">
      <c r="A149" s="12">
        <v>41150</v>
      </c>
      <c r="B149" s="18">
        <f>LN(Inputs!B150/Inputs!B149)</f>
        <v>-7.7059628131752435E-3</v>
      </c>
      <c r="C149" s="18">
        <f>LN(Inputs!C150/Inputs!C149)</f>
        <v>3.1979608626554455E-3</v>
      </c>
      <c r="D149" s="18">
        <f>LN(Inputs!D150/Inputs!D149)</f>
        <v>7.3082603740609675E-3</v>
      </c>
      <c r="E149" s="18">
        <f>LN(Inputs!E150/Inputs!E149)</f>
        <v>-3.9708298765264247E-3</v>
      </c>
      <c r="F149" s="23">
        <f>LN(Inputs!F150/Inputs!F149)</f>
        <v>-4.0974464000565914E-3</v>
      </c>
      <c r="G149" s="26">
        <f>(Inputs!B150-Inputs!B140)/Inputs!B140</f>
        <v>-3.0901330436142536E-2</v>
      </c>
      <c r="H149" s="26">
        <f>(Inputs!C150-Inputs!C140)/Inputs!C140</f>
        <v>1.5373245594054598E-2</v>
      </c>
      <c r="I149" s="26">
        <f>(Inputs!D150-Inputs!D140)/Inputs!D140</f>
        <v>-1.4273903340628698E-2</v>
      </c>
      <c r="J149" s="26">
        <f>(Inputs!E150-Inputs!E140)/Inputs!E140</f>
        <v>-1.0358478323883483E-2</v>
      </c>
      <c r="K149" s="26">
        <f>(Inputs!F150-Inputs!F140)/Inputs!F140</f>
        <v>-3.2155676941509892E-3</v>
      </c>
    </row>
    <row r="150" spans="1:11" x14ac:dyDescent="0.2">
      <c r="A150" s="12">
        <v>41151</v>
      </c>
      <c r="B150" s="18">
        <f>LN(Inputs!B151/Inputs!B150)</f>
        <v>9.4291762525226862E-4</v>
      </c>
      <c r="C150" s="18">
        <f>LN(Inputs!C151/Inputs!C150)</f>
        <v>-4.7492219572081561E-3</v>
      </c>
      <c r="D150" s="18">
        <f>LN(Inputs!D151/Inputs!D150)</f>
        <v>2.5973270316500918E-3</v>
      </c>
      <c r="E150" s="18">
        <f>LN(Inputs!E151/Inputs!E150)</f>
        <v>-2.6560602280961735E-3</v>
      </c>
      <c r="F150" s="23">
        <f>LN(Inputs!F151/Inputs!F150)</f>
        <v>-7.0628623016705657E-3</v>
      </c>
      <c r="G150" s="26">
        <f>(Inputs!B151-Inputs!B141)/Inputs!B141</f>
        <v>-2.8566025517042508E-2</v>
      </c>
      <c r="H150" s="26">
        <f>(Inputs!C151-Inputs!C141)/Inputs!C141</f>
        <v>1.0879584236133097E-2</v>
      </c>
      <c r="I150" s="26">
        <f>(Inputs!D151-Inputs!D141)/Inputs!D141</f>
        <v>-4.6210202562068266E-3</v>
      </c>
      <c r="J150" s="26">
        <f>(Inputs!E151-Inputs!E141)/Inputs!E141</f>
        <v>-1.6489063411425375E-2</v>
      </c>
      <c r="K150" s="26">
        <f>(Inputs!F151-Inputs!F141)/Inputs!F141</f>
        <v>-9.9414973091641583E-3</v>
      </c>
    </row>
    <row r="151" spans="1:11" x14ac:dyDescent="0.2">
      <c r="A151" s="12">
        <v>41152</v>
      </c>
      <c r="B151" s="18">
        <f>LN(Inputs!B152/Inputs!B151)</f>
        <v>5.9202011809895731E-3</v>
      </c>
      <c r="C151" s="18">
        <f>LN(Inputs!C152/Inputs!C151)</f>
        <v>1.0193302310425695E-2</v>
      </c>
      <c r="D151" s="18">
        <f>LN(Inputs!D152/Inputs!D151)</f>
        <v>-2.2504197631456209E-3</v>
      </c>
      <c r="E151" s="18">
        <f>LN(Inputs!E152/Inputs!E151)</f>
        <v>2.2529078252137985E-3</v>
      </c>
      <c r="F151" s="23">
        <f>LN(Inputs!F152/Inputs!F151)</f>
        <v>-5.9243239284829585E-3</v>
      </c>
      <c r="G151" s="26">
        <f>(Inputs!B152-Inputs!B142)/Inputs!B142</f>
        <v>-2.1543783697650559E-2</v>
      </c>
      <c r="H151" s="26">
        <f>(Inputs!C152-Inputs!C142)/Inputs!C142</f>
        <v>2.4666803866777911E-2</v>
      </c>
      <c r="I151" s="26">
        <f>(Inputs!D152-Inputs!D142)/Inputs!D142</f>
        <v>-7.112814378244515E-3</v>
      </c>
      <c r="J151" s="26">
        <f>(Inputs!E152-Inputs!E142)/Inputs!E142</f>
        <v>-1.1215396784565899E-2</v>
      </c>
      <c r="K151" s="26">
        <f>(Inputs!F152-Inputs!F142)/Inputs!F142</f>
        <v>-2.8571469591529734E-2</v>
      </c>
    </row>
    <row r="152" spans="1:11" x14ac:dyDescent="0.2">
      <c r="A152" s="12">
        <v>41153</v>
      </c>
      <c r="B152" s="18">
        <f>LN(Inputs!B153/Inputs!B152)</f>
        <v>9.3258255705042283E-3</v>
      </c>
      <c r="C152" s="18">
        <f>LN(Inputs!C153/Inputs!C152)</f>
        <v>2.7620111753272544E-3</v>
      </c>
      <c r="D152" s="18">
        <f>LN(Inputs!D153/Inputs!D152)</f>
        <v>3.7191356215407084E-3</v>
      </c>
      <c r="E152" s="18">
        <f>LN(Inputs!E153/Inputs!E152)</f>
        <v>3.4799714536236808E-3</v>
      </c>
      <c r="F152" s="23">
        <f>LN(Inputs!F153/Inputs!F152)</f>
        <v>2.4649140672312164E-2</v>
      </c>
      <c r="G152" s="26">
        <f>(Inputs!B153-Inputs!B143)/Inputs!B143</f>
        <v>-1.4904877795087746E-2</v>
      </c>
      <c r="H152" s="26">
        <f>(Inputs!C153-Inputs!C143)/Inputs!C143</f>
        <v>2.8040336334358588E-2</v>
      </c>
      <c r="I152" s="26">
        <f>(Inputs!D153-Inputs!D143)/Inputs!D143</f>
        <v>1.495679146791864E-2</v>
      </c>
      <c r="J152" s="26">
        <f>(Inputs!E153-Inputs!E143)/Inputs!E143</f>
        <v>-5.1068596203562387E-3</v>
      </c>
      <c r="K152" s="26">
        <f>(Inputs!F153-Inputs!F143)/Inputs!F143</f>
        <v>4.9517803959460245E-3</v>
      </c>
    </row>
    <row r="153" spans="1:11" x14ac:dyDescent="0.2">
      <c r="A153" s="12">
        <v>41157</v>
      </c>
      <c r="B153" s="18">
        <f>LN(Inputs!B154/Inputs!B153)</f>
        <v>-2.7857129706709171E-4</v>
      </c>
      <c r="C153" s="18">
        <f>LN(Inputs!C154/Inputs!C153)</f>
        <v>9.1518728879516186E-3</v>
      </c>
      <c r="D153" s="18">
        <f>LN(Inputs!D154/Inputs!D153)</f>
        <v>1.2184726495994315E-2</v>
      </c>
      <c r="E153" s="18">
        <f>LN(Inputs!E154/Inputs!E153)</f>
        <v>1.1111648394231935E-2</v>
      </c>
      <c r="F153" s="23">
        <f>LN(Inputs!F154/Inputs!F153)</f>
        <v>5.49186326973072E-3</v>
      </c>
      <c r="G153" s="26">
        <f>(Inputs!B154-Inputs!B144)/Inputs!B144</f>
        <v>-7.4647640808837307E-3</v>
      </c>
      <c r="H153" s="26">
        <f>(Inputs!C154-Inputs!C144)/Inputs!C144</f>
        <v>3.1318325320158318E-2</v>
      </c>
      <c r="I153" s="26">
        <f>(Inputs!D154-Inputs!D144)/Inputs!D144</f>
        <v>2.3749858694069211E-2</v>
      </c>
      <c r="J153" s="26">
        <f>(Inputs!E154-Inputs!E144)/Inputs!E144</f>
        <v>1.0270015869351274E-2</v>
      </c>
      <c r="K153" s="26">
        <f>(Inputs!F154-Inputs!F144)/Inputs!F144</f>
        <v>2.1495564049628667E-2</v>
      </c>
    </row>
    <row r="154" spans="1:11" x14ac:dyDescent="0.2">
      <c r="A154" s="12">
        <v>41158</v>
      </c>
      <c r="B154" s="18">
        <f>LN(Inputs!B155/Inputs!B154)</f>
        <v>6.1093802722654448E-3</v>
      </c>
      <c r="C154" s="18">
        <f>LN(Inputs!C155/Inputs!C154)</f>
        <v>7.8645734031471768E-3</v>
      </c>
      <c r="D154" s="18">
        <f>LN(Inputs!D155/Inputs!D154)</f>
        <v>-2.8184727707724253E-3</v>
      </c>
      <c r="E154" s="18">
        <f>LN(Inputs!E155/Inputs!E154)</f>
        <v>3.4600591363178609E-4</v>
      </c>
      <c r="F154" s="23">
        <f>LN(Inputs!F155/Inputs!F154)</f>
        <v>2.0161385606500522E-3</v>
      </c>
      <c r="G154" s="26">
        <f>(Inputs!B155-Inputs!B145)/Inputs!B145</f>
        <v>-4.5015920642745046E-3</v>
      </c>
      <c r="H154" s="26">
        <f>(Inputs!C155-Inputs!C145)/Inputs!C145</f>
        <v>3.4063775441254274E-2</v>
      </c>
      <c r="I154" s="26">
        <f>(Inputs!D155-Inputs!D145)/Inputs!D145</f>
        <v>2.2907001633825995E-2</v>
      </c>
      <c r="J154" s="26">
        <f>(Inputs!E155-Inputs!E145)/Inputs!E145</f>
        <v>1.0711271912118368E-2</v>
      </c>
      <c r="K154" s="26">
        <f>(Inputs!F155-Inputs!F145)/Inputs!F145</f>
        <v>1.8458800345781207E-2</v>
      </c>
    </row>
    <row r="155" spans="1:11" x14ac:dyDescent="0.2">
      <c r="A155" s="12">
        <v>41159</v>
      </c>
      <c r="B155" s="18">
        <f>LN(Inputs!B156/Inputs!B155)</f>
        <v>-2.6558385425561565E-2</v>
      </c>
      <c r="C155" s="18">
        <f>LN(Inputs!C156/Inputs!C155)</f>
        <v>4.1093140397620914E-3</v>
      </c>
      <c r="D155" s="18">
        <f>LN(Inputs!D156/Inputs!D155)</f>
        <v>-6.4353528097918968E-3</v>
      </c>
      <c r="E155" s="18">
        <f>LN(Inputs!E156/Inputs!E155)</f>
        <v>-6.4666498465273158E-3</v>
      </c>
      <c r="F155" s="23">
        <f>LN(Inputs!F156/Inputs!F155)</f>
        <v>9.163892482550038E-3</v>
      </c>
      <c r="G155" s="26">
        <f>(Inputs!B156-Inputs!B146)/Inputs!B146</f>
        <v>-2.3234187187722462E-2</v>
      </c>
      <c r="H155" s="26">
        <f>(Inputs!C156-Inputs!C146)/Inputs!C146</f>
        <v>4.6582471810052914E-2</v>
      </c>
      <c r="I155" s="26">
        <f>(Inputs!D156-Inputs!D146)/Inputs!D146</f>
        <v>1.917652380371852E-2</v>
      </c>
      <c r="J155" s="26">
        <f>(Inputs!E156-Inputs!E146)/Inputs!E146</f>
        <v>7.3800632624332618E-3</v>
      </c>
      <c r="K155" s="26">
        <f>(Inputs!F156-Inputs!F146)/Inputs!F146</f>
        <v>2.363587424137719E-2</v>
      </c>
    </row>
    <row r="156" spans="1:11" x14ac:dyDescent="0.2">
      <c r="A156" s="12">
        <v>41160</v>
      </c>
      <c r="B156" s="18">
        <f>LN(Inputs!B157/Inputs!B156)</f>
        <v>-2.2910227556053618E-2</v>
      </c>
      <c r="C156" s="18">
        <f>LN(Inputs!C157/Inputs!C156)</f>
        <v>-1.8473252043788146E-2</v>
      </c>
      <c r="D156" s="18">
        <f>LN(Inputs!D157/Inputs!D156)</f>
        <v>-1.3781320722752769E-2</v>
      </c>
      <c r="E156" s="18">
        <f>LN(Inputs!E157/Inputs!E156)</f>
        <v>-2.0404927168604554E-2</v>
      </c>
      <c r="F156" s="23">
        <f>LN(Inputs!F157/Inputs!F156)</f>
        <v>-2.1029273038519647E-2</v>
      </c>
      <c r="G156" s="26">
        <f>(Inputs!B157-Inputs!B147)/Inputs!B147</f>
        <v>-4.1275543092207288E-2</v>
      </c>
      <c r="H156" s="26">
        <f>(Inputs!C157-Inputs!C147)/Inputs!C147</f>
        <v>2.6780982916432647E-2</v>
      </c>
      <c r="I156" s="26">
        <f>(Inputs!D157-Inputs!D147)/Inputs!D147</f>
        <v>3.5061533009504557E-4</v>
      </c>
      <c r="J156" s="26">
        <f>(Inputs!E157-Inputs!E147)/Inputs!E147</f>
        <v>-1.267204785763805E-2</v>
      </c>
      <c r="K156" s="26">
        <f>(Inputs!F157-Inputs!F147)/Inputs!F147</f>
        <v>3.7987788403759629E-3</v>
      </c>
    </row>
    <row r="157" spans="1:11" x14ac:dyDescent="0.2">
      <c r="A157" s="12">
        <v>41163</v>
      </c>
      <c r="B157" s="18">
        <f>LN(Inputs!B158/Inputs!B157)</f>
        <v>2.2151777130272228E-2</v>
      </c>
      <c r="C157" s="18">
        <f>LN(Inputs!C158/Inputs!C157)</f>
        <v>1.9772620218180641E-2</v>
      </c>
      <c r="D157" s="18">
        <f>LN(Inputs!D158/Inputs!D157)</f>
        <v>1.1885694731279071E-2</v>
      </c>
      <c r="E157" s="18">
        <f>LN(Inputs!E158/Inputs!E157)</f>
        <v>1.2246073758913432E-2</v>
      </c>
      <c r="F157" s="23">
        <f>LN(Inputs!F158/Inputs!F157)</f>
        <v>8.118533625614972E-3</v>
      </c>
      <c r="G157" s="26">
        <f>(Inputs!B158-Inputs!B148)/Inputs!B148</f>
        <v>-1.4026362042598901E-2</v>
      </c>
      <c r="H157" s="26">
        <f>(Inputs!C158-Inputs!C148)/Inputs!C148</f>
        <v>3.7731986756466551E-2</v>
      </c>
      <c r="I157" s="26">
        <f>(Inputs!D158-Inputs!D148)/Inputs!D148</f>
        <v>2.1068637830242831E-2</v>
      </c>
      <c r="J157" s="26">
        <f>(Inputs!E158-Inputs!E148)/Inputs!E148</f>
        <v>-6.7567379845725724E-4</v>
      </c>
      <c r="K157" s="26">
        <f>(Inputs!F158-Inputs!F148)/Inputs!F148</f>
        <v>1.3758918867869837E-2</v>
      </c>
    </row>
    <row r="158" spans="1:11" x14ac:dyDescent="0.2">
      <c r="A158" s="12">
        <v>41164</v>
      </c>
      <c r="B158" s="18">
        <f>LN(Inputs!B159/Inputs!B158)</f>
        <v>2.3525994245022837E-2</v>
      </c>
      <c r="C158" s="18">
        <f>LN(Inputs!C159/Inputs!C158)</f>
        <v>-7.2179973501619379E-3</v>
      </c>
      <c r="D158" s="18">
        <f>LN(Inputs!D159/Inputs!D158)</f>
        <v>-1.0577385500876873E-2</v>
      </c>
      <c r="E158" s="18">
        <f>LN(Inputs!E159/Inputs!E158)</f>
        <v>-1.2206545012412525E-2</v>
      </c>
      <c r="F158" s="23">
        <f>LN(Inputs!F159/Inputs!F158)</f>
        <v>-3.317502181297758E-2</v>
      </c>
      <c r="G158" s="26">
        <f>(Inputs!B159-Inputs!B149)/Inputs!B149</f>
        <v>1.0578509876873645E-2</v>
      </c>
      <c r="H158" s="26">
        <f>(Inputs!C159-Inputs!C149)/Inputs!C149</f>
        <v>2.6968422905525959E-2</v>
      </c>
      <c r="I158" s="26">
        <f>(Inputs!D159-Inputs!D149)/Inputs!D149</f>
        <v>1.8338721777671674E-3</v>
      </c>
      <c r="J158" s="26">
        <f>(Inputs!E159-Inputs!E149)/Inputs!E149</f>
        <v>-1.6136788982344163E-2</v>
      </c>
      <c r="K158" s="26">
        <f>(Inputs!F159-Inputs!F149)/Inputs!F149</f>
        <v>-2.1612390635163493E-2</v>
      </c>
    </row>
    <row r="159" spans="1:11" x14ac:dyDescent="0.2">
      <c r="A159" s="12">
        <v>41165</v>
      </c>
      <c r="B159" s="18">
        <f>LN(Inputs!B160/Inputs!B159)</f>
        <v>3.4775110163753765E-2</v>
      </c>
      <c r="C159" s="18">
        <f>LN(Inputs!C160/Inputs!C159)</f>
        <v>-6.8654669569499938E-3</v>
      </c>
      <c r="D159" s="18">
        <f>LN(Inputs!D160/Inputs!D159)</f>
        <v>3.9145466469953294E-3</v>
      </c>
      <c r="E159" s="18">
        <f>LN(Inputs!E160/Inputs!E159)</f>
        <v>3.678922562042118E-3</v>
      </c>
      <c r="F159" s="23">
        <f>LN(Inputs!F160/Inputs!F159)</f>
        <v>-5.3874733009032123E-3</v>
      </c>
      <c r="G159" s="26">
        <f>(Inputs!B160-Inputs!B150)/Inputs!B150</f>
        <v>5.4433885948362147E-2</v>
      </c>
      <c r="H159" s="26">
        <f>(Inputs!C160-Inputs!C150)/Inputs!C150</f>
        <v>1.6685428178176542E-2</v>
      </c>
      <c r="I159" s="26">
        <f>(Inputs!D160-Inputs!D150)/Inputs!D150</f>
        <v>-1.5603025002421265E-3</v>
      </c>
      <c r="J159" s="26">
        <f>(Inputs!E160-Inputs!E150)/Inputs!E150</f>
        <v>-8.5816182349221001E-3</v>
      </c>
      <c r="K159" s="26">
        <f>(Inputs!F160-Inputs!F150)/Inputs!F150</f>
        <v>-2.2873723219294359E-2</v>
      </c>
    </row>
    <row r="160" spans="1:11" x14ac:dyDescent="0.2">
      <c r="A160" s="12">
        <v>41166</v>
      </c>
      <c r="B160" s="18">
        <f>LN(Inputs!B161/Inputs!B160)</f>
        <v>3.3433243578209496E-2</v>
      </c>
      <c r="C160" s="18">
        <f>LN(Inputs!C161/Inputs!C160)</f>
        <v>7.6699084692755425E-3</v>
      </c>
      <c r="D160" s="18">
        <f>LN(Inputs!D161/Inputs!D160)</f>
        <v>8.3002554195455661E-3</v>
      </c>
      <c r="E160" s="18">
        <f>LN(Inputs!E161/Inputs!E160)</f>
        <v>1.2084253293151081E-2</v>
      </c>
      <c r="F160" s="23">
        <f>LN(Inputs!F161/Inputs!F160)</f>
        <v>8.6657385269444352E-3</v>
      </c>
      <c r="G160" s="26">
        <f>(Inputs!B161-Inputs!B151)/Inputs!B151</f>
        <v>8.9255404705167143E-2</v>
      </c>
      <c r="H160" s="26">
        <f>(Inputs!C161-Inputs!C151)/Inputs!C151</f>
        <v>2.9390506831175656E-2</v>
      </c>
      <c r="I160" s="26">
        <f>(Inputs!D161-Inputs!D151)/Inputs!D151</f>
        <v>4.1499948260822908E-3</v>
      </c>
      <c r="J160" s="26">
        <f>(Inputs!E161-Inputs!E151)/Inputs!E151</f>
        <v>6.1404368342157919E-3</v>
      </c>
      <c r="K160" s="26">
        <f>(Inputs!F161-Inputs!F151)/Inputs!F151</f>
        <v>-7.3833927839124487E-3</v>
      </c>
    </row>
    <row r="161" spans="1:11" x14ac:dyDescent="0.2">
      <c r="A161" s="12">
        <v>41167</v>
      </c>
      <c r="B161" s="18">
        <f>LN(Inputs!B162/Inputs!B161)</f>
        <v>-5.6401717200133721E-3</v>
      </c>
      <c r="C161" s="18">
        <f>LN(Inputs!C162/Inputs!C161)</f>
        <v>-1.1064668193201945E-3</v>
      </c>
      <c r="D161" s="18">
        <f>LN(Inputs!D162/Inputs!D161)</f>
        <v>-7.4324743014595367E-3</v>
      </c>
      <c r="E161" s="18">
        <f>LN(Inputs!E162/Inputs!E161)</f>
        <v>-3.7387168016999265E-3</v>
      </c>
      <c r="F161" s="23">
        <f>LN(Inputs!F162/Inputs!F161)</f>
        <v>-8.9659160804308764E-3</v>
      </c>
      <c r="G161" s="26">
        <f>(Inputs!B162-Inputs!B152)/Inputs!B152</f>
        <v>7.6735711632262754E-2</v>
      </c>
      <c r="H161" s="26">
        <f>(Inputs!C162-Inputs!C152)/Inputs!C152</f>
        <v>1.7824103673182122E-2</v>
      </c>
      <c r="I161" s="26">
        <f>(Inputs!D162-Inputs!D152)/Inputs!D152</f>
        <v>-1.0401059047898931E-3</v>
      </c>
      <c r="J161" s="26">
        <f>(Inputs!E162-Inputs!E152)/Inputs!E152</f>
        <v>1.3004500146812431E-4</v>
      </c>
      <c r="K161" s="26">
        <f>(Inputs!F162-Inputs!F152)/Inputs!F152</f>
        <v>-1.0397940829439529E-2</v>
      </c>
    </row>
    <row r="162" spans="1:11" x14ac:dyDescent="0.2">
      <c r="A162" s="12">
        <v>41170</v>
      </c>
      <c r="B162" s="18">
        <f>LN(Inputs!B163/Inputs!B162)</f>
        <v>-1.1728877524525325E-2</v>
      </c>
      <c r="C162" s="18">
        <f>LN(Inputs!C163/Inputs!C162)</f>
        <v>3.2155466431420666E-3</v>
      </c>
      <c r="D162" s="18">
        <f>LN(Inputs!D163/Inputs!D162)</f>
        <v>-6.0727763505861077E-4</v>
      </c>
      <c r="E162" s="18">
        <f>LN(Inputs!E163/Inputs!E162)</f>
        <v>-4.1444532269823845E-3</v>
      </c>
      <c r="F162" s="23">
        <f>LN(Inputs!F163/Inputs!F162)</f>
        <v>3.8950370759429291E-3</v>
      </c>
      <c r="G162" s="26">
        <f>(Inputs!B163-Inputs!B153)/Inputs!B153</f>
        <v>5.4302353480181344E-2</v>
      </c>
      <c r="H162" s="26">
        <f>(Inputs!C163-Inputs!C153)/Inputs!C153</f>
        <v>1.8285827700391576E-2</v>
      </c>
      <c r="I162" s="26">
        <f>(Inputs!D163-Inputs!D153)/Inputs!D153</f>
        <v>-5.3526835101067255E-3</v>
      </c>
      <c r="J162" s="26">
        <f>(Inputs!E163-Inputs!E153)/Inputs!E153</f>
        <v>-7.4663752310420639E-3</v>
      </c>
      <c r="K162" s="26">
        <f>(Inputs!F163-Inputs!F153)/Inputs!F153</f>
        <v>-3.0724584245574262E-2</v>
      </c>
    </row>
    <row r="163" spans="1:11" x14ac:dyDescent="0.2">
      <c r="A163" s="12">
        <v>41171</v>
      </c>
      <c r="B163" s="18">
        <f>LN(Inputs!B164/Inputs!B163)</f>
        <v>-8.7988670384758921E-5</v>
      </c>
      <c r="C163" s="18">
        <f>LN(Inputs!C164/Inputs!C163)</f>
        <v>8.0931109188624954E-3</v>
      </c>
      <c r="D163" s="18">
        <f>LN(Inputs!D164/Inputs!D163)</f>
        <v>1.0705394222800974E-2</v>
      </c>
      <c r="E163" s="18">
        <f>LN(Inputs!E164/Inputs!E163)</f>
        <v>7.4295103413382141E-3</v>
      </c>
      <c r="F163" s="23">
        <f>LN(Inputs!F164/Inputs!F163)</f>
        <v>-1.1126162739435196E-2</v>
      </c>
      <c r="G163" s="26">
        <f>(Inputs!B164-Inputs!B154)/Inputs!B154</f>
        <v>5.4503304340288015E-2</v>
      </c>
      <c r="H163" s="26">
        <f>(Inputs!C164-Inputs!C154)/Inputs!C154</f>
        <v>1.720827592843719E-2</v>
      </c>
      <c r="I163" s="26">
        <f>(Inputs!D164-Inputs!D154)/Inputs!D154</f>
        <v>-6.8230095672996904E-3</v>
      </c>
      <c r="J163" s="26">
        <f>(Inputs!E164-Inputs!E154)/Inputs!E154</f>
        <v>-1.1114300855113382E-2</v>
      </c>
      <c r="K163" s="26">
        <f>(Inputs!F164-Inputs!F154)/Inputs!F154</f>
        <v>-4.6698929651279981E-2</v>
      </c>
    </row>
    <row r="164" spans="1:11" x14ac:dyDescent="0.2">
      <c r="A164" s="12">
        <v>41172</v>
      </c>
      <c r="B164" s="18">
        <f>LN(Inputs!B165/Inputs!B164)</f>
        <v>-1.7615847379587088E-4</v>
      </c>
      <c r="C164" s="18">
        <f>LN(Inputs!C165/Inputs!C164)</f>
        <v>7.6333449748450053E-3</v>
      </c>
      <c r="D164" s="18">
        <f>LN(Inputs!D165/Inputs!D164)</f>
        <v>4.1135194799870392E-3</v>
      </c>
      <c r="E164" s="18">
        <f>LN(Inputs!E165/Inputs!E164)</f>
        <v>6.2159736649727987E-3</v>
      </c>
      <c r="F164" s="23">
        <f>LN(Inputs!F165/Inputs!F164)</f>
        <v>1.6197041743923092E-2</v>
      </c>
      <c r="G164" s="26">
        <f>(Inputs!B165-Inputs!B155)/Inputs!B155</f>
        <v>4.7895970044401118E-2</v>
      </c>
      <c r="H164" s="26">
        <f>(Inputs!C165-Inputs!C155)/Inputs!C155</f>
        <v>1.6973095648769514E-2</v>
      </c>
      <c r="I164" s="26">
        <f>(Inputs!D165-Inputs!D155)/Inputs!D155</f>
        <v>8.5603194412645217E-5</v>
      </c>
      <c r="J164" s="26">
        <f>(Inputs!E165-Inputs!E155)/Inputs!E155</f>
        <v>-5.2925035266483851E-3</v>
      </c>
      <c r="K164" s="26">
        <f>(Inputs!F165-Inputs!F155)/Inputs!F155</f>
        <v>-3.3083951284451983E-2</v>
      </c>
    </row>
    <row r="165" spans="1:11" x14ac:dyDescent="0.2">
      <c r="A165" s="12">
        <v>41173</v>
      </c>
      <c r="B165" s="18">
        <f>LN(Inputs!B166/Inputs!B165)</f>
        <v>9.3791844505734818E-3</v>
      </c>
      <c r="C165" s="18">
        <f>LN(Inputs!C166/Inputs!C165)</f>
        <v>8.4570166783563654E-3</v>
      </c>
      <c r="D165" s="18">
        <f>LN(Inputs!D166/Inputs!D165)</f>
        <v>3.670700914382331E-3</v>
      </c>
      <c r="E165" s="18">
        <f>LN(Inputs!E166/Inputs!E165)</f>
        <v>1.4059129058866839E-2</v>
      </c>
      <c r="F165" s="23">
        <f>LN(Inputs!F166/Inputs!F165)</f>
        <v>1.9154877933908319E-2</v>
      </c>
      <c r="G165" s="26">
        <f>(Inputs!B166-Inputs!B156)/Inputs!B156</f>
        <v>8.6239667666942132E-2</v>
      </c>
      <c r="H165" s="26">
        <f>(Inputs!C166-Inputs!C156)/Inputs!C156</f>
        <v>2.1404217881066577E-2</v>
      </c>
      <c r="I165" s="26">
        <f>(Inputs!D166-Inputs!D156)/Inputs!D156</f>
        <v>1.024376503749035E-2</v>
      </c>
      <c r="J165" s="26">
        <f>(Inputs!E166-Inputs!E156)/Inputs!E156</f>
        <v>1.5335622572164512E-2</v>
      </c>
      <c r="K165" s="26">
        <f>(Inputs!F166-Inputs!F156)/Inputs!F156</f>
        <v>-2.3375087310958619E-2</v>
      </c>
    </row>
    <row r="166" spans="1:11" x14ac:dyDescent="0.2">
      <c r="A166" s="12">
        <v>41174</v>
      </c>
      <c r="B166" s="18">
        <f>LN(Inputs!B167/Inputs!B166)</f>
        <v>-1.6804374486920331E-2</v>
      </c>
      <c r="C166" s="18">
        <f>LN(Inputs!C167/Inputs!C166)</f>
        <v>-4.514686014040265E-3</v>
      </c>
      <c r="D166" s="18">
        <f>LN(Inputs!D167/Inputs!D166)</f>
        <v>-1.6204556598160651E-3</v>
      </c>
      <c r="E166" s="18">
        <f>LN(Inputs!E167/Inputs!E166)</f>
        <v>-3.9387081582418739E-4</v>
      </c>
      <c r="F166" s="23">
        <f>LN(Inputs!F167/Inputs!F166)</f>
        <v>-8.7952056585799045E-3</v>
      </c>
      <c r="G166" s="26">
        <f>(Inputs!B167-Inputs!B157)/Inputs!B157</f>
        <v>9.2892377040015559E-2</v>
      </c>
      <c r="H166" s="26">
        <f>(Inputs!C167-Inputs!C157)/Inputs!C157</f>
        <v>3.5761526705083382E-2</v>
      </c>
      <c r="I166" s="26">
        <f>(Inputs!D167-Inputs!D157)/Inputs!D157</f>
        <v>2.2604207653854763E-2</v>
      </c>
      <c r="J166" s="26">
        <f>(Inputs!E167-Inputs!E157)/Inputs!E157</f>
        <v>3.5858215475570401E-2</v>
      </c>
      <c r="K166" s="26">
        <f>(Inputs!F167-Inputs!F157)/Inputs!F157</f>
        <v>-1.1353606460784062E-2</v>
      </c>
    </row>
    <row r="167" spans="1:11" x14ac:dyDescent="0.2">
      <c r="A167" s="12">
        <v>41177</v>
      </c>
      <c r="B167" s="18">
        <f>LN(Inputs!B168/Inputs!B167)</f>
        <v>1.5072642543440071E-3</v>
      </c>
      <c r="C167" s="18">
        <f>LN(Inputs!C168/Inputs!C167)</f>
        <v>-4.9303541350086766E-3</v>
      </c>
      <c r="D167" s="18">
        <f>LN(Inputs!D168/Inputs!D167)</f>
        <v>-5.4769926341980898E-3</v>
      </c>
      <c r="E167" s="18">
        <f>LN(Inputs!E168/Inputs!E167)</f>
        <v>-1.6258023005144603E-2</v>
      </c>
      <c r="F167" s="23">
        <f>LN(Inputs!F168/Inputs!F167)</f>
        <v>-8.2790012685306346E-3</v>
      </c>
      <c r="G167" s="26">
        <f>(Inputs!B168-Inputs!B158)/Inputs!B158</f>
        <v>7.0561445004209744E-2</v>
      </c>
      <c r="H167" s="26">
        <f>(Inputs!C168-Inputs!C158)/Inputs!C158</f>
        <v>1.0488579946741978E-2</v>
      </c>
      <c r="I167" s="26">
        <f>(Inputs!D168-Inputs!D158)/Inputs!D158</f>
        <v>5.0023008911032505E-3</v>
      </c>
      <c r="J167" s="26">
        <f>(Inputs!E168-Inputs!E158)/Inputs!E158</f>
        <v>6.7488516098708788E-3</v>
      </c>
      <c r="K167" s="26">
        <f>(Inputs!F168-Inputs!F158)/Inputs!F158</f>
        <v>-2.7432780510102742E-2</v>
      </c>
    </row>
    <row r="168" spans="1:11" x14ac:dyDescent="0.2">
      <c r="A168" s="12">
        <v>41178</v>
      </c>
      <c r="B168" s="18">
        <f>LN(Inputs!B169/Inputs!B168)</f>
        <v>1.8586903018308041E-3</v>
      </c>
      <c r="C168" s="18">
        <f>LN(Inputs!C169/Inputs!C168)</f>
        <v>2.8623844841685659E-3</v>
      </c>
      <c r="D168" s="18">
        <f>LN(Inputs!D169/Inputs!D168)</f>
        <v>2.9988913803949712E-3</v>
      </c>
      <c r="E168" s="18">
        <f>LN(Inputs!E169/Inputs!E168)</f>
        <v>1.1302297037339442E-2</v>
      </c>
      <c r="F168" s="23">
        <f>LN(Inputs!F169/Inputs!F168)</f>
        <v>-2.0806710067978497E-3</v>
      </c>
      <c r="G168" s="26">
        <f>(Inputs!B169-Inputs!B159)/Inputs!B159</f>
        <v>4.7614758924966208E-2</v>
      </c>
      <c r="H168" s="26">
        <f>(Inputs!C169-Inputs!C159)/Inputs!C159</f>
        <v>2.0726203558951984E-2</v>
      </c>
      <c r="I168" s="26">
        <f>(Inputs!D169-Inputs!D159)/Inputs!D159</f>
        <v>1.8739529606831652E-2</v>
      </c>
      <c r="J168" s="26">
        <f>(Inputs!E169-Inputs!E159)/Inputs!E159</f>
        <v>3.0696742011355197E-2</v>
      </c>
      <c r="K168" s="26">
        <f>(Inputs!F169-Inputs!F159)/Inputs!F159</f>
        <v>3.283644614234802E-3</v>
      </c>
    </row>
    <row r="169" spans="1:11" x14ac:dyDescent="0.2">
      <c r="A169" s="12">
        <v>41179</v>
      </c>
      <c r="B169" s="18">
        <f>LN(Inputs!B170/Inputs!B169)</f>
        <v>7.5756893546931828E-3</v>
      </c>
      <c r="C169" s="18">
        <f>LN(Inputs!C170/Inputs!C169)</f>
        <v>5.9136982120509189E-4</v>
      </c>
      <c r="D169" s="18">
        <f>LN(Inputs!D170/Inputs!D169)</f>
        <v>-1.4651561186578678E-2</v>
      </c>
      <c r="E169" s="18">
        <f>LN(Inputs!E170/Inputs!E169)</f>
        <v>-1.8535602852343363E-3</v>
      </c>
      <c r="F169" s="23">
        <f>LN(Inputs!F170/Inputs!F169)</f>
        <v>3.5942336553065439E-2</v>
      </c>
      <c r="G169" s="26">
        <f>(Inputs!B170-Inputs!B160)/Inputs!B160</f>
        <v>1.9504271746204924E-2</v>
      </c>
      <c r="H169" s="26">
        <f>(Inputs!C170-Inputs!C160)/Inputs!C160</f>
        <v>2.8366041365150106E-2</v>
      </c>
      <c r="I169" s="26">
        <f>(Inputs!D170-Inputs!D160)/Inputs!D160</f>
        <v>0</v>
      </c>
      <c r="J169" s="26">
        <f>(Inputs!E170-Inputs!E160)/Inputs!E160</f>
        <v>2.5010174887672841E-2</v>
      </c>
      <c r="K169" s="26">
        <f>(Inputs!F170-Inputs!F160)/Inputs!F160</f>
        <v>4.5617975850549712E-2</v>
      </c>
    </row>
    <row r="170" spans="1:11" x14ac:dyDescent="0.2">
      <c r="A170" s="12">
        <v>41180</v>
      </c>
      <c r="B170" s="18">
        <f>LN(Inputs!B171/Inputs!B170)</f>
        <v>-1.5654842655526895E-2</v>
      </c>
      <c r="C170" s="18">
        <f>LN(Inputs!C171/Inputs!C170)</f>
        <v>-8.9055493310371478E-3</v>
      </c>
      <c r="D170" s="18">
        <f>LN(Inputs!D171/Inputs!D170)</f>
        <v>-3.3917741660672873E-3</v>
      </c>
      <c r="E170" s="18">
        <f>LN(Inputs!E171/Inputs!E170)</f>
        <v>-8.4159743883590807E-3</v>
      </c>
      <c r="F170" s="23">
        <f>LN(Inputs!F171/Inputs!F170)</f>
        <v>6.2949541114868217E-3</v>
      </c>
      <c r="G170" s="26">
        <f>(Inputs!B171-Inputs!B161)/Inputs!B161</f>
        <v>-2.9332776982037737E-2</v>
      </c>
      <c r="H170" s="26">
        <f>(Inputs!C171-Inputs!C161)/Inputs!C161</f>
        <v>1.146089575675641E-2</v>
      </c>
      <c r="I170" s="26">
        <f>(Inputs!D171-Inputs!D161)/Inputs!D161</f>
        <v>-1.162394342119027E-2</v>
      </c>
      <c r="J170" s="26">
        <f>(Inputs!E171-Inputs!E161)/Inputs!E161</f>
        <v>4.2111536719815273E-3</v>
      </c>
      <c r="K170" s="26">
        <f>(Inputs!F171-Inputs!F161)/Inputs!F161</f>
        <v>4.3141977238062769E-2</v>
      </c>
    </row>
    <row r="171" spans="1:11" x14ac:dyDescent="0.2">
      <c r="A171" s="12">
        <v>41181</v>
      </c>
      <c r="B171" s="18">
        <f>LN(Inputs!B172/Inputs!B171)</f>
        <v>7.7253841902801225E-3</v>
      </c>
      <c r="C171" s="18">
        <f>LN(Inputs!C172/Inputs!C171)</f>
        <v>1.1463435635654953E-2</v>
      </c>
      <c r="D171" s="18">
        <f>LN(Inputs!D172/Inputs!D171)</f>
        <v>4.9532952059474153E-3</v>
      </c>
      <c r="E171" s="18">
        <f>LN(Inputs!E172/Inputs!E171)</f>
        <v>2.9375374053159948E-3</v>
      </c>
      <c r="F171" s="23">
        <f>LN(Inputs!F172/Inputs!F171)</f>
        <v>2.8482407219081493E-3</v>
      </c>
      <c r="G171" s="26">
        <f>(Inputs!B172-Inputs!B162)/Inputs!B162</f>
        <v>-1.6272183321144707E-2</v>
      </c>
      <c r="H171" s="26">
        <f>(Inputs!C172-Inputs!C162)/Inputs!C162</f>
        <v>2.4255103063126466E-2</v>
      </c>
      <c r="I171" s="26">
        <f>(Inputs!D172-Inputs!D162)/Inputs!D162</f>
        <v>6.9398061499001504E-4</v>
      </c>
      <c r="J171" s="26">
        <f>(Inputs!E172-Inputs!E162)/Inputs!E162</f>
        <v>1.0937952535259435E-2</v>
      </c>
      <c r="K171" s="26">
        <f>(Inputs!F172-Inputs!F162)/Inputs!F162</f>
        <v>5.5538905561077843E-2</v>
      </c>
    </row>
    <row r="172" spans="1:11" x14ac:dyDescent="0.2">
      <c r="A172" s="12">
        <v>41184</v>
      </c>
      <c r="B172" s="18">
        <f>LN(Inputs!B173/Inputs!B172)</f>
        <v>-4.6992802962601008E-3</v>
      </c>
      <c r="C172" s="18">
        <f>LN(Inputs!C173/Inputs!C172)</f>
        <v>1.080509711403353E-3</v>
      </c>
      <c r="D172" s="18">
        <f>LN(Inputs!D173/Inputs!D172)</f>
        <v>-6.260920219779008E-3</v>
      </c>
      <c r="E172" s="18">
        <f>LN(Inputs!E173/Inputs!E172)</f>
        <v>-6.1038097344160505E-3</v>
      </c>
      <c r="F172" s="23">
        <f>LN(Inputs!F173/Inputs!F172)</f>
        <v>8.7783482165466262E-3</v>
      </c>
      <c r="G172" s="26">
        <f>(Inputs!B173-Inputs!B163)/Inputs!B163</f>
        <v>-9.3326103629322154E-3</v>
      </c>
      <c r="H172" s="26">
        <f>(Inputs!C173-Inputs!C163)/Inputs!C163</f>
        <v>2.2070613403426854E-2</v>
      </c>
      <c r="I172" s="26">
        <f>(Inputs!D173-Inputs!D163)/Inputs!D163</f>
        <v>-4.9476226566474418E-3</v>
      </c>
      <c r="J172" s="26">
        <f>(Inputs!E173-Inputs!E163)/Inputs!E163</f>
        <v>8.9591039473562589E-3</v>
      </c>
      <c r="K172" s="26">
        <f>(Inputs!F173-Inputs!F163)/Inputs!F163</f>
        <v>6.0706036543831686E-2</v>
      </c>
    </row>
    <row r="173" spans="1:11" x14ac:dyDescent="0.2">
      <c r="A173" s="12">
        <v>41185</v>
      </c>
      <c r="B173" s="18">
        <f>LN(Inputs!B174/Inputs!B173)</f>
        <v>4.2568041698340152E-3</v>
      </c>
      <c r="C173" s="18">
        <f>LN(Inputs!C174/Inputs!C173)</f>
        <v>-6.4994694595801213E-3</v>
      </c>
      <c r="D173" s="18">
        <f>LN(Inputs!D174/Inputs!D173)</f>
        <v>-9.9938668867123014E-3</v>
      </c>
      <c r="E173" s="18">
        <f>LN(Inputs!E174/Inputs!E173)</f>
        <v>4.9968083392172456E-3</v>
      </c>
      <c r="F173" s="23">
        <f>LN(Inputs!F174/Inputs!F173)</f>
        <v>5.9027942432678003E-3</v>
      </c>
      <c r="G173" s="26">
        <f>(Inputs!B174-Inputs!B164)/Inputs!B164</f>
        <v>-5.0190016991243092E-3</v>
      </c>
      <c r="H173" s="26">
        <f>(Inputs!C174-Inputs!C164)/Inputs!C164</f>
        <v>7.2642600178444853E-3</v>
      </c>
      <c r="I173" s="26">
        <f>(Inputs!D174-Inputs!D164)/Inputs!D164</f>
        <v>-2.5332765094569082E-2</v>
      </c>
      <c r="J173" s="26">
        <f>(Inputs!E174-Inputs!E164)/Inputs!E164</f>
        <v>6.5075902253080298E-3</v>
      </c>
      <c r="K173" s="26">
        <f>(Inputs!F174-Inputs!F164)/Inputs!F164</f>
        <v>7.8923425347331946E-2</v>
      </c>
    </row>
    <row r="174" spans="1:11" x14ac:dyDescent="0.2">
      <c r="A174" s="12">
        <v>41186</v>
      </c>
      <c r="B174" s="18">
        <f>LN(Inputs!B175/Inputs!B174)</f>
        <v>4.4247612642586833E-4</v>
      </c>
      <c r="C174" s="18">
        <f>LN(Inputs!C175/Inputs!C174)</f>
        <v>1.3469557961779234E-2</v>
      </c>
      <c r="D174" s="18">
        <f>LN(Inputs!D175/Inputs!D174)</f>
        <v>-7.9321689852039157E-4</v>
      </c>
      <c r="E174" s="18">
        <f>LN(Inputs!E175/Inputs!E174)</f>
        <v>5.1488184603783424E-5</v>
      </c>
      <c r="F174" s="23">
        <f>LN(Inputs!F175/Inputs!F174)</f>
        <v>9.7616067837764785E-3</v>
      </c>
      <c r="G174" s="26">
        <f>(Inputs!B175-Inputs!B165)/Inputs!B165</f>
        <v>-4.4032815937683056E-3</v>
      </c>
      <c r="H174" s="26">
        <f>(Inputs!C175-Inputs!C165)/Inputs!C165</f>
        <v>1.316005660082277E-2</v>
      </c>
      <c r="I174" s="26">
        <f>(Inputs!D175-Inputs!D165)/Inputs!D165</f>
        <v>-3.0103486365534962E-2</v>
      </c>
      <c r="J174" s="26">
        <f>(Inputs!E175-Inputs!E165)/Inputs!E165</f>
        <v>3.2207365094964817E-4</v>
      </c>
      <c r="K174" s="26">
        <f>(Inputs!F175-Inputs!F165)/Inputs!F165</f>
        <v>7.2002377678741472E-2</v>
      </c>
    </row>
    <row r="175" spans="1:11" x14ac:dyDescent="0.2">
      <c r="A175" s="12">
        <v>41187</v>
      </c>
      <c r="B175" s="18">
        <f>LN(Inputs!B176/Inputs!B175)</f>
        <v>7.4028660115841877E-3</v>
      </c>
      <c r="C175" s="18">
        <f>LN(Inputs!C176/Inputs!C175)</f>
        <v>5.2594182818060014E-3</v>
      </c>
      <c r="D175" s="18">
        <f>LN(Inputs!D176/Inputs!D175)</f>
        <v>4.4867077558544636E-3</v>
      </c>
      <c r="E175" s="18">
        <f>LN(Inputs!E176/Inputs!E175)</f>
        <v>5.0216505088233952E-4</v>
      </c>
      <c r="F175" s="23">
        <f>LN(Inputs!F176/Inputs!F175)</f>
        <v>-2.2230369366422376E-3</v>
      </c>
      <c r="G175" s="26">
        <f>(Inputs!B176-Inputs!B166)/Inputs!B166</f>
        <v>-6.3689547083416558E-3</v>
      </c>
      <c r="H175" s="26">
        <f>(Inputs!C176-Inputs!C166)/Inputs!C166</f>
        <v>9.9255517081851975E-3</v>
      </c>
      <c r="I175" s="26">
        <f>(Inputs!D176-Inputs!D166)/Inputs!D166</f>
        <v>-2.9311721175917686E-2</v>
      </c>
      <c r="J175" s="26">
        <f>(Inputs!E176-Inputs!E166)/Inputs!E166</f>
        <v>-1.314774546912454E-2</v>
      </c>
      <c r="K175" s="26">
        <f>(Inputs!F176-Inputs!F166)/Inputs!F166</f>
        <v>4.9328426528300121E-2</v>
      </c>
    </row>
    <row r="176" spans="1:11" x14ac:dyDescent="0.2">
      <c r="A176" s="12">
        <v>41188</v>
      </c>
      <c r="B176" s="18">
        <f>LN(Inputs!B177/Inputs!B176)</f>
        <v>1.4914464480373678E-3</v>
      </c>
      <c r="C176" s="18">
        <f>LN(Inputs!C177/Inputs!C176)</f>
        <v>-6.7253983441295812E-3</v>
      </c>
      <c r="D176" s="18">
        <f>LN(Inputs!D177/Inputs!D176)</f>
        <v>-4.1342026282120753E-3</v>
      </c>
      <c r="E176" s="18">
        <f>LN(Inputs!E177/Inputs!E176)</f>
        <v>-2.2938628789688589E-3</v>
      </c>
      <c r="F176" s="23">
        <f>LN(Inputs!F177/Inputs!F176)</f>
        <v>6.1009065239058698E-3</v>
      </c>
      <c r="G176" s="26">
        <f>(Inputs!B177-Inputs!B167)/Inputs!B167</f>
        <v>1.1977662410977896E-2</v>
      </c>
      <c r="H176" s="26">
        <f>(Inputs!C177-Inputs!C167)/Inputs!C167</f>
        <v>7.6953628997909152E-3</v>
      </c>
      <c r="I176" s="26">
        <f>(Inputs!D177-Inputs!D167)/Inputs!D167</f>
        <v>-3.1748721609575009E-2</v>
      </c>
      <c r="J176" s="26">
        <f>(Inputs!E177-Inputs!E167)/Inputs!E167</f>
        <v>-1.5020976794378686E-2</v>
      </c>
      <c r="K176" s="26">
        <f>(Inputs!F177-Inputs!F167)/Inputs!F167</f>
        <v>6.5076340637305941E-2</v>
      </c>
    </row>
    <row r="177" spans="1:11" x14ac:dyDescent="0.2">
      <c r="A177" s="12">
        <v>41191</v>
      </c>
      <c r="B177" s="18">
        <f>LN(Inputs!B178/Inputs!B177)</f>
        <v>1.729658390520129E-2</v>
      </c>
      <c r="C177" s="18">
        <f>LN(Inputs!C178/Inputs!C177)</f>
        <v>3.9042727151295292E-3</v>
      </c>
      <c r="D177" s="18">
        <f>LN(Inputs!D178/Inputs!D177)</f>
        <v>1.1044941547262556E-2</v>
      </c>
      <c r="E177" s="18">
        <f>LN(Inputs!E178/Inputs!E177)</f>
        <v>1.3914184416735E-2</v>
      </c>
      <c r="F177" s="23">
        <f>LN(Inputs!F178/Inputs!F177)</f>
        <v>1.3728997958373391E-2</v>
      </c>
      <c r="G177" s="26">
        <f>(Inputs!B178-Inputs!B168)/Inputs!B168</f>
        <v>2.8082912081180595E-2</v>
      </c>
      <c r="H177" s="26">
        <f>(Inputs!C178-Inputs!C168)/Inputs!C168</f>
        <v>1.6637417104706374E-2</v>
      </c>
      <c r="I177" s="26">
        <f>(Inputs!D178-Inputs!D168)/Inputs!D168</f>
        <v>-1.5618453026370376E-2</v>
      </c>
      <c r="J177" s="26">
        <f>(Inputs!E178-Inputs!E168)/Inputs!E168</f>
        <v>1.5150901779465816E-2</v>
      </c>
      <c r="K177" s="26">
        <f>(Inputs!F178-Inputs!F168)/Inputs!F168</f>
        <v>8.8776378537470932E-2</v>
      </c>
    </row>
    <row r="178" spans="1:11" x14ac:dyDescent="0.2">
      <c r="A178" s="12">
        <v>41192</v>
      </c>
      <c r="B178" s="18">
        <f>LN(Inputs!B179/Inputs!B178)</f>
        <v>2.1518315562096282E-3</v>
      </c>
      <c r="C178" s="18">
        <f>LN(Inputs!C179/Inputs!C178)</f>
        <v>-1.2745311255640124E-2</v>
      </c>
      <c r="D178" s="18">
        <f>LN(Inputs!D179/Inputs!D178)</f>
        <v>-9.0196906752441491E-3</v>
      </c>
      <c r="E178" s="18">
        <f>LN(Inputs!E179/Inputs!E178)</f>
        <v>-3.6583555037045194E-3</v>
      </c>
      <c r="F178" s="23">
        <f>LN(Inputs!F179/Inputs!F178)</f>
        <v>-2.4569796294200419E-2</v>
      </c>
      <c r="G178" s="26">
        <f>(Inputs!B179-Inputs!B169)/Inputs!B169</f>
        <v>2.8384329772455013E-2</v>
      </c>
      <c r="H178" s="26">
        <f>(Inputs!C179-Inputs!C169)/Inputs!C169</f>
        <v>8.9323443306536885E-4</v>
      </c>
      <c r="I178" s="26">
        <f>(Inputs!D179-Inputs!D169)/Inputs!D169</f>
        <v>-2.7378512246610788E-2</v>
      </c>
      <c r="J178" s="26">
        <f>(Inputs!E179-Inputs!E169)/Inputs!E169</f>
        <v>7.6623541505001566E-5</v>
      </c>
      <c r="K178" s="26">
        <f>(Inputs!F179-Inputs!F169)/Inputs!F169</f>
        <v>6.4564027906790486E-2</v>
      </c>
    </row>
    <row r="179" spans="1:11" x14ac:dyDescent="0.2">
      <c r="A179" s="12">
        <v>41193</v>
      </c>
      <c r="B179" s="18">
        <f>LN(Inputs!B180/Inputs!B179)</f>
        <v>8.9026594536120371E-3</v>
      </c>
      <c r="C179" s="18">
        <f>LN(Inputs!C180/Inputs!C179)</f>
        <v>9.8583476675076446E-5</v>
      </c>
      <c r="D179" s="18">
        <f>LN(Inputs!D180/Inputs!D179)</f>
        <v>9.0196906752441769E-3</v>
      </c>
      <c r="E179" s="18">
        <f>LN(Inputs!E180/Inputs!E179)</f>
        <v>3.9128120185336892E-3</v>
      </c>
      <c r="F179" s="23">
        <f>LN(Inputs!F180/Inputs!F179)</f>
        <v>2.7952784061895613E-4</v>
      </c>
      <c r="G179" s="26">
        <f>(Inputs!B180-Inputs!B170)/Inputs!B170</f>
        <v>2.9749870843969271E-2</v>
      </c>
      <c r="H179" s="26">
        <f>(Inputs!C180-Inputs!C170)/Inputs!C170</f>
        <v>4.0012942249081842E-4</v>
      </c>
      <c r="I179" s="26">
        <f>(Inputs!D180-Inputs!D170)/Inputs!D170</f>
        <v>-4.080687564625745E-3</v>
      </c>
      <c r="J179" s="26">
        <f>(Inputs!E180-Inputs!E170)/Inputs!E170</f>
        <v>5.8600964887151226E-3</v>
      </c>
      <c r="K179" s="26">
        <f>(Inputs!F180-Inputs!F170)/Inputs!F170</f>
        <v>2.7267683631929128E-2</v>
      </c>
    </row>
    <row r="180" spans="1:11" x14ac:dyDescent="0.2">
      <c r="A180" s="12">
        <v>41194</v>
      </c>
      <c r="B180" s="18">
        <f>LN(Inputs!B181/Inputs!B180)</f>
        <v>-3.0726133349039723E-3</v>
      </c>
      <c r="C180" s="18">
        <f>LN(Inputs!C181/Inputs!C180)</f>
        <v>-7.0292634965261839E-3</v>
      </c>
      <c r="D180" s="18">
        <f>LN(Inputs!D181/Inputs!D180)</f>
        <v>6.0838318931942048E-3</v>
      </c>
      <c r="E180" s="18">
        <f>LN(Inputs!E181/Inputs!E180)</f>
        <v>-1.0164199826261768E-2</v>
      </c>
      <c r="F180" s="23">
        <f>LN(Inputs!F181/Inputs!F180)</f>
        <v>-3.078205875832231E-3</v>
      </c>
      <c r="G180" s="26">
        <f>(Inputs!B181-Inputs!B171)/Inputs!B171</f>
        <v>4.2788273939280315E-2</v>
      </c>
      <c r="H180" s="26">
        <f>(Inputs!C181-Inputs!C171)/Inputs!C171</f>
        <v>2.2789280446050765E-3</v>
      </c>
      <c r="I180" s="26">
        <f>(Inputs!D181-Inputs!D171)/Inputs!D171</f>
        <v>5.4011034197631574E-3</v>
      </c>
      <c r="J180" s="26">
        <f>(Inputs!E181-Inputs!E171)/Inputs!E171</f>
        <v>4.1031624868949554E-3</v>
      </c>
      <c r="K180" s="26">
        <f>(Inputs!F181-Inputs!F171)/Inputs!F171</f>
        <v>1.7683924503136213E-2</v>
      </c>
    </row>
    <row r="181" spans="1:11" x14ac:dyDescent="0.2">
      <c r="A181" s="12">
        <v>41195</v>
      </c>
      <c r="B181" s="18">
        <f>LN(Inputs!B182/Inputs!B181)</f>
        <v>5.5409176032810807E-3</v>
      </c>
      <c r="C181" s="18">
        <f>LN(Inputs!C182/Inputs!C181)</f>
        <v>2.2824278937950302E-3</v>
      </c>
      <c r="D181" s="18">
        <f>LN(Inputs!D182/Inputs!D181)</f>
        <v>-1.1503361769212836E-2</v>
      </c>
      <c r="E181" s="18">
        <f>LN(Inputs!E182/Inputs!E181)</f>
        <v>4.3685055583062157E-4</v>
      </c>
      <c r="F181" s="23">
        <f>LN(Inputs!F182/Inputs!F181)</f>
        <v>4.4741190282185745E-3</v>
      </c>
      <c r="G181" s="26">
        <f>(Inputs!B182-Inputs!B172)/Inputs!B172</f>
        <v>4.0512824024550628E-2</v>
      </c>
      <c r="H181" s="26">
        <f>(Inputs!C182-Inputs!C172)/Inputs!C172</f>
        <v>-6.8808900322488214E-3</v>
      </c>
      <c r="I181" s="26">
        <f>(Inputs!D182-Inputs!D172)/Inputs!D172</f>
        <v>-1.100903926707795E-2</v>
      </c>
      <c r="J181" s="26">
        <f>(Inputs!E182-Inputs!E172)/Inputs!E172</f>
        <v>1.5953518443537606E-3</v>
      </c>
      <c r="K181" s="26">
        <f>(Inputs!F182-Inputs!F172)/Inputs!F172</f>
        <v>1.9339900561646566E-2</v>
      </c>
    </row>
    <row r="182" spans="1:11" x14ac:dyDescent="0.2">
      <c r="A182" s="12">
        <v>41198</v>
      </c>
      <c r="B182" s="18">
        <f>LN(Inputs!B183/Inputs!B182)</f>
        <v>-6.803326109389487E-4</v>
      </c>
      <c r="C182" s="18">
        <f>LN(Inputs!C183/Inputs!C182)</f>
        <v>-2.9731862382655696E-4</v>
      </c>
      <c r="D182" s="18">
        <f>LN(Inputs!D183/Inputs!D182)</f>
        <v>-1.4834544920130262E-2</v>
      </c>
      <c r="E182" s="18">
        <f>LN(Inputs!E183/Inputs!E182)</f>
        <v>1.8351010972262724E-3</v>
      </c>
      <c r="F182" s="23">
        <f>LN(Inputs!F183/Inputs!F182)</f>
        <v>-9.5317309066925218E-3</v>
      </c>
      <c r="G182" s="26">
        <f>(Inputs!B183-Inputs!B173)/Inputs!B173</f>
        <v>4.470300504941515E-2</v>
      </c>
      <c r="H182" s="26">
        <f>(Inputs!C183-Inputs!C173)/Inputs!C173</f>
        <v>-8.2482954409371003E-3</v>
      </c>
      <c r="I182" s="26">
        <f>(Inputs!D183-Inputs!D173)/Inputs!D173</f>
        <v>-1.9452031355468167E-2</v>
      </c>
      <c r="J182" s="26">
        <f>(Inputs!E183-Inputs!E173)/Inputs!E173</f>
        <v>9.5785751516480021E-3</v>
      </c>
      <c r="K182" s="26">
        <f>(Inputs!F183-Inputs!F173)/Inputs!F173</f>
        <v>8.4553963205375652E-4</v>
      </c>
    </row>
    <row r="183" spans="1:11" x14ac:dyDescent="0.2">
      <c r="A183" s="12">
        <v>41199</v>
      </c>
      <c r="B183" s="18">
        <f>LN(Inputs!B184/Inputs!B183)</f>
        <v>-6.8059825172885643E-4</v>
      </c>
      <c r="C183" s="18">
        <f>LN(Inputs!C184/Inputs!C183)</f>
        <v>8.687894968276785E-3</v>
      </c>
      <c r="D183" s="18">
        <f>LN(Inputs!D184/Inputs!D183)</f>
        <v>-1.0372975655720446E-2</v>
      </c>
      <c r="E183" s="18">
        <f>LN(Inputs!E184/Inputs!E183)</f>
        <v>1.9426453262792614E-2</v>
      </c>
      <c r="F183" s="23">
        <f>LN(Inputs!F184/Inputs!F183)</f>
        <v>1.3430395491421464E-2</v>
      </c>
      <c r="G183" s="26">
        <f>(Inputs!B184-Inputs!B174)/Inputs!B174</f>
        <v>3.9557598825907939E-2</v>
      </c>
      <c r="H183" s="26">
        <f>(Inputs!C184-Inputs!C174)/Inputs!C174</f>
        <v>6.928757110052931E-3</v>
      </c>
      <c r="I183" s="26">
        <f>(Inputs!D184-Inputs!D174)/Inputs!D174</f>
        <v>-1.9823695233845327E-2</v>
      </c>
      <c r="J183" s="26">
        <f>(Inputs!E184-Inputs!E174)/Inputs!E174</f>
        <v>2.4252047408992866E-2</v>
      </c>
      <c r="K183" s="26">
        <f>(Inputs!F184-Inputs!F174)/Inputs!F174</f>
        <v>8.4079333976900088E-3</v>
      </c>
    </row>
    <row r="184" spans="1:11" x14ac:dyDescent="0.2">
      <c r="A184" s="12">
        <v>41200</v>
      </c>
      <c r="B184" s="18">
        <f>LN(Inputs!B185/Inputs!B184)</f>
        <v>-2.9840134901884621E-3</v>
      </c>
      <c r="C184" s="18">
        <f>LN(Inputs!C185/Inputs!C184)</f>
        <v>9.782017691540976E-3</v>
      </c>
      <c r="D184" s="18">
        <f>LN(Inputs!D185/Inputs!D184)</f>
        <v>8.9804934406009838E-5</v>
      </c>
      <c r="E184" s="18">
        <f>LN(Inputs!E185/Inputs!E184)</f>
        <v>7.8158542628547524E-3</v>
      </c>
      <c r="F184" s="23">
        <f>LN(Inputs!F185/Inputs!F184)</f>
        <v>1.9437507188182813E-3</v>
      </c>
      <c r="G184" s="26">
        <f>(Inputs!B185-Inputs!B175)/Inputs!B175</f>
        <v>3.6001661178509316E-2</v>
      </c>
      <c r="H184" s="26">
        <f>(Inputs!C185-Inputs!C175)/Inputs!C175</f>
        <v>3.2225044467089825E-3</v>
      </c>
      <c r="I184" s="26">
        <f>(Inputs!D185-Inputs!D175)/Inputs!D175</f>
        <v>-1.8957795908878961E-2</v>
      </c>
      <c r="J184" s="26">
        <f>(Inputs!E185-Inputs!E175)/Inputs!E175</f>
        <v>3.2235669034005709E-2</v>
      </c>
      <c r="K184" s="26">
        <f>(Inputs!F185-Inputs!F175)/Inputs!F175</f>
        <v>5.5508154876622476E-4</v>
      </c>
    </row>
    <row r="185" spans="1:11" x14ac:dyDescent="0.2">
      <c r="A185" s="12">
        <v>41201</v>
      </c>
      <c r="B185" s="18">
        <f>LN(Inputs!B186/Inputs!B185)</f>
        <v>-5.1225482879299698E-4</v>
      </c>
      <c r="C185" s="18">
        <f>LN(Inputs!C186/Inputs!C185)</f>
        <v>-1.7536483225189027E-3</v>
      </c>
      <c r="D185" s="18">
        <f>LN(Inputs!D186/Inputs!D185)</f>
        <v>-6.2210214584069116E-3</v>
      </c>
      <c r="E185" s="18">
        <f>LN(Inputs!E186/Inputs!E185)</f>
        <v>-5.6679715099869623E-3</v>
      </c>
      <c r="F185" s="23">
        <f>LN(Inputs!F186/Inputs!F185)</f>
        <v>0</v>
      </c>
      <c r="G185" s="26">
        <f>(Inputs!B186-Inputs!B176)/Inputs!B176</f>
        <v>2.7833949692778498E-2</v>
      </c>
      <c r="H185" s="26">
        <f>(Inputs!C186-Inputs!C176)/Inputs!C176</f>
        <v>-3.788548569626612E-3</v>
      </c>
      <c r="I185" s="26">
        <f>(Inputs!D186-Inputs!D176)/Inputs!D176</f>
        <v>-2.9406489454357684E-2</v>
      </c>
      <c r="J185" s="26">
        <f>(Inputs!E186-Inputs!E176)/Inputs!E176</f>
        <v>2.5886242551159247E-2</v>
      </c>
      <c r="K185" s="26">
        <f>(Inputs!F186-Inputs!F176)/Inputs!F176</f>
        <v>2.781826603418813E-3</v>
      </c>
    </row>
    <row r="186" spans="1:11" x14ac:dyDescent="0.2">
      <c r="A186" s="12">
        <v>41202</v>
      </c>
      <c r="B186" s="18">
        <f>LN(Inputs!B187/Inputs!B186)</f>
        <v>-3.9374884246187146E-3</v>
      </c>
      <c r="C186" s="18">
        <f>LN(Inputs!C187/Inputs!C186)</f>
        <v>2.9210972335496181E-3</v>
      </c>
      <c r="D186" s="18">
        <f>LN(Inputs!D187/Inputs!D186)</f>
        <v>2.9935458397982811E-2</v>
      </c>
      <c r="E186" s="18">
        <f>LN(Inputs!E187/Inputs!E186)</f>
        <v>3.0069106323684786E-3</v>
      </c>
      <c r="F186" s="23">
        <f>LN(Inputs!F187/Inputs!F186)</f>
        <v>5.5324726500373175E-3</v>
      </c>
      <c r="G186" s="26">
        <f>(Inputs!B187-Inputs!B177)/Inputs!B177</f>
        <v>2.2269025593310603E-2</v>
      </c>
      <c r="H186" s="26">
        <f>(Inputs!C187-Inputs!C177)/Inputs!C177</f>
        <v>5.8679013602717734E-3</v>
      </c>
      <c r="I186" s="26">
        <f>(Inputs!D187-Inputs!D177)/Inputs!D177</f>
        <v>4.2310587302758895E-3</v>
      </c>
      <c r="J186" s="26">
        <f>(Inputs!E187-Inputs!E177)/Inputs!E177</f>
        <v>3.133867144971178E-2</v>
      </c>
      <c r="K186" s="26">
        <f>(Inputs!F187-Inputs!F177)/Inputs!F177</f>
        <v>2.2119734223473857E-3</v>
      </c>
    </row>
    <row r="187" spans="1:11" x14ac:dyDescent="0.2">
      <c r="A187" s="12">
        <v>41205</v>
      </c>
      <c r="B187" s="18">
        <f>LN(Inputs!B188/Inputs!B187)</f>
        <v>8.964736563106087E-3</v>
      </c>
      <c r="C187" s="18">
        <f>LN(Inputs!C188/Inputs!C187)</f>
        <v>3.3004010871648735E-3</v>
      </c>
      <c r="D187" s="18">
        <f>LN(Inputs!D188/Inputs!D187)</f>
        <v>-3.1648527874357279E-3</v>
      </c>
      <c r="E187" s="18">
        <f>LN(Inputs!E188/Inputs!E187)</f>
        <v>1.704247212874373E-2</v>
      </c>
      <c r="F187" s="23">
        <f>LN(Inputs!F188/Inputs!F187)</f>
        <v>-1.0538288289749396E-2</v>
      </c>
      <c r="G187" s="26">
        <f>(Inputs!B188-Inputs!B178)/Inputs!B178</f>
        <v>1.3787020583081008E-2</v>
      </c>
      <c r="H187" s="26">
        <f>(Inputs!C188-Inputs!C178)/Inputs!C178</f>
        <v>5.2606696366175893E-3</v>
      </c>
      <c r="I187" s="26">
        <f>(Inputs!D188-Inputs!D178)/Inputs!D178</f>
        <v>-9.937950312257646E-3</v>
      </c>
      <c r="J187" s="26">
        <f>(Inputs!E188-Inputs!E178)/Inputs!E178</f>
        <v>3.4570047243886182E-2</v>
      </c>
      <c r="K187" s="26">
        <f>(Inputs!F188-Inputs!F178)/Inputs!F178</f>
        <v>-2.1816262205523022E-2</v>
      </c>
    </row>
    <row r="188" spans="1:11" x14ac:dyDescent="0.2">
      <c r="A188" s="12">
        <v>41206</v>
      </c>
      <c r="B188" s="18">
        <f>LN(Inputs!B189/Inputs!B188)</f>
        <v>5.0868914337973163E-3</v>
      </c>
      <c r="C188" s="18">
        <f>LN(Inputs!C189/Inputs!C188)</f>
        <v>-3.008873133944445E-3</v>
      </c>
      <c r="D188" s="18">
        <f>LN(Inputs!D189/Inputs!D188)</f>
        <v>-7.5125868274186266E-3</v>
      </c>
      <c r="E188" s="18">
        <f>LN(Inputs!E189/Inputs!E188)</f>
        <v>-6.7128450938876037E-3</v>
      </c>
      <c r="F188" s="23">
        <f>LN(Inputs!F189/Inputs!F188)</f>
        <v>4.7285456460050921E-3</v>
      </c>
      <c r="G188" s="26">
        <f>(Inputs!B189-Inputs!B179)/Inputs!B179</f>
        <v>1.6766917139813157E-2</v>
      </c>
      <c r="H188" s="26">
        <f>(Inputs!C189-Inputs!C179)/Inputs!C179</f>
        <v>1.5096131426695122E-2</v>
      </c>
      <c r="I188" s="26">
        <f>(Inputs!D189-Inputs!D179)/Inputs!D179</f>
        <v>-8.4446990278518562E-3</v>
      </c>
      <c r="J188" s="26">
        <f>(Inputs!E189-Inputs!E179)/Inputs!E179</f>
        <v>3.1414785115119304E-2</v>
      </c>
      <c r="K188" s="26">
        <f>(Inputs!F189-Inputs!F179)/Inputs!F179</f>
        <v>7.2668627284750934E-3</v>
      </c>
    </row>
    <row r="189" spans="1:11" x14ac:dyDescent="0.2">
      <c r="A189" s="12">
        <v>41207</v>
      </c>
      <c r="B189" s="18">
        <f>LN(Inputs!B190/Inputs!B189)</f>
        <v>-2.2751488192553085E-2</v>
      </c>
      <c r="C189" s="18">
        <f>LN(Inputs!C190/Inputs!C189)</f>
        <v>3.2994406535436678E-3</v>
      </c>
      <c r="D189" s="18">
        <f>LN(Inputs!D190/Inputs!D189)</f>
        <v>-5.4262701119873226E-3</v>
      </c>
      <c r="E189" s="18">
        <f>LN(Inputs!E190/Inputs!E189)</f>
        <v>-1.0704978005986316E-2</v>
      </c>
      <c r="F189" s="23">
        <f>LN(Inputs!F190/Inputs!F189)</f>
        <v>-5.2859812707394824E-3</v>
      </c>
      <c r="G189" s="26">
        <f>(Inputs!B190-Inputs!B180)/Inputs!B180</f>
        <v>-1.4913912875933782E-2</v>
      </c>
      <c r="H189" s="26">
        <f>(Inputs!C190-Inputs!C180)/Inputs!C180</f>
        <v>1.835051479380093E-2</v>
      </c>
      <c r="I189" s="26">
        <f>(Inputs!D190-Inputs!D180)/Inputs!D180</f>
        <v>-2.2665702684232573E-2</v>
      </c>
      <c r="J189" s="26">
        <f>(Inputs!E190-Inputs!E180)/Inputs!E180</f>
        <v>1.6447441617636123E-2</v>
      </c>
      <c r="K189" s="26">
        <f>(Inputs!F190-Inputs!F180)/Inputs!F180</f>
        <v>1.6764809169594079E-3</v>
      </c>
    </row>
    <row r="190" spans="1:11" x14ac:dyDescent="0.2">
      <c r="A190" s="12">
        <v>41208</v>
      </c>
      <c r="B190" s="18">
        <f>LN(Inputs!B191/Inputs!B190)</f>
        <v>-9.6493886934325441E-3</v>
      </c>
      <c r="C190" s="18">
        <f>LN(Inputs!C191/Inputs!C190)</f>
        <v>3.6747191897358103E-3</v>
      </c>
      <c r="D190" s="18">
        <f>LN(Inputs!D191/Inputs!D190)</f>
        <v>-2.6756156219294252E-4</v>
      </c>
      <c r="E190" s="18">
        <f>LN(Inputs!E191/Inputs!E190)</f>
        <v>-4.6663210318845646E-3</v>
      </c>
      <c r="F190" s="23">
        <f>LN(Inputs!F191/Inputs!F190)</f>
        <v>4.1754063907333714E-3</v>
      </c>
      <c r="G190" s="26">
        <f>(Inputs!B191-Inputs!B181)/Inputs!B181</f>
        <v>-2.1371344963859798E-2</v>
      </c>
      <c r="H190" s="26">
        <f>(Inputs!C191-Inputs!C181)/Inputs!C181</f>
        <v>2.9309468663738826E-2</v>
      </c>
      <c r="I190" s="26">
        <f>(Inputs!D191-Inputs!D181)/Inputs!D181</f>
        <v>-2.8853466082666712E-2</v>
      </c>
      <c r="J190" s="26">
        <f>(Inputs!E191-Inputs!E181)/Inputs!E181</f>
        <v>2.2051136555208427E-2</v>
      </c>
      <c r="K190" s="26">
        <f>(Inputs!F191-Inputs!F181)/Inputs!F181</f>
        <v>8.9686691058048461E-3</v>
      </c>
    </row>
    <row r="191" spans="1:11" x14ac:dyDescent="0.2">
      <c r="A191" s="12">
        <v>41209</v>
      </c>
      <c r="B191" s="18">
        <f>LN(Inputs!B192/Inputs!B191)</f>
        <v>-6.6608415564622615E-3</v>
      </c>
      <c r="C191" s="18">
        <f>LN(Inputs!C192/Inputs!C191)</f>
        <v>3.1356603596037994E-2</v>
      </c>
      <c r="D191" s="18">
        <f>LN(Inputs!D192/Inputs!D191)</f>
        <v>1.7835959300827744E-4</v>
      </c>
      <c r="E191" s="18">
        <f>LN(Inputs!E192/Inputs!E191)</f>
        <v>2.5169734920020936E-5</v>
      </c>
      <c r="F191" s="23">
        <f>LN(Inputs!F192/Inputs!F191)</f>
        <v>-8.9286894580529359E-3</v>
      </c>
      <c r="G191" s="26">
        <f>(Inputs!B192-Inputs!B182)/Inputs!B182</f>
        <v>-3.3239780970299067E-2</v>
      </c>
      <c r="H191" s="26">
        <f>(Inputs!C192-Inputs!C182)/Inputs!C182</f>
        <v>5.9675081596795986E-2</v>
      </c>
      <c r="I191" s="26">
        <f>(Inputs!D192-Inputs!D182)/Inputs!D182</f>
        <v>-1.7442281498573412E-2</v>
      </c>
      <c r="J191" s="26">
        <f>(Inputs!E192-Inputs!E182)/Inputs!E182</f>
        <v>2.1630464301589585E-2</v>
      </c>
      <c r="K191" s="26">
        <f>(Inputs!F192-Inputs!F182)/Inputs!F182</f>
        <v>-4.4641250679573865E-3</v>
      </c>
    </row>
    <row r="192" spans="1:11" x14ac:dyDescent="0.2">
      <c r="A192" s="12">
        <v>41212</v>
      </c>
      <c r="B192" s="18">
        <f>LN(Inputs!B193/Inputs!B192)</f>
        <v>-1.5840695451746678E-3</v>
      </c>
      <c r="C192" s="18">
        <f>LN(Inputs!C193/Inputs!C192)</f>
        <v>1.1217147996013704E-3</v>
      </c>
      <c r="D192" s="18">
        <f>LN(Inputs!D193/Inputs!D192)</f>
        <v>4.1838856459097008E-3</v>
      </c>
      <c r="E192" s="18">
        <f>LN(Inputs!E193/Inputs!E192)</f>
        <v>-1.37098781821799E-2</v>
      </c>
      <c r="F192" s="23">
        <f>LN(Inputs!F193/Inputs!F192)</f>
        <v>-3.6501635912306028E-3</v>
      </c>
      <c r="G192" s="26">
        <f>(Inputs!B193-Inputs!B183)/Inputs!B183</f>
        <v>-3.4113083209603413E-2</v>
      </c>
      <c r="H192" s="26">
        <f>(Inputs!C193-Inputs!C183)/Inputs!C183</f>
        <v>6.1179863370862286E-2</v>
      </c>
      <c r="I192" s="26">
        <f>(Inputs!D193-Inputs!D183)/Inputs!D183</f>
        <v>1.4232520313400175E-3</v>
      </c>
      <c r="J192" s="26">
        <f>(Inputs!E193-Inputs!E183)/Inputs!E183</f>
        <v>5.8720394261438675E-3</v>
      </c>
      <c r="K192" s="26">
        <f>(Inputs!F193-Inputs!F183)/Inputs!F183</f>
        <v>1.4084392074189293E-3</v>
      </c>
    </row>
    <row r="193" spans="1:11" x14ac:dyDescent="0.2">
      <c r="A193" s="12">
        <v>41213</v>
      </c>
      <c r="B193" s="18">
        <f>LN(Inputs!B194/Inputs!B193)</f>
        <v>-1.8220349041818813E-2</v>
      </c>
      <c r="C193" s="18">
        <f>LN(Inputs!C194/Inputs!C193)</f>
        <v>-1.9436492311212434E-2</v>
      </c>
      <c r="D193" s="18">
        <f>LN(Inputs!D194/Inputs!D193)</f>
        <v>-2.8467297962547727E-3</v>
      </c>
      <c r="E193" s="18">
        <f>LN(Inputs!E194/Inputs!E193)</f>
        <v>-1.1861022618652921E-3</v>
      </c>
      <c r="F193" s="23">
        <f>LN(Inputs!F194/Inputs!F193)</f>
        <v>-4.1349419883049125E-2</v>
      </c>
      <c r="G193" s="26">
        <f>(Inputs!B194-Inputs!B184)/Inputs!B184</f>
        <v>-5.090678977110092E-2</v>
      </c>
      <c r="H193" s="26">
        <f>(Inputs!C194-Inputs!C184)/Inputs!C184</f>
        <v>3.1750609592070204E-2</v>
      </c>
      <c r="I193" s="26">
        <f>(Inputs!D194-Inputs!D184)/Inputs!D184</f>
        <v>8.9886434219550622E-3</v>
      </c>
      <c r="J193" s="26">
        <f>(Inputs!E194-Inputs!E184)/Inputs!E184</f>
        <v>-1.4649328337281683E-2</v>
      </c>
      <c r="K193" s="26">
        <f>(Inputs!F194-Inputs!F184)/Inputs!F184</f>
        <v>-5.1973067278813533E-2</v>
      </c>
    </row>
    <row r="194" spans="1:11" x14ac:dyDescent="0.2">
      <c r="A194" s="12">
        <v>41214</v>
      </c>
      <c r="B194" s="18">
        <f>LN(Inputs!B195/Inputs!B194)</f>
        <v>8.9658303669804733E-4</v>
      </c>
      <c r="C194" s="18">
        <f>LN(Inputs!C195/Inputs!C194)</f>
        <v>-9.1883312463407266E-3</v>
      </c>
      <c r="D194" s="18">
        <f>LN(Inputs!D195/Inputs!D194)</f>
        <v>1.2464761830476455E-3</v>
      </c>
      <c r="E194" s="18">
        <f>LN(Inputs!E195/Inputs!E194)</f>
        <v>-1.9210636493991788E-2</v>
      </c>
      <c r="F194" s="23">
        <f>LN(Inputs!F195/Inputs!F194)</f>
        <v>-2.9361193048195603E-3</v>
      </c>
      <c r="G194" s="26">
        <f>(Inputs!B195-Inputs!B185)/Inputs!B185</f>
        <v>-4.7216586491685746E-2</v>
      </c>
      <c r="H194" s="26">
        <f>(Inputs!C195-Inputs!C185)/Inputs!C185</f>
        <v>1.2362422289220546E-2</v>
      </c>
      <c r="I194" s="26">
        <f>(Inputs!D195-Inputs!D185)/Inputs!D185</f>
        <v>1.0156386793406299E-2</v>
      </c>
      <c r="J194" s="26">
        <f>(Inputs!E195-Inputs!E185)/Inputs!E185</f>
        <v>-4.0923253898939471E-2</v>
      </c>
      <c r="K194" s="26">
        <f>(Inputs!F195-Inputs!F185)/Inputs!F185</f>
        <v>-5.6588046082950205E-2</v>
      </c>
    </row>
    <row r="195" spans="1:11" x14ac:dyDescent="0.2">
      <c r="A195" s="12">
        <v>41215</v>
      </c>
      <c r="B195" s="18">
        <f>LN(Inputs!B196/Inputs!B195)</f>
        <v>-1.0776342257899762E-2</v>
      </c>
      <c r="C195" s="18">
        <f>LN(Inputs!C196/Inputs!C195)</f>
        <v>-2.1174472165309526E-3</v>
      </c>
      <c r="D195" s="18">
        <f>LN(Inputs!D196/Inputs!D195)</f>
        <v>-5.9793240745589201E-3</v>
      </c>
      <c r="E195" s="18">
        <f>LN(Inputs!E196/Inputs!E195)</f>
        <v>-8.5836405952620584E-3</v>
      </c>
      <c r="F195" s="23">
        <f>LN(Inputs!F196/Inputs!F195)</f>
        <v>-5.0112364014601027E-3</v>
      </c>
      <c r="G195" s="26">
        <f>(Inputs!B196-Inputs!B186)/Inputs!B186</f>
        <v>-5.6946021446044451E-2</v>
      </c>
      <c r="H195" s="26">
        <f>(Inputs!C196-Inputs!C186)/Inputs!C186</f>
        <v>1.1994192944427823E-2</v>
      </c>
      <c r="I195" s="26">
        <f>(Inputs!D196-Inputs!D186)/Inputs!D186</f>
        <v>1.0400568457217551E-2</v>
      </c>
      <c r="J195" s="26">
        <f>(Inputs!E196-Inputs!E186)/Inputs!E186</f>
        <v>-4.3715531660853513E-2</v>
      </c>
      <c r="K195" s="26">
        <f>(Inputs!F196-Inputs!F186)/Inputs!F186</f>
        <v>-6.1303880458690549E-2</v>
      </c>
    </row>
    <row r="196" spans="1:11" x14ac:dyDescent="0.2">
      <c r="A196" s="12">
        <v>41216</v>
      </c>
      <c r="B196" s="18">
        <f>LN(Inputs!B197/Inputs!B196)</f>
        <v>-9.0550421150989782E-3</v>
      </c>
      <c r="C196" s="18">
        <f>LN(Inputs!C197/Inputs!C196)</f>
        <v>-7.2531977289403311E-3</v>
      </c>
      <c r="D196" s="18">
        <f>LN(Inputs!D197/Inputs!D196)</f>
        <v>-6.105266345139926E-3</v>
      </c>
      <c r="E196" s="18">
        <f>LN(Inputs!E197/Inputs!E196)</f>
        <v>-1.4432306319823749E-4</v>
      </c>
      <c r="F196" s="23">
        <f>LN(Inputs!F197/Inputs!F196)</f>
        <v>-8.9044472487722574E-3</v>
      </c>
      <c r="G196" s="26">
        <f>(Inputs!B197-Inputs!B187)/Inputs!B187</f>
        <v>-6.1759822864848782E-2</v>
      </c>
      <c r="H196" s="26">
        <f>(Inputs!C197-Inputs!C187)/Inputs!C187</f>
        <v>1.7500672725212058E-3</v>
      </c>
      <c r="I196" s="26">
        <f>(Inputs!D197-Inputs!D187)/Inputs!D187</f>
        <v>-2.5366591611338748E-2</v>
      </c>
      <c r="J196" s="26">
        <f>(Inputs!E197-Inputs!E187)/Inputs!E187</f>
        <v>-4.6724264400241806E-2</v>
      </c>
      <c r="K196" s="26">
        <f>(Inputs!F197-Inputs!F187)/Inputs!F187</f>
        <v>-7.4758406501352806E-2</v>
      </c>
    </row>
    <row r="197" spans="1:11" x14ac:dyDescent="0.2">
      <c r="A197" s="12">
        <v>41219</v>
      </c>
      <c r="B197" s="18">
        <f>LN(Inputs!B198/Inputs!B197)</f>
        <v>1.4321748561810423E-2</v>
      </c>
      <c r="C197" s="18">
        <f>LN(Inputs!C198/Inputs!C197)</f>
        <v>2.8041466319760507E-2</v>
      </c>
      <c r="D197" s="18">
        <f>LN(Inputs!D198/Inputs!D197)</f>
        <v>1.590320943652495E-2</v>
      </c>
      <c r="E197" s="18">
        <f>LN(Inputs!E198/Inputs!E197)</f>
        <v>2.6546678444165833E-2</v>
      </c>
      <c r="F197" s="23">
        <f>LN(Inputs!F198/Inputs!F197)</f>
        <v>1.4209683820428422E-2</v>
      </c>
      <c r="G197" s="26">
        <f>(Inputs!B198-Inputs!B188)/Inputs!B188</f>
        <v>-5.6720172296127545E-2</v>
      </c>
      <c r="H197" s="26">
        <f>(Inputs!C198-Inputs!C188)/Inputs!C188</f>
        <v>2.6843571033182079E-2</v>
      </c>
      <c r="I197" s="26">
        <f>(Inputs!D198-Inputs!D188)/Inputs!D188</f>
        <v>-6.6039055942663906E-3</v>
      </c>
      <c r="J197" s="26">
        <f>(Inputs!E198-Inputs!E188)/Inputs!E188</f>
        <v>-3.7620943739855812E-2</v>
      </c>
      <c r="K197" s="26">
        <f>(Inputs!F198-Inputs!F188)/Inputs!F188</f>
        <v>-5.1574863757053183E-2</v>
      </c>
    </row>
    <row r="198" spans="1:11" x14ac:dyDescent="0.2">
      <c r="A198" s="12">
        <v>41220</v>
      </c>
      <c r="B198" s="18">
        <f>LN(Inputs!B199/Inputs!B198)</f>
        <v>5.8698373338324896E-3</v>
      </c>
      <c r="C198" s="18">
        <f>LN(Inputs!C199/Inputs!C198)</f>
        <v>-2.456783282015844E-3</v>
      </c>
      <c r="D198" s="18">
        <f>LN(Inputs!D199/Inputs!D198)</f>
        <v>1.1369156963937709E-2</v>
      </c>
      <c r="E198" s="18">
        <f>LN(Inputs!E199/Inputs!E198)</f>
        <v>1.0158812689390301E-2</v>
      </c>
      <c r="F198" s="23">
        <f>LN(Inputs!F199/Inputs!F198)</f>
        <v>1.7936080651635713E-3</v>
      </c>
      <c r="G198" s="26">
        <f>(Inputs!B199-Inputs!B189)/Inputs!B189</f>
        <v>-5.5981346029684756E-2</v>
      </c>
      <c r="H198" s="26">
        <f>(Inputs!C199-Inputs!C189)/Inputs!C189</f>
        <v>2.7410637469676508E-2</v>
      </c>
      <c r="I198" s="26">
        <f>(Inputs!D199-Inputs!D189)/Inputs!D189</f>
        <v>1.2331347680693565E-2</v>
      </c>
      <c r="J198" s="26">
        <f>(Inputs!E199-Inputs!E189)/Inputs!E189</f>
        <v>-2.1246268106016805E-2</v>
      </c>
      <c r="K198" s="26">
        <f>(Inputs!F199-Inputs!F189)/Inputs!F189</f>
        <v>-5.4354351525298189E-2</v>
      </c>
    </row>
    <row r="199" spans="1:11" x14ac:dyDescent="0.2">
      <c r="A199" s="12">
        <v>41221</v>
      </c>
      <c r="B199" s="18">
        <f>LN(Inputs!B200/Inputs!B199)</f>
        <v>-1.6218396738310566E-3</v>
      </c>
      <c r="C199" s="18">
        <f>LN(Inputs!C200/Inputs!C199)</f>
        <v>4.6251761847415423E-3</v>
      </c>
      <c r="D199" s="18">
        <f>LN(Inputs!D200/Inputs!D199)</f>
        <v>7.5953054120756593E-3</v>
      </c>
      <c r="E199" s="18">
        <f>LN(Inputs!E200/Inputs!E199)</f>
        <v>-6.5997777009547632E-3</v>
      </c>
      <c r="F199" s="23">
        <f>LN(Inputs!F200/Inputs!F199)</f>
        <v>1.0695152854980343E-2</v>
      </c>
      <c r="G199" s="26">
        <f>(Inputs!B200-Inputs!B190)/Inputs!B190</f>
        <v>-3.5822337305538035E-2</v>
      </c>
      <c r="H199" s="26">
        <f>(Inputs!C200-Inputs!C190)/Inputs!C190</f>
        <v>2.8773615531495163E-2</v>
      </c>
      <c r="I199" s="26">
        <f>(Inputs!D200-Inputs!D190)/Inputs!D190</f>
        <v>2.5599696701499194E-2</v>
      </c>
      <c r="J199" s="26">
        <f>(Inputs!E200-Inputs!E190)/Inputs!E190</f>
        <v>-1.7220029383483142E-2</v>
      </c>
      <c r="K199" s="26">
        <f>(Inputs!F200-Inputs!F190)/Inputs!F190</f>
        <v>-3.9120458359038025E-2</v>
      </c>
    </row>
    <row r="200" spans="1:11" x14ac:dyDescent="0.2">
      <c r="A200" s="12">
        <v>41222</v>
      </c>
      <c r="B200" s="18">
        <f>LN(Inputs!B201/Inputs!B200)</f>
        <v>-2.8263663571600289E-2</v>
      </c>
      <c r="C200" s="18">
        <f>LN(Inputs!C201/Inputs!C200)</f>
        <v>-1.6042922033957241E-2</v>
      </c>
      <c r="D200" s="18">
        <f>LN(Inputs!D201/Inputs!D200)</f>
        <v>-4.095944585034904E-3</v>
      </c>
      <c r="E200" s="18">
        <f>LN(Inputs!E201/Inputs!E200)</f>
        <v>-2.9397350452365949E-2</v>
      </c>
      <c r="F200" s="23">
        <f>LN(Inputs!F201/Inputs!F200)</f>
        <v>2.9508977140591929E-3</v>
      </c>
      <c r="G200" s="26">
        <f>(Inputs!B201-Inputs!B191)/Inputs!B191</f>
        <v>-5.3603797433345132E-2</v>
      </c>
      <c r="H200" s="26">
        <f>(Inputs!C201-Inputs!C191)/Inputs!C191</f>
        <v>8.6873045842051511E-3</v>
      </c>
      <c r="I200" s="26">
        <f>(Inputs!D201-Inputs!D191)/Inputs!D191</f>
        <v>2.1680814511865966E-2</v>
      </c>
      <c r="J200" s="26">
        <f>(Inputs!E201-Inputs!E191)/Inputs!E191</f>
        <v>-4.1227106292136259E-2</v>
      </c>
      <c r="K200" s="26">
        <f>(Inputs!F201-Inputs!F191)/Inputs!F191</f>
        <v>-4.029634360724256E-2</v>
      </c>
    </row>
    <row r="201" spans="1:11" x14ac:dyDescent="0.2">
      <c r="A201" s="12">
        <v>41223</v>
      </c>
      <c r="B201" s="18">
        <f>LN(Inputs!B202/Inputs!B201)</f>
        <v>5.9199401612072475E-3</v>
      </c>
      <c r="C201" s="18">
        <f>LN(Inputs!C202/Inputs!C201)</f>
        <v>1.1477544334204419E-3</v>
      </c>
      <c r="D201" s="18">
        <f>LN(Inputs!D202/Inputs!D201)</f>
        <v>-2.535672025688448E-3</v>
      </c>
      <c r="E201" s="18">
        <f>LN(Inputs!E202/Inputs!E201)</f>
        <v>-1.126227190802955E-2</v>
      </c>
      <c r="F201" s="23">
        <f>LN(Inputs!F202/Inputs!F201)</f>
        <v>-2.2647061315476533E-2</v>
      </c>
      <c r="G201" s="26">
        <f>(Inputs!B202-Inputs!B192)/Inputs!B192</f>
        <v>-4.1622182381788664E-2</v>
      </c>
      <c r="H201" s="26">
        <f>(Inputs!C202-Inputs!C192)/Inputs!C192</f>
        <v>-2.1328326623959719E-2</v>
      </c>
      <c r="I201" s="26">
        <f>(Inputs!D202-Inputs!D192)/Inputs!D192</f>
        <v>1.8911699909125935E-2</v>
      </c>
      <c r="J201" s="26">
        <f>(Inputs!E202-Inputs!E192)/Inputs!E192</f>
        <v>-5.1988351660160338E-2</v>
      </c>
      <c r="K201" s="26">
        <f>(Inputs!F202-Inputs!F192)/Inputs!F192</f>
        <v>-5.337202166886048E-2</v>
      </c>
    </row>
    <row r="202" spans="1:11" x14ac:dyDescent="0.2">
      <c r="A202" s="12">
        <v>41226</v>
      </c>
      <c r="B202" s="18">
        <f>LN(Inputs!B203/Inputs!B202)</f>
        <v>-2.5405352932870363E-2</v>
      </c>
      <c r="C202" s="18">
        <f>LN(Inputs!C203/Inputs!C202)</f>
        <v>-3.3829255787849323E-2</v>
      </c>
      <c r="D202" s="18">
        <f>LN(Inputs!D203/Inputs!D202)</f>
        <v>3.1371098966401542E-2</v>
      </c>
      <c r="E202" s="18">
        <f>LN(Inputs!E203/Inputs!E202)</f>
        <v>-2.4080087810182064E-2</v>
      </c>
      <c r="F202" s="23">
        <f>LN(Inputs!F203/Inputs!F202)</f>
        <v>-6.0458038200775638E-3</v>
      </c>
      <c r="G202" s="26">
        <f>(Inputs!B203-Inputs!B193)/Inputs!B193</f>
        <v>-6.4182200867518996E-2</v>
      </c>
      <c r="H202" s="26">
        <f>(Inputs!C203-Inputs!C193)/Inputs!C193</f>
        <v>-5.4942996996441319E-2</v>
      </c>
      <c r="I202" s="26">
        <f>(Inputs!D203-Inputs!D193)/Inputs!D193</f>
        <v>4.6993067047469757E-2</v>
      </c>
      <c r="J202" s="26">
        <f>(Inputs!E203-Inputs!E193)/Inputs!E193</f>
        <v>-6.1768631757348154E-2</v>
      </c>
      <c r="K202" s="26">
        <f>(Inputs!F203-Inputs!F193)/Inputs!F193</f>
        <v>-5.5637087510791626E-2</v>
      </c>
    </row>
    <row r="203" spans="1:11" x14ac:dyDescent="0.2">
      <c r="A203" s="12">
        <v>41227</v>
      </c>
      <c r="B203" s="18">
        <f>LN(Inputs!B204/Inputs!B203)</f>
        <v>1.3156948494937901E-2</v>
      </c>
      <c r="C203" s="18">
        <f>LN(Inputs!C204/Inputs!C203)</f>
        <v>1.3162026758481073E-2</v>
      </c>
      <c r="D203" s="18">
        <f>LN(Inputs!D204/Inputs!D203)</f>
        <v>3.8951028670421166E-3</v>
      </c>
      <c r="E203" s="18">
        <f>LN(Inputs!E204/Inputs!E203)</f>
        <v>2.999077003254462E-2</v>
      </c>
      <c r="F203" s="23">
        <f>LN(Inputs!F204/Inputs!F203)</f>
        <v>1.8922273220930434E-2</v>
      </c>
      <c r="G203" s="26">
        <f>(Inputs!B204-Inputs!B194)/Inputs!B194</f>
        <v>-3.435323849428467E-2</v>
      </c>
      <c r="H203" s="26">
        <f>(Inputs!C204-Inputs!C194)/Inputs!C194</f>
        <v>-2.3627898411317259E-2</v>
      </c>
      <c r="I203" s="26">
        <f>(Inputs!D204-Inputs!D194)/Inputs!D194</f>
        <v>5.4075566792887088E-2</v>
      </c>
      <c r="J203" s="26">
        <f>(Inputs!E204-Inputs!E194)/Inputs!E194</f>
        <v>-3.2056757163450404E-2</v>
      </c>
      <c r="K203" s="26">
        <f>(Inputs!F204-Inputs!F194)/Inputs!F194</f>
        <v>3.031533416653495E-3</v>
      </c>
    </row>
    <row r="204" spans="1:11" x14ac:dyDescent="0.2">
      <c r="A204" s="12">
        <v>41228</v>
      </c>
      <c r="B204" s="18">
        <f>LN(Inputs!B205/Inputs!B204)</f>
        <v>2.6532871096898319E-2</v>
      </c>
      <c r="C204" s="18">
        <f>LN(Inputs!C205/Inputs!C204)</f>
        <v>1.4723182352890307E-2</v>
      </c>
      <c r="D204" s="18">
        <f>LN(Inputs!D205/Inputs!D204)</f>
        <v>7.4939634547914044E-3</v>
      </c>
      <c r="E204" s="18">
        <f>LN(Inputs!E205/Inputs!E204)</f>
        <v>7.8662363739045275E-3</v>
      </c>
      <c r="F204" s="23">
        <f>LN(Inputs!F205/Inputs!F204)</f>
        <v>-9.2663297761023736E-3</v>
      </c>
      <c r="G204" s="26">
        <f>(Inputs!B205-Inputs!B195)/Inputs!B195</f>
        <v>-9.2775900129392994E-3</v>
      </c>
      <c r="H204" s="26">
        <f>(Inputs!C205-Inputs!C195)/Inputs!C195</f>
        <v>0</v>
      </c>
      <c r="I204" s="26">
        <f>(Inputs!D205-Inputs!D195)/Inputs!D195</f>
        <v>6.0681504248566283E-2</v>
      </c>
      <c r="J204" s="26">
        <f>(Inputs!E205-Inputs!E195)/Inputs!E195</f>
        <v>-5.4898294967114687E-3</v>
      </c>
      <c r="K204" s="26">
        <f>(Inputs!F205-Inputs!F195)/Inputs!F195</f>
        <v>-3.2978131158053273E-3</v>
      </c>
    </row>
    <row r="205" spans="1:11" x14ac:dyDescent="0.2">
      <c r="A205" s="12">
        <v>41229</v>
      </c>
      <c r="B205" s="18">
        <f>LN(Inputs!B206/Inputs!B205)</f>
        <v>-3.6377304493894299E-4</v>
      </c>
      <c r="C205" s="18">
        <f>LN(Inputs!C206/Inputs!C205)</f>
        <v>4.3175387104251199E-3</v>
      </c>
      <c r="D205" s="18">
        <f>LN(Inputs!D206/Inputs!D205)</f>
        <v>2.0110811726002284E-3</v>
      </c>
      <c r="E205" s="18">
        <f>LN(Inputs!E206/Inputs!E205)</f>
        <v>8.7907790461999955E-3</v>
      </c>
      <c r="F205" s="23">
        <f>LN(Inputs!F206/Inputs!F205)</f>
        <v>5.9881721727267174E-3</v>
      </c>
      <c r="G205" s="26">
        <f>(Inputs!B206-Inputs!B196)/Inputs!B196</f>
        <v>1.0922704036403874E-3</v>
      </c>
      <c r="H205" s="26">
        <f>(Inputs!C206-Inputs!C196)/Inputs!C196</f>
        <v>6.4557349315369269E-3</v>
      </c>
      <c r="I205" s="26">
        <f>(Inputs!D206-Inputs!D196)/Inputs!D196</f>
        <v>6.9190730113482354E-2</v>
      </c>
      <c r="J205" s="26">
        <f>(Inputs!E206-Inputs!E196)/Inputs!E196</f>
        <v>1.1940187291274502E-2</v>
      </c>
      <c r="K205" s="26">
        <f>(Inputs!F206-Inputs!F196)/Inputs!F196</f>
        <v>7.7258371381168046E-3</v>
      </c>
    </row>
    <row r="206" spans="1:11" x14ac:dyDescent="0.2">
      <c r="A206" s="12">
        <v>41230</v>
      </c>
      <c r="B206" s="18">
        <f>LN(Inputs!B207/Inputs!B206)</f>
        <v>1.0002197047482325E-3</v>
      </c>
      <c r="C206" s="18">
        <f>LN(Inputs!C207/Inputs!C206)</f>
        <v>3.1545802544910998E-3</v>
      </c>
      <c r="D206" s="18">
        <f>LN(Inputs!D207/Inputs!D206)</f>
        <v>4.594073212182046E-3</v>
      </c>
      <c r="E206" s="18">
        <f>LN(Inputs!E207/Inputs!E206)</f>
        <v>-1.3957938657037096E-2</v>
      </c>
      <c r="F206" s="23">
        <f>LN(Inputs!F207/Inputs!F206)</f>
        <v>4.1702759358512257E-3</v>
      </c>
      <c r="G206" s="26">
        <f>(Inputs!B207-Inputs!B197)/Inputs!B197</f>
        <v>1.1209294709716522E-2</v>
      </c>
      <c r="H206" s="26">
        <f>(Inputs!C207-Inputs!C197)/Inputs!C197</f>
        <v>1.6985402945069318E-2</v>
      </c>
      <c r="I206" s="26">
        <f>(Inputs!D207-Inputs!D197)/Inputs!D197</f>
        <v>8.0691781899808024E-2</v>
      </c>
      <c r="J206" s="26">
        <f>(Inputs!E207-Inputs!E197)/Inputs!E197</f>
        <v>-1.9422613069929918E-3</v>
      </c>
      <c r="K206" s="26">
        <f>(Inputs!F207-Inputs!F197)/Inputs!F197</f>
        <v>2.0988084682971708E-2</v>
      </c>
    </row>
    <row r="207" spans="1:11" x14ac:dyDescent="0.2">
      <c r="A207" s="12">
        <v>41233</v>
      </c>
      <c r="B207" s="18">
        <f>LN(Inputs!B208/Inputs!B207)</f>
        <v>1.5059514689915692E-2</v>
      </c>
      <c r="C207" s="18">
        <f>LN(Inputs!C208/Inputs!C207)</f>
        <v>1.101009614016726E-2</v>
      </c>
      <c r="D207" s="18">
        <f>LN(Inputs!D208/Inputs!D207)</f>
        <v>-4.1754206933760311E-3</v>
      </c>
      <c r="E207" s="18">
        <f>LN(Inputs!E208/Inputs!E207)</f>
        <v>1.1322350950215228E-2</v>
      </c>
      <c r="F207" s="23">
        <f>LN(Inputs!F208/Inputs!F207)</f>
        <v>2.234084908239398E-2</v>
      </c>
      <c r="G207" s="26">
        <f>(Inputs!B208-Inputs!B198)/Inputs!B198</f>
        <v>1.1955605943501708E-2</v>
      </c>
      <c r="H207" s="26">
        <f>(Inputs!C208-Inputs!C198)/Inputs!C198</f>
        <v>-1.8858848416132416E-4</v>
      </c>
      <c r="I207" s="26">
        <f>(Inputs!D208-Inputs!D198)/Inputs!D198</f>
        <v>5.9209361827521109E-2</v>
      </c>
      <c r="J207" s="26">
        <f>(Inputs!E208-Inputs!E198)/Inputs!E198</f>
        <v>-1.7021938940297052E-2</v>
      </c>
      <c r="K207" s="26">
        <f>(Inputs!F208-Inputs!F198)/Inputs!F198</f>
        <v>2.9323750943405894E-2</v>
      </c>
    </row>
    <row r="208" spans="1:11" x14ac:dyDescent="0.2">
      <c r="A208" s="12">
        <v>41234</v>
      </c>
      <c r="B208" s="18">
        <f>LN(Inputs!B209/Inputs!B208)</f>
        <v>6.2619084287873859E-4</v>
      </c>
      <c r="C208" s="18">
        <f>LN(Inputs!C209/Inputs!C208)</f>
        <v>-9.453310643513261E-5</v>
      </c>
      <c r="D208" s="18">
        <f>LN(Inputs!D209/Inputs!D208)</f>
        <v>1.5887391125962752E-3</v>
      </c>
      <c r="E208" s="18">
        <f>LN(Inputs!E209/Inputs!E208)</f>
        <v>-1.2097694186777076E-3</v>
      </c>
      <c r="F208" s="23">
        <f>LN(Inputs!F209/Inputs!F208)</f>
        <v>4.0614265109219626E-3</v>
      </c>
      <c r="G208" s="26">
        <f>(Inputs!B209-Inputs!B199)/Inputs!B199</f>
        <v>6.6631564751214109E-3</v>
      </c>
      <c r="H208" s="26">
        <f>(Inputs!C209-Inputs!C199)/Inputs!C199</f>
        <v>2.1760079828674764E-3</v>
      </c>
      <c r="I208" s="26">
        <f>(Inputs!D209-Inputs!D199)/Inputs!D199</f>
        <v>4.8900347089635567E-2</v>
      </c>
      <c r="J208" s="26">
        <f>(Inputs!E209-Inputs!E199)/Inputs!E199</f>
        <v>-2.8133723442666996E-2</v>
      </c>
      <c r="K208" s="26">
        <f>(Inputs!F209-Inputs!F199)/Inputs!F199</f>
        <v>3.1660719240772975E-2</v>
      </c>
    </row>
    <row r="209" spans="1:11" x14ac:dyDescent="0.2">
      <c r="A209" s="12">
        <v>41235</v>
      </c>
      <c r="B209" s="18">
        <f>LN(Inputs!B210/Inputs!B209)</f>
        <v>-5.111383329808092E-3</v>
      </c>
      <c r="C209" s="18">
        <f>LN(Inputs!C210/Inputs!C209)</f>
        <v>-1.3017386888061965E-2</v>
      </c>
      <c r="D209" s="18">
        <f>LN(Inputs!D210/Inputs!D209)</f>
        <v>3.7525575695961672E-3</v>
      </c>
      <c r="E209" s="18">
        <f>LN(Inputs!E210/Inputs!E209)</f>
        <v>-9.5210558664685155E-3</v>
      </c>
      <c r="F209" s="23">
        <f>LN(Inputs!F210/Inputs!F209)</f>
        <v>-4.0614265109219947E-3</v>
      </c>
      <c r="G209" s="26">
        <f>(Inputs!B210-Inputs!B200)/Inputs!B200</f>
        <v>3.1564833465934131E-3</v>
      </c>
      <c r="H209" s="26">
        <f>(Inputs!C210-Inputs!C200)/Inputs!C200</f>
        <v>-1.534988997766115E-2</v>
      </c>
      <c r="I209" s="26">
        <f>(Inputs!D210-Inputs!D200)/Inputs!D200</f>
        <v>4.4877422037609249E-2</v>
      </c>
      <c r="J209" s="26">
        <f>(Inputs!E210-Inputs!E200)/Inputs!E200</f>
        <v>-3.0968672322951779E-2</v>
      </c>
      <c r="K209" s="26">
        <f>(Inputs!F210-Inputs!F200)/Inputs!F200</f>
        <v>1.6548710960737432E-2</v>
      </c>
    </row>
    <row r="210" spans="1:11" x14ac:dyDescent="0.2">
      <c r="A210" s="12">
        <v>41237</v>
      </c>
      <c r="B210" s="18">
        <f>LN(Inputs!B211/Inputs!B210)</f>
        <v>5.0220091584447053E-3</v>
      </c>
      <c r="C210" s="18">
        <f>LN(Inputs!C211/Inputs!C210)</f>
        <v>1.1127488737226748E-2</v>
      </c>
      <c r="D210" s="18">
        <f>LN(Inputs!D211/Inputs!D210)</f>
        <v>4.3190650778258512E-3</v>
      </c>
      <c r="E210" s="18">
        <f>LN(Inputs!E211/Inputs!E210)</f>
        <v>9.0630675712244303E-4</v>
      </c>
      <c r="F210" s="23">
        <f>LN(Inputs!F211/Inputs!F210)</f>
        <v>-3.786360721084374E-3</v>
      </c>
      <c r="G210" s="26">
        <f>(Inputs!B211-Inputs!B201)/Inputs!B201</f>
        <v>3.7109155795530459E-2</v>
      </c>
      <c r="H210" s="26">
        <f>(Inputs!C211-Inputs!C201)/Inputs!C201</f>
        <v>1.1770221878265943E-2</v>
      </c>
      <c r="I210" s="26">
        <f>(Inputs!D211-Inputs!D201)/Inputs!D201</f>
        <v>5.3707174763219456E-2</v>
      </c>
      <c r="J210" s="26">
        <f>(Inputs!E211-Inputs!E201)/Inputs!E201</f>
        <v>-1.1540141133917477E-3</v>
      </c>
      <c r="K210" s="26">
        <f>(Inputs!F211-Inputs!F201)/Inputs!F201</f>
        <v>9.722978762679458E-3</v>
      </c>
    </row>
    <row r="211" spans="1:11" x14ac:dyDescent="0.2">
      <c r="A211" s="12">
        <v>41240</v>
      </c>
      <c r="B211" s="18">
        <f>LN(Inputs!B212/Inputs!B211)</f>
        <v>-1.9700141157347963E-3</v>
      </c>
      <c r="C211" s="18">
        <f>LN(Inputs!C212/Inputs!C211)</f>
        <v>-2.2670519566584273E-2</v>
      </c>
      <c r="D211" s="18">
        <f>LN(Inputs!D212/Inputs!D211)</f>
        <v>9.5678058388897549E-3</v>
      </c>
      <c r="E211" s="18">
        <f>LN(Inputs!E212/Inputs!E211)</f>
        <v>8.5756605257269938E-3</v>
      </c>
      <c r="F211" s="23">
        <f>LN(Inputs!F212/Inputs!F211)</f>
        <v>-1.6179087840149438E-2</v>
      </c>
      <c r="G211" s="26">
        <f>(Inputs!B212-Inputs!B202)/Inputs!B202</f>
        <v>2.8958607982752425E-2</v>
      </c>
      <c r="H211" s="26">
        <f>(Inputs!C212-Inputs!C202)/Inputs!C202</f>
        <v>-1.2043669781913414E-2</v>
      </c>
      <c r="I211" s="26">
        <f>(Inputs!D212-Inputs!D202)/Inputs!D202</f>
        <v>6.6538189541692994E-2</v>
      </c>
      <c r="J211" s="26">
        <f>(Inputs!E212-Inputs!E202)/Inputs!E202</f>
        <v>1.8858875922153882E-2</v>
      </c>
      <c r="K211" s="26">
        <f>(Inputs!F212-Inputs!F202)/Inputs!F202</f>
        <v>1.6275006535851393E-2</v>
      </c>
    </row>
    <row r="212" spans="1:11" x14ac:dyDescent="0.2">
      <c r="A212" s="12">
        <v>41241</v>
      </c>
      <c r="B212" s="18">
        <f>LN(Inputs!B213/Inputs!B212)</f>
        <v>-9.8625250885926545E-4</v>
      </c>
      <c r="C212" s="18">
        <f>LN(Inputs!C213/Inputs!C212)</f>
        <v>4.4404517931940016E-3</v>
      </c>
      <c r="D212" s="18">
        <f>LN(Inputs!D213/Inputs!D212)</f>
        <v>-1.6558401146696765E-3</v>
      </c>
      <c r="E212" s="18">
        <f>LN(Inputs!E213/Inputs!E212)</f>
        <v>3.3786930434917318E-3</v>
      </c>
      <c r="F212" s="23">
        <f>LN(Inputs!F213/Inputs!F212)</f>
        <v>-5.9489506507734513E-3</v>
      </c>
      <c r="G212" s="26">
        <f>(Inputs!B213-Inputs!B203)/Inputs!B203</f>
        <v>5.4394144113135416E-2</v>
      </c>
      <c r="H212" s="26">
        <f>(Inputs!C213-Inputs!C203)/Inputs!C203</f>
        <v>2.6497913855349848E-2</v>
      </c>
      <c r="I212" s="26">
        <f>(Inputs!D213-Inputs!D203)/Inputs!D203</f>
        <v>3.1889025139327364E-2</v>
      </c>
      <c r="J212" s="26">
        <f>(Inputs!E213-Inputs!E203)/Inputs!E203</f>
        <v>4.7223140415724618E-2</v>
      </c>
      <c r="K212" s="26">
        <f>(Inputs!F213-Inputs!F203)/Inputs!F203</f>
        <v>1.6373440757875227E-2</v>
      </c>
    </row>
    <row r="213" spans="1:11" x14ac:dyDescent="0.2">
      <c r="A213" s="12">
        <v>41242</v>
      </c>
      <c r="B213" s="18">
        <f>LN(Inputs!B214/Inputs!B213)</f>
        <v>-8.4694066456698861E-3</v>
      </c>
      <c r="C213" s="18">
        <f>LN(Inputs!C214/Inputs!C213)</f>
        <v>-1.5726862159145538E-2</v>
      </c>
      <c r="D213" s="18">
        <f>LN(Inputs!D214/Inputs!D213)</f>
        <v>-1.1752594387991528E-2</v>
      </c>
      <c r="E213" s="18">
        <f>LN(Inputs!E214/Inputs!E213)</f>
        <v>-1.6744738680049543E-2</v>
      </c>
      <c r="F213" s="23">
        <f>LN(Inputs!F214/Inputs!F213)</f>
        <v>4.3491522150628896E-2</v>
      </c>
      <c r="G213" s="26">
        <f>(Inputs!B214-Inputs!B204)/Inputs!B204</f>
        <v>3.1836243663425474E-2</v>
      </c>
      <c r="H213" s="26">
        <f>(Inputs!C214-Inputs!C204)/Inputs!C204</f>
        <v>-2.7322243940695839E-3</v>
      </c>
      <c r="I213" s="26">
        <f>(Inputs!D214-Inputs!D204)/Inputs!D204</f>
        <v>1.5868010957654756E-2</v>
      </c>
      <c r="J213" s="26">
        <f>(Inputs!E214-Inputs!E204)/Inputs!E204</f>
        <v>-5.9329985356829183E-4</v>
      </c>
      <c r="K213" s="26">
        <f>(Inputs!F214-Inputs!F204)/Inputs!F204</f>
        <v>4.1654266566760689E-2</v>
      </c>
    </row>
    <row r="214" spans="1:11" x14ac:dyDescent="0.2">
      <c r="A214" s="12">
        <v>41243</v>
      </c>
      <c r="B214" s="18">
        <f>LN(Inputs!B215/Inputs!B214)</f>
        <v>-9.3632701758711977E-3</v>
      </c>
      <c r="C214" s="18">
        <f>LN(Inputs!C215/Inputs!C214)</f>
        <v>-1.9963244180779924E-2</v>
      </c>
      <c r="D214" s="18">
        <f>LN(Inputs!D215/Inputs!D214)</f>
        <v>-6.730145797467068E-3</v>
      </c>
      <c r="E214" s="18">
        <f>LN(Inputs!E215/Inputs!E214)</f>
        <v>-1.3440128023037519E-2</v>
      </c>
      <c r="F214" s="23">
        <f>LN(Inputs!F215/Inputs!F214)</f>
        <v>1.0795634105272381E-2</v>
      </c>
      <c r="G214" s="26">
        <f>(Inputs!B215-Inputs!B205)/Inputs!B205</f>
        <v>-4.5458018485686133E-3</v>
      </c>
      <c r="H214" s="26">
        <f>(Inputs!C215-Inputs!C205)/Inputs!C205</f>
        <v>-3.6730826115283881E-2</v>
      </c>
      <c r="I214" s="26">
        <f>(Inputs!D215-Inputs!D205)/Inputs!D205</f>
        <v>1.5204757430608772E-3</v>
      </c>
      <c r="J214" s="26">
        <f>(Inputs!E215-Inputs!E205)/Inputs!E205</f>
        <v>-2.166177981534579E-2</v>
      </c>
      <c r="K214" s="26">
        <f>(Inputs!F215-Inputs!F205)/Inputs!F205</f>
        <v>6.2762929471879031E-2</v>
      </c>
    </row>
    <row r="215" spans="1:11" x14ac:dyDescent="0.2">
      <c r="A215" s="12">
        <v>41244</v>
      </c>
      <c r="B215" s="18">
        <f>LN(Inputs!B216/Inputs!B215)</f>
        <v>3.7375758357858489E-3</v>
      </c>
      <c r="C215" s="18">
        <f>LN(Inputs!C216/Inputs!C215)</f>
        <v>9.1417291176430319E-3</v>
      </c>
      <c r="D215" s="18">
        <f>LN(Inputs!D216/Inputs!D215)</f>
        <v>-1.9433188420157762E-3</v>
      </c>
      <c r="E215" s="18">
        <f>LN(Inputs!E216/Inputs!E215)</f>
        <v>3.4436534201603784E-3</v>
      </c>
      <c r="F215" s="23">
        <f>LN(Inputs!F216/Inputs!F215)</f>
        <v>2.5395461658623084E-3</v>
      </c>
      <c r="G215" s="26">
        <f>(Inputs!B216-Inputs!B206)/Inputs!B206</f>
        <v>-4.547131308041243E-4</v>
      </c>
      <c r="H215" s="26">
        <f>(Inputs!C216-Inputs!C206)/Inputs!C206</f>
        <v>-3.2072605168813592E-2</v>
      </c>
      <c r="I215" s="26">
        <f>(Inputs!D216-Inputs!D206)/Inputs!D206</f>
        <v>-2.4321166245497216E-3</v>
      </c>
      <c r="J215" s="26">
        <f>(Inputs!E216-Inputs!E206)/Inputs!E206</f>
        <v>-2.6879115876693428E-2</v>
      </c>
      <c r="K215" s="26">
        <f>(Inputs!F216-Inputs!F206)/Inputs!F206</f>
        <v>5.9104170066730966E-2</v>
      </c>
    </row>
    <row r="216" spans="1:11" x14ac:dyDescent="0.2">
      <c r="A216" s="12">
        <v>41247</v>
      </c>
      <c r="B216" s="18">
        <f>LN(Inputs!B217/Inputs!B216)</f>
        <v>-7.2141363575199367E-3</v>
      </c>
      <c r="C216" s="18">
        <f>LN(Inputs!C217/Inputs!C216)</f>
        <v>2.3944331489521641E-2</v>
      </c>
      <c r="D216" s="18">
        <f>LN(Inputs!D217/Inputs!D216)</f>
        <v>8.841169973753258E-3</v>
      </c>
      <c r="E216" s="18">
        <f>LN(Inputs!E217/Inputs!E216)</f>
        <v>1.5889112801079221E-2</v>
      </c>
      <c r="F216" s="23">
        <f>LN(Inputs!F217/Inputs!F216)</f>
        <v>0</v>
      </c>
      <c r="G216" s="26">
        <f>(Inputs!B217-Inputs!B207)/Inputs!B207</f>
        <v>-8.6317036826299119E-3</v>
      </c>
      <c r="H216" s="26">
        <f>(Inputs!C217-Inputs!C207)/Inputs!C207</f>
        <v>-1.1739002512860648E-2</v>
      </c>
      <c r="I216" s="26">
        <f>(Inputs!D217-Inputs!D207)/Inputs!D207</f>
        <v>1.8136604333294322E-3</v>
      </c>
      <c r="J216" s="26">
        <f>(Inputs!E217-Inputs!E207)/Inputs!E207</f>
        <v>2.60346866341854E-3</v>
      </c>
      <c r="K216" s="26">
        <f>(Inputs!F217-Inputs!F207)/Inputs!F207</f>
        <v>5.4696610190913146E-2</v>
      </c>
    </row>
    <row r="217" spans="1:11" x14ac:dyDescent="0.2">
      <c r="A217" s="12">
        <v>41248</v>
      </c>
      <c r="B217" s="18">
        <f>LN(Inputs!B218/Inputs!B217)</f>
        <v>7.6689529016897903E-3</v>
      </c>
      <c r="C217" s="18">
        <f>LN(Inputs!C218/Inputs!C217)</f>
        <v>-1.5081757929357762E-2</v>
      </c>
      <c r="D217" s="18">
        <f>LN(Inputs!D218/Inputs!D217)</f>
        <v>-3.3542970928621005E-4</v>
      </c>
      <c r="E217" s="18">
        <f>LN(Inputs!E218/Inputs!E217)</f>
        <v>-4.4820892036970279E-3</v>
      </c>
      <c r="F217" s="23">
        <f>LN(Inputs!F218/Inputs!F217)</f>
        <v>2.5336284185085941E-3</v>
      </c>
      <c r="G217" s="26">
        <f>(Inputs!B218-Inputs!B208)/Inputs!B208</f>
        <v>-1.5931464438705009E-2</v>
      </c>
      <c r="H217" s="26">
        <f>(Inputs!C218-Inputs!C208)/Inputs!C208</f>
        <v>-3.7191074436339865E-2</v>
      </c>
      <c r="I217" s="26">
        <f>(Inputs!D218-Inputs!D208)/Inputs!D208</f>
        <v>5.6680114575194274E-3</v>
      </c>
      <c r="J217" s="26">
        <f>(Inputs!E218-Inputs!E208)/Inputs!E208</f>
        <v>-1.3117559597749932E-2</v>
      </c>
      <c r="K217" s="26">
        <f>(Inputs!F218-Inputs!F208)/Inputs!F208</f>
        <v>3.4011534894795234E-2</v>
      </c>
    </row>
    <row r="218" spans="1:11" x14ac:dyDescent="0.2">
      <c r="A218" s="12">
        <v>41249</v>
      </c>
      <c r="B218" s="18">
        <f>LN(Inputs!B219/Inputs!B218)</f>
        <v>9.7750211028450572E-3</v>
      </c>
      <c r="C218" s="18">
        <f>LN(Inputs!C219/Inputs!C218)</f>
        <v>3.1365765015727659E-2</v>
      </c>
      <c r="D218" s="18">
        <f>LN(Inputs!D219/Inputs!D218)</f>
        <v>5.6026636926884178E-3</v>
      </c>
      <c r="E218" s="18">
        <f>LN(Inputs!E219/Inputs!E218)</f>
        <v>1.5788104329782816E-2</v>
      </c>
      <c r="F218" s="23">
        <f>LN(Inputs!F219/Inputs!F218)</f>
        <v>8.956061576733362E-3</v>
      </c>
      <c r="G218" s="26">
        <f>(Inputs!B219-Inputs!B209)/Inputs!B209</f>
        <v>-6.8870787532877504E-3</v>
      </c>
      <c r="H218" s="26">
        <f>(Inputs!C219-Inputs!C209)/Inputs!C209</f>
        <v>-6.4193121846965948E-3</v>
      </c>
      <c r="I218" s="26">
        <f>(Inputs!D219-Inputs!D209)/Inputs!D209</f>
        <v>9.7127993141584417E-3</v>
      </c>
      <c r="J218" s="26">
        <f>(Inputs!E219-Inputs!E209)/Inputs!E209</f>
        <v>3.8007236049637915E-3</v>
      </c>
      <c r="K218" s="26">
        <f>(Inputs!F219-Inputs!F209)/Inputs!F209</f>
        <v>3.9085050386322574E-2</v>
      </c>
    </row>
    <row r="219" spans="1:11" x14ac:dyDescent="0.2">
      <c r="A219" s="12">
        <v>41250</v>
      </c>
      <c r="B219" s="18">
        <f>LN(Inputs!B220/Inputs!B219)</f>
        <v>9.769148341486936E-3</v>
      </c>
      <c r="C219" s="18">
        <f>LN(Inputs!C220/Inputs!C219)</f>
        <v>-4.093846577086814E-3</v>
      </c>
      <c r="D219" s="18">
        <f>LN(Inputs!D220/Inputs!D219)</f>
        <v>4.4097511927210977E-3</v>
      </c>
      <c r="E219" s="18">
        <f>LN(Inputs!E220/Inputs!E219)</f>
        <v>6.7588099845947817E-3</v>
      </c>
      <c r="F219" s="23">
        <f>LN(Inputs!F220/Inputs!F219)</f>
        <v>8.3241784881199956E-3</v>
      </c>
      <c r="G219" s="26">
        <f>(Inputs!B220-Inputs!B210)/Inputs!B210</f>
        <v>8.0014695515911814E-3</v>
      </c>
      <c r="H219" s="26">
        <f>(Inputs!C220-Inputs!C210)/Inputs!C210</f>
        <v>2.4866222698855011E-3</v>
      </c>
      <c r="I219" s="26">
        <f>(Inputs!D220-Inputs!D210)/Inputs!D210</f>
        <v>1.0376594224054998E-2</v>
      </c>
      <c r="J219" s="26">
        <f>(Inputs!E220-Inputs!E210)/Inputs!E210</f>
        <v>2.0276210203500792E-2</v>
      </c>
      <c r="K219" s="26">
        <f>(Inputs!F220-Inputs!F210)/Inputs!F210</f>
        <v>5.2034776936049278E-2</v>
      </c>
    </row>
    <row r="220" spans="1:11" x14ac:dyDescent="0.2">
      <c r="A220" s="12">
        <v>41251</v>
      </c>
      <c r="B220" s="18">
        <f>LN(Inputs!B221/Inputs!B220)</f>
        <v>1.6189978212509344E-2</v>
      </c>
      <c r="C220" s="18">
        <f>LN(Inputs!C221/Inputs!C220)</f>
        <v>-3.9192783743341991E-3</v>
      </c>
      <c r="D220" s="18">
        <f>LN(Inputs!D221/Inputs!D220)</f>
        <v>6.7024736348963703E-3</v>
      </c>
      <c r="E220" s="18">
        <f>LN(Inputs!E221/Inputs!E220)</f>
        <v>1.6440190321723468E-2</v>
      </c>
      <c r="F220" s="23">
        <f>LN(Inputs!F221/Inputs!F220)</f>
        <v>-4.9862485361730864E-3</v>
      </c>
      <c r="G220" s="26">
        <f>(Inputs!B221-Inputs!B211)/Inputs!B211</f>
        <v>1.9321894185957905E-2</v>
      </c>
      <c r="H220" s="26">
        <f>(Inputs!C221-Inputs!C211)/Inputs!C211</f>
        <v>-1.2484643430384241E-2</v>
      </c>
      <c r="I220" s="26">
        <f>(Inputs!D221-Inputs!D211)/Inputs!D211</f>
        <v>1.2787606516917191E-2</v>
      </c>
      <c r="J220" s="26">
        <f>(Inputs!E221-Inputs!E211)/Inputs!E211</f>
        <v>3.6248799041253082E-2</v>
      </c>
      <c r="K220" s="26">
        <f>(Inputs!F221-Inputs!F211)/Inputs!F211</f>
        <v>5.0773210246763088E-2</v>
      </c>
    </row>
    <row r="221" spans="1:11" x14ac:dyDescent="0.2">
      <c r="A221" s="12">
        <v>41254</v>
      </c>
      <c r="B221" s="18">
        <f>LN(Inputs!B222/Inputs!B221)</f>
        <v>-5.7205299396261775E-3</v>
      </c>
      <c r="C221" s="18">
        <f>LN(Inputs!C222/Inputs!C221)</f>
        <v>-1.0881568628992365E-2</v>
      </c>
      <c r="D221" s="18">
        <f>LN(Inputs!D222/Inputs!D221)</f>
        <v>3.9507398988179654E-3</v>
      </c>
      <c r="E221" s="18">
        <f>LN(Inputs!E222/Inputs!E221)</f>
        <v>-2.5286336947992685E-5</v>
      </c>
      <c r="F221" s="23">
        <f>LN(Inputs!F222/Inputs!F221)</f>
        <v>1.3789516622138563E-2</v>
      </c>
      <c r="G221" s="26">
        <f>(Inputs!B222-Inputs!B212)/Inputs!B212</f>
        <v>1.5506071416909292E-2</v>
      </c>
      <c r="H221" s="26">
        <f>(Inputs!C222-Inputs!C212)/Inputs!C212</f>
        <v>-7.7398075586507264E-4</v>
      </c>
      <c r="I221" s="26">
        <f>(Inputs!D222-Inputs!D212)/Inputs!D212</f>
        <v>7.1146593228476997E-3</v>
      </c>
      <c r="J221" s="26">
        <f>(Inputs!E222-Inputs!E212)/Inputs!E212</f>
        <v>2.7374297450982746E-2</v>
      </c>
      <c r="K221" s="26">
        <f>(Inputs!F222-Inputs!F212)/Inputs!F212</f>
        <v>8.2740024916761412E-2</v>
      </c>
    </row>
    <row r="222" spans="1:11" x14ac:dyDescent="0.2">
      <c r="A222" s="12">
        <v>41255</v>
      </c>
      <c r="B222" s="18">
        <f>LN(Inputs!B223/Inputs!B222)</f>
        <v>1.654387396327205E-2</v>
      </c>
      <c r="C222" s="18">
        <f>LN(Inputs!C223/Inputs!C222)</f>
        <v>3.8710657192082067E-4</v>
      </c>
      <c r="D222" s="18">
        <f>LN(Inputs!D223/Inputs!D222)</f>
        <v>7.691519130977576E-3</v>
      </c>
      <c r="E222" s="18">
        <f>LN(Inputs!E223/Inputs!E222)</f>
        <v>8.6162829775136788E-3</v>
      </c>
      <c r="F222" s="23">
        <f>LN(Inputs!F223/Inputs!F222)</f>
        <v>7.6401529706405088E-3</v>
      </c>
      <c r="G222" s="26">
        <f>(Inputs!B223-Inputs!B213)/Inputs!B213</f>
        <v>3.3464972280638654E-2</v>
      </c>
      <c r="H222" s="26">
        <f>(Inputs!C223-Inputs!C213)/Inputs!C213</f>
        <v>-4.8159913996239029E-3</v>
      </c>
      <c r="I222" s="26">
        <f>(Inputs!D223-Inputs!D213)/Inputs!D213</f>
        <v>1.6572656629918133E-2</v>
      </c>
      <c r="J222" s="26">
        <f>(Inputs!E223-Inputs!E213)/Inputs!E213</f>
        <v>3.2769379008908167E-2</v>
      </c>
      <c r="K222" s="26">
        <f>(Inputs!F223-Inputs!F213)/Inputs!F213</f>
        <v>9.7553917103364862E-2</v>
      </c>
    </row>
    <row r="223" spans="1:11" x14ac:dyDescent="0.2">
      <c r="A223" s="12">
        <v>41256</v>
      </c>
      <c r="B223" s="18">
        <f>LN(Inputs!B224/Inputs!B223)</f>
        <v>0</v>
      </c>
      <c r="C223" s="18">
        <f>LN(Inputs!C224/Inputs!C223)</f>
        <v>-3.8710657192084078E-4</v>
      </c>
      <c r="D223" s="18">
        <f>LN(Inputs!D224/Inputs!D223)</f>
        <v>1.3032393579358429E-3</v>
      </c>
      <c r="E223" s="18">
        <f>LN(Inputs!E224/Inputs!E223)</f>
        <v>1.2177371281420558E-3</v>
      </c>
      <c r="F223" s="23">
        <f>LN(Inputs!F224/Inputs!F223)</f>
        <v>-2.1151940375215374E-2</v>
      </c>
      <c r="G223" s="26">
        <f>(Inputs!B224-Inputs!B214)/Inputs!B214</f>
        <v>4.225497790816022E-2</v>
      </c>
      <c r="H223" s="26">
        <f>(Inputs!C224-Inputs!C214)/Inputs!C214</f>
        <v>1.056757648701084E-2</v>
      </c>
      <c r="I223" s="26">
        <f>(Inputs!D224-Inputs!D214)/Inputs!D214</f>
        <v>2.9931878353019196E-2</v>
      </c>
      <c r="J223" s="26">
        <f>(Inputs!E224-Inputs!E214)/Inputs!E214</f>
        <v>5.1488087874964311E-2</v>
      </c>
      <c r="K223" s="26">
        <f>(Inputs!F224-Inputs!F214)/Inputs!F214</f>
        <v>2.8848822795220077E-2</v>
      </c>
    </row>
    <row r="224" spans="1:11" x14ac:dyDescent="0.2">
      <c r="A224" s="12">
        <v>41257</v>
      </c>
      <c r="B224" s="18">
        <f>LN(Inputs!B225/Inputs!B224)</f>
        <v>5.4541480873863957E-3</v>
      </c>
      <c r="C224" s="18">
        <f>LN(Inputs!C225/Inputs!C224)</f>
        <v>1.0306809228745797E-2</v>
      </c>
      <c r="D224" s="18">
        <f>LN(Inputs!D225/Inputs!D224)</f>
        <v>-3.9151610717459585E-3</v>
      </c>
      <c r="E224" s="18">
        <f>LN(Inputs!E225/Inputs!E224)</f>
        <v>9.7806669988583449E-4</v>
      </c>
      <c r="F224" s="23">
        <f>LN(Inputs!F225/Inputs!F224)</f>
        <v>-4.7308966347582694E-3</v>
      </c>
      <c r="G224" s="26">
        <f>(Inputs!B225-Inputs!B215)/Inputs!B215</f>
        <v>5.7813489678489642E-2</v>
      </c>
      <c r="H224" s="26">
        <f>(Inputs!C225-Inputs!C215)/Inputs!C215</f>
        <v>4.1625197514652615E-2</v>
      </c>
      <c r="I224" s="26">
        <f>(Inputs!D225-Inputs!D215)/Inputs!D215</f>
        <v>3.2835205352497898E-2</v>
      </c>
      <c r="J224" s="26">
        <f>(Inputs!E225-Inputs!E215)/Inputs!E215</f>
        <v>6.6758469000553461E-2</v>
      </c>
      <c r="K224" s="26">
        <f>(Inputs!F225-Inputs!F215)/Inputs!F215</f>
        <v>1.2997744486402433E-2</v>
      </c>
    </row>
    <row r="225" spans="1:11" x14ac:dyDescent="0.2">
      <c r="A225" s="12">
        <v>41258</v>
      </c>
      <c r="B225" s="18">
        <f>LN(Inputs!B226/Inputs!B225)</f>
        <v>1.2942907126901849E-3</v>
      </c>
      <c r="C225" s="18">
        <f>LN(Inputs!C226/Inputs!C225)</f>
        <v>-8.8556653682422722E-3</v>
      </c>
      <c r="D225" s="18">
        <f>LN(Inputs!D226/Inputs!D225)</f>
        <v>7.1662175157988558E-3</v>
      </c>
      <c r="E225" s="18">
        <f>LN(Inputs!E226/Inputs!E225)</f>
        <v>-8.8755036536386049E-3</v>
      </c>
      <c r="F225" s="23">
        <f>LN(Inputs!F226/Inputs!F225)</f>
        <v>2.04315620127727E-2</v>
      </c>
      <c r="G225" s="26">
        <f>(Inputs!B226-Inputs!B216)/Inputs!B216</f>
        <v>5.5232104530275092E-2</v>
      </c>
      <c r="H225" s="26">
        <f>(Inputs!C226-Inputs!C216)/Inputs!C216</f>
        <v>2.3046344879629161E-2</v>
      </c>
      <c r="I225" s="26">
        <f>(Inputs!D226-Inputs!D216)/Inputs!D216</f>
        <v>4.228683985049856E-2</v>
      </c>
      <c r="J225" s="26">
        <f>(Inputs!E226-Inputs!E216)/Inputs!E216</f>
        <v>5.369751898734175E-2</v>
      </c>
      <c r="K225" s="26">
        <f>(Inputs!F226-Inputs!F216)/Inputs!F216</f>
        <v>3.128543010575139E-2</v>
      </c>
    </row>
    <row r="226" spans="1:11" x14ac:dyDescent="0.2">
      <c r="A226" s="12">
        <v>41261</v>
      </c>
      <c r="B226" s="18">
        <f>LN(Inputs!B227/Inputs!B226)</f>
        <v>5.7608098193292984E-3</v>
      </c>
      <c r="C226" s="18">
        <f>LN(Inputs!C227/Inputs!C226)</f>
        <v>1.0630540705411312E-3</v>
      </c>
      <c r="D226" s="18">
        <f>LN(Inputs!D227/Inputs!D226)</f>
        <v>-2.0305953353782699E-3</v>
      </c>
      <c r="E226" s="18">
        <f>LN(Inputs!E227/Inputs!E226)</f>
        <v>4.2902576847402493E-3</v>
      </c>
      <c r="F226" s="23">
        <f>LN(Inputs!F227/Inputs!F226)</f>
        <v>-8.201300281536583E-4</v>
      </c>
      <c r="G226" s="26">
        <f>(Inputs!B227-Inputs!B217)/Inputs!B217</f>
        <v>6.9012893456378163E-2</v>
      </c>
      <c r="H226" s="26">
        <f>(Inputs!C227-Inputs!C217)/Inputs!C217</f>
        <v>-9.648390812693497E-5</v>
      </c>
      <c r="I226" s="26">
        <f>(Inputs!D227-Inputs!D217)/Inputs!D217</f>
        <v>3.1016716019563902E-2</v>
      </c>
      <c r="J226" s="26">
        <f>(Inputs!E227-Inputs!E217)/Inputs!E217</f>
        <v>4.1546439659380964E-2</v>
      </c>
      <c r="K226" s="26">
        <f>(Inputs!F227-Inputs!F217)/Inputs!F217</f>
        <v>3.0439988690258227E-2</v>
      </c>
    </row>
    <row r="227" spans="1:11" x14ac:dyDescent="0.2">
      <c r="A227" s="12">
        <v>41262</v>
      </c>
      <c r="B227" s="18">
        <f>LN(Inputs!B228/Inputs!B227)</f>
        <v>2.6541744234742717E-3</v>
      </c>
      <c r="C227" s="18">
        <f>LN(Inputs!C228/Inputs!C227)</f>
        <v>9.6116888206694111E-3</v>
      </c>
      <c r="D227" s="18">
        <f>LN(Inputs!D228/Inputs!D227)</f>
        <v>2.7607005745762217E-3</v>
      </c>
      <c r="E227" s="18">
        <f>LN(Inputs!E228/Inputs!E227)</f>
        <v>2.7913297310367905E-3</v>
      </c>
      <c r="F227" s="23">
        <f>LN(Inputs!F228/Inputs!F227)</f>
        <v>-1.094721311929846E-3</v>
      </c>
      <c r="G227" s="26">
        <f>(Inputs!B228-Inputs!B218)/Inputs!B218</f>
        <v>6.3665449934138432E-2</v>
      </c>
      <c r="H227" s="26">
        <f>(Inputs!C228-Inputs!C218)/Inputs!C218</f>
        <v>2.4901958925678369E-2</v>
      </c>
      <c r="I227" s="26">
        <f>(Inputs!D228-Inputs!D218)/Inputs!D218</f>
        <v>3.4213824876013418E-2</v>
      </c>
      <c r="J227" s="26">
        <f>(Inputs!E228-Inputs!E218)/Inputs!E218</f>
        <v>4.9149660440838419E-2</v>
      </c>
      <c r="K227" s="26">
        <f>(Inputs!F228-Inputs!F218)/Inputs!F218</f>
        <v>2.6707966669920629E-2</v>
      </c>
    </row>
    <row r="228" spans="1:11" x14ac:dyDescent="0.2">
      <c r="A228" s="12">
        <v>41263</v>
      </c>
      <c r="B228" s="18">
        <f>LN(Inputs!B229/Inputs!B228)</f>
        <v>9.4018271934887454E-4</v>
      </c>
      <c r="C228" s="18">
        <f>LN(Inputs!C229/Inputs!C228)</f>
        <v>-3.5456244062348347E-3</v>
      </c>
      <c r="D228" s="18">
        <f>LN(Inputs!D229/Inputs!D228)</f>
        <v>-1.2170943791667886E-3</v>
      </c>
      <c r="E228" s="18">
        <f>LN(Inputs!E229/Inputs!E228)</f>
        <v>-2.3381637350465361E-3</v>
      </c>
      <c r="F228" s="23">
        <f>LN(Inputs!F229/Inputs!F228)</f>
        <v>7.0942107290200909E-3</v>
      </c>
      <c r="G228" s="26">
        <f>(Inputs!B229-Inputs!B219)/Inputs!B219</f>
        <v>5.4309527477086061E-2</v>
      </c>
      <c r="H228" s="26">
        <f>(Inputs!C229-Inputs!C219)/Inputs!C219</f>
        <v>-1.0261419906203951E-2</v>
      </c>
      <c r="I228" s="26">
        <f>(Inputs!D229-Inputs!D219)/Inputs!D219</f>
        <v>2.7184732393929892E-2</v>
      </c>
      <c r="J228" s="26">
        <f>(Inputs!E229-Inputs!E219)/Inputs!E219</f>
        <v>3.030381091480994E-2</v>
      </c>
      <c r="K228" s="26">
        <f>(Inputs!F229-Inputs!F219)/Inputs!F219</f>
        <v>2.4798168003646235E-2</v>
      </c>
    </row>
    <row r="229" spans="1:11" x14ac:dyDescent="0.2">
      <c r="A229" s="12">
        <v>41264</v>
      </c>
      <c r="B229" s="18">
        <f>LN(Inputs!B230/Inputs!B229)</f>
        <v>-6.5996110336152868E-3</v>
      </c>
      <c r="C229" s="18">
        <f>LN(Inputs!C230/Inputs!C229)</f>
        <v>1.3431251571217747E-3</v>
      </c>
      <c r="D229" s="18">
        <f>LN(Inputs!D230/Inputs!D229)</f>
        <v>4.3743091984022988E-3</v>
      </c>
      <c r="E229" s="18">
        <f>LN(Inputs!E230/Inputs!E229)</f>
        <v>-4.1618755554426934E-3</v>
      </c>
      <c r="F229" s="23">
        <f>LN(Inputs!F230/Inputs!F229)</f>
        <v>3.5281226520437986E-3</v>
      </c>
      <c r="G229" s="26">
        <f>(Inputs!B230-Inputs!B220)/Inputs!B220</f>
        <v>3.7192264884144982E-2</v>
      </c>
      <c r="H229" s="26">
        <f>(Inputs!C230-Inputs!C220)/Inputs!C220</f>
        <v>-4.8655840103875945E-3</v>
      </c>
      <c r="I229" s="26">
        <f>(Inputs!D230-Inputs!D220)/Inputs!D220</f>
        <v>2.7148327563613794E-2</v>
      </c>
      <c r="J229" s="26">
        <f>(Inputs!E230-Inputs!E220)/Inputs!E220</f>
        <v>1.911340167039462E-2</v>
      </c>
      <c r="K229" s="26">
        <f>(Inputs!F230-Inputs!F220)/Inputs!F220</f>
        <v>1.9894946230609566E-2</v>
      </c>
    </row>
    <row r="230" spans="1:11" x14ac:dyDescent="0.2">
      <c r="A230" s="12">
        <v>41265</v>
      </c>
      <c r="B230" s="18">
        <f>LN(Inputs!B231/Inputs!B230)</f>
        <v>1.9758027816596381E-3</v>
      </c>
      <c r="C230" s="18">
        <f>LN(Inputs!C231/Inputs!C230)</f>
        <v>3.8274618893821962E-3</v>
      </c>
      <c r="D230" s="18">
        <f>LN(Inputs!D231/Inputs!D230)</f>
        <v>-4.6990828257946777E-3</v>
      </c>
      <c r="E230" s="18">
        <f>LN(Inputs!E231/Inputs!E230)</f>
        <v>-1.7076435077557944E-3</v>
      </c>
      <c r="F230" s="23">
        <f>LN(Inputs!F231/Inputs!F230)</f>
        <v>2.9759474431504357E-3</v>
      </c>
      <c r="G230" s="26">
        <f>(Inputs!B231-Inputs!B221)/Inputs!B221</f>
        <v>2.2553715993487239E-2</v>
      </c>
      <c r="H230" s="26">
        <f>(Inputs!C231-Inputs!C221)/Inputs!C221</f>
        <v>2.8734010888874584E-3</v>
      </c>
      <c r="I230" s="26">
        <f>(Inputs!D231-Inputs!D221)/Inputs!D221</f>
        <v>1.5503747228439401E-2</v>
      </c>
      <c r="J230" s="26">
        <f>(Inputs!E231-Inputs!E221)/Inputs!E221</f>
        <v>7.855097838325994E-4</v>
      </c>
      <c r="K230" s="26">
        <f>(Inputs!F231-Inputs!F221)/Inputs!F221</f>
        <v>2.8047964562977961E-2</v>
      </c>
    </row>
    <row r="231" spans="1:11" x14ac:dyDescent="0.2">
      <c r="A231" s="12">
        <v>41269</v>
      </c>
      <c r="B231" s="18">
        <f>LN(Inputs!B232/Inputs!B231)</f>
        <v>6.3307829069466845E-3</v>
      </c>
      <c r="C231" s="18">
        <f>LN(Inputs!C232/Inputs!C231)</f>
        <v>8.5904796518105188E-4</v>
      </c>
      <c r="D231" s="18">
        <f>LN(Inputs!D232/Inputs!D231)</f>
        <v>-5.6860777786629454E-4</v>
      </c>
      <c r="E231" s="18">
        <f>LN(Inputs!E232/Inputs!E231)</f>
        <v>2.0740526201705432E-3</v>
      </c>
      <c r="F231" s="23">
        <f>LN(Inputs!F232/Inputs!F231)</f>
        <v>2.4281283617901698E-3</v>
      </c>
      <c r="G231" s="26">
        <f>(Inputs!B232-Inputs!B222)/Inputs!B222</f>
        <v>3.4951384773164604E-2</v>
      </c>
      <c r="H231" s="26">
        <f>(Inputs!C232-Inputs!C222)/Inputs!C222</f>
        <v>1.4717143556381929E-2</v>
      </c>
      <c r="I231" s="26">
        <f>(Inputs!D232-Inputs!D222)/Inputs!D222</f>
        <v>1.0924687702502071E-2</v>
      </c>
      <c r="J231" s="26">
        <f>(Inputs!E232-Inputs!E222)/Inputs!E222</f>
        <v>2.8887046792933292E-3</v>
      </c>
      <c r="K231" s="26">
        <f>(Inputs!F232-Inputs!F222)/Inputs!F222</f>
        <v>1.6434012723605406E-2</v>
      </c>
    </row>
    <row r="232" spans="1:11" x14ac:dyDescent="0.2">
      <c r="A232" s="12">
        <v>41270</v>
      </c>
      <c r="B232" s="18">
        <f>LN(Inputs!B233/Inputs!B232)</f>
        <v>-4.273083159626297E-3</v>
      </c>
      <c r="C232" s="18">
        <f>LN(Inputs!C233/Inputs!C232)</f>
        <v>-1.0744555097215851E-2</v>
      </c>
      <c r="D232" s="18">
        <f>LN(Inputs!D233/Inputs!D232)</f>
        <v>-3.1739252567612383E-3</v>
      </c>
      <c r="E232" s="18">
        <f>LN(Inputs!E233/Inputs!E232)</f>
        <v>-8.2456386237776107E-3</v>
      </c>
      <c r="F232" s="23">
        <f>LN(Inputs!F233/Inputs!F232)</f>
        <v>3.7654268083377124E-3</v>
      </c>
      <c r="G232" s="26">
        <f>(Inputs!B233-Inputs!B223)/Inputs!B223</f>
        <v>1.362954406572944E-2</v>
      </c>
      <c r="H232" s="26">
        <f>(Inputs!C233-Inputs!C223)/Inputs!C223</f>
        <v>3.4842917692350724E-3</v>
      </c>
      <c r="I232" s="26">
        <f>(Inputs!D233-Inputs!D223)/Inputs!D223</f>
        <v>0</v>
      </c>
      <c r="J232" s="26">
        <f>(Inputs!E233-Inputs!E223)/Inputs!E223</f>
        <v>-1.3880151153276741E-2</v>
      </c>
      <c r="K232" s="26">
        <f>(Inputs!F233-Inputs!F223)/Inputs!F223</f>
        <v>1.2503229534382473E-2</v>
      </c>
    </row>
    <row r="233" spans="1:11" x14ac:dyDescent="0.2">
      <c r="A233" s="12">
        <v>41271</v>
      </c>
      <c r="B233" s="18">
        <f>LN(Inputs!B234/Inputs!B233)</f>
        <v>-2.5695181853492035E-4</v>
      </c>
      <c r="C233" s="18">
        <f>LN(Inputs!C234/Inputs!C233)</f>
        <v>8.6772592864406699E-4</v>
      </c>
      <c r="D233" s="18">
        <f>LN(Inputs!D234/Inputs!D233)</f>
        <v>8.9629077957186127E-4</v>
      </c>
      <c r="E233" s="18">
        <f>LN(Inputs!E234/Inputs!E233)</f>
        <v>-2.8829620552402535E-3</v>
      </c>
      <c r="F233" s="23">
        <f>LN(Inputs!F234/Inputs!F233)</f>
        <v>4.018716272843636E-3</v>
      </c>
      <c r="G233" s="26">
        <f>(Inputs!B234-Inputs!B224)/Inputs!B224</f>
        <v>1.3369123570253858E-2</v>
      </c>
      <c r="H233" s="26">
        <f>(Inputs!C234-Inputs!C224)/Inputs!C224</f>
        <v>4.7442868484085529E-3</v>
      </c>
      <c r="I233" s="26">
        <f>(Inputs!D234-Inputs!D224)/Inputs!D224</f>
        <v>-4.0686578602229951E-4</v>
      </c>
      <c r="J233" s="26">
        <f>(Inputs!E234-Inputs!E224)/Inputs!E224</f>
        <v>-1.7915652169308151E-2</v>
      </c>
      <c r="K233" s="26">
        <f>(Inputs!F234-Inputs!F224)/Inputs!F224</f>
        <v>3.8312050556726131E-2</v>
      </c>
    </row>
    <row r="234" spans="1:11" x14ac:dyDescent="0.2">
      <c r="A234" s="12">
        <v>41272</v>
      </c>
      <c r="B234" s="18">
        <f>LN(Inputs!B235/Inputs!B234)</f>
        <v>-7.8263973516724955E-3</v>
      </c>
      <c r="C234" s="18">
        <f>LN(Inputs!C235/Inputs!C234)</f>
        <v>-5.0236249024419137E-3</v>
      </c>
      <c r="D234" s="18">
        <f>LN(Inputs!D235/Inputs!D234)</f>
        <v>-8.7522734779505711E-3</v>
      </c>
      <c r="E234" s="18">
        <f>LN(Inputs!E235/Inputs!E234)</f>
        <v>-1.4113061394316645E-2</v>
      </c>
      <c r="F234" s="23">
        <f>LN(Inputs!F235/Inputs!F234)</f>
        <v>-5.3483562595214667E-4</v>
      </c>
      <c r="G234" s="26">
        <f>(Inputs!B235-Inputs!B225)/Inputs!B225</f>
        <v>0</v>
      </c>
      <c r="H234" s="26">
        <f>(Inputs!C235-Inputs!C225)/Inputs!C225</f>
        <v>-1.0541411690459423E-2</v>
      </c>
      <c r="I234" s="26">
        <f>(Inputs!D235-Inputs!D225)/Inputs!D225</f>
        <v>-5.2303349007187822E-3</v>
      </c>
      <c r="J234" s="26">
        <f>(Inputs!E235-Inputs!E225)/Inputs!E225</f>
        <v>-3.2625142298681901E-2</v>
      </c>
      <c r="K234" s="26">
        <f>(Inputs!F235-Inputs!F225)/Inputs!F225</f>
        <v>4.2678024808254285E-2</v>
      </c>
    </row>
    <row r="235" spans="1:11" x14ac:dyDescent="0.2">
      <c r="A235" s="12">
        <v>41276</v>
      </c>
      <c r="B235" s="18">
        <f>LN(Inputs!B236/Inputs!B235)</f>
        <v>2.845065329309632E-3</v>
      </c>
      <c r="C235" s="18">
        <f>LN(Inputs!C236/Inputs!C235)</f>
        <v>2.0514524818040714E-2</v>
      </c>
      <c r="D235" s="18">
        <f>LN(Inputs!D236/Inputs!D235)</f>
        <v>-1.7403248005703989E-2</v>
      </c>
      <c r="E235" s="18">
        <f>LN(Inputs!E236/Inputs!E235)</f>
        <v>1.8383541410842141E-2</v>
      </c>
      <c r="F235" s="23">
        <f>LN(Inputs!F236/Inputs!F235)</f>
        <v>1.6450410424106575E-2</v>
      </c>
      <c r="G235" s="26">
        <f>(Inputs!B236-Inputs!B226)/Inputs!B226</f>
        <v>1.5519776893931955E-3</v>
      </c>
      <c r="H235" s="26">
        <f>(Inputs!C236-Inputs!C226)/Inputs!C226</f>
        <v>1.8950141552955279E-2</v>
      </c>
      <c r="I235" s="26">
        <f>(Inputs!D236-Inputs!D226)/Inputs!D226</f>
        <v>-2.9373487208792241E-2</v>
      </c>
      <c r="J235" s="26">
        <f>(Inputs!E236-Inputs!E226)/Inputs!E226</f>
        <v>-5.8927327651907306E-3</v>
      </c>
      <c r="K235" s="26">
        <f>(Inputs!F236-Inputs!F226)/Inputs!F226</f>
        <v>3.8535217576924324E-2</v>
      </c>
    </row>
    <row r="236" spans="1:11" x14ac:dyDescent="0.2">
      <c r="A236" s="12">
        <v>41277</v>
      </c>
      <c r="B236" s="18">
        <f>LN(Inputs!B237/Inputs!B236)</f>
        <v>-1.1197585822495806E-3</v>
      </c>
      <c r="C236" s="18">
        <f>LN(Inputs!C237/Inputs!C236)</f>
        <v>9.4437606103249371E-3</v>
      </c>
      <c r="D236" s="18">
        <f>LN(Inputs!D237/Inputs!D236)</f>
        <v>-1.1709779228314668E-3</v>
      </c>
      <c r="E236" s="18">
        <f>LN(Inputs!E237/Inputs!E236)</f>
        <v>9.6629334320016155E-4</v>
      </c>
      <c r="F236" s="23">
        <f>LN(Inputs!F237/Inputs!F236)</f>
        <v>7.6025850648311806E-3</v>
      </c>
      <c r="G236" s="26">
        <f>(Inputs!B237-Inputs!B227)/Inputs!B227</f>
        <v>-5.3156156341212894E-3</v>
      </c>
      <c r="H236" s="26">
        <f>(Inputs!C237-Inputs!C227)/Inputs!C227</f>
        <v>2.7525547456184157E-2</v>
      </c>
      <c r="I236" s="26">
        <f>(Inputs!D237-Inputs!D227)/Inputs!D227</f>
        <v>-2.853876103614221E-2</v>
      </c>
      <c r="J236" s="26">
        <f>(Inputs!E237-Inputs!E227)/Inputs!E227</f>
        <v>-9.1916241371197364E-3</v>
      </c>
      <c r="K236" s="26">
        <f>(Inputs!F237-Inputs!F227)/Inputs!F227</f>
        <v>4.7319445421906331E-2</v>
      </c>
    </row>
    <row r="237" spans="1:11" x14ac:dyDescent="0.2">
      <c r="A237" s="12">
        <v>41278</v>
      </c>
      <c r="B237" s="18">
        <f>LN(Inputs!B238/Inputs!B237)</f>
        <v>5.0725775861834559E-3</v>
      </c>
      <c r="C237" s="18">
        <f>LN(Inputs!C238/Inputs!C237)</f>
        <v>7.6937416365744655E-3</v>
      </c>
      <c r="D237" s="18">
        <f>LN(Inputs!D238/Inputs!D237)</f>
        <v>1.8395874723992323E-3</v>
      </c>
      <c r="E237" s="18">
        <f>LN(Inputs!E238/Inputs!E237)</f>
        <v>9.0074689946935994E-3</v>
      </c>
      <c r="F237" s="23">
        <f>LN(Inputs!F238/Inputs!F237)</f>
        <v>7.2859870420042333E-3</v>
      </c>
      <c r="G237" s="26">
        <f>(Inputs!B238-Inputs!B228)/Inputs!B228</f>
        <v>-2.907156634500003E-3</v>
      </c>
      <c r="H237" s="26">
        <f>(Inputs!C238-Inputs!C228)/Inputs!C228</f>
        <v>2.555669640555757E-2</v>
      </c>
      <c r="I237" s="26">
        <f>(Inputs!D238-Inputs!D228)/Inputs!D228</f>
        <v>-2.9433174720288599E-2</v>
      </c>
      <c r="J237" s="26">
        <f>(Inputs!E238-Inputs!E228)/Inputs!E228</f>
        <v>-3.0134389533517732E-3</v>
      </c>
      <c r="K237" s="26">
        <f>(Inputs!F238-Inputs!F228)/Inputs!F228</f>
        <v>5.6133607117239623E-2</v>
      </c>
    </row>
    <row r="238" spans="1:11" x14ac:dyDescent="0.2">
      <c r="A238" s="12">
        <v>41279</v>
      </c>
      <c r="B238" s="18">
        <f>LN(Inputs!B239/Inputs!B238)</f>
        <v>1.1086627334271572E-2</v>
      </c>
      <c r="C238" s="18">
        <f>LN(Inputs!C239/Inputs!C238)</f>
        <v>7.1712563087888799E-3</v>
      </c>
      <c r="D238" s="18">
        <f>LN(Inputs!D239/Inputs!D238)</f>
        <v>8.8165220892346997E-3</v>
      </c>
      <c r="E238" s="18">
        <f>LN(Inputs!E239/Inputs!E238)</f>
        <v>1.516118414582376E-2</v>
      </c>
      <c r="F238" s="23">
        <f>LN(Inputs!F239/Inputs!F238)</f>
        <v>-1.7259956954488075E-2</v>
      </c>
      <c r="G238" s="26">
        <f>(Inputs!B239-Inputs!B229)/Inputs!B229</f>
        <v>7.2612902311776197E-3</v>
      </c>
      <c r="H238" s="26">
        <f>(Inputs!C239-Inputs!C229)/Inputs!C229</f>
        <v>3.6606569515746354E-2</v>
      </c>
      <c r="I238" s="26">
        <f>(Inputs!D239-Inputs!D229)/Inputs!D229</f>
        <v>-1.9645860469849775E-2</v>
      </c>
      <c r="J238" s="26">
        <f>(Inputs!E239-Inputs!E229)/Inputs!E229</f>
        <v>1.4586722247751618E-2</v>
      </c>
      <c r="K238" s="26">
        <f>(Inputs!F239-Inputs!F229)/Inputs!F229</f>
        <v>3.0723034782193601E-2</v>
      </c>
    </row>
    <row r="239" spans="1:11" x14ac:dyDescent="0.2">
      <c r="A239" s="12">
        <v>41282</v>
      </c>
      <c r="B239" s="18">
        <f>LN(Inputs!B240/Inputs!B239)</f>
        <v>9.1177092513673834E-3</v>
      </c>
      <c r="C239" s="18">
        <f>LN(Inputs!C240/Inputs!C239)</f>
        <v>-1.9505924113194845E-3</v>
      </c>
      <c r="D239" s="18">
        <f>LN(Inputs!D240/Inputs!D239)</f>
        <v>-2.7365797446171013E-3</v>
      </c>
      <c r="E239" s="18">
        <f>LN(Inputs!E240/Inputs!E239)</f>
        <v>6.2003968395068229E-4</v>
      </c>
      <c r="F239" s="23">
        <f>LN(Inputs!F240/Inputs!F239)</f>
        <v>-1.5953271613709796E-2</v>
      </c>
      <c r="G239" s="26">
        <f>(Inputs!B240-Inputs!B230)/Inputs!B230</f>
        <v>2.3217806899593133E-2</v>
      </c>
      <c r="H239" s="26">
        <f>(Inputs!C240-Inputs!C230)/Inputs!C230</f>
        <v>3.3197896930163624E-2</v>
      </c>
      <c r="I239" s="26">
        <f>(Inputs!D240-Inputs!D230)/Inputs!D230</f>
        <v>-2.6592322849133484E-2</v>
      </c>
      <c r="J239" s="26">
        <f>(Inputs!E240-Inputs!E230)/Inputs!E230</f>
        <v>1.945000860083914E-2</v>
      </c>
      <c r="K239" s="26">
        <f>(Inputs!F240-Inputs!F230)/Inputs!F230</f>
        <v>1.0837441423898688E-2</v>
      </c>
    </row>
    <row r="240" spans="1:11" x14ac:dyDescent="0.2">
      <c r="A240" s="12">
        <v>41283</v>
      </c>
      <c r="B240" s="18">
        <f>LN(Inputs!B241/Inputs!B240)</f>
        <v>1.0080924342580351E-3</v>
      </c>
      <c r="C240" s="18">
        <f>LN(Inputs!C241/Inputs!C240)</f>
        <v>-2.1410733457118479E-3</v>
      </c>
      <c r="D240" s="18">
        <f>LN(Inputs!D241/Inputs!D240)</f>
        <v>-1.4958104015048422E-3</v>
      </c>
      <c r="E240" s="18">
        <f>LN(Inputs!E241/Inputs!E240)</f>
        <v>-2.3085523801953584E-3</v>
      </c>
      <c r="F240" s="23">
        <f>LN(Inputs!F241/Inputs!F240)</f>
        <v>-5.375061417973369E-3</v>
      </c>
      <c r="G240" s="26">
        <f>(Inputs!B241-Inputs!B231)/Inputs!B231</f>
        <v>2.2228107388674184E-2</v>
      </c>
      <c r="H240" s="26">
        <f>(Inputs!C241-Inputs!C231)/Inputs!C231</f>
        <v>2.7049585336677961E-2</v>
      </c>
      <c r="I240" s="26">
        <f>(Inputs!D241-Inputs!D231)/Inputs!D231</f>
        <v>-2.3469233496812937E-2</v>
      </c>
      <c r="J240" s="26">
        <f>(Inputs!E241-Inputs!E231)/Inputs!E231</f>
        <v>1.8837596066153203E-2</v>
      </c>
      <c r="K240" s="26">
        <f>(Inputs!F241-Inputs!F231)/Inputs!F231</f>
        <v>2.4310786528727608E-3</v>
      </c>
    </row>
    <row r="241" spans="1:11" x14ac:dyDescent="0.2">
      <c r="A241" s="12">
        <v>41284</v>
      </c>
      <c r="B241" s="18">
        <f>LN(Inputs!B242/Inputs!B241)</f>
        <v>5.3587540481266679E-3</v>
      </c>
      <c r="C241" s="18">
        <f>LN(Inputs!C242/Inputs!C241)</f>
        <v>4.5555506912183328E-3</v>
      </c>
      <c r="D241" s="18">
        <f>LN(Inputs!D242/Inputs!D241)</f>
        <v>5.2255005389775866E-3</v>
      </c>
      <c r="E241" s="18">
        <f>LN(Inputs!E242/Inputs!E241)</f>
        <v>3.8692862743822487E-3</v>
      </c>
      <c r="F241" s="23">
        <f>LN(Inputs!F242/Inputs!F241)</f>
        <v>1.1786806431334373E-2</v>
      </c>
      <c r="G241" s="26">
        <f>(Inputs!B242-Inputs!B232)/Inputs!B232</f>
        <v>2.1234954932617248E-2</v>
      </c>
      <c r="H241" s="26">
        <f>(Inputs!C242-Inputs!C232)/Inputs!C232</f>
        <v>3.085310245336649E-2</v>
      </c>
      <c r="I241" s="26">
        <f>(Inputs!D242-Inputs!D232)/Inputs!D232</f>
        <v>-1.7794684861582605E-2</v>
      </c>
      <c r="J241" s="26">
        <f>(Inputs!E242-Inputs!E232)/Inputs!E232</f>
        <v>2.0668290377132886E-2</v>
      </c>
      <c r="K241" s="26">
        <f>(Inputs!F242-Inputs!F232)/Inputs!F232</f>
        <v>1.1856544561533044E-2</v>
      </c>
    </row>
    <row r="242" spans="1:11" x14ac:dyDescent="0.2">
      <c r="A242" s="12">
        <v>41285</v>
      </c>
      <c r="B242" s="18">
        <f>LN(Inputs!B243/Inputs!B242)</f>
        <v>-4.1843794293068967E-3</v>
      </c>
      <c r="C242" s="18">
        <f>LN(Inputs!C243/Inputs!C242)</f>
        <v>8.3132844635210833E-3</v>
      </c>
      <c r="D242" s="18">
        <f>LN(Inputs!D243/Inputs!D242)</f>
        <v>1.0041975552273884E-2</v>
      </c>
      <c r="E242" s="18">
        <f>LN(Inputs!E243/Inputs!E242)</f>
        <v>-1.9203584489108265E-3</v>
      </c>
      <c r="F242" s="23">
        <f>LN(Inputs!F243/Inputs!F242)</f>
        <v>5.5769809466969279E-3</v>
      </c>
      <c r="G242" s="26">
        <f>(Inputs!B243-Inputs!B233)/Inputs!B233</f>
        <v>2.1325546300489089E-2</v>
      </c>
      <c r="H242" s="26">
        <f>(Inputs!C243-Inputs!C233)/Inputs!C233</f>
        <v>5.0687333977202265E-2</v>
      </c>
      <c r="I242" s="26">
        <f>(Inputs!D243-Inputs!D233)/Inputs!D233</f>
        <v>-4.7278017147984646E-3</v>
      </c>
      <c r="J242" s="26">
        <f>(Inputs!E243-Inputs!E233)/Inputs!E233</f>
        <v>2.7144764442694404E-2</v>
      </c>
      <c r="K242" s="26">
        <f>(Inputs!F243-Inputs!F233)/Inputs!F233</f>
        <v>1.3691238794477006E-2</v>
      </c>
    </row>
    <row r="243" spans="1:11" x14ac:dyDescent="0.2">
      <c r="A243" s="12">
        <v>41286</v>
      </c>
      <c r="B243" s="18">
        <f>LN(Inputs!B244/Inputs!B243)</f>
        <v>-1.7623880354393378E-3</v>
      </c>
      <c r="C243" s="18">
        <f>LN(Inputs!C244/Inputs!C243)</f>
        <v>-9.1858837608700973E-5</v>
      </c>
      <c r="D243" s="18">
        <f>LN(Inputs!D244/Inputs!D243)</f>
        <v>-4.9260631896858526E-3</v>
      </c>
      <c r="E243" s="18">
        <f>LN(Inputs!E244/Inputs!E243)</f>
        <v>1.883264519115978E-3</v>
      </c>
      <c r="F243" s="23">
        <f>LN(Inputs!F244/Inputs!F243)</f>
        <v>-2.6517462063581163E-3</v>
      </c>
      <c r="G243" s="26">
        <f>(Inputs!B244-Inputs!B234)/Inputs!B234</f>
        <v>1.9789162587844362E-2</v>
      </c>
      <c r="H243" s="26">
        <f>(Inputs!C244-Inputs!C234)/Inputs!C234</f>
        <v>4.9679594000715435E-2</v>
      </c>
      <c r="I243" s="26">
        <f>(Inputs!D244-Inputs!D234)/Inputs!D234</f>
        <v>-1.0505791674868167E-2</v>
      </c>
      <c r="J243" s="26">
        <f>(Inputs!E244-Inputs!E234)/Inputs!E234</f>
        <v>3.2052054452848353E-2</v>
      </c>
      <c r="K243" s="26">
        <f>(Inputs!F244-Inputs!F234)/Inputs!F234</f>
        <v>6.9519514908869201E-3</v>
      </c>
    </row>
    <row r="244" spans="1:11" x14ac:dyDescent="0.2">
      <c r="A244" s="12">
        <v>41290</v>
      </c>
      <c r="B244" s="18">
        <f>LN(Inputs!B245/Inputs!B244)</f>
        <v>8.0322783918102079E-3</v>
      </c>
      <c r="C244" s="18">
        <f>LN(Inputs!C245/Inputs!C244)</f>
        <v>-2.7636114457186946E-3</v>
      </c>
      <c r="D244" s="18">
        <f>LN(Inputs!D245/Inputs!D244)</f>
        <v>1.0235429348647063E-2</v>
      </c>
      <c r="E244" s="18">
        <f>LN(Inputs!E245/Inputs!E244)</f>
        <v>-4.0558694974251576E-3</v>
      </c>
      <c r="F244" s="23">
        <f>LN(Inputs!F245/Inputs!F244)</f>
        <v>-5.8590842218375818E-3</v>
      </c>
      <c r="G244" s="26">
        <f>(Inputs!B245-Inputs!B235)/Inputs!B235</f>
        <v>3.6090586092833846E-2</v>
      </c>
      <c r="H244" s="26">
        <f>(Inputs!C245-Inputs!C235)/Inputs!C235</f>
        <v>5.2054566732692133E-2</v>
      </c>
      <c r="I244" s="26">
        <f>(Inputs!D245-Inputs!D235)/Inputs!D235</f>
        <v>8.4619372306225793E-3</v>
      </c>
      <c r="J244" s="26">
        <f>(Inputs!E245-Inputs!E235)/Inputs!E235</f>
        <v>4.248396997047528E-2</v>
      </c>
      <c r="K244" s="26">
        <f>(Inputs!F245-Inputs!F235)/Inputs!F235</f>
        <v>1.6049360280814065E-3</v>
      </c>
    </row>
    <row r="245" spans="1:11" x14ac:dyDescent="0.2">
      <c r="A245" s="12">
        <v>41291</v>
      </c>
      <c r="B245" s="18">
        <f>LN(Inputs!B246/Inputs!B245)</f>
        <v>-8.3459063417104916E-5</v>
      </c>
      <c r="C245" s="18">
        <f>LN(Inputs!C246/Inputs!C245)</f>
        <v>2.3955765221970095E-3</v>
      </c>
      <c r="D245" s="18">
        <f>LN(Inputs!D246/Inputs!D245)</f>
        <v>-3.2583202426640233E-4</v>
      </c>
      <c r="E245" s="18">
        <f>LN(Inputs!E246/Inputs!E245)</f>
        <v>1.812926723048577E-3</v>
      </c>
      <c r="F245" s="23">
        <f>LN(Inputs!F246/Inputs!F245)</f>
        <v>-9.1225934056987801E-3</v>
      </c>
      <c r="G245" s="26">
        <f>(Inputs!B246-Inputs!B236)/Inputs!B236</f>
        <v>3.3060808093120155E-2</v>
      </c>
      <c r="H245" s="26">
        <f>(Inputs!C246-Inputs!C236)/Inputs!C236</f>
        <v>3.3164098941297182E-2</v>
      </c>
      <c r="I245" s="26">
        <f>(Inputs!D246-Inputs!D236)/Inputs!D236</f>
        <v>2.5831754895327796E-2</v>
      </c>
      <c r="J245" s="26">
        <f>(Inputs!E246-Inputs!E236)/Inputs!E236</f>
        <v>2.5351707863388796E-2</v>
      </c>
      <c r="K245" s="26">
        <f>(Inputs!F246-Inputs!F236)/Inputs!F236</f>
        <v>-2.3684370859032182E-2</v>
      </c>
    </row>
    <row r="246" spans="1:11" x14ac:dyDescent="0.2">
      <c r="A246" s="12">
        <v>41292</v>
      </c>
      <c r="B246" s="18">
        <f>LN(Inputs!B247/Inputs!B246)</f>
        <v>-1.751719522765669E-3</v>
      </c>
      <c r="C246" s="18">
        <f>LN(Inputs!C247/Inputs!C246)</f>
        <v>-1.1972866054964513E-3</v>
      </c>
      <c r="D246" s="18">
        <f>LN(Inputs!D247/Inputs!D246)</f>
        <v>-4.328438243308203E-3</v>
      </c>
      <c r="E246" s="18">
        <f>LN(Inputs!E247/Inputs!E246)</f>
        <v>-4.8438224620227857E-3</v>
      </c>
      <c r="F246" s="23">
        <f>LN(Inputs!F247/Inputs!F246)</f>
        <v>-5.4052722064561248E-3</v>
      </c>
      <c r="G246" s="26">
        <f>(Inputs!B247-Inputs!B237)/Inputs!B237</f>
        <v>3.2408160258917809E-2</v>
      </c>
      <c r="H246" s="26">
        <f>(Inputs!C247-Inputs!C237)/Inputs!C237</f>
        <v>2.2228437615624055E-2</v>
      </c>
      <c r="I246" s="26">
        <f>(Inputs!D247-Inputs!D237)/Inputs!D237</f>
        <v>2.2597839999466626E-2</v>
      </c>
      <c r="J246" s="26">
        <f>(Inputs!E247-Inputs!E237)/Inputs!E237</f>
        <v>1.9411568857697677E-2</v>
      </c>
      <c r="K246" s="26">
        <f>(Inputs!F247-Inputs!F237)/Inputs!F237</f>
        <v>-3.6301903769728881E-2</v>
      </c>
    </row>
    <row r="247" spans="1:11" x14ac:dyDescent="0.2">
      <c r="A247" s="12">
        <v>41293</v>
      </c>
      <c r="B247" s="18">
        <f>LN(Inputs!B248/Inputs!B247)</f>
        <v>1.8351785861829247E-3</v>
      </c>
      <c r="C247" s="18">
        <f>LN(Inputs!C248/Inputs!C247)</f>
        <v>1.3090086074808311E-2</v>
      </c>
      <c r="D247" s="18">
        <f>LN(Inputs!D248/Inputs!D247)</f>
        <v>6.5447198549394481E-4</v>
      </c>
      <c r="E247" s="18">
        <f>LN(Inputs!E248/Inputs!E247)</f>
        <v>3.540373081712127E-3</v>
      </c>
      <c r="F247" s="23">
        <f>LN(Inputs!F248/Inputs!F247)</f>
        <v>-1.6274015645997638E-3</v>
      </c>
      <c r="G247" s="26">
        <f>(Inputs!B248-Inputs!B238)/Inputs!B238</f>
        <v>2.9071247486784756E-2</v>
      </c>
      <c r="H247" s="26">
        <f>(Inputs!C248-Inputs!C238)/Inputs!C238</f>
        <v>2.7759645087257683E-2</v>
      </c>
      <c r="I247" s="26">
        <f>(Inputs!D248-Inputs!D238)/Inputs!D238</f>
        <v>2.138666129748407E-2</v>
      </c>
      <c r="J247" s="26">
        <f>(Inputs!E248-Inputs!E238)/Inputs!E238</f>
        <v>1.385355497711506E-2</v>
      </c>
      <c r="K247" s="26">
        <f>(Inputs!F248-Inputs!F238)/Inputs!F238</f>
        <v>-4.4853550706802706E-2</v>
      </c>
    </row>
    <row r="248" spans="1:11" x14ac:dyDescent="0.2">
      <c r="A248" s="12">
        <v>41296</v>
      </c>
      <c r="B248" s="18">
        <f>LN(Inputs!B249/Inputs!B248)</f>
        <v>6.6645190095434084E-4</v>
      </c>
      <c r="C248" s="18">
        <f>LN(Inputs!C249/Inputs!C248)</f>
        <v>-3.0055419586528498E-3</v>
      </c>
      <c r="D248" s="18">
        <f>LN(Inputs!D249/Inputs!D248)</f>
        <v>-7.2237337701868583E-3</v>
      </c>
      <c r="E248" s="18">
        <f>LN(Inputs!E249/Inputs!E248)</f>
        <v>1.7595373498980934E-2</v>
      </c>
      <c r="F248" s="23">
        <f>LN(Inputs!F249/Inputs!F248)</f>
        <v>-5.9897562902186379E-3</v>
      </c>
      <c r="G248" s="26">
        <f>(Inputs!B249-Inputs!B239)/Inputs!B239</f>
        <v>1.8403819313405342E-2</v>
      </c>
      <c r="H248" s="26">
        <f>(Inputs!C249-Inputs!C239)/Inputs!C239</f>
        <v>1.7353383536194689E-2</v>
      </c>
      <c r="I248" s="26">
        <f>(Inputs!D249-Inputs!D239)/Inputs!D239</f>
        <v>5.134054373277454E-3</v>
      </c>
      <c r="J248" s="26">
        <f>(Inputs!E249-Inputs!E239)/Inputs!E239</f>
        <v>1.6324472626946075E-2</v>
      </c>
      <c r="K248" s="26">
        <f>(Inputs!F249-Inputs!F239)/Inputs!F239</f>
        <v>-3.402796991177566E-2</v>
      </c>
    </row>
    <row r="249" spans="1:11" x14ac:dyDescent="0.2">
      <c r="A249" s="12">
        <v>41297</v>
      </c>
      <c r="B249" s="18">
        <f>LN(Inputs!B250/Inputs!B249)</f>
        <v>-9.1645639848058214E-4</v>
      </c>
      <c r="C249" s="18">
        <f>LN(Inputs!C250/Inputs!C249)</f>
        <v>2.6417249705892459E-3</v>
      </c>
      <c r="D249" s="18">
        <f>LN(Inputs!D250/Inputs!D249)</f>
        <v>-2.7224484052280596E-3</v>
      </c>
      <c r="E249" s="18">
        <f>LN(Inputs!E250/Inputs!E249)</f>
        <v>5.5502242302219026E-3</v>
      </c>
      <c r="F249" s="23">
        <f>LN(Inputs!F250/Inputs!F249)</f>
        <v>7.8879907121969899E-3</v>
      </c>
      <c r="G249" s="26">
        <f>(Inputs!B250-Inputs!B240)/Inputs!B240</f>
        <v>8.2360843712725711E-3</v>
      </c>
      <c r="H249" s="26">
        <f>(Inputs!C250-Inputs!C240)/Inputs!C240</f>
        <v>2.2036137278961303E-2</v>
      </c>
      <c r="I249" s="26">
        <f>(Inputs!D250-Inputs!D240)/Inputs!D240</f>
        <v>5.1482583640917222E-3</v>
      </c>
      <c r="J249" s="26">
        <f>(Inputs!E250-Inputs!E240)/Inputs!E240</f>
        <v>2.1347511916766503E-2</v>
      </c>
      <c r="K249" s="26">
        <f>(Inputs!F250-Inputs!F240)/Inputs!F240</f>
        <v>-1.0721250499618131E-2</v>
      </c>
    </row>
    <row r="250" spans="1:11" x14ac:dyDescent="0.2">
      <c r="A250" s="12">
        <v>41298</v>
      </c>
      <c r="B250" s="18">
        <f>LN(Inputs!B251/Inputs!B250)</f>
        <v>1.5795192475639423E-2</v>
      </c>
      <c r="C250" s="18">
        <f>LN(Inputs!C251/Inputs!C250)</f>
        <v>2.4533268951609961E-3</v>
      </c>
      <c r="D250" s="18">
        <f>LN(Inputs!D251/Inputs!D250)</f>
        <v>6.0947083841559092E-3</v>
      </c>
      <c r="E250" s="18">
        <f>LN(Inputs!E251/Inputs!E250)</f>
        <v>1.4221033566801142E-2</v>
      </c>
      <c r="F250" s="23">
        <f>LN(Inputs!F251/Inputs!F250)</f>
        <v>3.2460674769485601E-3</v>
      </c>
      <c r="G250" s="26">
        <f>(Inputs!B251-Inputs!B241)/Inputs!B241</f>
        <v>2.325574716415622E-2</v>
      </c>
      <c r="H250" s="26">
        <f>(Inputs!C251-Inputs!C241)/Inputs!C241</f>
        <v>2.6742583724760925E-2</v>
      </c>
      <c r="I250" s="26">
        <f>(Inputs!D251-Inputs!D241)/Inputs!D241</f>
        <v>1.2806884803943132E-2</v>
      </c>
      <c r="J250" s="26">
        <f>(Inputs!E251-Inputs!E241)/Inputs!E241</f>
        <v>3.8370265341450341E-2</v>
      </c>
      <c r="K250" s="26">
        <f>(Inputs!F251-Inputs!F241)/Inputs!F241</f>
        <v>-2.1556815020911165E-3</v>
      </c>
    </row>
    <row r="251" spans="1:11" x14ac:dyDescent="0.2">
      <c r="A251" s="12">
        <v>41299</v>
      </c>
      <c r="B251" s="18">
        <f>LN(Inputs!B252/Inputs!B251)</f>
        <v>4.9205348657892993E-4</v>
      </c>
      <c r="C251" s="18">
        <f>LN(Inputs!C252/Inputs!C251)</f>
        <v>-7.3780368508501023E-3</v>
      </c>
      <c r="D251" s="18">
        <f>LN(Inputs!D252/Inputs!D251)</f>
        <v>7.3872317415842601E-4</v>
      </c>
      <c r="E251" s="18">
        <f>LN(Inputs!E252/Inputs!E251)</f>
        <v>-4.2210360968529398E-3</v>
      </c>
      <c r="F251" s="23">
        <f>LN(Inputs!F252/Inputs!F251)</f>
        <v>-7.8624262778202395E-3</v>
      </c>
      <c r="G251" s="26">
        <f>(Inputs!B252-Inputs!B242)/Inputs!B242</f>
        <v>1.8287966001573057E-2</v>
      </c>
      <c r="H251" s="26">
        <f>(Inputs!C252-Inputs!C242)/Inputs!C242</f>
        <v>1.4562680733188883E-2</v>
      </c>
      <c r="I251" s="26">
        <f>(Inputs!D252-Inputs!D242)/Inputs!D242</f>
        <v>8.2728250629052411E-3</v>
      </c>
      <c r="J251" s="26">
        <f>(Inputs!E252-Inputs!E242)/Inputs!E242</f>
        <v>3.0003406084950002E-2</v>
      </c>
      <c r="K251" s="26">
        <f>(Inputs!F252-Inputs!F242)/Inputs!F242</f>
        <v>-2.1571182200736561E-2</v>
      </c>
    </row>
    <row r="252" spans="1:11" x14ac:dyDescent="0.2">
      <c r="A252" s="12">
        <v>41300</v>
      </c>
      <c r="B252" s="18">
        <f>LN(Inputs!B253/Inputs!B252)</f>
        <v>8.2064254825802175E-5</v>
      </c>
      <c r="C252" s="18">
        <f>LN(Inputs!C253/Inputs!C252)</f>
        <v>4.1968176416050523E-3</v>
      </c>
      <c r="D252" s="18">
        <f>LN(Inputs!D253/Inputs!D252)</f>
        <v>8.0082670972488092E-3</v>
      </c>
      <c r="E252" s="18">
        <f>LN(Inputs!E253/Inputs!E252)</f>
        <v>-1.0679943831554135E-2</v>
      </c>
      <c r="F252" s="23">
        <f>LN(Inputs!F253/Inputs!F252)</f>
        <v>-4.3642581920283899E-3</v>
      </c>
      <c r="G252" s="26">
        <f>(Inputs!B253-Inputs!B243)/Inputs!B243</f>
        <v>2.264171517146649E-2</v>
      </c>
      <c r="H252" s="26">
        <f>(Inputs!C253-Inputs!C243)/Inputs!C243</f>
        <v>1.0394851370267105E-2</v>
      </c>
      <c r="I252" s="26">
        <f>(Inputs!D253-Inputs!D243)/Inputs!D243</f>
        <v>6.2243757739491902E-3</v>
      </c>
      <c r="J252" s="26">
        <f>(Inputs!E253-Inputs!E243)/Inputs!E243</f>
        <v>2.1020404428922522E-2</v>
      </c>
      <c r="K252" s="26">
        <f>(Inputs!F253-Inputs!F243)/Inputs!F243</f>
        <v>-3.1249788678103189E-2</v>
      </c>
    </row>
    <row r="253" spans="1:11" x14ac:dyDescent="0.2">
      <c r="A253" s="12">
        <v>41303</v>
      </c>
      <c r="B253" s="18">
        <f>LN(Inputs!B254/Inputs!B253)</f>
        <v>-2.6276164405650867E-3</v>
      </c>
      <c r="C253" s="18">
        <f>LN(Inputs!C254/Inputs!C253)</f>
        <v>-4.9284444481126682E-3</v>
      </c>
      <c r="D253" s="18">
        <f>LN(Inputs!D254/Inputs!D253)</f>
        <v>1.3014635155497107E-3</v>
      </c>
      <c r="E253" s="18">
        <f>LN(Inputs!E254/Inputs!E253)</f>
        <v>-2.5825258537483922E-2</v>
      </c>
      <c r="F253" s="23">
        <f>LN(Inputs!F254/Inputs!F253)</f>
        <v>-1.7094622237690663E-2</v>
      </c>
      <c r="G253" s="26">
        <f>(Inputs!B254-Inputs!B244)/Inputs!B244</f>
        <v>2.1757279185977779E-2</v>
      </c>
      <c r="H253" s="26">
        <f>(Inputs!C254-Inputs!C244)/Inputs!C244</f>
        <v>5.5197890027963367E-3</v>
      </c>
      <c r="I253" s="26">
        <f>(Inputs!D254-Inputs!D244)/Inputs!D244</f>
        <v>1.2510217253554666E-2</v>
      </c>
      <c r="J253" s="26">
        <f>(Inputs!E254-Inputs!E244)/Inputs!E244</f>
        <v>-6.8822077110324703E-3</v>
      </c>
      <c r="K253" s="26">
        <f>(Inputs!F254-Inputs!F244)/Inputs!F244</f>
        <v>-4.5140773532526254E-2</v>
      </c>
    </row>
    <row r="254" spans="1:11" x14ac:dyDescent="0.2">
      <c r="A254" s="12">
        <v>41304</v>
      </c>
      <c r="B254" s="18">
        <f>LN(Inputs!B255/Inputs!B254)</f>
        <v>-2.3046353547608324E-3</v>
      </c>
      <c r="C254" s="18">
        <f>LN(Inputs!C255/Inputs!C254)</f>
        <v>-2.7548890267414541E-2</v>
      </c>
      <c r="D254" s="18">
        <f>LN(Inputs!D255/Inputs!D254)</f>
        <v>-3.6646295898844941E-3</v>
      </c>
      <c r="E254" s="18">
        <f>LN(Inputs!E255/Inputs!E254)</f>
        <v>-6.9164111246091033E-3</v>
      </c>
      <c r="F254" s="23">
        <f>LN(Inputs!F255/Inputs!F254)</f>
        <v>5.5584766491103231E-4</v>
      </c>
      <c r="G254" s="26">
        <f>(Inputs!B255-Inputs!B245)/Inputs!B245</f>
        <v>1.1249863009640279E-2</v>
      </c>
      <c r="H254" s="26">
        <f>(Inputs!C255-Inputs!C245)/Inputs!C245</f>
        <v>-1.9095984789747677E-2</v>
      </c>
      <c r="I254" s="26">
        <f>(Inputs!D255-Inputs!D245)/Inputs!D245</f>
        <v>-1.4663717011073141E-3</v>
      </c>
      <c r="J254" s="26">
        <f>(Inputs!E255-Inputs!E245)/Inputs!E245</f>
        <v>-9.7190031764271875E-3</v>
      </c>
      <c r="K254" s="26">
        <f>(Inputs!F255-Inputs!F245)/Inputs!F245</f>
        <v>-3.8995727681078833E-2</v>
      </c>
    </row>
    <row r="255" spans="1:11" x14ac:dyDescent="0.2">
      <c r="A255" s="12">
        <v>41305</v>
      </c>
      <c r="B255" s="18">
        <f>LN(Inputs!B256/Inputs!B255)</f>
        <v>5.9193626445050655E-2</v>
      </c>
      <c r="C255" s="18">
        <f>LN(Inputs!C256/Inputs!C255)</f>
        <v>-1.2587183402647195E-2</v>
      </c>
      <c r="D255" s="18">
        <f>LN(Inputs!D256/Inputs!D255)</f>
        <v>-1.2245749375367479E-3</v>
      </c>
      <c r="E255" s="18">
        <f>LN(Inputs!E256/Inputs!E255)</f>
        <v>-1.3751729942476001E-3</v>
      </c>
      <c r="F255" s="23">
        <f>LN(Inputs!F256/Inputs!F255)</f>
        <v>2.7799472009432699E-4</v>
      </c>
      <c r="G255" s="26">
        <f>(Inputs!B256-Inputs!B246)/Inputs!B246</f>
        <v>7.300609013362068E-2</v>
      </c>
      <c r="H255" s="26">
        <f>(Inputs!C256-Inputs!C246)/Inputs!C246</f>
        <v>-3.3683083779139984E-2</v>
      </c>
      <c r="I255" s="26">
        <f>(Inputs!D256-Inputs!D246)/Inputs!D246</f>
        <v>-2.3633935668007696E-3</v>
      </c>
      <c r="J255" s="26">
        <f>(Inputs!E256-Inputs!E246)/Inputs!E246</f>
        <v>-1.2871090488297997E-2</v>
      </c>
      <c r="K255" s="26">
        <f>(Inputs!F256-Inputs!F246)/Inputs!F246</f>
        <v>-2.9919126477437486E-2</v>
      </c>
    </row>
    <row r="256" spans="1:11" x14ac:dyDescent="0.2">
      <c r="A256" s="12">
        <v>41306</v>
      </c>
      <c r="B256" s="18">
        <f>LN(Inputs!B257/Inputs!B256)</f>
        <v>-1.7100981060700728E-3</v>
      </c>
      <c r="C256" s="18">
        <f>LN(Inputs!C257/Inputs!C256)</f>
        <v>1.3323459783441058E-3</v>
      </c>
      <c r="D256" s="18">
        <f>LN(Inputs!D257/Inputs!D256)</f>
        <v>6.5137677677309762E-3</v>
      </c>
      <c r="E256" s="18">
        <f>LN(Inputs!E257/Inputs!E256)</f>
        <v>3.5566183248359152E-3</v>
      </c>
      <c r="F256" s="23">
        <f>LN(Inputs!F257/Inputs!F256)</f>
        <v>-5.5725146229086949E-3</v>
      </c>
      <c r="G256" s="26">
        <f>(Inputs!B257-Inputs!B247)/Inputs!B247</f>
        <v>7.3050751096634933E-2</v>
      </c>
      <c r="H256" s="26">
        <f>(Inputs!C257-Inputs!C247)/Inputs!C247</f>
        <v>-3.1235562662116547E-2</v>
      </c>
      <c r="I256" s="26">
        <f>(Inputs!D257-Inputs!D247)/Inputs!D247</f>
        <v>8.51203834410128E-3</v>
      </c>
      <c r="J256" s="26">
        <f>(Inputs!E257-Inputs!E247)/Inputs!E247</f>
        <v>-4.5438452389143453E-3</v>
      </c>
      <c r="K256" s="26">
        <f>(Inputs!F257-Inputs!F247)/Inputs!F247</f>
        <v>-3.0081351581042439E-2</v>
      </c>
    </row>
    <row r="257" spans="1:11" x14ac:dyDescent="0.2">
      <c r="A257" s="12">
        <v>41307</v>
      </c>
      <c r="B257" s="18">
        <f>LN(Inputs!B258/Inputs!B257)</f>
        <v>4.270050812387515E-3</v>
      </c>
      <c r="C257" s="18">
        <f>LN(Inputs!C258/Inputs!C257)</f>
        <v>1.3603078398309173E-2</v>
      </c>
      <c r="D257" s="18">
        <f>LN(Inputs!D258/Inputs!D257)</f>
        <v>8.2436565263098172E-3</v>
      </c>
      <c r="E257" s="18">
        <f>LN(Inputs!E258/Inputs!E257)</f>
        <v>3.6999091780184428E-3</v>
      </c>
      <c r="F257" s="23">
        <f>LN(Inputs!F258/Inputs!F257)</f>
        <v>3.6256069808012683E-3</v>
      </c>
      <c r="G257" s="26">
        <f>(Inputs!B258-Inputs!B248)/Inputs!B248</f>
        <v>7.5666675996832758E-2</v>
      </c>
      <c r="H257" s="26">
        <f>(Inputs!C258-Inputs!C248)/Inputs!C248</f>
        <v>-3.073846645011253E-2</v>
      </c>
      <c r="I257" s="26">
        <f>(Inputs!D258-Inputs!D248)/Inputs!D248</f>
        <v>1.6194938914700287E-2</v>
      </c>
      <c r="J257" s="26">
        <f>(Inputs!E258-Inputs!E248)/Inputs!E248</f>
        <v>-4.3850213812074018E-3</v>
      </c>
      <c r="K257" s="26">
        <f>(Inputs!F258-Inputs!F248)/Inputs!F248</f>
        <v>-2.4972955154306545E-2</v>
      </c>
    </row>
    <row r="258" spans="1:11" x14ac:dyDescent="0.2">
      <c r="A258" s="12">
        <v>41310</v>
      </c>
      <c r="B258" s="18">
        <f>LN(Inputs!B259/Inputs!B258)</f>
        <v>9.3303487042103589E-3</v>
      </c>
      <c r="C258" s="18">
        <f>LN(Inputs!C259/Inputs!C258)</f>
        <v>9.3905560696321203E-5</v>
      </c>
      <c r="D258" s="18">
        <f>LN(Inputs!D259/Inputs!D258)</f>
        <v>1.6890306226539122E-3</v>
      </c>
      <c r="E258" s="18">
        <f>LN(Inputs!E259/Inputs!E258)</f>
        <v>-1.8712277515038148E-4</v>
      </c>
      <c r="F258" s="23">
        <f>LN(Inputs!F259/Inputs!F258)</f>
        <v>-2.7876691404553227E-3</v>
      </c>
      <c r="G258" s="26">
        <f>(Inputs!B259-Inputs!B249)/Inputs!B249</f>
        <v>8.5026629358516265E-2</v>
      </c>
      <c r="H258" s="26">
        <f>(Inputs!C259-Inputs!C249)/Inputs!C249</f>
        <v>-2.7729630738876986E-2</v>
      </c>
      <c r="I258" s="26">
        <f>(Inputs!D259-Inputs!D249)/Inputs!D249</f>
        <v>2.5292527088452647E-2</v>
      </c>
      <c r="J258" s="26">
        <f>(Inputs!E259-Inputs!E249)/Inputs!E249</f>
        <v>-2.1933054697081809E-2</v>
      </c>
      <c r="K258" s="26">
        <f>(Inputs!F259-Inputs!F249)/Inputs!F249</f>
        <v>-2.1845829591005648E-2</v>
      </c>
    </row>
    <row r="259" spans="1:11" x14ac:dyDescent="0.2">
      <c r="A259" s="12">
        <v>41311</v>
      </c>
      <c r="B259" s="18">
        <f>LN(Inputs!B260/Inputs!B259)</f>
        <v>9.4720642288944109E-3</v>
      </c>
      <c r="C259" s="18">
        <f>LN(Inputs!C260/Inputs!C259)</f>
        <v>9.3829909187402528E-5</v>
      </c>
      <c r="D259" s="18">
        <f>LN(Inputs!D260/Inputs!D259)</f>
        <v>1.1242404034080924E-3</v>
      </c>
      <c r="E259" s="18">
        <f>LN(Inputs!E260/Inputs!E259)</f>
        <v>7.0010968073629309E-3</v>
      </c>
      <c r="F259" s="23">
        <f>LN(Inputs!F260/Inputs!F259)</f>
        <v>-4.1031566681482008E-2</v>
      </c>
      <c r="G259" s="26">
        <f>(Inputs!B260-Inputs!B250)/Inputs!B250</f>
        <v>9.6357202926748625E-2</v>
      </c>
      <c r="H259" s="26">
        <f>(Inputs!C260-Inputs!C250)/Inputs!C250</f>
        <v>-3.0203720412199993E-2</v>
      </c>
      <c r="I259" s="26">
        <f>(Inputs!D260-Inputs!D250)/Inputs!D250</f>
        <v>2.9244103748211885E-2</v>
      </c>
      <c r="J259" s="26">
        <f>(Inputs!E260-Inputs!E250)/Inputs!E250</f>
        <v>-2.0512974258760364E-2</v>
      </c>
      <c r="K259" s="26">
        <f>(Inputs!F260-Inputs!F250)/Inputs!F250</f>
        <v>-6.8545131357003422E-2</v>
      </c>
    </row>
    <row r="260" spans="1:11" x14ac:dyDescent="0.2">
      <c r="A260" s="12">
        <v>41312</v>
      </c>
      <c r="B260" s="18">
        <f>LN(Inputs!B261/Inputs!B260)</f>
        <v>3.870000746245337E-3</v>
      </c>
      <c r="C260" s="18">
        <f>LN(Inputs!C261/Inputs!C260)</f>
        <v>1.1250152319593873E-3</v>
      </c>
      <c r="D260" s="18">
        <f>LN(Inputs!D261/Inputs!D260)</f>
        <v>6.4180763278357119E-4</v>
      </c>
      <c r="E260" s="18">
        <f>LN(Inputs!E261/Inputs!E260)</f>
        <v>1.7457942601595995E-3</v>
      </c>
      <c r="F260" s="23">
        <f>LN(Inputs!F261/Inputs!F260)</f>
        <v>1.4535220740757675E-3</v>
      </c>
      <c r="G260" s="26">
        <f>(Inputs!B261-Inputs!B251)/Inputs!B251</f>
        <v>8.3360580704515228E-2</v>
      </c>
      <c r="H260" s="26">
        <f>(Inputs!C261-Inputs!C251)/Inputs!C251</f>
        <v>-3.1491056939961258E-2</v>
      </c>
      <c r="I260" s="26">
        <f>(Inputs!D261-Inputs!D251)/Inputs!D251</f>
        <v>2.3647011863522579E-2</v>
      </c>
      <c r="J260" s="26">
        <f>(Inputs!E261-Inputs!E251)/Inputs!E251</f>
        <v>-3.2656405704595014E-2</v>
      </c>
      <c r="K260" s="26">
        <f>(Inputs!F261-Inputs!F251)/Inputs!F251</f>
        <v>-7.0213310909293669E-2</v>
      </c>
    </row>
    <row r="261" spans="1:11" x14ac:dyDescent="0.2">
      <c r="A261" s="12">
        <v>41313</v>
      </c>
      <c r="B261" s="18">
        <f>LN(Inputs!B262/Inputs!B261)</f>
        <v>7.2000165374643465E-3</v>
      </c>
      <c r="C261" s="18">
        <f>LN(Inputs!C262/Inputs!C261)</f>
        <v>5.4200537566924242E-3</v>
      </c>
      <c r="D261" s="18">
        <f>LN(Inputs!D262/Inputs!D261)</f>
        <v>-1.5251436599388068E-3</v>
      </c>
      <c r="E261" s="18">
        <f>LN(Inputs!E262/Inputs!E261)</f>
        <v>1.4586365465058344E-3</v>
      </c>
      <c r="F261" s="23">
        <f>LN(Inputs!F262/Inputs!F261)</f>
        <v>2.901175986499502E-4</v>
      </c>
      <c r="G261" s="26">
        <f>(Inputs!B262-Inputs!B252)/Inputs!B252</f>
        <v>9.0652151904354758E-2</v>
      </c>
      <c r="H261" s="26">
        <f>(Inputs!C262-Inputs!C252)/Inputs!C252</f>
        <v>-1.9016335696325826E-2</v>
      </c>
      <c r="I261" s="26">
        <f>(Inputs!D262-Inputs!D252)/Inputs!D252</f>
        <v>2.1332232508268954E-2</v>
      </c>
      <c r="J261" s="26">
        <f>(Inputs!E262-Inputs!E252)/Inputs!E252</f>
        <v>-2.7146578559733455E-2</v>
      </c>
      <c r="K261" s="26">
        <f>(Inputs!F262-Inputs!F252)/Inputs!F252</f>
        <v>-6.2602201333676083E-2</v>
      </c>
    </row>
    <row r="262" spans="1:11" x14ac:dyDescent="0.2">
      <c r="A262" s="12">
        <v>41314</v>
      </c>
      <c r="B262" s="18">
        <f>LN(Inputs!B263/Inputs!B262)</f>
        <v>-2.2682067141235108E-3</v>
      </c>
      <c r="C262" s="18">
        <f>LN(Inputs!C263/Inputs!C262)</f>
        <v>-2.7959396823827321E-4</v>
      </c>
      <c r="D262" s="18">
        <f>LN(Inputs!D263/Inputs!D262)</f>
        <v>1.0707337832739545E-2</v>
      </c>
      <c r="E262" s="18">
        <f>LN(Inputs!E263/Inputs!E262)</f>
        <v>5.0639697776285733E-3</v>
      </c>
      <c r="F262" s="23">
        <f>LN(Inputs!F263/Inputs!F262)</f>
        <v>2.6098960417773221E-3</v>
      </c>
      <c r="G262" s="26">
        <f>(Inputs!B263-Inputs!B253)/Inputs!B253</f>
        <v>8.8091833713820428E-2</v>
      </c>
      <c r="H262" s="26">
        <f>(Inputs!C263-Inputs!C253)/Inputs!C253</f>
        <v>-2.3397808406205978E-2</v>
      </c>
      <c r="I262" s="26">
        <f>(Inputs!D263-Inputs!D253)/Inputs!D253</f>
        <v>2.4092603991418729E-2</v>
      </c>
      <c r="J262" s="26">
        <f>(Inputs!E263-Inputs!E253)/Inputs!E253</f>
        <v>-1.1708852101174106E-2</v>
      </c>
      <c r="K262" s="26">
        <f>(Inputs!F263-Inputs!F253)/Inputs!F253</f>
        <v>-5.6041794453490994E-2</v>
      </c>
    </row>
    <row r="263" spans="1:11" x14ac:dyDescent="0.2">
      <c r="A263" s="12">
        <v>41317</v>
      </c>
      <c r="B263" s="18">
        <f>LN(Inputs!B264/Inputs!B263)</f>
        <v>8.8166340870379292E-3</v>
      </c>
      <c r="C263" s="18">
        <f>LN(Inputs!C264/Inputs!C263)</f>
        <v>9.3713648496750526E-3</v>
      </c>
      <c r="D263" s="18">
        <f>LN(Inputs!D264/Inputs!D263)</f>
        <v>-2.2279269020543087E-3</v>
      </c>
      <c r="E263" s="18">
        <f>LN(Inputs!E264/Inputs!E263)</f>
        <v>6.8222115065984697E-3</v>
      </c>
      <c r="F263" s="23">
        <f>LN(Inputs!F264/Inputs!F263)</f>
        <v>3.7577279484523724E-3</v>
      </c>
      <c r="G263" s="26">
        <f>(Inputs!B264-Inputs!B254)/Inputs!B254</f>
        <v>0.10061575601932143</v>
      </c>
      <c r="H263" s="26">
        <f>(Inputs!C264-Inputs!C254)/Inputs!C254</f>
        <v>-9.332255626938412E-3</v>
      </c>
      <c r="I263" s="26">
        <f>(Inputs!D264-Inputs!D254)/Inputs!D254</f>
        <v>2.0484552225153625E-2</v>
      </c>
      <c r="J263" s="26">
        <f>(Inputs!E264-Inputs!E254)/Inputs!E254</f>
        <v>2.1088820984617427E-2</v>
      </c>
      <c r="K263" s="26">
        <f>(Inputs!F264-Inputs!F254)/Inputs!F254</f>
        <v>-3.6151387246665695E-2</v>
      </c>
    </row>
    <row r="264" spans="1:11" x14ac:dyDescent="0.2">
      <c r="A264" s="12">
        <v>41318</v>
      </c>
      <c r="B264" s="18">
        <f>LN(Inputs!B265/Inputs!B264)</f>
        <v>1.2895801616791986E-2</v>
      </c>
      <c r="C264" s="18">
        <f>LN(Inputs!C265/Inputs!C264)</f>
        <v>5.5260536767651478E-3</v>
      </c>
      <c r="D264" s="18">
        <f>LN(Inputs!D265/Inputs!D264)</f>
        <v>2.148395190107667E-3</v>
      </c>
      <c r="E264" s="18">
        <f>LN(Inputs!E265/Inputs!E264)</f>
        <v>1.4759158355251241E-3</v>
      </c>
      <c r="F264" s="23">
        <f>LN(Inputs!F265/Inputs!F264)</f>
        <v>-2.3106568370544313E-3</v>
      </c>
      <c r="G264" s="26">
        <f>(Inputs!B265-Inputs!B255)/Inputs!B255</f>
        <v>0.1174733935941871</v>
      </c>
      <c r="H264" s="26">
        <f>(Inputs!C265-Inputs!C255)/Inputs!C255</f>
        <v>2.3981919774008077E-2</v>
      </c>
      <c r="I264" s="26">
        <f>(Inputs!D265-Inputs!D255)/Inputs!D255</f>
        <v>2.6433929400241484E-2</v>
      </c>
      <c r="J264" s="26">
        <f>(Inputs!E265-Inputs!E255)/Inputs!E255</f>
        <v>2.969419125901706E-2</v>
      </c>
      <c r="K264" s="26">
        <f>(Inputs!F265-Inputs!F255)/Inputs!F255</f>
        <v>-3.8910307516513767E-2</v>
      </c>
    </row>
    <row r="265" spans="1:11" x14ac:dyDescent="0.2">
      <c r="A265" s="12">
        <v>41319</v>
      </c>
      <c r="B265" s="18">
        <f>LN(Inputs!B266/Inputs!B265)</f>
        <v>3.6225110325114641E-3</v>
      </c>
      <c r="C265" s="18">
        <f>LN(Inputs!C266/Inputs!C265)</f>
        <v>7.138282300435202E-3</v>
      </c>
      <c r="D265" s="18">
        <f>LN(Inputs!D266/Inputs!D265)</f>
        <v>5.3114321912847429E-3</v>
      </c>
      <c r="E265" s="18">
        <f>LN(Inputs!E266/Inputs!E265)</f>
        <v>-1.7933457374244533E-3</v>
      </c>
      <c r="F265" s="23">
        <f>LN(Inputs!F266/Inputs!F265)</f>
        <v>-5.4584846492754255E-3</v>
      </c>
      <c r="G265" s="26">
        <f>(Inputs!B266-Inputs!B256)/Inputs!B256</f>
        <v>5.7068089965532802E-2</v>
      </c>
      <c r="H265" s="26">
        <f>(Inputs!C266-Inputs!C256)/Inputs!C256</f>
        <v>4.4380968960966737E-2</v>
      </c>
      <c r="I265" s="26">
        <f>(Inputs!D266-Inputs!D256)/Inputs!D256</f>
        <v>3.3164681039297192E-2</v>
      </c>
      <c r="J265" s="26">
        <f>(Inputs!E266-Inputs!E256)/Inputs!E256</f>
        <v>2.9263691232386885E-2</v>
      </c>
      <c r="K265" s="26">
        <f>(Inputs!F266-Inputs!F256)/Inputs!F256</f>
        <v>-4.4407795520731638E-2</v>
      </c>
    </row>
    <row r="266" spans="1:11" x14ac:dyDescent="0.2">
      <c r="A266" s="12">
        <v>41320</v>
      </c>
      <c r="B266" s="18">
        <f>LN(Inputs!B267/Inputs!B266)</f>
        <v>-1.1813883780946728E-3</v>
      </c>
      <c r="C266" s="18">
        <f>LN(Inputs!C267/Inputs!C266)</f>
        <v>-3.2882620237642129E-3</v>
      </c>
      <c r="D266" s="18">
        <f>LN(Inputs!D267/Inputs!D266)</f>
        <v>1.737796108705288E-3</v>
      </c>
      <c r="E266" s="18">
        <f>LN(Inputs!E267/Inputs!E266)</f>
        <v>6.3050139467910431E-3</v>
      </c>
      <c r="F266" s="23">
        <f>LN(Inputs!F267/Inputs!F266)</f>
        <v>-3.556546327443573E-3</v>
      </c>
      <c r="G266" s="26">
        <f>(Inputs!B267-Inputs!B257)/Inputs!B257</f>
        <v>5.7627119917094467E-2</v>
      </c>
      <c r="H266" s="26">
        <f>(Inputs!C267-Inputs!C257)/Inputs!C257</f>
        <v>3.9566425523382652E-2</v>
      </c>
      <c r="I266" s="26">
        <f>(Inputs!D267-Inputs!D257)/Inputs!D257</f>
        <v>2.8242080261450139E-2</v>
      </c>
      <c r="J266" s="26">
        <f>(Inputs!E267-Inputs!E257)/Inputs!E257</f>
        <v>3.2096405982498154E-2</v>
      </c>
      <c r="K266" s="26">
        <f>(Inputs!F267-Inputs!F257)/Inputs!F257</f>
        <v>-4.2479408802966474E-2</v>
      </c>
    </row>
    <row r="267" spans="1:11" x14ac:dyDescent="0.2">
      <c r="A267" s="12">
        <v>41321</v>
      </c>
      <c r="B267" s="18">
        <f>LN(Inputs!B268/Inputs!B267)</f>
        <v>2.7300510350288573E-3</v>
      </c>
      <c r="C267" s="18">
        <f>LN(Inputs!C268/Inputs!C267)</f>
        <v>1.0971744668258805E-3</v>
      </c>
      <c r="D267" s="18">
        <f>LN(Inputs!D268/Inputs!D267)</f>
        <v>8.6446720293285994E-3</v>
      </c>
      <c r="E267" s="18">
        <f>LN(Inputs!E268/Inputs!E267)</f>
        <v>4.7330472714133395E-3</v>
      </c>
      <c r="F267" s="23">
        <f>LN(Inputs!F268/Inputs!F267)</f>
        <v>-7.7498312335890088E-3</v>
      </c>
      <c r="G267" s="26">
        <f>(Inputs!B268-Inputs!B258)/Inputs!B258</f>
        <v>5.599962787822893E-2</v>
      </c>
      <c r="H267" s="26">
        <f>(Inputs!C268-Inputs!C258)/Inputs!C258</f>
        <v>2.6646662716221674E-2</v>
      </c>
      <c r="I267" s="26">
        <f>(Inputs!D268-Inputs!D258)/Inputs!D258</f>
        <v>2.8654503965113817E-2</v>
      </c>
      <c r="J267" s="26">
        <f>(Inputs!E268-Inputs!E258)/Inputs!E258</f>
        <v>3.3163255101913369E-2</v>
      </c>
      <c r="K267" s="26">
        <f>(Inputs!F268-Inputs!F258)/Inputs!F258</f>
        <v>-5.3309907503572548E-2</v>
      </c>
    </row>
    <row r="268" spans="1:11" x14ac:dyDescent="0.2">
      <c r="A268" s="12">
        <v>41325</v>
      </c>
      <c r="B268" s="18">
        <f>LN(Inputs!B269/Inputs!B268)</f>
        <v>7.1949018562236493E-3</v>
      </c>
      <c r="C268" s="18">
        <f>LN(Inputs!C269/Inputs!C268)</f>
        <v>6.7402200140084852E-3</v>
      </c>
      <c r="D268" s="18">
        <f>LN(Inputs!D269/Inputs!D268)</f>
        <v>1.8759028875655725E-3</v>
      </c>
      <c r="E268" s="18">
        <f>LN(Inputs!E269/Inputs!E268)</f>
        <v>4.325970660067094E-3</v>
      </c>
      <c r="F268" s="23">
        <f>LN(Inputs!F269/Inputs!F268)</f>
        <v>1.2193736452328038E-2</v>
      </c>
      <c r="G268" s="26">
        <f>(Inputs!B269-Inputs!B259)/Inputs!B259</f>
        <v>5.3747002837944716E-2</v>
      </c>
      <c r="H268" s="26">
        <f>(Inputs!C269-Inputs!C259)/Inputs!C259</f>
        <v>3.3492804874380805E-2</v>
      </c>
      <c r="I268" s="26">
        <f>(Inputs!D269-Inputs!D259)/Inputs!D259</f>
        <v>2.884674892414751E-2</v>
      </c>
      <c r="J268" s="26">
        <f>(Inputs!E269-Inputs!E259)/Inputs!E259</f>
        <v>3.783655499340241E-2</v>
      </c>
      <c r="K268" s="26">
        <f>(Inputs!F269-Inputs!F259)/Inputs!F259</f>
        <v>-3.9020387976977176E-2</v>
      </c>
    </row>
    <row r="269" spans="1:11" x14ac:dyDescent="0.2">
      <c r="A269" s="12">
        <v>41326</v>
      </c>
      <c r="B269" s="18">
        <f>LN(Inputs!B270/Inputs!B269)</f>
        <v>2.9945516724291083E-3</v>
      </c>
      <c r="C269" s="18">
        <f>LN(Inputs!C270/Inputs!C269)</f>
        <v>-6.5574311813232557E-3</v>
      </c>
      <c r="D269" s="18">
        <f>LN(Inputs!D270/Inputs!D269)</f>
        <v>-1.484904394956237E-3</v>
      </c>
      <c r="E269" s="18">
        <f>LN(Inputs!E270/Inputs!E269)</f>
        <v>-1.0827144730209948E-3</v>
      </c>
      <c r="F269" s="23">
        <f>LN(Inputs!F270/Inputs!F269)</f>
        <v>-1.2492919801883842E-2</v>
      </c>
      <c r="G269" s="26">
        <f>(Inputs!B270-Inputs!B260)/Inputs!B260</f>
        <v>4.6943402388263306E-2</v>
      </c>
      <c r="H269" s="26">
        <f>(Inputs!C270-Inputs!C260)/Inputs!C260</f>
        <v>2.6641584280210889E-2</v>
      </c>
      <c r="I269" s="26">
        <f>(Inputs!D270-Inputs!D260)/Inputs!D260</f>
        <v>2.6165837744496569E-2</v>
      </c>
      <c r="J269" s="26">
        <f>(Inputs!E270-Inputs!E260)/Inputs!E260</f>
        <v>2.9480699226663021E-2</v>
      </c>
      <c r="K269" s="26">
        <f>(Inputs!F270-Inputs!F260)/Inputs!F260</f>
        <v>-1.1200243694923262E-2</v>
      </c>
    </row>
    <row r="270" spans="1:11" x14ac:dyDescent="0.2">
      <c r="A270" s="12">
        <v>41327</v>
      </c>
      <c r="B270" s="18">
        <f>LN(Inputs!B271/Inputs!B270)</f>
        <v>-4.2392096032731145E-3</v>
      </c>
      <c r="C270" s="18">
        <f>LN(Inputs!C271/Inputs!C270)</f>
        <v>1.1808610424517018E-2</v>
      </c>
      <c r="D270" s="18">
        <f>LN(Inputs!D271/Inputs!D270)</f>
        <v>3.279685484703713E-3</v>
      </c>
      <c r="E270" s="18">
        <f>LN(Inputs!E271/Inputs!E270)</f>
        <v>6.8589187479268154E-4</v>
      </c>
      <c r="F270" s="23">
        <f>LN(Inputs!F271/Inputs!F270)</f>
        <v>1.3379279217257406E-2</v>
      </c>
      <c r="G270" s="26">
        <f>(Inputs!B271-Inputs!B261)/Inputs!B261</f>
        <v>3.8487848383167392E-2</v>
      </c>
      <c r="H270" s="26">
        <f>(Inputs!C271-Inputs!C261)/Inputs!C261</f>
        <v>3.7668606611458037E-2</v>
      </c>
      <c r="I270" s="26">
        <f>(Inputs!D271-Inputs!D261)/Inputs!D261</f>
        <v>2.8876311257591138E-2</v>
      </c>
      <c r="J270" s="26">
        <f>(Inputs!E271-Inputs!E261)/Inputs!E261</f>
        <v>2.8390128229359182E-2</v>
      </c>
      <c r="K270" s="26">
        <f>(Inputs!F271-Inputs!F261)/Inputs!F261</f>
        <v>6.6253779048707775E-4</v>
      </c>
    </row>
    <row r="271" spans="1:11" x14ac:dyDescent="0.2">
      <c r="A271" s="12">
        <v>41328</v>
      </c>
      <c r="B271" s="18">
        <f>LN(Inputs!B272/Inputs!B271)</f>
        <v>9.520139335237245E-4</v>
      </c>
      <c r="C271" s="18">
        <f>LN(Inputs!C272/Inputs!C271)</f>
        <v>2.345218169554917E-3</v>
      </c>
      <c r="D271" s="18">
        <f>LN(Inputs!D272/Inputs!D271)</f>
        <v>2.9580393983727258E-3</v>
      </c>
      <c r="E271" s="18">
        <f>LN(Inputs!E272/Inputs!E271)</f>
        <v>-3.2410276123663977E-3</v>
      </c>
      <c r="F271" s="23">
        <f>LN(Inputs!F272/Inputs!F271)</f>
        <v>-1.0689021626303674E-2</v>
      </c>
      <c r="G271" s="26">
        <f>(Inputs!B272-Inputs!B262)/Inputs!B262</f>
        <v>3.2019601456151965E-2</v>
      </c>
      <c r="H271" s="26">
        <f>(Inputs!C272-Inputs!C262)/Inputs!C262</f>
        <v>3.448284660632208E-2</v>
      </c>
      <c r="I271" s="26">
        <f>(Inputs!D272-Inputs!D262)/Inputs!D262</f>
        <v>3.3499307230828564E-2</v>
      </c>
      <c r="J271" s="26">
        <f>(Inputs!E272-Inputs!E262)/Inputs!E262</f>
        <v>2.3568379177746873E-2</v>
      </c>
      <c r="K271" s="26">
        <f>(Inputs!F272-Inputs!F262)/Inputs!F262</f>
        <v>-1.0263784963687034E-2</v>
      </c>
    </row>
    <row r="272" spans="1:11" x14ac:dyDescent="0.2">
      <c r="A272" s="12">
        <v>41331</v>
      </c>
      <c r="B272" s="18">
        <f>LN(Inputs!B273/Inputs!B272)</f>
        <v>1.9736107437888775E-3</v>
      </c>
      <c r="C272" s="18">
        <f>LN(Inputs!C273/Inputs!C272)</f>
        <v>-3.881461206538866E-3</v>
      </c>
      <c r="D272" s="18">
        <f>LN(Inputs!D273/Inputs!D272)</f>
        <v>-5.6536487661937715E-3</v>
      </c>
      <c r="E272" s="18">
        <f>LN(Inputs!E273/Inputs!E272)</f>
        <v>7.7206863395907989E-4</v>
      </c>
      <c r="F272" s="23">
        <f>LN(Inputs!F273/Inputs!F272)</f>
        <v>1.422669445849482E-2</v>
      </c>
      <c r="G272" s="26">
        <f>(Inputs!B273-Inputs!B263)/Inputs!B263</f>
        <v>3.6406537932533255E-2</v>
      </c>
      <c r="H272" s="26">
        <f>(Inputs!C273-Inputs!C263)/Inputs!C263</f>
        <v>3.0763479087637262E-2</v>
      </c>
      <c r="I272" s="26">
        <f>(Inputs!D273-Inputs!D263)/Inputs!D263</f>
        <v>1.6727812135579417E-2</v>
      </c>
      <c r="J272" s="26">
        <f>(Inputs!E273-Inputs!E263)/Inputs!E263</f>
        <v>1.9184738685389124E-2</v>
      </c>
      <c r="K272" s="26">
        <f>(Inputs!F273-Inputs!F263)/Inputs!F263</f>
        <v>1.3008229381310371E-3</v>
      </c>
    </row>
    <row r="273" spans="1:11" x14ac:dyDescent="0.2">
      <c r="A273" s="12">
        <v>41332</v>
      </c>
      <c r="B273" s="18">
        <f>LN(Inputs!B274/Inputs!B273)</f>
        <v>4.3825168779156065E-4</v>
      </c>
      <c r="C273" s="18">
        <f>LN(Inputs!C274/Inputs!C273)</f>
        <v>-9.9541793307079008E-4</v>
      </c>
      <c r="D273" s="18">
        <f>LN(Inputs!D274/Inputs!D273)</f>
        <v>5.1838644510614233E-3</v>
      </c>
      <c r="E273" s="18">
        <f>LN(Inputs!E274/Inputs!E273)</f>
        <v>-7.3465305245534341E-3</v>
      </c>
      <c r="F273" s="23">
        <f>LN(Inputs!F274/Inputs!F273)</f>
        <v>-1.7673428230576015E-3</v>
      </c>
      <c r="G273" s="26">
        <f>(Inputs!B274-Inputs!B264)/Inputs!B264</f>
        <v>2.7759402723106816E-2</v>
      </c>
      <c r="H273" s="26">
        <f>(Inputs!C274-Inputs!C264)/Inputs!C264</f>
        <v>2.013297526655464E-2</v>
      </c>
      <c r="I273" s="26">
        <f>(Inputs!D274-Inputs!D264)/Inputs!D264</f>
        <v>2.429158245972228E-2</v>
      </c>
      <c r="J273" s="26">
        <f>(Inputs!E274-Inputs!E264)/Inputs!E264</f>
        <v>4.8459939071088878E-3</v>
      </c>
      <c r="K273" s="26">
        <f>(Inputs!F274-Inputs!F264)/Inputs!F264</f>
        <v>-4.2161800217572652E-3</v>
      </c>
    </row>
    <row r="274" spans="1:11" x14ac:dyDescent="0.2">
      <c r="A274" s="12">
        <v>41333</v>
      </c>
      <c r="B274" s="18">
        <f>LN(Inputs!B275/Inputs!B274)</f>
        <v>2.0232924119923053E-2</v>
      </c>
      <c r="C274" s="18">
        <f>LN(Inputs!C275/Inputs!C274)</f>
        <v>1.6609551442558011E-2</v>
      </c>
      <c r="D274" s="18">
        <f>LN(Inputs!D275/Inputs!D274)</f>
        <v>1.090780078493683E-2</v>
      </c>
      <c r="E274" s="18">
        <f>LN(Inputs!E275/Inputs!E274)</f>
        <v>1.450773784231745E-2</v>
      </c>
      <c r="F274" s="23">
        <f>LN(Inputs!F275/Inputs!F274)</f>
        <v>9.09760596121479E-3</v>
      </c>
      <c r="G274" s="26">
        <f>(Inputs!B275-Inputs!B265)/Inputs!B265</f>
        <v>3.5327931021026618E-2</v>
      </c>
      <c r="H274" s="26">
        <f>(Inputs!C275-Inputs!C265)/Inputs!C265</f>
        <v>3.1502507521817602E-2</v>
      </c>
      <c r="I274" s="26">
        <f>(Inputs!D275-Inputs!D265)/Inputs!D265</f>
        <v>3.3303178370215153E-2</v>
      </c>
      <c r="J274" s="26">
        <f>(Inputs!E275-Inputs!E265)/Inputs!E265</f>
        <v>1.8026665590444309E-2</v>
      </c>
      <c r="K274" s="26">
        <f>(Inputs!F275-Inputs!F265)/Inputs!F265</f>
        <v>7.2090304745587438E-3</v>
      </c>
    </row>
    <row r="275" spans="1:11" x14ac:dyDescent="0.2">
      <c r="A275" s="12">
        <v>41334</v>
      </c>
      <c r="B275" s="18">
        <f>LN(Inputs!B276/Inputs!B275)</f>
        <v>-5.9549275881085008E-3</v>
      </c>
      <c r="C275" s="18">
        <f>LN(Inputs!C276/Inputs!C275)</f>
        <v>-8.7642348765397046E-3</v>
      </c>
      <c r="D275" s="18">
        <f>LN(Inputs!D276/Inputs!D275)</f>
        <v>-6.3745148934093616E-3</v>
      </c>
      <c r="E275" s="18">
        <f>LN(Inputs!E276/Inputs!E275)</f>
        <v>-5.5346416967531472E-3</v>
      </c>
      <c r="F275" s="23">
        <f>LN(Inputs!F276/Inputs!F275)</f>
        <v>-3.2186753378979768E-3</v>
      </c>
      <c r="G275" s="26">
        <f>(Inputs!B276-Inputs!B266)/Inputs!B266</f>
        <v>2.5459474013911621E-2</v>
      </c>
      <c r="H275" s="26">
        <f>(Inputs!C276-Inputs!C266)/Inputs!C266</f>
        <v>1.5228760899729438E-2</v>
      </c>
      <c r="I275" s="26">
        <f>(Inputs!D276-Inputs!D266)/Inputs!D266</f>
        <v>2.1298332717058284E-2</v>
      </c>
      <c r="J275" s="26">
        <f>(Inputs!E276-Inputs!E266)/Inputs!E266</f>
        <v>1.4225042472955234E-2</v>
      </c>
      <c r="K275" s="26">
        <f>(Inputs!F276-Inputs!F266)/Inputs!F266</f>
        <v>9.4675149826476766E-3</v>
      </c>
    </row>
    <row r="276" spans="1:11" x14ac:dyDescent="0.2">
      <c r="A276" s="12">
        <v>41335</v>
      </c>
      <c r="B276" s="18">
        <f>LN(Inputs!B277/Inputs!B276)</f>
        <v>5.8835336773555335E-3</v>
      </c>
      <c r="C276" s="18">
        <f>LN(Inputs!C277/Inputs!C276)</f>
        <v>3.6760305415525509E-3</v>
      </c>
      <c r="D276" s="18">
        <f>LN(Inputs!D277/Inputs!D276)</f>
        <v>-2.5767867976904642E-3</v>
      </c>
      <c r="E276" s="18">
        <f>LN(Inputs!E277/Inputs!E276)</f>
        <v>-1.8677822391418662E-3</v>
      </c>
      <c r="F276" s="23">
        <f>LN(Inputs!F277/Inputs!F276)</f>
        <v>-8.7963753693686168E-4</v>
      </c>
      <c r="G276" s="26">
        <f>(Inputs!B277-Inputs!B267)/Inputs!B267</f>
        <v>3.2729917586563601E-2</v>
      </c>
      <c r="H276" s="26">
        <f>(Inputs!C277-Inputs!C267)/Inputs!C267</f>
        <v>2.2323788257977147E-2</v>
      </c>
      <c r="I276" s="26">
        <f>(Inputs!D277-Inputs!D267)/Inputs!D267</f>
        <v>1.6901348785291186E-2</v>
      </c>
      <c r="J276" s="26">
        <f>(Inputs!E277-Inputs!E267)/Inputs!E267</f>
        <v>5.9697682017857004E-3</v>
      </c>
      <c r="K276" s="26">
        <f>(Inputs!F277-Inputs!F267)/Inputs!F267</f>
        <v>1.2173387518403394E-2</v>
      </c>
    </row>
    <row r="277" spans="1:11" x14ac:dyDescent="0.2">
      <c r="A277" s="12">
        <v>41338</v>
      </c>
      <c r="B277" s="18">
        <f>LN(Inputs!B278/Inputs!B277)</f>
        <v>-3.1527997665436228E-3</v>
      </c>
      <c r="C277" s="18">
        <f>LN(Inputs!C278/Inputs!C277)</f>
        <v>-3.4064212455607577E-3</v>
      </c>
      <c r="D277" s="18">
        <f>LN(Inputs!D278/Inputs!D277)</f>
        <v>1.0159998577202994E-3</v>
      </c>
      <c r="E277" s="18">
        <f>LN(Inputs!E278/Inputs!E277)</f>
        <v>-1.5692191623562608E-3</v>
      </c>
      <c r="F277" s="23">
        <f>LN(Inputs!F278/Inputs!F277)</f>
        <v>-3.5262729026427769E-3</v>
      </c>
      <c r="G277" s="26">
        <f>(Inputs!B278-Inputs!B268)/Inputs!B268</f>
        <v>2.6672356895925245E-2</v>
      </c>
      <c r="H277" s="26">
        <f>(Inputs!C278-Inputs!C268)/Inputs!C268</f>
        <v>1.7730007259109035E-2</v>
      </c>
      <c r="I277" s="26">
        <f>(Inputs!D278-Inputs!D268)/Inputs!D268</f>
        <v>9.1732567837830969E-3</v>
      </c>
      <c r="J277" s="26">
        <f>(Inputs!E278-Inputs!E268)/Inputs!E268</f>
        <v>-3.5018536784175443E-4</v>
      </c>
      <c r="K277" s="26">
        <f>(Inputs!F278-Inputs!F268)/Inputs!F268</f>
        <v>1.6457401384502222E-2</v>
      </c>
    </row>
    <row r="278" spans="1:11" x14ac:dyDescent="0.2">
      <c r="A278" s="12">
        <v>41339</v>
      </c>
      <c r="B278" s="18">
        <f>LN(Inputs!B279/Inputs!B278)</f>
        <v>1.2911124003759924E-3</v>
      </c>
      <c r="C278" s="18">
        <f>LN(Inputs!C279/Inputs!C278)</f>
        <v>-3.5985919127409175E-3</v>
      </c>
      <c r="D278" s="18">
        <f>LN(Inputs!D279/Inputs!D278)</f>
        <v>3.1244978796045374E-4</v>
      </c>
      <c r="E278" s="18">
        <f>LN(Inputs!E279/Inputs!E278)</f>
        <v>4.9767758067188117E-3</v>
      </c>
      <c r="F278" s="23">
        <f>LN(Inputs!F279/Inputs!F278)</f>
        <v>-2.9482133571870797E-3</v>
      </c>
      <c r="G278" s="26">
        <f>(Inputs!B279-Inputs!B269)/Inputs!B269</f>
        <v>2.0628956495866175E-2</v>
      </c>
      <c r="H278" s="26">
        <f>(Inputs!C279-Inputs!C269)/Inputs!C269</f>
        <v>7.2620942574121196E-3</v>
      </c>
      <c r="I278" s="26">
        <f>(Inputs!D279-Inputs!D269)/Inputs!D269</f>
        <v>7.596694489172739E-3</v>
      </c>
      <c r="J278" s="26">
        <f>(Inputs!E279-Inputs!E269)/Inputs!E269</f>
        <v>3.0060362181215616E-4</v>
      </c>
      <c r="K278" s="26">
        <f>(Inputs!F279-Inputs!F269)/Inputs!F269</f>
        <v>1.1821944927155842E-3</v>
      </c>
    </row>
    <row r="279" spans="1:11" x14ac:dyDescent="0.2">
      <c r="A279" s="12">
        <v>41340</v>
      </c>
      <c r="B279" s="18">
        <f>LN(Inputs!B280/Inputs!B279)</f>
        <v>-3.7341580182827863E-3</v>
      </c>
      <c r="C279" s="18">
        <f>LN(Inputs!C280/Inputs!C279)</f>
        <v>1.8026133154149513E-4</v>
      </c>
      <c r="D279" s="18">
        <f>LN(Inputs!D280/Inputs!D279)</f>
        <v>1.5606649297606449E-4</v>
      </c>
      <c r="E279" s="18">
        <f>LN(Inputs!E280/Inputs!E279)</f>
        <v>4.1505050543014779E-3</v>
      </c>
      <c r="F279" s="23">
        <f>LN(Inputs!F280/Inputs!F279)</f>
        <v>-1.6671903907884696E-2</v>
      </c>
      <c r="G279" s="26">
        <f>(Inputs!B280-Inputs!B270)/Inputs!B270</f>
        <v>1.3784493571548043E-2</v>
      </c>
      <c r="H279" s="26">
        <f>(Inputs!C280-Inputs!C270)/Inputs!C270</f>
        <v>1.4071631050173042E-2</v>
      </c>
      <c r="I279" s="26">
        <f>(Inputs!D280-Inputs!D270)/Inputs!D270</f>
        <v>9.2514886948310282E-3</v>
      </c>
      <c r="J279" s="26">
        <f>(Inputs!E280-Inputs!E270)/Inputs!E270</f>
        <v>5.5491176085859639E-3</v>
      </c>
      <c r="K279" s="26">
        <f>(Inputs!F280-Inputs!F270)/Inputs!F270</f>
        <v>-2.9929998735666722E-3</v>
      </c>
    </row>
    <row r="280" spans="1:11" x14ac:dyDescent="0.2">
      <c r="A280" s="12">
        <v>41341</v>
      </c>
      <c r="B280" s="18">
        <f>LN(Inputs!B281/Inputs!B280)</f>
        <v>-2.3048592184948479E-3</v>
      </c>
      <c r="C280" s="18">
        <f>LN(Inputs!C281/Inputs!C280)</f>
        <v>-1.7134561158679712E-3</v>
      </c>
      <c r="D280" s="18">
        <f>LN(Inputs!D281/Inputs!D280)</f>
        <v>3.9027801847348623E-4</v>
      </c>
      <c r="E280" s="18">
        <f>LN(Inputs!E281/Inputs!E280)</f>
        <v>3.9544844385654412E-3</v>
      </c>
      <c r="F280" s="23">
        <f>LN(Inputs!F281/Inputs!F280)</f>
        <v>5.6877454458975031E-3</v>
      </c>
      <c r="G280" s="26">
        <f>(Inputs!B281-Inputs!B271)/Inputs!B271</f>
        <v>1.5747405864791016E-2</v>
      </c>
      <c r="H280" s="26">
        <f>(Inputs!C281-Inputs!C271)/Inputs!C271</f>
        <v>4.5158012650777586E-4</v>
      </c>
      <c r="I280" s="26">
        <f>(Inputs!D281-Inputs!D271)/Inputs!D271</f>
        <v>6.3395588099634916E-3</v>
      </c>
      <c r="J280" s="26">
        <f>(Inputs!E281-Inputs!E271)/Inputs!E271</f>
        <v>8.8412253253210386E-3</v>
      </c>
      <c r="K280" s="26">
        <f>(Inputs!F281-Inputs!F271)/Inputs!F271</f>
        <v>-1.0632097037894632E-2</v>
      </c>
    </row>
    <row r="281" spans="1:11" x14ac:dyDescent="0.2">
      <c r="A281" s="12">
        <v>41342</v>
      </c>
      <c r="B281" s="18">
        <f>LN(Inputs!B282/Inputs!B281)</f>
        <v>3.3116914021137718E-3</v>
      </c>
      <c r="C281" s="18">
        <f>LN(Inputs!C282/Inputs!C281)</f>
        <v>3.7837082849486131E-3</v>
      </c>
      <c r="D281" s="18">
        <f>LN(Inputs!D282/Inputs!D281)</f>
        <v>-1.2494665460862596E-3</v>
      </c>
      <c r="E281" s="18">
        <f>LN(Inputs!E282/Inputs!E281)</f>
        <v>5.4342550111709364E-3</v>
      </c>
      <c r="F281" s="23">
        <f>LN(Inputs!F282/Inputs!F281)</f>
        <v>2.4474349375106404E-2</v>
      </c>
      <c r="G281" s="26">
        <f>(Inputs!B282-Inputs!B272)/Inputs!B272</f>
        <v>1.8147072238064742E-2</v>
      </c>
      <c r="H281" s="26">
        <f>(Inputs!C282-Inputs!C272)/Inputs!C272</f>
        <v>1.8917554260756838E-3</v>
      </c>
      <c r="I281" s="26">
        <f>(Inputs!D282-Inputs!D272)/Inputs!D272</f>
        <v>2.1142743223122231E-3</v>
      </c>
      <c r="J281" s="26">
        <f>(Inputs!E282-Inputs!E272)/Inputs!E272</f>
        <v>1.7631281057553141E-2</v>
      </c>
      <c r="K281" s="26">
        <f>(Inputs!F282-Inputs!F272)/Inputs!F272</f>
        <v>2.4776304617478116E-2</v>
      </c>
    </row>
    <row r="282" spans="1:11" x14ac:dyDescent="0.2">
      <c r="A282" s="12">
        <v>41345</v>
      </c>
      <c r="B282" s="18">
        <f>LN(Inputs!B283/Inputs!B282)</f>
        <v>4.3094705567615611E-4</v>
      </c>
      <c r="C282" s="18">
        <f>LN(Inputs!C283/Inputs!C282)</f>
        <v>2.8732305391314062E-3</v>
      </c>
      <c r="D282" s="18">
        <f>LN(Inputs!D283/Inputs!D282)</f>
        <v>-2.895119229121253E-3</v>
      </c>
      <c r="E282" s="18">
        <f>LN(Inputs!E283/Inputs!E282)</f>
        <v>2.711976543397786E-3</v>
      </c>
      <c r="F282" s="23">
        <f>LN(Inputs!F283/Inputs!F282)</f>
        <v>-7.6026773160894042E-3</v>
      </c>
      <c r="G282" s="26">
        <f>(Inputs!B283-Inputs!B273)/Inputs!B273</f>
        <v>1.6577624596757164E-2</v>
      </c>
      <c r="H282" s="26">
        <f>(Inputs!C283-Inputs!C273)/Inputs!C273</f>
        <v>8.6821330322416242E-3</v>
      </c>
      <c r="I282" s="26">
        <f>(Inputs!D283-Inputs!D273)/Inputs!D273</f>
        <v>4.8824524427394551E-3</v>
      </c>
      <c r="J282" s="26">
        <f>(Inputs!E283-Inputs!E273)/Inputs!E273</f>
        <v>1.9607308064089418E-2</v>
      </c>
      <c r="K282" s="26">
        <f>(Inputs!F283-Inputs!F273)/Inputs!F273</f>
        <v>2.6484786398188365E-3</v>
      </c>
    </row>
    <row r="283" spans="1:11" x14ac:dyDescent="0.2">
      <c r="A283" s="12">
        <v>41346</v>
      </c>
      <c r="B283" s="18">
        <f>LN(Inputs!B284/Inputs!B283)</f>
        <v>-1.5095789196608645E-3</v>
      </c>
      <c r="C283" s="18">
        <f>LN(Inputs!C284/Inputs!C283)</f>
        <v>-9.3684191850593856E-3</v>
      </c>
      <c r="D283" s="18">
        <f>LN(Inputs!D284/Inputs!D283)</f>
        <v>1.4877522953684729E-3</v>
      </c>
      <c r="E283" s="18">
        <f>LN(Inputs!E284/Inputs!E283)</f>
        <v>9.4629723192705202E-5</v>
      </c>
      <c r="F283" s="23">
        <f>LN(Inputs!F284/Inputs!F283)</f>
        <v>-1.8963472847258626E-2</v>
      </c>
      <c r="G283" s="26">
        <f>(Inputs!B284-Inputs!B274)/Inputs!B274</f>
        <v>1.4599430803371605E-2</v>
      </c>
      <c r="H283" s="26">
        <f>(Inputs!C284-Inputs!C274)/Inputs!C274</f>
        <v>2.716957065581415E-4</v>
      </c>
      <c r="I283" s="26">
        <f>(Inputs!D284-Inputs!D274)/Inputs!D274</f>
        <v>1.1751497190842651E-3</v>
      </c>
      <c r="J283" s="26">
        <f>(Inputs!E284-Inputs!E274)/Inputs!E274</f>
        <v>2.7222667850367883E-2</v>
      </c>
      <c r="K283" s="26">
        <f>(Inputs!F284-Inputs!F274)/Inputs!F274</f>
        <v>-1.4445796043224868E-2</v>
      </c>
    </row>
    <row r="284" spans="1:11" x14ac:dyDescent="0.2">
      <c r="A284" s="12">
        <v>41347</v>
      </c>
      <c r="B284" s="18">
        <f>LN(Inputs!B285/Inputs!B284)</f>
        <v>1.0520846701795886E-2</v>
      </c>
      <c r="C284" s="18">
        <f>LN(Inputs!C285/Inputs!C284)</f>
        <v>1.3752457459335834E-2</v>
      </c>
      <c r="D284" s="18">
        <f>LN(Inputs!D285/Inputs!D284)</f>
        <v>6.2568206010413967E-4</v>
      </c>
      <c r="E284" s="18">
        <f>LN(Inputs!E285/Inputs!E284)</f>
        <v>1.8667282431526816E-3</v>
      </c>
      <c r="F284" s="23">
        <f>LN(Inputs!F285/Inputs!F284)</f>
        <v>1.0415129309233341E-2</v>
      </c>
      <c r="G284" s="26">
        <f>(Inputs!B285-Inputs!B275)/Inputs!B275</f>
        <v>4.7932588138157612E-3</v>
      </c>
      <c r="H284" s="26">
        <f>(Inputs!C285-Inputs!C275)/Inputs!C275</f>
        <v>-2.5820958202439673E-3</v>
      </c>
      <c r="I284" s="26">
        <f>(Inputs!D285-Inputs!D275)/Inputs!D275</f>
        <v>-9.0663098542778618E-3</v>
      </c>
      <c r="J284" s="26">
        <f>(Inputs!E285-Inputs!E275)/Inputs!E275</f>
        <v>1.4319264095580457E-2</v>
      </c>
      <c r="K284" s="26">
        <f>(Inputs!F285-Inputs!F275)/Inputs!F275</f>
        <v>-1.3146449597091723E-2</v>
      </c>
    </row>
    <row r="285" spans="1:11" x14ac:dyDescent="0.2">
      <c r="A285" s="12">
        <v>41348</v>
      </c>
      <c r="B285" s="18">
        <f>LN(Inputs!B286/Inputs!B285)</f>
        <v>1.6358941219577377E-3</v>
      </c>
      <c r="C285" s="18">
        <f>LN(Inputs!C286/Inputs!C285)</f>
        <v>5.7856378307614836E-3</v>
      </c>
      <c r="D285" s="18">
        <f>LN(Inputs!D286/Inputs!D285)</f>
        <v>7.816848736485522E-4</v>
      </c>
      <c r="E285" s="18">
        <f>LN(Inputs!E286/Inputs!E285)</f>
        <v>1.8632500606321619E-3</v>
      </c>
      <c r="F285" s="23">
        <f>LN(Inputs!F286/Inputs!F285)</f>
        <v>7.0798968845085216E-3</v>
      </c>
      <c r="G285" s="26">
        <f>(Inputs!B286-Inputs!B276)/Inputs!B276</f>
        <v>1.2449487065776867E-2</v>
      </c>
      <c r="H285" s="26">
        <f>(Inputs!C286-Inputs!C276)/Inputs!C276</f>
        <v>1.2036297713657362E-2</v>
      </c>
      <c r="I285" s="26">
        <f>(Inputs!D286-Inputs!D276)/Inputs!D276</f>
        <v>-1.9495563281526501E-3</v>
      </c>
      <c r="J285" s="26">
        <f>(Inputs!E286-Inputs!E276)/Inputs!E276</f>
        <v>2.1850913030766365E-2</v>
      </c>
      <c r="K285" s="26">
        <f>(Inputs!F286-Inputs!F276)/Inputs!F276</f>
        <v>-2.9307537848340696E-3</v>
      </c>
    </row>
    <row r="286" spans="1:11" x14ac:dyDescent="0.2">
      <c r="A286" s="12">
        <v>41349</v>
      </c>
      <c r="B286" s="18">
        <f>LN(Inputs!B287/Inputs!B286)</f>
        <v>-4.9877061489744679E-3</v>
      </c>
      <c r="C286" s="18">
        <f>LN(Inputs!C287/Inputs!C286)</f>
        <v>1.4191348049385757E-3</v>
      </c>
      <c r="D286" s="18">
        <f>LN(Inputs!D287/Inputs!D286)</f>
        <v>5.1438586600566225E-3</v>
      </c>
      <c r="E286" s="18">
        <f>LN(Inputs!E287/Inputs!E286)</f>
        <v>3.9272976021495773E-3</v>
      </c>
      <c r="F286" s="23">
        <f>LN(Inputs!F287/Inputs!F286)</f>
        <v>7.6133518692784209E-3</v>
      </c>
      <c r="G286" s="26">
        <f>(Inputs!B287-Inputs!B277)/Inputs!B277</f>
        <v>1.5025172596194361E-3</v>
      </c>
      <c r="H286" s="26">
        <f>(Inputs!C287-Inputs!C277)/Inputs!C277</f>
        <v>9.7548128132311576E-3</v>
      </c>
      <c r="I286" s="26">
        <f>(Inputs!D287-Inputs!D277)/Inputs!D277</f>
        <v>5.7858600755557659E-3</v>
      </c>
      <c r="J286" s="26">
        <f>(Inputs!E287-Inputs!E277)/Inputs!E277</f>
        <v>2.7789812234733934E-2</v>
      </c>
      <c r="K286" s="26">
        <f>(Inputs!F287-Inputs!F277)/Inputs!F277</f>
        <v>5.5734065145554585E-3</v>
      </c>
    </row>
    <row r="287" spans="1:11" x14ac:dyDescent="0.2">
      <c r="A287" s="12">
        <v>41352</v>
      </c>
      <c r="B287" s="18">
        <f>LN(Inputs!B288/Inputs!B287)</f>
        <v>1.0445972483300769E-2</v>
      </c>
      <c r="C287" s="18">
        <f>LN(Inputs!C288/Inputs!C287)</f>
        <v>-3.729280494740716E-3</v>
      </c>
      <c r="D287" s="18">
        <f>LN(Inputs!D288/Inputs!D287)</f>
        <v>1.0876700296349919E-3</v>
      </c>
      <c r="E287" s="18">
        <f>LN(Inputs!E288/Inputs!E287)</f>
        <v>-4.3751051352142857E-3</v>
      </c>
      <c r="F287" s="23">
        <f>LN(Inputs!F288/Inputs!F287)</f>
        <v>-2.6289636973452126E-3</v>
      </c>
      <c r="G287" s="26">
        <f>(Inputs!B288-Inputs!B278)/Inputs!B278</f>
        <v>1.5214745320364246E-2</v>
      </c>
      <c r="H287" s="26">
        <f>(Inputs!C288-Inputs!C278)/Inputs!C278</f>
        <v>9.4288567543060423E-3</v>
      </c>
      <c r="I287" s="26">
        <f>(Inputs!D288-Inputs!D278)/Inputs!D278</f>
        <v>5.8579475042849485E-3</v>
      </c>
      <c r="J287" s="26">
        <f>(Inputs!E288-Inputs!E278)/Inputs!E278</f>
        <v>2.4909993328674541E-2</v>
      </c>
      <c r="K287" s="26">
        <f>(Inputs!F288-Inputs!F278)/Inputs!F278</f>
        <v>6.4761217355927114E-3</v>
      </c>
    </row>
    <row r="288" spans="1:11" x14ac:dyDescent="0.2">
      <c r="A288" s="12">
        <v>41353</v>
      </c>
      <c r="B288" s="18">
        <f>LN(Inputs!B289/Inputs!B288)</f>
        <v>-1.1518163566523874E-2</v>
      </c>
      <c r="C288" s="18">
        <f>LN(Inputs!C289/Inputs!C288)</f>
        <v>-1.5238790646701238E-2</v>
      </c>
      <c r="D288" s="18">
        <f>LN(Inputs!D289/Inputs!D288)</f>
        <v>-2.0209131060288277E-3</v>
      </c>
      <c r="E288" s="18">
        <f>LN(Inputs!E289/Inputs!E288)</f>
        <v>-2.1372460351062775E-2</v>
      </c>
      <c r="F288" s="23">
        <f>LN(Inputs!F289/Inputs!F288)</f>
        <v>1.461606769262035E-3</v>
      </c>
      <c r="G288" s="26">
        <f>(Inputs!B289-Inputs!B279)/Inputs!B279</f>
        <v>2.2935119769642203E-3</v>
      </c>
      <c r="H288" s="26">
        <f>(Inputs!C289-Inputs!C279)/Inputs!C279</f>
        <v>-2.2529744264228103E-3</v>
      </c>
      <c r="I288" s="26">
        <f>(Inputs!D289-Inputs!D279)/Inputs!D279</f>
        <v>3.513652002664703E-3</v>
      </c>
      <c r="J288" s="26">
        <f>(Inputs!E289-Inputs!E279)/Inputs!E279</f>
        <v>-1.7429181606890718E-3</v>
      </c>
      <c r="K288" s="26">
        <f>(Inputs!F289-Inputs!F279)/Inputs!F279</f>
        <v>1.0924301020819312E-2</v>
      </c>
    </row>
    <row r="289" spans="1:11" x14ac:dyDescent="0.2">
      <c r="A289" s="12">
        <v>41354</v>
      </c>
      <c r="B289" s="18">
        <f>LN(Inputs!B290/Inputs!B289)</f>
        <v>1.1235360738739698E-2</v>
      </c>
      <c r="C289" s="18">
        <f>LN(Inputs!C290/Inputs!C289)</f>
        <v>6.6618152140882165E-3</v>
      </c>
      <c r="D289" s="18">
        <f>LN(Inputs!D290/Inputs!D289)</f>
        <v>4.502792147038151E-3</v>
      </c>
      <c r="E289" s="18">
        <f>LN(Inputs!E290/Inputs!E289)</f>
        <v>-1.048155241071564E-3</v>
      </c>
      <c r="F289" s="23">
        <f>LN(Inputs!F290/Inputs!F289)</f>
        <v>-7.3281838719964128E-3</v>
      </c>
      <c r="G289" s="26">
        <f>(Inputs!B290-Inputs!B280)/Inputs!B280</f>
        <v>1.7410226186429806E-2</v>
      </c>
      <c r="H289" s="26">
        <f>(Inputs!C290-Inputs!C280)/Inputs!C280</f>
        <v>4.2349799804974036E-3</v>
      </c>
      <c r="I289" s="26">
        <f>(Inputs!D290-Inputs!D280)/Inputs!D280</f>
        <v>7.8851444943848336E-3</v>
      </c>
      <c r="J289" s="26">
        <f>(Inputs!E290-Inputs!E280)/Inputs!E280</f>
        <v>-6.9190514796979912E-3</v>
      </c>
      <c r="K289" s="26">
        <f>(Inputs!F290-Inputs!F280)/Inputs!F280</f>
        <v>2.0414361858701612E-2</v>
      </c>
    </row>
    <row r="290" spans="1:11" x14ac:dyDescent="0.2">
      <c r="A290" s="12">
        <v>41355</v>
      </c>
      <c r="B290" s="18">
        <f>LN(Inputs!B291/Inputs!B290)</f>
        <v>-3.54212995342577E-3</v>
      </c>
      <c r="C290" s="18">
        <f>LN(Inputs!C291/Inputs!C290)</f>
        <v>1.3449766870173997E-3</v>
      </c>
      <c r="D290" s="18">
        <f>LN(Inputs!D291/Inputs!D290)</f>
        <v>-7.7495907942385766E-4</v>
      </c>
      <c r="E290" s="18">
        <f>LN(Inputs!E291/Inputs!E290)</f>
        <v>-1.4582857283149862E-2</v>
      </c>
      <c r="F290" s="23">
        <f>LN(Inputs!F291/Inputs!F290)</f>
        <v>2.0573725323806296E-3</v>
      </c>
      <c r="G290" s="26">
        <f>(Inputs!B291-Inputs!B281)/Inputs!B281</f>
        <v>1.615219271263741E-2</v>
      </c>
      <c r="H290" s="26">
        <f>(Inputs!C291-Inputs!C281)/Inputs!C281</f>
        <v>7.3110667896634299E-3</v>
      </c>
      <c r="I290" s="26">
        <f>(Inputs!D291-Inputs!D281)/Inputs!D281</f>
        <v>6.7114033097928853E-3</v>
      </c>
      <c r="J290" s="26">
        <f>(Inputs!E291-Inputs!E281)/Inputs!E281</f>
        <v>-2.5158554128046275E-2</v>
      </c>
      <c r="K290" s="26">
        <f>(Inputs!F291-Inputs!F281)/Inputs!F281</f>
        <v>1.6716593399334383E-2</v>
      </c>
    </row>
    <row r="291" spans="1:11" x14ac:dyDescent="0.2">
      <c r="A291" s="12">
        <v>41356</v>
      </c>
      <c r="B291" s="18">
        <f>LN(Inputs!B292/Inputs!B291)</f>
        <v>-1.9887532179614408E-3</v>
      </c>
      <c r="C291" s="18">
        <f>LN(Inputs!C292/Inputs!C291)</f>
        <v>3.3994449135561775E-3</v>
      </c>
      <c r="D291" s="18">
        <f>LN(Inputs!D292/Inputs!D291)</f>
        <v>2.6320848205280039E-3</v>
      </c>
      <c r="E291" s="18">
        <f>LN(Inputs!E292/Inputs!E291)</f>
        <v>-3.86030464579232E-3</v>
      </c>
      <c r="F291" s="23">
        <f>LN(Inputs!F292/Inputs!F291)</f>
        <v>-8.2550804860879196E-3</v>
      </c>
      <c r="G291" s="26">
        <f>(Inputs!B292-Inputs!B282)/Inputs!B282</f>
        <v>1.0780383355214824E-2</v>
      </c>
      <c r="H291" s="26">
        <f>(Inputs!C292-Inputs!C282)/Inputs!C282</f>
        <v>6.9240684025123466E-3</v>
      </c>
      <c r="I291" s="26">
        <f>(Inputs!D292-Inputs!D282)/Inputs!D282</f>
        <v>1.0626598933888017E-2</v>
      </c>
      <c r="J291" s="26">
        <f>(Inputs!E292-Inputs!E282)/Inputs!E282</f>
        <v>-3.4177298547287321E-2</v>
      </c>
      <c r="K291" s="26">
        <f>(Inputs!F292-Inputs!F282)/Inputs!F282</f>
        <v>-1.602129247106944E-2</v>
      </c>
    </row>
    <row r="292" spans="1:11" x14ac:dyDescent="0.2">
      <c r="A292" s="12">
        <v>41359</v>
      </c>
      <c r="B292" s="18">
        <f>LN(Inputs!B293/Inputs!B292)</f>
        <v>1.7052150218475213E-3</v>
      </c>
      <c r="C292" s="18">
        <f>LN(Inputs!C293/Inputs!C292)</f>
        <v>-3.5745290520910696E-4</v>
      </c>
      <c r="D292" s="18">
        <f>LN(Inputs!D293/Inputs!D292)</f>
        <v>1.159189354479714E-3</v>
      </c>
      <c r="E292" s="18">
        <f>LN(Inputs!E293/Inputs!E292)</f>
        <v>6.2181394163916808E-3</v>
      </c>
      <c r="F292" s="23">
        <f>LN(Inputs!F293/Inputs!F292)</f>
        <v>-8.8835295396906273E-4</v>
      </c>
      <c r="G292" s="26">
        <f>(Inputs!B293-Inputs!B283)/Inputs!B283</f>
        <v>1.2069209399034555E-2</v>
      </c>
      <c r="H292" s="26">
        <f>(Inputs!C293-Inputs!C283)/Inputs!C283</f>
        <v>3.6762646228292637E-3</v>
      </c>
      <c r="I292" s="26">
        <f>(Inputs!D293-Inputs!D283)/Inputs!D283</f>
        <v>1.4732308311209297E-2</v>
      </c>
      <c r="J292" s="26">
        <f>(Inputs!E293-Inputs!E283)/Inputs!E283</f>
        <v>-3.0785023390106404E-2</v>
      </c>
      <c r="K292" s="26">
        <f>(Inputs!F293-Inputs!F283)/Inputs!F283</f>
        <v>-9.3923106001092601E-3</v>
      </c>
    </row>
    <row r="293" spans="1:11" x14ac:dyDescent="0.2">
      <c r="A293" s="12">
        <v>41360</v>
      </c>
      <c r="B293" s="18">
        <f>LN(Inputs!B294/Inputs!B293)</f>
        <v>2.0514974648294094E-2</v>
      </c>
      <c r="C293" s="18">
        <f>LN(Inputs!C294/Inputs!C293)</f>
        <v>4.7237025329284581E-3</v>
      </c>
      <c r="D293" s="18">
        <f>LN(Inputs!D294/Inputs!D293)</f>
        <v>-3.0903123624604321E-4</v>
      </c>
      <c r="E293" s="18">
        <f>LN(Inputs!E294/Inputs!E293)</f>
        <v>1.7190289780479749E-3</v>
      </c>
      <c r="F293" s="23">
        <f>LN(Inputs!F294/Inputs!F293)</f>
        <v>5.0243760684146668E-3</v>
      </c>
      <c r="G293" s="26">
        <f>(Inputs!B294-Inputs!B284)/Inputs!B284</f>
        <v>3.460686174009172E-2</v>
      </c>
      <c r="H293" s="26">
        <f>(Inputs!C294-Inputs!C284)/Inputs!C284</f>
        <v>1.792032147683029E-2</v>
      </c>
      <c r="I293" s="26">
        <f>(Inputs!D294-Inputs!D284)/Inputs!D284</f>
        <v>1.2910691026687732E-2</v>
      </c>
      <c r="J293" s="26">
        <f>(Inputs!E294-Inputs!E284)/Inputs!E284</f>
        <v>-2.9209351890975586E-2</v>
      </c>
      <c r="K293" s="26">
        <f>(Inputs!F294-Inputs!F284)/Inputs!F284</f>
        <v>1.4657535816120814E-2</v>
      </c>
    </row>
    <row r="294" spans="1:11" x14ac:dyDescent="0.2">
      <c r="A294" s="12">
        <v>41361</v>
      </c>
      <c r="B294" s="18">
        <f>LN(Inputs!B295/Inputs!B294)</f>
        <v>2.222559061454478E-3</v>
      </c>
      <c r="C294" s="18">
        <f>LN(Inputs!C295/Inputs!C294)</f>
        <v>-3.6521901154362522E-3</v>
      </c>
      <c r="D294" s="18">
        <f>LN(Inputs!D295/Inputs!D294)</f>
        <v>-4.723441352505086E-3</v>
      </c>
      <c r="E294" s="18">
        <f>LN(Inputs!E295/Inputs!E294)</f>
        <v>1.2697380323555505E-2</v>
      </c>
      <c r="F294" s="23">
        <f>LN(Inputs!F295/Inputs!F294)</f>
        <v>1.4923624101291971E-2</v>
      </c>
      <c r="G294" s="26">
        <f>(Inputs!B295-Inputs!B285)/Inputs!B285</f>
        <v>2.6056920406430102E-2</v>
      </c>
      <c r="H294" s="26">
        <f>(Inputs!C295-Inputs!C285)/Inputs!C285</f>
        <v>3.5706155250897048E-4</v>
      </c>
      <c r="I294" s="26">
        <f>(Inputs!D295-Inputs!D285)/Inputs!D285</f>
        <v>7.5069721986495202E-3</v>
      </c>
      <c r="J294" s="26">
        <f>(Inputs!E295-Inputs!E285)/Inputs!E285</f>
        <v>-1.8637911681238243E-2</v>
      </c>
      <c r="K294" s="26">
        <f>(Inputs!F295-Inputs!F285)/Inputs!F285</f>
        <v>1.9242441778132169E-2</v>
      </c>
    </row>
    <row r="295" spans="1:11" x14ac:dyDescent="0.2">
      <c r="A295" s="12">
        <v>41362</v>
      </c>
      <c r="B295" s="18">
        <f>LN(Inputs!B296/Inputs!B295)</f>
        <v>-1.3192055725768795E-3</v>
      </c>
      <c r="C295" s="18">
        <f>LN(Inputs!C296/Inputs!C295)</f>
        <v>5.428640009558448E-3</v>
      </c>
      <c r="D295" s="18">
        <f>LN(Inputs!D296/Inputs!D295)</f>
        <v>3.7187251378401525E-3</v>
      </c>
      <c r="E295" s="18">
        <f>LN(Inputs!E296/Inputs!E295)</f>
        <v>1.0827645699361722E-4</v>
      </c>
      <c r="F295" s="23">
        <f>LN(Inputs!F296/Inputs!F295)</f>
        <v>2.610417736288151E-3</v>
      </c>
      <c r="G295" s="26">
        <f>(Inputs!B296-Inputs!B286)/Inputs!B286</f>
        <v>2.3029295584212049E-2</v>
      </c>
      <c r="H295" s="26">
        <f>(Inputs!C296-Inputs!C286)/Inputs!C286</f>
        <v>0</v>
      </c>
      <c r="I295" s="26">
        <f>(Inputs!D296-Inputs!D286)/Inputs!D286</f>
        <v>1.0470410480959773E-2</v>
      </c>
      <c r="J295" s="26">
        <f>(Inputs!E296-Inputs!E286)/Inputs!E286</f>
        <v>-2.0358665861116784E-2</v>
      </c>
      <c r="K295" s="26">
        <f>(Inputs!F296-Inputs!F286)/Inputs!F286</f>
        <v>1.4697124105432217E-2</v>
      </c>
    </row>
    <row r="296" spans="1:11" x14ac:dyDescent="0.2">
      <c r="A296" s="12">
        <v>41363</v>
      </c>
      <c r="B296" s="18">
        <f>LN(Inputs!B297/Inputs!B296)</f>
        <v>-1.8774331081425647E-3</v>
      </c>
      <c r="C296" s="18">
        <f>LN(Inputs!C297/Inputs!C296)</f>
        <v>-1.7764498941223144E-3</v>
      </c>
      <c r="D296" s="18">
        <f>LN(Inputs!D297/Inputs!D296)</f>
        <v>2.2400112259927558E-3</v>
      </c>
      <c r="E296" s="18">
        <f>LN(Inputs!E297/Inputs!E296)</f>
        <v>-2.3358612987250992E-3</v>
      </c>
      <c r="F296" s="23">
        <f>LN(Inputs!F297/Inputs!F296)</f>
        <v>0</v>
      </c>
      <c r="G296" s="26">
        <f>(Inputs!B297-Inputs!B287)/Inputs!B287</f>
        <v>2.6216149445993184E-2</v>
      </c>
      <c r="H296" s="26">
        <f>(Inputs!C297-Inputs!C287)/Inputs!C287</f>
        <v>-3.1904842526922932E-3</v>
      </c>
      <c r="I296" s="26">
        <f>(Inputs!D297-Inputs!D287)/Inputs!D287</f>
        <v>7.5404147614537287E-3</v>
      </c>
      <c r="J296" s="26">
        <f>(Inputs!E297-Inputs!E287)/Inputs!E287</f>
        <v>-2.6475140980584625E-2</v>
      </c>
      <c r="K296" s="26">
        <f>(Inputs!F297-Inputs!F287)/Inputs!F287</f>
        <v>7.0012108797740807E-3</v>
      </c>
    </row>
    <row r="297" spans="1:11" x14ac:dyDescent="0.2">
      <c r="A297" s="12">
        <v>41366</v>
      </c>
      <c r="B297" s="18">
        <f>LN(Inputs!B298/Inputs!B297)</f>
        <v>2.7850292945479153E-4</v>
      </c>
      <c r="C297" s="18">
        <f>LN(Inputs!C298/Inputs!C297)</f>
        <v>-2.0471709263138595E-3</v>
      </c>
      <c r="D297" s="18">
        <f>LN(Inputs!D298/Inputs!D297)</f>
        <v>0</v>
      </c>
      <c r="E297" s="18">
        <f>LN(Inputs!E298/Inputs!E297)</f>
        <v>1.077875813296259E-2</v>
      </c>
      <c r="F297" s="23">
        <f>LN(Inputs!F298/Inputs!F297)</f>
        <v>-3.4822363541610313E-3</v>
      </c>
      <c r="G297" s="26">
        <f>(Inputs!B298-Inputs!B288)/Inputs!B288</f>
        <v>1.5834992470871417E-2</v>
      </c>
      <c r="H297" s="26">
        <f>(Inputs!C298-Inputs!C288)/Inputs!C288</f>
        <v>-1.5123304047259542E-3</v>
      </c>
      <c r="I297" s="26">
        <f>(Inputs!D298-Inputs!D288)/Inputs!D288</f>
        <v>6.4451390059567853E-3</v>
      </c>
      <c r="J297" s="26">
        <f>(Inputs!E298-Inputs!E288)/Inputs!E288</f>
        <v>-1.1610131684767662E-2</v>
      </c>
      <c r="K297" s="26">
        <f>(Inputs!F298-Inputs!F288)/Inputs!F288</f>
        <v>6.1423307627204065E-3</v>
      </c>
    </row>
    <row r="298" spans="1:11" x14ac:dyDescent="0.2">
      <c r="A298" s="12">
        <v>41367</v>
      </c>
      <c r="B298" s="18">
        <f>LN(Inputs!B299/Inputs!B298)</f>
        <v>7.4183076603610608E-3</v>
      </c>
      <c r="C298" s="18">
        <f>LN(Inputs!C299/Inputs!C298)</f>
        <v>-1.3373022251974094E-3</v>
      </c>
      <c r="D298" s="18">
        <f>LN(Inputs!D299/Inputs!D298)</f>
        <v>-2.472109541960562E-3</v>
      </c>
      <c r="E298" s="18">
        <f>LN(Inputs!E299/Inputs!E298)</f>
        <v>-4.7575649313129674E-3</v>
      </c>
      <c r="F298" s="23">
        <f>LN(Inputs!F299/Inputs!F298)</f>
        <v>1.12734034443694E-2</v>
      </c>
      <c r="G298" s="26">
        <f>(Inputs!B299-Inputs!B289)/Inputs!B289</f>
        <v>3.5254611805226446E-2</v>
      </c>
      <c r="H298" s="26">
        <f>(Inputs!C299-Inputs!C289)/Inputs!C289</f>
        <v>1.2465062561258162E-2</v>
      </c>
      <c r="I298" s="26">
        <f>(Inputs!D299-Inputs!D289)/Inputs!D289</f>
        <v>5.9911369760274466E-3</v>
      </c>
      <c r="J298" s="26">
        <f>(Inputs!E299-Inputs!E289)/Inputs!E289</f>
        <v>4.949046180575868E-3</v>
      </c>
      <c r="K298" s="26">
        <f>(Inputs!F299-Inputs!F289)/Inputs!F289</f>
        <v>1.6062984869433014E-2</v>
      </c>
    </row>
    <row r="299" spans="1:11" x14ac:dyDescent="0.2">
      <c r="A299" s="12">
        <v>41368</v>
      </c>
      <c r="B299" s="18">
        <f>LN(Inputs!B300/Inputs!B299)</f>
        <v>-5.1942038193522775E-3</v>
      </c>
      <c r="C299" s="18">
        <f>LN(Inputs!C300/Inputs!C299)</f>
        <v>1.7861288804130217E-3</v>
      </c>
      <c r="D299" s="18">
        <f>LN(Inputs!D300/Inputs!D299)</f>
        <v>8.6255674288726325E-3</v>
      </c>
      <c r="E299" s="18">
        <f>LN(Inputs!E300/Inputs!E299)</f>
        <v>-3.7936083599181317E-3</v>
      </c>
      <c r="F299" s="23">
        <f>LN(Inputs!F300/Inputs!F299)</f>
        <v>-5.7654194167270512E-3</v>
      </c>
      <c r="G299" s="26">
        <f>(Inputs!B300-Inputs!B290)/Inputs!B290</f>
        <v>1.8384790705621708E-2</v>
      </c>
      <c r="H299" s="26">
        <f>(Inputs!C300-Inputs!C290)/Inputs!C290</f>
        <v>7.5406152780210286E-3</v>
      </c>
      <c r="I299" s="26">
        <f>(Inputs!D300-Inputs!D290)/Inputs!D290</f>
        <v>1.014717368523076E-2</v>
      </c>
      <c r="J299" s="26">
        <f>(Inputs!E300-Inputs!E290)/Inputs!E290</f>
        <v>2.1937896319480137E-3</v>
      </c>
      <c r="K299" s="26">
        <f>(Inputs!F300-Inputs!F290)/Inputs!F290</f>
        <v>1.7652093364223066E-2</v>
      </c>
    </row>
    <row r="300" spans="1:11" x14ac:dyDescent="0.2">
      <c r="A300" s="12">
        <v>41369</v>
      </c>
      <c r="B300" s="18">
        <f>LN(Inputs!B301/Inputs!B300)</f>
        <v>-2.502606770463653E-3</v>
      </c>
      <c r="C300" s="18">
        <f>LN(Inputs!C301/Inputs!C300)</f>
        <v>3.2071662757587605E-3</v>
      </c>
      <c r="D300" s="18">
        <f>LN(Inputs!D301/Inputs!D300)</f>
        <v>-1.9958183408681114E-3</v>
      </c>
      <c r="E300" s="18">
        <f>LN(Inputs!E301/Inputs!E300)</f>
        <v>-4.2547997904485131E-3</v>
      </c>
      <c r="F300" s="23">
        <f>LN(Inputs!F301/Inputs!F300)</f>
        <v>4.0391566496386045E-3</v>
      </c>
      <c r="G300" s="26">
        <f>(Inputs!B301-Inputs!B291)/Inputs!B291</f>
        <v>1.9443975733051413E-2</v>
      </c>
      <c r="H300" s="26">
        <f>(Inputs!C301-Inputs!C291)/Inputs!C291</f>
        <v>9.4185949564313497E-3</v>
      </c>
      <c r="I300" s="26">
        <f>(Inputs!D301-Inputs!D291)/Inputs!D291</f>
        <v>8.9146786573859708E-3</v>
      </c>
      <c r="J300" s="26">
        <f>(Inputs!E301-Inputs!E291)/Inputs!E291</f>
        <v>1.2598140592763516E-2</v>
      </c>
      <c r="K300" s="26">
        <f>(Inputs!F301-Inputs!F291)/Inputs!F291</f>
        <v>1.9670859838694332E-2</v>
      </c>
    </row>
    <row r="301" spans="1:11" x14ac:dyDescent="0.2">
      <c r="A301" s="12">
        <v>41370</v>
      </c>
      <c r="B301" s="18">
        <f>LN(Inputs!B302/Inputs!B301)</f>
        <v>-2.2300110855431672E-3</v>
      </c>
      <c r="C301" s="18">
        <f>LN(Inputs!C302/Inputs!C301)</f>
        <v>-1.6914013101734572E-3</v>
      </c>
      <c r="D301" s="18">
        <f>LN(Inputs!D302/Inputs!D301)</f>
        <v>-1.4608698169685931E-3</v>
      </c>
      <c r="E301" s="18">
        <f>LN(Inputs!E302/Inputs!E301)</f>
        <v>-3.884936686505548E-3</v>
      </c>
      <c r="F301" s="23">
        <f>LN(Inputs!F302/Inputs!F301)</f>
        <v>3.4493095076798511E-3</v>
      </c>
      <c r="G301" s="26">
        <f>(Inputs!B302-Inputs!B292)/Inputs!B292</f>
        <v>1.9198056519512383E-2</v>
      </c>
      <c r="H301" s="26">
        <f>(Inputs!C302-Inputs!C292)/Inputs!C292</f>
        <v>4.292858352734432E-3</v>
      </c>
      <c r="I301" s="26">
        <f>(Inputs!D302-Inputs!D292)/Inputs!D292</f>
        <v>4.7936759361499846E-3</v>
      </c>
      <c r="J301" s="26">
        <f>(Inputs!E302-Inputs!E292)/Inputs!E292</f>
        <v>1.2573198541326356E-2</v>
      </c>
      <c r="K301" s="26">
        <f>(Inputs!F302-Inputs!F292)/Inputs!F292</f>
        <v>3.1675602294694391E-2</v>
      </c>
    </row>
    <row r="302" spans="1:11" x14ac:dyDescent="0.2">
      <c r="A302" s="12">
        <v>41373</v>
      </c>
      <c r="B302" s="18">
        <f>LN(Inputs!B303/Inputs!B302)</f>
        <v>-1.1867481461276127E-3</v>
      </c>
      <c r="C302" s="18">
        <f>LN(Inputs!C303/Inputs!C302)</f>
        <v>7.125909948338707E-4</v>
      </c>
      <c r="D302" s="18">
        <f>LN(Inputs!D303/Inputs!D302)</f>
        <v>1.5385496050807353E-4</v>
      </c>
      <c r="E302" s="18">
        <f>LN(Inputs!E303/Inputs!E302)</f>
        <v>7.2750092606187387E-5</v>
      </c>
      <c r="F302" s="23">
        <f>LN(Inputs!F303/Inputs!F302)</f>
        <v>6.8630954830947053E-3</v>
      </c>
      <c r="G302" s="26">
        <f>(Inputs!B303-Inputs!B293)/Inputs!B293</f>
        <v>1.625483118011747E-2</v>
      </c>
      <c r="H302" s="26">
        <f>(Inputs!C303-Inputs!C293)/Inputs!C293</f>
        <v>5.3680709594244166E-3</v>
      </c>
      <c r="I302" s="26">
        <f>(Inputs!D303-Inputs!D293)/Inputs!D293</f>
        <v>3.784029895868562E-3</v>
      </c>
      <c r="J302" s="26">
        <f>(Inputs!E303-Inputs!E293)/Inputs!E293</f>
        <v>6.369623233766223E-3</v>
      </c>
      <c r="K302" s="26">
        <f>(Inputs!F303-Inputs!F293)/Inputs!F293</f>
        <v>3.970365685809104E-2</v>
      </c>
    </row>
    <row r="303" spans="1:11" x14ac:dyDescent="0.2">
      <c r="A303" s="12">
        <v>41374</v>
      </c>
      <c r="B303" s="18">
        <f>LN(Inputs!B304/Inputs!B303)</f>
        <v>-1.0814587081279315E-2</v>
      </c>
      <c r="C303" s="18">
        <f>LN(Inputs!C304/Inputs!C303)</f>
        <v>-1.8713840349562914E-3</v>
      </c>
      <c r="D303" s="18">
        <f>LN(Inputs!D304/Inputs!D303)</f>
        <v>9.3423352173157437E-3</v>
      </c>
      <c r="E303" s="18">
        <f>LN(Inputs!E304/Inputs!E303)</f>
        <v>-1.6746812768408787E-3</v>
      </c>
      <c r="F303" s="23">
        <f>LN(Inputs!F304/Inputs!F303)</f>
        <v>7.947710396417406E-3</v>
      </c>
      <c r="G303" s="26">
        <f>(Inputs!B304-Inputs!B294)/Inputs!B294</f>
        <v>-1.5090407151119601E-2</v>
      </c>
      <c r="H303" s="26">
        <f>(Inputs!C304-Inputs!C294)/Inputs!C294</f>
        <v>-1.2406021617129383E-3</v>
      </c>
      <c r="I303" s="26">
        <f>(Inputs!D304-Inputs!D294)/Inputs!D294</f>
        <v>1.3518818851135459E-2</v>
      </c>
      <c r="J303" s="26">
        <f>(Inputs!E304-Inputs!E294)/Inputs!E294</f>
        <v>2.9600850878543756E-3</v>
      </c>
      <c r="K303" s="26">
        <f>(Inputs!F304-Inputs!F294)/Inputs!F294</f>
        <v>4.2747505174573312E-2</v>
      </c>
    </row>
    <row r="304" spans="1:11" x14ac:dyDescent="0.2">
      <c r="A304" s="12">
        <v>41375</v>
      </c>
      <c r="B304" s="18">
        <f>LN(Inputs!B305/Inputs!B304)</f>
        <v>1.1993053202646118E-3</v>
      </c>
      <c r="C304" s="18">
        <f>LN(Inputs!C305/Inputs!C304)</f>
        <v>-5.7251675128934306E-3</v>
      </c>
      <c r="D304" s="18">
        <f>LN(Inputs!D305/Inputs!D304)</f>
        <v>4.5714138835362014E-4</v>
      </c>
      <c r="E304" s="18">
        <f>LN(Inputs!E305/Inputs!E304)</f>
        <v>1.1774580129273655E-3</v>
      </c>
      <c r="F304" s="23">
        <f>LN(Inputs!F305/Inputs!F304)</f>
        <v>2.2594334696982013E-3</v>
      </c>
      <c r="G304" s="26">
        <f>(Inputs!B305-Inputs!B295)/Inputs!B295</f>
        <v>-1.6097704128644766E-2</v>
      </c>
      <c r="H304" s="26">
        <f>(Inputs!C305-Inputs!C295)/Inputs!C295</f>
        <v>-3.308863348932726E-3</v>
      </c>
      <c r="I304" s="26">
        <f>(Inputs!D305-Inputs!D295)/Inputs!D295</f>
        <v>1.8783061099213728E-2</v>
      </c>
      <c r="J304" s="26">
        <f>(Inputs!E305-Inputs!E295)/Inputs!E295</f>
        <v>-8.5276412723521711E-3</v>
      </c>
      <c r="K304" s="26">
        <f>(Inputs!F305-Inputs!F295)/Inputs!F295</f>
        <v>2.962521893641732E-2</v>
      </c>
    </row>
    <row r="305" spans="1:11" x14ac:dyDescent="0.2">
      <c r="A305" s="12">
        <v>41376</v>
      </c>
      <c r="B305" s="18">
        <f>LN(Inputs!B306/Inputs!B305)</f>
        <v>-5.3029456424181134E-3</v>
      </c>
      <c r="C305" s="18">
        <f>LN(Inputs!C306/Inputs!C305)</f>
        <v>-2.2453034000566078E-3</v>
      </c>
      <c r="D305" s="18">
        <f>LN(Inputs!D306/Inputs!D305)</f>
        <v>-3.8166994876852422E-3</v>
      </c>
      <c r="E305" s="18">
        <f>LN(Inputs!E306/Inputs!E305)</f>
        <v>-9.2240824766493792E-4</v>
      </c>
      <c r="F305" s="23">
        <f>LN(Inputs!F306/Inputs!F305)</f>
        <v>-1.3061087861025033E-2</v>
      </c>
      <c r="G305" s="26">
        <f>(Inputs!B306-Inputs!B296)/Inputs!B296</f>
        <v>-2.0009518130989921E-2</v>
      </c>
      <c r="H305" s="26">
        <f>(Inputs!C306-Inputs!C296)/Inputs!C296</f>
        <v>-1.0928142379208878E-2</v>
      </c>
      <c r="I305" s="26">
        <f>(Inputs!D306-Inputs!D296)/Inputs!D296</f>
        <v>1.1134950204077258E-2</v>
      </c>
      <c r="J305" s="26">
        <f>(Inputs!E306-Inputs!E296)/Inputs!E296</f>
        <v>-9.5490102224895356E-3</v>
      </c>
      <c r="K305" s="26">
        <f>(Inputs!F306-Inputs!F296)/Inputs!F296</f>
        <v>1.3615219616456955E-2</v>
      </c>
    </row>
    <row r="306" spans="1:11" x14ac:dyDescent="0.2">
      <c r="A306" s="12">
        <v>41380</v>
      </c>
      <c r="B306" s="18">
        <f>LN(Inputs!B307/Inputs!B306)</f>
        <v>5.5146287587343173E-3</v>
      </c>
      <c r="C306" s="18">
        <f>LN(Inputs!C307/Inputs!C306)</f>
        <v>1.295310298000534E-2</v>
      </c>
      <c r="D306" s="18">
        <f>LN(Inputs!D307/Inputs!D306)</f>
        <v>4.5020773149839896E-3</v>
      </c>
      <c r="E306" s="18">
        <f>LN(Inputs!E307/Inputs!E306)</f>
        <v>1.6390731611743928E-2</v>
      </c>
      <c r="F306" s="23">
        <f>LN(Inputs!F307/Inputs!F306)</f>
        <v>1.1423152444301728E-3</v>
      </c>
      <c r="G306" s="26">
        <f>(Inputs!B307-Inputs!B297)/Inputs!B297</f>
        <v>-1.2738527161300894E-2</v>
      </c>
      <c r="H306" s="26">
        <f>(Inputs!C307-Inputs!C297)/Inputs!C297</f>
        <v>3.7482669694914789E-3</v>
      </c>
      <c r="I306" s="26">
        <f>(Inputs!D307-Inputs!D297)/Inputs!D297</f>
        <v>1.3424793198004298E-2</v>
      </c>
      <c r="J306" s="26">
        <f>(Inputs!E307-Inputs!E297)/Inputs!E297</f>
        <v>9.1735197193055246E-3</v>
      </c>
      <c r="K306" s="26">
        <f>(Inputs!F307-Inputs!F297)/Inputs!F297</f>
        <v>1.4773749310897944E-2</v>
      </c>
    </row>
    <row r="307" spans="1:11" x14ac:dyDescent="0.2">
      <c r="A307" s="12">
        <v>41381</v>
      </c>
      <c r="B307" s="18">
        <f>LN(Inputs!B308/Inputs!B307)</f>
        <v>-4.451630679556064E-3</v>
      </c>
      <c r="C307" s="18">
        <f>LN(Inputs!C308/Inputs!C307)</f>
        <v>-1.3324042187175891E-3</v>
      </c>
      <c r="D307" s="18">
        <f>LN(Inputs!D308/Inputs!D307)</f>
        <v>7.2067529901890318E-3</v>
      </c>
      <c r="E307" s="18">
        <f>LN(Inputs!E308/Inputs!E307)</f>
        <v>-4.1813392814729752E-4</v>
      </c>
      <c r="F307" s="23">
        <f>LN(Inputs!F308/Inputs!F307)</f>
        <v>-1.0329850979976423E-2</v>
      </c>
      <c r="G307" s="26">
        <f>(Inputs!B308-Inputs!B298)/Inputs!B298</f>
        <v>-1.7397378653356842E-2</v>
      </c>
      <c r="H307" s="26">
        <f>(Inputs!C308-Inputs!C298)/Inputs!C298</f>
        <v>4.4659692778310283E-3</v>
      </c>
      <c r="I307" s="26">
        <f>(Inputs!D308-Inputs!D298)/Inputs!D298</f>
        <v>2.075467595947798E-2</v>
      </c>
      <c r="J307" s="26">
        <f>(Inputs!E308-Inputs!E298)/Inputs!E298</f>
        <v>-2.0630624587164772E-3</v>
      </c>
      <c r="K307" s="26">
        <f>(Inputs!F308-Inputs!F298)/Inputs!F298</f>
        <v>7.8487068138486608E-3</v>
      </c>
    </row>
    <row r="308" spans="1:11" x14ac:dyDescent="0.2">
      <c r="A308" s="12">
        <v>41382</v>
      </c>
      <c r="B308" s="18">
        <f>LN(Inputs!B309/Inputs!B308)</f>
        <v>-3.6897504072110452E-3</v>
      </c>
      <c r="C308" s="18">
        <f>LN(Inputs!C309/Inputs!C308)</f>
        <v>-2.0459674877626433E-3</v>
      </c>
      <c r="D308" s="18">
        <f>LN(Inputs!D309/Inputs!D308)</f>
        <v>2.5663941459644871E-3</v>
      </c>
      <c r="E308" s="18">
        <f>LN(Inputs!E309/Inputs!E308)</f>
        <v>1.6596900294431594E-3</v>
      </c>
      <c r="F308" s="23">
        <f>LN(Inputs!F309/Inputs!F308)</f>
        <v>-1.5405003964628315E-2</v>
      </c>
      <c r="G308" s="26">
        <f>(Inputs!B309-Inputs!B299)/Inputs!B299</f>
        <v>-2.8251788312938373E-2</v>
      </c>
      <c r="H308" s="26">
        <f>(Inputs!C309-Inputs!C299)/Inputs!C299</f>
        <v>3.7543913030510007E-3</v>
      </c>
      <c r="I308" s="26">
        <f>(Inputs!D309-Inputs!D299)/Inputs!D299</f>
        <v>2.5910730651203896E-2</v>
      </c>
      <c r="J308" s="26">
        <f>(Inputs!E309-Inputs!E299)/Inputs!E299</f>
        <v>4.3615454299449179E-3</v>
      </c>
      <c r="K308" s="26">
        <f>(Inputs!F309-Inputs!F299)/Inputs!F299</f>
        <v>-1.8683598122014314E-2</v>
      </c>
    </row>
    <row r="309" spans="1:11" x14ac:dyDescent="0.2">
      <c r="A309" s="12">
        <v>41383</v>
      </c>
      <c r="B309" s="18">
        <f>LN(Inputs!B310/Inputs!B309)</f>
        <v>1.2433158714928493E-2</v>
      </c>
      <c r="C309" s="18">
        <f>LN(Inputs!C310/Inputs!C309)</f>
        <v>2.027556418396129E-2</v>
      </c>
      <c r="D309" s="18">
        <f>LN(Inputs!D310/Inputs!D309)</f>
        <v>4.7386072083954664E-3</v>
      </c>
      <c r="E309" s="18">
        <f>LN(Inputs!E310/Inputs!E309)</f>
        <v>4.0955873874045368E-3</v>
      </c>
      <c r="F309" s="23">
        <f>LN(Inputs!F310/Inputs!F309)</f>
        <v>2.9296278187916354E-4</v>
      </c>
      <c r="G309" s="26">
        <f>(Inputs!B310-Inputs!B300)/Inputs!B300</f>
        <v>-1.0970566585022759E-2</v>
      </c>
      <c r="H309" s="26">
        <f>(Inputs!C310-Inputs!C300)/Inputs!C300</f>
        <v>2.2485876852259026E-2</v>
      </c>
      <c r="I309" s="26">
        <f>(Inputs!D310-Inputs!D300)/Inputs!D300</f>
        <v>2.1930796385376108E-2</v>
      </c>
      <c r="J309" s="26">
        <f>(Inputs!E310-Inputs!E300)/Inputs!E300</f>
        <v>1.2316488053481641E-2</v>
      </c>
      <c r="K309" s="26">
        <f>(Inputs!F310-Inputs!F300)/Inputs!F300</f>
        <v>-1.2720362761735471E-2</v>
      </c>
    </row>
    <row r="310" spans="1:11" x14ac:dyDescent="0.2">
      <c r="A310" s="12">
        <v>41384</v>
      </c>
      <c r="B310" s="18">
        <f>LN(Inputs!B311/Inputs!B310)</f>
        <v>-1.1941408752229243E-3</v>
      </c>
      <c r="C310" s="18">
        <f>LN(Inputs!C311/Inputs!C310)</f>
        <v>-2.796473828868017E-3</v>
      </c>
      <c r="D310" s="18">
        <f>LN(Inputs!D311/Inputs!D310)</f>
        <v>1.0499590009260013E-3</v>
      </c>
      <c r="E310" s="18">
        <f>LN(Inputs!E311/Inputs!E310)</f>
        <v>1.8280411256679536E-3</v>
      </c>
      <c r="F310" s="23">
        <f>LN(Inputs!F311/Inputs!F310)</f>
        <v>-4.4021372019589916E-3</v>
      </c>
      <c r="G310" s="26">
        <f>(Inputs!B311-Inputs!B301)/Inputs!B301</f>
        <v>-9.6756082823789176E-3</v>
      </c>
      <c r="H310" s="26">
        <f>(Inputs!C311-Inputs!C301)/Inputs!C301</f>
        <v>1.6365629898619668E-2</v>
      </c>
      <c r="I310" s="26">
        <f>(Inputs!D311-Inputs!D301)/Inputs!D301</f>
        <v>2.5048114969158958E-2</v>
      </c>
      <c r="J310" s="26">
        <f>(Inputs!E311-Inputs!E301)/Inputs!E301</f>
        <v>1.8493014576430152E-2</v>
      </c>
      <c r="K310" s="26">
        <f>(Inputs!F311-Inputs!F301)/Inputs!F301</f>
        <v>-2.1019204534269382E-2</v>
      </c>
    </row>
    <row r="311" spans="1:11" x14ac:dyDescent="0.2">
      <c r="A311" s="12">
        <v>41387</v>
      </c>
      <c r="B311" s="18">
        <f>LN(Inputs!B312/Inputs!B311)</f>
        <v>9.583447840488651E-3</v>
      </c>
      <c r="C311" s="18">
        <f>LN(Inputs!C312/Inputs!C311)</f>
        <v>1.2436607600189914E-2</v>
      </c>
      <c r="D311" s="18">
        <f>LN(Inputs!D312/Inputs!D311)</f>
        <v>6.1275226557988473E-3</v>
      </c>
      <c r="E311" s="18">
        <f>LN(Inputs!E312/Inputs!E311)</f>
        <v>2.2944243838707728E-2</v>
      </c>
      <c r="F311" s="23">
        <f>LN(Inputs!F312/Inputs!F311)</f>
        <v>1.3148523996945032E-2</v>
      </c>
      <c r="G311" s="26">
        <f>(Inputs!B312-Inputs!B302)/Inputs!B302</f>
        <v>2.0929249188440828E-3</v>
      </c>
      <c r="H311" s="26">
        <f>(Inputs!C312-Inputs!C302)/Inputs!C302</f>
        <v>3.0826765563925385E-2</v>
      </c>
      <c r="I311" s="26">
        <f>(Inputs!D312-Inputs!D302)/Inputs!D302</f>
        <v>3.2856170194742226E-2</v>
      </c>
      <c r="J311" s="26">
        <f>(Inputs!E312-Inputs!E302)/Inputs!E302</f>
        <v>4.6188205931099062E-2</v>
      </c>
      <c r="K311" s="26">
        <f>(Inputs!F312-Inputs!F302)/Inputs!F302</f>
        <v>-1.1477661885232084E-2</v>
      </c>
    </row>
    <row r="312" spans="1:11" x14ac:dyDescent="0.2">
      <c r="A312" s="12">
        <v>41388</v>
      </c>
      <c r="B312" s="18">
        <f>LN(Inputs!B313/Inputs!B312)</f>
        <v>6.1769502876731592E-3</v>
      </c>
      <c r="C312" s="18">
        <f>LN(Inputs!C313/Inputs!C312)</f>
        <v>3.7095681583093404E-3</v>
      </c>
      <c r="D312" s="18">
        <f>LN(Inputs!D313/Inputs!D312)</f>
        <v>5.4157637027342581E-2</v>
      </c>
      <c r="E312" s="18">
        <f>LN(Inputs!E313/Inputs!E312)</f>
        <v>1.0996823337555627E-2</v>
      </c>
      <c r="F312" s="23">
        <f>LN(Inputs!F313/Inputs!F312)</f>
        <v>6.077155506669831E-3</v>
      </c>
      <c r="G312" s="26">
        <f>(Inputs!B313-Inputs!B303)/Inputs!B303</f>
        <v>9.4992706018339895E-3</v>
      </c>
      <c r="H312" s="26">
        <f>(Inputs!C313-Inputs!C303)/Inputs!C303</f>
        <v>3.3920763845091524E-2</v>
      </c>
      <c r="I312" s="26">
        <f>(Inputs!D313-Inputs!D303)/Inputs!D303</f>
        <v>9.0167906961505229E-2</v>
      </c>
      <c r="J312" s="26">
        <f>(Inputs!E313-Inputs!E303)/Inputs!E303</f>
        <v>5.767949408120223E-2</v>
      </c>
      <c r="K312" s="26">
        <f>(Inputs!F313-Inputs!F303)/Inputs!F303</f>
        <v>-1.2254275882375772E-2</v>
      </c>
    </row>
    <row r="313" spans="1:11" x14ac:dyDescent="0.2">
      <c r="A313" s="12">
        <v>41389</v>
      </c>
      <c r="B313" s="18">
        <f>LN(Inputs!B314/Inputs!B313)</f>
        <v>-5.8984158445185833E-3</v>
      </c>
      <c r="C313" s="18">
        <f>LN(Inputs!C314/Inputs!C313)</f>
        <v>3.4435416690673469E-4</v>
      </c>
      <c r="D313" s="18">
        <f>LN(Inputs!D314/Inputs!D313)</f>
        <v>-6.0878217159694714E-3</v>
      </c>
      <c r="E313" s="18">
        <f>LN(Inputs!E314/Inputs!E313)</f>
        <v>-6.5366769006824281E-4</v>
      </c>
      <c r="F313" s="23">
        <f>LN(Inputs!F314/Inputs!F313)</f>
        <v>0</v>
      </c>
      <c r="G313" s="26">
        <f>(Inputs!B314-Inputs!B304)/Inputs!B304</f>
        <v>1.447436105766247E-2</v>
      </c>
      <c r="H313" s="26">
        <f>(Inputs!C314-Inputs!C304)/Inputs!C304</f>
        <v>3.6214201469619962E-2</v>
      </c>
      <c r="I313" s="26">
        <f>(Inputs!D314-Inputs!D304)/Inputs!D304</f>
        <v>7.3475559035917959E-2</v>
      </c>
      <c r="J313" s="26">
        <f>(Inputs!E314-Inputs!E304)/Inputs!E304</f>
        <v>5.8759950701692848E-2</v>
      </c>
      <c r="K313" s="26">
        <f>(Inputs!F314-Inputs!F304)/Inputs!F304</f>
        <v>-2.0073479301802356E-2</v>
      </c>
    </row>
    <row r="314" spans="1:11" x14ac:dyDescent="0.2">
      <c r="A314" s="12">
        <v>41390</v>
      </c>
      <c r="B314" s="18">
        <f>LN(Inputs!B315/Inputs!B314)</f>
        <v>7.6508128852352704E-4</v>
      </c>
      <c r="C314" s="18">
        <f>LN(Inputs!C315/Inputs!C314)</f>
        <v>7.9736919538431119E-3</v>
      </c>
      <c r="D314" s="18">
        <f>LN(Inputs!D315/Inputs!D314)</f>
        <v>2.129518486018395E-4</v>
      </c>
      <c r="E314" s="18">
        <f>LN(Inputs!E315/Inputs!E314)</f>
        <v>2.8866559511159062E-3</v>
      </c>
      <c r="F314" s="23">
        <f>LN(Inputs!F315/Inputs!F314)</f>
        <v>-7.5295670565063422E-3</v>
      </c>
      <c r="G314" s="26">
        <f>(Inputs!B315-Inputs!B305)/Inputs!B305</f>
        <v>1.4033947536493483E-2</v>
      </c>
      <c r="H314" s="26">
        <f>(Inputs!C315-Inputs!C305)/Inputs!C305</f>
        <v>5.0506827016723668E-2</v>
      </c>
      <c r="I314" s="26">
        <f>(Inputs!D315-Inputs!D305)/Inputs!D305</f>
        <v>7.3213459535502734E-2</v>
      </c>
      <c r="J314" s="26">
        <f>(Inputs!E315-Inputs!E305)/Inputs!E305</f>
        <v>6.0571128416151573E-2</v>
      </c>
      <c r="K314" s="26">
        <f>(Inputs!F315-Inputs!F305)/Inputs!F305</f>
        <v>-2.9619182854085092E-2</v>
      </c>
    </row>
    <row r="315" spans="1:11" x14ac:dyDescent="0.2">
      <c r="A315" s="12">
        <v>41391</v>
      </c>
      <c r="B315" s="18">
        <f>LN(Inputs!B316/Inputs!B315)</f>
        <v>-9.7403121409835741E-4</v>
      </c>
      <c r="C315" s="18">
        <f>LN(Inputs!C316/Inputs!C315)</f>
        <v>-6.683194032364774E-3</v>
      </c>
      <c r="D315" s="18">
        <f>LN(Inputs!D316/Inputs!D315)</f>
        <v>-6.6951465155941914E-3</v>
      </c>
      <c r="E315" s="18">
        <f>LN(Inputs!E316/Inputs!E315)</f>
        <v>3.5628803298106436E-2</v>
      </c>
      <c r="F315" s="23">
        <f>LN(Inputs!F316/Inputs!F315)</f>
        <v>-2.3283041608329821E-3</v>
      </c>
      <c r="G315" s="26">
        <f>(Inputs!B316-Inputs!B306)/Inputs!B306</f>
        <v>1.8433128692310195E-2</v>
      </c>
      <c r="H315" s="26">
        <f>(Inputs!C316-Inputs!C306)/Inputs!C306</f>
        <v>4.5855122123274777E-2</v>
      </c>
      <c r="I315" s="26">
        <f>(Inputs!D316-Inputs!D306)/Inputs!D306</f>
        <v>7.0128713211911872E-2</v>
      </c>
      <c r="J315" s="26">
        <f>(Inputs!E316-Inputs!E306)/Inputs!E306</f>
        <v>0.1000534559717652</v>
      </c>
      <c r="K315" s="26">
        <f>(Inputs!F316-Inputs!F306)/Inputs!F306</f>
        <v>-1.914820457914667E-2</v>
      </c>
    </row>
    <row r="316" spans="1:11" x14ac:dyDescent="0.2">
      <c r="A316" s="12">
        <v>41394</v>
      </c>
      <c r="B316" s="18">
        <f>LN(Inputs!B317/Inputs!B316)</f>
        <v>2.0191648161434983E-2</v>
      </c>
      <c r="C316" s="18">
        <f>LN(Inputs!C317/Inputs!C316)</f>
        <v>4.2977578584660542E-4</v>
      </c>
      <c r="D316" s="18">
        <f>LN(Inputs!D317/Inputs!D316)</f>
        <v>8.6807293233441066E-3</v>
      </c>
      <c r="E316" s="18">
        <f>LN(Inputs!E317/Inputs!E316)</f>
        <v>7.2696232722260718E-3</v>
      </c>
      <c r="F316" s="23">
        <f>LN(Inputs!F317/Inputs!F316)</f>
        <v>0</v>
      </c>
      <c r="G316" s="26">
        <f>(Inputs!B317-Inputs!B307)/Inputs!B307</f>
        <v>3.3490922946564937E-2</v>
      </c>
      <c r="H316" s="26">
        <f>(Inputs!C317-Inputs!C307)/Inputs!C307</f>
        <v>3.2839207620016651E-2</v>
      </c>
      <c r="I316" s="26">
        <f>(Inputs!D317-Inputs!D307)/Inputs!D307</f>
        <v>7.4609764565346501E-2</v>
      </c>
      <c r="J316" s="26">
        <f>(Inputs!E317-Inputs!E307)/Inputs!E307</f>
        <v>9.006536967534827E-2</v>
      </c>
      <c r="K316" s="26">
        <f>(Inputs!F317-Inputs!F307)/Inputs!F307</f>
        <v>-2.0268006832222761E-2</v>
      </c>
    </row>
    <row r="317" spans="1:11" x14ac:dyDescent="0.2">
      <c r="A317" s="12">
        <v>41395</v>
      </c>
      <c r="B317" s="18">
        <f>LN(Inputs!B318/Inputs!B317)</f>
        <v>6.3244139949495933E-3</v>
      </c>
      <c r="C317" s="18">
        <f>LN(Inputs!C318/Inputs!C317)</f>
        <v>1.492638959231392E-2</v>
      </c>
      <c r="D317" s="18">
        <f>LN(Inputs!D318/Inputs!D317)</f>
        <v>5.6675032648936655E-4</v>
      </c>
      <c r="E317" s="18">
        <f>LN(Inputs!E318/Inputs!E317)</f>
        <v>4.2317983568330372E-3</v>
      </c>
      <c r="F317" s="23">
        <f>LN(Inputs!F318/Inputs!F317)</f>
        <v>1.2451162380044985E-2</v>
      </c>
      <c r="G317" s="26">
        <f>(Inputs!B318-Inputs!B308)/Inputs!B308</f>
        <v>4.4688089532645234E-2</v>
      </c>
      <c r="H317" s="26">
        <f>(Inputs!C318-Inputs!C308)/Inputs!C308</f>
        <v>4.9769184892149342E-2</v>
      </c>
      <c r="I317" s="26">
        <f>(Inputs!D318-Inputs!D308)/Inputs!D308</f>
        <v>6.7497990096512528E-2</v>
      </c>
      <c r="J317" s="26">
        <f>(Inputs!E318-Inputs!E308)/Inputs!E308</f>
        <v>9.5145902743694818E-2</v>
      </c>
      <c r="K317" s="26">
        <f>(Inputs!F318-Inputs!F308)/Inputs!F308</f>
        <v>2.3074503570545972E-3</v>
      </c>
    </row>
    <row r="318" spans="1:11" x14ac:dyDescent="0.2">
      <c r="A318" s="12">
        <v>41396</v>
      </c>
      <c r="B318" s="18">
        <f>LN(Inputs!B319/Inputs!B318)</f>
        <v>-3.0549755421357722E-3</v>
      </c>
      <c r="C318" s="18">
        <f>LN(Inputs!C319/Inputs!C318)</f>
        <v>-6.7106929631129157E-3</v>
      </c>
      <c r="D318" s="18">
        <f>LN(Inputs!D319/Inputs!D318)</f>
        <v>9.7940159730690434E-3</v>
      </c>
      <c r="E318" s="18">
        <f>LN(Inputs!E319/Inputs!E318)</f>
        <v>1.1500089978887984E-2</v>
      </c>
      <c r="F318" s="23">
        <f>LN(Inputs!F319/Inputs!F318)</f>
        <v>-1.7281479329851982E-3</v>
      </c>
      <c r="G318" s="26">
        <f>(Inputs!B319-Inputs!B309)/Inputs!B309</f>
        <v>4.5351441791120072E-2</v>
      </c>
      <c r="H318" s="26">
        <f>(Inputs!C319-Inputs!C309)/Inputs!C309</f>
        <v>4.4883703405985506E-2</v>
      </c>
      <c r="I318" s="26">
        <f>(Inputs!D319-Inputs!D309)/Inputs!D309</f>
        <v>7.5241411421910348E-2</v>
      </c>
      <c r="J318" s="26">
        <f>(Inputs!E319-Inputs!E309)/Inputs!E309</f>
        <v>0.10597577417178632</v>
      </c>
      <c r="K318" s="26">
        <f>(Inputs!F319-Inputs!F309)/Inputs!F309</f>
        <v>1.6110037901875134E-2</v>
      </c>
    </row>
    <row r="319" spans="1:11" x14ac:dyDescent="0.2">
      <c r="A319" s="12">
        <v>41397</v>
      </c>
      <c r="B319" s="18">
        <f>LN(Inputs!B320/Inputs!B319)</f>
        <v>-3.610787754398262E-3</v>
      </c>
      <c r="C319" s="18">
        <f>LN(Inputs!C320/Inputs!C319)</f>
        <v>5.0157898269449462E-3</v>
      </c>
      <c r="D319" s="18">
        <f>LN(Inputs!D320/Inputs!D319)</f>
        <v>5.8027663348023733E-3</v>
      </c>
      <c r="E319" s="18">
        <f>LN(Inputs!E320/Inputs!E319)</f>
        <v>4.971221430356814E-3</v>
      </c>
      <c r="F319" s="23">
        <f>LN(Inputs!F320/Inputs!F319)</f>
        <v>-1.0723014447059639E-2</v>
      </c>
      <c r="G319" s="26">
        <f>(Inputs!B320-Inputs!B310)/Inputs!B310</f>
        <v>2.8713703597214268E-2</v>
      </c>
      <c r="H319" s="26">
        <f>(Inputs!C320-Inputs!C310)/Inputs!C310</f>
        <v>2.9060053583260057E-2</v>
      </c>
      <c r="I319" s="26">
        <f>(Inputs!D320-Inputs!D310)/Inputs!D310</f>
        <v>7.6386248419297517E-2</v>
      </c>
      <c r="J319" s="26">
        <f>(Inputs!E320-Inputs!E310)/Inputs!E310</f>
        <v>0.10694462832926861</v>
      </c>
      <c r="K319" s="26">
        <f>(Inputs!F320-Inputs!F310)/Inputs!F310</f>
        <v>4.9780204614956695E-3</v>
      </c>
    </row>
    <row r="320" spans="1:11" x14ac:dyDescent="0.2">
      <c r="A320" s="12">
        <v>41398</v>
      </c>
      <c r="B320" s="18">
        <f>LN(Inputs!B321/Inputs!B320)</f>
        <v>1.6447636362193718E-2</v>
      </c>
      <c r="C320" s="18">
        <f>LN(Inputs!C321/Inputs!C320)</f>
        <v>-3.5679892236141989E-3</v>
      </c>
      <c r="D320" s="18">
        <f>LN(Inputs!D321/Inputs!D320)</f>
        <v>3.5489350804333978E-3</v>
      </c>
      <c r="E320" s="18">
        <f>LN(Inputs!E321/Inputs!E320)</f>
        <v>-4.8741138286847487E-3</v>
      </c>
      <c r="F320" s="23">
        <f>LN(Inputs!F321/Inputs!F320)</f>
        <v>2.815452959271313E-2</v>
      </c>
      <c r="G320" s="26">
        <f>(Inputs!B321-Inputs!B311)/Inputs!B311</f>
        <v>4.7023071623422452E-2</v>
      </c>
      <c r="H320" s="26">
        <f>(Inputs!C321-Inputs!C311)/Inputs!C311</f>
        <v>2.8266424097851572E-2</v>
      </c>
      <c r="I320" s="26">
        <f>(Inputs!D321-Inputs!D311)/Inputs!D311</f>
        <v>7.9079475660059989E-2</v>
      </c>
      <c r="J320" s="26">
        <f>(Inputs!E321-Inputs!E311)/Inputs!E311</f>
        <v>9.9550519812733648E-2</v>
      </c>
      <c r="K320" s="26">
        <f>(Inputs!F321-Inputs!F311)/Inputs!F311</f>
        <v>3.8235188794806398E-2</v>
      </c>
    </row>
    <row r="321" spans="1:11" x14ac:dyDescent="0.2">
      <c r="A321" s="12">
        <v>41401</v>
      </c>
      <c r="B321" s="18">
        <f>LN(Inputs!B322/Inputs!B321)</f>
        <v>2.6825654002792691E-2</v>
      </c>
      <c r="C321" s="18">
        <f>LN(Inputs!C322/Inputs!C321)</f>
        <v>-7.6033236183863633E-3</v>
      </c>
      <c r="D321" s="18">
        <f>LN(Inputs!D322/Inputs!D321)</f>
        <v>1.9432362011234992E-3</v>
      </c>
      <c r="E321" s="18">
        <f>LN(Inputs!E322/Inputs!E321)</f>
        <v>7.7037745038584038E-3</v>
      </c>
      <c r="F321" s="23">
        <f>LN(Inputs!F322/Inputs!F321)</f>
        <v>3.6760502620991615E-3</v>
      </c>
      <c r="G321" s="26">
        <f>(Inputs!B322-Inputs!B312)/Inputs!B312</f>
        <v>6.5232594324215271E-2</v>
      </c>
      <c r="H321" s="26">
        <f>(Inputs!C322-Inputs!C312)/Inputs!C312</f>
        <v>7.865138619917493E-3</v>
      </c>
      <c r="I321" s="26">
        <f>(Inputs!D322-Inputs!D312)/Inputs!D312</f>
        <v>7.4573731263135878E-2</v>
      </c>
      <c r="J321" s="26">
        <f>(Inputs!E322-Inputs!E312)/Inputs!E312</f>
        <v>8.2919904922343385E-2</v>
      </c>
      <c r="K321" s="26">
        <f>(Inputs!F322-Inputs!F312)/Inputs!F312</f>
        <v>2.8446965770608661E-2</v>
      </c>
    </row>
    <row r="322" spans="1:11" x14ac:dyDescent="0.2">
      <c r="A322" s="12">
        <v>41402</v>
      </c>
      <c r="B322" s="18">
        <f>LN(Inputs!B323/Inputs!B322)</f>
        <v>6.3843649954223071E-3</v>
      </c>
      <c r="C322" s="18">
        <f>LN(Inputs!C323/Inputs!C322)</f>
        <v>-1.7165906367821058E-3</v>
      </c>
      <c r="D322" s="18">
        <f>LN(Inputs!D323/Inputs!D322)</f>
        <v>8.3146395568080636E-4</v>
      </c>
      <c r="E322" s="18">
        <f>LN(Inputs!E323/Inputs!E322)</f>
        <v>-2.2823897065025818E-3</v>
      </c>
      <c r="F322" s="23">
        <f>LN(Inputs!F323/Inputs!F322)</f>
        <v>-2.260370861410445E-3</v>
      </c>
      <c r="G322" s="26">
        <f>(Inputs!B323-Inputs!B313)/Inputs!B313</f>
        <v>6.5453562146647756E-2</v>
      </c>
      <c r="H322" s="26">
        <f>(Inputs!C323-Inputs!C313)/Inputs!C313</f>
        <v>2.4111129204784244E-3</v>
      </c>
      <c r="I322" s="26">
        <f>(Inputs!D323-Inputs!D313)/Inputs!D313</f>
        <v>1.8771898510133136E-2</v>
      </c>
      <c r="J322" s="26">
        <f>(Inputs!E323-Inputs!E313)/Inputs!E313</f>
        <v>6.8634639256695731E-2</v>
      </c>
      <c r="K322" s="26">
        <f>(Inputs!F323-Inputs!F313)/Inputs!F313</f>
        <v>1.9907908846976102E-2</v>
      </c>
    </row>
    <row r="323" spans="1:11" x14ac:dyDescent="0.2">
      <c r="A323" s="12">
        <v>41403</v>
      </c>
      <c r="B323" s="18">
        <f>LN(Inputs!B324/Inputs!B323)</f>
        <v>-4.7519917625189556E-3</v>
      </c>
      <c r="C323" s="18">
        <f>LN(Inputs!C324/Inputs!C323)</f>
        <v>2.0595972436558032E-3</v>
      </c>
      <c r="D323" s="18">
        <f>LN(Inputs!D324/Inputs!D323)</f>
        <v>1.1076609315918105E-3</v>
      </c>
      <c r="E323" s="18">
        <f>LN(Inputs!E324/Inputs!E323)</f>
        <v>-3.6432550340396675E-3</v>
      </c>
      <c r="F323" s="23">
        <f>LN(Inputs!F324/Inputs!F323)</f>
        <v>7.4539880676755595E-3</v>
      </c>
      <c r="G323" s="26">
        <f>(Inputs!B324-Inputs!B314)/Inputs!B314</f>
        <v>6.6675724192689759E-2</v>
      </c>
      <c r="H323" s="26">
        <f>(Inputs!C324-Inputs!C314)/Inputs!C314</f>
        <v>4.1319670616429298E-3</v>
      </c>
      <c r="I323" s="26">
        <f>(Inputs!D324-Inputs!D314)/Inputs!D314</f>
        <v>2.6128890840701323E-2</v>
      </c>
      <c r="J323" s="26">
        <f>(Inputs!E324-Inputs!E314)/Inputs!E314</f>
        <v>6.5444633440277067E-2</v>
      </c>
      <c r="K323" s="26">
        <f>(Inputs!F324-Inputs!F314)/Inputs!F314</f>
        <v>2.7538694791599792E-2</v>
      </c>
    </row>
    <row r="324" spans="1:11" x14ac:dyDescent="0.2">
      <c r="A324" s="12">
        <v>41404</v>
      </c>
      <c r="B324" s="18">
        <f>LN(Inputs!B325/Inputs!B324)</f>
        <v>8.6110717800092478E-3</v>
      </c>
      <c r="C324" s="18">
        <f>LN(Inputs!C325/Inputs!C324)</f>
        <v>-1.0292335113882081E-3</v>
      </c>
      <c r="D324" s="18">
        <f>LN(Inputs!D325/Inputs!D324)</f>
        <v>-2.1475559276845396E-3</v>
      </c>
      <c r="E324" s="18">
        <f>LN(Inputs!E325/Inputs!E324)</f>
        <v>1.95758540620744E-3</v>
      </c>
      <c r="F324" s="23">
        <f>LN(Inputs!F325/Inputs!F324)</f>
        <v>5.6963840481806562E-3</v>
      </c>
      <c r="G324" s="26">
        <f>(Inputs!B325-Inputs!B315)/Inputs!B315</f>
        <v>7.5077769865285388E-2</v>
      </c>
      <c r="H324" s="26">
        <f>(Inputs!C325-Inputs!C315)/Inputs!C315</f>
        <v>-4.8675862548039723E-3</v>
      </c>
      <c r="I324" s="26">
        <f>(Inputs!D325-Inputs!D315)/Inputs!D315</f>
        <v>2.3709562159856364E-2</v>
      </c>
      <c r="J324" s="26">
        <f>(Inputs!E325-Inputs!E315)/Inputs!E315</f>
        <v>6.4455219902773767E-2</v>
      </c>
      <c r="K324" s="26">
        <f>(Inputs!F325-Inputs!F315)/Inputs!F315</f>
        <v>4.1219140357856399E-2</v>
      </c>
    </row>
    <row r="325" spans="1:11" x14ac:dyDescent="0.2">
      <c r="A325" s="12">
        <v>41405</v>
      </c>
      <c r="B325" s="18">
        <f>LN(Inputs!B326/Inputs!B325)</f>
        <v>1.3869051965024857E-2</v>
      </c>
      <c r="C325" s="18">
        <f>LN(Inputs!C326/Inputs!C325)</f>
        <v>5.1356329536672123E-3</v>
      </c>
      <c r="D325" s="18">
        <f>LN(Inputs!D326/Inputs!D325)</f>
        <v>7.9430408769974037E-3</v>
      </c>
      <c r="E325" s="18">
        <f>LN(Inputs!E326/Inputs!E325)</f>
        <v>1.739293602692839E-3</v>
      </c>
      <c r="F325" s="23">
        <f>LN(Inputs!F326/Inputs!F325)</f>
        <v>5.0992886703241898E-3</v>
      </c>
      <c r="G325" s="26">
        <f>(Inputs!B326-Inputs!B316)/Inputs!B316</f>
        <v>9.1154255776892304E-2</v>
      </c>
      <c r="H325" s="26">
        <f>(Inputs!C326-Inputs!C316)/Inputs!C316</f>
        <v>6.9634885666337056E-3</v>
      </c>
      <c r="I325" s="26">
        <f>(Inputs!D326-Inputs!D316)/Inputs!D316</f>
        <v>3.8805030161621998E-2</v>
      </c>
      <c r="J325" s="26">
        <f>(Inputs!E326-Inputs!E316)/Inputs!E316</f>
        <v>2.8985770191082456E-2</v>
      </c>
      <c r="K325" s="26">
        <f>(Inputs!F326-Inputs!F316)/Inputs!F316</f>
        <v>4.89816850032148E-2</v>
      </c>
    </row>
    <row r="326" spans="1:11" x14ac:dyDescent="0.2">
      <c r="A326" s="12">
        <v>41408</v>
      </c>
      <c r="B326" s="18">
        <f>LN(Inputs!B327/Inputs!B326)</f>
        <v>-2.5656234145972215E-3</v>
      </c>
      <c r="C326" s="18">
        <f>LN(Inputs!C327/Inputs!C326)</f>
        <v>9.1783193274871059E-3</v>
      </c>
      <c r="D326" s="18">
        <f>LN(Inputs!D327/Inputs!D326)</f>
        <v>6.3090418701028713E-3</v>
      </c>
      <c r="E326" s="18">
        <f>LN(Inputs!E327/Inputs!E326)</f>
        <v>5.1998683806168469E-3</v>
      </c>
      <c r="F326" s="23">
        <f>LN(Inputs!F327/Inputs!F326)</f>
        <v>9.001338135639211E-3</v>
      </c>
      <c r="G326" s="26">
        <f>(Inputs!B327-Inputs!B317)/Inputs!B317</f>
        <v>6.6602981623007387E-2</v>
      </c>
      <c r="H326" s="26">
        <f>(Inputs!C327-Inputs!C317)/Inputs!C317</f>
        <v>1.5811600101783195E-2</v>
      </c>
      <c r="I326" s="26">
        <f>(Inputs!D327-Inputs!D317)/Inputs!D317</f>
        <v>3.6344228584816667E-2</v>
      </c>
      <c r="J326" s="26">
        <f>(Inputs!E327-Inputs!E317)/Inputs!E317</f>
        <v>2.6858224368533256E-2</v>
      </c>
      <c r="K326" s="26">
        <f>(Inputs!F327-Inputs!F317)/Inputs!F317</f>
        <v>5.846654803590659E-2</v>
      </c>
    </row>
    <row r="327" spans="1:11" x14ac:dyDescent="0.2">
      <c r="A327" s="12">
        <v>41409</v>
      </c>
      <c r="B327" s="18">
        <f>LN(Inputs!B328/Inputs!B327)</f>
        <v>-1.4785299251867379E-3</v>
      </c>
      <c r="C327" s="18">
        <f>LN(Inputs!C328/Inputs!C327)</f>
        <v>2.3658863514844385E-3</v>
      </c>
      <c r="D327" s="18">
        <f>LN(Inputs!D328/Inputs!D327)</f>
        <v>6.8810642193487415E-3</v>
      </c>
      <c r="E327" s="18">
        <f>LN(Inputs!E328/Inputs!E327)</f>
        <v>6.2976070294129922E-3</v>
      </c>
      <c r="F327" s="23">
        <f>LN(Inputs!F328/Inputs!F327)</f>
        <v>1.4732803871366629E-2</v>
      </c>
      <c r="G327" s="26">
        <f>(Inputs!B328-Inputs!B318)/Inputs!B318</f>
        <v>5.8312724640804454E-2</v>
      </c>
      <c r="H327" s="26">
        <f>(Inputs!C328-Inputs!C318)/Inputs!C318</f>
        <v>3.1322911540024472E-3</v>
      </c>
      <c r="I327" s="26">
        <f>(Inputs!D328-Inputs!D318)/Inputs!D318</f>
        <v>4.290873471040537E-2</v>
      </c>
      <c r="J327" s="26">
        <f>(Inputs!E328-Inputs!E318)/Inputs!E318</f>
        <v>2.8981709595867194E-2</v>
      </c>
      <c r="K327" s="26">
        <f>(Inputs!F328-Inputs!F318)/Inputs!F318</f>
        <v>6.0884346454777569E-2</v>
      </c>
    </row>
    <row r="328" spans="1:11" x14ac:dyDescent="0.2">
      <c r="A328" s="12">
        <v>41410</v>
      </c>
      <c r="B328" s="18">
        <f>LN(Inputs!B329/Inputs!B328)</f>
        <v>-3.4152007131481255E-2</v>
      </c>
      <c r="C328" s="18">
        <f>LN(Inputs!C329/Inputs!C328)</f>
        <v>-1.4365544594011617E-2</v>
      </c>
      <c r="D328" s="18">
        <f>LN(Inputs!D329/Inputs!D328)</f>
        <v>-5.9926673529312234E-3</v>
      </c>
      <c r="E328" s="18">
        <f>LN(Inputs!E329/Inputs!E328)</f>
        <v>-2.5105746831614571E-2</v>
      </c>
      <c r="F328" s="23">
        <f>LN(Inputs!F329/Inputs!F328)</f>
        <v>-1.9334726794906134E-3</v>
      </c>
      <c r="G328" s="26">
        <f>(Inputs!B329-Inputs!B319)/Inputs!B319</f>
        <v>2.5908784825191086E-2</v>
      </c>
      <c r="H328" s="26">
        <f>(Inputs!C329-Inputs!C319)/Inputs!C319</f>
        <v>-4.5172224022655087E-3</v>
      </c>
      <c r="I328" s="26">
        <f>(Inputs!D329-Inputs!D319)/Inputs!D319</f>
        <v>2.6573940136372855E-2</v>
      </c>
      <c r="J328" s="26">
        <f>(Inputs!E329-Inputs!E319)/Inputs!E319</f>
        <v>-8.0039514757582562E-3</v>
      </c>
      <c r="K328" s="26">
        <f>(Inputs!F329-Inputs!F319)/Inputs!F319</f>
        <v>6.0666543006254348E-2</v>
      </c>
    </row>
    <row r="329" spans="1:11" x14ac:dyDescent="0.2">
      <c r="A329" s="12">
        <v>41411</v>
      </c>
      <c r="B329" s="18">
        <f>LN(Inputs!B330/Inputs!B329)</f>
        <v>1.5126062341478876E-2</v>
      </c>
      <c r="C329" s="18">
        <f>LN(Inputs!C330/Inputs!C329)</f>
        <v>-4.8061558173102372E-3</v>
      </c>
      <c r="D329" s="18">
        <f>LN(Inputs!D330/Inputs!D329)</f>
        <v>4.0898184468495776E-3</v>
      </c>
      <c r="E329" s="18">
        <f>LN(Inputs!E330/Inputs!E329)</f>
        <v>1.1482070818754121E-2</v>
      </c>
      <c r="F329" s="23">
        <f>LN(Inputs!F330/Inputs!F329)</f>
        <v>9.3560809513103041E-3</v>
      </c>
      <c r="G329" s="26">
        <f>(Inputs!B330-Inputs!B320)/Inputs!B320</f>
        <v>4.5312296622584187E-2</v>
      </c>
      <c r="H329" s="26">
        <f>(Inputs!C330-Inputs!C320)/Inputs!C320</f>
        <v>-1.4246939538010369E-2</v>
      </c>
      <c r="I329" s="26">
        <f>(Inputs!D330-Inputs!D320)/Inputs!D320</f>
        <v>2.4816977695944868E-2</v>
      </c>
      <c r="J329" s="26">
        <f>(Inputs!E330-Inputs!E320)/Inputs!E320</f>
        <v>-1.5241429718479511E-3</v>
      </c>
      <c r="K329" s="26">
        <f>(Inputs!F330-Inputs!F320)/Inputs!F320</f>
        <v>8.2179020492249677E-2</v>
      </c>
    </row>
    <row r="330" spans="1:11" x14ac:dyDescent="0.2">
      <c r="A330" s="12">
        <v>41412</v>
      </c>
      <c r="B330" s="18">
        <f>LN(Inputs!B331/Inputs!B330)</f>
        <v>3.4030915884746223E-3</v>
      </c>
      <c r="C330" s="18">
        <f>LN(Inputs!C331/Inputs!C330)</f>
        <v>1.1462045246473452E-2</v>
      </c>
      <c r="D330" s="18">
        <f>LN(Inputs!D331/Inputs!D330)</f>
        <v>7.7245254490870838E-3</v>
      </c>
      <c r="E330" s="18">
        <f>LN(Inputs!E331/Inputs!E330)</f>
        <v>4.0445488955688494E-3</v>
      </c>
      <c r="F330" s="23">
        <f>LN(Inputs!F331/Inputs!F330)</f>
        <v>1.1708804860199382E-2</v>
      </c>
      <c r="G330" s="26">
        <f>(Inputs!B331-Inputs!B321)/Inputs!B321</f>
        <v>3.1765223365719131E-2</v>
      </c>
      <c r="H330" s="26">
        <f>(Inputs!C331-Inputs!C321)/Inputs!C321</f>
        <v>6.808646280530167E-4</v>
      </c>
      <c r="I330" s="26">
        <f>(Inputs!D331-Inputs!D321)/Inputs!D321</f>
        <v>2.9105140172072861E-2</v>
      </c>
      <c r="J330" s="26">
        <f>(Inputs!E331-Inputs!E321)/Inputs!E321</f>
        <v>7.4207554095932675E-3</v>
      </c>
      <c r="K330" s="26">
        <f>(Inputs!F331-Inputs!F321)/Inputs!F321</f>
        <v>6.4527347329126516E-2</v>
      </c>
    </row>
    <row r="331" spans="1:11" x14ac:dyDescent="0.2">
      <c r="A331" s="12">
        <v>41415</v>
      </c>
      <c r="B331" s="18">
        <f>LN(Inputs!B332/Inputs!B331)</f>
        <v>6.0578037531836861E-3</v>
      </c>
      <c r="C331" s="18">
        <f>LN(Inputs!C332/Inputs!C331)</f>
        <v>1.2004534428328403E-2</v>
      </c>
      <c r="D331" s="18">
        <f>LN(Inputs!D332/Inputs!D331)</f>
        <v>2.699133823175249E-4</v>
      </c>
      <c r="E331" s="18">
        <f>LN(Inputs!E332/Inputs!E331)</f>
        <v>8.3694721316858074E-3</v>
      </c>
      <c r="F331" s="23">
        <f>LN(Inputs!F332/Inputs!F331)</f>
        <v>5.4123233785011095E-4</v>
      </c>
      <c r="G331" s="26">
        <f>(Inputs!B332-Inputs!B322)/Inputs!B322</f>
        <v>1.0558647411541234E-2</v>
      </c>
      <c r="H331" s="26">
        <f>(Inputs!C332-Inputs!C322)/Inputs!C322</f>
        <v>2.0495701381234081E-2</v>
      </c>
      <c r="I331" s="26">
        <f>(Inputs!D332-Inputs!D322)/Inputs!D322</f>
        <v>2.7384555006752978E-2</v>
      </c>
      <c r="J331" s="26">
        <f>(Inputs!E332-Inputs!E322)/Inputs!E322</f>
        <v>8.0916162871662867E-3</v>
      </c>
      <c r="K331" s="26">
        <f>(Inputs!F332-Inputs!F322)/Inputs!F322</f>
        <v>6.1195473058009264E-2</v>
      </c>
    </row>
    <row r="332" spans="1:11" x14ac:dyDescent="0.2">
      <c r="A332" s="12">
        <v>41416</v>
      </c>
      <c r="B332" s="18">
        <f>LN(Inputs!B333/Inputs!B332)</f>
        <v>-1.2345741972414562E-3</v>
      </c>
      <c r="C332" s="18">
        <f>LN(Inputs!C333/Inputs!C332)</f>
        <v>5.0293718720045765E-3</v>
      </c>
      <c r="D332" s="18">
        <f>LN(Inputs!D333/Inputs!D332)</f>
        <v>-2.4996176346841841E-3</v>
      </c>
      <c r="E332" s="18">
        <f>LN(Inputs!E333/Inputs!E332)</f>
        <v>7.3624870090396571E-3</v>
      </c>
      <c r="F332" s="23">
        <f>LN(Inputs!F333/Inputs!F332)</f>
        <v>-8.1194241529188211E-4</v>
      </c>
      <c r="G332" s="26">
        <f>(Inputs!B333-Inputs!B323)/Inputs!B323</f>
        <v>2.8885187513063254E-3</v>
      </c>
      <c r="H332" s="26">
        <f>(Inputs!C333-Inputs!C323)/Inputs!C323</f>
        <v>2.7403199790255697E-2</v>
      </c>
      <c r="I332" s="26">
        <f>(Inputs!D333-Inputs!D323)/Inputs!D323</f>
        <v>2.3967946888799153E-2</v>
      </c>
      <c r="J332" s="26">
        <f>(Inputs!E333-Inputs!E323)/Inputs!E323</f>
        <v>1.7861574931232291E-2</v>
      </c>
      <c r="K332" s="26">
        <f>(Inputs!F333-Inputs!F323)/Inputs!F323</f>
        <v>6.2733652470569029E-2</v>
      </c>
    </row>
    <row r="333" spans="1:11" x14ac:dyDescent="0.2">
      <c r="A333" s="12">
        <v>41417</v>
      </c>
      <c r="B333" s="18">
        <f>LN(Inputs!B334/Inputs!B333)</f>
        <v>-2.9953395583178087E-3</v>
      </c>
      <c r="C333" s="18">
        <f>LN(Inputs!C334/Inputs!C333)</f>
        <v>9.1552195981141494E-3</v>
      </c>
      <c r="D333" s="18">
        <f>LN(Inputs!D334/Inputs!D333)</f>
        <v>1.130089471281444E-2</v>
      </c>
      <c r="E333" s="18">
        <f>LN(Inputs!E334/Inputs!E333)</f>
        <v>6.4503631675051996E-3</v>
      </c>
      <c r="F333" s="23">
        <f>LN(Inputs!F334/Inputs!F333)</f>
        <v>-8.1263418910648374E-4</v>
      </c>
      <c r="G333" s="26">
        <f>(Inputs!B334-Inputs!B324)/Inputs!B324</f>
        <v>4.651793355018469E-3</v>
      </c>
      <c r="H333" s="26">
        <f>(Inputs!C334-Inputs!C324)/Inputs!C324</f>
        <v>3.4719189958076373E-2</v>
      </c>
      <c r="I333" s="26">
        <f>(Inputs!D334-Inputs!D324)/Inputs!D324</f>
        <v>3.4458868930888752E-2</v>
      </c>
      <c r="J333" s="26">
        <f>(Inputs!E334-Inputs!E324)/Inputs!E324</f>
        <v>2.8187506387478502E-2</v>
      </c>
      <c r="K333" s="26">
        <f>(Inputs!F334-Inputs!F324)/Inputs!F324</f>
        <v>5.3984646991109123E-2</v>
      </c>
    </row>
    <row r="334" spans="1:11" x14ac:dyDescent="0.2">
      <c r="A334" s="12">
        <v>41418</v>
      </c>
      <c r="B334" s="18">
        <f>LN(Inputs!B335/Inputs!B334)</f>
        <v>3.4501635723153063E-3</v>
      </c>
      <c r="C334" s="18">
        <f>LN(Inputs!C335/Inputs!C334)</f>
        <v>1.0057017743896998E-2</v>
      </c>
      <c r="D334" s="18">
        <f>LN(Inputs!D335/Inputs!D334)</f>
        <v>1.8711785425997772E-3</v>
      </c>
      <c r="E334" s="18">
        <f>LN(Inputs!E335/Inputs!E334)</f>
        <v>1.5152231696641262E-2</v>
      </c>
      <c r="F334" s="23">
        <f>LN(Inputs!F335/Inputs!F334)</f>
        <v>-1.3642806106544184E-2</v>
      </c>
      <c r="G334" s="26">
        <f>(Inputs!B335-Inputs!B325)/Inputs!B325</f>
        <v>-5.1976588123708335E-4</v>
      </c>
      <c r="H334" s="26">
        <f>(Inputs!C335-Inputs!C325)/Inputs!C325</f>
        <v>4.6254168570237827E-2</v>
      </c>
      <c r="I334" s="26">
        <f>(Inputs!D335-Inputs!D325)/Inputs!D325</f>
        <v>3.862444901944425E-2</v>
      </c>
      <c r="J334" s="26">
        <f>(Inputs!E335-Inputs!E325)/Inputs!E325</f>
        <v>4.1843974859505098E-2</v>
      </c>
      <c r="K334" s="26">
        <f>(Inputs!F335-Inputs!F325)/Inputs!F325</f>
        <v>3.37972704164465E-2</v>
      </c>
    </row>
    <row r="335" spans="1:11" x14ac:dyDescent="0.2">
      <c r="A335" s="12">
        <v>41419</v>
      </c>
      <c r="B335" s="18">
        <f>LN(Inputs!B336/Inputs!B335)</f>
        <v>-1.6907278347850301E-3</v>
      </c>
      <c r="C335" s="18">
        <f>LN(Inputs!C336/Inputs!C335)</f>
        <v>-2.3815002045738136E-3</v>
      </c>
      <c r="D335" s="18">
        <f>LN(Inputs!D336/Inputs!D335)</f>
        <v>5.3399638361665278E-4</v>
      </c>
      <c r="E335" s="18">
        <f>LN(Inputs!E336/Inputs!E335)</f>
        <v>1.9886488856416932E-3</v>
      </c>
      <c r="F335" s="23">
        <f>LN(Inputs!F336/Inputs!F335)</f>
        <v>2.7474844430450221E-4</v>
      </c>
      <c r="G335" s="26">
        <f>(Inputs!B336-Inputs!B326)/Inputs!B326</f>
        <v>-1.5951092878893635E-2</v>
      </c>
      <c r="H335" s="26">
        <f>(Inputs!C336-Inputs!C326)/Inputs!C326</f>
        <v>3.8418823231002007E-2</v>
      </c>
      <c r="I335" s="26">
        <f>(Inputs!D336-Inputs!D326)/Inputs!D326</f>
        <v>3.0957671085767142E-2</v>
      </c>
      <c r="J335" s="26">
        <f>(Inputs!E336-Inputs!E326)/Inputs!E326</f>
        <v>4.2103796551254104E-2</v>
      </c>
      <c r="K335" s="26">
        <f>(Inputs!F336-Inputs!F326)/Inputs!F326</f>
        <v>2.8821686004394557E-2</v>
      </c>
    </row>
    <row r="336" spans="1:11" x14ac:dyDescent="0.2">
      <c r="A336" s="12">
        <v>41423</v>
      </c>
      <c r="B336" s="18">
        <f>LN(Inputs!B337/Inputs!B336)</f>
        <v>3.9040769452754762E-4</v>
      </c>
      <c r="C336" s="18">
        <f>LN(Inputs!C337/Inputs!C336)</f>
        <v>1.6450220706098941E-4</v>
      </c>
      <c r="D336" s="18">
        <f>LN(Inputs!D337/Inputs!D336)</f>
        <v>4.6680851028628977E-4</v>
      </c>
      <c r="E336" s="18">
        <f>LN(Inputs!E337/Inputs!E336)</f>
        <v>4.5292747512497341E-3</v>
      </c>
      <c r="F336" s="23">
        <f>LN(Inputs!F337/Inputs!F336)</f>
        <v>-3.8526485932289735E-3</v>
      </c>
      <c r="G336" s="26">
        <f>(Inputs!B337-Inputs!B327)/Inputs!B327</f>
        <v>-1.3037910088377225E-2</v>
      </c>
      <c r="H336" s="26">
        <f>(Inputs!C337-Inputs!C327)/Inputs!C327</f>
        <v>2.9100764592314574E-2</v>
      </c>
      <c r="I336" s="26">
        <f>(Inputs!D337-Inputs!D327)/Inputs!D327</f>
        <v>2.4952135738246162E-2</v>
      </c>
      <c r="J336" s="26">
        <f>(Inputs!E337-Inputs!E327)/Inputs!E327</f>
        <v>4.1405202646638002E-2</v>
      </c>
      <c r="K336" s="26">
        <f>(Inputs!F337-Inputs!F327)/Inputs!F327</f>
        <v>1.5681856223439802E-2</v>
      </c>
    </row>
    <row r="337" spans="1:11" x14ac:dyDescent="0.2">
      <c r="A337" s="12">
        <v>41424</v>
      </c>
      <c r="B337" s="18">
        <f>LN(Inputs!B338/Inputs!B337)</f>
        <v>-5.9394936119238646E-3</v>
      </c>
      <c r="C337" s="18">
        <f>LN(Inputs!C338/Inputs!C337)</f>
        <v>1.0060231762003819E-2</v>
      </c>
      <c r="D337" s="18">
        <f>LN(Inputs!D338/Inputs!D337)</f>
        <v>6.3826356643978512E-3</v>
      </c>
      <c r="E337" s="18">
        <f>LN(Inputs!E338/Inputs!E337)</f>
        <v>-1.1356635610238135E-2</v>
      </c>
      <c r="F337" s="23">
        <f>LN(Inputs!F338/Inputs!F337)</f>
        <v>-3.3137614667523266E-3</v>
      </c>
      <c r="G337" s="26">
        <f>(Inputs!B338-Inputs!B328)/Inputs!B328</f>
        <v>-1.7430906348141945E-2</v>
      </c>
      <c r="H337" s="26">
        <f>(Inputs!C338-Inputs!C328)/Inputs!C328</f>
        <v>3.7049562519757662E-2</v>
      </c>
      <c r="I337" s="26">
        <f>(Inputs!D338-Inputs!D328)/Inputs!D328</f>
        <v>2.4441397620141088E-2</v>
      </c>
      <c r="J337" s="26">
        <f>(Inputs!E338-Inputs!E328)/Inputs!E328</f>
        <v>2.3181320254506949E-2</v>
      </c>
      <c r="K337" s="26">
        <f>(Inputs!F338-Inputs!F328)/Inputs!F328</f>
        <v>-2.4833103274149193E-3</v>
      </c>
    </row>
    <row r="338" spans="1:11" x14ac:dyDescent="0.2">
      <c r="A338" s="12">
        <v>41425</v>
      </c>
      <c r="B338" s="18">
        <f>LN(Inputs!B339/Inputs!B338)</f>
        <v>2.7456419846587578E-3</v>
      </c>
      <c r="C338" s="18">
        <f>LN(Inputs!C339/Inputs!C338)</f>
        <v>4.2227775394750632E-3</v>
      </c>
      <c r="D338" s="18">
        <f>LN(Inputs!D339/Inputs!D338)</f>
        <v>1.6141356115311263E-2</v>
      </c>
      <c r="E338" s="18">
        <f>LN(Inputs!E339/Inputs!E338)</f>
        <v>2.1638026707716711E-3</v>
      </c>
      <c r="F338" s="23">
        <f>LN(Inputs!F339/Inputs!F338)</f>
        <v>2.4863988567500224E-3</v>
      </c>
      <c r="G338" s="26">
        <f>(Inputs!B339-Inputs!B329)/Inputs!B329</f>
        <v>1.950073883191538E-2</v>
      </c>
      <c r="H338" s="26">
        <f>(Inputs!C339-Inputs!C329)/Inputs!C329</f>
        <v>5.6506852799758277E-2</v>
      </c>
      <c r="I338" s="26">
        <f>(Inputs!D339-Inputs!D329)/Inputs!D329</f>
        <v>4.7369213919823419E-2</v>
      </c>
      <c r="J338" s="26">
        <f>(Inputs!E339-Inputs!E329)/Inputs!E329</f>
        <v>5.1466929011259696E-2</v>
      </c>
      <c r="K338" s="26">
        <f>(Inputs!F339-Inputs!F329)/Inputs!F329</f>
        <v>1.9353430430297911E-3</v>
      </c>
    </row>
    <row r="339" spans="1:11" x14ac:dyDescent="0.2">
      <c r="A339" s="12">
        <v>41426</v>
      </c>
      <c r="B339" s="18">
        <f>LN(Inputs!B340/Inputs!B339)</f>
        <v>1.4710499556573668E-2</v>
      </c>
      <c r="C339" s="18">
        <f>LN(Inputs!C340/Inputs!C339)</f>
        <v>1.4481276488996251E-2</v>
      </c>
      <c r="D339" s="18">
        <f>LN(Inputs!D340/Inputs!D339)</f>
        <v>8.8197508046414293E-3</v>
      </c>
      <c r="E339" s="18">
        <f>LN(Inputs!E340/Inputs!E339)</f>
        <v>8.9058415230557179E-3</v>
      </c>
      <c r="F339" s="23">
        <f>LN(Inputs!F340/Inputs!F339)</f>
        <v>-9.1478367670538643E-3</v>
      </c>
      <c r="G339" s="26">
        <f>(Inputs!B340-Inputs!B330)/Inputs!B330</f>
        <v>1.9077160283509739E-2</v>
      </c>
      <c r="H339" s="26">
        <f>(Inputs!C340-Inputs!C330)/Inputs!C330</f>
        <v>7.7081939669492242E-2</v>
      </c>
      <c r="I339" s="26">
        <f>(Inputs!D340-Inputs!D330)/Inputs!D330</f>
        <v>5.2334933957378725E-2</v>
      </c>
      <c r="J339" s="26">
        <f>(Inputs!E340-Inputs!E330)/Inputs!E330</f>
        <v>4.8761595381424029E-2</v>
      </c>
      <c r="K339" s="26">
        <f>(Inputs!F340-Inputs!F330)/Inputs!F330</f>
        <v>-1.6433910401276512E-2</v>
      </c>
    </row>
    <row r="340" spans="1:11" x14ac:dyDescent="0.2">
      <c r="A340" s="12">
        <v>41429</v>
      </c>
      <c r="B340" s="18">
        <f>LN(Inputs!B341/Inputs!B340)</f>
        <v>-9.8262685439681648E-3</v>
      </c>
      <c r="C340" s="18">
        <f>LN(Inputs!C341/Inputs!C340)</f>
        <v>5.5755329782890359E-3</v>
      </c>
      <c r="D340" s="18">
        <f>LN(Inputs!D341/Inputs!D340)</f>
        <v>-6.1984228222090407E-3</v>
      </c>
      <c r="E340" s="18">
        <f>LN(Inputs!E341/Inputs!E340)</f>
        <v>8.247992052522116E-3</v>
      </c>
      <c r="F340" s="23">
        <f>LN(Inputs!F341/Inputs!F340)</f>
        <v>4.7230490534756362E-3</v>
      </c>
      <c r="G340" s="26">
        <f>(Inputs!B341-Inputs!B331)/Inputs!B331</f>
        <v>5.6842069599057623E-3</v>
      </c>
      <c r="H340" s="26">
        <f>(Inputs!C341-Inputs!C331)/Inputs!C331</f>
        <v>7.076030805306216E-2</v>
      </c>
      <c r="I340" s="26">
        <f>(Inputs!D341-Inputs!D331)/Inputs!D331</f>
        <v>3.778485415385844E-2</v>
      </c>
      <c r="J340" s="26">
        <f>(Inputs!E341-Inputs!E331)/Inputs!E331</f>
        <v>5.31792833783441E-2</v>
      </c>
      <c r="K340" s="26">
        <f>(Inputs!F341-Inputs!F331)/Inputs!F331</f>
        <v>-2.3280919311931571E-2</v>
      </c>
    </row>
    <row r="341" spans="1:11" x14ac:dyDescent="0.2">
      <c r="A341" s="12">
        <v>41430</v>
      </c>
      <c r="B341" s="18">
        <f>LN(Inputs!B342/Inputs!B341)</f>
        <v>3.3725138522002263E-3</v>
      </c>
      <c r="C341" s="18">
        <f>LN(Inputs!C342/Inputs!C341)</f>
        <v>-5.2560563607339083E-3</v>
      </c>
      <c r="D341" s="18">
        <f>LN(Inputs!D342/Inputs!D341)</f>
        <v>-1.0262667863514178E-2</v>
      </c>
      <c r="E341" s="18">
        <f>LN(Inputs!E342/Inputs!E341)</f>
        <v>-7.254194290766092E-3</v>
      </c>
      <c r="F341" s="23">
        <f>LN(Inputs!F342/Inputs!F341)</f>
        <v>4.4247877135782532E-3</v>
      </c>
      <c r="G341" s="26">
        <f>(Inputs!B342-Inputs!B332)/Inputs!B332</f>
        <v>2.9872759567525294E-3</v>
      </c>
      <c r="H341" s="26">
        <f>(Inputs!C342-Inputs!C332)/Inputs!C332</f>
        <v>5.2436943509234633E-2</v>
      </c>
      <c r="I341" s="26">
        <f>(Inputs!D342-Inputs!D332)/Inputs!D332</f>
        <v>2.6911662765817943E-2</v>
      </c>
      <c r="J341" s="26">
        <f>(Inputs!E342-Inputs!E332)/Inputs!E332</f>
        <v>3.6852634736361564E-2</v>
      </c>
      <c r="K341" s="26">
        <f>(Inputs!F342-Inputs!F332)/Inputs!F332</f>
        <v>-1.9480401691849069E-2</v>
      </c>
    </row>
    <row r="342" spans="1:11" x14ac:dyDescent="0.2">
      <c r="A342" s="12">
        <v>41431</v>
      </c>
      <c r="B342" s="18">
        <f>LN(Inputs!B343/Inputs!B342)</f>
        <v>5.9390727031393403E-3</v>
      </c>
      <c r="C342" s="18">
        <f>LN(Inputs!C343/Inputs!C342)</f>
        <v>-3.9926638284406928E-4</v>
      </c>
      <c r="D342" s="18">
        <f>LN(Inputs!D343/Inputs!D342)</f>
        <v>4.6839437047346182E-3</v>
      </c>
      <c r="E342" s="18">
        <f>LN(Inputs!E343/Inputs!E342)</f>
        <v>4.4648581509619091E-3</v>
      </c>
      <c r="F342" s="23">
        <f>LN(Inputs!F343/Inputs!F342)</f>
        <v>-2.2886916185662524E-2</v>
      </c>
      <c r="G342" s="26">
        <f>(Inputs!B343-Inputs!B333)/Inputs!B333</f>
        <v>1.0208221811440868E-2</v>
      </c>
      <c r="H342" s="26">
        <f>(Inputs!C343-Inputs!C333)/Inputs!C333</f>
        <v>4.6739123750981611E-2</v>
      </c>
      <c r="I342" s="26">
        <f>(Inputs!D343-Inputs!D333)/Inputs!D333</f>
        <v>3.4315105390601598E-2</v>
      </c>
      <c r="J342" s="26">
        <f>(Inputs!E343-Inputs!E333)/Inputs!E333</f>
        <v>3.3852569257637938E-2</v>
      </c>
      <c r="K342" s="26">
        <f>(Inputs!F343-Inputs!F333)/Inputs!F333</f>
        <v>-4.0888188603106737E-2</v>
      </c>
    </row>
    <row r="343" spans="1:11" x14ac:dyDescent="0.2">
      <c r="A343" s="12">
        <v>41432</v>
      </c>
      <c r="B343" s="18">
        <f>LN(Inputs!B344/Inputs!B343)</f>
        <v>-2.4488166291712328E-3</v>
      </c>
      <c r="C343" s="18">
        <f>LN(Inputs!C344/Inputs!C343)</f>
        <v>-3.440644088298386E-3</v>
      </c>
      <c r="D343" s="18">
        <f>LN(Inputs!D344/Inputs!D343)</f>
        <v>-3.3623672584466818E-3</v>
      </c>
      <c r="E343" s="18">
        <f>LN(Inputs!E344/Inputs!E343)</f>
        <v>2.5147986185284944E-3</v>
      </c>
      <c r="F343" s="23">
        <f>LN(Inputs!F344/Inputs!F343)</f>
        <v>-2.8226219285365094E-4</v>
      </c>
      <c r="G343" s="26">
        <f>(Inputs!B344-Inputs!B334)/Inputs!B334</f>
        <v>1.0760474663550472E-2</v>
      </c>
      <c r="H343" s="26">
        <f>(Inputs!C344-Inputs!C334)/Inputs!C334</f>
        <v>3.3637228500114483E-2</v>
      </c>
      <c r="I343" s="26">
        <f>(Inputs!D344-Inputs!D334)/Inputs!D334</f>
        <v>1.9259325226336565E-2</v>
      </c>
      <c r="J343" s="26">
        <f>(Inputs!E344-Inputs!E334)/Inputs!E334</f>
        <v>2.9791771743927577E-2</v>
      </c>
      <c r="K343" s="26">
        <f>(Inputs!F344-Inputs!F334)/Inputs!F334</f>
        <v>-4.0379367636797968E-2</v>
      </c>
    </row>
    <row r="344" spans="1:11" x14ac:dyDescent="0.2">
      <c r="A344" s="12">
        <v>41433</v>
      </c>
      <c r="B344" s="18">
        <f>LN(Inputs!B345/Inputs!B344)</f>
        <v>-3.9548672256871663E-2</v>
      </c>
      <c r="C344" s="18">
        <f>LN(Inputs!C345/Inputs!C344)</f>
        <v>-1.3882415797273099E-2</v>
      </c>
      <c r="D344" s="18">
        <f>LN(Inputs!D345/Inputs!D344)</f>
        <v>3.3017433113363128E-4</v>
      </c>
      <c r="E344" s="18">
        <f>LN(Inputs!E345/Inputs!E344)</f>
        <v>-3.4743057161651048E-2</v>
      </c>
      <c r="F344" s="23">
        <f>LN(Inputs!F345/Inputs!F344)</f>
        <v>1.1791359937424877E-2</v>
      </c>
      <c r="G344" s="26">
        <f>(Inputs!B345-Inputs!B335)/Inputs!B335</f>
        <v>-3.177990151730354E-2</v>
      </c>
      <c r="H344" s="26">
        <f>(Inputs!C345-Inputs!C335)/Inputs!C335</f>
        <v>9.1863762525817173E-3</v>
      </c>
      <c r="I344" s="26">
        <f>(Inputs!D345-Inputs!D335)/Inputs!D335</f>
        <v>1.7689851906669211E-2</v>
      </c>
      <c r="J344" s="26">
        <f>(Inputs!E345-Inputs!E335)/Inputs!E335</f>
        <v>-2.0329188529861757E-2</v>
      </c>
      <c r="K344" s="26">
        <f>(Inputs!F345-Inputs!F335)/Inputs!F335</f>
        <v>-1.5659181072296521E-2</v>
      </c>
    </row>
    <row r="345" spans="1:11" x14ac:dyDescent="0.2">
      <c r="A345" s="12">
        <v>41436</v>
      </c>
      <c r="B345" s="18">
        <f>LN(Inputs!B346/Inputs!B345)</f>
        <v>-2.4185766884875195E-2</v>
      </c>
      <c r="C345" s="18">
        <f>LN(Inputs!C346/Inputs!C345)</f>
        <v>-1.8704481852050502E-2</v>
      </c>
      <c r="D345" s="18">
        <f>LN(Inputs!D346/Inputs!D345)</f>
        <v>-2.0070456918492369E-2</v>
      </c>
      <c r="E345" s="18">
        <f>LN(Inputs!E346/Inputs!E345)</f>
        <v>-7.3227811860945005E-3</v>
      </c>
      <c r="F345" s="23">
        <f>LN(Inputs!F346/Inputs!F345)</f>
        <v>-5.5837217233499134E-4</v>
      </c>
      <c r="G345" s="26">
        <f>(Inputs!B346-Inputs!B336)/Inputs!B336</f>
        <v>-5.3316904397321195E-2</v>
      </c>
      <c r="H345" s="26">
        <f>(Inputs!C346-Inputs!C336)/Inputs!C336</f>
        <v>-7.1528393049620585E-3</v>
      </c>
      <c r="I345" s="26">
        <f>(Inputs!D346-Inputs!D336)/Inputs!D336</f>
        <v>-3.0645404126330949E-3</v>
      </c>
      <c r="J345" s="26">
        <f>(Inputs!E346-Inputs!E336)/Inputs!E336</f>
        <v>-2.9408986230002529E-2</v>
      </c>
      <c r="K345" s="26">
        <f>(Inputs!F346-Inputs!F336)/Inputs!F336</f>
        <v>-1.6478914186652056E-2</v>
      </c>
    </row>
    <row r="346" spans="1:11" x14ac:dyDescent="0.2">
      <c r="A346" s="12">
        <v>41437</v>
      </c>
      <c r="B346" s="18">
        <f>LN(Inputs!B347/Inputs!B346)</f>
        <v>8.0134466295619083E-3</v>
      </c>
      <c r="C346" s="18">
        <f>LN(Inputs!C347/Inputs!C346)</f>
        <v>1.2835586785792811E-2</v>
      </c>
      <c r="D346" s="18">
        <f>LN(Inputs!D347/Inputs!D346)</f>
        <v>9.0515642029679825E-3</v>
      </c>
      <c r="E346" s="18">
        <f>LN(Inputs!E347/Inputs!E346)</f>
        <v>1.1074310018770092E-2</v>
      </c>
      <c r="F346" s="23">
        <f>LN(Inputs!F347/Inputs!F346)</f>
        <v>6.1243903157976896E-3</v>
      </c>
      <c r="G346" s="26">
        <f>(Inputs!B347-Inputs!B337)/Inputs!B337</f>
        <v>-4.6072726053956986E-2</v>
      </c>
      <c r="H346" s="26">
        <f>(Inputs!C347-Inputs!C337)/Inputs!C337</f>
        <v>5.5076527315444648E-3</v>
      </c>
      <c r="I346" s="26">
        <f>(Inputs!D347-Inputs!D337)/Inputs!D337</f>
        <v>5.5307483886062108E-3</v>
      </c>
      <c r="J346" s="26">
        <f>(Inputs!E347-Inputs!E337)/Inputs!E337</f>
        <v>-2.3035599545868299E-2</v>
      </c>
      <c r="K346" s="26">
        <f>(Inputs!F347-Inputs!F337)/Inputs!F337</f>
        <v>-6.6171723587658852E-3</v>
      </c>
    </row>
    <row r="347" spans="1:11" x14ac:dyDescent="0.2">
      <c r="A347" s="12">
        <v>41438</v>
      </c>
      <c r="B347" s="18">
        <f>LN(Inputs!B348/Inputs!B347)</f>
        <v>-9.8030505426969314E-3</v>
      </c>
      <c r="C347" s="18">
        <f>LN(Inputs!C348/Inputs!C347)</f>
        <v>1.4704601884118677E-3</v>
      </c>
      <c r="D347" s="18">
        <f>LN(Inputs!D348/Inputs!D347)</f>
        <v>5.7237148015687397E-3</v>
      </c>
      <c r="E347" s="18">
        <f>LN(Inputs!E348/Inputs!E347)</f>
        <v>-2.7728926607376134E-3</v>
      </c>
      <c r="F347" s="23">
        <f>LN(Inputs!F348/Inputs!F347)</f>
        <v>-1.8487791558569076E-2</v>
      </c>
      <c r="G347" s="26">
        <f>(Inputs!B348-Inputs!B338)/Inputs!B338</f>
        <v>-4.9751167874273916E-2</v>
      </c>
      <c r="H347" s="26">
        <f>(Inputs!C348-Inputs!C338)/Inputs!C338</f>
        <v>-3.0924390298885255E-3</v>
      </c>
      <c r="I347" s="26">
        <f>(Inputs!D348-Inputs!D338)/Inputs!D338</f>
        <v>4.8684014413524056E-3</v>
      </c>
      <c r="J347" s="26">
        <f>(Inputs!E348-Inputs!E338)/Inputs!E338</f>
        <v>-1.4613493376450973E-2</v>
      </c>
      <c r="K347" s="26">
        <f>(Inputs!F348-Inputs!F338)/Inputs!F338</f>
        <v>-2.1577005754843392E-2</v>
      </c>
    </row>
    <row r="348" spans="1:11" x14ac:dyDescent="0.2">
      <c r="A348" s="12">
        <v>41439</v>
      </c>
      <c r="B348" s="18">
        <f>LN(Inputs!B349/Inputs!B348)</f>
        <v>-6.0116969452120627E-3</v>
      </c>
      <c r="C348" s="18">
        <f>LN(Inputs!C349/Inputs!C348)</f>
        <v>-8.8554628906361791E-3</v>
      </c>
      <c r="D348" s="18">
        <f>LN(Inputs!D349/Inputs!D348)</f>
        <v>3.2467661622845273E-3</v>
      </c>
      <c r="E348" s="18">
        <f>LN(Inputs!E349/Inputs!E348)</f>
        <v>-8.9273699175666729E-3</v>
      </c>
      <c r="F348" s="23">
        <f>LN(Inputs!F349/Inputs!F348)</f>
        <v>-3.6820825942668351E-3</v>
      </c>
      <c r="G348" s="26">
        <f>(Inputs!B349-Inputs!B339)/Inputs!B339</f>
        <v>-5.8036487338857627E-2</v>
      </c>
      <c r="H348" s="26">
        <f>(Inputs!C349-Inputs!C339)/Inputs!C339</f>
        <v>-1.6045350531366871E-2</v>
      </c>
      <c r="I348" s="26">
        <f>(Inputs!D349-Inputs!D339)/Inputs!D339</f>
        <v>-8.0057825079486358E-3</v>
      </c>
      <c r="J348" s="26">
        <f>(Inputs!E349-Inputs!E339)/Inputs!E339</f>
        <v>-2.5482200418029535E-2</v>
      </c>
      <c r="K348" s="26">
        <f>(Inputs!F349-Inputs!F339)/Inputs!F339</f>
        <v>-2.759381348429199E-2</v>
      </c>
    </row>
    <row r="349" spans="1:11" x14ac:dyDescent="0.2">
      <c r="A349" s="12">
        <v>41440</v>
      </c>
      <c r="B349" s="18">
        <f>LN(Inputs!B350/Inputs!B349)</f>
        <v>-1.4098173356189439E-2</v>
      </c>
      <c r="C349" s="18">
        <f>LN(Inputs!C350/Inputs!C349)</f>
        <v>4.4375296517261088E-3</v>
      </c>
      <c r="D349" s="18">
        <f>LN(Inputs!D350/Inputs!D349)</f>
        <v>5.4095653646476704E-3</v>
      </c>
      <c r="E349" s="18">
        <f>LN(Inputs!E350/Inputs!E349)</f>
        <v>-2.6884691885743633E-3</v>
      </c>
      <c r="F349" s="23">
        <f>LN(Inputs!F350/Inputs!F349)</f>
        <v>2.1337063551633641E-2</v>
      </c>
      <c r="G349" s="26">
        <f>(Inputs!B350-Inputs!B340)/Inputs!B340</f>
        <v>-8.4786046404346588E-2</v>
      </c>
      <c r="H349" s="26">
        <f>(Inputs!C350-Inputs!C340)/Inputs!C340</f>
        <v>-2.587847854468291E-2</v>
      </c>
      <c r="I349" s="26">
        <f>(Inputs!D350-Inputs!D340)/Inputs!D340</f>
        <v>-1.1382905164925754E-2</v>
      </c>
      <c r="J349" s="26">
        <f>(Inputs!E350-Inputs!E340)/Inputs!E340</f>
        <v>-3.6715813736346338E-2</v>
      </c>
      <c r="K349" s="26">
        <f>(Inputs!F350-Inputs!F340)/Inputs!F340</f>
        <v>2.5063615539941322E-3</v>
      </c>
    </row>
    <row r="350" spans="1:11" x14ac:dyDescent="0.2">
      <c r="A350" s="12">
        <v>41443</v>
      </c>
      <c r="B350" s="18">
        <f>LN(Inputs!B351/Inputs!B350)</f>
        <v>2.8205858234151972E-2</v>
      </c>
      <c r="C350" s="18">
        <f>LN(Inputs!C351/Inputs!C350)</f>
        <v>9.2226098531596658E-3</v>
      </c>
      <c r="D350" s="18">
        <f>LN(Inputs!D351/Inputs!D350)</f>
        <v>7.5378616525779343E-3</v>
      </c>
      <c r="E350" s="18">
        <f>LN(Inputs!E351/Inputs!E350)</f>
        <v>1.8544100202649107E-2</v>
      </c>
      <c r="F350" s="23">
        <f>LN(Inputs!F351/Inputs!F350)</f>
        <v>1.1107076742259336E-3</v>
      </c>
      <c r="G350" s="26">
        <f>(Inputs!B351-Inputs!B341)/Inputs!B341</f>
        <v>-4.9308139458131887E-2</v>
      </c>
      <c r="H350" s="26">
        <f>(Inputs!C351-Inputs!C341)/Inputs!C341</f>
        <v>-2.2319296109599825E-2</v>
      </c>
      <c r="I350" s="26">
        <f>(Inputs!D351-Inputs!D341)/Inputs!D341</f>
        <v>2.2907178737597744E-3</v>
      </c>
      <c r="J350" s="26">
        <f>(Inputs!E351-Inputs!E341)/Inputs!E341</f>
        <v>-2.6746501084931543E-2</v>
      </c>
      <c r="K350" s="26">
        <f>(Inputs!F351-Inputs!F341)/Inputs!F341</f>
        <v>-1.1085006697491584E-3</v>
      </c>
    </row>
    <row r="351" spans="1:11" x14ac:dyDescent="0.2">
      <c r="A351" s="12">
        <v>41444</v>
      </c>
      <c r="B351" s="18">
        <f>LN(Inputs!B352/Inputs!B351)</f>
        <v>-9.1298814672851579E-3</v>
      </c>
      <c r="C351" s="18">
        <f>LN(Inputs!C352/Inputs!C351)</f>
        <v>-1.3007416428584162E-3</v>
      </c>
      <c r="D351" s="18">
        <f>LN(Inputs!D352/Inputs!D351)</f>
        <v>6.0543707969113562E-3</v>
      </c>
      <c r="E351" s="18">
        <f>LN(Inputs!E352/Inputs!E351)</f>
        <v>-7.0650084225977903E-3</v>
      </c>
      <c r="F351" s="23">
        <f>LN(Inputs!F352/Inputs!F351)</f>
        <v>-2.9853265847251273E-2</v>
      </c>
      <c r="G351" s="26">
        <f>(Inputs!B352-Inputs!B342)/Inputs!B342</f>
        <v>-6.1120072338704701E-2</v>
      </c>
      <c r="H351" s="26">
        <f>(Inputs!C352-Inputs!C342)/Inputs!C342</f>
        <v>-1.8444603469177746E-2</v>
      </c>
      <c r="I351" s="26">
        <f>(Inputs!D352-Inputs!D342)/Inputs!D342</f>
        <v>1.877929077427903E-2</v>
      </c>
      <c r="J351" s="26">
        <f>(Inputs!E352-Inputs!E342)/Inputs!E342</f>
        <v>-2.6562357858692712E-2</v>
      </c>
      <c r="K351" s="26">
        <f>(Inputs!F352-Inputs!F342)/Inputs!F342</f>
        <v>-3.4768363932491282E-2</v>
      </c>
    </row>
    <row r="352" spans="1:11" x14ac:dyDescent="0.2">
      <c r="A352" s="12">
        <v>41445</v>
      </c>
      <c r="B352" s="18">
        <f>LN(Inputs!B353/Inputs!B352)</f>
        <v>5.9130400420948611E-3</v>
      </c>
      <c r="C352" s="18">
        <f>LN(Inputs!C353/Inputs!C352)</f>
        <v>1.3819586375649702E-3</v>
      </c>
      <c r="D352" s="18">
        <f>LN(Inputs!D353/Inputs!D352)</f>
        <v>-2.2093131121467477E-3</v>
      </c>
      <c r="E352" s="18">
        <f>LN(Inputs!E353/Inputs!E352)</f>
        <v>9.235288165954373E-3</v>
      </c>
      <c r="F352" s="23">
        <f>LN(Inputs!F353/Inputs!F352)</f>
        <v>-9.4785745951238495E-3</v>
      </c>
      <c r="G352" s="26">
        <f>(Inputs!B353-Inputs!B343)/Inputs!B343</f>
        <v>-6.1144513563486567E-2</v>
      </c>
      <c r="H352" s="26">
        <f>(Inputs!C353-Inputs!C343)/Inputs!C343</f>
        <v>-1.6694674391907194E-2</v>
      </c>
      <c r="I352" s="26">
        <f>(Inputs!D353-Inputs!D343)/Inputs!D343</f>
        <v>1.1780732625099282E-2</v>
      </c>
      <c r="J352" s="26">
        <f>(Inputs!E353-Inputs!E343)/Inputs!E343</f>
        <v>-2.1907547817588167E-2</v>
      </c>
      <c r="K352" s="26">
        <f>(Inputs!F353-Inputs!F343)/Inputs!F343</f>
        <v>-2.1739052919875056E-2</v>
      </c>
    </row>
    <row r="353" spans="1:11" x14ac:dyDescent="0.2">
      <c r="A353" s="12">
        <v>41446</v>
      </c>
      <c r="B353" s="18">
        <f>LN(Inputs!B354/Inputs!B353)</f>
        <v>-1.646382349296232E-3</v>
      </c>
      <c r="C353" s="18">
        <f>LN(Inputs!C354/Inputs!C353)</f>
        <v>1.623442291163442E-3</v>
      </c>
      <c r="D353" s="18">
        <f>LN(Inputs!D354/Inputs!D353)</f>
        <v>6.9364417209404772E-3</v>
      </c>
      <c r="E353" s="18">
        <f>LN(Inputs!E354/Inputs!E353)</f>
        <v>-2.4627569941517258E-3</v>
      </c>
      <c r="F353" s="23">
        <f>LN(Inputs!F354/Inputs!F353)</f>
        <v>-1.4440569126003807E-3</v>
      </c>
      <c r="G353" s="26">
        <f>(Inputs!B354-Inputs!B344)/Inputs!B344</f>
        <v>-6.0390841391568792E-2</v>
      </c>
      <c r="H353" s="26">
        <f>(Inputs!C354-Inputs!C344)/Inputs!C344</f>
        <v>-1.1702501557087337E-2</v>
      </c>
      <c r="I353" s="26">
        <f>(Inputs!D354-Inputs!D344)/Inputs!D344</f>
        <v>2.2254711295095386E-2</v>
      </c>
      <c r="J353" s="26">
        <f>(Inputs!E354-Inputs!E344)/Inputs!E344</f>
        <v>-2.6763960832843894E-2</v>
      </c>
      <c r="K353" s="26">
        <f>(Inputs!F354-Inputs!F344)/Inputs!F344</f>
        <v>-2.287493136617242E-2</v>
      </c>
    </row>
    <row r="354" spans="1:11" x14ac:dyDescent="0.2">
      <c r="A354" s="12">
        <v>41447</v>
      </c>
      <c r="B354" s="18">
        <f>LN(Inputs!B355/Inputs!B354)</f>
        <v>4.4531502515967707E-3</v>
      </c>
      <c r="C354" s="18">
        <f>LN(Inputs!C355/Inputs!C354)</f>
        <v>5.7417698849470972E-3</v>
      </c>
      <c r="D354" s="18">
        <f>LN(Inputs!D355/Inputs!D354)</f>
        <v>-1.0341607204868485E-3</v>
      </c>
      <c r="E354" s="18">
        <f>LN(Inputs!E355/Inputs!E354)</f>
        <v>8.8418823079301594E-3</v>
      </c>
      <c r="F354" s="23">
        <f>LN(Inputs!F355/Inputs!F354)</f>
        <v>6.9124726231044008E-3</v>
      </c>
      <c r="G354" s="26">
        <f>(Inputs!B355-Inputs!B345)/Inputs!B345</f>
        <v>-1.8123219285495203E-2</v>
      </c>
      <c r="H354" s="26">
        <f>(Inputs!C355-Inputs!C345)/Inputs!C345</f>
        <v>7.8835839911888476E-3</v>
      </c>
      <c r="I354" s="26">
        <f>(Inputs!D355-Inputs!D345)/Inputs!D345</f>
        <v>2.0860964345893674E-2</v>
      </c>
      <c r="J354" s="26">
        <f>(Inputs!E355-Inputs!E345)/Inputs!E345</f>
        <v>1.65924530894247E-2</v>
      </c>
      <c r="K354" s="26">
        <f>(Inputs!F355-Inputs!F345)/Inputs!F345</f>
        <v>-2.7630603839500469E-2</v>
      </c>
    </row>
    <row r="355" spans="1:11" x14ac:dyDescent="0.2">
      <c r="A355" s="12">
        <v>41450</v>
      </c>
      <c r="B355" s="18">
        <f>LN(Inputs!B356/Inputs!B355)</f>
        <v>-3.1495675262591095E-3</v>
      </c>
      <c r="C355" s="18">
        <f>LN(Inputs!C356/Inputs!C355)</f>
        <v>-3.9591282662493083E-3</v>
      </c>
      <c r="D355" s="18">
        <f>LN(Inputs!D356/Inputs!D355)</f>
        <v>-4.4070721563222144E-3</v>
      </c>
      <c r="E355" s="18">
        <f>LN(Inputs!E356/Inputs!E355)</f>
        <v>-1.3890712408195831E-2</v>
      </c>
      <c r="F355" s="23">
        <f>LN(Inputs!F356/Inputs!F355)</f>
        <v>1.1474305832361634E-3</v>
      </c>
      <c r="G355" s="26">
        <f>(Inputs!B356-Inputs!B346)/Inputs!B346</f>
        <v>2.7505187251572589E-3</v>
      </c>
      <c r="H355" s="26">
        <f>(Inputs!C356-Inputs!C346)/Inputs!C346</f>
        <v>2.2855294122040879E-2</v>
      </c>
      <c r="I355" s="26">
        <f>(Inputs!D356-Inputs!D346)/Inputs!D346</f>
        <v>3.6976988671095876E-2</v>
      </c>
      <c r="J355" s="26">
        <f>(Inputs!E356-Inputs!E346)/Inputs!E346</f>
        <v>9.9374225914751011E-3</v>
      </c>
      <c r="K355" s="26">
        <f>(Inputs!F356-Inputs!F346)/Inputs!F346</f>
        <v>-2.597051795709842E-2</v>
      </c>
    </row>
    <row r="356" spans="1:11" x14ac:dyDescent="0.2">
      <c r="A356" s="12">
        <v>41451</v>
      </c>
      <c r="B356" s="18">
        <f>LN(Inputs!B357/Inputs!B356)</f>
        <v>-1.4436565244057223E-2</v>
      </c>
      <c r="C356" s="18">
        <f>LN(Inputs!C357/Inputs!C356)</f>
        <v>-6.3348538212916871E-3</v>
      </c>
      <c r="D356" s="18">
        <f>LN(Inputs!D357/Inputs!D356)</f>
        <v>-1.5600627134806618E-3</v>
      </c>
      <c r="E356" s="18">
        <f>LN(Inputs!E357/Inputs!E356)</f>
        <v>-2.6539121423785367E-2</v>
      </c>
      <c r="F356" s="23">
        <f>LN(Inputs!F357/Inputs!F356)</f>
        <v>7.7110769028757506E-3</v>
      </c>
      <c r="G356" s="26">
        <f>(Inputs!B357-Inputs!B347)/Inputs!B347</f>
        <v>-1.9510428108592427E-2</v>
      </c>
      <c r="H356" s="26">
        <f>(Inputs!C357-Inputs!C347)/Inputs!C347</f>
        <v>3.4334647687383237E-3</v>
      </c>
      <c r="I356" s="26">
        <f>(Inputs!D357-Inputs!D347)/Inputs!D347</f>
        <v>2.6031155012171615E-2</v>
      </c>
      <c r="J356" s="26">
        <f>(Inputs!E357-Inputs!E347)/Inputs!E347</f>
        <v>-2.7344248315227682E-2</v>
      </c>
      <c r="K356" s="26">
        <f>(Inputs!F357-Inputs!F347)/Inputs!F347</f>
        <v>-2.4423811697980344E-2</v>
      </c>
    </row>
    <row r="357" spans="1:11" x14ac:dyDescent="0.2">
      <c r="A357" s="12">
        <v>41452</v>
      </c>
      <c r="B357" s="18">
        <f>LN(Inputs!B358/Inputs!B357)</f>
        <v>1.4505262999710427E-2</v>
      </c>
      <c r="C357" s="18">
        <f>LN(Inputs!C358/Inputs!C357)</f>
        <v>1.672437732300034E-2</v>
      </c>
      <c r="D357" s="18">
        <f>LN(Inputs!D358/Inputs!D357)</f>
        <v>3.7659746028233195E-3</v>
      </c>
      <c r="E357" s="18">
        <f>LN(Inputs!E358/Inputs!E357)</f>
        <v>1.409149780487693E-2</v>
      </c>
      <c r="F357" s="23">
        <f>LN(Inputs!F358/Inputs!F357)</f>
        <v>3.4080435119157987E-3</v>
      </c>
      <c r="G357" s="26">
        <f>(Inputs!B358-Inputs!B348)/Inputs!B348</f>
        <v>4.6156641521722724E-3</v>
      </c>
      <c r="H357" s="26">
        <f>(Inputs!C358-Inputs!C348)/Inputs!C348</f>
        <v>1.8857091990645371E-2</v>
      </c>
      <c r="I357" s="26">
        <f>(Inputs!D358-Inputs!D348)/Inputs!D348</f>
        <v>2.4024417551079921E-2</v>
      </c>
      <c r="J357" s="26">
        <f>(Inputs!E358-Inputs!E348)/Inputs!E348</f>
        <v>-1.0801905730132604E-2</v>
      </c>
      <c r="K357" s="26">
        <f>(Inputs!F358-Inputs!F348)/Inputs!F348</f>
        <v>-2.8271810773121938E-3</v>
      </c>
    </row>
    <row r="358" spans="1:11" x14ac:dyDescent="0.2">
      <c r="A358" s="12">
        <v>41453</v>
      </c>
      <c r="B358" s="18">
        <f>LN(Inputs!B359/Inputs!B358)</f>
        <v>-1.4853051628622252E-2</v>
      </c>
      <c r="C358" s="18">
        <f>LN(Inputs!C359/Inputs!C358)</f>
        <v>-2.6796017956263695E-2</v>
      </c>
      <c r="D358" s="18">
        <f>LN(Inputs!D359/Inputs!D358)</f>
        <v>-7.6114916209034109E-3</v>
      </c>
      <c r="E358" s="18">
        <f>LN(Inputs!E359/Inputs!E358)</f>
        <v>-2.4432423098802006E-2</v>
      </c>
      <c r="F358" s="23">
        <f>LN(Inputs!F359/Inputs!F358)</f>
        <v>-1.1692501834356111E-2</v>
      </c>
      <c r="G358" s="26">
        <f>(Inputs!B359-Inputs!B349)/Inputs!B349</f>
        <v>-4.2273495403835027E-3</v>
      </c>
      <c r="H358" s="26">
        <f>(Inputs!C359-Inputs!C349)/Inputs!C349</f>
        <v>7.4122052316147292E-4</v>
      </c>
      <c r="I358" s="26">
        <f>(Inputs!D359-Inputs!D349)/Inputs!D349</f>
        <v>1.2965445688490859E-2</v>
      </c>
      <c r="J358" s="26">
        <f>(Inputs!E359-Inputs!E349)/Inputs!E349</f>
        <v>-2.6021182044170494E-2</v>
      </c>
      <c r="K358" s="26">
        <f>(Inputs!F359-Inputs!F349)/Inputs!F349</f>
        <v>-1.0783045963296154E-2</v>
      </c>
    </row>
    <row r="359" spans="1:11" x14ac:dyDescent="0.2">
      <c r="A359" s="12">
        <v>41454</v>
      </c>
      <c r="B359" s="18">
        <f>LN(Inputs!B360/Inputs!B359)</f>
        <v>2.3635619897859352E-3</v>
      </c>
      <c r="C359" s="18">
        <f>LN(Inputs!C360/Inputs!C359)</f>
        <v>-4.9397266359299031E-4</v>
      </c>
      <c r="D359" s="18">
        <f>LN(Inputs!D360/Inputs!D359)</f>
        <v>1.9602454933023166E-4</v>
      </c>
      <c r="E359" s="18">
        <f>LN(Inputs!E360/Inputs!E359)</f>
        <v>-9.9205839670780203E-3</v>
      </c>
      <c r="F359" s="23">
        <f>LN(Inputs!F360/Inputs!F359)</f>
        <v>-6.042464874175593E-3</v>
      </c>
      <c r="G359" s="26">
        <f>(Inputs!B360-Inputs!B350)/Inputs!B350</f>
        <v>1.2300461284210785E-2</v>
      </c>
      <c r="H359" s="26">
        <f>(Inputs!C360-Inputs!C350)/Inputs!C350</f>
        <v>-4.1817882311717264E-3</v>
      </c>
      <c r="I359" s="26">
        <f>(Inputs!D360-Inputs!D350)/Inputs!D350</f>
        <v>7.6980518104584972E-3</v>
      </c>
      <c r="J359" s="26">
        <f>(Inputs!E360-Inputs!E350)/Inputs!E350</f>
        <v>-3.3039698697406625E-2</v>
      </c>
      <c r="K359" s="26">
        <f>(Inputs!F360-Inputs!F350)/Inputs!F350</f>
        <v>-3.7499922949900073E-2</v>
      </c>
    </row>
    <row r="360" spans="1:11" x14ac:dyDescent="0.2">
      <c r="A360" s="12">
        <v>41457</v>
      </c>
      <c r="B360" s="18">
        <f>LN(Inputs!B361/Inputs!B360)</f>
        <v>-3.6173112093375644E-3</v>
      </c>
      <c r="C360" s="18">
        <f>LN(Inputs!C361/Inputs!C360)</f>
        <v>-5.5318701310560284E-3</v>
      </c>
      <c r="D360" s="18">
        <f>LN(Inputs!D361/Inputs!D360)</f>
        <v>-4.3185737336260055E-3</v>
      </c>
      <c r="E360" s="18">
        <f>LN(Inputs!E361/Inputs!E360)</f>
        <v>-1.1098710326763133E-2</v>
      </c>
      <c r="F360" s="23">
        <f>LN(Inputs!F361/Inputs!F360)</f>
        <v>1.0621415636278013E-2</v>
      </c>
      <c r="G360" s="26">
        <f>(Inputs!B361-Inputs!B351)/Inputs!B351</f>
        <v>-1.940695672108142E-2</v>
      </c>
      <c r="H360" s="26">
        <f>(Inputs!C361-Inputs!C351)/Inputs!C351</f>
        <v>-1.8766707070777731E-2</v>
      </c>
      <c r="I360" s="26">
        <f>(Inputs!D361-Inputs!D351)/Inputs!D351</f>
        <v>-4.1791055197243805E-3</v>
      </c>
      <c r="J360" s="26">
        <f>(Inputs!E361-Inputs!E351)/Inputs!E351</f>
        <v>-6.1282454334700559E-2</v>
      </c>
      <c r="K360" s="26">
        <f>(Inputs!F361-Inputs!F351)/Inputs!F351</f>
        <v>-2.8302196689927572E-2</v>
      </c>
    </row>
    <row r="361" spans="1:11" x14ac:dyDescent="0.2">
      <c r="A361" s="12">
        <v>41459</v>
      </c>
      <c r="B361" s="18">
        <f>LN(Inputs!B362/Inputs!B361)</f>
        <v>4.1032373988134415E-3</v>
      </c>
      <c r="C361" s="18">
        <f>LN(Inputs!C362/Inputs!C361)</f>
        <v>1.1709453826684145E-2</v>
      </c>
      <c r="D361" s="18">
        <f>LN(Inputs!D362/Inputs!D361)</f>
        <v>3.730706097092877E-3</v>
      </c>
      <c r="E361" s="18">
        <f>LN(Inputs!E362/Inputs!E361)</f>
        <v>1.437269316458151E-2</v>
      </c>
      <c r="F361" s="23">
        <f>LN(Inputs!F362/Inputs!F361)</f>
        <v>-1.7281357307675192E-2</v>
      </c>
      <c r="G361" s="26">
        <f>(Inputs!B362-Inputs!B352)/Inputs!B352</f>
        <v>-6.3444139500258663E-3</v>
      </c>
      <c r="H361" s="26">
        <f>(Inputs!C362-Inputs!C352)/Inputs!C352</f>
        <v>-5.9172644951835237E-3</v>
      </c>
      <c r="I361" s="26">
        <f>(Inputs!D362-Inputs!D352)/Inputs!D352</f>
        <v>-6.4903730342441681E-3</v>
      </c>
      <c r="J361" s="26">
        <f>(Inputs!E362-Inputs!E352)/Inputs!E352</f>
        <v>-4.0941252427646659E-2</v>
      </c>
      <c r="K361" s="26">
        <f>(Inputs!F362-Inputs!F352)/Inputs!F352</f>
        <v>-1.6008988146200658E-2</v>
      </c>
    </row>
    <row r="362" spans="1:11" x14ac:dyDescent="0.2">
      <c r="A362" s="12">
        <v>41460</v>
      </c>
      <c r="B362" s="18">
        <f>LN(Inputs!B363/Inputs!B362)</f>
        <v>-9.4833212617850375E-3</v>
      </c>
      <c r="C362" s="18">
        <f>LN(Inputs!C363/Inputs!C362)</f>
        <v>-9.7207096500947048E-3</v>
      </c>
      <c r="D362" s="18">
        <f>LN(Inputs!D363/Inputs!D362)</f>
        <v>1.3044982794560277E-4</v>
      </c>
      <c r="E362" s="18">
        <f>LN(Inputs!E363/Inputs!E362)</f>
        <v>-5.5213733908000473E-3</v>
      </c>
      <c r="F362" s="23">
        <f>LN(Inputs!F363/Inputs!F362)</f>
        <v>5.8064052515422349E-4</v>
      </c>
      <c r="G362" s="26">
        <f>(Inputs!B363-Inputs!B353)/Inputs!B353</f>
        <v>-2.1525924459697286E-2</v>
      </c>
      <c r="H362" s="26">
        <f>(Inputs!C363-Inputs!C353)/Inputs!C353</f>
        <v>-1.6893191569965431E-2</v>
      </c>
      <c r="I362" s="26">
        <f>(Inputs!D363-Inputs!D353)/Inputs!D353</f>
        <v>-4.1630744266595689E-3</v>
      </c>
      <c r="J362" s="26">
        <f>(Inputs!E363-Inputs!E353)/Inputs!E353</f>
        <v>-5.4989847662850373E-2</v>
      </c>
      <c r="K362" s="26">
        <f>(Inputs!F363-Inputs!F353)/Inputs!F353</f>
        <v>-6.0608595845564137E-3</v>
      </c>
    </row>
    <row r="363" spans="1:11" x14ac:dyDescent="0.2">
      <c r="A363" s="12">
        <v>41461</v>
      </c>
      <c r="B363" s="18">
        <f>LN(Inputs!B364/Inputs!B363)</f>
        <v>1.010776767622408E-2</v>
      </c>
      <c r="C363" s="18">
        <f>LN(Inputs!C364/Inputs!C363)</f>
        <v>1.1522631349816279E-2</v>
      </c>
      <c r="D363" s="18">
        <f>LN(Inputs!D364/Inputs!D363)</f>
        <v>2.0559441199627951E-2</v>
      </c>
      <c r="E363" s="18">
        <f>LN(Inputs!E364/Inputs!E363)</f>
        <v>1.3039307303513544E-2</v>
      </c>
      <c r="F363" s="23">
        <f>LN(Inputs!F364/Inputs!F363)</f>
        <v>-2.3252747498011435E-3</v>
      </c>
      <c r="G363" s="26">
        <f>(Inputs!B364-Inputs!B354)/Inputs!B354</f>
        <v>-9.9569347567777002E-3</v>
      </c>
      <c r="H363" s="26">
        <f>(Inputs!C364-Inputs!C354)/Inputs!C354</f>
        <v>-7.1129028120280853E-3</v>
      </c>
      <c r="I363" s="26">
        <f>(Inputs!D364-Inputs!D354)/Inputs!D354</f>
        <v>9.4960392963470419E-3</v>
      </c>
      <c r="J363" s="26">
        <f>(Inputs!E364-Inputs!E354)/Inputs!E354</f>
        <v>-4.0226100903671833E-2</v>
      </c>
      <c r="K363" s="26">
        <f>(Inputs!F364-Inputs!F354)/Inputs!F354</f>
        <v>-6.9363506783435029E-3</v>
      </c>
    </row>
    <row r="364" spans="1:11" x14ac:dyDescent="0.2">
      <c r="A364" s="12">
        <v>41464</v>
      </c>
      <c r="B364" s="18">
        <f>LN(Inputs!B365/Inputs!B364)</f>
        <v>6.084670601538663E-3</v>
      </c>
      <c r="C364" s="18">
        <f>LN(Inputs!C365/Inputs!C364)</f>
        <v>4.3279602786764062E-3</v>
      </c>
      <c r="D364" s="18">
        <f>LN(Inputs!D365/Inputs!D364)</f>
        <v>-4.8109662600125834E-3</v>
      </c>
      <c r="E364" s="18">
        <f>LN(Inputs!E365/Inputs!E364)</f>
        <v>1.1053502369541815E-2</v>
      </c>
      <c r="F364" s="23">
        <f>LN(Inputs!F365/Inputs!F364)</f>
        <v>-8.7344265607955786E-4</v>
      </c>
      <c r="G364" s="26">
        <f>(Inputs!B365-Inputs!B355)/Inputs!B355</f>
        <v>-8.3403409542666795E-3</v>
      </c>
      <c r="H364" s="26">
        <f>(Inputs!C365-Inputs!C355)/Inputs!C355</f>
        <v>-8.5156642754985069E-3</v>
      </c>
      <c r="I364" s="26">
        <f>(Inputs!D365-Inputs!D355)/Inputs!D355</f>
        <v>5.6905598644308468E-3</v>
      </c>
      <c r="J364" s="26">
        <f>(Inputs!E365-Inputs!E355)/Inputs!E355</f>
        <v>-3.8101096709028025E-2</v>
      </c>
      <c r="K364" s="26">
        <f>(Inputs!F365-Inputs!F355)/Inputs!F355</f>
        <v>-1.4638238089727161E-2</v>
      </c>
    </row>
    <row r="365" spans="1:11" x14ac:dyDescent="0.2">
      <c r="A365" s="12">
        <v>41465</v>
      </c>
      <c r="B365" s="18">
        <f>LN(Inputs!B366/Inputs!B365)</f>
        <v>3.2349971475194787E-3</v>
      </c>
      <c r="C365" s="18">
        <f>LN(Inputs!C366/Inputs!C365)</f>
        <v>1.2147800916341218E-2</v>
      </c>
      <c r="D365" s="18">
        <f>LN(Inputs!D366/Inputs!D365)</f>
        <v>-3.9300384837277309E-3</v>
      </c>
      <c r="E365" s="18">
        <f>LN(Inputs!E366/Inputs!E365)</f>
        <v>1.3879672241931624E-3</v>
      </c>
      <c r="F365" s="23">
        <f>LN(Inputs!F366/Inputs!F365)</f>
        <v>8.7344265607940629E-4</v>
      </c>
      <c r="G365" s="26">
        <f>(Inputs!B366-Inputs!B356)/Inputs!B356</f>
        <v>-1.9887712986501713E-3</v>
      </c>
      <c r="H365" s="26">
        <f>(Inputs!C366-Inputs!C356)/Inputs!C356</f>
        <v>7.5834089707123497E-3</v>
      </c>
      <c r="I365" s="26">
        <f>(Inputs!D366-Inputs!D356)/Inputs!D356</f>
        <v>6.1704225719315725E-3</v>
      </c>
      <c r="J365" s="26">
        <f>(Inputs!E366-Inputs!E356)/Inputs!E356</f>
        <v>-2.3291705644581859E-2</v>
      </c>
      <c r="K365" s="26">
        <f>(Inputs!F366-Inputs!F356)/Inputs!F356</f>
        <v>-1.4908178334499679E-2</v>
      </c>
    </row>
    <row r="366" spans="1:11" x14ac:dyDescent="0.2">
      <c r="A366" s="12">
        <v>41466</v>
      </c>
      <c r="B366" s="18">
        <f>LN(Inputs!B367/Inputs!B366)</f>
        <v>1.4419633361161387E-3</v>
      </c>
      <c r="C366" s="18">
        <f>LN(Inputs!C367/Inputs!C366)</f>
        <v>8.4165744893748475E-3</v>
      </c>
      <c r="D366" s="18">
        <f>LN(Inputs!D367/Inputs!D366)</f>
        <v>1.0722740518822367E-2</v>
      </c>
      <c r="E366" s="18">
        <f>LN(Inputs!E367/Inputs!E366)</f>
        <v>1.4664698506273121E-2</v>
      </c>
      <c r="F366" s="23">
        <f>LN(Inputs!F367/Inputs!F366)</f>
        <v>1.4733552552196025E-2</v>
      </c>
      <c r="G366" s="26">
        <f>(Inputs!B367-Inputs!B357)/Inputs!B357</f>
        <v>1.3984660203336901E-2</v>
      </c>
      <c r="H366" s="26">
        <f>(Inputs!C367-Inputs!C357)/Inputs!C357</f>
        <v>2.2556871853706188E-2</v>
      </c>
      <c r="I366" s="26">
        <f>(Inputs!D367-Inputs!D357)/Inputs!D357</f>
        <v>1.8605226683274422E-2</v>
      </c>
      <c r="J366" s="26">
        <f>(Inputs!E367-Inputs!E357)/Inputs!E357</f>
        <v>1.7793018340308938E-2</v>
      </c>
      <c r="K366" s="26">
        <f>(Inputs!F367-Inputs!F357)/Inputs!F357</f>
        <v>-7.9660480634520282E-3</v>
      </c>
    </row>
    <row r="367" spans="1:11" x14ac:dyDescent="0.2">
      <c r="A367" s="12">
        <v>41467</v>
      </c>
      <c r="B367" s="18">
        <f>LN(Inputs!B368/Inputs!B367)</f>
        <v>1.3833029135265131E-2</v>
      </c>
      <c r="C367" s="18">
        <f>LN(Inputs!C368/Inputs!C367)</f>
        <v>1.5155600829935647E-3</v>
      </c>
      <c r="D367" s="18">
        <f>LN(Inputs!D368/Inputs!D367)</f>
        <v>-9.8839911783008706E-3</v>
      </c>
      <c r="E367" s="18">
        <f>LN(Inputs!E368/Inputs!E367)</f>
        <v>3.5219218077884853E-3</v>
      </c>
      <c r="F367" s="23">
        <f>LN(Inputs!F368/Inputs!F367)</f>
        <v>-4.310943470454136E-3</v>
      </c>
      <c r="G367" s="26">
        <f>(Inputs!B368-Inputs!B358)/Inputs!B358</f>
        <v>1.330325443439738E-2</v>
      </c>
      <c r="H367" s="26">
        <f>(Inputs!C368-Inputs!C358)/Inputs!C358</f>
        <v>7.1226568535538333E-3</v>
      </c>
      <c r="I367" s="26">
        <f>(Inputs!D368-Inputs!D358)/Inputs!D358</f>
        <v>4.7957639574657427E-3</v>
      </c>
      <c r="J367" s="26">
        <f>(Inputs!E368-Inputs!E358)/Inputs!E358</f>
        <v>7.0920297620605212E-3</v>
      </c>
      <c r="K367" s="26">
        <f>(Inputs!F368-Inputs!F358)/Inputs!F358</f>
        <v>-1.5594067060020192E-2</v>
      </c>
    </row>
    <row r="368" spans="1:11" x14ac:dyDescent="0.2">
      <c r="A368" s="12">
        <v>41468</v>
      </c>
      <c r="B368" s="18">
        <f>LN(Inputs!B369/Inputs!B368)</f>
        <v>8.5575308590809928E-3</v>
      </c>
      <c r="C368" s="18">
        <f>LN(Inputs!C369/Inputs!C368)</f>
        <v>1.219902469105132E-2</v>
      </c>
      <c r="D368" s="18">
        <f>LN(Inputs!D369/Inputs!D368)</f>
        <v>1.5469974560704861E-3</v>
      </c>
      <c r="E368" s="18">
        <f>LN(Inputs!E369/Inputs!E368)</f>
        <v>9.2794372832464452E-3</v>
      </c>
      <c r="F368" s="23">
        <f>LN(Inputs!F369/Inputs!F368)</f>
        <v>6.6026540096433594E-3</v>
      </c>
      <c r="G368" s="26">
        <f>(Inputs!B369-Inputs!B359)/Inputs!B359</f>
        <v>3.7305126574959893E-2</v>
      </c>
      <c r="H368" s="26">
        <f>(Inputs!C369-Inputs!C359)/Inputs!C359</f>
        <v>4.71712208017213E-2</v>
      </c>
      <c r="I368" s="26">
        <f>(Inputs!D369-Inputs!D359)/Inputs!D359</f>
        <v>1.4040444018315921E-2</v>
      </c>
      <c r="J368" s="26">
        <f>(Inputs!E369-Inputs!E359)/Inputs!E359</f>
        <v>4.1621735817211132E-2</v>
      </c>
      <c r="K368" s="26">
        <f>(Inputs!F369-Inputs!F359)/Inputs!F359</f>
        <v>2.5815487945160098E-3</v>
      </c>
    </row>
    <row r="369" spans="1:11" x14ac:dyDescent="0.2">
      <c r="A369" s="12">
        <v>41471</v>
      </c>
      <c r="B369" s="18">
        <f>LN(Inputs!B370/Inputs!B369)</f>
        <v>3.4827575772363572E-3</v>
      </c>
      <c r="C369" s="18">
        <f>LN(Inputs!C370/Inputs!C369)</f>
        <v>3.3013484136552767E-3</v>
      </c>
      <c r="D369" s="18">
        <f>LN(Inputs!D370/Inputs!D369)</f>
        <v>-1.2882336525073414E-4</v>
      </c>
      <c r="E369" s="18">
        <f>LN(Inputs!E370/Inputs!E369)</f>
        <v>-2.6919400111163165E-3</v>
      </c>
      <c r="F369" s="23">
        <f>LN(Inputs!F370/Inputs!F369)</f>
        <v>-8.5879300911191115E-4</v>
      </c>
      <c r="G369" s="26">
        <f>(Inputs!B370-Inputs!B360)/Inputs!B360</f>
        <v>3.8466723801456125E-2</v>
      </c>
      <c r="H369" s="26">
        <f>(Inputs!C370-Inputs!C360)/Inputs!C360</f>
        <v>5.1153123327046246E-2</v>
      </c>
      <c r="I369" s="26">
        <f>(Inputs!D370-Inputs!D360)/Inputs!D360</f>
        <v>1.3711088592883751E-2</v>
      </c>
      <c r="J369" s="26">
        <f>(Inputs!E370-Inputs!E360)/Inputs!E360</f>
        <v>4.9178528257645959E-2</v>
      </c>
      <c r="K369" s="26">
        <f>(Inputs!F370-Inputs!F360)/Inputs!F360</f>
        <v>7.7920957768560116E-3</v>
      </c>
    </row>
    <row r="370" spans="1:11" x14ac:dyDescent="0.2">
      <c r="A370" s="12">
        <v>41472</v>
      </c>
      <c r="B370" s="18">
        <f>LN(Inputs!B371/Inputs!B370)</f>
        <v>3.470995909489199E-3</v>
      </c>
      <c r="C370" s="18">
        <f>LN(Inputs!C371/Inputs!C370)</f>
        <v>2.3514067689276875E-3</v>
      </c>
      <c r="D370" s="18">
        <f>LN(Inputs!D371/Inputs!D370)</f>
        <v>-8.4083868964106474E-3</v>
      </c>
      <c r="E370" s="18">
        <f>LN(Inputs!E371/Inputs!E370)</f>
        <v>1.2487045812384202E-2</v>
      </c>
      <c r="F370" s="23">
        <f>LN(Inputs!F371/Inputs!F370)</f>
        <v>-2.5803386259834133E-3</v>
      </c>
      <c r="G370" s="26">
        <f>(Inputs!B371-Inputs!B361)/Inputs!B361</f>
        <v>4.5853845034543879E-2</v>
      </c>
      <c r="H370" s="26">
        <f>(Inputs!C371-Inputs!C361)/Inputs!C361</f>
        <v>5.9472402970880439E-2</v>
      </c>
      <c r="I370" s="26">
        <f>(Inputs!D371-Inputs!D361)/Inputs!D361</f>
        <v>9.5736660491583976E-3</v>
      </c>
      <c r="J370" s="26">
        <f>(Inputs!E371-Inputs!E361)/Inputs!E361</f>
        <v>7.4218327705997636E-2</v>
      </c>
      <c r="K370" s="26">
        <f>(Inputs!F371-Inputs!F361)/Inputs!F361</f>
        <v>-5.4250908302216211E-3</v>
      </c>
    </row>
    <row r="371" spans="1:11" x14ac:dyDescent="0.2">
      <c r="A371" s="12">
        <v>41473</v>
      </c>
      <c r="B371" s="18">
        <f>LN(Inputs!B372/Inputs!B371)</f>
        <v>6.2437425202400724E-3</v>
      </c>
      <c r="C371" s="18">
        <f>LN(Inputs!C372/Inputs!C371)</f>
        <v>2.4240693566191379E-3</v>
      </c>
      <c r="D371" s="18">
        <f>LN(Inputs!D372/Inputs!D371)</f>
        <v>-4.547209068716632E-4</v>
      </c>
      <c r="E371" s="18">
        <f>LN(Inputs!E372/Inputs!E371)</f>
        <v>5.6706439643372797E-3</v>
      </c>
      <c r="F371" s="23">
        <f>LN(Inputs!F372/Inputs!F371)</f>
        <v>5.7252652914490569E-3</v>
      </c>
      <c r="G371" s="26">
        <f>(Inputs!B372-Inputs!B362)/Inputs!B362</f>
        <v>4.8094898183310947E-2</v>
      </c>
      <c r="H371" s="26">
        <f>(Inputs!C372-Inputs!C362)/Inputs!C362</f>
        <v>4.9680326326708046E-2</v>
      </c>
      <c r="I371" s="26">
        <f>(Inputs!D372-Inputs!D362)/Inputs!D362</f>
        <v>5.3569995951643331E-3</v>
      </c>
      <c r="J371" s="26">
        <f>(Inputs!E372-Inputs!E362)/Inputs!E362</f>
        <v>6.4910982189466337E-2</v>
      </c>
      <c r="K371" s="26">
        <f>(Inputs!F372-Inputs!F362)/Inputs!F362</f>
        <v>1.7721965568927057E-2</v>
      </c>
    </row>
    <row r="372" spans="1:11" x14ac:dyDescent="0.2">
      <c r="A372" s="12">
        <v>41474</v>
      </c>
      <c r="B372" s="18">
        <f>LN(Inputs!B373/Inputs!B372)</f>
        <v>-4.512970074662964E-3</v>
      </c>
      <c r="C372" s="18">
        <f>LN(Inputs!C373/Inputs!C372)</f>
        <v>3.3526887403854196E-3</v>
      </c>
      <c r="D372" s="18">
        <f>LN(Inputs!D373/Inputs!D372)</f>
        <v>2.0772136225372844E-3</v>
      </c>
      <c r="E372" s="18">
        <f>LN(Inputs!E373/Inputs!E372)</f>
        <v>-2.8261333119369669E-3</v>
      </c>
      <c r="F372" s="23">
        <f>LN(Inputs!F373/Inputs!F372)</f>
        <v>1.9966014532898941E-3</v>
      </c>
      <c r="G372" s="26">
        <f>(Inputs!B373-Inputs!B363)/Inputs!B363</f>
        <v>5.3317265653611286E-2</v>
      </c>
      <c r="H372" s="26">
        <f>(Inputs!C373-Inputs!C363)/Inputs!C363</f>
        <v>6.3493309999513248E-2</v>
      </c>
      <c r="I372" s="26">
        <f>(Inputs!D373-Inputs!D363)/Inputs!D363</f>
        <v>7.3160985353281742E-3</v>
      </c>
      <c r="J372" s="26">
        <f>(Inputs!E373-Inputs!E363)/Inputs!E363</f>
        <v>6.778504435300918E-2</v>
      </c>
      <c r="K372" s="26">
        <f>(Inputs!F373-Inputs!F363)/Inputs!F363</f>
        <v>1.9164040828049084E-2</v>
      </c>
    </row>
    <row r="373" spans="1:11" x14ac:dyDescent="0.2">
      <c r="A373" s="12">
        <v>41475</v>
      </c>
      <c r="B373" s="18">
        <f>LN(Inputs!B374/Inputs!B373)</f>
        <v>-4.6572040898423665E-4</v>
      </c>
      <c r="C373" s="18">
        <f>LN(Inputs!C374/Inputs!C373)</f>
        <v>6.208065744389508E-3</v>
      </c>
      <c r="D373" s="18">
        <f>LN(Inputs!D374/Inputs!D373)</f>
        <v>-1.8824766217438221E-3</v>
      </c>
      <c r="E373" s="18">
        <f>LN(Inputs!E374/Inputs!E373)</f>
        <v>4.9147826552978086E-3</v>
      </c>
      <c r="F373" s="23">
        <f>LN(Inputs!F374/Inputs!F373)</f>
        <v>-1.2038110569643424E-2</v>
      </c>
      <c r="G373" s="26">
        <f>(Inputs!B374-Inputs!B364)/Inputs!B364</f>
        <v>4.2238700845634816E-2</v>
      </c>
      <c r="H373" s="26">
        <f>(Inputs!C374-Inputs!C364)/Inputs!C364</f>
        <v>5.7856297437057093E-2</v>
      </c>
      <c r="I373" s="26">
        <f>(Inputs!D374-Inputs!D364)/Inputs!D364</f>
        <v>-1.5038231348300742E-2</v>
      </c>
      <c r="J373" s="26">
        <f>(Inputs!E374-Inputs!E364)/Inputs!E364</f>
        <v>5.9144944320193495E-2</v>
      </c>
      <c r="K373" s="26">
        <f>(Inputs!F374-Inputs!F364)/Inputs!F364</f>
        <v>9.3129861094793844E-3</v>
      </c>
    </row>
    <row r="374" spans="1:11" x14ac:dyDescent="0.2">
      <c r="A374" s="12">
        <v>41478</v>
      </c>
      <c r="B374" s="18">
        <f>LN(Inputs!B375/Inputs!B374)</f>
        <v>1.2039004847647286E-2</v>
      </c>
      <c r="C374" s="18">
        <f>LN(Inputs!C375/Inputs!C374)</f>
        <v>1.9317401433304085E-3</v>
      </c>
      <c r="D374" s="18">
        <f>LN(Inputs!D375/Inputs!D374)</f>
        <v>-1.3539807001610931E-2</v>
      </c>
      <c r="E374" s="18">
        <f>LN(Inputs!E375/Inputs!E374)</f>
        <v>7.5976364179999225E-3</v>
      </c>
      <c r="F374" s="23">
        <f>LN(Inputs!F375/Inputs!F374)</f>
        <v>-6.3638297687983684E-3</v>
      </c>
      <c r="G374" s="26">
        <f>(Inputs!B375-Inputs!B365)/Inputs!B365</f>
        <v>4.8463050975387029E-2</v>
      </c>
      <c r="H374" s="26">
        <f>(Inputs!C375-Inputs!C365)/Inputs!C365</f>
        <v>5.5324475489649923E-2</v>
      </c>
      <c r="I374" s="26">
        <f>(Inputs!D375-Inputs!D365)/Inputs!D365</f>
        <v>-2.3598391275350527E-2</v>
      </c>
      <c r="J374" s="26">
        <f>(Inputs!E375-Inputs!E365)/Inputs!E365</f>
        <v>5.549099877895345E-2</v>
      </c>
      <c r="K374" s="26">
        <f>(Inputs!F375-Inputs!F365)/Inputs!F365</f>
        <v>3.7866518373843965E-3</v>
      </c>
    </row>
    <row r="375" spans="1:11" x14ac:dyDescent="0.2">
      <c r="A375" s="12">
        <v>41479</v>
      </c>
      <c r="B375" s="18">
        <f>LN(Inputs!B376/Inputs!B375)</f>
        <v>4.2645088001581561E-3</v>
      </c>
      <c r="C375" s="18">
        <f>LN(Inputs!C376/Inputs!C375)</f>
        <v>3.5454562524697753E-3</v>
      </c>
      <c r="D375" s="18">
        <f>LN(Inputs!D376/Inputs!D375)</f>
        <v>4.645134869902233E-2</v>
      </c>
      <c r="E375" s="18">
        <f>LN(Inputs!E376/Inputs!E375)</f>
        <v>-3.0700909824988961E-2</v>
      </c>
      <c r="F375" s="23">
        <f>LN(Inputs!F376/Inputs!F375)</f>
        <v>1.268768773438924E-2</v>
      </c>
      <c r="G375" s="26">
        <f>(Inputs!B376-Inputs!B366)/Inputs!B366</f>
        <v>4.954301172442805E-2</v>
      </c>
      <c r="H375" s="26">
        <f>(Inputs!C376-Inputs!C366)/Inputs!C366</f>
        <v>4.628514607555783E-2</v>
      </c>
      <c r="I375" s="26">
        <f>(Inputs!D376-Inputs!D366)/Inputs!D366</f>
        <v>2.6854344121011307E-2</v>
      </c>
      <c r="J375" s="26">
        <f>(Inputs!E376-Inputs!E366)/Inputs!E366</f>
        <v>2.2159129118368724E-2</v>
      </c>
      <c r="K375" s="26">
        <f>(Inputs!F376-Inputs!F366)/Inputs!F366</f>
        <v>1.5715962494536211E-2</v>
      </c>
    </row>
    <row r="376" spans="1:11" x14ac:dyDescent="0.2">
      <c r="A376" s="12">
        <v>41480</v>
      </c>
      <c r="B376" s="18">
        <f>LN(Inputs!B377/Inputs!B376)</f>
        <v>4.7029547943259649E-3</v>
      </c>
      <c r="C376" s="18">
        <f>LN(Inputs!C377/Inputs!C376)</f>
        <v>7.7403498745219875E-3</v>
      </c>
      <c r="D376" s="18">
        <f>LN(Inputs!D377/Inputs!D376)</f>
        <v>-1.6224573644506E-2</v>
      </c>
      <c r="E376" s="18">
        <f>LN(Inputs!E377/Inputs!E376)</f>
        <v>-3.0550711146740909E-3</v>
      </c>
      <c r="F376" s="23">
        <f>LN(Inputs!F377/Inputs!F376)</f>
        <v>-1.7207539904282409E-3</v>
      </c>
      <c r="G376" s="26">
        <f>(Inputs!B377-Inputs!B367)/Inputs!B367</f>
        <v>5.2971149046027829E-2</v>
      </c>
      <c r="H376" s="26">
        <f>(Inputs!C377-Inputs!C367)/Inputs!C367</f>
        <v>4.5577861474207435E-2</v>
      </c>
      <c r="I376" s="26">
        <f>(Inputs!D377-Inputs!D367)/Inputs!D367</f>
        <v>-4.4711984917940339E-4</v>
      </c>
      <c r="J376" s="26">
        <f>(Inputs!E377-Inputs!E367)/Inputs!E367</f>
        <v>4.2062351572783119E-3</v>
      </c>
      <c r="K376" s="26">
        <f>(Inputs!F377-Inputs!F367)/Inputs!F367</f>
        <v>-8.6019076927157444E-4</v>
      </c>
    </row>
    <row r="377" spans="1:11" x14ac:dyDescent="0.2">
      <c r="A377" s="12">
        <v>41481</v>
      </c>
      <c r="B377" s="18">
        <f>LN(Inputs!B378/Inputs!B377)</f>
        <v>-1.9078340376296576E-2</v>
      </c>
      <c r="C377" s="18">
        <f>LN(Inputs!C378/Inputs!C377)</f>
        <v>-1.5851529230881158E-2</v>
      </c>
      <c r="D377" s="18">
        <f>LN(Inputs!D378/Inputs!D377)</f>
        <v>2.8073403672905545E-3</v>
      </c>
      <c r="E377" s="18">
        <f>LN(Inputs!E378/Inputs!E377)</f>
        <v>-1.4570674637870309E-2</v>
      </c>
      <c r="F377" s="23">
        <f>LN(Inputs!F378/Inputs!F377)</f>
        <v>4.2960253474553269E-3</v>
      </c>
      <c r="G377" s="26">
        <f>(Inputs!B378-Inputs!B368)/Inputs!B368</f>
        <v>1.8880488710456216E-2</v>
      </c>
      <c r="H377" s="26">
        <f>(Inputs!C378-Inputs!C368)/Inputs!C368</f>
        <v>2.7575989893607107E-2</v>
      </c>
      <c r="I377" s="26">
        <f>(Inputs!D378-Inputs!D368)/Inputs!D368</f>
        <v>1.2319377719079407E-2</v>
      </c>
      <c r="J377" s="26">
        <f>(Inputs!E378-Inputs!E368)/Inputs!E368</f>
        <v>-1.3799090304252196E-2</v>
      </c>
      <c r="K377" s="26">
        <f>(Inputs!F378-Inputs!F368)/Inputs!F368</f>
        <v>7.7764889128930526E-3</v>
      </c>
    </row>
    <row r="378" spans="1:11" x14ac:dyDescent="0.2">
      <c r="A378" s="12">
        <v>41482</v>
      </c>
      <c r="B378" s="18">
        <f>LN(Inputs!B379/Inputs!B378)</f>
        <v>-7.0653076291467875E-3</v>
      </c>
      <c r="C378" s="18">
        <f>LN(Inputs!C379/Inputs!C378)</f>
        <v>-7.9425891516831781E-3</v>
      </c>
      <c r="D378" s="18">
        <f>LN(Inputs!D379/Inputs!D378)</f>
        <v>-7.0329743822240233E-3</v>
      </c>
      <c r="E378" s="18">
        <f>LN(Inputs!E379/Inputs!E378)</f>
        <v>7.9334202025043363E-3</v>
      </c>
      <c r="F378" s="23">
        <f>LN(Inputs!F379/Inputs!F378)</f>
        <v>4.8469326017237142E-3</v>
      </c>
      <c r="G378" s="26">
        <f>(Inputs!B379-Inputs!B369)/Inputs!B369</f>
        <v>3.0863790504470799E-3</v>
      </c>
      <c r="H378" s="26">
        <f>(Inputs!C379-Inputs!C369)/Inputs!C369</f>
        <v>7.0859945991602015E-3</v>
      </c>
      <c r="I378" s="26">
        <f>(Inputs!D379-Inputs!D369)/Inputs!D369</f>
        <v>3.6708610373180598E-3</v>
      </c>
      <c r="J378" s="26">
        <f>(Inputs!E379-Inputs!E369)/Inputs!E369</f>
        <v>-1.5125640593789085E-2</v>
      </c>
      <c r="K378" s="26">
        <f>(Inputs!F379-Inputs!F369)/Inputs!F369</f>
        <v>6.0086665128449976E-3</v>
      </c>
    </row>
    <row r="379" spans="1:11" x14ac:dyDescent="0.2">
      <c r="A379" s="12">
        <v>41485</v>
      </c>
      <c r="B379" s="18">
        <f>LN(Inputs!B380/Inputs!B379)</f>
        <v>-5.1638184429472775E-3</v>
      </c>
      <c r="C379" s="18">
        <f>LN(Inputs!C380/Inputs!C379)</f>
        <v>-8.6036788875277961E-4</v>
      </c>
      <c r="D379" s="18">
        <f>LN(Inputs!D380/Inputs!D379)</f>
        <v>-4.5661625284447527E-3</v>
      </c>
      <c r="E379" s="18">
        <f>LN(Inputs!E380/Inputs!E379)</f>
        <v>-1.1784166354917545E-2</v>
      </c>
      <c r="F379" s="23">
        <f>LN(Inputs!F380/Inputs!F379)</f>
        <v>-5.690826303075047E-4</v>
      </c>
      <c r="G379" s="26">
        <f>(Inputs!B380-Inputs!B370)/Inputs!B370</f>
        <v>-5.5494944088572539E-3</v>
      </c>
      <c r="H379" s="26">
        <f>(Inputs!C380-Inputs!C370)/Inputs!C370</f>
        <v>2.9034976171421465E-3</v>
      </c>
      <c r="I379" s="26">
        <f>(Inputs!D380-Inputs!D370)/Inputs!D370</f>
        <v>-7.7290045141483355E-4</v>
      </c>
      <c r="J379" s="26">
        <f>(Inputs!E380-Inputs!E370)/Inputs!E370</f>
        <v>-2.4039755206179691E-2</v>
      </c>
      <c r="K379" s="26">
        <f>(Inputs!F380-Inputs!F370)/Inputs!F370</f>
        <v>6.3001598869900583E-3</v>
      </c>
    </row>
    <row r="380" spans="1:11" x14ac:dyDescent="0.2">
      <c r="A380" s="12">
        <v>41486</v>
      </c>
      <c r="B380" s="18">
        <f>LN(Inputs!B381/Inputs!B380)</f>
        <v>8.8360917632816279E-3</v>
      </c>
      <c r="C380" s="18">
        <f>LN(Inputs!C381/Inputs!C380)</f>
        <v>1.3137221106849775E-2</v>
      </c>
      <c r="D380" s="18">
        <f>LN(Inputs!D381/Inputs!D380)</f>
        <v>-7.1155265987428691E-3</v>
      </c>
      <c r="E380" s="18">
        <f>LN(Inputs!E381/Inputs!E380)</f>
        <v>3.546034292082109E-4</v>
      </c>
      <c r="F380" s="23">
        <f>LN(Inputs!F381/Inputs!F380)</f>
        <v>3.1650815247606649E-2</v>
      </c>
      <c r="G380" s="26">
        <f>(Inputs!B381-Inputs!B371)/Inputs!B371</f>
        <v>-1.9983423686279432E-4</v>
      </c>
      <c r="H380" s="26">
        <f>(Inputs!C381-Inputs!C371)/Inputs!C371</f>
        <v>1.3779174623933724E-2</v>
      </c>
      <c r="I380" s="26">
        <f>(Inputs!D381-Inputs!D371)/Inputs!D371</f>
        <v>5.1979605187783405E-4</v>
      </c>
      <c r="J380" s="26">
        <f>(Inputs!E381-Inputs!E371)/Inputs!E371</f>
        <v>-3.5808997452438464E-2</v>
      </c>
      <c r="K380" s="26">
        <f>(Inputs!F381-Inputs!F371)/Inputs!F371</f>
        <v>4.134333789497132E-2</v>
      </c>
    </row>
    <row r="381" spans="1:11" x14ac:dyDescent="0.2">
      <c r="A381" s="12">
        <v>41487</v>
      </c>
      <c r="B381" s="18">
        <f>LN(Inputs!B382/Inputs!B381)</f>
        <v>4.6168444236496964E-2</v>
      </c>
      <c r="C381" s="18">
        <f>LN(Inputs!C382/Inputs!C381)</f>
        <v>8.6119767158412842E-3</v>
      </c>
      <c r="D381" s="18">
        <f>LN(Inputs!D382/Inputs!D381)</f>
        <v>1.6418307901252611E-2</v>
      </c>
      <c r="E381" s="18">
        <f>LN(Inputs!E382/Inputs!E381)</f>
        <v>-4.7281030789691602E-4</v>
      </c>
      <c r="F381" s="23">
        <f>LN(Inputs!F382/Inputs!F381)</f>
        <v>3.5779001489246519E-3</v>
      </c>
      <c r="G381" s="26">
        <f>(Inputs!B382-Inputs!B372)/Inputs!B372</f>
        <v>4.0524431911820057E-2</v>
      </c>
      <c r="H381" s="26">
        <f>(Inputs!C382-Inputs!C372)/Inputs!C372</f>
        <v>2.0071795237121531E-2</v>
      </c>
      <c r="I381" s="26">
        <f>(Inputs!D382-Inputs!D372)/Inputs!D372</f>
        <v>1.754482336634659E-2</v>
      </c>
      <c r="J381" s="26">
        <f>(Inputs!E382-Inputs!E372)/Inputs!E372</f>
        <v>-4.1714302726658492E-2</v>
      </c>
      <c r="K381" s="26">
        <f>(Inputs!F382-Inputs!F372)/Inputs!F372</f>
        <v>3.9109592701408076E-2</v>
      </c>
    </row>
    <row r="382" spans="1:11" x14ac:dyDescent="0.2">
      <c r="A382" s="12">
        <v>41488</v>
      </c>
      <c r="B382" s="18">
        <f>LN(Inputs!B383/Inputs!B382)</f>
        <v>-1.0041293563601856E-2</v>
      </c>
      <c r="C382" s="18">
        <f>LN(Inputs!C383/Inputs!C382)</f>
        <v>-5.5277024178279569E-3</v>
      </c>
      <c r="D382" s="18">
        <f>LN(Inputs!D383/Inputs!D382)</f>
        <v>-1.2013630871960636E-2</v>
      </c>
      <c r="E382" s="18">
        <f>LN(Inputs!E383/Inputs!E382)</f>
        <v>-7.2706312151023106E-3</v>
      </c>
      <c r="F382" s="23">
        <f>LN(Inputs!F383/Inputs!F382)</f>
        <v>-7.1685823270793338E-3</v>
      </c>
      <c r="G382" s="26">
        <f>(Inputs!B383-Inputs!B373)/Inputs!B373</f>
        <v>3.4787947435040364E-2</v>
      </c>
      <c r="H382" s="26">
        <f>(Inputs!C383-Inputs!C373)/Inputs!C373</f>
        <v>1.1053262005070716E-2</v>
      </c>
      <c r="I382" s="26">
        <f>(Inputs!D383-Inputs!D373)/Inputs!D373</f>
        <v>3.3073024140945536E-3</v>
      </c>
      <c r="J382" s="26">
        <f>(Inputs!E383-Inputs!E373)/Inputs!E373</f>
        <v>-4.5963950727537242E-2</v>
      </c>
      <c r="K382" s="26">
        <f>(Inputs!F383-Inputs!F373)/Inputs!F373</f>
        <v>2.962947220089833E-2</v>
      </c>
    </row>
    <row r="383" spans="1:11" x14ac:dyDescent="0.2">
      <c r="A383" s="12">
        <v>41489</v>
      </c>
      <c r="B383" s="18">
        <f>LN(Inputs!B384/Inputs!B383)</f>
        <v>5.2570750094692647E-3</v>
      </c>
      <c r="C383" s="18">
        <f>LN(Inputs!C384/Inputs!C383)</f>
        <v>-5.3912814746412852E-4</v>
      </c>
      <c r="D383" s="18">
        <f>LN(Inputs!D384/Inputs!D383)</f>
        <v>-5.8339867129139642E-3</v>
      </c>
      <c r="E383" s="18">
        <f>LN(Inputs!E384/Inputs!E383)</f>
        <v>4.6554141283480423E-3</v>
      </c>
      <c r="F383" s="23">
        <f>LN(Inputs!F384/Inputs!F383)</f>
        <v>5.2437790018900017E-3</v>
      </c>
      <c r="G383" s="26">
        <f>(Inputs!B384-Inputs!B374)/Inputs!B374</f>
        <v>4.072680438304567E-2</v>
      </c>
      <c r="H383" s="26">
        <f>(Inputs!C384-Inputs!C374)/Inputs!C374</f>
        <v>4.2544518492630586E-3</v>
      </c>
      <c r="I383" s="26">
        <f>(Inputs!D384-Inputs!D374)/Inputs!D374</f>
        <v>-6.4945378637186241E-4</v>
      </c>
      <c r="J383" s="26">
        <f>(Inputs!E384-Inputs!E374)/Inputs!E374</f>
        <v>-4.6211365565096037E-2</v>
      </c>
      <c r="K383" s="26">
        <f>(Inputs!F384-Inputs!F374)/Inputs!F374</f>
        <v>4.7578061090866729E-2</v>
      </c>
    </row>
    <row r="384" spans="1:11" x14ac:dyDescent="0.2">
      <c r="A384" s="12">
        <v>41492</v>
      </c>
      <c r="B384" s="18">
        <f>LN(Inputs!B385/Inputs!B384)</f>
        <v>1.5355709007369722E-2</v>
      </c>
      <c r="C384" s="18">
        <f>LN(Inputs!C385/Inputs!C384)</f>
        <v>4.3044342104415125E-3</v>
      </c>
      <c r="D384" s="18">
        <f>LN(Inputs!D385/Inputs!D384)</f>
        <v>7.4484123006680796E-3</v>
      </c>
      <c r="E384" s="18">
        <f>LN(Inputs!E385/Inputs!E384)</f>
        <v>1.5075089482172739E-3</v>
      </c>
      <c r="F384" s="23">
        <f>LN(Inputs!F385/Inputs!F384)</f>
        <v>1.1494310548096121E-2</v>
      </c>
      <c r="G384" s="26">
        <f>(Inputs!B385-Inputs!B375)/Inputs!B375</f>
        <v>4.4184317909486626E-2</v>
      </c>
      <c r="H384" s="26">
        <f>(Inputs!C385-Inputs!C375)/Inputs!C375</f>
        <v>6.6400694802475815E-3</v>
      </c>
      <c r="I384" s="26">
        <f>(Inputs!D385-Inputs!D375)/Inputs!D375</f>
        <v>2.0546792285277733E-2</v>
      </c>
      <c r="J384" s="26">
        <f>(Inputs!E385-Inputs!E375)/Inputs!E375</f>
        <v>-5.2002407935955793E-2</v>
      </c>
      <c r="K384" s="26">
        <f>(Inputs!F385-Inputs!F375)/Inputs!F375</f>
        <v>6.645389913749071E-2</v>
      </c>
    </row>
    <row r="385" spans="1:11" x14ac:dyDescent="0.2">
      <c r="A385" s="12">
        <v>41493</v>
      </c>
      <c r="B385" s="18">
        <f>LN(Inputs!B386/Inputs!B385)</f>
        <v>7.9650979944326499E-3</v>
      </c>
      <c r="C385" s="18">
        <f>LN(Inputs!C386/Inputs!C385)</f>
        <v>-4.1504649920553879E-3</v>
      </c>
      <c r="D385" s="18">
        <f>LN(Inputs!D386/Inputs!D385)</f>
        <v>-3.2284784316235989E-4</v>
      </c>
      <c r="E385" s="18">
        <f>LN(Inputs!E386/Inputs!E385)</f>
        <v>-2.7691821173324391E-3</v>
      </c>
      <c r="F385" s="23">
        <f>LN(Inputs!F386/Inputs!F385)</f>
        <v>-5.7307212249209111E-3</v>
      </c>
      <c r="G385" s="26">
        <f>(Inputs!B386-Inputs!B376)/Inputs!B376</f>
        <v>4.805557365890737E-2</v>
      </c>
      <c r="H385" s="26">
        <f>(Inputs!C386-Inputs!C376)/Inputs!C376</f>
        <v>-1.0772193032906401E-3</v>
      </c>
      <c r="I385" s="26">
        <f>(Inputs!D386-Inputs!D376)/Inputs!D376</f>
        <v>-2.6089279247611473E-2</v>
      </c>
      <c r="J385" s="26">
        <f>(Inputs!E386-Inputs!E376)/Inputs!E376</f>
        <v>-2.514992500073724E-2</v>
      </c>
      <c r="K385" s="26">
        <f>(Inputs!F386-Inputs!F376)/Inputs!F376</f>
        <v>4.6991300339928384E-2</v>
      </c>
    </row>
    <row r="386" spans="1:11" x14ac:dyDescent="0.2">
      <c r="A386" s="12">
        <v>41494</v>
      </c>
      <c r="B386" s="18">
        <f>LN(Inputs!B387/Inputs!B386)</f>
        <v>6.1031811572385538E-3</v>
      </c>
      <c r="C386" s="18">
        <f>LN(Inputs!C387/Inputs!C386)</f>
        <v>-9.2456192752620792E-4</v>
      </c>
      <c r="D386" s="18">
        <f>LN(Inputs!D387/Inputs!D386)</f>
        <v>0</v>
      </c>
      <c r="E386" s="18">
        <f>LN(Inputs!E387/Inputs!E386)</f>
        <v>-4.2060666712323792E-3</v>
      </c>
      <c r="F386" s="23">
        <f>LN(Inputs!F387/Inputs!F386)</f>
        <v>6.102548094811722E-3</v>
      </c>
      <c r="G386" s="26">
        <f>(Inputs!B387-Inputs!B377)/Inputs!B377</f>
        <v>4.9524116609279648E-2</v>
      </c>
      <c r="H386" s="26">
        <f>(Inputs!C387-Inputs!C377)/Inputs!C377</f>
        <v>-9.6954052629178462E-3</v>
      </c>
      <c r="I386" s="26">
        <f>(Inputs!D387-Inputs!D377)/Inputs!D377</f>
        <v>-1.0159112401977845E-2</v>
      </c>
      <c r="J386" s="26">
        <f>(Inputs!E387-Inputs!E377)/Inputs!E377</f>
        <v>-2.6271327616855758E-2</v>
      </c>
      <c r="K386" s="26">
        <f>(Inputs!F387-Inputs!F377)/Inputs!F377</f>
        <v>5.5214353336627248E-2</v>
      </c>
    </row>
    <row r="387" spans="1:11" x14ac:dyDescent="0.2">
      <c r="A387" s="12">
        <v>41495</v>
      </c>
      <c r="B387" s="18">
        <f>LN(Inputs!B388/Inputs!B387)</f>
        <v>-3.237005525452448E-2</v>
      </c>
      <c r="C387" s="18">
        <f>LN(Inputs!C388/Inputs!C387)</f>
        <v>-1.5929381669910963E-2</v>
      </c>
      <c r="D387" s="18">
        <f>LN(Inputs!D388/Inputs!D387)</f>
        <v>1.0913432733688824E-2</v>
      </c>
      <c r="E387" s="18">
        <f>LN(Inputs!E388/Inputs!E387)</f>
        <v>-1.7113899586721614E-2</v>
      </c>
      <c r="F387" s="23">
        <f>LN(Inputs!F388/Inputs!F387)</f>
        <v>-1.9265954936279837E-2</v>
      </c>
      <c r="G387" s="26">
        <f>(Inputs!B388-Inputs!B378)/Inputs!B378</f>
        <v>3.5666441445717151E-2</v>
      </c>
      <c r="H387" s="26">
        <f>(Inputs!C388-Inputs!C378)/Inputs!C378</f>
        <v>-9.7724998899591936E-3</v>
      </c>
      <c r="I387" s="26">
        <f>(Inputs!D388-Inputs!D378)/Inputs!D378</f>
        <v>-2.1027620935354843E-3</v>
      </c>
      <c r="J387" s="26">
        <f>(Inputs!E388-Inputs!E378)/Inputs!E378</f>
        <v>-2.8744592302557503E-2</v>
      </c>
      <c r="K387" s="26">
        <f>(Inputs!F388-Inputs!F378)/Inputs!F378</f>
        <v>3.0642036570699912E-2</v>
      </c>
    </row>
    <row r="388" spans="1:11" x14ac:dyDescent="0.2">
      <c r="A388" s="12">
        <v>41496</v>
      </c>
      <c r="B388" s="18">
        <f>LN(Inputs!B389/Inputs!B388)</f>
        <v>1.3811036923157816E-2</v>
      </c>
      <c r="C388" s="18">
        <f>LN(Inputs!C389/Inputs!C388)</f>
        <v>6.8690866525825626E-3</v>
      </c>
      <c r="D388" s="18">
        <f>LN(Inputs!D389/Inputs!D388)</f>
        <v>4.3325973757881598E-3</v>
      </c>
      <c r="E388" s="18">
        <f>LN(Inputs!E389/Inputs!E388)</f>
        <v>7.8501800024029528E-3</v>
      </c>
      <c r="F388" s="23">
        <f>LN(Inputs!F389/Inputs!F388)</f>
        <v>-1.50552387032782E-2</v>
      </c>
      <c r="G388" s="26">
        <f>(Inputs!B389-Inputs!B379)/Inputs!B379</f>
        <v>5.7514632614606431E-2</v>
      </c>
      <c r="H388" s="26">
        <f>(Inputs!C389-Inputs!C379)/Inputs!C379</f>
        <v>5.0035879881990923E-3</v>
      </c>
      <c r="I388" s="26">
        <f>(Inputs!D389-Inputs!D379)/Inputs!D379</f>
        <v>9.303607742733656E-3</v>
      </c>
      <c r="J388" s="26">
        <f>(Inputs!E389-Inputs!E379)/Inputs!E379</f>
        <v>-2.8825436432256442E-2</v>
      </c>
      <c r="K388" s="26">
        <f>(Inputs!F389-Inputs!F379)/Inputs!F379</f>
        <v>1.0332791604775101E-2</v>
      </c>
    </row>
    <row r="389" spans="1:11" x14ac:dyDescent="0.2">
      <c r="A389" s="12">
        <v>41499</v>
      </c>
      <c r="B389" s="18">
        <f>LN(Inputs!B390/Inputs!B389)</f>
        <v>1.4937292935124986E-2</v>
      </c>
      <c r="C389" s="18">
        <f>LN(Inputs!C390/Inputs!C389)</f>
        <v>1.9566069213444202E-2</v>
      </c>
      <c r="D389" s="18">
        <f>LN(Inputs!D390/Inputs!D389)</f>
        <v>-2.544628933309453E-4</v>
      </c>
      <c r="E389" s="18">
        <f>LN(Inputs!E390/Inputs!E389)</f>
        <v>9.0144296627022863E-3</v>
      </c>
      <c r="F389" s="23">
        <f>LN(Inputs!F390/Inputs!F389)</f>
        <v>-7.4691352026689719E-3</v>
      </c>
      <c r="G389" s="26">
        <f>(Inputs!B390-Inputs!B380)/Inputs!B380</f>
        <v>7.8986937632178386E-2</v>
      </c>
      <c r="H389" s="26">
        <f>(Inputs!C390-Inputs!C380)/Inputs!C380</f>
        <v>2.5743328958317775E-2</v>
      </c>
      <c r="I389" s="26">
        <f>(Inputs!D390-Inputs!D380)/Inputs!D380</f>
        <v>1.3664817095833236E-2</v>
      </c>
      <c r="J389" s="26">
        <f>(Inputs!E390-Inputs!E380)/Inputs!E380</f>
        <v>-8.4148490059107982E-3</v>
      </c>
      <c r="K389" s="26">
        <f>(Inputs!F390-Inputs!F380)/Inputs!F380</f>
        <v>3.385438342517812E-3</v>
      </c>
    </row>
    <row r="390" spans="1:11" x14ac:dyDescent="0.2">
      <c r="A390" s="12">
        <v>41500</v>
      </c>
      <c r="B390" s="18">
        <f>LN(Inputs!B391/Inputs!B390)</f>
        <v>1.0888203776038545E-2</v>
      </c>
      <c r="C390" s="18">
        <f>LN(Inputs!C391/Inputs!C390)</f>
        <v>3.731026342517341E-3</v>
      </c>
      <c r="D390" s="18">
        <f>LN(Inputs!D391/Inputs!D390)</f>
        <v>2.2866919016418818E-3</v>
      </c>
      <c r="E390" s="18">
        <f>LN(Inputs!E391/Inputs!E390)</f>
        <v>-4.8784699374543664E-4</v>
      </c>
      <c r="F390" s="23">
        <f>LN(Inputs!F391/Inputs!F390)</f>
        <v>-3.1768930401485048E-3</v>
      </c>
      <c r="G390" s="26">
        <f>(Inputs!B391-Inputs!B381)/Inputs!B381</f>
        <v>8.1203413138679015E-2</v>
      </c>
      <c r="H390" s="26">
        <f>(Inputs!C391-Inputs!C381)/Inputs!C381</f>
        <v>1.61402225764056E-2</v>
      </c>
      <c r="I390" s="26">
        <f>(Inputs!D391-Inputs!D381)/Inputs!D381</f>
        <v>2.3240460797665907E-2</v>
      </c>
      <c r="J390" s="26">
        <f>(Inputs!E391-Inputs!E381)/Inputs!E381</f>
        <v>-9.2498585592991362E-3</v>
      </c>
      <c r="K390" s="26">
        <f>(Inputs!F391-Inputs!F381)/Inputs!F381</f>
        <v>-3.0958642729708268E-2</v>
      </c>
    </row>
    <row r="391" spans="1:11" x14ac:dyDescent="0.2">
      <c r="A391" s="12">
        <v>41501</v>
      </c>
      <c r="B391" s="18">
        <f>LN(Inputs!B392/Inputs!B391)</f>
        <v>-4.0302466853476132E-3</v>
      </c>
      <c r="C391" s="18">
        <f>LN(Inputs!C392/Inputs!C391)</f>
        <v>5.9859233693706701E-3</v>
      </c>
      <c r="D391" s="18">
        <f>LN(Inputs!D392/Inputs!D391)</f>
        <v>8.0879540465569905E-3</v>
      </c>
      <c r="E391" s="18">
        <f>LN(Inputs!E392/Inputs!E391)</f>
        <v>5.1266630611479314E-3</v>
      </c>
      <c r="F391" s="23">
        <f>LN(Inputs!F392/Inputs!F391)</f>
        <v>-8.1324655108351782E-3</v>
      </c>
      <c r="G391" s="26">
        <f>(Inputs!B392-Inputs!B382)/Inputs!B382</f>
        <v>2.826817259862411E-2</v>
      </c>
      <c r="H391" s="26">
        <f>(Inputs!C392-Inputs!C382)/Inputs!C382</f>
        <v>1.3475284810280265E-2</v>
      </c>
      <c r="I391" s="26">
        <f>(Inputs!D392-Inputs!D382)/Inputs!D382</f>
        <v>1.4751911080582002E-2</v>
      </c>
      <c r="J391" s="26">
        <f>(Inputs!E392-Inputs!E382)/Inputs!E382</f>
        <v>-3.6866184553796697E-3</v>
      </c>
      <c r="K391" s="26">
        <f>(Inputs!F392-Inputs!F382)/Inputs!F382</f>
        <v>-4.2240286353541913E-2</v>
      </c>
    </row>
    <row r="392" spans="1:11" x14ac:dyDescent="0.2">
      <c r="A392" s="12">
        <v>41502</v>
      </c>
      <c r="B392" s="18">
        <f>LN(Inputs!B393/Inputs!B392)</f>
        <v>-1.9385304675756793E-2</v>
      </c>
      <c r="C392" s="18">
        <f>LN(Inputs!C393/Inputs!C392)</f>
        <v>-1.1320025304238437E-2</v>
      </c>
      <c r="D392" s="18">
        <f>LN(Inputs!D393/Inputs!D392)</f>
        <v>-6.376311001741194E-3</v>
      </c>
      <c r="E392" s="18">
        <f>LN(Inputs!E393/Inputs!E392)</f>
        <v>-1.7389517254528794E-2</v>
      </c>
      <c r="F392" s="23">
        <f>LN(Inputs!F393/Inputs!F392)</f>
        <v>-5.5563950530453142E-3</v>
      </c>
      <c r="G392" s="26">
        <f>(Inputs!B393-Inputs!B383)/Inputs!B383</f>
        <v>1.8704773204722712E-2</v>
      </c>
      <c r="H392" s="26">
        <f>(Inputs!C393-Inputs!C383)/Inputs!C383</f>
        <v>7.621877501453613E-3</v>
      </c>
      <c r="I392" s="26">
        <f>(Inputs!D393-Inputs!D383)/Inputs!D383</f>
        <v>2.0488546624814093E-2</v>
      </c>
      <c r="J392" s="26">
        <f>(Inputs!E393-Inputs!E383)/Inputs!E383</f>
        <v>-1.3717364446254888E-2</v>
      </c>
      <c r="K392" s="26">
        <f>(Inputs!F393-Inputs!F383)/Inputs!F383</f>
        <v>-4.0694952982933956E-2</v>
      </c>
    </row>
    <row r="393" spans="1:11" x14ac:dyDescent="0.2">
      <c r="A393" s="12">
        <v>41503</v>
      </c>
      <c r="B393" s="18">
        <f>LN(Inputs!B394/Inputs!B393)</f>
        <v>-2.2829213942246176E-3</v>
      </c>
      <c r="C393" s="18">
        <f>LN(Inputs!C394/Inputs!C393)</f>
        <v>1.9844543105248945E-3</v>
      </c>
      <c r="D393" s="18">
        <f>LN(Inputs!D394/Inputs!D393)</f>
        <v>-8.2370475344204917E-4</v>
      </c>
      <c r="E393" s="18">
        <f>LN(Inputs!E394/Inputs!E393)</f>
        <v>-3.4034749736645088E-4</v>
      </c>
      <c r="F393" s="23">
        <f>LN(Inputs!F394/Inputs!F393)</f>
        <v>1.758006597188115E-3</v>
      </c>
      <c r="G393" s="26">
        <f>(Inputs!B394-Inputs!B384)/Inputs!B384</f>
        <v>1.1052627706094137E-2</v>
      </c>
      <c r="H393" s="26">
        <f>(Inputs!C394-Inputs!C384)/Inputs!C384</f>
        <v>1.0167905600534904E-2</v>
      </c>
      <c r="I393" s="26">
        <f>(Inputs!D394-Inputs!D384)/Inputs!D384</f>
        <v>2.5614312022127706E-2</v>
      </c>
      <c r="J393" s="26">
        <f>(Inputs!E394-Inputs!E384)/Inputs!E384</f>
        <v>-1.8632310218208926E-2</v>
      </c>
      <c r="K393" s="26">
        <f>(Inputs!F394-Inputs!F384)/Inputs!F384</f>
        <v>-4.4033050739003411E-2</v>
      </c>
    </row>
    <row r="394" spans="1:11" x14ac:dyDescent="0.2">
      <c r="A394" s="12">
        <v>41506</v>
      </c>
      <c r="B394" s="18">
        <f>LN(Inputs!B395/Inputs!B394)</f>
        <v>-1.843006529910457E-3</v>
      </c>
      <c r="C394" s="18">
        <f>LN(Inputs!C395/Inputs!C394)</f>
        <v>6.0818152990711567E-3</v>
      </c>
      <c r="D394" s="18">
        <f>LN(Inputs!D395/Inputs!D394)</f>
        <v>3.7959197701268373E-3</v>
      </c>
      <c r="E394" s="18">
        <f>LN(Inputs!E395/Inputs!E394)</f>
        <v>-4.413085796313024E-3</v>
      </c>
      <c r="F394" s="23">
        <f>LN(Inputs!F395/Inputs!F394)</f>
        <v>-4.694743705781261E-3</v>
      </c>
      <c r="G394" s="26">
        <f>(Inputs!B395-Inputs!B385)/Inputs!B385</f>
        <v>-6.18749984521361E-3</v>
      </c>
      <c r="H394" s="26">
        <f>(Inputs!C395-Inputs!C385)/Inputs!C385</f>
        <v>1.1964955480439935E-2</v>
      </c>
      <c r="I394" s="26">
        <f>(Inputs!D395-Inputs!D385)/Inputs!D385</f>
        <v>2.187509629398832E-2</v>
      </c>
      <c r="J394" s="26">
        <f>(Inputs!E395-Inputs!E385)/Inputs!E385</f>
        <v>-2.4425424341892678E-2</v>
      </c>
      <c r="K394" s="26">
        <f>(Inputs!F395-Inputs!F385)/Inputs!F385</f>
        <v>-5.9384652305658862E-2</v>
      </c>
    </row>
    <row r="395" spans="1:11" x14ac:dyDescent="0.2">
      <c r="A395" s="12">
        <v>41507</v>
      </c>
      <c r="B395" s="18">
        <f>LN(Inputs!B396/Inputs!B395)</f>
        <v>1.6215399415235733E-2</v>
      </c>
      <c r="C395" s="18">
        <f>LN(Inputs!C396/Inputs!C395)</f>
        <v>1.3998863095806306E-2</v>
      </c>
      <c r="D395" s="18">
        <f>LN(Inputs!D396/Inputs!D395)</f>
        <v>8.0505258493873705E-3</v>
      </c>
      <c r="E395" s="18">
        <f>LN(Inputs!E396/Inputs!E395)</f>
        <v>1.9691060495754836E-2</v>
      </c>
      <c r="F395" s="23">
        <f>LN(Inputs!F396/Inputs!F395)</f>
        <v>4.4021497899870803E-3</v>
      </c>
      <c r="G395" s="26">
        <f>(Inputs!B396-Inputs!B386)/Inputs!B386</f>
        <v>2.0456691990921494E-3</v>
      </c>
      <c r="H395" s="26">
        <f>(Inputs!C396-Inputs!C386)/Inputs!C386</f>
        <v>3.0499122048653311E-2</v>
      </c>
      <c r="I395" s="26">
        <f>(Inputs!D396-Inputs!D386)/Inputs!D386</f>
        <v>3.0467562102095922E-2</v>
      </c>
      <c r="J395" s="26">
        <f>(Inputs!E396-Inputs!E386)/Inputs!E386</f>
        <v>-2.2658596336266918E-3</v>
      </c>
      <c r="K395" s="26">
        <f>(Inputs!F396-Inputs!F386)/Inputs!F386</f>
        <v>-4.9805065921481345E-2</v>
      </c>
    </row>
    <row r="396" spans="1:11" x14ac:dyDescent="0.2">
      <c r="A396" s="12">
        <v>41508</v>
      </c>
      <c r="B396" s="18">
        <f>LN(Inputs!B397/Inputs!B396)</f>
        <v>1.2507846341125682E-3</v>
      </c>
      <c r="C396" s="18">
        <f>LN(Inputs!C397/Inputs!C396)</f>
        <v>-5.4708967199662891E-3</v>
      </c>
      <c r="D396" s="18">
        <f>LN(Inputs!D397/Inputs!D396)</f>
        <v>-5.2129548920111062E-3</v>
      </c>
      <c r="E396" s="18">
        <f>LN(Inputs!E397/Inputs!E396)</f>
        <v>2.4950171960074468E-3</v>
      </c>
      <c r="F396" s="23">
        <f>LN(Inputs!F397/Inputs!F396)</f>
        <v>2.6318958550588128E-3</v>
      </c>
      <c r="G396" s="26">
        <f>(Inputs!B397-Inputs!B387)/Inputs!B387</f>
        <v>-2.8048758207744702E-3</v>
      </c>
      <c r="H396" s="26">
        <f>(Inputs!C397-Inputs!C387)/Inputs!C387</f>
        <v>2.5824761691322751E-2</v>
      </c>
      <c r="I396" s="26">
        <f>(Inputs!D397-Inputs!D387)/Inputs!D387</f>
        <v>2.5109758311060982E-2</v>
      </c>
      <c r="J396" s="26">
        <f>(Inputs!E397-Inputs!E387)/Inputs!E387</f>
        <v>4.4424920288006946E-3</v>
      </c>
      <c r="K396" s="26">
        <f>(Inputs!F397-Inputs!F387)/Inputs!F387</f>
        <v>-5.3097145960620304E-2</v>
      </c>
    </row>
    <row r="397" spans="1:11" x14ac:dyDescent="0.2">
      <c r="A397" s="12">
        <v>41509</v>
      </c>
      <c r="B397" s="18">
        <f>LN(Inputs!B398/Inputs!B397)</f>
        <v>-4.4478961340417419E-3</v>
      </c>
      <c r="C397" s="18">
        <f>LN(Inputs!C398/Inputs!C397)</f>
        <v>-8.267556194892626E-4</v>
      </c>
      <c r="D397" s="18">
        <f>LN(Inputs!D398/Inputs!D397)</f>
        <v>-2.5218431334683568E-3</v>
      </c>
      <c r="E397" s="18">
        <f>LN(Inputs!E398/Inputs!E397)</f>
        <v>-6.1895266641008532E-3</v>
      </c>
      <c r="F397" s="23">
        <f>LN(Inputs!F398/Inputs!F397)</f>
        <v>-1.7538613249817366E-3</v>
      </c>
      <c r="G397" s="26">
        <f>(Inputs!B398-Inputs!B388)/Inputs!B388</f>
        <v>2.5431338647988889E-2</v>
      </c>
      <c r="H397" s="26">
        <f>(Inputs!C398-Inputs!C388)/Inputs!C388</f>
        <v>4.1434990474947211E-2</v>
      </c>
      <c r="I397" s="26">
        <f>(Inputs!D398-Inputs!D388)/Inputs!D388</f>
        <v>1.142923251791343E-2</v>
      </c>
      <c r="J397" s="26">
        <f>(Inputs!E398-Inputs!E388)/Inputs!E388</f>
        <v>1.5475551292662901E-2</v>
      </c>
      <c r="K397" s="26">
        <f>(Inputs!F398-Inputs!F388)/Inputs!F388</f>
        <v>-3.6368848290673772E-2</v>
      </c>
    </row>
    <row r="398" spans="1:11" x14ac:dyDescent="0.2">
      <c r="A398" s="12">
        <v>41510</v>
      </c>
      <c r="B398" s="18">
        <f>LN(Inputs!B399/Inputs!B398)</f>
        <v>3.6976118080208763E-3</v>
      </c>
      <c r="C398" s="18">
        <f>LN(Inputs!C399/Inputs!C398)</f>
        <v>-1.5806334174089083E-3</v>
      </c>
      <c r="D398" s="18">
        <f>LN(Inputs!D399/Inputs!D398)</f>
        <v>2.5848204234501446E-3</v>
      </c>
      <c r="E398" s="18">
        <f>LN(Inputs!E399/Inputs!E398)</f>
        <v>-5.867752397417607E-3</v>
      </c>
      <c r="F398" s="23">
        <f>LN(Inputs!F399/Inputs!F398)</f>
        <v>1.0477288491315039E-2</v>
      </c>
      <c r="G398" s="26">
        <f>(Inputs!B399-Inputs!B389)/Inputs!B389</f>
        <v>1.5112980512845131E-2</v>
      </c>
      <c r="H398" s="26">
        <f>(Inputs!C399-Inputs!C389)/Inputs!C389</f>
        <v>3.2672229907989667E-2</v>
      </c>
      <c r="I398" s="26">
        <f>(Inputs!D399-Inputs!D389)/Inputs!D389</f>
        <v>9.6630237355058868E-3</v>
      </c>
      <c r="J398" s="26">
        <f>(Inputs!E399-Inputs!E389)/Inputs!E389</f>
        <v>1.6404378606430868E-3</v>
      </c>
      <c r="K398" s="26">
        <f>(Inputs!F399-Inputs!F389)/Inputs!F389</f>
        <v>-1.1448118928591055E-2</v>
      </c>
    </row>
    <row r="399" spans="1:11" x14ac:dyDescent="0.2">
      <c r="A399" s="12">
        <v>41513</v>
      </c>
      <c r="B399" s="18">
        <f>LN(Inputs!B400/Inputs!B399)</f>
        <v>1.0020926172239273E-2</v>
      </c>
      <c r="C399" s="18">
        <f>LN(Inputs!C400/Inputs!C399)</f>
        <v>8.2517065928733504E-3</v>
      </c>
      <c r="D399" s="18">
        <f>LN(Inputs!D400/Inputs!D399)</f>
        <v>5.3376006577956743E-3</v>
      </c>
      <c r="E399" s="18">
        <f>LN(Inputs!E400/Inputs!E399)</f>
        <v>-2.2736163100465592E-3</v>
      </c>
      <c r="F399" s="23">
        <f>LN(Inputs!F400/Inputs!F399)</f>
        <v>-2.0286276764648592E-3</v>
      </c>
      <c r="G399" s="26">
        <f>(Inputs!B400-Inputs!B390)/Inputs!B390</f>
        <v>1.0134560691386837E-2</v>
      </c>
      <c r="H399" s="26">
        <f>(Inputs!C400-Inputs!C390)/Inputs!C390</f>
        <v>2.105405191133743E-2</v>
      </c>
      <c r="I399" s="26">
        <f>(Inputs!D400-Inputs!D390)/Inputs!D390</f>
        <v>1.5324939671769967E-2</v>
      </c>
      <c r="J399" s="26">
        <f>(Inputs!E400-Inputs!E390)/Inputs!E390</f>
        <v>-9.6025503844748474E-3</v>
      </c>
      <c r="K399" s="26">
        <f>(Inputs!F400-Inputs!F390)/Inputs!F390</f>
        <v>-6.0552382777322037E-3</v>
      </c>
    </row>
    <row r="400" spans="1:11" x14ac:dyDescent="0.2">
      <c r="A400" s="12">
        <v>41514</v>
      </c>
      <c r="B400" s="18">
        <f>LN(Inputs!B401/Inputs!B400)</f>
        <v>8.8784873863524388E-3</v>
      </c>
      <c r="C400" s="18">
        <f>LN(Inputs!C401/Inputs!C400)</f>
        <v>-7.4557861010246835E-5</v>
      </c>
      <c r="D400" s="18">
        <f>LN(Inputs!D401/Inputs!D400)</f>
        <v>-1.8178381537148735E-3</v>
      </c>
      <c r="E400" s="18">
        <f>LN(Inputs!E401/Inputs!E400)</f>
        <v>8.1521677544065408E-3</v>
      </c>
      <c r="F400" s="23">
        <f>LN(Inputs!F401/Inputs!F400)</f>
        <v>-2.9053032097095142E-3</v>
      </c>
      <c r="G400" s="26">
        <f>(Inputs!B401-Inputs!B391)/Inputs!B391</f>
        <v>8.1065152896180812E-3</v>
      </c>
      <c r="H400" s="26">
        <f>(Inputs!C401-Inputs!C391)/Inputs!C391</f>
        <v>1.7175729063159902E-2</v>
      </c>
      <c r="I400" s="26">
        <f>(Inputs!D401-Inputs!D391)/Inputs!D391</f>
        <v>1.1166048925758225E-2</v>
      </c>
      <c r="J400" s="26">
        <f>(Inputs!E401-Inputs!E391)/Inputs!E391</f>
        <v>-1.0084286062375543E-3</v>
      </c>
      <c r="K400" s="26">
        <f>(Inputs!F401-Inputs!F391)/Inputs!F391</f>
        <v>-5.7852563279138462E-3</v>
      </c>
    </row>
    <row r="401" spans="1:11" x14ac:dyDescent="0.2">
      <c r="A401" s="12">
        <v>41515</v>
      </c>
      <c r="B401" s="18">
        <f>LN(Inputs!B402/Inputs!B401)</f>
        <v>2.6973844500022015E-3</v>
      </c>
      <c r="C401" s="18">
        <f>LN(Inputs!C402/Inputs!C401)</f>
        <v>-2.9886297499874E-4</v>
      </c>
      <c r="D401" s="18">
        <f>LN(Inputs!D402/Inputs!D401)</f>
        <v>6.856087822080398E-3</v>
      </c>
      <c r="E401" s="18">
        <f>LN(Inputs!E402/Inputs!E401)</f>
        <v>8.9472832136405778E-3</v>
      </c>
      <c r="F401" s="23">
        <f>LN(Inputs!F402/Inputs!F401)</f>
        <v>0</v>
      </c>
      <c r="G401" s="26">
        <f>(Inputs!B402-Inputs!B392)/Inputs!B392</f>
        <v>1.4911549282032434E-2</v>
      </c>
      <c r="H401" s="26">
        <f>(Inputs!C402-Inputs!C392)/Inputs!C392</f>
        <v>1.0803043391231351E-2</v>
      </c>
      <c r="I401" s="26">
        <f>(Inputs!D402-Inputs!D392)/Inputs!D392</f>
        <v>9.9211945272146204E-3</v>
      </c>
      <c r="J401" s="26">
        <f>(Inputs!E402-Inputs!E392)/Inputs!E392</f>
        <v>2.8156392272115178E-3</v>
      </c>
      <c r="K401" s="26">
        <f>(Inputs!F402-Inputs!F392)/Inputs!F392</f>
        <v>2.3331272789643663E-3</v>
      </c>
    </row>
    <row r="402" spans="1:11" x14ac:dyDescent="0.2">
      <c r="A402" s="12">
        <v>41516</v>
      </c>
      <c r="B402" s="18">
        <f>LN(Inputs!B403/Inputs!B402)</f>
        <v>3.9710550624713174E-3</v>
      </c>
      <c r="C402" s="18">
        <f>LN(Inputs!C403/Inputs!C402)</f>
        <v>-3.7438603002633618E-3</v>
      </c>
      <c r="D402" s="18">
        <f>LN(Inputs!D403/Inputs!D402)</f>
        <v>2.7544722917706111E-3</v>
      </c>
      <c r="E402" s="18">
        <f>LN(Inputs!E403/Inputs!E402)</f>
        <v>1.0444752103848317E-2</v>
      </c>
      <c r="F402" s="23">
        <f>LN(Inputs!F403/Inputs!F402)</f>
        <v>1.0419670513328833E-2</v>
      </c>
      <c r="G402" s="26">
        <f>(Inputs!B403-Inputs!B393)/Inputs!B393</f>
        <v>3.8895183437956948E-2</v>
      </c>
      <c r="H402" s="26">
        <f>(Inputs!C403-Inputs!C393)/Inputs!C393</f>
        <v>1.8490136609003026E-2</v>
      </c>
      <c r="I402" s="26">
        <f>(Inputs!D403-Inputs!D393)/Inputs!D393</f>
        <v>1.9184793696538971E-2</v>
      </c>
      <c r="J402" s="26">
        <f>(Inputs!E403-Inputs!E393)/Inputs!E393</f>
        <v>3.1120373249036763E-2</v>
      </c>
      <c r="K402" s="26">
        <f>(Inputs!F403-Inputs!F393)/Inputs!F393</f>
        <v>1.8475066045363343E-2</v>
      </c>
    </row>
    <row r="403" spans="1:11" x14ac:dyDescent="0.2">
      <c r="A403" s="12">
        <v>41517</v>
      </c>
      <c r="B403" s="18">
        <f>LN(Inputs!B404/Inputs!B403)</f>
        <v>3.0505950993210549E-4</v>
      </c>
      <c r="C403" s="18">
        <f>LN(Inputs!C404/Inputs!C403)</f>
        <v>-4.5031953426514284E-4</v>
      </c>
      <c r="D403" s="18">
        <f>LN(Inputs!D404/Inputs!D403)</f>
        <v>-1.0008024745226201E-3</v>
      </c>
      <c r="E403" s="18">
        <f>LN(Inputs!E404/Inputs!E403)</f>
        <v>-2.1207678485835294E-3</v>
      </c>
      <c r="F403" s="23">
        <f>LN(Inputs!F404/Inputs!F403)</f>
        <v>1.1511715686006842E-3</v>
      </c>
      <c r="G403" s="26">
        <f>(Inputs!B404-Inputs!B394)/Inputs!B394</f>
        <v>4.1587306412966603E-2</v>
      </c>
      <c r="H403" s="26">
        <f>(Inputs!C404-Inputs!C394)/Inputs!C394</f>
        <v>1.6013359882360755E-2</v>
      </c>
      <c r="I403" s="26">
        <f>(Inputs!D404-Inputs!D394)/Inputs!D394</f>
        <v>1.9004314373925437E-2</v>
      </c>
      <c r="J403" s="26">
        <f>(Inputs!E404-Inputs!E394)/Inputs!E394</f>
        <v>2.9286178854980402E-2</v>
      </c>
      <c r="K403" s="26">
        <f>(Inputs!F404-Inputs!F394)/Inputs!F394</f>
        <v>1.7857207187703523E-2</v>
      </c>
    </row>
    <row r="404" spans="1:11" x14ac:dyDescent="0.2">
      <c r="A404" s="12">
        <v>41521</v>
      </c>
      <c r="B404" s="18">
        <f>LN(Inputs!B405/Inputs!B404)</f>
        <v>-1.2081323890818093E-2</v>
      </c>
      <c r="C404" s="18">
        <f>LN(Inputs!C405/Inputs!C404)</f>
        <v>-4.3621667954533158E-3</v>
      </c>
      <c r="D404" s="18">
        <f>LN(Inputs!D405/Inputs!D404)</f>
        <v>-4.4526465248440426E-3</v>
      </c>
      <c r="E404" s="18">
        <f>LN(Inputs!E405/Inputs!E404)</f>
        <v>-9.5295634462303578E-3</v>
      </c>
      <c r="F404" s="23">
        <f>LN(Inputs!F405/Inputs!F404)</f>
        <v>5.1633873242385199E-3</v>
      </c>
      <c r="G404" s="26">
        <f>(Inputs!B405-Inputs!B395)/Inputs!B395</f>
        <v>3.0977610406537001E-2</v>
      </c>
      <c r="H404" s="26">
        <f>(Inputs!C405-Inputs!C395)/Inputs!C395</f>
        <v>5.4573538639466571E-3</v>
      </c>
      <c r="I404" s="26">
        <f>(Inputs!D405-Inputs!D395)/Inputs!D395</f>
        <v>1.0633560552184874E-2</v>
      </c>
      <c r="J404" s="26">
        <f>(Inputs!E405-Inputs!E395)/Inputs!E395</f>
        <v>2.4033308681202781E-2</v>
      </c>
      <c r="K404" s="26">
        <f>(Inputs!F405-Inputs!F395)/Inputs!F395</f>
        <v>2.7940998911975365E-2</v>
      </c>
    </row>
    <row r="405" spans="1:11" x14ac:dyDescent="0.2">
      <c r="A405" s="12">
        <v>41522</v>
      </c>
      <c r="B405" s="18">
        <f>LN(Inputs!B406/Inputs!B405)</f>
        <v>-1.0496459216781716E-3</v>
      </c>
      <c r="C405" s="18">
        <f>LN(Inputs!C406/Inputs!C405)</f>
        <v>1.7321321857553557E-3</v>
      </c>
      <c r="D405" s="18">
        <f>LN(Inputs!D406/Inputs!D405)</f>
        <v>-5.5463930943092862E-3</v>
      </c>
      <c r="E405" s="18">
        <f>LN(Inputs!E406/Inputs!E405)</f>
        <v>-6.8957368247271524E-4</v>
      </c>
      <c r="F405" s="23">
        <f>LN(Inputs!F406/Inputs!F405)</f>
        <v>1.0531148157337427E-2</v>
      </c>
      <c r="G405" s="26">
        <f>(Inputs!B406-Inputs!B396)/Inputs!B396</f>
        <v>1.3330512548185822E-2</v>
      </c>
      <c r="H405" s="26">
        <f>(Inputs!C406-Inputs!C396)/Inputs!C396</f>
        <v>-6.8009823697616559E-3</v>
      </c>
      <c r="I405" s="26">
        <f>(Inputs!D406-Inputs!D396)/Inputs!D396</f>
        <v>-3.0149429813188821E-3</v>
      </c>
      <c r="J405" s="26">
        <f>(Inputs!E406-Inputs!E396)/Inputs!E396</f>
        <v>3.3740994206184795E-3</v>
      </c>
      <c r="K405" s="26">
        <f>(Inputs!F406-Inputs!F396)/Inputs!F396</f>
        <v>3.4260594227971737E-2</v>
      </c>
    </row>
    <row r="406" spans="1:11" x14ac:dyDescent="0.2">
      <c r="A406" s="12">
        <v>41523</v>
      </c>
      <c r="B406" s="18">
        <f>LN(Inputs!B407/Inputs!B406)</f>
        <v>-4.0224187195306684E-3</v>
      </c>
      <c r="C406" s="18">
        <f>LN(Inputs!C407/Inputs!C406)</f>
        <v>2.7022604551282602E-2</v>
      </c>
      <c r="D406" s="18">
        <f>LN(Inputs!D407/Inputs!D406)</f>
        <v>1.0561845440651668E-2</v>
      </c>
      <c r="E406" s="18">
        <f>LN(Inputs!E407/Inputs!E406)</f>
        <v>8.7351007796369669E-3</v>
      </c>
      <c r="F406" s="23">
        <f>LN(Inputs!F407/Inputs!F406)</f>
        <v>5.0831869702900358E-3</v>
      </c>
      <c r="G406" s="26">
        <f>(Inputs!B407-Inputs!B397)/Inputs!B397</f>
        <v>8.0010786349399877E-3</v>
      </c>
      <c r="H406" s="26">
        <f>(Inputs!C407-Inputs!C397)/Inputs!C397</f>
        <v>2.6001580121700882E-2</v>
      </c>
      <c r="I406" s="26">
        <f>(Inputs!D407-Inputs!D397)/Inputs!D397</f>
        <v>1.2836999117758182E-2</v>
      </c>
      <c r="J406" s="26">
        <f>(Inputs!E407-Inputs!E397)/Inputs!E397</f>
        <v>9.6548133764832959E-3</v>
      </c>
      <c r="K406" s="26">
        <f>(Inputs!F407-Inputs!F397)/Inputs!F397</f>
        <v>3.6798977921074345E-2</v>
      </c>
    </row>
    <row r="407" spans="1:11" x14ac:dyDescent="0.2">
      <c r="A407" s="12">
        <v>41524</v>
      </c>
      <c r="B407" s="18">
        <f>LN(Inputs!B408/Inputs!B407)</f>
        <v>-1.6443450604956385E-2</v>
      </c>
      <c r="C407" s="18">
        <f>LN(Inputs!C408/Inputs!C407)</f>
        <v>5.0410853062344621E-3</v>
      </c>
      <c r="D407" s="18">
        <f>LN(Inputs!D408/Inputs!D407)</f>
        <v>-1.1886940842221717E-3</v>
      </c>
      <c r="E407" s="18">
        <f>LN(Inputs!E408/Inputs!E407)</f>
        <v>-1.0148023343121371E-2</v>
      </c>
      <c r="F407" s="23">
        <f>LN(Inputs!F408/Inputs!F407)</f>
        <v>-5.08318697029008E-3</v>
      </c>
      <c r="G407" s="26">
        <f>(Inputs!B408-Inputs!B398)/Inputs!B398</f>
        <v>-4.0182200103714922E-3</v>
      </c>
      <c r="H407" s="26">
        <f>(Inputs!C408-Inputs!C398)/Inputs!C398</f>
        <v>3.2039692198853005E-2</v>
      </c>
      <c r="I407" s="26">
        <f>(Inputs!D408-Inputs!D398)/Inputs!D398</f>
        <v>1.418816225097953E-2</v>
      </c>
      <c r="J407" s="26">
        <f>(Inputs!E408-Inputs!E398)/Inputs!E398</f>
        <v>5.6659982151854357E-3</v>
      </c>
      <c r="K407" s="26">
        <f>(Inputs!F408-Inputs!F398)/Inputs!F398</f>
        <v>3.3352876275311187E-2</v>
      </c>
    </row>
    <row r="408" spans="1:11" x14ac:dyDescent="0.2">
      <c r="A408" s="12">
        <v>41527</v>
      </c>
      <c r="B408" s="18">
        <f>LN(Inputs!B409/Inputs!B408)</f>
        <v>1.7930630054180548E-2</v>
      </c>
      <c r="C408" s="18">
        <f>LN(Inputs!C409/Inputs!C408)</f>
        <v>3.4171048777946141E-2</v>
      </c>
      <c r="D408" s="18">
        <f>LN(Inputs!D409/Inputs!D408)</f>
        <v>1.1331135355430606E-2</v>
      </c>
      <c r="E408" s="18">
        <f>LN(Inputs!E409/Inputs!E408)</f>
        <v>2.7808217796723984E-3</v>
      </c>
      <c r="F408" s="23">
        <f>LN(Inputs!F409/Inputs!F408)</f>
        <v>6.7720527313466167E-3</v>
      </c>
      <c r="G408" s="26">
        <f>(Inputs!B409-Inputs!B399)/Inputs!B399</f>
        <v>1.0258969566414807E-2</v>
      </c>
      <c r="H408" s="26">
        <f>(Inputs!C409-Inputs!C399)/Inputs!C399</f>
        <v>6.9604345946052082E-2</v>
      </c>
      <c r="I408" s="26">
        <f>(Inputs!D409-Inputs!D399)/Inputs!D399</f>
        <v>2.3097476356471684E-2</v>
      </c>
      <c r="J408" s="26">
        <f>(Inputs!E409-Inputs!E399)/Inputs!E399</f>
        <v>1.4401294679470929E-2</v>
      </c>
      <c r="K408" s="26">
        <f>(Inputs!F409-Inputs!F399)/Inputs!F399</f>
        <v>2.9531144825791111E-2</v>
      </c>
    </row>
    <row r="409" spans="1:11" x14ac:dyDescent="0.2">
      <c r="A409" s="12">
        <v>41528</v>
      </c>
      <c r="B409" s="18">
        <f>LN(Inputs!B410/Inputs!B409)</f>
        <v>-3.9706084825308829E-3</v>
      </c>
      <c r="C409" s="18">
        <f>LN(Inputs!C410/Inputs!C409)</f>
        <v>3.0239105936229532E-3</v>
      </c>
      <c r="D409" s="18">
        <f>LN(Inputs!D410/Inputs!D409)</f>
        <v>-3.2721734981146937E-2</v>
      </c>
      <c r="E409" s="18">
        <f>LN(Inputs!E410/Inputs!E409)</f>
        <v>3.2130591663954572E-3</v>
      </c>
      <c r="F409" s="23">
        <f>LN(Inputs!F410/Inputs!F409)</f>
        <v>5.328739829387817E-3</v>
      </c>
      <c r="G409" s="26">
        <f>(Inputs!B410-Inputs!B400)/Inputs!B400</f>
        <v>-3.7776777108408147E-3</v>
      </c>
      <c r="H409" s="26">
        <f>(Inputs!C410-Inputs!C400)/Inputs!C400</f>
        <v>6.4027263252561556E-2</v>
      </c>
      <c r="I409" s="26">
        <f>(Inputs!D410-Inputs!D400)/Inputs!D400</f>
        <v>-1.5109260573604731E-2</v>
      </c>
      <c r="J409" s="26">
        <f>(Inputs!E410-Inputs!E400)/Inputs!E400</f>
        <v>1.9982281918522065E-2</v>
      </c>
      <c r="K409" s="26">
        <f>(Inputs!F410-Inputs!F400)/Inputs!F400</f>
        <v>3.7133716981216584E-2</v>
      </c>
    </row>
    <row r="410" spans="1:11" x14ac:dyDescent="0.2">
      <c r="A410" s="12">
        <v>41529</v>
      </c>
      <c r="B410" s="18">
        <f>LN(Inputs!B411/Inputs!B410)</f>
        <v>-7.5506125733948238E-3</v>
      </c>
      <c r="C410" s="18">
        <f>LN(Inputs!C411/Inputs!C410)</f>
        <v>-1.6424075116227031E-2</v>
      </c>
      <c r="D410" s="18">
        <f>LN(Inputs!D411/Inputs!D410)</f>
        <v>4.2767379217890237E-3</v>
      </c>
      <c r="E410" s="18">
        <f>LN(Inputs!E411/Inputs!E410)</f>
        <v>3.2348835435448446E-3</v>
      </c>
      <c r="F410" s="23">
        <f>LN(Inputs!F411/Inputs!F410)</f>
        <v>6.6906776847329326E-3</v>
      </c>
      <c r="G410" s="26">
        <f>(Inputs!B411-Inputs!B401)/Inputs!B401</f>
        <v>-2.001099926110048E-2</v>
      </c>
      <c r="H410" s="26">
        <f>(Inputs!C411-Inputs!C401)/Inputs!C401</f>
        <v>4.6772370099352777E-2</v>
      </c>
      <c r="I410" s="26">
        <f>(Inputs!D411-Inputs!D401)/Inputs!D401</f>
        <v>-9.0884404994839938E-3</v>
      </c>
      <c r="J410" s="26">
        <f>(Inputs!E411-Inputs!E401)/Inputs!E401</f>
        <v>1.4979050385371655E-2</v>
      </c>
      <c r="K410" s="26">
        <f>(Inputs!F411-Inputs!F401)/Inputs!F401</f>
        <v>4.7133936534964511E-2</v>
      </c>
    </row>
    <row r="411" spans="1:11" x14ac:dyDescent="0.2">
      <c r="A411" s="12">
        <v>41530</v>
      </c>
      <c r="B411" s="18">
        <f>LN(Inputs!B412/Inputs!B411)</f>
        <v>-8.6183860612600929E-3</v>
      </c>
      <c r="C411" s="18">
        <f>LN(Inputs!C412/Inputs!C411)</f>
        <v>9.7313412178893308E-3</v>
      </c>
      <c r="D411" s="18">
        <f>LN(Inputs!D412/Inputs!D411)</f>
        <v>0</v>
      </c>
      <c r="E411" s="18">
        <f>LN(Inputs!E412/Inputs!E411)</f>
        <v>-1.0730177068265297E-2</v>
      </c>
      <c r="F411" s="23">
        <f>LN(Inputs!F412/Inputs!F411)</f>
        <v>9.4029484998726671E-3</v>
      </c>
      <c r="G411" s="26">
        <f>(Inputs!B412-Inputs!B402)/Inputs!B402</f>
        <v>-3.1037823727371069E-2</v>
      </c>
      <c r="H411" s="26">
        <f>(Inputs!C412-Inputs!C402)/Inputs!C402</f>
        <v>5.7324542470077809E-2</v>
      </c>
      <c r="I411" s="26">
        <f>(Inputs!D412-Inputs!D402)/Inputs!D402</f>
        <v>-1.585898094410762E-2</v>
      </c>
      <c r="J411" s="26">
        <f>(Inputs!E412-Inputs!E402)/Inputs!E402</f>
        <v>-4.7979409473352134E-3</v>
      </c>
      <c r="K411" s="26">
        <f>(Inputs!F412-Inputs!F402)/Inputs!F402</f>
        <v>5.7026519850409491E-2</v>
      </c>
    </row>
    <row r="412" spans="1:11" x14ac:dyDescent="0.2">
      <c r="A412" s="12">
        <v>41531</v>
      </c>
      <c r="B412" s="18">
        <f>LN(Inputs!B413/Inputs!B412)</f>
        <v>1.0058043045678011E-2</v>
      </c>
      <c r="C412" s="18">
        <f>LN(Inputs!C413/Inputs!C412)</f>
        <v>7.7704935801668122E-4</v>
      </c>
      <c r="D412" s="18">
        <f>LN(Inputs!D413/Inputs!D412)</f>
        <v>-5.098472937797178E-4</v>
      </c>
      <c r="E412" s="18">
        <f>LN(Inputs!E413/Inputs!E412)</f>
        <v>-5.2238192884440249E-3</v>
      </c>
      <c r="F412" s="23">
        <f>LN(Inputs!F413/Inputs!F412)</f>
        <v>6.8579553038565343E-3</v>
      </c>
      <c r="G412" s="26">
        <f>(Inputs!B413-Inputs!B403)/Inputs!B403</f>
        <v>-2.5121775413208914E-2</v>
      </c>
      <c r="H412" s="26">
        <f>(Inputs!C413-Inputs!C403)/Inputs!C403</f>
        <v>6.2115432636949991E-2</v>
      </c>
      <c r="I412" s="26">
        <f>(Inputs!D413-Inputs!D403)/Inputs!D403</f>
        <v>-1.9066294052022339E-2</v>
      </c>
      <c r="J412" s="26">
        <f>(Inputs!E413-Inputs!E403)/Inputs!E403</f>
        <v>-2.0269807900751859E-2</v>
      </c>
      <c r="K412" s="26">
        <f>(Inputs!F413-Inputs!F403)/Inputs!F403</f>
        <v>5.3268389086505066E-2</v>
      </c>
    </row>
    <row r="413" spans="1:11" x14ac:dyDescent="0.2">
      <c r="A413" s="12">
        <v>41534</v>
      </c>
      <c r="B413" s="18">
        <f>LN(Inputs!B414/Inputs!B413)</f>
        <v>-7.5969735756639808E-3</v>
      </c>
      <c r="C413" s="18">
        <f>LN(Inputs!C414/Inputs!C413)</f>
        <v>-1.2721438759546956E-3</v>
      </c>
      <c r="D413" s="18">
        <f>LN(Inputs!D414/Inputs!D413)</f>
        <v>-1.5305810249969856E-3</v>
      </c>
      <c r="E413" s="18">
        <f>LN(Inputs!E414/Inputs!E413)</f>
        <v>-5.764748582796568E-3</v>
      </c>
      <c r="F413" s="23">
        <f>LN(Inputs!F414/Inputs!F413)</f>
        <v>1.9115341539134043E-3</v>
      </c>
      <c r="G413" s="26">
        <f>(Inputs!B414-Inputs!B404)/Inputs!B404</f>
        <v>-3.2794938675989357E-2</v>
      </c>
      <c r="H413" s="26">
        <f>(Inputs!C414-Inputs!C404)/Inputs!C404</f>
        <v>6.1242918896347608E-2</v>
      </c>
      <c r="I413" s="26">
        <f>(Inputs!D414-Inputs!D404)/Inputs!D404</f>
        <v>-1.9585834056144398E-2</v>
      </c>
      <c r="J413" s="26">
        <f>(Inputs!E414-Inputs!E404)/Inputs!E404</f>
        <v>-2.3833429018816417E-2</v>
      </c>
      <c r="K413" s="26">
        <f>(Inputs!F414-Inputs!F404)/Inputs!F404</f>
        <v>5.4069559513267591E-2</v>
      </c>
    </row>
    <row r="414" spans="1:11" x14ac:dyDescent="0.2">
      <c r="A414" s="12">
        <v>41535</v>
      </c>
      <c r="B414" s="18">
        <f>LN(Inputs!B415/Inputs!B414)</f>
        <v>3.778791097888795E-4</v>
      </c>
      <c r="C414" s="18">
        <f>LN(Inputs!C415/Inputs!C414)</f>
        <v>7.6792711720581625E-3</v>
      </c>
      <c r="D414" s="18">
        <f>LN(Inputs!D415/Inputs!D414)</f>
        <v>4.7754565922815033E-3</v>
      </c>
      <c r="E414" s="18">
        <f>LN(Inputs!E415/Inputs!E414)</f>
        <v>7.4150611226032189E-3</v>
      </c>
      <c r="F414" s="23">
        <f>LN(Inputs!F415/Inputs!F414)</f>
        <v>8.1521317034600454E-3</v>
      </c>
      <c r="G414" s="26">
        <f>(Inputs!B415-Inputs!B405)/Inputs!B405</f>
        <v>-2.0668951265477818E-2</v>
      </c>
      <c r="H414" s="26">
        <f>(Inputs!C415-Inputs!C405)/Inputs!C405</f>
        <v>7.4099057530036108E-2</v>
      </c>
      <c r="I414" s="26">
        <f>(Inputs!D415-Inputs!D405)/Inputs!D405</f>
        <v>-1.0496597330033008E-2</v>
      </c>
      <c r="J414" s="26">
        <f>(Inputs!E415-Inputs!E405)/Inputs!E405</f>
        <v>-7.1517194401200185E-3</v>
      </c>
      <c r="K414" s="26">
        <f>(Inputs!F415-Inputs!F405)/Inputs!F405</f>
        <v>5.7224616465367702E-2</v>
      </c>
    </row>
    <row r="415" spans="1:11" x14ac:dyDescent="0.2">
      <c r="A415" s="12">
        <v>41536</v>
      </c>
      <c r="B415" s="18">
        <f>LN(Inputs!B416/Inputs!B415)</f>
        <v>-1.6899852262755366E-2</v>
      </c>
      <c r="C415" s="18">
        <f>LN(Inputs!C416/Inputs!C415)</f>
        <v>-1.7561854246462049E-3</v>
      </c>
      <c r="D415" s="18">
        <f>LN(Inputs!D416/Inputs!D415)</f>
        <v>1.5442659043785115E-2</v>
      </c>
      <c r="E415" s="18">
        <f>LN(Inputs!E416/Inputs!E415)</f>
        <v>1.0542961188786858E-2</v>
      </c>
      <c r="F415" s="23">
        <f>LN(Inputs!F416/Inputs!F415)</f>
        <v>7.5492516978949188E-3</v>
      </c>
      <c r="G415" s="26">
        <f>(Inputs!B416-Inputs!B406)/Inputs!B406</f>
        <v>-3.6069179651301894E-2</v>
      </c>
      <c r="H415" s="26">
        <f>(Inputs!C416-Inputs!C406)/Inputs!C406</f>
        <v>7.0358786292098296E-2</v>
      </c>
      <c r="I415" s="26">
        <f>(Inputs!D416-Inputs!D406)/Inputs!D406</f>
        <v>1.0491632193536571E-2</v>
      </c>
      <c r="J415" s="26">
        <f>(Inputs!E416-Inputs!E406)/Inputs!E406</f>
        <v>4.0633524192741537E-3</v>
      </c>
      <c r="K415" s="26">
        <f>(Inputs!F416-Inputs!F406)/Inputs!F406</f>
        <v>5.4076777721767562E-2</v>
      </c>
    </row>
    <row r="416" spans="1:11" x14ac:dyDescent="0.2">
      <c r="A416" s="12">
        <v>41537</v>
      </c>
      <c r="B416" s="18">
        <f>LN(Inputs!B417/Inputs!B416)</f>
        <v>-1.7320994235321012E-2</v>
      </c>
      <c r="C416" s="18">
        <f>LN(Inputs!C417/Inputs!C416)</f>
        <v>-3.6624703972886349E-3</v>
      </c>
      <c r="D416" s="18">
        <f>LN(Inputs!D417/Inputs!D416)</f>
        <v>-5.3306687137697206E-3</v>
      </c>
      <c r="E416" s="18">
        <f>LN(Inputs!E417/Inputs!E416)</f>
        <v>9.3345605986679104E-4</v>
      </c>
      <c r="F416" s="23">
        <f>LN(Inputs!F417/Inputs!F416)</f>
        <v>1.2545137022769942E-2</v>
      </c>
      <c r="G416" s="26">
        <f>(Inputs!B417-Inputs!B407)/Inputs!B407</f>
        <v>-4.8803226446541399E-2</v>
      </c>
      <c r="H416" s="26">
        <f>(Inputs!C417-Inputs!C407)/Inputs!C407</f>
        <v>3.8013542737281365E-2</v>
      </c>
      <c r="I416" s="26">
        <f>(Inputs!D417-Inputs!D407)/Inputs!D407</f>
        <v>-5.4406827668621845E-3</v>
      </c>
      <c r="J416" s="26">
        <f>(Inputs!E417-Inputs!E407)/Inputs!E407</f>
        <v>-3.7395159518412401E-3</v>
      </c>
      <c r="K416" s="26">
        <f>(Inputs!F417-Inputs!F407)/Inputs!F407</f>
        <v>6.1971664983110866E-2</v>
      </c>
    </row>
    <row r="417" spans="1:11" x14ac:dyDescent="0.2">
      <c r="A417" s="12">
        <v>41538</v>
      </c>
      <c r="B417" s="18">
        <f>LN(Inputs!B418/Inputs!B417)</f>
        <v>-9.8271791580757037E-3</v>
      </c>
      <c r="C417" s="18">
        <f>LN(Inputs!C418/Inputs!C417)</f>
        <v>1.1990522879837481E-3</v>
      </c>
      <c r="D417" s="18">
        <f>LN(Inputs!D418/Inputs!D417)</f>
        <v>-7.5489732334786273E-4</v>
      </c>
      <c r="E417" s="18">
        <f>LN(Inputs!E418/Inputs!E417)</f>
        <v>-4.2128219661118739E-3</v>
      </c>
      <c r="F417" s="23">
        <f>LN(Inputs!F418/Inputs!F417)</f>
        <v>3.1782236509538685E-3</v>
      </c>
      <c r="G417" s="26">
        <f>(Inputs!B418-Inputs!B408)/Inputs!B408</f>
        <v>-4.2488985059650937E-2</v>
      </c>
      <c r="H417" s="26">
        <f>(Inputs!C418-Inputs!C408)/Inputs!C408</f>
        <v>3.4033111802565082E-2</v>
      </c>
      <c r="I417" s="26">
        <f>(Inputs!D418-Inputs!D408)/Inputs!D408</f>
        <v>-5.0091525651142828E-3</v>
      </c>
      <c r="J417" s="26">
        <f>(Inputs!E418-Inputs!E408)/Inputs!E408</f>
        <v>2.1910728548300198E-3</v>
      </c>
      <c r="K417" s="26">
        <f>(Inputs!F418-Inputs!F408)/Inputs!F408</f>
        <v>7.0781389244539639E-2</v>
      </c>
    </row>
    <row r="418" spans="1:11" x14ac:dyDescent="0.2">
      <c r="A418" s="12">
        <v>41541</v>
      </c>
      <c r="B418" s="18">
        <f>LN(Inputs!B419/Inputs!B418)</f>
        <v>-8.8612002826122405E-3</v>
      </c>
      <c r="C418" s="18">
        <f>LN(Inputs!C419/Inputs!C418)</f>
        <v>-2.367680298747667E-2</v>
      </c>
      <c r="D418" s="18">
        <f>LN(Inputs!D419/Inputs!D418)</f>
        <v>-1.6816852484977846E-2</v>
      </c>
      <c r="E418" s="18">
        <f>LN(Inputs!E419/Inputs!E418)</f>
        <v>-8.1752907343224674E-3</v>
      </c>
      <c r="F418" s="23">
        <f>LN(Inputs!F419/Inputs!F418)</f>
        <v>1.1043917722135903E-2</v>
      </c>
      <c r="G418" s="26">
        <f>(Inputs!B419-Inputs!B409)/Inputs!B409</f>
        <v>-6.7801854547272222E-2</v>
      </c>
      <c r="H418" s="26">
        <f>(Inputs!C419-Inputs!C409)/Inputs!C409</f>
        <v>-2.4086236138511709E-2</v>
      </c>
      <c r="I418" s="26">
        <f>(Inputs!D419-Inputs!D409)/Inputs!D409</f>
        <v>-3.2625645115714363E-2</v>
      </c>
      <c r="J418" s="26">
        <f>(Inputs!E419-Inputs!E409)/Inputs!E409</f>
        <v>-8.7291146635435721E-3</v>
      </c>
      <c r="K418" s="26">
        <f>(Inputs!F419-Inputs!F409)/Inputs!F409</f>
        <v>7.536540695535221E-2</v>
      </c>
    </row>
    <row r="419" spans="1:11" x14ac:dyDescent="0.2">
      <c r="A419" s="12">
        <v>41542</v>
      </c>
      <c r="B419" s="18">
        <f>LN(Inputs!B420/Inputs!B419)</f>
        <v>1.705714042253061E-2</v>
      </c>
      <c r="C419" s="18">
        <f>LN(Inputs!C420/Inputs!C419)</f>
        <v>-1.4443537376794039E-3</v>
      </c>
      <c r="D419" s="18">
        <f>LN(Inputs!D420/Inputs!D419)</f>
        <v>-1.8798276804883267E-2</v>
      </c>
      <c r="E419" s="18">
        <f>LN(Inputs!E420/Inputs!E419)</f>
        <v>4.2149275412876304E-3</v>
      </c>
      <c r="F419" s="23">
        <f>LN(Inputs!F420/Inputs!F419)</f>
        <v>-9.7228555770686731E-3</v>
      </c>
      <c r="G419" s="26">
        <f>(Inputs!B420-Inputs!B410)/Inputs!B410</f>
        <v>-4.7992280562761891E-2</v>
      </c>
      <c r="H419" s="26">
        <f>(Inputs!C420-Inputs!C410)/Inputs!C410</f>
        <v>-2.8437149046554245E-2</v>
      </c>
      <c r="I419" s="26">
        <f>(Inputs!D420-Inputs!D410)/Inputs!D410</f>
        <v>-1.9062243133669245E-2</v>
      </c>
      <c r="J419" s="26">
        <f>(Inputs!E420-Inputs!E410)/Inputs!E410</f>
        <v>-7.7354940571539932E-3</v>
      </c>
      <c r="K419" s="26">
        <f>(Inputs!F420-Inputs!F410)/Inputs!F410</f>
        <v>5.9300645370467468E-2</v>
      </c>
    </row>
    <row r="420" spans="1:11" x14ac:dyDescent="0.2">
      <c r="A420" s="12">
        <v>41543</v>
      </c>
      <c r="B420" s="18">
        <f>LN(Inputs!B421/Inputs!B420)</f>
        <v>7.0924677175295114E-3</v>
      </c>
      <c r="C420" s="18">
        <f>LN(Inputs!C421/Inputs!C420)</f>
        <v>9.3510708281121391E-3</v>
      </c>
      <c r="D420" s="18">
        <f>LN(Inputs!D421/Inputs!D420)</f>
        <v>4.5544637641052382E-3</v>
      </c>
      <c r="E420" s="18">
        <f>LN(Inputs!E421/Inputs!E420)</f>
        <v>2.1002730197665791E-2</v>
      </c>
      <c r="F420" s="23">
        <f>LN(Inputs!F421/Inputs!F420)</f>
        <v>3.953113796868633E-3</v>
      </c>
      <c r="G420" s="26">
        <f>(Inputs!B421-Inputs!B411)/Inputs!B411</f>
        <v>-3.3949390427490594E-2</v>
      </c>
      <c r="H420" s="26">
        <f>(Inputs!C421-Inputs!C411)/Inputs!C411</f>
        <v>-3.0694511319717785E-3</v>
      </c>
      <c r="I420" s="26">
        <f>(Inputs!D421-Inputs!D411)/Inputs!D411</f>
        <v>-1.8789773534710796E-2</v>
      </c>
      <c r="J420" s="26">
        <f>(Inputs!E421-Inputs!E411)/Inputs!E411</f>
        <v>1.0052468456066712E-2</v>
      </c>
      <c r="K420" s="26">
        <f>(Inputs!F421-Inputs!F411)/Inputs!F411</f>
        <v>5.6404707892814668E-2</v>
      </c>
    </row>
    <row r="421" spans="1:11" x14ac:dyDescent="0.2">
      <c r="A421" s="12">
        <v>41544</v>
      </c>
      <c r="B421" s="18">
        <f>LN(Inputs!B422/Inputs!B421)</f>
        <v>-6.1785484230720573E-3</v>
      </c>
      <c r="C421" s="18">
        <f>LN(Inputs!C422/Inputs!C421)</f>
        <v>3.7875251155151087E-3</v>
      </c>
      <c r="D421" s="18">
        <f>LN(Inputs!D422/Inputs!D421)</f>
        <v>2.208468805054295E-2</v>
      </c>
      <c r="E421" s="18">
        <f>LN(Inputs!E422/Inputs!E421)</f>
        <v>5.2904415670434165E-3</v>
      </c>
      <c r="F421" s="23">
        <f>LN(Inputs!F422/Inputs!F421)</f>
        <v>1.0465597343829212E-2</v>
      </c>
      <c r="G421" s="26">
        <f>(Inputs!B422-Inputs!B412)/Inputs!B412</f>
        <v>-3.1589506093212205E-2</v>
      </c>
      <c r="H421" s="26">
        <f>(Inputs!C422-Inputs!C412)/Inputs!C412</f>
        <v>-8.9774475655163416E-3</v>
      </c>
      <c r="I421" s="26">
        <f>(Inputs!D422-Inputs!D412)/Inputs!D412</f>
        <v>3.1210040281393521E-3</v>
      </c>
      <c r="J421" s="26">
        <f>(Inputs!E422-Inputs!E412)/Inputs!E412</f>
        <v>2.6364448979544791E-2</v>
      </c>
      <c r="K421" s="26">
        <f>(Inputs!F422-Inputs!F412)/Inputs!F412</f>
        <v>5.7527891803755615E-2</v>
      </c>
    </row>
    <row r="422" spans="1:11" x14ac:dyDescent="0.2">
      <c r="A422" s="12">
        <v>41545</v>
      </c>
      <c r="B422" s="18">
        <f>LN(Inputs!B423/Inputs!B422)</f>
        <v>5.4650292664346614E-3</v>
      </c>
      <c r="C422" s="18">
        <f>LN(Inputs!C423/Inputs!C422)</f>
        <v>7.1074673707094936E-3</v>
      </c>
      <c r="D422" s="18">
        <f>LN(Inputs!D423/Inputs!D422)</f>
        <v>-5.15657212373586E-3</v>
      </c>
      <c r="E422" s="18">
        <f>LN(Inputs!E423/Inputs!E422)</f>
        <v>1.0070225229166282E-2</v>
      </c>
      <c r="F422" s="23">
        <f>LN(Inputs!F423/Inputs!F422)</f>
        <v>2.6038144245615652E-4</v>
      </c>
      <c r="G422" s="26">
        <f>(Inputs!B423-Inputs!B413)/Inputs!B413</f>
        <v>-3.6027229771256622E-2</v>
      </c>
      <c r="H422" s="26">
        <f>(Inputs!C423-Inputs!C413)/Inputs!C413</f>
        <v>-2.6839613665858744E-3</v>
      </c>
      <c r="I422" s="26">
        <f>(Inputs!D423-Inputs!D413)/Inputs!D413</f>
        <v>-1.5294102832412138E-3</v>
      </c>
      <c r="J422" s="26">
        <f>(Inputs!E423-Inputs!E413)/Inputs!E413</f>
        <v>4.2182364176522665E-2</v>
      </c>
      <c r="K422" s="26">
        <f>(Inputs!F423-Inputs!F413)/Inputs!F413</f>
        <v>5.0573738920735072E-2</v>
      </c>
    </row>
    <row r="423" spans="1:11" x14ac:dyDescent="0.2">
      <c r="A423" s="12">
        <v>41548</v>
      </c>
      <c r="B423" s="18">
        <f>LN(Inputs!B424/Inputs!B423)</f>
        <v>-2.0133165328993959E-3</v>
      </c>
      <c r="C423" s="18">
        <f>LN(Inputs!C424/Inputs!C423)</f>
        <v>4.3815720673339937E-3</v>
      </c>
      <c r="D423" s="18">
        <f>LN(Inputs!D424/Inputs!D423)</f>
        <v>1.785540550944082E-3</v>
      </c>
      <c r="E423" s="18">
        <f>LN(Inputs!E424/Inputs!E423)</f>
        <v>-6.1075551285443104E-3</v>
      </c>
      <c r="F423" s="23">
        <f>LN(Inputs!F424/Inputs!F423)</f>
        <v>-1.0412977424078208E-3</v>
      </c>
      <c r="G423" s="26">
        <f>(Inputs!B424-Inputs!B414)/Inputs!B414</f>
        <v>-3.0629681417671362E-2</v>
      </c>
      <c r="H423" s="26">
        <f>(Inputs!C424-Inputs!C414)/Inputs!C414</f>
        <v>2.9705496591402557E-3</v>
      </c>
      <c r="I423" s="26">
        <f>(Inputs!D424-Inputs!D414)/Inputs!D414</f>
        <v>1.7871355776606307E-3</v>
      </c>
      <c r="J423" s="26">
        <f>(Inputs!E424-Inputs!E414)/Inputs!E414</f>
        <v>4.1825158469945403E-2</v>
      </c>
      <c r="K423" s="26">
        <f>(Inputs!F424-Inputs!F414)/Inputs!F414</f>
        <v>4.7476146860046024E-2</v>
      </c>
    </row>
    <row r="424" spans="1:11" x14ac:dyDescent="0.2">
      <c r="A424" s="12">
        <v>41549</v>
      </c>
      <c r="B424" s="18">
        <f>LN(Inputs!B425/Inputs!B424)</f>
        <v>4.3466560969142812E-3</v>
      </c>
      <c r="C424" s="18">
        <f>LN(Inputs!C425/Inputs!C424)</f>
        <v>8.425722884716394E-3</v>
      </c>
      <c r="D424" s="18">
        <f>LN(Inputs!D425/Inputs!D424)</f>
        <v>-6.3735810667112254E-4</v>
      </c>
      <c r="E424" s="18">
        <f>LN(Inputs!E425/Inputs!E424)</f>
        <v>4.7303239384727516E-3</v>
      </c>
      <c r="F424" s="23">
        <f>LN(Inputs!F425/Inputs!F424)</f>
        <v>8.0425206711787316E-3</v>
      </c>
      <c r="G424" s="26">
        <f>(Inputs!B425-Inputs!B415)/Inputs!B415</f>
        <v>-2.6774822327139642E-2</v>
      </c>
      <c r="H424" s="26">
        <f>(Inputs!C425-Inputs!C415)/Inputs!C415</f>
        <v>3.7194982358774486E-3</v>
      </c>
      <c r="I424" s="26">
        <f>(Inputs!D425-Inputs!D415)/Inputs!D415</f>
        <v>-3.620703536007284E-3</v>
      </c>
      <c r="J424" s="26">
        <f>(Inputs!E425-Inputs!E415)/Inputs!E415</f>
        <v>3.9031883010667963E-2</v>
      </c>
      <c r="K424" s="26">
        <f>(Inputs!F425-Inputs!F415)/Inputs!F415</f>
        <v>4.7361338210560822E-2</v>
      </c>
    </row>
    <row r="425" spans="1:11" x14ac:dyDescent="0.2">
      <c r="A425" s="12">
        <v>41550</v>
      </c>
      <c r="B425" s="18">
        <f>LN(Inputs!B426/Inputs!B425)</f>
        <v>-6.4943752471461388E-3</v>
      </c>
      <c r="C425" s="18">
        <f>LN(Inputs!C426/Inputs!C425)</f>
        <v>-6.5238685400894007E-3</v>
      </c>
      <c r="D425" s="18">
        <f>LN(Inputs!D426/Inputs!D425)</f>
        <v>2.2290730575806887E-3</v>
      </c>
      <c r="E425" s="18">
        <f>LN(Inputs!E426/Inputs!E425)</f>
        <v>-6.3996878151133052E-3</v>
      </c>
      <c r="F425" s="23">
        <f>LN(Inputs!F426/Inputs!F425)</f>
        <v>-1.2928311728576153E-3</v>
      </c>
      <c r="G425" s="26">
        <f>(Inputs!B426-Inputs!B416)/Inputs!B416</f>
        <v>-1.6595079419343711E-2</v>
      </c>
      <c r="H425" s="26">
        <f>(Inputs!C426-Inputs!C416)/Inputs!C416</f>
        <v>-1.0545287015732549E-3</v>
      </c>
      <c r="I425" s="26">
        <f>(Inputs!D426-Inputs!D416)/Inputs!D416</f>
        <v>-1.669984556110651E-2</v>
      </c>
      <c r="J425" s="26">
        <f>(Inputs!E426-Inputs!E416)/Inputs!E416</f>
        <v>2.157622065008289E-2</v>
      </c>
      <c r="K425" s="26">
        <f>(Inputs!F426-Inputs!F416)/Inputs!F416</f>
        <v>3.8141304683048341E-2</v>
      </c>
    </row>
    <row r="426" spans="1:11" x14ac:dyDescent="0.2">
      <c r="A426" s="12">
        <v>41551</v>
      </c>
      <c r="B426" s="18">
        <f>LN(Inputs!B427/Inputs!B426)</f>
        <v>1.2367720528362144E-2</v>
      </c>
      <c r="C426" s="18">
        <f>LN(Inputs!C427/Inputs!C426)</f>
        <v>1.3164401366235064E-2</v>
      </c>
      <c r="D426" s="18">
        <f>LN(Inputs!D427/Inputs!D426)</f>
        <v>1.0062955633088965E-2</v>
      </c>
      <c r="E426" s="18">
        <f>LN(Inputs!E427/Inputs!E426)</f>
        <v>1.9026019738778731E-2</v>
      </c>
      <c r="F426" s="23">
        <f>LN(Inputs!F427/Inputs!F426)</f>
        <v>-1.0354877465761317E-3</v>
      </c>
      <c r="G426" s="26">
        <f>(Inputs!B427-Inputs!B417)/Inputs!B417</f>
        <v>1.3038666057917531E-2</v>
      </c>
      <c r="H426" s="26">
        <f>(Inputs!C427-Inputs!C417)/Inputs!C417</f>
        <v>1.5896817738868346E-2</v>
      </c>
      <c r="I426" s="26">
        <f>(Inputs!D427-Inputs!D417)/Inputs!D417</f>
        <v>-1.4461890466632189E-3</v>
      </c>
      <c r="J426" s="26">
        <f>(Inputs!E427-Inputs!E417)/Inputs!E417</f>
        <v>4.0227368242019994E-2</v>
      </c>
      <c r="K426" s="26">
        <f>(Inputs!F427-Inputs!F417)/Inputs!F417</f>
        <v>2.413799920759065E-2</v>
      </c>
    </row>
    <row r="427" spans="1:11" x14ac:dyDescent="0.2">
      <c r="A427" s="12">
        <v>41552</v>
      </c>
      <c r="B427" s="18">
        <f>LN(Inputs!B428/Inputs!B427)</f>
        <v>-5.7946063613799337E-4</v>
      </c>
      <c r="C427" s="18">
        <f>LN(Inputs!C428/Inputs!C427)</f>
        <v>-1.6011637537443825E-3</v>
      </c>
      <c r="D427" s="18">
        <f>LN(Inputs!D428/Inputs!D427)</f>
        <v>5.0251030870586957E-3</v>
      </c>
      <c r="E427" s="18">
        <f>LN(Inputs!E428/Inputs!E427)</f>
        <v>9.1644357755191874E-3</v>
      </c>
      <c r="F427" s="23">
        <f>LN(Inputs!F428/Inputs!F427)</f>
        <v>-9.1061474132004168E-3</v>
      </c>
      <c r="G427" s="26">
        <f>(Inputs!B428-Inputs!B418)/Inputs!B418</f>
        <v>2.2450414016893901E-2</v>
      </c>
      <c r="H427" s="26">
        <f>(Inputs!C428-Inputs!C418)/Inputs!C418</f>
        <v>1.3056066388090653E-2</v>
      </c>
      <c r="I427" s="26">
        <f>(Inputs!D428-Inputs!D418)/Inputs!D418</f>
        <v>4.3421646187781241E-3</v>
      </c>
      <c r="J427" s="26">
        <f>(Inputs!E428-Inputs!E418)/Inputs!E418</f>
        <v>5.4236249154199334E-2</v>
      </c>
      <c r="K427" s="26">
        <f>(Inputs!F428-Inputs!F418)/Inputs!F418</f>
        <v>1.1634066720212614E-2</v>
      </c>
    </row>
    <row r="428" spans="1:11" x14ac:dyDescent="0.2">
      <c r="A428" s="12">
        <v>41555</v>
      </c>
      <c r="B428" s="18">
        <f>LN(Inputs!B429/Inputs!B428)</f>
        <v>3.4711326734839206E-3</v>
      </c>
      <c r="C428" s="18">
        <f>LN(Inputs!C429/Inputs!C428)</f>
        <v>7.1509318664568127E-3</v>
      </c>
      <c r="D428" s="18">
        <f>LN(Inputs!D429/Inputs!D428)</f>
        <v>3.2527706707120392E-3</v>
      </c>
      <c r="E428" s="18">
        <f>LN(Inputs!E429/Inputs!E428)</f>
        <v>-1.9326399478371272E-3</v>
      </c>
      <c r="F428" s="23">
        <f>LN(Inputs!F429/Inputs!F428)</f>
        <v>5.213468022317474E-3</v>
      </c>
      <c r="G428" s="26">
        <f>(Inputs!B429-Inputs!B419)/Inputs!B419</f>
        <v>3.5137683975969676E-2</v>
      </c>
      <c r="H428" s="26">
        <f>(Inputs!C429-Inputs!C419)/Inputs!C419</f>
        <v>4.477265368697371E-2</v>
      </c>
      <c r="I428" s="26">
        <f>(Inputs!D429-Inputs!D419)/Inputs!D419</f>
        <v>2.4702562732005304E-2</v>
      </c>
      <c r="J428" s="26">
        <f>(Inputs!E429-Inputs!E419)/Inputs!E419</f>
        <v>6.0838062873170499E-2</v>
      </c>
      <c r="K428" s="26">
        <f>(Inputs!F429-Inputs!F419)/Inputs!F419</f>
        <v>5.7529466273118545E-3</v>
      </c>
    </row>
    <row r="429" spans="1:11" x14ac:dyDescent="0.2">
      <c r="A429" s="12">
        <v>41556</v>
      </c>
      <c r="B429" s="18">
        <f>LN(Inputs!B430/Inputs!B429)</f>
        <v>3.8493279858656324E-4</v>
      </c>
      <c r="C429" s="18">
        <f>LN(Inputs!C430/Inputs!C429)</f>
        <v>7.5809364970264659E-3</v>
      </c>
      <c r="D429" s="18">
        <f>LN(Inputs!D430/Inputs!D429)</f>
        <v>2.8688814543292272E-3</v>
      </c>
      <c r="E429" s="18">
        <f>LN(Inputs!E430/Inputs!E429)</f>
        <v>-4.5137787492234866E-3</v>
      </c>
      <c r="F429" s="23">
        <f>LN(Inputs!F430/Inputs!F429)</f>
        <v>9.059339226276027E-3</v>
      </c>
      <c r="G429" s="26">
        <f>(Inputs!B430-Inputs!B420)/Inputs!B420</f>
        <v>1.8022722129350396E-2</v>
      </c>
      <c r="H429" s="26">
        <f>(Inputs!C430-Inputs!C420)/Inputs!C420</f>
        <v>5.4244709847644693E-2</v>
      </c>
      <c r="I429" s="26">
        <f>(Inputs!D430-Inputs!D420)/Inputs!D420</f>
        <v>4.7147233365888518E-2</v>
      </c>
      <c r="J429" s="26">
        <f>(Inputs!E430-Inputs!E420)/Inputs!E420</f>
        <v>5.1618614465193793E-2</v>
      </c>
      <c r="K429" s="26">
        <f>(Inputs!F430-Inputs!F420)/Inputs!F420</f>
        <v>2.4821710441183711E-2</v>
      </c>
    </row>
    <row r="430" spans="1:11" x14ac:dyDescent="0.2">
      <c r="A430" s="12">
        <v>41557</v>
      </c>
      <c r="B430" s="18">
        <f>LN(Inputs!B431/Inputs!B430)</f>
        <v>4.1608372777768698E-3</v>
      </c>
      <c r="C430" s="18">
        <f>LN(Inputs!C431/Inputs!C430)</f>
        <v>8.2052479351061094E-3</v>
      </c>
      <c r="D430" s="18">
        <f>LN(Inputs!D431/Inputs!D430)</f>
        <v>1.5877536350994724E-2</v>
      </c>
      <c r="E430" s="18">
        <f>LN(Inputs!E431/Inputs!E430)</f>
        <v>1.6974206971974534E-2</v>
      </c>
      <c r="F430" s="23">
        <f>LN(Inputs!F431/Inputs!F430)</f>
        <v>1.0302439277580786E-3</v>
      </c>
      <c r="G430" s="26">
        <f>(Inputs!B431-Inputs!B421)/Inputs!B421</f>
        <v>1.504262613322266E-2</v>
      </c>
      <c r="H430" s="26">
        <f>(Inputs!C431-Inputs!C421)/Inputs!C421</f>
        <v>5.3037423924283671E-2</v>
      </c>
      <c r="I430" s="26">
        <f>(Inputs!D431-Inputs!D421)/Inputs!D421</f>
        <v>5.9071539990211419E-2</v>
      </c>
      <c r="J430" s="26">
        <f>(Inputs!E431-Inputs!E421)/Inputs!E421</f>
        <v>4.7390666363758882E-2</v>
      </c>
      <c r="K430" s="26">
        <f>(Inputs!F431-Inputs!F421)/Inputs!F421</f>
        <v>2.1830663292736547E-2</v>
      </c>
    </row>
    <row r="431" spans="1:11" x14ac:dyDescent="0.2">
      <c r="A431" s="12">
        <v>41558</v>
      </c>
      <c r="B431" s="18">
        <f>LN(Inputs!B432/Inputs!B431)</f>
        <v>-3.5193260241728392E-3</v>
      </c>
      <c r="C431" s="18">
        <f>LN(Inputs!C432/Inputs!C431)</f>
        <v>-7.4914478179491492E-4</v>
      </c>
      <c r="D431" s="18">
        <f>LN(Inputs!D432/Inputs!D431)</f>
        <v>4.647659175148304E-3</v>
      </c>
      <c r="E431" s="18">
        <f>LN(Inputs!E432/Inputs!E431)</f>
        <v>-1.4364448903971892E-3</v>
      </c>
      <c r="F431" s="23">
        <f>LN(Inputs!F432/Inputs!F431)</f>
        <v>4.1099777294500298E-3</v>
      </c>
      <c r="G431" s="26">
        <f>(Inputs!B432-Inputs!B422)/Inputs!B422</f>
        <v>1.7745442322410102E-2</v>
      </c>
      <c r="H431" s="26">
        <f>(Inputs!C432-Inputs!C422)/Inputs!C422</f>
        <v>4.8270960852220358E-2</v>
      </c>
      <c r="I431" s="26">
        <f>(Inputs!D432-Inputs!D422)/Inputs!D422</f>
        <v>4.0764552551495713E-2</v>
      </c>
      <c r="J431" s="26">
        <f>(Inputs!E432-Inputs!E422)/Inputs!E422</f>
        <v>4.0368632964718272E-2</v>
      </c>
      <c r="K431" s="26">
        <f>(Inputs!F432-Inputs!F422)/Inputs!F422</f>
        <v>1.5356890496949056E-2</v>
      </c>
    </row>
    <row r="432" spans="1:11" x14ac:dyDescent="0.2">
      <c r="A432" s="12">
        <v>41559</v>
      </c>
      <c r="B432" s="18">
        <f>LN(Inputs!B433/Inputs!B432)</f>
        <v>6.3260349210785844E-3</v>
      </c>
      <c r="C432" s="18">
        <f>LN(Inputs!C433/Inputs!C432)</f>
        <v>4.0804055489194156E-3</v>
      </c>
      <c r="D432" s="18">
        <f>LN(Inputs!D433/Inputs!D432)</f>
        <v>8.8678146109520163E-3</v>
      </c>
      <c r="E432" s="18">
        <f>LN(Inputs!E433/Inputs!E432)</f>
        <v>1.8710161064463065E-3</v>
      </c>
      <c r="F432" s="23">
        <f>LN(Inputs!F433/Inputs!F432)</f>
        <v>2.3043234866221111E-3</v>
      </c>
      <c r="G432" s="26">
        <f>(Inputs!B433-Inputs!B423)/Inputs!B423</f>
        <v>1.8622104254520339E-2</v>
      </c>
      <c r="H432" s="26">
        <f>(Inputs!C433-Inputs!C423)/Inputs!C423</f>
        <v>4.5102577712903609E-2</v>
      </c>
      <c r="I432" s="26">
        <f>(Inputs!D433-Inputs!D423)/Inputs!D423</f>
        <v>5.546346785399834E-2</v>
      </c>
      <c r="J432" s="26">
        <f>(Inputs!E433-Inputs!E423)/Inputs!E423</f>
        <v>3.1873308044019492E-2</v>
      </c>
      <c r="K432" s="26">
        <f>(Inputs!F433-Inputs!F423)/Inputs!F423</f>
        <v>1.7434343508799691E-2</v>
      </c>
    </row>
    <row r="433" spans="1:11" x14ac:dyDescent="0.2">
      <c r="A433" s="12">
        <v>41562</v>
      </c>
      <c r="B433" s="18">
        <f>LN(Inputs!B434/Inputs!B433)</f>
        <v>1.8241395565370824E-2</v>
      </c>
      <c r="C433" s="18">
        <f>LN(Inputs!C434/Inputs!C433)</f>
        <v>-7.630455996611352E-3</v>
      </c>
      <c r="D433" s="18">
        <f>LN(Inputs!D434/Inputs!D433)</f>
        <v>-2.1793223393299275E-3</v>
      </c>
      <c r="E433" s="18">
        <f>LN(Inputs!E434/Inputs!E433)</f>
        <v>2.3414558032898874E-3</v>
      </c>
      <c r="F433" s="23">
        <f>LN(Inputs!F434/Inputs!F433)</f>
        <v>2.2991442807411733E-3</v>
      </c>
      <c r="G433" s="26">
        <f>(Inputs!B434-Inputs!B424)/Inputs!B424</f>
        <v>3.9464366174667649E-2</v>
      </c>
      <c r="H433" s="26">
        <f>(Inputs!C434-Inputs!C424)/Inputs!C424</f>
        <v>3.2623873536527771E-2</v>
      </c>
      <c r="I433" s="26">
        <f>(Inputs!D434-Inputs!D424)/Inputs!D424</f>
        <v>5.1286984980481766E-2</v>
      </c>
      <c r="J433" s="26">
        <f>(Inputs!E434-Inputs!E424)/Inputs!E424</f>
        <v>4.0628551394074001E-2</v>
      </c>
      <c r="K433" s="26">
        <f>(Inputs!F434-Inputs!F424)/Inputs!F424</f>
        <v>2.0838706819136715E-2</v>
      </c>
    </row>
    <row r="434" spans="1:11" x14ac:dyDescent="0.2">
      <c r="A434" s="12">
        <v>41563</v>
      </c>
      <c r="B434" s="18">
        <f>LN(Inputs!B435/Inputs!B434)</f>
        <v>3.6834263541496359E-3</v>
      </c>
      <c r="C434" s="18">
        <f>LN(Inputs!C435/Inputs!C434)</f>
        <v>-1.9852573937542742E-3</v>
      </c>
      <c r="D434" s="18">
        <f>LN(Inputs!D435/Inputs!D434)</f>
        <v>2.3605528490945036E-3</v>
      </c>
      <c r="E434" s="18">
        <f>LN(Inputs!E435/Inputs!E434)</f>
        <v>1.8142809737901395E-4</v>
      </c>
      <c r="F434" s="23">
        <f>LN(Inputs!F435/Inputs!F434)</f>
        <v>-1.2840594926292383E-2</v>
      </c>
      <c r="G434" s="26">
        <f>(Inputs!B435-Inputs!B425)/Inputs!B425</f>
        <v>3.8775191056457353E-2</v>
      </c>
      <c r="H434" s="26">
        <f>(Inputs!C435-Inputs!C425)/Inputs!C425</f>
        <v>2.1929015332785608E-2</v>
      </c>
      <c r="I434" s="26">
        <f>(Inputs!D435-Inputs!D425)/Inputs!D425</f>
        <v>5.444337868003566E-2</v>
      </c>
      <c r="J434" s="26">
        <f>(Inputs!E435-Inputs!E425)/Inputs!E425</f>
        <v>3.5905590776603373E-2</v>
      </c>
      <c r="K434" s="26">
        <f>(Inputs!F435-Inputs!F425)/Inputs!F425</f>
        <v>-2.585311608197785E-4</v>
      </c>
    </row>
    <row r="435" spans="1:11" x14ac:dyDescent="0.2">
      <c r="A435" s="12">
        <v>41564</v>
      </c>
      <c r="B435" s="18">
        <f>LN(Inputs!B436/Inputs!B435)</f>
        <v>-4.4342773498483841E-3</v>
      </c>
      <c r="C435" s="18">
        <f>LN(Inputs!C436/Inputs!C435)</f>
        <v>1.7800760148289575E-3</v>
      </c>
      <c r="D435" s="18">
        <f>LN(Inputs!D436/Inputs!D435)</f>
        <v>2.2346515007361841E-3</v>
      </c>
      <c r="E435" s="18">
        <f>LN(Inputs!E436/Inputs!E435)</f>
        <v>6.3476896509361924E-4</v>
      </c>
      <c r="F435" s="23">
        <f>LN(Inputs!F436/Inputs!F435)</f>
        <v>7.7522342546438965E-4</v>
      </c>
      <c r="G435" s="26">
        <f>(Inputs!B436-Inputs!B426)/Inputs!B426</f>
        <v>4.0917375440470652E-2</v>
      </c>
      <c r="H435" s="26">
        <f>(Inputs!C436-Inputs!C426)/Inputs!C426</f>
        <v>3.0450388755149483E-2</v>
      </c>
      <c r="I435" s="26">
        <f>(Inputs!D436-Inputs!D426)/Inputs!D426</f>
        <v>5.4449260848890978E-2</v>
      </c>
      <c r="J435" s="26">
        <f>(Inputs!E436-Inputs!E426)/Inputs!E426</f>
        <v>4.3218314246940344E-2</v>
      </c>
      <c r="K435" s="26">
        <f>(Inputs!F436-Inputs!F426)/Inputs!F426</f>
        <v>1.8111281275153014E-3</v>
      </c>
    </row>
    <row r="436" spans="1:11" x14ac:dyDescent="0.2">
      <c r="A436" s="12">
        <v>41565</v>
      </c>
      <c r="B436" s="18">
        <f>LN(Inputs!B437/Inputs!B436)</f>
        <v>-2.3945030884205579E-2</v>
      </c>
      <c r="C436" s="18">
        <f>LN(Inputs!C437/Inputs!C436)</f>
        <v>-8.3114946826178572E-3</v>
      </c>
      <c r="D436" s="18">
        <f>LN(Inputs!D437/Inputs!D436)</f>
        <v>4.3941779925884645E-3</v>
      </c>
      <c r="E436" s="18">
        <f>LN(Inputs!E437/Inputs!E436)</f>
        <v>-8.4561825699564566E-3</v>
      </c>
      <c r="F436" s="23">
        <f>LN(Inputs!F437/Inputs!F436)</f>
        <v>7.7450307854515937E-4</v>
      </c>
      <c r="G436" s="26">
        <f>(Inputs!B437-Inputs!B427)/Inputs!B427</f>
        <v>3.7968545548517228E-3</v>
      </c>
      <c r="H436" s="26">
        <f>(Inputs!C437-Inputs!C427)/Inputs!C427</f>
        <v>8.5564804473576422E-3</v>
      </c>
      <c r="I436" s="26">
        <f>(Inputs!D437-Inputs!D427)/Inputs!D427</f>
        <v>4.8488732871618617E-2</v>
      </c>
      <c r="J436" s="26">
        <f>(Inputs!E437-Inputs!E427)/Inputs!E427</f>
        <v>1.4938749712717577E-2</v>
      </c>
      <c r="K436" s="26">
        <f>(Inputs!F437-Inputs!F427)/Inputs!F427</f>
        <v>3.6260390685254494E-3</v>
      </c>
    </row>
    <row r="437" spans="1:11" x14ac:dyDescent="0.2">
      <c r="A437" s="12">
        <v>41566</v>
      </c>
      <c r="B437" s="18">
        <f>LN(Inputs!B438/Inputs!B437)</f>
        <v>1.7295027280526966E-3</v>
      </c>
      <c r="C437" s="18">
        <f>LN(Inputs!C438/Inputs!C437)</f>
        <v>2.7554078912925798E-3</v>
      </c>
      <c r="D437" s="18">
        <f>LN(Inputs!D438/Inputs!D437)</f>
        <v>-1.2019151983944311E-3</v>
      </c>
      <c r="E437" s="18">
        <f>LN(Inputs!E438/Inputs!E437)</f>
        <v>3.8019967775515836E-3</v>
      </c>
      <c r="F437" s="23">
        <f>LN(Inputs!F438/Inputs!F437)</f>
        <v>0</v>
      </c>
      <c r="G437" s="26">
        <f>(Inputs!B438-Inputs!B428)/Inputs!B428</f>
        <v>6.1172625547380229E-3</v>
      </c>
      <c r="H437" s="26">
        <f>(Inputs!C438-Inputs!C428)/Inputs!C428</f>
        <v>1.2959913984679718E-2</v>
      </c>
      <c r="I437" s="26">
        <f>(Inputs!D438-Inputs!D428)/Inputs!D428</f>
        <v>4.1980060203340643E-2</v>
      </c>
      <c r="J437" s="26">
        <f>(Inputs!E438-Inputs!E428)/Inputs!E428</f>
        <v>9.5107691950459487E-3</v>
      </c>
      <c r="K437" s="26">
        <f>(Inputs!F438-Inputs!F428)/Inputs!F428</f>
        <v>1.2806943621701459E-2</v>
      </c>
    </row>
    <row r="438" spans="1:11" x14ac:dyDescent="0.2">
      <c r="A438" s="12">
        <v>41569</v>
      </c>
      <c r="B438" s="18">
        <f>LN(Inputs!B439/Inputs!B438)</f>
        <v>-5.119673301996891E-4</v>
      </c>
      <c r="C438" s="18">
        <f>LN(Inputs!C439/Inputs!C438)</f>
        <v>1.2373294375024367E-3</v>
      </c>
      <c r="D438" s="18">
        <f>LN(Inputs!D439/Inputs!D438)</f>
        <v>-1.7959576293046356E-2</v>
      </c>
      <c r="E438" s="18">
        <f>LN(Inputs!E439/Inputs!E438)</f>
        <v>-2.0188250875758314E-2</v>
      </c>
      <c r="F438" s="23">
        <f>LN(Inputs!F439/Inputs!F438)</f>
        <v>1.0319580279907247E-3</v>
      </c>
      <c r="G438" s="26">
        <f>(Inputs!B439-Inputs!B429)/Inputs!B429</f>
        <v>2.1177673648959477E-3</v>
      </c>
      <c r="H438" s="26">
        <f>(Inputs!C439-Inputs!C429)/Inputs!C429</f>
        <v>6.9873488700760615E-3</v>
      </c>
      <c r="I438" s="26">
        <f>(Inputs!D439-Inputs!D429)/Inputs!D429</f>
        <v>2.0109995393480254E-2</v>
      </c>
      <c r="J438" s="26">
        <f>(Inputs!E439-Inputs!E429)/Inputs!E429</f>
        <v>-8.7512671443193291E-3</v>
      </c>
      <c r="K438" s="26">
        <f>(Inputs!F439-Inputs!F429)/Inputs!F429</f>
        <v>8.580723413605211E-3</v>
      </c>
    </row>
    <row r="439" spans="1:11" x14ac:dyDescent="0.2">
      <c r="A439" s="12">
        <v>41570</v>
      </c>
      <c r="B439" s="18">
        <f>LN(Inputs!B440/Inputs!B439)</f>
        <v>5.9372192147189203E-3</v>
      </c>
      <c r="C439" s="18">
        <f>LN(Inputs!C440/Inputs!C439)</f>
        <v>1.6474015916126165E-3</v>
      </c>
      <c r="D439" s="18">
        <f>LN(Inputs!D440/Inputs!D439)</f>
        <v>3.3005442287026331E-3</v>
      </c>
      <c r="E439" s="18">
        <f>LN(Inputs!E440/Inputs!E439)</f>
        <v>2.1557272808480511E-3</v>
      </c>
      <c r="F439" s="23">
        <f>LN(Inputs!F440/Inputs!F439)</f>
        <v>5.3990521433557081E-3</v>
      </c>
      <c r="G439" s="26">
        <f>(Inputs!B440-Inputs!B430)/Inputs!B430</f>
        <v>7.6972874450497225E-3</v>
      </c>
      <c r="H439" s="26">
        <f>(Inputs!C440-Inputs!C430)/Inputs!C430</f>
        <v>1.0300456975432793E-3</v>
      </c>
      <c r="I439" s="26">
        <f>(Inputs!D440-Inputs!D430)/Inputs!D430</f>
        <v>2.0550433957885163E-2</v>
      </c>
      <c r="J439" s="26">
        <f>(Inputs!E440-Inputs!E430)/Inputs!E430</f>
        <v>-2.1180321312283795E-3</v>
      </c>
      <c r="K439" s="26">
        <f>(Inputs!F440-Inputs!F430)/Inputs!F430</f>
        <v>4.8957765155286919E-3</v>
      </c>
    </row>
    <row r="440" spans="1:11" x14ac:dyDescent="0.2">
      <c r="A440" s="12">
        <v>41571</v>
      </c>
      <c r="B440" s="18">
        <f>LN(Inputs!B441/Inputs!B440)</f>
        <v>-4.4017053066854024E-3</v>
      </c>
      <c r="C440" s="18">
        <f>LN(Inputs!C441/Inputs!C440)</f>
        <v>3.0132344232101523E-3</v>
      </c>
      <c r="D440" s="18">
        <f>LN(Inputs!D441/Inputs!D440)</f>
        <v>-1.8321303471953891E-3</v>
      </c>
      <c r="E440" s="18">
        <f>LN(Inputs!E441/Inputs!E440)</f>
        <v>2.8706044366023273E-3</v>
      </c>
      <c r="F440" s="23">
        <f>LN(Inputs!F441/Inputs!F440)</f>
        <v>-5.3990521433555996E-3</v>
      </c>
      <c r="G440" s="26">
        <f>(Inputs!B441-Inputs!B431)/Inputs!B431</f>
        <v>-8.943279618949079E-4</v>
      </c>
      <c r="H440" s="26">
        <f>(Inputs!C441-Inputs!C431)/Inputs!C431</f>
        <v>-4.1538467605098635E-3</v>
      </c>
      <c r="I440" s="26">
        <f>(Inputs!D441-Inputs!D431)/Inputs!D431</f>
        <v>2.6359241344360742E-3</v>
      </c>
      <c r="J440" s="26">
        <f>(Inputs!E441-Inputs!E431)/Inputs!E431</f>
        <v>-1.6092982562547386E-2</v>
      </c>
      <c r="K440" s="26">
        <f>(Inputs!F441-Inputs!F431)/Inputs!F431</f>
        <v>-1.5442712815804472E-3</v>
      </c>
    </row>
    <row r="441" spans="1:11" x14ac:dyDescent="0.2">
      <c r="A441" s="12">
        <v>41572</v>
      </c>
      <c r="B441" s="18">
        <f>LN(Inputs!B442/Inputs!B441)</f>
        <v>6.3729070246185638E-3</v>
      </c>
      <c r="C441" s="18">
        <f>LN(Inputs!C442/Inputs!C441)</f>
        <v>2.3905396247624546E-3</v>
      </c>
      <c r="D441" s="18">
        <f>LN(Inputs!D442/Inputs!D441)</f>
        <v>2.6250584730989103E-3</v>
      </c>
      <c r="E441" s="18">
        <f>LN(Inputs!E442/Inputs!E441)</f>
        <v>-7.9143120552234837E-4</v>
      </c>
      <c r="F441" s="23">
        <f>LN(Inputs!F442/Inputs!F441)</f>
        <v>-3.6159511190964745E-3</v>
      </c>
      <c r="G441" s="26">
        <f>(Inputs!B442-Inputs!B432)/Inputs!B432</f>
        <v>9.0381041571384983E-3</v>
      </c>
      <c r="H441" s="26">
        <f>(Inputs!C442-Inputs!C432)/Inputs!C432</f>
        <v>-1.0222906453755346E-3</v>
      </c>
      <c r="I441" s="26">
        <f>(Inputs!D442-Inputs!D432)/Inputs!D432</f>
        <v>6.1004147686718937E-4</v>
      </c>
      <c r="J441" s="26">
        <f>(Inputs!E442-Inputs!E432)/Inputs!E432</f>
        <v>-1.5458144353999771E-2</v>
      </c>
      <c r="K441" s="26">
        <f>(Inputs!F442-Inputs!F432)/Inputs!F432</f>
        <v>-9.2285468939510354E-3</v>
      </c>
    </row>
    <row r="442" spans="1:11" x14ac:dyDescent="0.2">
      <c r="A442" s="12">
        <v>41573</v>
      </c>
      <c r="B442" s="18">
        <f>LN(Inputs!B443/Inputs!B442)</f>
        <v>3.5203047044200284E-2</v>
      </c>
      <c r="C442" s="18">
        <f>LN(Inputs!C443/Inputs!C442)</f>
        <v>1.308015803161478E-2</v>
      </c>
      <c r="D442" s="18">
        <f>LN(Inputs!D443/Inputs!D442)</f>
        <v>8.3788816683231411E-3</v>
      </c>
      <c r="E442" s="18">
        <f>LN(Inputs!E443/Inputs!E442)</f>
        <v>4.6910215208902512E-2</v>
      </c>
      <c r="F442" s="23">
        <f>LN(Inputs!F443/Inputs!F442)</f>
        <v>1.1575717232647331E-2</v>
      </c>
      <c r="G442" s="26">
        <f>(Inputs!B443-Inputs!B433)/Inputs!B433</f>
        <v>3.8600898007277194E-2</v>
      </c>
      <c r="H442" s="26">
        <f>(Inputs!C443-Inputs!C433)/Inputs!C433</f>
        <v>8.0088394857626283E-3</v>
      </c>
      <c r="I442" s="26">
        <f>(Inputs!D443-Inputs!D433)/Inputs!D433</f>
        <v>1.2092984600208167E-4</v>
      </c>
      <c r="J442" s="26">
        <f>(Inputs!E443-Inputs!E433)/Inputs!E433</f>
        <v>2.9898580560676322E-2</v>
      </c>
      <c r="K442" s="26">
        <f>(Inputs!F443-Inputs!F433)/Inputs!F433</f>
        <v>0</v>
      </c>
    </row>
    <row r="443" spans="1:11" x14ac:dyDescent="0.2">
      <c r="A443" s="12">
        <v>41576</v>
      </c>
      <c r="B443" s="18">
        <f>LN(Inputs!B444/Inputs!B443)</f>
        <v>2.2259146764619868E-2</v>
      </c>
      <c r="C443" s="18">
        <f>LN(Inputs!C444/Inputs!C443)</f>
        <v>2.8911382240950916E-3</v>
      </c>
      <c r="D443" s="18">
        <f>LN(Inputs!D444/Inputs!D443)</f>
        <v>5.0659968583993478E-3</v>
      </c>
      <c r="E443" s="18">
        <f>LN(Inputs!E444/Inputs!E443)</f>
        <v>-2.121446689523456E-3</v>
      </c>
      <c r="F443" s="23">
        <f>LN(Inputs!F444/Inputs!F443)</f>
        <v>1.3211718677604312E-2</v>
      </c>
      <c r="G443" s="26">
        <f>(Inputs!B444-Inputs!B434)/Inputs!B434</f>
        <v>4.2782131965093E-2</v>
      </c>
      <c r="H443" s="26">
        <f>(Inputs!C444-Inputs!C434)/Inputs!C434</f>
        <v>1.8670690944157155E-2</v>
      </c>
      <c r="I443" s="26">
        <f>(Inputs!D444-Inputs!D434)/Inputs!D434</f>
        <v>7.3934392310391825E-3</v>
      </c>
      <c r="J443" s="26">
        <f>(Inputs!E444-Inputs!E434)/Inputs!E434</f>
        <v>2.5312484879032308E-2</v>
      </c>
      <c r="K443" s="26">
        <f>(Inputs!F444-Inputs!F434)/Inputs!F434</f>
        <v>1.0972333715027247E-2</v>
      </c>
    </row>
    <row r="444" spans="1:11" x14ac:dyDescent="0.2">
      <c r="A444" s="12">
        <v>41577</v>
      </c>
      <c r="B444" s="18">
        <f>LN(Inputs!B445/Inputs!B444)</f>
        <v>1.3819374963278118E-2</v>
      </c>
      <c r="C444" s="18">
        <f>LN(Inputs!C445/Inputs!C444)</f>
        <v>-1.2094712661637379E-3</v>
      </c>
      <c r="D444" s="18">
        <f>LN(Inputs!D445/Inputs!D444)</f>
        <v>4.0823127005745197E-3</v>
      </c>
      <c r="E444" s="18">
        <f>LN(Inputs!E445/Inputs!E444)</f>
        <v>-4.6217087485246654E-4</v>
      </c>
      <c r="F444" s="23">
        <f>LN(Inputs!F445/Inputs!F444)</f>
        <v>2.6156654843700194E-2</v>
      </c>
      <c r="G444" s="26">
        <f>(Inputs!B445-Inputs!B435)/Inputs!B435</f>
        <v>5.340546589757271E-2</v>
      </c>
      <c r="H444" s="26">
        <f>(Inputs!C445-Inputs!C435)/Inputs!C435</f>
        <v>1.9461268154540717E-2</v>
      </c>
      <c r="I444" s="26">
        <f>(Inputs!D445-Inputs!D435)/Inputs!D435</f>
        <v>9.1294228539500824E-3</v>
      </c>
      <c r="J444" s="26">
        <f>(Inputs!E445-Inputs!E435)/Inputs!E435</f>
        <v>2.4652807124281514E-2</v>
      </c>
      <c r="K444" s="26">
        <f>(Inputs!F445-Inputs!F435)/Inputs!F435</f>
        <v>5.1176301403219868E-2</v>
      </c>
    </row>
    <row r="445" spans="1:11" x14ac:dyDescent="0.2">
      <c r="A445" s="12">
        <v>41578</v>
      </c>
      <c r="B445" s="18">
        <f>LN(Inputs!B446/Inputs!B445)</f>
        <v>-1.2800282710012826E-2</v>
      </c>
      <c r="C445" s="18">
        <f>LN(Inputs!C446/Inputs!C445)</f>
        <v>8.0637243302922313E-4</v>
      </c>
      <c r="D445" s="18">
        <f>LN(Inputs!D446/Inputs!D445)</f>
        <v>-3.2404353522970854E-3</v>
      </c>
      <c r="E445" s="18">
        <f>LN(Inputs!E446/Inputs!E445)</f>
        <v>8.6772116767986907E-3</v>
      </c>
      <c r="F445" s="23">
        <f>LN(Inputs!F446/Inputs!F445)</f>
        <v>2.2104018173298152E-3</v>
      </c>
      <c r="G445" s="26">
        <f>(Inputs!B446-Inputs!B436)/Inputs!B436</f>
        <v>4.4629431485109415E-2</v>
      </c>
      <c r="H445" s="26">
        <f>(Inputs!C446-Inputs!C436)/Inputs!C436</f>
        <v>1.8469098184348953E-2</v>
      </c>
      <c r="I445" s="26">
        <f>(Inputs!D446-Inputs!D436)/Inputs!D436</f>
        <v>3.6194491742722323E-3</v>
      </c>
      <c r="J445" s="26">
        <f>(Inputs!E446-Inputs!E436)/Inputs!E436</f>
        <v>3.2926745365028091E-2</v>
      </c>
      <c r="K445" s="26">
        <f>(Inputs!F446-Inputs!F436)/Inputs!F436</f>
        <v>5.2686010008485322E-2</v>
      </c>
    </row>
    <row r="446" spans="1:11" x14ac:dyDescent="0.2">
      <c r="A446" s="12">
        <v>41579</v>
      </c>
      <c r="B446" s="18">
        <f>LN(Inputs!B447/Inputs!B446)</f>
        <v>7.2835927048397683E-3</v>
      </c>
      <c r="C446" s="18">
        <f>LN(Inputs!C447/Inputs!C446)</f>
        <v>-4.3076856216173595E-3</v>
      </c>
      <c r="D446" s="18">
        <f>LN(Inputs!D447/Inputs!D446)</f>
        <v>1.0344741059471503E-2</v>
      </c>
      <c r="E446" s="18">
        <f>LN(Inputs!E447/Inputs!E446)</f>
        <v>7.7964781242798441E-5</v>
      </c>
      <c r="F446" s="23">
        <f>LN(Inputs!F447/Inputs!F446)</f>
        <v>-2.2104018173298165E-3</v>
      </c>
      <c r="G446" s="26">
        <f>(Inputs!B447-Inputs!B437)/Inputs!B437</f>
        <v>7.7766490188644802E-2</v>
      </c>
      <c r="H446" s="26">
        <f>(Inputs!C447-Inputs!C437)/Inputs!C437</f>
        <v>2.2555028171475137E-2</v>
      </c>
      <c r="I446" s="26">
        <f>(Inputs!D447-Inputs!D437)/Inputs!D437</f>
        <v>9.6093539800886953E-3</v>
      </c>
      <c r="J446" s="26">
        <f>(Inputs!E447-Inputs!E437)/Inputs!E437</f>
        <v>4.1779616535775943E-2</v>
      </c>
      <c r="K446" s="26">
        <f>(Inputs!F447-Inputs!F437)/Inputs!F437</f>
        <v>4.9548527256696291E-2</v>
      </c>
    </row>
    <row r="447" spans="1:11" x14ac:dyDescent="0.2">
      <c r="A447" s="12">
        <v>41580</v>
      </c>
      <c r="B447" s="18">
        <f>LN(Inputs!B448/Inputs!B447)</f>
        <v>2.5778642162111239E-2</v>
      </c>
      <c r="C447" s="18">
        <f>LN(Inputs!C448/Inputs!C447)</f>
        <v>6.9906201624143583E-3</v>
      </c>
      <c r="D447" s="18">
        <f>LN(Inputs!D448/Inputs!D447)</f>
        <v>3.2665757941157019E-3</v>
      </c>
      <c r="E447" s="18">
        <f>LN(Inputs!E448/Inputs!E447)</f>
        <v>6.7053925230160316E-3</v>
      </c>
      <c r="F447" s="23">
        <f>LN(Inputs!F448/Inputs!F447)</f>
        <v>-2.7083560193207215E-3</v>
      </c>
      <c r="G447" s="26">
        <f>(Inputs!B448-Inputs!B438)/Inputs!B438</f>
        <v>0.10400002945095072</v>
      </c>
      <c r="H447" s="26">
        <f>(Inputs!C448-Inputs!C438)/Inputs!C438</f>
        <v>2.6894949531680763E-2</v>
      </c>
      <c r="I447" s="26">
        <f>(Inputs!D448-Inputs!D438)/Inputs!D438</f>
        <v>1.4130878957526247E-2</v>
      </c>
      <c r="J447" s="26">
        <f>(Inputs!E448-Inputs!E438)/Inputs!E438</f>
        <v>4.4808710243164879E-2</v>
      </c>
      <c r="K447" s="26">
        <f>(Inputs!F448-Inputs!F438)/Inputs!F438</f>
        <v>4.6709822032725473E-2</v>
      </c>
    </row>
    <row r="448" spans="1:11" x14ac:dyDescent="0.2">
      <c r="A448" s="12">
        <v>41583</v>
      </c>
      <c r="B448" s="18">
        <f>LN(Inputs!B449/Inputs!B448)</f>
        <v>1.0093840451971856E-2</v>
      </c>
      <c r="C448" s="18">
        <f>LN(Inputs!C449/Inputs!C448)</f>
        <v>5.3441683996686296E-3</v>
      </c>
      <c r="D448" s="18">
        <f>LN(Inputs!D449/Inputs!D448)</f>
        <v>8.3845914521575547E-3</v>
      </c>
      <c r="E448" s="18">
        <f>LN(Inputs!E449/Inputs!E448)</f>
        <v>-6.3933563289344623E-3</v>
      </c>
      <c r="F448" s="23">
        <f>LN(Inputs!F449/Inputs!F448)</f>
        <v>2.0739880898350459E-2</v>
      </c>
      <c r="G448" s="26">
        <f>(Inputs!B449-Inputs!B439)/Inputs!B439</f>
        <v>0.11577115235069654</v>
      </c>
      <c r="H448" s="26">
        <f>(Inputs!C449-Inputs!C439)/Inputs!C439</f>
        <v>3.1120913457485723E-2</v>
      </c>
      <c r="I448" s="26">
        <f>(Inputs!D449-Inputs!D439)/Inputs!D439</f>
        <v>4.1202334786455054E-2</v>
      </c>
      <c r="J448" s="26">
        <f>(Inputs!E449-Inputs!E439)/Inputs!E439</f>
        <v>5.9321608021209893E-2</v>
      </c>
      <c r="K448" s="26">
        <f>(Inputs!F449-Inputs!F439)/Inputs!F439</f>
        <v>6.7542912647290398E-2</v>
      </c>
    </row>
    <row r="449" spans="1:11" x14ac:dyDescent="0.2">
      <c r="A449" s="12">
        <v>41584</v>
      </c>
      <c r="B449" s="18">
        <f>LN(Inputs!B450/Inputs!B449)</f>
        <v>3.2084910112120924E-3</v>
      </c>
      <c r="C449" s="18">
        <f>LN(Inputs!C450/Inputs!C449)</f>
        <v>-7.9971366396862234E-4</v>
      </c>
      <c r="D449" s="18">
        <f>LN(Inputs!D450/Inputs!D449)</f>
        <v>4.1076276004514758E-3</v>
      </c>
      <c r="E449" s="18">
        <f>LN(Inputs!E450/Inputs!E449)</f>
        <v>7.2162549249301846E-3</v>
      </c>
      <c r="F449" s="23">
        <f>LN(Inputs!F450/Inputs!F449)</f>
        <v>1.689100231330092E-3</v>
      </c>
      <c r="G449" s="26">
        <f>(Inputs!B450-Inputs!B440)/Inputs!B440</f>
        <v>0.11273066635517277</v>
      </c>
      <c r="H449" s="26">
        <f>(Inputs!C450-Inputs!C440)/Inputs!C440</f>
        <v>2.8600726591330002E-2</v>
      </c>
      <c r="I449" s="26">
        <f>(Inputs!D450-Inputs!D440)/Inputs!D440</f>
        <v>4.204301107978245E-2</v>
      </c>
      <c r="J449" s="26">
        <f>(Inputs!E450-Inputs!E440)/Inputs!E440</f>
        <v>6.4695921263740075E-2</v>
      </c>
      <c r="K449" s="26">
        <f>(Inputs!F450-Inputs!F440)/Inputs!F440</f>
        <v>6.3589717393719422E-2</v>
      </c>
    </row>
    <row r="450" spans="1:11" x14ac:dyDescent="0.2">
      <c r="A450" s="12">
        <v>41585</v>
      </c>
      <c r="B450" s="18">
        <f>LN(Inputs!B451/Inputs!B450)</f>
        <v>8.1472882155077444E-3</v>
      </c>
      <c r="C450" s="18">
        <f>LN(Inputs!C451/Inputs!C450)</f>
        <v>0</v>
      </c>
      <c r="D450" s="18">
        <f>LN(Inputs!D451/Inputs!D450)</f>
        <v>-3.9313050907138561E-3</v>
      </c>
      <c r="E450" s="18">
        <f>LN(Inputs!E451/Inputs!E450)</f>
        <v>6.2898944709876108E-3</v>
      </c>
      <c r="F450" s="23">
        <f>LN(Inputs!F451/Inputs!F450)</f>
        <v>-1.9304049896983963E-3</v>
      </c>
      <c r="G450" s="26">
        <f>(Inputs!B451-Inputs!B441)/Inputs!B441</f>
        <v>0.12678229880093977</v>
      </c>
      <c r="H450" s="26">
        <f>(Inputs!C451-Inputs!C441)/Inputs!C441</f>
        <v>2.5505976419686275E-2</v>
      </c>
      <c r="I450" s="26">
        <f>(Inputs!D451-Inputs!D441)/Inputs!D441</f>
        <v>3.9857875002902173E-2</v>
      </c>
      <c r="J450" s="26">
        <f>(Inputs!E451-Inputs!E441)/Inputs!E441</f>
        <v>6.8342656486674425E-2</v>
      </c>
      <c r="K450" s="26">
        <f>(Inputs!F451-Inputs!F441)/Inputs!F441</f>
        <v>6.7285340540643571E-2</v>
      </c>
    </row>
    <row r="451" spans="1:11" x14ac:dyDescent="0.2">
      <c r="A451" s="12">
        <v>41586</v>
      </c>
      <c r="B451" s="18">
        <f>LN(Inputs!B452/Inputs!B451)</f>
        <v>-2.0446808612152229E-3</v>
      </c>
      <c r="C451" s="18">
        <f>LN(Inputs!C452/Inputs!C451)</f>
        <v>-4.5444547357000572E-3</v>
      </c>
      <c r="D451" s="18">
        <f>LN(Inputs!D452/Inputs!D451)</f>
        <v>-1.8392630924412463E-2</v>
      </c>
      <c r="E451" s="18">
        <f>LN(Inputs!E452/Inputs!E451)</f>
        <v>-8.2950836152296883E-3</v>
      </c>
      <c r="F451" s="23">
        <f>LN(Inputs!F452/Inputs!F451)</f>
        <v>-1.9628540082699542E-3</v>
      </c>
      <c r="G451" s="26">
        <f>(Inputs!B452-Inputs!B442)/Inputs!B442</f>
        <v>0.11733731752181123</v>
      </c>
      <c r="H451" s="26">
        <f>(Inputs!C452-Inputs!C442)/Inputs!C442</f>
        <v>1.8418701766151433E-2</v>
      </c>
      <c r="I451" s="26">
        <f>(Inputs!D452-Inputs!D442)/Inputs!D442</f>
        <v>1.8230539615656217E-2</v>
      </c>
      <c r="J451" s="26">
        <f>(Inputs!E452-Inputs!E442)/Inputs!E442</f>
        <v>6.0356185860730847E-2</v>
      </c>
      <c r="K451" s="26">
        <f>(Inputs!F452-Inputs!F442)/Inputs!F442</f>
        <v>6.9051125958787429E-2</v>
      </c>
    </row>
    <row r="452" spans="1:11" x14ac:dyDescent="0.2">
      <c r="A452" s="12">
        <v>41587</v>
      </c>
      <c r="B452" s="18">
        <f>LN(Inputs!B453/Inputs!B452)</f>
        <v>-3.3153194886546091E-3</v>
      </c>
      <c r="C452" s="18">
        <f>LN(Inputs!C453/Inputs!C452)</f>
        <v>1.6731091158174837E-3</v>
      </c>
      <c r="D452" s="18">
        <f>LN(Inputs!D453/Inputs!D452)</f>
        <v>-8.4787570169772564E-3</v>
      </c>
      <c r="E452" s="18">
        <f>LN(Inputs!E453/Inputs!E452)</f>
        <v>-3.0981597119804317E-3</v>
      </c>
      <c r="F452" s="23">
        <f>LN(Inputs!F453/Inputs!F452)</f>
        <v>-1.0367771739829697E-2</v>
      </c>
      <c r="G452" s="26">
        <f>(Inputs!B453-Inputs!B443)/Inputs!B443</f>
        <v>7.5117645443533762E-2</v>
      </c>
      <c r="H452" s="26">
        <f>(Inputs!C453-Inputs!C443)/Inputs!C443</f>
        <v>6.8675573066580581E-3</v>
      </c>
      <c r="I452" s="26">
        <f>(Inputs!D453-Inputs!D443)/Inputs!D443</f>
        <v>1.2094478736713536E-3</v>
      </c>
      <c r="J452" s="26">
        <f>(Inputs!E453-Inputs!E443)/Inputs!E443</f>
        <v>8.6335571804613924E-3</v>
      </c>
      <c r="K452" s="26">
        <f>(Inputs!F453-Inputs!F443)/Inputs!F443</f>
        <v>4.5847925010635796E-2</v>
      </c>
    </row>
    <row r="453" spans="1:11" x14ac:dyDescent="0.2">
      <c r="A453" s="12">
        <v>41590</v>
      </c>
      <c r="B453" s="18">
        <f>LN(Inputs!B454/Inputs!B453)</f>
        <v>-4.0155025578489309E-3</v>
      </c>
      <c r="C453" s="18">
        <f>LN(Inputs!C454/Inputs!C453)</f>
        <v>1.0027479900434925E-3</v>
      </c>
      <c r="D453" s="18">
        <f>LN(Inputs!D454/Inputs!D453)</f>
        <v>1.0691831531593357E-2</v>
      </c>
      <c r="E453" s="18">
        <f>LN(Inputs!E454/Inputs!E453)</f>
        <v>-2.259153234172087E-3</v>
      </c>
      <c r="F453" s="23">
        <f>LN(Inputs!F454/Inputs!F453)</f>
        <v>-1.0476590364381972E-2</v>
      </c>
      <c r="G453" s="26">
        <f>(Inputs!B454-Inputs!B444)/Inputs!B444</f>
        <v>4.7237184928523267E-2</v>
      </c>
      <c r="H453" s="26">
        <f>(Inputs!C454-Inputs!C444)/Inputs!C444</f>
        <v>4.9679925686969368E-3</v>
      </c>
      <c r="I453" s="26">
        <f>(Inputs!D454-Inputs!D444)/Inputs!D444</f>
        <v>6.8579606020762124E-3</v>
      </c>
      <c r="J453" s="26">
        <f>(Inputs!E454-Inputs!E444)/Inputs!E444</f>
        <v>8.494671301452171E-3</v>
      </c>
      <c r="K453" s="26">
        <f>(Inputs!F454-Inputs!F444)/Inputs!F444</f>
        <v>2.136468429649958E-2</v>
      </c>
    </row>
    <row r="454" spans="1:11" x14ac:dyDescent="0.2">
      <c r="A454" s="12">
        <v>41591</v>
      </c>
      <c r="B454" s="18">
        <f>LN(Inputs!B455/Inputs!B454)</f>
        <v>-1.5233205072380863E-2</v>
      </c>
      <c r="C454" s="18">
        <f>LN(Inputs!C455/Inputs!C454)</f>
        <v>1.735300454756428E-3</v>
      </c>
      <c r="D454" s="18">
        <f>LN(Inputs!D455/Inputs!D454)</f>
        <v>4.4114087405125284E-3</v>
      </c>
      <c r="E454" s="18">
        <f>LN(Inputs!E455/Inputs!E454)</f>
        <v>2.4369440841929649E-4</v>
      </c>
      <c r="F454" s="23">
        <f>LN(Inputs!F455/Inputs!F454)</f>
        <v>-6.7935007508829375E-3</v>
      </c>
      <c r="G454" s="26">
        <f>(Inputs!B455-Inputs!B445)/Inputs!B445</f>
        <v>1.7249955196107919E-2</v>
      </c>
      <c r="H454" s="26">
        <f>(Inputs!C455-Inputs!C445)/Inputs!C445</f>
        <v>7.9317555546237675E-3</v>
      </c>
      <c r="I454" s="26">
        <f>(Inputs!D455-Inputs!D445)/Inputs!D445</f>
        <v>7.1893680991466473E-3</v>
      </c>
      <c r="J454" s="26">
        <f>(Inputs!E455-Inputs!E445)/Inputs!E445</f>
        <v>9.2067839765288522E-3</v>
      </c>
      <c r="K454" s="26">
        <f>(Inputs!F455-Inputs!F445)/Inputs!F445</f>
        <v>-1.1741026587357548E-2</v>
      </c>
    </row>
    <row r="455" spans="1:11" x14ac:dyDescent="0.2">
      <c r="A455" s="12">
        <v>41592</v>
      </c>
      <c r="B455" s="18">
        <f>LN(Inputs!B456/Inputs!B455)</f>
        <v>-1.3277893695221053E-2</v>
      </c>
      <c r="C455" s="18">
        <f>LN(Inputs!C456/Inputs!C455)</f>
        <v>-1.0862482002846624E-2</v>
      </c>
      <c r="D455" s="18">
        <f>LN(Inputs!D456/Inputs!D455)</f>
        <v>-4.7102161721963628E-3</v>
      </c>
      <c r="E455" s="18">
        <f>LN(Inputs!E456/Inputs!E455)</f>
        <v>-4.9733867720365352E-3</v>
      </c>
      <c r="F455" s="23">
        <f>LN(Inputs!F456/Inputs!F455)</f>
        <v>-1.3214906047492444E-2</v>
      </c>
      <c r="G455" s="26">
        <f>(Inputs!B456-Inputs!B446)/Inputs!B446</f>
        <v>1.6764221447924128E-2</v>
      </c>
      <c r="H455" s="26">
        <f>(Inputs!C456-Inputs!C446)/Inputs!C446</f>
        <v>-3.7612984308131496E-3</v>
      </c>
      <c r="I455" s="26">
        <f>(Inputs!D456-Inputs!D446)/Inputs!D446</f>
        <v>5.71010784438145E-3</v>
      </c>
      <c r="J455" s="26">
        <f>(Inputs!E456-Inputs!E446)/Inputs!E446</f>
        <v>-4.4758917601169807E-3</v>
      </c>
      <c r="K455" s="26">
        <f>(Inputs!F456-Inputs!F446)/Inputs!F446</f>
        <v>-2.6868254482030035E-2</v>
      </c>
    </row>
    <row r="456" spans="1:11" x14ac:dyDescent="0.2">
      <c r="A456" s="12">
        <v>41593</v>
      </c>
      <c r="B456" s="18">
        <f>LN(Inputs!B457/Inputs!B456)</f>
        <v>1.1876414138870261E-2</v>
      </c>
      <c r="C456" s="18">
        <f>LN(Inputs!C457/Inputs!C456)</f>
        <v>1.3393414890923716E-2</v>
      </c>
      <c r="D456" s="18">
        <f>LN(Inputs!D457/Inputs!D456)</f>
        <v>4.5914399460743813E-3</v>
      </c>
      <c r="E456" s="18">
        <f>LN(Inputs!E457/Inputs!E456)</f>
        <v>1.1288685876509443E-2</v>
      </c>
      <c r="F456" s="23">
        <f>LN(Inputs!F457/Inputs!F456)</f>
        <v>-8.2197711688213066E-3</v>
      </c>
      <c r="G456" s="26">
        <f>(Inputs!B457-Inputs!B447)/Inputs!B447</f>
        <v>2.144477821061759E-2</v>
      </c>
      <c r="H456" s="26">
        <f>(Inputs!C457-Inputs!C447)/Inputs!C447</f>
        <v>1.4030223168712266E-2</v>
      </c>
      <c r="I456" s="26">
        <f>(Inputs!D457-Inputs!D447)/Inputs!D447</f>
        <v>-5.9432373221556636E-5</v>
      </c>
      <c r="J456" s="26">
        <f>(Inputs!E457-Inputs!E447)/Inputs!E447</f>
        <v>6.7474446624227529E-3</v>
      </c>
      <c r="K456" s="26">
        <f>(Inputs!F457-Inputs!F447)/Inputs!F447</f>
        <v>-3.2698626592998166E-2</v>
      </c>
    </row>
    <row r="457" spans="1:11" x14ac:dyDescent="0.2">
      <c r="A457" s="12">
        <v>41594</v>
      </c>
      <c r="B457" s="18">
        <f>LN(Inputs!B458/Inputs!B457)</f>
        <v>-5.5678481211623963E-3</v>
      </c>
      <c r="C457" s="18">
        <f>LN(Inputs!C458/Inputs!C457)</f>
        <v>-8.7522344259105406E-3</v>
      </c>
      <c r="D457" s="18">
        <f>LN(Inputs!D458/Inputs!D457)</f>
        <v>-8.1838047861537942E-3</v>
      </c>
      <c r="E457" s="18">
        <f>LN(Inputs!E458/Inputs!E457)</f>
        <v>-1.3072947134185914E-2</v>
      </c>
      <c r="F457" s="23">
        <f>LN(Inputs!F458/Inputs!F457)</f>
        <v>8.219771168821343E-3</v>
      </c>
      <c r="G457" s="26">
        <f>(Inputs!B458-Inputs!B448)/Inputs!B448</f>
        <v>-1.0077296306473566E-2</v>
      </c>
      <c r="H457" s="26">
        <f>(Inputs!C458-Inputs!C448)/Inputs!C448</f>
        <v>-1.8085066546857944E-3</v>
      </c>
      <c r="I457" s="26">
        <f>(Inputs!D458-Inputs!D448)/Inputs!D448</f>
        <v>-1.1443830201379438E-2</v>
      </c>
      <c r="J457" s="26">
        <f>(Inputs!E458-Inputs!E448)/Inputs!E448</f>
        <v>-1.2968728943296415E-2</v>
      </c>
      <c r="K457" s="26">
        <f>(Inputs!F458-Inputs!F448)/Inputs!F448</f>
        <v>-2.2069863695952048E-2</v>
      </c>
    </row>
    <row r="458" spans="1:11" x14ac:dyDescent="0.2">
      <c r="A458" s="12">
        <v>41597</v>
      </c>
      <c r="B458" s="18">
        <f>LN(Inputs!B459/Inputs!B458)</f>
        <v>-9.99504872997072E-4</v>
      </c>
      <c r="C458" s="18">
        <f>LN(Inputs!C459/Inputs!C458)</f>
        <v>3.6170172527634245E-3</v>
      </c>
      <c r="D458" s="18">
        <f>LN(Inputs!D459/Inputs!D458)</f>
        <v>1.2588356532526239E-3</v>
      </c>
      <c r="E458" s="18">
        <f>LN(Inputs!E459/Inputs!E458)</f>
        <v>-6.9696438974821591E-4</v>
      </c>
      <c r="F458" s="23">
        <f>LN(Inputs!F459/Inputs!F458)</f>
        <v>-2.3050613008825283E-3</v>
      </c>
      <c r="G458" s="26">
        <f>(Inputs!B459-Inputs!B449)/Inputs!B449</f>
        <v>-2.0998164228644783E-2</v>
      </c>
      <c r="H458" s="26">
        <f>(Inputs!C459-Inputs!C449)/Inputs!C449</f>
        <v>-3.5310462659137128E-3</v>
      </c>
      <c r="I458" s="26">
        <f>(Inputs!D459-Inputs!D449)/Inputs!D449</f>
        <v>-1.8463001908456005E-2</v>
      </c>
      <c r="J458" s="26">
        <f>(Inputs!E459-Inputs!E449)/Inputs!E449</f>
        <v>-7.3301674861838651E-3</v>
      </c>
      <c r="K458" s="26">
        <f>(Inputs!F459-Inputs!F449)/Inputs!F449</f>
        <v>-4.4348516083281588E-2</v>
      </c>
    </row>
    <row r="459" spans="1:11" x14ac:dyDescent="0.2">
      <c r="A459" s="12">
        <v>41598</v>
      </c>
      <c r="B459" s="18">
        <f>LN(Inputs!B460/Inputs!B459)</f>
        <v>1.8419685891724959E-2</v>
      </c>
      <c r="C459" s="18">
        <f>LN(Inputs!C460/Inputs!C459)</f>
        <v>1.9532526893557344E-2</v>
      </c>
      <c r="D459" s="18">
        <f>LN(Inputs!D460/Inputs!D459)</f>
        <v>8.1735574795101362E-3</v>
      </c>
      <c r="E459" s="18">
        <f>LN(Inputs!E460/Inputs!E459)</f>
        <v>1.569540765546577E-2</v>
      </c>
      <c r="F459" s="23">
        <f>LN(Inputs!F460/Inputs!F459)</f>
        <v>3.3280541237593383E-3</v>
      </c>
      <c r="G459" s="26">
        <f>(Inputs!B460-Inputs!B450)/Inputs!B450</f>
        <v>-5.9925391052272365E-3</v>
      </c>
      <c r="H459" s="26">
        <f>(Inputs!C460-Inputs!C450)/Inputs!C450</f>
        <v>1.6936773414690697E-2</v>
      </c>
      <c r="I459" s="26">
        <f>(Inputs!D460-Inputs!D450)/Inputs!D450</f>
        <v>-1.4464017013624392E-2</v>
      </c>
      <c r="J459" s="26">
        <f>(Inputs!E460-Inputs!E450)/Inputs!E450</f>
        <v>1.1226172175347214E-3</v>
      </c>
      <c r="K459" s="26">
        <f>(Inputs!F460-Inputs!F450)/Inputs!F450</f>
        <v>-4.2780963141305257E-2</v>
      </c>
    </row>
    <row r="460" spans="1:11" x14ac:dyDescent="0.2">
      <c r="A460" s="12">
        <v>41599</v>
      </c>
      <c r="B460" s="18">
        <f>LN(Inputs!B461/Inputs!B460)</f>
        <v>1.0456799412486261E-2</v>
      </c>
      <c r="C460" s="18">
        <f>LN(Inputs!C461/Inputs!C460)</f>
        <v>-8.2961353707735642E-3</v>
      </c>
      <c r="D460" s="18">
        <f>LN(Inputs!D461/Inputs!D460)</f>
        <v>4.446373917395682E-3</v>
      </c>
      <c r="E460" s="18">
        <f>LN(Inputs!E461/Inputs!E460)</f>
        <v>1.4199534224703441E-3</v>
      </c>
      <c r="F460" s="23">
        <f>LN(Inputs!F461/Inputs!F460)</f>
        <v>1.6474520826379953E-2</v>
      </c>
      <c r="G460" s="26">
        <f>(Inputs!B461-Inputs!B451)/Inputs!B451</f>
        <v>-3.6942147630841314E-3</v>
      </c>
      <c r="H460" s="26">
        <f>(Inputs!C461-Inputs!C451)/Inputs!C451</f>
        <v>8.5350274778083473E-3</v>
      </c>
      <c r="I460" s="26">
        <f>(Inputs!D461-Inputs!D451)/Inputs!D451</f>
        <v>-6.1728309428411964E-3</v>
      </c>
      <c r="J460" s="26">
        <f>(Inputs!E461-Inputs!E451)/Inputs!E451</f>
        <v>-3.7409386832547744E-3</v>
      </c>
      <c r="K460" s="26">
        <f>(Inputs!F461-Inputs!F451)/Inputs!F451</f>
        <v>-2.5000293745333222E-2</v>
      </c>
    </row>
    <row r="461" spans="1:11" x14ac:dyDescent="0.2">
      <c r="A461" s="12">
        <v>41601</v>
      </c>
      <c r="B461" s="18">
        <f>LN(Inputs!B462/Inputs!B461)</f>
        <v>5.7188103916215133E-5</v>
      </c>
      <c r="C461" s="18">
        <f>LN(Inputs!C462/Inputs!C461)</f>
        <v>9.8030860124279449E-3</v>
      </c>
      <c r="D461" s="18">
        <f>LN(Inputs!D462/Inputs!D461)</f>
        <v>3.5483543168588085E-4</v>
      </c>
      <c r="E461" s="18">
        <f>LN(Inputs!E462/Inputs!E461)</f>
        <v>4.4785698466935416E-3</v>
      </c>
      <c r="F461" s="23">
        <f>LN(Inputs!F462/Inputs!F461)</f>
        <v>6.764595602507785E-3</v>
      </c>
      <c r="G461" s="26">
        <f>(Inputs!B462-Inputs!B452)/Inputs!B452</f>
        <v>-1.5979082442717041E-3</v>
      </c>
      <c r="H461" s="26">
        <f>(Inputs!C462-Inputs!C452)/Inputs!C452</f>
        <v>2.3109327551095793E-2</v>
      </c>
      <c r="I461" s="26">
        <f>(Inputs!D462-Inputs!D452)/Inputs!D452</f>
        <v>1.2634655988613273E-2</v>
      </c>
      <c r="J461" s="26">
        <f>(Inputs!E462-Inputs!E452)/Inputs!E452</f>
        <v>9.0665544182209554E-3</v>
      </c>
      <c r="K461" s="26">
        <f>(Inputs!F462-Inputs!F452)/Inputs!F452</f>
        <v>-1.6453792607147581E-2</v>
      </c>
    </row>
    <row r="462" spans="1:11" x14ac:dyDescent="0.2">
      <c r="A462" s="12">
        <v>41604</v>
      </c>
      <c r="B462" s="18">
        <f>LN(Inputs!B463/Inputs!B462)</f>
        <v>-5.0421187760281341E-3</v>
      </c>
      <c r="C462" s="18">
        <f>LN(Inputs!C463/Inputs!C462)</f>
        <v>1.5047824293905742E-3</v>
      </c>
      <c r="D462" s="18">
        <f>LN(Inputs!D463/Inputs!D462)</f>
        <v>-8.872650035515044E-4</v>
      </c>
      <c r="E462" s="18">
        <f>LN(Inputs!E463/Inputs!E462)</f>
        <v>1.2984569011764925E-2</v>
      </c>
      <c r="F462" s="23">
        <f>LN(Inputs!F463/Inputs!F462)</f>
        <v>-1.3574915293887612E-2</v>
      </c>
      <c r="G462" s="26">
        <f>(Inputs!B463-Inputs!B453)/Inputs!B453</f>
        <v>-3.3204605857192148E-3</v>
      </c>
      <c r="H462" s="26">
        <f>(Inputs!C463-Inputs!C453)/Inputs!C453</f>
        <v>2.2937125441648557E-2</v>
      </c>
      <c r="I462" s="26">
        <f>(Inputs!D463-Inputs!D453)/Inputs!D453</f>
        <v>2.0351317318784666E-2</v>
      </c>
      <c r="J462" s="26">
        <f>(Inputs!E463-Inputs!E453)/Inputs!E453</f>
        <v>2.5426300128415531E-2</v>
      </c>
      <c r="K462" s="26">
        <f>(Inputs!F463-Inputs!F453)/Inputs!F453</f>
        <v>-1.9603113624573228E-2</v>
      </c>
    </row>
    <row r="463" spans="1:11" x14ac:dyDescent="0.2">
      <c r="A463" s="12">
        <v>41605</v>
      </c>
      <c r="B463" s="18">
        <f>LN(Inputs!B464/Inputs!B463)</f>
        <v>-5.8762243282686217E-3</v>
      </c>
      <c r="C463" s="18">
        <f>LN(Inputs!C464/Inputs!C463)</f>
        <v>7.9436847126887235E-3</v>
      </c>
      <c r="D463" s="18">
        <f>LN(Inputs!D464/Inputs!D463)</f>
        <v>1.3987718018185481E-2</v>
      </c>
      <c r="E463" s="18">
        <f>LN(Inputs!E464/Inputs!E463)</f>
        <v>-6.4711515359844865E-3</v>
      </c>
      <c r="F463" s="23">
        <f>LN(Inputs!F464/Inputs!F463)</f>
        <v>9.822435080322248E-3</v>
      </c>
      <c r="G463" s="26">
        <f>(Inputs!B464-Inputs!B454)/Inputs!B454</f>
        <v>-5.1732795779390901E-3</v>
      </c>
      <c r="H463" s="26">
        <f>(Inputs!C464-Inputs!C454)/Inputs!C454</f>
        <v>3.0061965227448119E-2</v>
      </c>
      <c r="I463" s="26">
        <f>(Inputs!D464-Inputs!D454)/Inputs!D454</f>
        <v>2.3719827501401322E-2</v>
      </c>
      <c r="J463" s="26">
        <f>(Inputs!E464-Inputs!E454)/Inputs!E454</f>
        <v>2.111628954423592E-2</v>
      </c>
      <c r="K463" s="26">
        <f>(Inputs!F464-Inputs!F454)/Inputs!F454</f>
        <v>5.0134787267977325E-4</v>
      </c>
    </row>
    <row r="464" spans="1:11" x14ac:dyDescent="0.2">
      <c r="A464" s="12">
        <v>41606</v>
      </c>
      <c r="B464" s="18">
        <f>LN(Inputs!B465/Inputs!B464)</f>
        <v>-2.0960982975648464E-2</v>
      </c>
      <c r="C464" s="18">
        <f>LN(Inputs!C465/Inputs!C464)</f>
        <v>-3.8611177937073048E-2</v>
      </c>
      <c r="D464" s="18">
        <f>LN(Inputs!D465/Inputs!D464)</f>
        <v>-5.3252919870679441E-3</v>
      </c>
      <c r="E464" s="18">
        <f>LN(Inputs!E465/Inputs!E464)</f>
        <v>-2.4891753743811633E-2</v>
      </c>
      <c r="F464" s="23">
        <f>LN(Inputs!F465/Inputs!F464)</f>
        <v>-4.7731824373937462E-3</v>
      </c>
      <c r="G464" s="26">
        <f>(Inputs!B465-Inputs!B455)/Inputs!B455</f>
        <v>-1.0855138338296157E-2</v>
      </c>
      <c r="H464" s="26">
        <f>(Inputs!C465-Inputs!C455)/Inputs!C455</f>
        <v>-1.0670182931020889E-2</v>
      </c>
      <c r="I464" s="26">
        <f>(Inputs!D465-Inputs!D455)/Inputs!D455</f>
        <v>1.3800542830254031E-2</v>
      </c>
      <c r="J464" s="26">
        <f>(Inputs!E465-Inputs!E455)/Inputs!E455</f>
        <v>-4.2300458089668258E-3</v>
      </c>
      <c r="K464" s="26">
        <f>(Inputs!F465-Inputs!F455)/Inputs!F455</f>
        <v>2.5247223104418676E-3</v>
      </c>
    </row>
    <row r="465" spans="1:11" x14ac:dyDescent="0.2">
      <c r="A465" s="12">
        <v>41607</v>
      </c>
      <c r="B465" s="18">
        <f>LN(Inputs!B466/Inputs!B465)</f>
        <v>1.388680797217302E-2</v>
      </c>
      <c r="C465" s="18">
        <f>LN(Inputs!C466/Inputs!C465)</f>
        <v>1.4189305808557564E-2</v>
      </c>
      <c r="D465" s="18">
        <f>LN(Inputs!D466/Inputs!D465)</f>
        <v>1.493944434793054E-2</v>
      </c>
      <c r="E465" s="18">
        <f>LN(Inputs!E466/Inputs!E465)</f>
        <v>-2.4472975263255796E-4</v>
      </c>
      <c r="F465" s="23">
        <f>LN(Inputs!F466/Inputs!F465)</f>
        <v>9.0248721130785203E-3</v>
      </c>
      <c r="G465" s="26">
        <f>(Inputs!B466-Inputs!B456)/Inputs!B456</f>
        <v>1.6382969325168997E-2</v>
      </c>
      <c r="H465" s="26">
        <f>(Inputs!C466-Inputs!C456)/Inputs!C456</f>
        <v>1.4427354238684005E-2</v>
      </c>
      <c r="I465" s="26">
        <f>(Inputs!D466-Inputs!D456)/Inputs!D456</f>
        <v>3.3918386427725988E-2</v>
      </c>
      <c r="J465" s="26">
        <f>(Inputs!E466-Inputs!E456)/Inputs!E456</f>
        <v>4.8975914940934751E-4</v>
      </c>
      <c r="K465" s="26">
        <f>(Inputs!F466-Inputs!F456)/Inputs!F456</f>
        <v>2.5070426195928128E-2</v>
      </c>
    </row>
    <row r="466" spans="1:11" x14ac:dyDescent="0.2">
      <c r="A466" s="12">
        <v>41608</v>
      </c>
      <c r="B466" s="18">
        <f>LN(Inputs!B467/Inputs!B466)</f>
        <v>-4.6661662295246729E-3</v>
      </c>
      <c r="C466" s="18">
        <f>LN(Inputs!C467/Inputs!C466)</f>
        <v>-5.1970887184619903E-3</v>
      </c>
      <c r="D466" s="18">
        <f>LN(Inputs!D467/Inputs!D466)</f>
        <v>5.2197675714841553E-3</v>
      </c>
      <c r="E466" s="18">
        <f>LN(Inputs!E467/Inputs!E466)</f>
        <v>-1.1065382540770597E-2</v>
      </c>
      <c r="F466" s="23">
        <f>LN(Inputs!F467/Inputs!F466)</f>
        <v>-2.9992308938553928E-3</v>
      </c>
      <c r="G466" s="26">
        <f>(Inputs!B467-Inputs!B457)/Inputs!B457</f>
        <v>-2.9232118916196469E-4</v>
      </c>
      <c r="H466" s="26">
        <f>(Inputs!C467-Inputs!C457)/Inputs!C457</f>
        <v>-4.2571458970135931E-3</v>
      </c>
      <c r="I466" s="26">
        <f>(Inputs!D467-Inputs!D457)/Inputs!D457</f>
        <v>3.4568230048307481E-2</v>
      </c>
      <c r="J466" s="26">
        <f>(Inputs!E467-Inputs!E457)/Inputs!E457</f>
        <v>-2.1627135108958837E-2</v>
      </c>
      <c r="K466" s="26">
        <f>(Inputs!F467-Inputs!F457)/Inputs!F457</f>
        <v>3.0435840635885118E-2</v>
      </c>
    </row>
    <row r="467" spans="1:11" x14ac:dyDescent="0.2">
      <c r="A467" s="12">
        <v>41611</v>
      </c>
      <c r="B467" s="18">
        <f>LN(Inputs!B468/Inputs!B467)</f>
        <v>-7.3346935529539107E-3</v>
      </c>
      <c r="C467" s="18">
        <f>LN(Inputs!C468/Inputs!C467)</f>
        <v>-4.2719742373006825E-2</v>
      </c>
      <c r="D467" s="18">
        <f>LN(Inputs!D468/Inputs!D467)</f>
        <v>-1.2925389130661824E-2</v>
      </c>
      <c r="E467" s="18">
        <f>LN(Inputs!E468/Inputs!E467)</f>
        <v>-1.1439495668979963E-2</v>
      </c>
      <c r="F467" s="23">
        <f>LN(Inputs!F468/Inputs!F467)</f>
        <v>-1.0018701696615289E-3</v>
      </c>
      <c r="G467" s="26">
        <f>(Inputs!B468-Inputs!B458)/Inputs!B458</f>
        <v>-2.0570906380799839E-3</v>
      </c>
      <c r="H467" s="26">
        <f>(Inputs!C468-Inputs!C458)/Inputs!C458</f>
        <v>-3.7512058576579181E-2</v>
      </c>
      <c r="I467" s="26">
        <f>(Inputs!D468-Inputs!D458)/Inputs!D458</f>
        <v>2.967434906903892E-2</v>
      </c>
      <c r="J467" s="26">
        <f>(Inputs!E468-Inputs!E458)/Inputs!E458</f>
        <v>-2.0027704578841881E-2</v>
      </c>
      <c r="K467" s="26">
        <f>(Inputs!F468-Inputs!F458)/Inputs!F458</f>
        <v>2.0977209970018368E-2</v>
      </c>
    </row>
    <row r="468" spans="1:11" x14ac:dyDescent="0.2">
      <c r="A468" s="12">
        <v>41612</v>
      </c>
      <c r="B468" s="18">
        <f>LN(Inputs!B469/Inputs!B468)</f>
        <v>-9.4276386936246483E-4</v>
      </c>
      <c r="C468" s="18">
        <f>LN(Inputs!C469/Inputs!C468)</f>
        <v>1.1783118083957676E-2</v>
      </c>
      <c r="D468" s="18">
        <f>LN(Inputs!D469/Inputs!D468)</f>
        <v>1.3619425431298239E-2</v>
      </c>
      <c r="E468" s="18">
        <f>LN(Inputs!E469/Inputs!E468)</f>
        <v>6.4576869588533715E-3</v>
      </c>
      <c r="F468" s="23">
        <f>LN(Inputs!F469/Inputs!F468)</f>
        <v>-4.5201731861298569E-3</v>
      </c>
      <c r="G468" s="26">
        <f>(Inputs!B469-Inputs!B459)/Inputs!B459</f>
        <v>-2.0004647493430303E-3</v>
      </c>
      <c r="H468" s="26">
        <f>(Inputs!C469-Inputs!C459)/Inputs!C459</f>
        <v>-2.962010561260232E-2</v>
      </c>
      <c r="I468" s="26">
        <f>(Inputs!D469-Inputs!D459)/Inputs!D459</f>
        <v>4.2480715372638207E-2</v>
      </c>
      <c r="J468" s="26">
        <f>(Inputs!E469-Inputs!E459)/Inputs!E459</f>
        <v>-1.2991202630691824E-2</v>
      </c>
      <c r="K468" s="26">
        <f>(Inputs!F469-Inputs!F459)/Inputs!F459</f>
        <v>1.8718134194168547E-2</v>
      </c>
    </row>
    <row r="469" spans="1:11" x14ac:dyDescent="0.2">
      <c r="A469" s="12">
        <v>41613</v>
      </c>
      <c r="B469" s="18">
        <f>LN(Inputs!B470/Inputs!B469)</f>
        <v>-3.7204766754644161E-3</v>
      </c>
      <c r="C469" s="18">
        <f>LN(Inputs!C470/Inputs!C469)</f>
        <v>1.5655685989315778E-2</v>
      </c>
      <c r="D469" s="18">
        <f>LN(Inputs!D470/Inputs!D469)</f>
        <v>2.8282285663399262E-3</v>
      </c>
      <c r="E469" s="18">
        <f>LN(Inputs!E470/Inputs!E469)</f>
        <v>1.307632634693124E-2</v>
      </c>
      <c r="F469" s="23">
        <f>LN(Inputs!F470/Inputs!F469)</f>
        <v>-3.7826455279578041E-3</v>
      </c>
      <c r="G469" s="26">
        <f>(Inputs!B470-Inputs!B460)/Inputs!B460</f>
        <v>-2.3853528839662401E-2</v>
      </c>
      <c r="H469" s="26">
        <f>(Inputs!C470-Inputs!C460)/Inputs!C460</f>
        <v>-3.3374831140302048E-2</v>
      </c>
      <c r="I469" s="26">
        <f>(Inputs!D470-Inputs!D460)/Inputs!D460</f>
        <v>3.6923179724065454E-2</v>
      </c>
      <c r="J469" s="26">
        <f>(Inputs!E470-Inputs!E460)/Inputs!E460</f>
        <v>-1.5572876640401374E-2</v>
      </c>
      <c r="K469" s="26">
        <f>(Inputs!F470-Inputs!F460)/Inputs!F460</f>
        <v>1.150002881534882E-2</v>
      </c>
    </row>
    <row r="470" spans="1:11" x14ac:dyDescent="0.2">
      <c r="A470" s="12">
        <v>41614</v>
      </c>
      <c r="B470" s="18">
        <f>LN(Inputs!B471/Inputs!B470)</f>
        <v>1.8326564762288285E-3</v>
      </c>
      <c r="C470" s="18">
        <f>LN(Inputs!C471/Inputs!C470)</f>
        <v>1.3676287479000824E-2</v>
      </c>
      <c r="D470" s="18">
        <f>LN(Inputs!D471/Inputs!D470)</f>
        <v>-3.2909881272846632E-3</v>
      </c>
      <c r="E470" s="18">
        <f>LN(Inputs!E471/Inputs!E470)</f>
        <v>1.2248225533275576E-2</v>
      </c>
      <c r="F470" s="23">
        <f>LN(Inputs!F471/Inputs!F470)</f>
        <v>-6.8450820123242447E-3</v>
      </c>
      <c r="G470" s="26">
        <f>(Inputs!B471-Inputs!B461)/Inputs!B461</f>
        <v>-3.2235758806108648E-2</v>
      </c>
      <c r="H470" s="26">
        <f>(Inputs!C471-Inputs!C461)/Inputs!C461</f>
        <v>-1.1900678559638967E-2</v>
      </c>
      <c r="I470" s="26">
        <f>(Inputs!D471-Inputs!D461)/Inputs!D461</f>
        <v>2.8931088393763144E-2</v>
      </c>
      <c r="J470" s="26">
        <f>(Inputs!E471-Inputs!E461)/Inputs!E461</f>
        <v>-4.8553102333653737E-3</v>
      </c>
      <c r="K470" s="26">
        <f>(Inputs!F471-Inputs!F461)/Inputs!F461</f>
        <v>-1.1814846758257138E-2</v>
      </c>
    </row>
    <row r="471" spans="1:11" x14ac:dyDescent="0.2">
      <c r="A471" s="12">
        <v>41615</v>
      </c>
      <c r="B471" s="18">
        <f>LN(Inputs!B472/Inputs!B471)</f>
        <v>2.9497256347042343E-4</v>
      </c>
      <c r="C471" s="18">
        <f>LN(Inputs!C472/Inputs!C471)</f>
        <v>2.9396424203284983E-3</v>
      </c>
      <c r="D471" s="18">
        <f>LN(Inputs!D472/Inputs!D471)</f>
        <v>1.3870875170281015E-3</v>
      </c>
      <c r="E471" s="18">
        <f>LN(Inputs!E472/Inputs!E471)</f>
        <v>5.9188314797665419E-3</v>
      </c>
      <c r="F471" s="23">
        <f>LN(Inputs!F472/Inputs!F471)</f>
        <v>8.3597248940300919E-3</v>
      </c>
      <c r="G471" s="26">
        <f>(Inputs!B472-Inputs!B462)/Inputs!B462</f>
        <v>-3.2005612147475417E-2</v>
      </c>
      <c r="H471" s="26">
        <f>(Inputs!C472-Inputs!C462)/Inputs!C462</f>
        <v>-1.8659222541916473E-2</v>
      </c>
      <c r="I471" s="26">
        <f>(Inputs!D472-Inputs!D462)/Inputs!D462</f>
        <v>2.9993753029964623E-2</v>
      </c>
      <c r="J471" s="26">
        <f>(Inputs!E472-Inputs!E462)/Inputs!E462</f>
        <v>-3.4210088806711832E-3</v>
      </c>
      <c r="K471" s="26">
        <f>(Inputs!F472-Inputs!F462)/Inputs!F462</f>
        <v>-1.0237305818489131E-2</v>
      </c>
    </row>
    <row r="472" spans="1:11" x14ac:dyDescent="0.2">
      <c r="A472" s="12">
        <v>41618</v>
      </c>
      <c r="B472" s="18">
        <f>LN(Inputs!B473/Inputs!B472)</f>
        <v>1.929668917872919E-2</v>
      </c>
      <c r="C472" s="18">
        <f>LN(Inputs!C473/Inputs!C472)</f>
        <v>6.5831449817928571E-3</v>
      </c>
      <c r="D472" s="18">
        <f>LN(Inputs!D473/Inputs!D472)</f>
        <v>5.7724853612816252E-4</v>
      </c>
      <c r="E472" s="18">
        <f>LN(Inputs!E473/Inputs!E472)</f>
        <v>3.8976321038706381E-3</v>
      </c>
      <c r="F472" s="23">
        <f>LN(Inputs!F473/Inputs!F472)</f>
        <v>7.2893366724778559E-3</v>
      </c>
      <c r="G472" s="26">
        <f>(Inputs!B473-Inputs!B463)/Inputs!B463</f>
        <v>-8.1567332823910058E-3</v>
      </c>
      <c r="H472" s="26">
        <f>(Inputs!C473-Inputs!C463)/Inputs!C463</f>
        <v>-1.3662942563693136E-2</v>
      </c>
      <c r="I472" s="26">
        <f>(Inputs!D473-Inputs!D463)/Inputs!D463</f>
        <v>3.1503297931730158E-2</v>
      </c>
      <c r="J472" s="26">
        <f>(Inputs!E473-Inputs!E463)/Inputs!E463</f>
        <v>-1.2435838670661215E-2</v>
      </c>
      <c r="K472" s="26">
        <f>(Inputs!F473-Inputs!F463)/Inputs!F463</f>
        <v>1.0630288799763549E-2</v>
      </c>
    </row>
    <row r="473" spans="1:11" x14ac:dyDescent="0.2">
      <c r="A473" s="12">
        <v>41619</v>
      </c>
      <c r="B473" s="18">
        <f>LN(Inputs!B474/Inputs!B473)</f>
        <v>-5.6335431072289674E-3</v>
      </c>
      <c r="C473" s="18">
        <f>LN(Inputs!C474/Inputs!C473)</f>
        <v>1.0679866807471157E-2</v>
      </c>
      <c r="D473" s="18">
        <f>LN(Inputs!D474/Inputs!D473)</f>
        <v>-5.9047202051940272E-3</v>
      </c>
      <c r="E473" s="18">
        <f>LN(Inputs!E474/Inputs!E473)</f>
        <v>-5.9569752922238777E-4</v>
      </c>
      <c r="F473" s="23">
        <f>LN(Inputs!F474/Inputs!F473)</f>
        <v>1.8116836956761622E-2</v>
      </c>
      <c r="G473" s="26">
        <f>(Inputs!B474-Inputs!B464)/Inputs!B464</f>
        <v>-7.9160023380857123E-3</v>
      </c>
      <c r="H473" s="26">
        <f>(Inputs!C474-Inputs!C464)/Inputs!C464</f>
        <v>-1.0960449196795842E-2</v>
      </c>
      <c r="I473" s="26">
        <f>(Inputs!D474-Inputs!D464)/Inputs!D464</f>
        <v>1.1186923356924448E-2</v>
      </c>
      <c r="J473" s="26">
        <f>(Inputs!E474-Inputs!E464)/Inputs!E464</f>
        <v>-6.6163715976010279E-3</v>
      </c>
      <c r="K473" s="26">
        <f>(Inputs!F474-Inputs!F464)/Inputs!F464</f>
        <v>1.9047723097117473E-2</v>
      </c>
    </row>
    <row r="474" spans="1:11" x14ac:dyDescent="0.2">
      <c r="A474" s="12">
        <v>41620</v>
      </c>
      <c r="B474" s="18">
        <f>LN(Inputs!B475/Inputs!B474)</f>
        <v>3.3143031023321768E-3</v>
      </c>
      <c r="C474" s="18">
        <f>LN(Inputs!C475/Inputs!C474)</f>
        <v>-5.3255725810534742E-3</v>
      </c>
      <c r="D474" s="18">
        <f>LN(Inputs!D475/Inputs!D474)</f>
        <v>7.634925837235451E-3</v>
      </c>
      <c r="E474" s="18">
        <f>LN(Inputs!E475/Inputs!E474)</f>
        <v>1.2493933693934786E-4</v>
      </c>
      <c r="F474" s="23">
        <f>LN(Inputs!F475/Inputs!F474)</f>
        <v>-2.4593760189748194E-4</v>
      </c>
      <c r="G474" s="26">
        <f>(Inputs!B475-Inputs!B465)/Inputs!B465</f>
        <v>1.6461812613695895E-2</v>
      </c>
      <c r="H474" s="26">
        <f>(Inputs!C475-Inputs!C465)/Inputs!C465</f>
        <v>2.2514354940515714E-2</v>
      </c>
      <c r="I474" s="26">
        <f>(Inputs!D475-Inputs!D465)/Inputs!D465</f>
        <v>2.4377417352015023E-2</v>
      </c>
      <c r="J474" s="26">
        <f>(Inputs!E475-Inputs!E465)/Inputs!E465</f>
        <v>1.8548257248794081E-2</v>
      </c>
      <c r="K474" s="26">
        <f>(Inputs!F475-Inputs!F465)/Inputs!F465</f>
        <v>2.3671660589537503E-2</v>
      </c>
    </row>
    <row r="475" spans="1:11" x14ac:dyDescent="0.2">
      <c r="A475" s="12">
        <v>41621</v>
      </c>
      <c r="B475" s="18">
        <f>LN(Inputs!B476/Inputs!B475)</f>
        <v>-2.902820693798576E-4</v>
      </c>
      <c r="C475" s="18">
        <f>LN(Inputs!C476/Inputs!C475)</f>
        <v>1.5808737692160205E-3</v>
      </c>
      <c r="D475" s="18">
        <f>LN(Inputs!D476/Inputs!D475)</f>
        <v>-2.3651851472543833E-3</v>
      </c>
      <c r="E475" s="18">
        <f>LN(Inputs!E476/Inputs!E475)</f>
        <v>8.1732701404815759E-3</v>
      </c>
      <c r="F475" s="23">
        <f>LN(Inputs!F476/Inputs!F475)</f>
        <v>-4.9219753336646817E-4</v>
      </c>
      <c r="G475" s="26">
        <f>(Inputs!B476-Inputs!B466)/Inputs!B466</f>
        <v>2.153010221991001E-3</v>
      </c>
      <c r="H475" s="26">
        <f>(Inputs!C476-Inputs!C466)/Inputs!C466</f>
        <v>9.7029875354971637E-3</v>
      </c>
      <c r="I475" s="26">
        <f>(Inputs!D476-Inputs!D466)/Inputs!D466</f>
        <v>6.8034398086481464E-3</v>
      </c>
      <c r="J475" s="26">
        <f>(Inputs!E476-Inputs!E466)/Inputs!E466</f>
        <v>2.7158586398490153E-2</v>
      </c>
      <c r="K475" s="26">
        <f>(Inputs!F476-Inputs!F466)/Inputs!F466</f>
        <v>1.3975518714626442E-2</v>
      </c>
    </row>
    <row r="476" spans="1:11" x14ac:dyDescent="0.2">
      <c r="A476" s="12">
        <v>41622</v>
      </c>
      <c r="B476" s="18">
        <f>LN(Inputs!B477/Inputs!B476)</f>
        <v>1.0110186505689804E-2</v>
      </c>
      <c r="C476" s="18">
        <f>LN(Inputs!C477/Inputs!C476)</f>
        <v>9.6290238167446099E-3</v>
      </c>
      <c r="D476" s="18">
        <f>LN(Inputs!D477/Inputs!D476)</f>
        <v>5.299539110754513E-3</v>
      </c>
      <c r="E476" s="18">
        <f>LN(Inputs!E477/Inputs!E476)</f>
        <v>1.4233555570587433E-2</v>
      </c>
      <c r="F476" s="23">
        <f>LN(Inputs!F477/Inputs!F476)</f>
        <v>-8.6516415830006129E-3</v>
      </c>
      <c r="G476" s="26">
        <f>(Inputs!B477-Inputs!B467)/Inputs!B467</f>
        <v>1.707112280772655E-2</v>
      </c>
      <c r="H476" s="26">
        <f>(Inputs!C477-Inputs!C467)/Inputs!C467</f>
        <v>2.4784481359356784E-2</v>
      </c>
      <c r="I476" s="26">
        <f>(Inputs!D477-Inputs!D467)/Inputs!D467</f>
        <v>6.8837572722657663E-3</v>
      </c>
      <c r="J476" s="26">
        <f>(Inputs!E477-Inputs!E467)/Inputs!E467</f>
        <v>5.3476106901901563E-2</v>
      </c>
      <c r="K476" s="26">
        <f>(Inputs!F477-Inputs!F467)/Inputs!F467</f>
        <v>8.2602803081357028E-3</v>
      </c>
    </row>
    <row r="477" spans="1:11" x14ac:dyDescent="0.2">
      <c r="A477" s="12">
        <v>41625</v>
      </c>
      <c r="B477" s="18">
        <f>LN(Inputs!B478/Inputs!B477)</f>
        <v>1.3984671949069757E-2</v>
      </c>
      <c r="C477" s="18">
        <f>LN(Inputs!C478/Inputs!C477)</f>
        <v>-1.8269760292105091E-3</v>
      </c>
      <c r="D477" s="18">
        <f>LN(Inputs!D478/Inputs!D477)</f>
        <v>8.0416540668503994E-4</v>
      </c>
      <c r="E477" s="18">
        <f>LN(Inputs!E478/Inputs!E477)</f>
        <v>1.2095503402090433E-2</v>
      </c>
      <c r="F477" s="23">
        <f>LN(Inputs!F478/Inputs!F477)</f>
        <v>1.3806790072461682E-2</v>
      </c>
      <c r="G477" s="26">
        <f>(Inputs!B478-Inputs!B468)/Inputs!B468</f>
        <v>3.8987222391106913E-2</v>
      </c>
      <c r="H477" s="26">
        <f>(Inputs!C478-Inputs!C468)/Inputs!C468</f>
        <v>6.7559385200305994E-2</v>
      </c>
      <c r="I477" s="26">
        <f>(Inputs!D478-Inputs!D468)/Inputs!D468</f>
        <v>2.0803157663232614E-2</v>
      </c>
      <c r="J477" s="26">
        <f>(Inputs!E478-Inputs!E468)/Inputs!E468</f>
        <v>7.8563726669149347E-2</v>
      </c>
      <c r="K477" s="26">
        <f>(Inputs!F478-Inputs!F468)/Inputs!F468</f>
        <v>2.3302365913760292E-2</v>
      </c>
    </row>
    <row r="478" spans="1:11" x14ac:dyDescent="0.2">
      <c r="A478" s="12">
        <v>41626</v>
      </c>
      <c r="B478" s="18">
        <f>LN(Inputs!B479/Inputs!B478)</f>
        <v>-1.071381056744819E-2</v>
      </c>
      <c r="C478" s="18">
        <f>LN(Inputs!C479/Inputs!C478)</f>
        <v>-9.4490157600751155E-3</v>
      </c>
      <c r="D478" s="18">
        <f>LN(Inputs!D479/Inputs!D478)</f>
        <v>-4.6607098640661111E-3</v>
      </c>
      <c r="E478" s="18">
        <f>LN(Inputs!E479/Inputs!E478)</f>
        <v>-6.0153832926813132E-3</v>
      </c>
      <c r="F478" s="23">
        <f>LN(Inputs!F479/Inputs!F478)</f>
        <v>-4.9089772110956125E-3</v>
      </c>
      <c r="G478" s="26">
        <f>(Inputs!B479-Inputs!B469)/Inputs!B469</f>
        <v>2.8884666372669527E-2</v>
      </c>
      <c r="H478" s="26">
        <f>(Inputs!C479-Inputs!C469)/Inputs!C469</f>
        <v>4.5131757178710326E-2</v>
      </c>
      <c r="I478" s="26">
        <f>(Inputs!D479-Inputs!D469)/Inputs!D469</f>
        <v>2.3122607916167544E-3</v>
      </c>
      <c r="J478" s="26">
        <f>(Inputs!E479-Inputs!E469)/Inputs!E469</f>
        <v>6.5194277904130946E-2</v>
      </c>
      <c r="K478" s="26">
        <f>(Inputs!F479-Inputs!F469)/Inputs!F469</f>
        <v>2.2904579170690501E-2</v>
      </c>
    </row>
    <row r="479" spans="1:11" x14ac:dyDescent="0.2">
      <c r="A479" s="12">
        <v>41627</v>
      </c>
      <c r="B479" s="18">
        <f>LN(Inputs!B480/Inputs!B479)</f>
        <v>-1.0890376272136451E-3</v>
      </c>
      <c r="C479" s="18">
        <f>LN(Inputs!C480/Inputs!C479)</f>
        <v>-1.5172893699180907E-3</v>
      </c>
      <c r="D479" s="18">
        <f>LN(Inputs!D480/Inputs!D479)</f>
        <v>-7.0610343704664777E-3</v>
      </c>
      <c r="E479" s="18">
        <f>LN(Inputs!E480/Inputs!E479)</f>
        <v>-5.3662073833030252E-3</v>
      </c>
      <c r="F479" s="23">
        <f>LN(Inputs!F480/Inputs!F479)</f>
        <v>7.5991153093082518E-3</v>
      </c>
      <c r="G479" s="26">
        <f>(Inputs!B480-Inputs!B470)/Inputs!B470</f>
        <v>3.1595679027828942E-2</v>
      </c>
      <c r="H479" s="26">
        <f>(Inputs!C480-Inputs!C470)/Inputs!C470</f>
        <v>2.733696733056552E-2</v>
      </c>
      <c r="I479" s="26">
        <f>(Inputs!D480-Inputs!D470)/Inputs!D470</f>
        <v>-7.5510180377012515E-3</v>
      </c>
      <c r="J479" s="26">
        <f>(Inputs!E480-Inputs!E470)/Inputs!E470</f>
        <v>4.5729438688262611E-2</v>
      </c>
      <c r="K479" s="26">
        <f>(Inputs!F480-Inputs!F470)/Inputs!F470</f>
        <v>3.4613542357119942E-2</v>
      </c>
    </row>
    <row r="480" spans="1:11" x14ac:dyDescent="0.2">
      <c r="A480" s="12">
        <v>41628</v>
      </c>
      <c r="B480" s="18">
        <f>LN(Inputs!B481/Inputs!B480)</f>
        <v>3.7783606224810803E-3</v>
      </c>
      <c r="C480" s="18">
        <f>LN(Inputs!C481/Inputs!C480)</f>
        <v>-6.0933000092916866E-3</v>
      </c>
      <c r="D480" s="18">
        <f>LN(Inputs!D481/Inputs!D480)</f>
        <v>-1.8605154248047737E-3</v>
      </c>
      <c r="E480" s="18">
        <f>LN(Inputs!E481/Inputs!E480)</f>
        <v>-1.2402129085793377E-3</v>
      </c>
      <c r="F480" s="23">
        <f>LN(Inputs!F481/Inputs!F480)</f>
        <v>1.7669316864691045E-2</v>
      </c>
      <c r="G480" s="26">
        <f>(Inputs!B481-Inputs!B471)/Inputs!B471</f>
        <v>3.3604812974051761E-2</v>
      </c>
      <c r="H480" s="26">
        <f>(Inputs!C481-Inputs!C471)/Inputs!C471</f>
        <v>7.2263832424931864E-3</v>
      </c>
      <c r="I480" s="26">
        <f>(Inputs!D481-Inputs!D471)/Inputs!D471</f>
        <v>-6.1303309756267094E-3</v>
      </c>
      <c r="J480" s="26">
        <f>(Inputs!E481-Inputs!E471)/Inputs!E471</f>
        <v>3.1718884198908087E-2</v>
      </c>
      <c r="K480" s="26">
        <f>(Inputs!F481-Inputs!F471)/Inputs!F471</f>
        <v>6.0289905876216056E-2</v>
      </c>
    </row>
    <row r="481" spans="1:11" x14ac:dyDescent="0.2">
      <c r="A481" s="12">
        <v>41629</v>
      </c>
      <c r="B481" s="18">
        <f>LN(Inputs!B482/Inputs!B481)</f>
        <v>0</v>
      </c>
      <c r="C481" s="18">
        <f>LN(Inputs!C482/Inputs!C481)</f>
        <v>2.1235389961346746E-3</v>
      </c>
      <c r="D481" s="18">
        <f>LN(Inputs!D482/Inputs!D481)</f>
        <v>-2.5053321844591588E-3</v>
      </c>
      <c r="E481" s="18">
        <f>LN(Inputs!E482/Inputs!E481)</f>
        <v>-3.3054862351344972E-3</v>
      </c>
      <c r="F481" s="23">
        <f>LN(Inputs!F482/Inputs!F481)</f>
        <v>-9.4009769708299634E-3</v>
      </c>
      <c r="G481" s="26">
        <f>(Inputs!B482-Inputs!B472)/Inputs!B472</f>
        <v>3.3299972874696576E-2</v>
      </c>
      <c r="H481" s="26">
        <f>(Inputs!C482-Inputs!C472)/Inputs!C472</f>
        <v>6.4047176698386115E-3</v>
      </c>
      <c r="I481" s="26">
        <f>(Inputs!D482-Inputs!D472)/Inputs!D472</f>
        <v>-9.9913695898030622E-3</v>
      </c>
      <c r="J481" s="26">
        <f>(Inputs!E482-Inputs!E472)/Inputs!E472</f>
        <v>2.2245740234278773E-2</v>
      </c>
      <c r="K481" s="26">
        <f>(Inputs!F482-Inputs!F472)/Inputs!F472</f>
        <v>4.1624657571333656E-2</v>
      </c>
    </row>
    <row r="482" spans="1:11" x14ac:dyDescent="0.2">
      <c r="A482" s="12">
        <v>41633</v>
      </c>
      <c r="B482" s="18">
        <f>LN(Inputs!B483/Inputs!B482)</f>
        <v>-2.5697193212233342E-2</v>
      </c>
      <c r="C482" s="18">
        <f>LN(Inputs!C483/Inputs!C482)</f>
        <v>2.8465463803049045E-3</v>
      </c>
      <c r="D482" s="18">
        <f>LN(Inputs!D483/Inputs!D482)</f>
        <v>-7.5866331623558614E-4</v>
      </c>
      <c r="E482" s="18">
        <f>LN(Inputs!E483/Inputs!E482)</f>
        <v>-3.1934165663912487E-3</v>
      </c>
      <c r="F482" s="23">
        <f>LN(Inputs!F483/Inputs!F482)</f>
        <v>9.6408377061863761E-3</v>
      </c>
      <c r="G482" s="26">
        <f>(Inputs!B483-Inputs!B473)/Inputs!B473</f>
        <v>-1.2161784764071487E-2</v>
      </c>
      <c r="H482" s="26">
        <f>(Inputs!C483-Inputs!C473)/Inputs!C473</f>
        <v>2.6512042630007049E-3</v>
      </c>
      <c r="I482" s="26">
        <f>(Inputs!D483-Inputs!D473)/Inputs!D473</f>
        <v>-1.1313050831729548E-2</v>
      </c>
      <c r="J482" s="26">
        <f>(Inputs!E483-Inputs!E473)/Inputs!E473</f>
        <v>1.5022586072944127E-2</v>
      </c>
      <c r="K482" s="26">
        <f>(Inputs!F483-Inputs!F473)/Inputs!F473</f>
        <v>4.4076921150525653E-2</v>
      </c>
    </row>
    <row r="483" spans="1:11" x14ac:dyDescent="0.2">
      <c r="A483" s="12">
        <v>41634</v>
      </c>
      <c r="B483" s="18">
        <f>LN(Inputs!B484/Inputs!B483)</f>
        <v>1.7588467720608267E-4</v>
      </c>
      <c r="C483" s="18">
        <f>LN(Inputs!C484/Inputs!C483)</f>
        <v>7.9279126912324945E-4</v>
      </c>
      <c r="D483" s="18">
        <f>LN(Inputs!D484/Inputs!D483)</f>
        <v>8.0241737836229347E-3</v>
      </c>
      <c r="E483" s="18">
        <f>LN(Inputs!E484/Inputs!E483)</f>
        <v>-6.9987086481803898E-3</v>
      </c>
      <c r="F483" s="23">
        <f>LN(Inputs!F484/Inputs!F483)</f>
        <v>7.1948401731967559E-4</v>
      </c>
      <c r="G483" s="26">
        <f>(Inputs!B484-Inputs!B474)/Inputs!B474</f>
        <v>-6.4063081641225683E-3</v>
      </c>
      <c r="H483" s="26">
        <f>(Inputs!C484-Inputs!C474)/Inputs!C474</f>
        <v>-7.2132383301534491E-3</v>
      </c>
      <c r="I483" s="26">
        <f>(Inputs!D484-Inputs!D474)/Inputs!D474</f>
        <v>2.5546213294760475E-3</v>
      </c>
      <c r="J483" s="26">
        <f>(Inputs!E484-Inputs!E474)/Inputs!E474</f>
        <v>8.5441480575147132E-3</v>
      </c>
      <c r="K483" s="26">
        <f>(Inputs!F484-Inputs!F474)/Inputs!F474</f>
        <v>2.606983842234559E-2</v>
      </c>
    </row>
    <row r="484" spans="1:11" x14ac:dyDescent="0.2">
      <c r="A484" s="12">
        <v>41635</v>
      </c>
      <c r="B484" s="18">
        <f>LN(Inputs!B485/Inputs!B484)</f>
        <v>2.8095573374747841E-3</v>
      </c>
      <c r="C484" s="18">
        <f>LN(Inputs!C485/Inputs!C484)</f>
        <v>2.4409758892380532E-3</v>
      </c>
      <c r="D484" s="18">
        <f>LN(Inputs!D485/Inputs!D484)</f>
        <v>2.4874989631359988E-3</v>
      </c>
      <c r="E484" s="18">
        <f>LN(Inputs!E485/Inputs!E484)</f>
        <v>-1.1728002585145707E-3</v>
      </c>
      <c r="F484" s="23">
        <f>LN(Inputs!F485/Inputs!F484)</f>
        <v>3.5891564603907993E-3</v>
      </c>
      <c r="G484" s="26">
        <f>(Inputs!B485-Inputs!B475)/Inputs!B475</f>
        <v>-6.9076938252765376E-3</v>
      </c>
      <c r="H484" s="26">
        <f>(Inputs!C485-Inputs!C475)/Inputs!C475</f>
        <v>5.2730793023882875E-4</v>
      </c>
      <c r="I484" s="26">
        <f>(Inputs!D485-Inputs!D475)/Inputs!D475</f>
        <v>-2.5926961855811648E-3</v>
      </c>
      <c r="J484" s="26">
        <f>(Inputs!E485-Inputs!E475)/Inputs!E475</f>
        <v>7.236169274312601E-3</v>
      </c>
      <c r="K484" s="26">
        <f>(Inputs!F485-Inputs!F475)/Inputs!F475</f>
        <v>3.0012468112698993E-2</v>
      </c>
    </row>
    <row r="485" spans="1:11" x14ac:dyDescent="0.2">
      <c r="A485" s="12">
        <v>41636</v>
      </c>
      <c r="B485" s="18">
        <f>LN(Inputs!B486/Inputs!B485)</f>
        <v>-1.0872588387438386E-2</v>
      </c>
      <c r="C485" s="18">
        <f>LN(Inputs!C486/Inputs!C485)</f>
        <v>-2.7049624732386158E-3</v>
      </c>
      <c r="D485" s="18">
        <f>LN(Inputs!D486/Inputs!D485)</f>
        <v>-5.6776960630312671E-3</v>
      </c>
      <c r="E485" s="18">
        <f>LN(Inputs!E486/Inputs!E485)</f>
        <v>-1.6614544175446418E-3</v>
      </c>
      <c r="F485" s="23">
        <f>LN(Inputs!F486/Inputs!F485)</f>
        <v>3.8138594030366724E-3</v>
      </c>
      <c r="G485" s="26">
        <f>(Inputs!B486-Inputs!B476)/Inputs!B476</f>
        <v>-1.7361490615712044E-2</v>
      </c>
      <c r="H485" s="26">
        <f>(Inputs!C486-Inputs!C476)/Inputs!C476</f>
        <v>-3.751612342124803E-3</v>
      </c>
      <c r="I485" s="26">
        <f>(Inputs!D486-Inputs!D476)/Inputs!D476</f>
        <v>-5.891152664308185E-3</v>
      </c>
      <c r="J485" s="26">
        <f>(Inputs!E486-Inputs!E476)/Inputs!E476</f>
        <v>-2.6211694582204004E-3</v>
      </c>
      <c r="K485" s="26">
        <f>(Inputs!F486-Inputs!F476)/Inputs!F476</f>
        <v>3.4457323477648148E-2</v>
      </c>
    </row>
    <row r="486" spans="1:11" x14ac:dyDescent="0.2">
      <c r="A486" s="12">
        <v>41640</v>
      </c>
      <c r="B486" s="18">
        <f>LN(Inputs!B487/Inputs!B486)</f>
        <v>1.7746166327274354E-2</v>
      </c>
      <c r="C486" s="18">
        <f>LN(Inputs!C487/Inputs!C486)</f>
        <v>3.6271964927243124E-3</v>
      </c>
      <c r="D486" s="18">
        <f>LN(Inputs!D487/Inputs!D486)</f>
        <v>6.3705358981813124E-3</v>
      </c>
      <c r="E486" s="18">
        <f>LN(Inputs!E487/Inputs!E486)</f>
        <v>1.7619074504811677E-2</v>
      </c>
      <c r="F486" s="23">
        <f>LN(Inputs!F487/Inputs!F486)</f>
        <v>8.292903078027344E-3</v>
      </c>
      <c r="G486" s="26">
        <f>(Inputs!B487-Inputs!B477)/Inputs!B477</f>
        <v>-9.829361792985887E-3</v>
      </c>
      <c r="H486" s="26">
        <f>(Inputs!C487-Inputs!C477)/Inputs!C477</f>
        <v>-9.7130155851502236E-3</v>
      </c>
      <c r="I486" s="26">
        <f>(Inputs!D487-Inputs!D477)/Inputs!D477</f>
        <v>-4.8258949404831096E-3</v>
      </c>
      <c r="J486" s="26">
        <f>(Inputs!E487-Inputs!E477)/Inputs!E477</f>
        <v>7.6119776065418582E-4</v>
      </c>
      <c r="K486" s="26">
        <f>(Inputs!F487-Inputs!F477)/Inputs!F477</f>
        <v>5.2135079595052328E-2</v>
      </c>
    </row>
    <row r="487" spans="1:11" x14ac:dyDescent="0.2">
      <c r="A487" s="12">
        <v>41641</v>
      </c>
      <c r="B487" s="18">
        <f>LN(Inputs!B488/Inputs!B487)</f>
        <v>-1.7418963365458973E-4</v>
      </c>
      <c r="C487" s="18">
        <f>LN(Inputs!C488/Inputs!C487)</f>
        <v>1.2494613396368407E-2</v>
      </c>
      <c r="D487" s="18">
        <f>LN(Inputs!D488/Inputs!D487)</f>
        <v>-4.2232231094080051E-3</v>
      </c>
      <c r="E487" s="18">
        <f>LN(Inputs!E488/Inputs!E487)</f>
        <v>1.6279887335771178E-2</v>
      </c>
      <c r="F487" s="23">
        <f>LN(Inputs!F488/Inputs!F487)</f>
        <v>1.1495641343921821E-2</v>
      </c>
      <c r="G487" s="26">
        <f>(Inputs!B488-Inputs!B478)/Inputs!B478</f>
        <v>-2.3750266160185454E-2</v>
      </c>
      <c r="H487" s="26">
        <f>(Inputs!C488-Inputs!C478)/Inputs!C478</f>
        <v>4.5715124368799105E-3</v>
      </c>
      <c r="I487" s="26">
        <f>(Inputs!D488-Inputs!D478)/Inputs!D478</f>
        <v>-9.8164665253997457E-3</v>
      </c>
      <c r="J487" s="26">
        <f>(Inputs!E488-Inputs!E478)/Inputs!E478</f>
        <v>4.9575402692658491E-3</v>
      </c>
      <c r="K487" s="26">
        <f>(Inputs!F488-Inputs!F478)/Inputs!F478</f>
        <v>4.9706246721713192E-2</v>
      </c>
    </row>
    <row r="488" spans="1:11" x14ac:dyDescent="0.2">
      <c r="A488" s="12">
        <v>41642</v>
      </c>
      <c r="B488" s="18">
        <f>LN(Inputs!B489/Inputs!B488)</f>
        <v>4.6341813980414742E-3</v>
      </c>
      <c r="C488" s="18">
        <f>LN(Inputs!C489/Inputs!C488)</f>
        <v>1.2854218129730949E-2</v>
      </c>
      <c r="D488" s="18">
        <f>LN(Inputs!D489/Inputs!D488)</f>
        <v>6.9902483697077229E-3</v>
      </c>
      <c r="E488" s="18">
        <f>LN(Inputs!E489/Inputs!E488)</f>
        <v>3.6148134164454113E-3</v>
      </c>
      <c r="F488" s="23">
        <f>LN(Inputs!F489/Inputs!F488)</f>
        <v>3.957797767996876E-3</v>
      </c>
      <c r="G488" s="26">
        <f>(Inputs!B489-Inputs!B479)/Inputs!B479</f>
        <v>-8.6512194593772584E-3</v>
      </c>
      <c r="H488" s="26">
        <f>(Inputs!C489-Inputs!C479)/Inputs!C479</f>
        <v>2.7228427894117217E-2</v>
      </c>
      <c r="I488" s="26">
        <f>(Inputs!D489-Inputs!D479)/Inputs!D479</f>
        <v>1.7875883808383154E-3</v>
      </c>
      <c r="J488" s="26">
        <f>(Inputs!E489-Inputs!E479)/Inputs!E479</f>
        <v>1.468222924418101E-2</v>
      </c>
      <c r="K488" s="26">
        <f>(Inputs!F489-Inputs!F479)/Inputs!F479</f>
        <v>5.9055141829625638E-2</v>
      </c>
    </row>
    <row r="489" spans="1:11" x14ac:dyDescent="0.2">
      <c r="A489" s="12">
        <v>41643</v>
      </c>
      <c r="B489" s="18">
        <f>LN(Inputs!B490/Inputs!B489)</f>
        <v>1.1320912039444761E-2</v>
      </c>
      <c r="C489" s="18">
        <f>LN(Inputs!C490/Inputs!C489)</f>
        <v>2.0518443988549816E-2</v>
      </c>
      <c r="D489" s="18">
        <f>LN(Inputs!D490/Inputs!D489)</f>
        <v>2.0132138273227075E-3</v>
      </c>
      <c r="E489" s="18">
        <f>LN(Inputs!E490/Inputs!E489)</f>
        <v>1.4465882328639835E-2</v>
      </c>
      <c r="F489" s="23">
        <f>LN(Inputs!F490/Inputs!F489)</f>
        <v>1.3929649815176608E-3</v>
      </c>
      <c r="G489" s="26">
        <f>(Inputs!B490-Inputs!B480)/Inputs!B480</f>
        <v>3.7280230236935515E-3</v>
      </c>
      <c r="H489" s="26">
        <f>(Inputs!C490-Inputs!C480)/Inputs!C480</f>
        <v>5.0115399125666663E-2</v>
      </c>
      <c r="I489" s="26">
        <f>(Inputs!D490-Inputs!D480)/Inputs!D480</f>
        <v>1.0919427224299418E-2</v>
      </c>
      <c r="J489" s="26">
        <f>(Inputs!E490-Inputs!E480)/Inputs!E480</f>
        <v>3.5006367167765624E-2</v>
      </c>
      <c r="K489" s="26">
        <f>(Inputs!F490-Inputs!F480)/Inputs!F480</f>
        <v>5.250283973077758E-2</v>
      </c>
    </row>
    <row r="490" spans="1:11" x14ac:dyDescent="0.2">
      <c r="A490" s="12">
        <v>41646</v>
      </c>
      <c r="B490" s="18">
        <f>LN(Inputs!B491/Inputs!B490)</f>
        <v>-3.7210911685962777E-3</v>
      </c>
      <c r="C490" s="18">
        <f>LN(Inputs!C491/Inputs!C490)</f>
        <v>3.0184183478371355E-3</v>
      </c>
      <c r="D490" s="18">
        <f>LN(Inputs!D491/Inputs!D490)</f>
        <v>-6.8989916484581875E-4</v>
      </c>
      <c r="E490" s="18">
        <f>LN(Inputs!E491/Inputs!E490)</f>
        <v>4.2640161732570301E-3</v>
      </c>
      <c r="F490" s="23">
        <f>LN(Inputs!F491/Inputs!F490)</f>
        <v>-4.6410609928157189E-4</v>
      </c>
      <c r="G490" s="26">
        <f>(Inputs!B491-Inputs!B481)/Inputs!B481</f>
        <v>-3.7712315994839528E-3</v>
      </c>
      <c r="H490" s="26">
        <f>(Inputs!C491-Inputs!C481)/Inputs!C481</f>
        <v>5.9727479668130433E-2</v>
      </c>
      <c r="I490" s="26">
        <f>(Inputs!D491-Inputs!D481)/Inputs!D481</f>
        <v>1.2103518866563884E-2</v>
      </c>
      <c r="J490" s="26">
        <f>(Inputs!E491-Inputs!E481)/Inputs!E481</f>
        <v>4.0718986674318301E-2</v>
      </c>
      <c r="K490" s="26">
        <f>(Inputs!F491-Inputs!F481)/Inputs!F481</f>
        <v>3.3589361873605353E-2</v>
      </c>
    </row>
    <row r="491" spans="1:11" x14ac:dyDescent="0.2">
      <c r="A491" s="12">
        <v>41647</v>
      </c>
      <c r="B491" s="18">
        <f>LN(Inputs!B492/Inputs!B491)</f>
        <v>-1.1470331476606188E-4</v>
      </c>
      <c r="C491" s="18">
        <f>LN(Inputs!C492/Inputs!C491)</f>
        <v>1.4429937547727123E-3</v>
      </c>
      <c r="D491" s="18">
        <f>LN(Inputs!D492/Inputs!D491)</f>
        <v>-2.2448059633307159E-3</v>
      </c>
      <c r="E491" s="18">
        <f>LN(Inputs!E492/Inputs!E491)</f>
        <v>-6.1443252886746462E-4</v>
      </c>
      <c r="F491" s="23">
        <f>LN(Inputs!F492/Inputs!F491)</f>
        <v>-4.8866566502330086E-3</v>
      </c>
      <c r="G491" s="26">
        <f>(Inputs!B492-Inputs!B482)/Inputs!B482</f>
        <v>-3.8854957881188801E-3</v>
      </c>
      <c r="H491" s="26">
        <f>(Inputs!C492-Inputs!C482)/Inputs!C482</f>
        <v>5.9006532521101863E-2</v>
      </c>
      <c r="I491" s="26">
        <f>(Inputs!D492-Inputs!D482)/Inputs!D482</f>
        <v>1.236723272242056E-2</v>
      </c>
      <c r="J491" s="26">
        <f>(Inputs!E492-Inputs!E482)/Inputs!E482</f>
        <v>4.3523389066914026E-2</v>
      </c>
      <c r="K491" s="26">
        <f>(Inputs!F492-Inputs!F482)/Inputs!F482</f>
        <v>3.8265863003203927E-2</v>
      </c>
    </row>
    <row r="492" spans="1:11" x14ac:dyDescent="0.2">
      <c r="A492" s="12">
        <v>41648</v>
      </c>
      <c r="B492" s="18">
        <f>LN(Inputs!B493/Inputs!B492)</f>
        <v>-2.2952906089926834E-4</v>
      </c>
      <c r="C492" s="18">
        <f>LN(Inputs!C493/Inputs!C492)</f>
        <v>2.2545661044502839E-3</v>
      </c>
      <c r="D492" s="18">
        <f>LN(Inputs!D493/Inputs!D492)</f>
        <v>-1.7282585489541993E-4</v>
      </c>
      <c r="E492" s="18">
        <f>LN(Inputs!E493/Inputs!E492)</f>
        <v>-3.3048828862440476E-3</v>
      </c>
      <c r="F492" s="23">
        <f>LN(Inputs!F493/Inputs!F492)</f>
        <v>6.9968705293098864E-4</v>
      </c>
      <c r="G492" s="26">
        <f>(Inputs!B493-Inputs!B483)/Inputs!B483</f>
        <v>2.1809014665421043E-2</v>
      </c>
      <c r="H492" s="26">
        <f>(Inputs!C493-Inputs!C483)/Inputs!C483</f>
        <v>5.8379807064705067E-2</v>
      </c>
      <c r="I492" s="26">
        <f>(Inputs!D493-Inputs!D483)/Inputs!D483</f>
        <v>1.2960489130929313E-2</v>
      </c>
      <c r="J492" s="26">
        <f>(Inputs!E493-Inputs!E483)/Inputs!E483</f>
        <v>4.3407077837567226E-2</v>
      </c>
      <c r="K492" s="26">
        <f>(Inputs!F493-Inputs!F483)/Inputs!F483</f>
        <v>2.90239497430307E-2</v>
      </c>
    </row>
    <row r="493" spans="1:11" x14ac:dyDescent="0.2">
      <c r="A493" s="12">
        <v>41649</v>
      </c>
      <c r="B493" s="18">
        <f>LN(Inputs!B494/Inputs!B493)</f>
        <v>5.6642361405826328E-3</v>
      </c>
      <c r="C493" s="18">
        <f>LN(Inputs!C494/Inputs!C493)</f>
        <v>6.608784878453765E-3</v>
      </c>
      <c r="D493" s="18">
        <f>LN(Inputs!D494/Inputs!D493)</f>
        <v>-6.9167539049336398E-4</v>
      </c>
      <c r="E493" s="18">
        <f>LN(Inputs!E494/Inputs!E493)</f>
        <v>2.6357476037355203E-3</v>
      </c>
      <c r="F493" s="23">
        <f>LN(Inputs!F494/Inputs!F493)</f>
        <v>8.5877149771642364E-3</v>
      </c>
      <c r="G493" s="26">
        <f>(Inputs!B494-Inputs!B484)/Inputs!B484</f>
        <v>2.7432479325773033E-2</v>
      </c>
      <c r="H493" s="26">
        <f>(Inputs!C494-Inputs!C484)/Inputs!C484</f>
        <v>6.455327227409291E-2</v>
      </c>
      <c r="I493" s="26">
        <f>(Inputs!D494-Inputs!D484)/Inputs!D484</f>
        <v>4.1700420417009809E-3</v>
      </c>
      <c r="J493" s="26">
        <f>(Inputs!E494-Inputs!E484)/Inputs!E484</f>
        <v>5.3508319532235067E-2</v>
      </c>
      <c r="K493" s="26">
        <f>(Inputs!F494-Inputs!F484)/Inputs!F484</f>
        <v>3.7152484501458242E-2</v>
      </c>
    </row>
    <row r="494" spans="1:11" x14ac:dyDescent="0.2">
      <c r="A494" s="12">
        <v>41650</v>
      </c>
      <c r="B494" s="18">
        <f>LN(Inputs!B495/Inputs!B494)</f>
        <v>1.0273463742183729E-2</v>
      </c>
      <c r="C494" s="18">
        <f>LN(Inputs!C495/Inputs!C494)</f>
        <v>8.7241070812541111E-3</v>
      </c>
      <c r="D494" s="18">
        <f>LN(Inputs!D495/Inputs!D494)</f>
        <v>1.0375711830707748E-3</v>
      </c>
      <c r="E494" s="18">
        <f>LN(Inputs!E495/Inputs!E494)</f>
        <v>1.502868761719763E-2</v>
      </c>
      <c r="F494" s="23">
        <f>LN(Inputs!F495/Inputs!F494)</f>
        <v>1.4682433873504507E-2</v>
      </c>
      <c r="G494" s="26">
        <f>(Inputs!B495-Inputs!B485)/Inputs!B485</f>
        <v>3.5129829604791454E-2</v>
      </c>
      <c r="H494" s="26">
        <f>(Inputs!C495-Inputs!C485)/Inputs!C485</f>
        <v>7.1263057300563745E-2</v>
      </c>
      <c r="I494" s="26">
        <f>(Inputs!D495-Inputs!D485)/Inputs!D485</f>
        <v>2.7151230204774048E-3</v>
      </c>
      <c r="J494" s="26">
        <f>(Inputs!E495-Inputs!E485)/Inputs!E485</f>
        <v>7.0715738297616682E-2</v>
      </c>
      <c r="K494" s="26">
        <f>(Inputs!F495-Inputs!F485)/Inputs!F485</f>
        <v>4.8721957774523733E-2</v>
      </c>
    </row>
    <row r="495" spans="1:11" x14ac:dyDescent="0.2">
      <c r="A495" s="12">
        <v>41654</v>
      </c>
      <c r="B495" s="18">
        <f>LN(Inputs!B496/Inputs!B495)</f>
        <v>-5.0951872362343152E-3</v>
      </c>
      <c r="C495" s="18">
        <f>LN(Inputs!C496/Inputs!C495)</f>
        <v>-2.4668202312413669E-4</v>
      </c>
      <c r="D495" s="18">
        <f>LN(Inputs!D496/Inputs!D495)</f>
        <v>6.3340685680529423E-4</v>
      </c>
      <c r="E495" s="18">
        <f>LN(Inputs!E496/Inputs!E495)</f>
        <v>-4.4562883024040886E-4</v>
      </c>
      <c r="F495" s="23">
        <f>LN(Inputs!F496/Inputs!F495)</f>
        <v>-3.3579623254161729E-2</v>
      </c>
      <c r="G495" s="26">
        <f>(Inputs!B496-Inputs!B486)/Inputs!B486</f>
        <v>4.1127498661362651E-2</v>
      </c>
      <c r="H495" s="26">
        <f>(Inputs!C496-Inputs!C486)/Inputs!C486</f>
        <v>7.3899761883087875E-2</v>
      </c>
      <c r="I495" s="26">
        <f>(Inputs!D496-Inputs!D486)/Inputs!D486</f>
        <v>9.063372518211963E-3</v>
      </c>
      <c r="J495" s="26">
        <f>(Inputs!E496-Inputs!E486)/Inputs!E486</f>
        <v>7.2018333592851619E-2</v>
      </c>
      <c r="K495" s="26">
        <f>(Inputs!F496-Inputs!F486)/Inputs!F486</f>
        <v>1.0230736832569169E-2</v>
      </c>
    </row>
    <row r="496" spans="1:11" x14ac:dyDescent="0.2">
      <c r="A496" s="12">
        <v>41655</v>
      </c>
      <c r="B496" s="18">
        <f>LN(Inputs!B497/Inputs!B496)</f>
        <v>1.638140296522168E-2</v>
      </c>
      <c r="C496" s="18">
        <f>LN(Inputs!C497/Inputs!C496)</f>
        <v>1.2431037482976488E-2</v>
      </c>
      <c r="D496" s="18">
        <f>LN(Inputs!D497/Inputs!D496)</f>
        <v>7.4572650206036536E-3</v>
      </c>
      <c r="E496" s="18">
        <f>LN(Inputs!E497/Inputs!E496)</f>
        <v>9.0694047211500976E-3</v>
      </c>
      <c r="F496" s="23">
        <f>LN(Inputs!F497/Inputs!F496)</f>
        <v>9.8432041794378807E-3</v>
      </c>
      <c r="G496" s="26">
        <f>(Inputs!B497-Inputs!B487)/Inputs!B487</f>
        <v>3.9707575146152467E-2</v>
      </c>
      <c r="H496" s="26">
        <f>(Inputs!C497-Inputs!C487)/Inputs!C487</f>
        <v>8.3395944732625113E-2</v>
      </c>
      <c r="I496" s="26">
        <f>(Inputs!D497-Inputs!D487)/Inputs!D487</f>
        <v>1.0160547129319833E-2</v>
      </c>
      <c r="J496" s="26">
        <f>(Inputs!E497-Inputs!E487)/Inputs!E487</f>
        <v>6.2892000000000059E-2</v>
      </c>
      <c r="K496" s="26">
        <f>(Inputs!F497-Inputs!F487)/Inputs!F487</f>
        <v>1.1798113295364034E-2</v>
      </c>
    </row>
    <row r="497" spans="1:11" x14ac:dyDescent="0.2">
      <c r="A497" s="12">
        <v>41656</v>
      </c>
      <c r="B497" s="18">
        <f>LN(Inputs!B498/Inputs!B497)</f>
        <v>8.9289723811105369E-4</v>
      </c>
      <c r="C497" s="18">
        <f>LN(Inputs!C498/Inputs!C497)</f>
        <v>7.0346792678404515E-3</v>
      </c>
      <c r="D497" s="18">
        <f>LN(Inputs!D498/Inputs!D497)</f>
        <v>-2.3458330415742994E-3</v>
      </c>
      <c r="E497" s="18">
        <f>LN(Inputs!E498/Inputs!E497)</f>
        <v>-1.9364848467838291E-3</v>
      </c>
      <c r="F497" s="23">
        <f>LN(Inputs!F498/Inputs!F497)</f>
        <v>4.6627022405505188E-4</v>
      </c>
      <c r="G497" s="26">
        <f>(Inputs!B498-Inputs!B488)/Inputs!B488</f>
        <v>4.0817625604869678E-2</v>
      </c>
      <c r="H497" s="26">
        <f>(Inputs!C498-Inputs!C488)/Inputs!C488</f>
        <v>7.7496793383062687E-2</v>
      </c>
      <c r="I497" s="26">
        <f>(Inputs!D498-Inputs!D488)/Inputs!D488</f>
        <v>1.2058793824618257E-2</v>
      </c>
      <c r="J497" s="26">
        <f>(Inputs!E498-Inputs!E488)/Inputs!E488</f>
        <v>4.3705250789026054E-2</v>
      </c>
      <c r="K497" s="26">
        <f>(Inputs!F498-Inputs!F488)/Inputs!F488</f>
        <v>6.999318910171188E-4</v>
      </c>
    </row>
    <row r="498" spans="1:11" x14ac:dyDescent="0.2">
      <c r="A498" s="12">
        <v>41657</v>
      </c>
      <c r="B498" s="18">
        <f>LN(Inputs!B499/Inputs!B498)</f>
        <v>-4.4727580313376472E-3</v>
      </c>
      <c r="C498" s="18">
        <f>LN(Inputs!C499/Inputs!C498)</f>
        <v>8.1248834130329579E-3</v>
      </c>
      <c r="D498" s="18">
        <f>LN(Inputs!D499/Inputs!D498)</f>
        <v>8.83972056665463E-3</v>
      </c>
      <c r="E498" s="18">
        <f>LN(Inputs!E499/Inputs!E498)</f>
        <v>6.8098625387992308E-3</v>
      </c>
      <c r="F498" s="23">
        <f>LN(Inputs!F499/Inputs!F498)</f>
        <v>-1.1723450424056994E-2</v>
      </c>
      <c r="G498" s="26">
        <f>(Inputs!B499-Inputs!B489)/Inputs!B489</f>
        <v>3.1381992613507603E-2</v>
      </c>
      <c r="H498" s="26">
        <f>(Inputs!C499-Inputs!C489)/Inputs!C489</f>
        <v>7.2412981390891223E-2</v>
      </c>
      <c r="I498" s="26">
        <f>(Inputs!D499-Inputs!D489)/Inputs!D489</f>
        <v>1.393230039059005E-2</v>
      </c>
      <c r="J498" s="26">
        <f>(Inputs!E499-Inputs!E489)/Inputs!E489</f>
        <v>4.7045273261150017E-2</v>
      </c>
      <c r="K498" s="26">
        <f>(Inputs!F499-Inputs!F489)/Inputs!F489</f>
        <v>-1.4869895887468692E-2</v>
      </c>
    </row>
    <row r="499" spans="1:11" x14ac:dyDescent="0.2">
      <c r="A499" s="12">
        <v>41660</v>
      </c>
      <c r="B499" s="18">
        <f>LN(Inputs!B500/Inputs!B499)</f>
        <v>-8.2146626612501928E-3</v>
      </c>
      <c r="C499" s="18">
        <f>LN(Inputs!C500/Inputs!C499)</f>
        <v>8.6539420123569483E-3</v>
      </c>
      <c r="D499" s="18">
        <f>LN(Inputs!D500/Inputs!D499)</f>
        <v>5.108815678427402E-4</v>
      </c>
      <c r="E499" s="18">
        <f>LN(Inputs!E500/Inputs!E499)</f>
        <v>1.5959776122233992E-2</v>
      </c>
      <c r="F499" s="23">
        <f>LN(Inputs!F500/Inputs!F499)</f>
        <v>2.3080564654388902E-2</v>
      </c>
      <c r="G499" s="26">
        <f>(Inputs!B500-Inputs!B490)/Inputs!B490</f>
        <v>1.1428884933750962E-2</v>
      </c>
      <c r="H499" s="26">
        <f>(Inputs!C500-Inputs!C490)/Inputs!C490</f>
        <v>5.9764517688067696E-2</v>
      </c>
      <c r="I499" s="26">
        <f>(Inputs!D500-Inputs!D490)/Inputs!D490</f>
        <v>1.2410180837723557E-2</v>
      </c>
      <c r="J499" s="26">
        <f>(Inputs!E500-Inputs!E490)/Inputs!E490</f>
        <v>4.8610616633744476E-2</v>
      </c>
      <c r="K499" s="26">
        <f>(Inputs!F500-Inputs!F490)/Inputs!F490</f>
        <v>6.728574357359407E-3</v>
      </c>
    </row>
    <row r="500" spans="1:11" x14ac:dyDescent="0.2">
      <c r="A500" s="12">
        <v>41661</v>
      </c>
      <c r="B500" s="18">
        <f>LN(Inputs!B501/Inputs!B500)</f>
        <v>2.2583431665832278E-4</v>
      </c>
      <c r="C500" s="18">
        <f>LN(Inputs!C501/Inputs!C500)</f>
        <v>-6.498321846461071E-3</v>
      </c>
      <c r="D500" s="18">
        <f>LN(Inputs!D501/Inputs!D500)</f>
        <v>3.3993588149161752E-3</v>
      </c>
      <c r="E500" s="18">
        <f>LN(Inputs!E501/Inputs!E500)</f>
        <v>1.2176634741843705E-2</v>
      </c>
      <c r="F500" s="23">
        <f>LN(Inputs!F501/Inputs!F500)</f>
        <v>-3.4629160235846216E-3</v>
      </c>
      <c r="G500" s="26">
        <f>(Inputs!B501-Inputs!B491)/Inputs!B491</f>
        <v>1.542880788249241E-2</v>
      </c>
      <c r="H500" s="26">
        <f>(Inputs!C501-Inputs!C491)/Inputs!C491</f>
        <v>4.9726852788374666E-2</v>
      </c>
      <c r="I500" s="26">
        <f>(Inputs!D501-Inputs!D491)/Inputs!D491</f>
        <v>1.6558663575656836E-2</v>
      </c>
      <c r="J500" s="26">
        <f>(Inputs!E501-Inputs!E491)/Inputs!E491</f>
        <v>5.6940785733198052E-2</v>
      </c>
      <c r="K500" s="26">
        <f>(Inputs!F501-Inputs!F491)/Inputs!F491</f>
        <v>3.7141088810458724E-3</v>
      </c>
    </row>
    <row r="501" spans="1:11" x14ac:dyDescent="0.2">
      <c r="A501" s="12">
        <v>41662</v>
      </c>
      <c r="B501" s="18">
        <f>LN(Inputs!B502/Inputs!B501)</f>
        <v>-1.6056824641363616E-2</v>
      </c>
      <c r="C501" s="18">
        <f>LN(Inputs!C502/Inputs!C501)</f>
        <v>-1.0774138379931557E-3</v>
      </c>
      <c r="D501" s="18">
        <f>LN(Inputs!D502/Inputs!D501)</f>
        <v>-3.9102403827588981E-3</v>
      </c>
      <c r="E501" s="18">
        <f>LN(Inputs!E502/Inputs!E501)</f>
        <v>-4.9095776346869532E-3</v>
      </c>
      <c r="F501" s="23">
        <f>LN(Inputs!F502/Inputs!F501)</f>
        <v>1.6058889109278583E-2</v>
      </c>
      <c r="G501" s="26">
        <f>(Inputs!B502-Inputs!B492)/Inputs!B492</f>
        <v>-6.3092810943070289E-4</v>
      </c>
      <c r="H501" s="26">
        <f>(Inputs!C502-Inputs!C492)/Inputs!C492</f>
        <v>4.7084444629884169E-2</v>
      </c>
      <c r="I501" s="26">
        <f>(Inputs!D502-Inputs!D492)/Inputs!D492</f>
        <v>1.4867060805704387E-2</v>
      </c>
      <c r="J501" s="26">
        <f>(Inputs!E502-Inputs!E492)/Inputs!E492</f>
        <v>5.2410807112154463E-2</v>
      </c>
      <c r="K501" s="26">
        <f>(Inputs!F502-Inputs!F492)/Inputs!F492</f>
        <v>2.49591666364197E-2</v>
      </c>
    </row>
    <row r="502" spans="1:11" x14ac:dyDescent="0.2">
      <c r="A502" s="12">
        <v>41663</v>
      </c>
      <c r="B502" s="18">
        <f>LN(Inputs!B503/Inputs!B502)</f>
        <v>-1.8012290149530284E-2</v>
      </c>
      <c r="C502" s="18">
        <f>LN(Inputs!C503/Inputs!C502)</f>
        <v>9.4161590613217241E-3</v>
      </c>
      <c r="D502" s="18">
        <f>LN(Inputs!D503/Inputs!D502)</f>
        <v>-2.6153111808585963E-3</v>
      </c>
      <c r="E502" s="18">
        <f>LN(Inputs!E503/Inputs!E502)</f>
        <v>5.2514288269983975E-3</v>
      </c>
      <c r="F502" s="23">
        <f>LN(Inputs!F503/Inputs!F502)</f>
        <v>-4.56195832855127E-3</v>
      </c>
      <c r="G502" s="26">
        <f>(Inputs!B503-Inputs!B493)/Inputs!B493</f>
        <v>-1.8245388506139097E-2</v>
      </c>
      <c r="H502" s="26">
        <f>(Inputs!C503-Inputs!C493)/Inputs!C493</f>
        <v>5.4610153078997643E-2</v>
      </c>
      <c r="I502" s="26">
        <f>(Inputs!D503-Inputs!D493)/Inputs!D493</f>
        <v>1.2391287652498676E-2</v>
      </c>
      <c r="J502" s="26">
        <f>(Inputs!E503-Inputs!E493)/Inputs!E493</f>
        <v>6.1454195882327298E-2</v>
      </c>
      <c r="K502" s="26">
        <f>(Inputs!F503-Inputs!F493)/Inputs!F493</f>
        <v>1.9580358072014005E-2</v>
      </c>
    </row>
    <row r="503" spans="1:11" x14ac:dyDescent="0.2">
      <c r="A503" s="12">
        <v>41664</v>
      </c>
      <c r="B503" s="18">
        <f>LN(Inputs!B504/Inputs!B503)</f>
        <v>2.3348480733493921E-3</v>
      </c>
      <c r="C503" s="18">
        <f>LN(Inputs!C504/Inputs!C503)</f>
        <v>1.0326798838541984E-2</v>
      </c>
      <c r="D503" s="18">
        <f>LN(Inputs!D504/Inputs!D503)</f>
        <v>1.5253679941784767E-2</v>
      </c>
      <c r="E503" s="18">
        <f>LN(Inputs!E504/Inputs!E503)</f>
        <v>4.6628230222871929E-3</v>
      </c>
      <c r="F503" s="23">
        <f>LN(Inputs!F504/Inputs!F503)</f>
        <v>1.5991491202502542E-3</v>
      </c>
      <c r="G503" s="26">
        <f>(Inputs!B504-Inputs!B494)/Inputs!B494</f>
        <v>-2.1508595339313302E-2</v>
      </c>
      <c r="H503" s="26">
        <f>(Inputs!C504-Inputs!C494)/Inputs!C494</f>
        <v>5.8538506661986608E-2</v>
      </c>
      <c r="I503" s="26">
        <f>(Inputs!D504-Inputs!D494)/Inputs!D494</f>
        <v>2.8663615721595242E-2</v>
      </c>
      <c r="J503" s="26">
        <f>(Inputs!E504-Inputs!E494)/Inputs!E494</f>
        <v>6.3608025841087962E-2</v>
      </c>
      <c r="K503" s="26">
        <f>(Inputs!F504-Inputs!F494)/Inputs!F494</f>
        <v>1.2479793872779456E-2</v>
      </c>
    </row>
    <row r="504" spans="1:11" x14ac:dyDescent="0.2">
      <c r="A504" s="12">
        <v>41667</v>
      </c>
      <c r="B504" s="18">
        <f>LN(Inputs!B505/Inputs!B504)</f>
        <v>-2.091562742921757E-2</v>
      </c>
      <c r="C504" s="18">
        <f>LN(Inputs!C505/Inputs!C504)</f>
        <v>-1.0564044277057297E-2</v>
      </c>
      <c r="D504" s="18">
        <f>LN(Inputs!D505/Inputs!D504)</f>
        <v>-3.3134423575398005E-3</v>
      </c>
      <c r="E504" s="18">
        <f>LN(Inputs!E505/Inputs!E504)</f>
        <v>-2.2115148266539287E-4</v>
      </c>
      <c r="F504" s="23">
        <f>LN(Inputs!F505/Inputs!F504)</f>
        <v>-1.0555383465929104E-2</v>
      </c>
      <c r="G504" s="26">
        <f>(Inputs!B505-Inputs!B495)/Inputs!B495</f>
        <v>-5.1555844090167384E-2</v>
      </c>
      <c r="H504" s="26">
        <f>(Inputs!C505-Inputs!C495)/Inputs!C495</f>
        <v>3.8316901340088756E-2</v>
      </c>
      <c r="I504" s="26">
        <f>(Inputs!D505-Inputs!D495)/Inputs!D495</f>
        <v>2.4197609273734443E-2</v>
      </c>
      <c r="J504" s="26">
        <f>(Inputs!E505-Inputs!E495)/Inputs!E495</f>
        <v>4.7511223357232582E-2</v>
      </c>
      <c r="K504" s="26">
        <f>(Inputs!F505-Inputs!F495)/Inputs!F495</f>
        <v>-1.2753233626932139E-2</v>
      </c>
    </row>
    <row r="505" spans="1:11" x14ac:dyDescent="0.2">
      <c r="A505" s="12">
        <v>41668</v>
      </c>
      <c r="B505" s="18">
        <f>LN(Inputs!B506/Inputs!B505)</f>
        <v>-5.9116335226361855E-3</v>
      </c>
      <c r="C505" s="18">
        <f>LN(Inputs!C506/Inputs!C505)</f>
        <v>-8.1014997848132177E-3</v>
      </c>
      <c r="D505" s="18">
        <f>LN(Inputs!D506/Inputs!D505)</f>
        <v>-3.0209178927219329E-2</v>
      </c>
      <c r="E505" s="18">
        <f>LN(Inputs!E506/Inputs!E505)</f>
        <v>-1.0165665286132015E-2</v>
      </c>
      <c r="F505" s="23">
        <f>LN(Inputs!F506/Inputs!F505)</f>
        <v>-1.2535105490851071E-2</v>
      </c>
      <c r="G505" s="26">
        <f>(Inputs!B506-Inputs!B496)/Inputs!B496</f>
        <v>-5.2329881776025683E-2</v>
      </c>
      <c r="H505" s="26">
        <f>(Inputs!C506-Inputs!C496)/Inputs!C496</f>
        <v>3.0193058721630538E-2</v>
      </c>
      <c r="I505" s="26">
        <f>(Inputs!D506-Inputs!D496)/Inputs!D496</f>
        <v>-6.909121487587975E-3</v>
      </c>
      <c r="J505" s="26">
        <f>(Inputs!E506-Inputs!E496)/Inputs!E496</f>
        <v>3.7378700101816008E-2</v>
      </c>
      <c r="K505" s="26">
        <f>(Inputs!F506-Inputs!F496)/Inputs!F496</f>
        <v>8.2430519544979038E-3</v>
      </c>
    </row>
    <row r="506" spans="1:11" s="16" customFormat="1" x14ac:dyDescent="0.2">
      <c r="A506" s="27">
        <v>41669</v>
      </c>
      <c r="B506" s="20">
        <f>LN(Inputs!B507/Inputs!B506)</f>
        <v>2.7512196354198605E-3</v>
      </c>
      <c r="C506" s="20">
        <f>LN(Inputs!C507/Inputs!C506)</f>
        <v>1.0767800583422192E-2</v>
      </c>
      <c r="D506" s="20">
        <f>LN(Inputs!D507/Inputs!D506)</f>
        <v>-7.7993779062199833E-3</v>
      </c>
      <c r="E506" s="20">
        <f>LN(Inputs!E507/Inputs!E506)</f>
        <v>5.3564748993481627E-3</v>
      </c>
      <c r="F506" s="24">
        <f>LN(Inputs!F507/Inputs!F506)</f>
        <v>-4.6735770142412294E-4</v>
      </c>
      <c r="G506" s="33">
        <f>(Inputs!B507-Inputs!B497)/Inputs!B497</f>
        <v>-6.5159167842908178E-2</v>
      </c>
      <c r="H506" s="33">
        <f>(Inputs!C507-Inputs!C497)/Inputs!C497</f>
        <v>2.8481027763905136E-2</v>
      </c>
      <c r="I506" s="33">
        <f>(Inputs!D507-Inputs!D497)/Inputs!D497</f>
        <v>-2.1945361484379831E-2</v>
      </c>
      <c r="J506" s="33">
        <f>(Inputs!E507-Inputs!E497)/Inputs!E497</f>
        <v>3.3534127520523836E-2</v>
      </c>
      <c r="K506" s="33">
        <f>(Inputs!F507-Inputs!F497)/Inputs!F497</f>
        <v>-2.0990921446486736E-3</v>
      </c>
    </row>
    <row r="507" spans="1:11" x14ac:dyDescent="0.2">
      <c r="A507" s="21" t="s">
        <v>204</v>
      </c>
      <c r="B507" s="26">
        <f>AVERAGE(B3:B506)</f>
        <v>1.1700521729939358E-3</v>
      </c>
      <c r="C507" s="26">
        <f t="shared" ref="C507:E507" si="0">AVERAGE(C3:C506)</f>
        <v>1.3104346051005661E-3</v>
      </c>
      <c r="D507" s="26">
        <f>AVERAGE(D3:D506)</f>
        <v>7.4026463730150044E-4</v>
      </c>
      <c r="E507" s="26">
        <f t="shared" si="0"/>
        <v>8.7692732151939303E-4</v>
      </c>
      <c r="F507" s="28">
        <f t="shared" ref="F507" si="1">AVERAGE(F3:F506)</f>
        <v>8.7510884605815603E-4</v>
      </c>
      <c r="G507" s="26">
        <f>AVERAGE(G12:G506)</f>
        <v>1.3750374795193311E-2</v>
      </c>
      <c r="H507" s="26">
        <f t="shared" ref="H507:K507" si="2">AVERAGE(H12:H506)</f>
        <v>1.4669407613343366E-2</v>
      </c>
      <c r="I507" s="26">
        <f t="shared" si="2"/>
        <v>9.3307839177380805E-3</v>
      </c>
      <c r="J507" s="26">
        <f t="shared" si="2"/>
        <v>1.0695033598490432E-2</v>
      </c>
      <c r="K507" s="26">
        <f t="shared" si="2"/>
        <v>1.1169036468858005E-2</v>
      </c>
    </row>
    <row r="508" spans="1:11" x14ac:dyDescent="0.2">
      <c r="A508" s="21" t="s">
        <v>205</v>
      </c>
      <c r="B508" s="18">
        <f>_xlfn.STDEV.S(B3:B506)</f>
        <v>1.2026577701098709E-2</v>
      </c>
      <c r="C508" s="18">
        <f t="shared" ref="C508:F508" si="3">_xlfn.STDEV.S(C3:C506)</f>
        <v>1.0433859072048482E-2</v>
      </c>
      <c r="D508" s="18">
        <f t="shared" si="3"/>
        <v>8.7656835511873595E-3</v>
      </c>
      <c r="E508" s="18">
        <f t="shared" si="3"/>
        <v>1.0693719177571882E-2</v>
      </c>
      <c r="F508" s="23">
        <f t="shared" si="3"/>
        <v>1.3660265774361902E-2</v>
      </c>
      <c r="G508" s="34">
        <f>_xlfn.STDEV.S(G12:G506)</f>
        <v>4.1432129277116723E-2</v>
      </c>
      <c r="H508" s="34">
        <f t="shared" ref="H508:K508" si="4">_xlfn.STDEV.S(H12:H506)</f>
        <v>2.6454547917820793E-2</v>
      </c>
      <c r="I508" s="34">
        <f t="shared" si="4"/>
        <v>2.5755715979635344E-2</v>
      </c>
      <c r="J508" s="34">
        <f t="shared" si="4"/>
        <v>3.2768665480838448E-2</v>
      </c>
      <c r="K508" s="34">
        <f t="shared" si="4"/>
        <v>3.6440424476928239E-2</v>
      </c>
    </row>
    <row r="509" spans="1:11" x14ac:dyDescent="0.2">
      <c r="A509" s="21" t="s">
        <v>206</v>
      </c>
      <c r="B509" s="30">
        <f>_xlfn.T.INV(97.5%,504)</f>
        <v>1.9646820033895771</v>
      </c>
      <c r="C509" s="30">
        <f t="shared" ref="C509:F509" si="5">_xlfn.T.INV(97.5%,504)</f>
        <v>1.9646820033895771</v>
      </c>
      <c r="D509" s="30">
        <f t="shared" si="5"/>
        <v>1.9646820033895771</v>
      </c>
      <c r="E509" s="30">
        <f t="shared" si="5"/>
        <v>1.9646820033895771</v>
      </c>
      <c r="F509" s="31">
        <f t="shared" si="5"/>
        <v>1.9646820033895771</v>
      </c>
    </row>
    <row r="510" spans="1:11" s="16" customFormat="1" x14ac:dyDescent="0.2">
      <c r="A510" s="16" t="s">
        <v>207</v>
      </c>
      <c r="B510" s="20">
        <f>CORREL(B4:B506,B3:B505)</f>
        <v>9.5158827695227655E-2</v>
      </c>
      <c r="C510" s="20">
        <f t="shared" ref="C510:F510" si="6">CORREL(C5:C252,C4:C251)</f>
        <v>-0.10293157075006495</v>
      </c>
      <c r="D510" s="20">
        <f t="shared" si="6"/>
        <v>8.0149306783367361E-2</v>
      </c>
      <c r="E510" s="20">
        <f t="shared" si="6"/>
        <v>7.5491889110817015E-2</v>
      </c>
      <c r="F510" s="24">
        <f t="shared" si="6"/>
        <v>7.6274504734615015E-2</v>
      </c>
    </row>
    <row r="511" spans="1:11" x14ac:dyDescent="0.2">
      <c r="A511" t="s">
        <v>208</v>
      </c>
      <c r="B511" s="18">
        <f>0+B508*_xlfn.NORM.S.INV(1%)</f>
        <v>-2.7978003466937962E-2</v>
      </c>
      <c r="C511" s="18">
        <f t="shared" ref="C511:F511" si="7">0+C508*_xlfn.NORM.S.INV(1%)</f>
        <v>-2.4272785870301725E-2</v>
      </c>
      <c r="D511" s="18">
        <f>0+D508*_xlfn.NORM.S.INV(1%)</f>
        <v>-2.0392029293819482E-2</v>
      </c>
      <c r="E511" s="18">
        <f t="shared" si="7"/>
        <v>-2.4877310874334115E-2</v>
      </c>
      <c r="F511" s="23">
        <f t="shared" si="7"/>
        <v>-3.1778530243019673E-2</v>
      </c>
    </row>
    <row r="512" spans="1:11" x14ac:dyDescent="0.2">
      <c r="A512" t="s">
        <v>209</v>
      </c>
      <c r="B512" s="18">
        <f>B511*SQRT(10)</f>
        <v>-8.847421533961139E-2</v>
      </c>
      <c r="C512" s="18">
        <f t="shared" ref="C512:F512" si="8">C511*SQRT(10)</f>
        <v>-7.6757288507705843E-2</v>
      </c>
      <c r="D512" s="18">
        <f t="shared" si="8"/>
        <v>-6.4485258681344526E-2</v>
      </c>
      <c r="E512" s="18">
        <f t="shared" si="8"/>
        <v>-7.8668964422970666E-2</v>
      </c>
      <c r="F512" s="23">
        <f t="shared" si="8"/>
        <v>-0.10049253626048633</v>
      </c>
    </row>
    <row r="513" spans="1:6" s="16" customFormat="1" x14ac:dyDescent="0.2">
      <c r="A513" s="16" t="s">
        <v>210</v>
      </c>
      <c r="B513" s="33">
        <f>G508*_xlfn.NORM.S.INV(1%)</f>
        <v>-9.6385545860805763E-2</v>
      </c>
      <c r="C513" s="33">
        <f t="shared" ref="C513:F513" si="9">H508*_xlfn.NORM.S.INV(1%)</f>
        <v>-6.1542481307333953E-2</v>
      </c>
      <c r="D513" s="33">
        <f t="shared" si="9"/>
        <v>-5.991675511362439E-2</v>
      </c>
      <c r="E513" s="33">
        <f t="shared" si="9"/>
        <v>-7.6231315276504008E-2</v>
      </c>
      <c r="F513" s="35">
        <f t="shared" si="9"/>
        <v>-8.4773104011047831E-2</v>
      </c>
    </row>
    <row r="514" spans="1:6" x14ac:dyDescent="0.2">
      <c r="A514" t="s">
        <v>212</v>
      </c>
      <c r="B514" s="26">
        <f>MIN(B3:B506)</f>
        <v>-6.4621475196972311E-2</v>
      </c>
      <c r="C514" s="26">
        <f t="shared" ref="C514:F514" si="10">MIN(C3:C506)</f>
        <v>-4.5311767658086359E-2</v>
      </c>
      <c r="D514" s="26">
        <f t="shared" si="10"/>
        <v>-4.5690638258306278E-2</v>
      </c>
      <c r="E514" s="26">
        <f t="shared" si="10"/>
        <v>-5.4644787736666631E-2</v>
      </c>
      <c r="F514" s="28">
        <f t="shared" si="10"/>
        <v>-8.8331455625350386E-2</v>
      </c>
    </row>
    <row r="515" spans="1:6" x14ac:dyDescent="0.2">
      <c r="A515" t="s">
        <v>213</v>
      </c>
      <c r="B515" s="26">
        <f>MAX(B3:B506)</f>
        <v>6.2940030549145029E-2</v>
      </c>
      <c r="C515" s="26">
        <f t="shared" ref="C515:F515" si="11">MAX(C3:C506)</f>
        <v>3.5931881315973135E-2</v>
      </c>
      <c r="D515" s="26">
        <f t="shared" si="11"/>
        <v>5.4157637027342581E-2</v>
      </c>
      <c r="E515" s="26">
        <f t="shared" si="11"/>
        <v>4.6910215208902512E-2</v>
      </c>
      <c r="F515" s="28">
        <f t="shared" si="11"/>
        <v>5.2094932860168947E-2</v>
      </c>
    </row>
    <row r="516" spans="1:6" x14ac:dyDescent="0.2">
      <c r="A516" t="s">
        <v>214</v>
      </c>
      <c r="B516" s="18">
        <f>PERCENTILE(B3:B506,0.05)</f>
        <v>-1.9129449477909032E-2</v>
      </c>
      <c r="C516" s="18">
        <f t="shared" ref="C516:F516" si="12">PERCENTILE(C3:C506,0.05)</f>
        <v>-1.5653651432278891E-2</v>
      </c>
      <c r="D516" s="18">
        <f t="shared" si="12"/>
        <v>-1.3745093664581492E-2</v>
      </c>
      <c r="E516" s="18">
        <f t="shared" si="12"/>
        <v>-1.6615565887297144E-2</v>
      </c>
      <c r="F516" s="23">
        <f t="shared" si="12"/>
        <v>-2.0331650529465839E-2</v>
      </c>
    </row>
    <row r="517" spans="1:6" x14ac:dyDescent="0.2">
      <c r="A517" t="s">
        <v>215</v>
      </c>
      <c r="B517" s="18">
        <f>PERCENTILE(B3:B506,0.95)</f>
        <v>1.8194780738692271E-2</v>
      </c>
      <c r="C517" s="18">
        <f t="shared" ref="C517:F517" si="13">PERCENTILE(C3:C506,0.95)</f>
        <v>1.5381330921345965E-2</v>
      </c>
      <c r="D517" s="18">
        <f t="shared" si="13"/>
        <v>1.1326599259038179E-2</v>
      </c>
      <c r="E517" s="18">
        <f t="shared" si="13"/>
        <v>1.6254324152623109E-2</v>
      </c>
      <c r="F517" s="23">
        <f t="shared" si="13"/>
        <v>2.1783729013856452E-2</v>
      </c>
    </row>
    <row r="518" spans="1:6" x14ac:dyDescent="0.2">
      <c r="A518" t="s">
        <v>216</v>
      </c>
    </row>
    <row r="519" spans="1:6" x14ac:dyDescent="0.2">
      <c r="A519" t="s">
        <v>217</v>
      </c>
    </row>
    <row r="520" spans="1:6" s="36" customFormat="1" x14ac:dyDescent="0.2">
      <c r="F520" s="37"/>
    </row>
    <row r="521" spans="1:6" s="21" customFormat="1" x14ac:dyDescent="0.2">
      <c r="A521" s="21" t="s">
        <v>218</v>
      </c>
      <c r="B521" s="43" t="s">
        <v>1</v>
      </c>
      <c r="C521" s="43" t="s">
        <v>2</v>
      </c>
      <c r="D521" s="43" t="s">
        <v>211</v>
      </c>
      <c r="E521" s="43" t="s">
        <v>3</v>
      </c>
      <c r="F521" s="43" t="s">
        <v>4</v>
      </c>
    </row>
    <row r="522" spans="1:6" s="21" customFormat="1" x14ac:dyDescent="0.2">
      <c r="A522" s="43" t="s">
        <v>1</v>
      </c>
      <c r="B522" s="42">
        <f t="array" ref="B522:F526">MMULT(TRANSPOSE(B3:F506),B3:F506)/(COUNT(A3:A506)-1)</f>
        <v>1.4601031500198426E-4</v>
      </c>
      <c r="C522" s="42">
        <v>5.1516466644555604E-5</v>
      </c>
      <c r="D522" s="42">
        <v>2.0623065801742882E-5</v>
      </c>
      <c r="E522" s="42">
        <v>5.874385130167665E-5</v>
      </c>
      <c r="F522" s="42">
        <v>3.2029033010614256E-5</v>
      </c>
    </row>
    <row r="523" spans="1:6" s="21" customFormat="1" x14ac:dyDescent="0.2">
      <c r="A523" s="43" t="s">
        <v>2</v>
      </c>
      <c r="B523" s="42">
        <v>5.1516466644555604E-5</v>
      </c>
      <c r="C523" s="42">
        <v>1.1058606798335948E-4</v>
      </c>
      <c r="D523" s="42">
        <v>3.0280944658991938E-5</v>
      </c>
      <c r="E523" s="42">
        <v>5.7763953342939059E-5</v>
      </c>
      <c r="F523" s="42">
        <v>4.4883909764699892E-5</v>
      </c>
    </row>
    <row r="524" spans="1:6" s="21" customFormat="1" x14ac:dyDescent="0.2">
      <c r="A524" s="43" t="s">
        <v>211</v>
      </c>
      <c r="B524" s="42">
        <v>2.0623065801742882E-5</v>
      </c>
      <c r="C524" s="42">
        <v>3.0280944658991938E-5</v>
      </c>
      <c r="D524" s="42">
        <v>7.7386289299581531E-5</v>
      </c>
      <c r="E524" s="42">
        <v>2.4728905801845183E-5</v>
      </c>
      <c r="F524" s="42">
        <v>1.2470874193261297E-5</v>
      </c>
    </row>
    <row r="525" spans="1:6" s="21" customFormat="1" x14ac:dyDescent="0.2">
      <c r="A525" s="43" t="s">
        <v>3</v>
      </c>
      <c r="B525" s="42">
        <v>5.874385130167665E-5</v>
      </c>
      <c r="C525" s="42">
        <v>5.7763953342939059E-5</v>
      </c>
      <c r="D525" s="42">
        <v>2.4728905801845183E-5</v>
      </c>
      <c r="E525" s="42">
        <v>1.1512616020606981E-4</v>
      </c>
      <c r="F525" s="42">
        <v>1.3834921084761396E-5</v>
      </c>
    </row>
    <row r="526" spans="1:6" s="21" customFormat="1" x14ac:dyDescent="0.2">
      <c r="A526" s="43" t="s">
        <v>4</v>
      </c>
      <c r="B526" s="42">
        <v>3.2029033010614256E-5</v>
      </c>
      <c r="C526" s="42">
        <v>4.4883909764699892E-5</v>
      </c>
      <c r="D526" s="42">
        <v>1.2470874193261297E-5</v>
      </c>
      <c r="E526" s="42">
        <v>1.3834921084761396E-5</v>
      </c>
      <c r="F526" s="42">
        <v>1.8737019901466127E-4</v>
      </c>
    </row>
    <row r="527" spans="1:6" s="21" customFormat="1" x14ac:dyDescent="0.2">
      <c r="A527" t="s">
        <v>219</v>
      </c>
      <c r="B527" s="43" t="s">
        <v>1</v>
      </c>
      <c r="C527" s="43" t="s">
        <v>2</v>
      </c>
      <c r="D527" s="43" t="s">
        <v>211</v>
      </c>
      <c r="E527" s="43" t="s">
        <v>3</v>
      </c>
      <c r="F527" s="43" t="s">
        <v>4</v>
      </c>
    </row>
    <row r="528" spans="1:6" s="21" customFormat="1" x14ac:dyDescent="0.2">
      <c r="A528" s="43" t="s">
        <v>1</v>
      </c>
      <c r="B528" s="44">
        <f>B522/($B$508*B508)</f>
        <v>1.0094839418699553</v>
      </c>
      <c r="C528" s="44">
        <f t="shared" ref="C528:F528" si="14">C522/($B$508*C508)</f>
        <v>0.41054336762695415</v>
      </c>
      <c r="D528" s="44">
        <f t="shared" si="14"/>
        <v>0.19562546075301665</v>
      </c>
      <c r="E528" s="44">
        <f t="shared" si="14"/>
        <v>0.45676369679787016</v>
      </c>
      <c r="F528" s="44">
        <f t="shared" si="14"/>
        <v>0.19495869830057</v>
      </c>
    </row>
    <row r="529" spans="1:6" s="21" customFormat="1" x14ac:dyDescent="0.2">
      <c r="A529" s="43" t="s">
        <v>2</v>
      </c>
      <c r="B529" s="44">
        <f>B523/($B$508*C508)</f>
        <v>0.41054336762695415</v>
      </c>
      <c r="C529" s="44">
        <f t="shared" ref="C529:F529" si="15">C523/($B$508*D508)</f>
        <v>1.0489929436330874</v>
      </c>
      <c r="D529" s="44">
        <f t="shared" si="15"/>
        <v>0.23544993932970332</v>
      </c>
      <c r="E529" s="44">
        <f t="shared" si="15"/>
        <v>0.35160553079146117</v>
      </c>
      <c r="F529" s="44">
        <f t="shared" si="15"/>
        <v>9.0076471590397528E-2</v>
      </c>
    </row>
    <row r="530" spans="1:6" s="21" customFormat="1" x14ac:dyDescent="0.2">
      <c r="A530" s="43" t="s">
        <v>211</v>
      </c>
    </row>
    <row r="531" spans="1:6" s="21" customFormat="1" x14ac:dyDescent="0.2">
      <c r="A531" s="43" t="s">
        <v>3</v>
      </c>
    </row>
    <row r="532" spans="1:6" s="21" customFormat="1" x14ac:dyDescent="0.2">
      <c r="A532" s="43" t="s">
        <v>4</v>
      </c>
    </row>
    <row r="533" spans="1:6" s="21" customFormat="1" x14ac:dyDescent="0.2"/>
    <row r="534" spans="1:6" s="21" customFormat="1" x14ac:dyDescent="0.2"/>
    <row r="535" spans="1:6" s="21" customFormat="1" x14ac:dyDescent="0.2"/>
    <row r="536" spans="1:6" s="21" customFormat="1" x14ac:dyDescent="0.2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41"/>
  <sheetViews>
    <sheetView topLeftCell="A77" zoomScale="70" zoomScaleNormal="70" zoomScalePageLayoutView="70" workbookViewId="0">
      <selection activeCell="D6" sqref="D6:H6"/>
    </sheetView>
  </sheetViews>
  <sheetFormatPr baseColWidth="10" defaultColWidth="8.83203125" defaultRowHeight="15" x14ac:dyDescent="0.2"/>
  <cols>
    <col min="5" max="5" width="11.5" customWidth="1"/>
    <col min="6" max="6" width="12" customWidth="1"/>
    <col min="9" max="11" width="12.1640625" bestFit="1" customWidth="1"/>
    <col min="12" max="12" width="10.5" bestFit="1" customWidth="1"/>
    <col min="13" max="13" width="16" bestFit="1" customWidth="1"/>
    <col min="14" max="14" width="12.5" customWidth="1"/>
  </cols>
  <sheetData>
    <row r="1" spans="1:17" x14ac:dyDescent="0.2">
      <c r="A1" s="45" t="s">
        <v>220</v>
      </c>
    </row>
    <row r="2" spans="1:17" x14ac:dyDescent="0.2">
      <c r="A2" s="45" t="s">
        <v>221</v>
      </c>
    </row>
    <row r="3" spans="1:17" x14ac:dyDescent="0.2">
      <c r="A3" s="45" t="s">
        <v>222</v>
      </c>
    </row>
    <row r="4" spans="1:17" ht="16" thickBot="1" x14ac:dyDescent="0.25">
      <c r="D4" t="s">
        <v>223</v>
      </c>
      <c r="L4" t="s">
        <v>224</v>
      </c>
    </row>
    <row r="5" spans="1:17" ht="16" thickBot="1" x14ac:dyDescent="0.25">
      <c r="A5" s="62"/>
      <c r="B5" s="62"/>
      <c r="C5" s="62"/>
      <c r="D5" s="46">
        <v>0.18</v>
      </c>
      <c r="E5" s="46">
        <v>0.22</v>
      </c>
      <c r="F5" s="46">
        <v>0.25</v>
      </c>
      <c r="G5" s="63">
        <v>0.18</v>
      </c>
      <c r="H5" s="47">
        <v>0.17</v>
      </c>
      <c r="I5" s="48">
        <v>1.4601031500198426E-4</v>
      </c>
      <c r="J5" s="49">
        <v>5.1516466644555604E-5</v>
      </c>
      <c r="K5" s="49">
        <v>2.0623065801742882E-5</v>
      </c>
      <c r="L5" s="49">
        <v>5.874385130167665E-5</v>
      </c>
      <c r="M5" s="50">
        <v>3.2029033010614256E-5</v>
      </c>
      <c r="N5" s="65">
        <v>0.18</v>
      </c>
      <c r="O5" s="40"/>
      <c r="P5" s="40"/>
      <c r="Q5" s="62"/>
    </row>
    <row r="6" spans="1:17" ht="16" thickBot="1" x14ac:dyDescent="0.25">
      <c r="D6" s="43" t="s">
        <v>1</v>
      </c>
      <c r="E6" s="43" t="s">
        <v>2</v>
      </c>
      <c r="F6" s="43" t="s">
        <v>211</v>
      </c>
      <c r="G6" s="43" t="s">
        <v>3</v>
      </c>
      <c r="H6" s="43" t="s">
        <v>4</v>
      </c>
      <c r="I6" s="51">
        <v>5.1516466644555604E-5</v>
      </c>
      <c r="J6" s="40">
        <v>1.1058606798335948E-4</v>
      </c>
      <c r="K6" s="40">
        <v>3.0280944658991938E-5</v>
      </c>
      <c r="L6" s="40">
        <v>5.7763953342939059E-5</v>
      </c>
      <c r="M6" s="53">
        <v>4.4883909764699892E-5</v>
      </c>
      <c r="N6" s="65">
        <v>0.22</v>
      </c>
      <c r="O6" s="40"/>
      <c r="P6" s="40"/>
      <c r="Q6" s="62"/>
    </row>
    <row r="7" spans="1:17" ht="16" thickBot="1" x14ac:dyDescent="0.25">
      <c r="I7" s="51">
        <v>2.0623065801742882E-5</v>
      </c>
      <c r="J7" s="40">
        <v>3.0280944658991938E-5</v>
      </c>
      <c r="K7" s="40">
        <v>7.7386289299581531E-5</v>
      </c>
      <c r="L7" s="40">
        <v>2.4728905801845183E-5</v>
      </c>
      <c r="M7" s="53">
        <v>1.2470874193261297E-5</v>
      </c>
      <c r="N7" s="65">
        <v>0.25</v>
      </c>
      <c r="O7" s="40"/>
      <c r="P7" s="40"/>
      <c r="Q7" s="62"/>
    </row>
    <row r="8" spans="1:17" ht="16" thickBot="1" x14ac:dyDescent="0.25">
      <c r="I8" s="51">
        <v>5.874385130167665E-5</v>
      </c>
      <c r="J8" s="40">
        <v>5.7763953342939059E-5</v>
      </c>
      <c r="K8" s="40">
        <v>2.4728905801845183E-5</v>
      </c>
      <c r="L8" s="40">
        <v>1.1512616020606981E-4</v>
      </c>
      <c r="M8" s="53">
        <v>1.3834921084761396E-5</v>
      </c>
      <c r="N8" s="66">
        <v>0.18</v>
      </c>
      <c r="O8" s="40"/>
      <c r="P8" s="40"/>
      <c r="Q8" s="64"/>
    </row>
    <row r="9" spans="1:17" ht="16" thickBot="1" x14ac:dyDescent="0.25">
      <c r="I9" s="54">
        <v>3.2029033010614256E-5</v>
      </c>
      <c r="J9" s="55">
        <v>4.4883909764699892E-5</v>
      </c>
      <c r="K9" s="55">
        <v>1.2470874193261297E-5</v>
      </c>
      <c r="L9" s="55">
        <v>1.3834921084761396E-5</v>
      </c>
      <c r="M9" s="56">
        <v>1.8737019901466127E-4</v>
      </c>
      <c r="N9" s="65">
        <v>0.17</v>
      </c>
      <c r="O9" s="40"/>
      <c r="P9" s="40"/>
      <c r="Q9" s="62"/>
    </row>
    <row r="10" spans="1:17" x14ac:dyDescent="0.2">
      <c r="H10" s="21"/>
      <c r="I10" s="40"/>
      <c r="J10" s="40"/>
      <c r="K10" s="40"/>
      <c r="L10" s="40"/>
      <c r="M10" s="40"/>
      <c r="N10" s="40"/>
      <c r="O10" s="40"/>
      <c r="P10" s="40"/>
      <c r="Q10" s="62"/>
    </row>
    <row r="11" spans="1:17" x14ac:dyDescent="0.2">
      <c r="H11" s="21"/>
      <c r="I11" s="40"/>
      <c r="J11" s="40"/>
      <c r="K11" s="40"/>
      <c r="L11" s="40"/>
      <c r="M11" s="40"/>
      <c r="N11" s="40"/>
      <c r="O11" s="40"/>
      <c r="P11" s="40"/>
      <c r="Q11" s="38"/>
    </row>
    <row r="12" spans="1:17" x14ac:dyDescent="0.2">
      <c r="H12" s="21"/>
      <c r="I12" s="40"/>
      <c r="J12" s="40"/>
      <c r="K12" s="40"/>
      <c r="L12" s="40"/>
      <c r="M12" s="40"/>
      <c r="N12" s="40"/>
      <c r="O12" s="40"/>
      <c r="P12" s="40"/>
      <c r="Q12" s="62"/>
    </row>
    <row r="13" spans="1:17" x14ac:dyDescent="0.2">
      <c r="M13" s="57" t="s">
        <v>225</v>
      </c>
    </row>
    <row r="14" spans="1:17" x14ac:dyDescent="0.2">
      <c r="K14" s="185" t="s">
        <v>226</v>
      </c>
      <c r="L14" s="185"/>
      <c r="M14" s="67">
        <f>MMULT(MMULT(D5:H5,I5:M9),N5:N9)</f>
        <v>5.1163236251517127E-5</v>
      </c>
    </row>
    <row r="15" spans="1:17" x14ac:dyDescent="0.2">
      <c r="A15" t="s">
        <v>227</v>
      </c>
      <c r="K15" s="185" t="s">
        <v>228</v>
      </c>
      <c r="L15" s="185"/>
      <c r="M15" s="52">
        <f>SQRT(M14)</f>
        <v>7.1528481216587515E-3</v>
      </c>
      <c r="N15" t="s">
        <v>229</v>
      </c>
    </row>
    <row r="16" spans="1:17" x14ac:dyDescent="0.2">
      <c r="I16" s="58" t="s">
        <v>230</v>
      </c>
      <c r="J16" s="59">
        <v>0.01</v>
      </c>
      <c r="K16" s="185" t="s">
        <v>231</v>
      </c>
      <c r="L16" s="185"/>
      <c r="M16" s="18">
        <f>P16*M15</f>
        <v>-1.6640013021157859E-2</v>
      </c>
      <c r="N16" s="57" t="s">
        <v>232</v>
      </c>
      <c r="P16">
        <f>_xlfn.NORM.S.INV($J$16)</f>
        <v>-2.3263478740408408</v>
      </c>
    </row>
    <row r="17" spans="1:17" x14ac:dyDescent="0.2">
      <c r="K17" s="185" t="s">
        <v>233</v>
      </c>
      <c r="L17" s="185"/>
      <c r="M17" s="18">
        <f>P17*M15</f>
        <v>-1.9063872529818705E-2</v>
      </c>
      <c r="N17" t="s">
        <v>234</v>
      </c>
      <c r="P17">
        <f>-1/SQRT(2*PI())*EXP(-1*(_xlfn.NORM.S.INV($J$16))^2/2)/$J$16</f>
        <v>-2.665214220345808</v>
      </c>
    </row>
    <row r="19" spans="1:17" x14ac:dyDescent="0.2">
      <c r="A19" t="s">
        <v>235</v>
      </c>
    </row>
    <row r="20" spans="1:17" x14ac:dyDescent="0.2">
      <c r="K20" s="185" t="s">
        <v>236</v>
      </c>
      <c r="L20" s="185"/>
      <c r="M20">
        <v>10</v>
      </c>
    </row>
    <row r="21" spans="1:17" x14ac:dyDescent="0.2">
      <c r="A21" s="60" t="s">
        <v>237</v>
      </c>
      <c r="C21" s="60"/>
      <c r="D21" s="26"/>
      <c r="E21" s="60"/>
      <c r="F21" s="60"/>
      <c r="G21" s="17"/>
      <c r="H21" s="60"/>
      <c r="I21" s="52"/>
      <c r="J21" s="52"/>
      <c r="K21" s="186" t="s">
        <v>238</v>
      </c>
      <c r="L21" s="186"/>
      <c r="M21" s="61">
        <f>SQRT(M20)</f>
        <v>3.1622776601683795</v>
      </c>
      <c r="N21" s="52"/>
      <c r="O21" s="52"/>
      <c r="P21" s="52"/>
      <c r="Q21" s="60"/>
    </row>
    <row r="22" spans="1:17" x14ac:dyDescent="0.2">
      <c r="A22" s="60" t="s">
        <v>239</v>
      </c>
      <c r="I22" s="52"/>
      <c r="J22" s="52"/>
      <c r="K22" s="185" t="s">
        <v>231</v>
      </c>
      <c r="L22" s="185"/>
      <c r="M22" s="52">
        <f>M16*M21</f>
        <v>-5.2620341441718441E-2</v>
      </c>
      <c r="N22" s="52"/>
      <c r="O22" s="52"/>
      <c r="P22" s="52"/>
      <c r="Q22" s="60"/>
    </row>
    <row r="23" spans="1:17" x14ac:dyDescent="0.2">
      <c r="A23" t="s">
        <v>240</v>
      </c>
      <c r="I23" s="52"/>
      <c r="J23" s="52"/>
      <c r="K23" s="185" t="s">
        <v>233</v>
      </c>
      <c r="L23" s="185"/>
      <c r="M23" s="52">
        <f>M17*M21</f>
        <v>-6.0285258217343339E-2</v>
      </c>
      <c r="N23" s="52"/>
      <c r="O23" s="52"/>
      <c r="P23" s="52"/>
      <c r="Q23" s="60"/>
    </row>
    <row r="24" spans="1:17" x14ac:dyDescent="0.2">
      <c r="I24" s="52"/>
      <c r="J24" s="52"/>
      <c r="K24" s="52"/>
      <c r="L24" s="52"/>
      <c r="M24" s="52"/>
      <c r="N24" s="52"/>
      <c r="O24" s="52"/>
      <c r="P24" s="52"/>
      <c r="Q24" s="26"/>
    </row>
    <row r="25" spans="1:17" x14ac:dyDescent="0.2">
      <c r="I25" s="52"/>
      <c r="J25" s="52"/>
      <c r="K25" s="52"/>
      <c r="L25" s="52"/>
      <c r="M25" s="52"/>
      <c r="N25" s="52"/>
      <c r="O25" s="52"/>
      <c r="P25" s="52"/>
      <c r="Q25" s="60"/>
    </row>
    <row r="26" spans="1:17" ht="16" thickBot="1" x14ac:dyDescent="0.25">
      <c r="A26" t="s">
        <v>241</v>
      </c>
      <c r="E26" t="s">
        <v>242</v>
      </c>
      <c r="I26" s="52"/>
      <c r="J26" s="52"/>
      <c r="K26" s="52"/>
      <c r="L26" t="s">
        <v>243</v>
      </c>
      <c r="M26" s="52"/>
      <c r="N26" s="40"/>
      <c r="O26" s="40"/>
      <c r="P26" s="40"/>
      <c r="Q26" s="62"/>
    </row>
    <row r="27" spans="1:17" ht="16" thickBot="1" x14ac:dyDescent="0.25">
      <c r="A27" s="62"/>
      <c r="B27" s="62"/>
      <c r="C27" s="62"/>
      <c r="D27" s="46">
        <v>0.18</v>
      </c>
      <c r="E27" s="46">
        <v>0.22</v>
      </c>
      <c r="F27" s="46">
        <v>0.25</v>
      </c>
      <c r="G27" s="63">
        <v>0.18</v>
      </c>
      <c r="H27" s="47">
        <v>0.17</v>
      </c>
      <c r="I27" s="68">
        <f t="array" ref="I27:M31">MMULT(TRANSPOSE(Returns!G12:K506),Returns!G12:K506)/(COUNT(Returns!A3:A506)-1)</f>
        <v>1.8719721265772254E-3</v>
      </c>
      <c r="J27" s="69">
        <v>4.2176155795748879E-4</v>
      </c>
      <c r="K27" s="69">
        <v>2.1986294595995536E-4</v>
      </c>
      <c r="L27" s="69">
        <v>8.2565435406329127E-4</v>
      </c>
      <c r="M27" s="71">
        <v>2.9462831900040117E-5</v>
      </c>
      <c r="N27" s="65">
        <v>0.18</v>
      </c>
      <c r="O27" s="40"/>
      <c r="P27" s="40"/>
      <c r="Q27" s="62"/>
    </row>
    <row r="28" spans="1:17" ht="16" thickBot="1" x14ac:dyDescent="0.25">
      <c r="D28" s="43" t="s">
        <v>1</v>
      </c>
      <c r="E28" s="43" t="s">
        <v>2</v>
      </c>
      <c r="F28" s="43" t="s">
        <v>211</v>
      </c>
      <c r="G28" s="43" t="s">
        <v>3</v>
      </c>
      <c r="H28" s="43" t="s">
        <v>4</v>
      </c>
      <c r="I28" s="70">
        <v>4.2176155795748879E-4</v>
      </c>
      <c r="J28" s="41">
        <v>8.9909005248408887E-4</v>
      </c>
      <c r="K28" s="41">
        <v>2.601514553684893E-4</v>
      </c>
      <c r="L28" s="41">
        <v>6.2576743106271553E-4</v>
      </c>
      <c r="M28" s="72">
        <v>9.3456691940502516E-5</v>
      </c>
      <c r="N28" s="65">
        <v>0.22</v>
      </c>
      <c r="O28" s="40"/>
      <c r="P28" s="40"/>
      <c r="Q28" s="62"/>
    </row>
    <row r="29" spans="1:17" ht="16" thickBot="1" x14ac:dyDescent="0.25">
      <c r="I29" s="70">
        <v>2.1986294595995536E-4</v>
      </c>
      <c r="J29" s="41">
        <v>2.601514553684893E-4</v>
      </c>
      <c r="K29" s="41">
        <v>7.3716651688914914E-4</v>
      </c>
      <c r="L29" s="41">
        <v>3.3906297424224493E-4</v>
      </c>
      <c r="M29" s="72">
        <v>6.3579816737432726E-5</v>
      </c>
      <c r="N29" s="65">
        <v>0.25</v>
      </c>
      <c r="O29" s="40"/>
      <c r="P29" s="40"/>
      <c r="Q29" s="62"/>
    </row>
    <row r="30" spans="1:17" ht="16" thickBot="1" x14ac:dyDescent="0.25">
      <c r="I30" s="70">
        <v>8.2565435406329127E-4</v>
      </c>
      <c r="J30" s="41">
        <v>6.2576743106271553E-4</v>
      </c>
      <c r="K30" s="41">
        <v>3.3906297424224493E-4</v>
      </c>
      <c r="L30" s="41">
        <v>1.1671370958076172E-3</v>
      </c>
      <c r="M30" s="72">
        <v>1.3408712276640196E-4</v>
      </c>
      <c r="N30" s="66">
        <v>0.18</v>
      </c>
      <c r="O30" s="40"/>
      <c r="P30" s="40"/>
      <c r="Q30" s="64"/>
    </row>
    <row r="31" spans="1:17" ht="16" thickBot="1" x14ac:dyDescent="0.25">
      <c r="I31" s="73">
        <v>2.9462831900040117E-5</v>
      </c>
      <c r="J31" s="74">
        <v>9.3456691940502516E-5</v>
      </c>
      <c r="K31" s="74">
        <v>6.3579816737432726E-5</v>
      </c>
      <c r="L31" s="74">
        <v>1.3408712276640196E-4</v>
      </c>
      <c r="M31" s="75">
        <v>1.426908134704035E-3</v>
      </c>
      <c r="N31" s="65">
        <v>0.17</v>
      </c>
      <c r="O31" s="40"/>
      <c r="P31" s="40"/>
      <c r="Q31" s="62"/>
    </row>
    <row r="32" spans="1:17" x14ac:dyDescent="0.2">
      <c r="H32" s="21"/>
      <c r="I32" s="40"/>
      <c r="J32" s="40"/>
      <c r="K32" s="40"/>
      <c r="L32" s="40"/>
      <c r="M32" s="40"/>
      <c r="N32" s="40"/>
      <c r="O32" s="40"/>
      <c r="P32" s="40"/>
      <c r="Q32" s="62"/>
    </row>
    <row r="33" spans="2:17" x14ac:dyDescent="0.2">
      <c r="H33" s="21"/>
      <c r="I33" s="40"/>
      <c r="J33" s="40"/>
      <c r="K33" s="40"/>
      <c r="L33" s="40"/>
      <c r="M33" s="40"/>
      <c r="N33" s="40"/>
      <c r="O33" s="40"/>
      <c r="P33" s="40"/>
      <c r="Q33" s="38"/>
    </row>
    <row r="34" spans="2:17" x14ac:dyDescent="0.2">
      <c r="H34" s="21"/>
      <c r="I34" s="40"/>
      <c r="J34" s="40"/>
      <c r="K34" s="40"/>
      <c r="L34" s="40"/>
      <c r="M34" s="40"/>
      <c r="N34" s="40"/>
      <c r="O34" s="40"/>
      <c r="P34" s="40"/>
      <c r="Q34" s="62"/>
    </row>
    <row r="35" spans="2:17" x14ac:dyDescent="0.2">
      <c r="H35" s="21"/>
      <c r="I35" s="21"/>
      <c r="J35" s="21"/>
      <c r="K35" s="21"/>
      <c r="L35" s="21"/>
      <c r="M35" s="21"/>
      <c r="N35" s="21"/>
      <c r="O35" s="21"/>
      <c r="P35" s="21"/>
      <c r="Q35" s="21"/>
    </row>
    <row r="36" spans="2:17" x14ac:dyDescent="0.2">
      <c r="K36" s="185" t="s">
        <v>226</v>
      </c>
      <c r="L36" s="185"/>
      <c r="M36" s="67" t="e">
        <f ca="1">MMULT(MMULT(D27:H27,_xlfn.ANCHORARRAY(I27)),N27:N31)</f>
        <v>#NAME?</v>
      </c>
    </row>
    <row r="37" spans="2:17" x14ac:dyDescent="0.2">
      <c r="K37" s="185" t="s">
        <v>228</v>
      </c>
      <c r="L37" s="185"/>
      <c r="M37" s="52" t="e">
        <f ca="1">SQRT(M36)</f>
        <v>#NAME?</v>
      </c>
    </row>
    <row r="38" spans="2:17" x14ac:dyDescent="0.2">
      <c r="K38" s="185" t="s">
        <v>231</v>
      </c>
      <c r="L38" s="185"/>
      <c r="M38" s="18" t="e">
        <f ca="1">P38*M37</f>
        <v>#NAME?</v>
      </c>
      <c r="N38" s="57" t="s">
        <v>232</v>
      </c>
      <c r="P38">
        <f>_xlfn.NORM.S.INV($J$16)</f>
        <v>-2.3263478740408408</v>
      </c>
    </row>
    <row r="39" spans="2:17" x14ac:dyDescent="0.2">
      <c r="K39" s="185" t="s">
        <v>233</v>
      </c>
      <c r="L39" s="185"/>
      <c r="M39" s="18" t="e">
        <f ca="1">P39*M37</f>
        <v>#NAME?</v>
      </c>
      <c r="N39" t="s">
        <v>234</v>
      </c>
      <c r="P39">
        <f>-1/SQRT(2*PI())*EXP(-1*(_xlfn.NORM.S.INV($J$16))^2/2)/$J$16</f>
        <v>-2.665214220345808</v>
      </c>
    </row>
    <row r="41" spans="2:17" x14ac:dyDescent="0.2">
      <c r="B41" t="s">
        <v>244</v>
      </c>
    </row>
  </sheetData>
  <mergeCells count="12">
    <mergeCell ref="K39:L39"/>
    <mergeCell ref="K14:L14"/>
    <mergeCell ref="K15:L15"/>
    <mergeCell ref="K16:L16"/>
    <mergeCell ref="K17:L17"/>
    <mergeCell ref="K20:L20"/>
    <mergeCell ref="K21:L21"/>
    <mergeCell ref="K22:L22"/>
    <mergeCell ref="K23:L23"/>
    <mergeCell ref="K36:L36"/>
    <mergeCell ref="K37:L37"/>
    <mergeCell ref="K38:L3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759"/>
  <sheetViews>
    <sheetView topLeftCell="D2" zoomScale="70" zoomScaleNormal="70" zoomScalePageLayoutView="70" workbookViewId="0">
      <selection activeCell="M7" sqref="M7"/>
    </sheetView>
  </sheetViews>
  <sheetFormatPr baseColWidth="10" defaultColWidth="8.83203125" defaultRowHeight="15" x14ac:dyDescent="0.2"/>
  <cols>
    <col min="1" max="1" width="19.5" customWidth="1"/>
    <col min="2" max="2" width="16.6640625" bestFit="1" customWidth="1"/>
    <col min="3" max="4" width="26.1640625" customWidth="1"/>
    <col min="5" max="10" width="17.33203125" customWidth="1"/>
    <col min="11" max="11" width="20.5" customWidth="1"/>
    <col min="12" max="12" width="11.6640625" bestFit="1" customWidth="1"/>
    <col min="13" max="13" width="13.33203125" customWidth="1"/>
    <col min="14" max="15" width="12.5" customWidth="1"/>
    <col min="16" max="20" width="14.33203125" customWidth="1"/>
    <col min="21" max="21" width="16.5" customWidth="1"/>
    <col min="24" max="24" width="12.1640625" customWidth="1"/>
    <col min="26" max="26" width="8.5" customWidth="1"/>
  </cols>
  <sheetData>
    <row r="1" spans="1:26" ht="30.75" customHeight="1" thickBot="1" x14ac:dyDescent="0.25">
      <c r="A1" s="187" t="s">
        <v>245</v>
      </c>
      <c r="B1" s="188"/>
      <c r="C1" s="77" t="s">
        <v>246</v>
      </c>
      <c r="D1" s="78"/>
      <c r="E1" s="78"/>
      <c r="F1" s="79"/>
      <c r="G1" s="79"/>
      <c r="H1" s="79"/>
      <c r="I1" s="79"/>
      <c r="J1" s="80">
        <v>252</v>
      </c>
      <c r="L1" s="45" t="s">
        <v>247</v>
      </c>
    </row>
    <row r="2" spans="1:26" ht="16" thickBot="1" x14ac:dyDescent="0.25">
      <c r="A2" s="94">
        <v>0.18</v>
      </c>
      <c r="B2" s="95" t="s">
        <v>1</v>
      </c>
      <c r="C2" s="64" t="s">
        <v>248</v>
      </c>
      <c r="D2" s="26"/>
      <c r="E2" s="26"/>
      <c r="F2" s="81"/>
      <c r="G2" s="81"/>
      <c r="H2" s="81"/>
      <c r="I2" s="81"/>
      <c r="J2" s="82">
        <v>250</v>
      </c>
      <c r="L2" t="s">
        <v>249</v>
      </c>
    </row>
    <row r="3" spans="1:26" x14ac:dyDescent="0.2">
      <c r="A3" s="96">
        <v>0.22</v>
      </c>
      <c r="B3" s="97" t="s">
        <v>2</v>
      </c>
      <c r="C3" s="190" t="s">
        <v>250</v>
      </c>
      <c r="D3" s="191"/>
      <c r="E3" s="101">
        <v>0.01</v>
      </c>
      <c r="L3" t="s">
        <v>251</v>
      </c>
    </row>
    <row r="4" spans="1:26" x14ac:dyDescent="0.2">
      <c r="A4" s="96">
        <v>0.25</v>
      </c>
      <c r="B4" s="97" t="s">
        <v>211</v>
      </c>
      <c r="C4" s="192" t="s">
        <v>252</v>
      </c>
      <c r="D4" s="193"/>
      <c r="E4" s="83">
        <v>0.05</v>
      </c>
      <c r="L4" t="s">
        <v>253</v>
      </c>
    </row>
    <row r="5" spans="1:26" x14ac:dyDescent="0.2">
      <c r="A5" s="98">
        <v>0.18</v>
      </c>
      <c r="B5" s="97" t="s">
        <v>3</v>
      </c>
      <c r="C5" s="194" t="s">
        <v>254</v>
      </c>
      <c r="D5" s="195"/>
      <c r="E5" s="84">
        <v>41305</v>
      </c>
      <c r="L5" t="s">
        <v>255</v>
      </c>
    </row>
    <row r="6" spans="1:26" ht="49" thickBot="1" x14ac:dyDescent="0.25">
      <c r="A6" s="99">
        <v>0.17</v>
      </c>
      <c r="B6" s="100" t="s">
        <v>4</v>
      </c>
      <c r="C6" s="121" t="s">
        <v>256</v>
      </c>
      <c r="D6" s="85" t="s">
        <v>257</v>
      </c>
      <c r="E6" s="76" t="s">
        <v>258</v>
      </c>
    </row>
    <row r="7" spans="1:26" x14ac:dyDescent="0.2">
      <c r="A7" s="92"/>
      <c r="C7" s="86" t="s">
        <v>259</v>
      </c>
      <c r="D7" s="19">
        <f>SUM(L13:L262)</f>
        <v>1</v>
      </c>
      <c r="E7" s="87">
        <f>_xlfn.BINOM.DIST(D7,$J$2,$E$3,TRUE)</f>
        <v>0.28575173879395277</v>
      </c>
      <c r="G7" s="29"/>
    </row>
    <row r="8" spans="1:26" x14ac:dyDescent="0.2">
      <c r="A8" s="93"/>
      <c r="C8" s="86" t="s">
        <v>260</v>
      </c>
      <c r="D8" s="19">
        <f>SUM(N13:N262)</f>
        <v>3</v>
      </c>
      <c r="E8" s="87">
        <f>_xlfn.BINOM.DIST(D8,$J$2,$E$3,TRUE)</f>
        <v>0.75811669776488333</v>
      </c>
    </row>
    <row r="9" spans="1:26" x14ac:dyDescent="0.2">
      <c r="A9" s="92"/>
      <c r="C9" s="19"/>
    </row>
    <row r="10" spans="1:26" x14ac:dyDescent="0.2">
      <c r="A10" s="21"/>
    </row>
    <row r="11" spans="1:26" ht="33.5" customHeight="1" x14ac:dyDescent="0.2">
      <c r="A11" s="21"/>
      <c r="C11" s="103"/>
      <c r="D11" s="103"/>
      <c r="E11" s="189" t="s">
        <v>261</v>
      </c>
      <c r="F11" s="189"/>
      <c r="G11" s="189"/>
      <c r="H11" s="189"/>
      <c r="I11" s="189"/>
      <c r="J11" s="189"/>
      <c r="K11" s="196" t="s">
        <v>262</v>
      </c>
      <c r="L11" s="196"/>
      <c r="M11" s="197" t="s">
        <v>263</v>
      </c>
      <c r="N11" s="197"/>
      <c r="O11" s="88"/>
      <c r="P11" s="189" t="s">
        <v>264</v>
      </c>
      <c r="Q11" s="189"/>
      <c r="R11" s="189"/>
      <c r="S11" s="189"/>
      <c r="T11" s="189"/>
      <c r="U11" s="103"/>
      <c r="V11" s="103"/>
      <c r="W11" s="103"/>
      <c r="X11" s="103"/>
      <c r="Y11" s="103"/>
      <c r="Z11" s="103"/>
    </row>
    <row r="12" spans="1:26" ht="16" x14ac:dyDescent="0.2">
      <c r="A12" s="89"/>
      <c r="E12" s="104" t="s">
        <v>0</v>
      </c>
      <c r="F12" s="104" t="s">
        <v>1</v>
      </c>
      <c r="G12" s="104" t="s">
        <v>2</v>
      </c>
      <c r="H12" s="104" t="s">
        <v>211</v>
      </c>
      <c r="I12" s="104" t="s">
        <v>3</v>
      </c>
      <c r="J12" s="104" t="s">
        <v>4</v>
      </c>
      <c r="K12" s="105" t="s">
        <v>265</v>
      </c>
      <c r="L12" s="104" t="s">
        <v>266</v>
      </c>
      <c r="M12" s="104" t="s">
        <v>265</v>
      </c>
      <c r="N12" s="104" t="s">
        <v>266</v>
      </c>
      <c r="O12" s="104" t="s">
        <v>267</v>
      </c>
      <c r="P12" s="104" t="s">
        <v>1</v>
      </c>
      <c r="Q12" s="104" t="s">
        <v>2</v>
      </c>
      <c r="R12" s="104" t="s">
        <v>211</v>
      </c>
      <c r="S12" s="104" t="s">
        <v>3</v>
      </c>
      <c r="T12" s="104" t="s">
        <v>4</v>
      </c>
      <c r="U12" s="105" t="s">
        <v>6</v>
      </c>
      <c r="V12" s="104"/>
      <c r="W12" s="104"/>
      <c r="Y12" s="90"/>
    </row>
    <row r="13" spans="1:26" x14ac:dyDescent="0.2">
      <c r="E13" s="111">
        <v>41669</v>
      </c>
      <c r="F13" s="112"/>
      <c r="G13" s="112"/>
      <c r="H13" s="112"/>
      <c r="I13" s="112"/>
      <c r="J13" s="113"/>
      <c r="K13" s="26">
        <f t="array" ref="K13">SQRT(MMULT(MMULT(TRANSPOSE($A$2:$A$6),MMULT(TRANSPOSE(EXP(F14:$J$516)-1),EXP(F14:$J$516)-1)/COUNTA(J14:$J$516)),$A$2:$A$6))*_xlfn.NORM.S.INV($E$3)</f>
        <v>-1.6630660545481075E-2</v>
      </c>
      <c r="L13">
        <f>IF(O13&lt;K13,1,0)</f>
        <v>0</v>
      </c>
      <c r="M13" s="18">
        <f t="array" ref="M13">SQRT(MMULT(MMULT(TRANSPOSE($A$2:$A$6),MMULT(TRANSPOSE(EXP(F14:J265)-1),EXP(F14:J265)-1)/COUNTA(J14:J265)),$A$2:$A$6))*_xlfn.NORM.S.INV($E$3)</f>
        <v>-1.4493989623287839E-2</v>
      </c>
      <c r="N13">
        <f>IF(O13&lt;M13,1,0)</f>
        <v>0</v>
      </c>
      <c r="O13" s="52">
        <f>MMULT(P13:T13,$A$2:$A$6)</f>
        <v>1.8226771232603513E-3</v>
      </c>
      <c r="P13" s="91">
        <v>2.7550077133091655E-3</v>
      </c>
      <c r="Q13" s="91">
        <v>1.0825981989196265E-2</v>
      </c>
      <c r="R13" s="91">
        <v>-7.7690416774953697E-3</v>
      </c>
      <c r="S13" s="91">
        <v>5.3708464598647421E-3</v>
      </c>
      <c r="T13" s="91">
        <v>-4.6724850682522412E-4</v>
      </c>
      <c r="U13" s="111">
        <v>41669</v>
      </c>
      <c r="V13" s="91"/>
      <c r="W13" s="91"/>
      <c r="Y13" s="18"/>
    </row>
    <row r="14" spans="1:26" x14ac:dyDescent="0.2">
      <c r="E14" s="114">
        <v>41668</v>
      </c>
      <c r="F14" s="110">
        <v>-5.9116335226361855E-3</v>
      </c>
      <c r="G14" s="110">
        <v>-8.1014997848132177E-3</v>
      </c>
      <c r="H14" s="110">
        <v>-3.0209178927219329E-2</v>
      </c>
      <c r="I14" s="110">
        <v>-1.0165665286132015E-2</v>
      </c>
      <c r="J14" s="109">
        <v>-1.2535105490851071E-2</v>
      </c>
      <c r="K14" s="26">
        <f t="array" ref="K14">SQRT(MMULT(MMULT(TRANSPOSE($A$2:$A$6),MMULT(TRANSPOSE(EXP(F15:$J$516)-1),EXP(F15:$J$516)-1)/COUNTA(J15:$J$516)),$A$2:$A$6))*_xlfn.NORM.S.INV($E$3)</f>
        <v>-1.6581671365664373E-2</v>
      </c>
      <c r="L14">
        <f t="shared" ref="L14:L77" si="0">IF(O14&lt;K14,1,0)</f>
        <v>0</v>
      </c>
      <c r="M14" s="18">
        <f t="array" ref="M14">SQRT(MMULT(MMULT(TRANSPOSE($A$2:$A$6),MMULT(TRANSPOSE(EXP(F15:J266)-1),EXP(F15:J266)-1)/COUNTA(J15:J266)),$A$2:$A$6))*_xlfn.NORM.S.INV($E$3)</f>
        <v>-1.440007189188942E-2</v>
      </c>
      <c r="N14">
        <f t="shared" ref="N14:N77" si="1">IF(O14&lt;M14,1,0)</f>
        <v>0</v>
      </c>
      <c r="O14" s="52">
        <f t="shared" ref="O14:O77" si="2">MMULT(P14:T14,$A$2:$A$6)</f>
        <v>-1.4213663218525283E-2</v>
      </c>
      <c r="P14" s="91">
        <v>-5.8941941990692248E-3</v>
      </c>
      <c r="Q14" s="91">
        <v>-8.0687710789373313E-3</v>
      </c>
      <c r="R14" s="91">
        <v>-2.9757441977282806E-2</v>
      </c>
      <c r="S14" s="91">
        <v>-1.0114169554622743E-2</v>
      </c>
      <c r="T14" s="91">
        <v>-1.2456868301022439E-2</v>
      </c>
      <c r="U14" s="114">
        <v>41668</v>
      </c>
      <c r="V14" s="91"/>
      <c r="W14" s="91"/>
      <c r="Y14" s="18"/>
    </row>
    <row r="15" spans="1:26" x14ac:dyDescent="0.2">
      <c r="E15" s="114">
        <v>41667</v>
      </c>
      <c r="F15" s="110">
        <v>-2.091562742921757E-2</v>
      </c>
      <c r="G15" s="110">
        <v>-1.0564044277057297E-2</v>
      </c>
      <c r="H15" s="110">
        <v>-3.3134423575398005E-3</v>
      </c>
      <c r="I15" s="110">
        <v>-2.2115148266539287E-4</v>
      </c>
      <c r="J15" s="109">
        <v>-1.0555383465929104E-2</v>
      </c>
      <c r="K15" s="26">
        <f t="array" ref="K15">SQRT(MMULT(MMULT(TRANSPOSE($A$2:$A$6),MMULT(TRANSPOSE(EXP(F16:$J$516)-1),EXP(F16:$J$516)-1)/COUNTA(J16:$J$516)),$A$2:$A$6))*_xlfn.NORM.S.INV($E$3)</f>
        <v>-1.6573624106370602E-2</v>
      </c>
      <c r="L15">
        <f t="shared" si="0"/>
        <v>0</v>
      </c>
      <c r="M15" s="18">
        <f t="array" ref="M15">SQRT(MMULT(MMULT(TRANSPOSE($A$2:$A$6),MMULT(TRANSPOSE(EXP(F16:J267)-1),EXP(F16:J267)-1)/COUNTA(J16:J267)),$A$2:$A$6))*_xlfn.NORM.S.INV($E$3)</f>
        <v>-1.4343725187142168E-2</v>
      </c>
      <c r="N15">
        <f t="shared" si="1"/>
        <v>0</v>
      </c>
      <c r="O15" s="52">
        <f t="shared" si="2"/>
        <v>-8.6893419107313893E-3</v>
      </c>
      <c r="P15" s="91">
        <v>-2.0698412723644699E-2</v>
      </c>
      <c r="Q15" s="91">
        <v>-1.0508440732995283E-2</v>
      </c>
      <c r="R15" s="91">
        <v>-3.3079589653846053E-3</v>
      </c>
      <c r="S15" s="91">
        <v>-2.2112703047882931E-4</v>
      </c>
      <c r="T15" s="91">
        <v>-1.0499870896376717E-2</v>
      </c>
      <c r="U15" s="114">
        <v>41667</v>
      </c>
      <c r="V15" s="91"/>
      <c r="W15" s="91"/>
      <c r="Y15" s="18"/>
    </row>
    <row r="16" spans="1:26" x14ac:dyDescent="0.2">
      <c r="E16" s="114">
        <v>41664</v>
      </c>
      <c r="F16" s="110">
        <v>2.3348480733493921E-3</v>
      </c>
      <c r="G16" s="110">
        <v>1.0326798838541984E-2</v>
      </c>
      <c r="H16" s="110">
        <v>1.5253679941784767E-2</v>
      </c>
      <c r="I16" s="110">
        <v>4.6628230222871929E-3</v>
      </c>
      <c r="J16" s="109">
        <v>1.5991491202502542E-3</v>
      </c>
      <c r="K16" s="26">
        <f t="array" ref="K16">SQRT(MMULT(MMULT(TRANSPOSE($A$2:$A$6),MMULT(TRANSPOSE(EXP(F17:$J$516)-1),EXP(F17:$J$516)-1)/COUNTA(J17:$J$516)),$A$2:$A$6))*_xlfn.NORM.S.INV($E$3)</f>
        <v>-1.6571035676930256E-2</v>
      </c>
      <c r="L16">
        <f t="shared" si="0"/>
        <v>0</v>
      </c>
      <c r="M16" s="18">
        <f t="array" ref="M16">SQRT(MMULT(MMULT(TRANSPOSE($A$2:$A$6),MMULT(TRANSPOSE(EXP(F17:J268)-1),EXP(F17:J268)-1)/COUNTA(J17:J268)),$A$2:$A$6))*_xlfn.NORM.S.INV($E$3)</f>
        <v>-1.4308576869550258E-2</v>
      </c>
      <c r="N16">
        <f t="shared" si="1"/>
        <v>0</v>
      </c>
      <c r="O16" s="52">
        <f t="shared" si="2"/>
        <v>7.6604241787355809E-3</v>
      </c>
      <c r="P16" s="91">
        <v>2.3375759537611618E-3</v>
      </c>
      <c r="Q16" s="91">
        <v>1.0380304246922822E-2</v>
      </c>
      <c r="R16" s="91">
        <v>1.5370611104663645E-2</v>
      </c>
      <c r="S16" s="91">
        <v>4.6737108977235042E-3</v>
      </c>
      <c r="T16" s="91">
        <v>1.600428441055346E-3</v>
      </c>
      <c r="U16" s="114">
        <v>41664</v>
      </c>
      <c r="V16" s="91"/>
      <c r="W16" s="91"/>
      <c r="Y16" s="18"/>
    </row>
    <row r="17" spans="5:25" x14ac:dyDescent="0.2">
      <c r="E17" s="114">
        <v>41663</v>
      </c>
      <c r="F17" s="110">
        <v>-1.8012290149530284E-2</v>
      </c>
      <c r="G17" s="110">
        <v>9.4161590613217241E-3</v>
      </c>
      <c r="H17" s="110">
        <v>-2.6153111808585963E-3</v>
      </c>
      <c r="I17" s="110">
        <v>5.2514288269983975E-3</v>
      </c>
      <c r="J17" s="109">
        <v>-4.56195832855127E-3</v>
      </c>
      <c r="K17" s="26">
        <f t="array" ref="K17">SQRT(MMULT(MMULT(TRANSPOSE($A$2:$A$6),MMULT(TRANSPOSE(EXP(F18:$J$516)-1),EXP(F18:$J$516)-1)/COUNTA(J18:$J$516)),$A$2:$A$6))*_xlfn.NORM.S.INV($E$3)</f>
        <v>-1.6586783303882129E-2</v>
      </c>
      <c r="L17">
        <f t="shared" si="0"/>
        <v>0</v>
      </c>
      <c r="M17" s="18">
        <f t="array" ref="M17">SQRT(MMULT(MMULT(TRANSPOSE($A$2:$A$6),MMULT(TRANSPOSE(EXP(F18:J269)-1),EXP(F18:J269)-1)/COUNTA(J18:J269)),$A$2:$A$6))*_xlfn.NORM.S.INV($E$3)</f>
        <v>-1.4355368406776712E-2</v>
      </c>
      <c r="N17">
        <f t="shared" si="1"/>
        <v>0</v>
      </c>
      <c r="O17" s="52">
        <f t="shared" si="2"/>
        <v>-1.6108448740304085E-3</v>
      </c>
      <c r="P17" s="91">
        <v>-1.7851038473473468E-2</v>
      </c>
      <c r="Q17" s="91">
        <v>9.4606305610303032E-3</v>
      </c>
      <c r="R17" s="91">
        <v>-2.6118942340144224E-3</v>
      </c>
      <c r="S17" s="91">
        <v>5.2652417479663871E-3</v>
      </c>
      <c r="T17" s="91">
        <v>-4.5515684021305569E-3</v>
      </c>
      <c r="U17" s="114">
        <v>41663</v>
      </c>
      <c r="V17" s="91"/>
      <c r="W17" s="91"/>
      <c r="Y17" s="18"/>
    </row>
    <row r="18" spans="5:25" x14ac:dyDescent="0.2">
      <c r="E18" s="114">
        <v>41662</v>
      </c>
      <c r="F18" s="110">
        <v>-1.6056824641363616E-2</v>
      </c>
      <c r="G18" s="110">
        <v>-1.0774138379931557E-3</v>
      </c>
      <c r="H18" s="110">
        <v>-3.9102403827588981E-3</v>
      </c>
      <c r="I18" s="110">
        <v>-4.9095776346869532E-3</v>
      </c>
      <c r="J18" s="109">
        <v>1.6058889109278583E-2</v>
      </c>
      <c r="K18" s="26">
        <f t="array" ref="K18">SQRT(MMULT(MMULT(TRANSPOSE($A$2:$A$6),MMULT(TRANSPOSE(EXP(F19:$J$516)-1),EXP(F19:$J$516)-1)/COUNTA(J19:$J$516)),$A$2:$A$6))*_xlfn.NORM.S.INV($E$3)</f>
        <v>-1.6601831044398909E-2</v>
      </c>
      <c r="L18">
        <f t="shared" si="0"/>
        <v>0</v>
      </c>
      <c r="M18" s="18">
        <f t="array" ref="M18">SQRT(MMULT(MMULT(TRANSPOSE($A$2:$A$6),MMULT(TRANSPOSE(EXP(F19:J270)-1),EXP(F19:J270)-1)/COUNTA(J19:J270)),$A$2:$A$6))*_xlfn.NORM.S.INV($E$3)</f>
        <v>-1.4354970837741933E-2</v>
      </c>
      <c r="N18">
        <f t="shared" si="1"/>
        <v>0</v>
      </c>
      <c r="O18" s="52">
        <f t="shared" si="2"/>
        <v>-2.2092116542324534E-3</v>
      </c>
      <c r="P18" s="91">
        <v>-1.5928601037870083E-2</v>
      </c>
      <c r="Q18" s="91">
        <v>-1.0768336360952313E-3</v>
      </c>
      <c r="R18" s="91">
        <v>-3.9026053476828304E-3</v>
      </c>
      <c r="S18" s="91">
        <v>-4.8975453575978989E-3</v>
      </c>
      <c r="T18" s="91">
        <v>1.6188526081255539E-2</v>
      </c>
      <c r="U18" s="114">
        <v>41662</v>
      </c>
      <c r="V18" s="91"/>
      <c r="W18" s="91"/>
      <c r="Y18" s="18"/>
    </row>
    <row r="19" spans="5:25" x14ac:dyDescent="0.2">
      <c r="E19" s="114">
        <v>41661</v>
      </c>
      <c r="F19" s="110">
        <v>2.2583431665832278E-4</v>
      </c>
      <c r="G19" s="110">
        <v>-6.498321846461071E-3</v>
      </c>
      <c r="H19" s="110">
        <v>3.3993588149161752E-3</v>
      </c>
      <c r="I19" s="110">
        <v>1.2176634741843705E-2</v>
      </c>
      <c r="J19" s="109">
        <v>-3.4629160235846216E-3</v>
      </c>
      <c r="K19" s="26">
        <f t="array" ref="K19">SQRT(MMULT(MMULT(TRANSPOSE($A$2:$A$6),MMULT(TRANSPOSE(EXP(F20:$J$516)-1),EXP(F20:$J$516)-1)/COUNTA(J20:$J$516)),$A$2:$A$6))*_xlfn.NORM.S.INV($E$3)</f>
        <v>-1.6618139391453419E-2</v>
      </c>
      <c r="L19">
        <f t="shared" si="0"/>
        <v>0</v>
      </c>
      <c r="M19" s="18">
        <f t="array" ref="M19">SQRT(MMULT(MMULT(TRANSPOSE($A$2:$A$6),MMULT(TRANSPOSE(EXP(F20:J271)-1),EXP(F20:J271)-1)/COUNTA(J20:J271)),$A$2:$A$6))*_xlfn.NORM.S.INV($E$3)</f>
        <v>-1.4354110164504563E-2</v>
      </c>
      <c r="N19">
        <f t="shared" si="1"/>
        <v>0</v>
      </c>
      <c r="O19" s="52">
        <f t="shared" si="2"/>
        <v>1.0844601364599937E-3</v>
      </c>
      <c r="P19" s="91">
        <v>2.2585981914735598E-4</v>
      </c>
      <c r="Q19" s="91">
        <v>-6.4772534142381044E-3</v>
      </c>
      <c r="R19" s="91">
        <v>3.4051431876214178E-3</v>
      </c>
      <c r="S19" s="91">
        <v>1.2251071782721112E-2</v>
      </c>
      <c r="T19" s="91">
        <v>-3.4569270449958944E-3</v>
      </c>
      <c r="U19" s="114">
        <v>41661</v>
      </c>
      <c r="V19" s="91"/>
      <c r="W19" s="91"/>
      <c r="Y19" s="18"/>
    </row>
    <row r="20" spans="5:25" x14ac:dyDescent="0.2">
      <c r="E20" s="114">
        <v>41660</v>
      </c>
      <c r="F20" s="110">
        <v>-8.2146626612501928E-3</v>
      </c>
      <c r="G20" s="110">
        <v>8.6539420123569483E-3</v>
      </c>
      <c r="H20" s="110">
        <v>5.108815678427402E-4</v>
      </c>
      <c r="I20" s="110">
        <v>1.5959776122233992E-2</v>
      </c>
      <c r="J20" s="109">
        <v>2.3080564654388902E-2</v>
      </c>
      <c r="K20" s="26">
        <f t="array" ref="K20">SQRT(MMULT(MMULT(TRANSPOSE($A$2:$A$6),MMULT(TRANSPOSE(EXP(F21:$J$516)-1),EXP(F21:$J$516)-1)/COUNTA(J21:$J$516)),$A$2:$A$6))*_xlfn.NORM.S.INV($E$3)</f>
        <v>-1.6616756504229176E-2</v>
      </c>
      <c r="L20">
        <f t="shared" si="0"/>
        <v>0</v>
      </c>
      <c r="M20" s="18">
        <f t="array" ref="M20">SQRT(MMULT(MMULT(TRANSPOSE($A$2:$A$6),MMULT(TRANSPOSE(EXP(F21:J272)-1),EXP(F21:J272)-1)/COUNTA(J21:J272)),$A$2:$A$6))*_xlfn.NORM.S.INV($E$3)</f>
        <v>-1.4323300822925074E-2</v>
      </c>
      <c r="N20">
        <f t="shared" si="1"/>
        <v>0</v>
      </c>
      <c r="O20" s="52">
        <f t="shared" si="2"/>
        <v>7.4324328290593048E-3</v>
      </c>
      <c r="P20" s="91">
        <v>-8.181014519014651E-3</v>
      </c>
      <c r="Q20" s="91">
        <v>8.6914956192780668E-3</v>
      </c>
      <c r="R20" s="91">
        <v>5.1101209005710579E-4</v>
      </c>
      <c r="S20" s="91">
        <v>1.6087813592075451E-2</v>
      </c>
      <c r="T20" s="91">
        <v>2.3348981983252415E-2</v>
      </c>
      <c r="U20" s="114">
        <v>41660</v>
      </c>
      <c r="V20" s="91"/>
      <c r="W20" s="91"/>
      <c r="Y20" s="18"/>
    </row>
    <row r="21" spans="5:25" x14ac:dyDescent="0.2">
      <c r="E21" s="114">
        <v>41657</v>
      </c>
      <c r="F21" s="110">
        <v>-4.4727580313376472E-3</v>
      </c>
      <c r="G21" s="110">
        <v>8.1248834130329579E-3</v>
      </c>
      <c r="H21" s="110">
        <v>8.83972056665463E-3</v>
      </c>
      <c r="I21" s="110">
        <v>6.8098625387992308E-3</v>
      </c>
      <c r="J21" s="109">
        <v>-1.1723450424056994E-2</v>
      </c>
      <c r="K21" s="26">
        <f t="array" ref="K21">SQRT(MMULT(MMULT(TRANSPOSE($A$2:$A$6),MMULT(TRANSPOSE(EXP(F22:$J$516)-1),EXP(F22:$J$516)-1)/COUNTA(J22:$J$516)),$A$2:$A$6))*_xlfn.NORM.S.INV($E$3)</f>
        <v>-1.6631544015394378E-2</v>
      </c>
      <c r="L21">
        <f t="shared" si="0"/>
        <v>0</v>
      </c>
      <c r="M21" s="18">
        <f t="array" ref="M21">SQRT(MMULT(MMULT(TRANSPOSE($A$2:$A$6),MMULT(TRANSPOSE(EXP(F22:J273)-1),EXP(F22:J273)-1)/COUNTA(J22:J273)),$A$2:$A$6))*_xlfn.NORM.S.INV($E$3)</f>
        <v>-1.4327657493035011E-2</v>
      </c>
      <c r="N21">
        <f t="shared" si="1"/>
        <v>0</v>
      </c>
      <c r="O21" s="52">
        <f t="shared" si="2"/>
        <v>2.4597921863271197E-3</v>
      </c>
      <c r="P21" s="91">
        <v>-4.4627701458146429E-3</v>
      </c>
      <c r="Q21" s="91">
        <v>8.1579798524522573E-3</v>
      </c>
      <c r="R21" s="91">
        <v>8.8789062749679015E-3</v>
      </c>
      <c r="S21" s="91">
        <v>6.8331023761132315E-3</v>
      </c>
      <c r="T21" s="91">
        <v>-1.1654998537694694E-2</v>
      </c>
      <c r="U21" s="114">
        <v>41657</v>
      </c>
      <c r="V21" s="91"/>
      <c r="W21" s="91"/>
      <c r="Y21" s="18"/>
    </row>
    <row r="22" spans="5:25" x14ac:dyDescent="0.2">
      <c r="E22" s="114">
        <v>41656</v>
      </c>
      <c r="F22" s="110">
        <v>8.9289723811105369E-4</v>
      </c>
      <c r="G22" s="110">
        <v>7.0346792678404515E-3</v>
      </c>
      <c r="H22" s="110">
        <v>-2.3458330415742994E-3</v>
      </c>
      <c r="I22" s="110">
        <v>-1.9364848467838291E-3</v>
      </c>
      <c r="J22" s="109">
        <v>4.6627022405505188E-4</v>
      </c>
      <c r="K22" s="26">
        <f t="array" ref="K22">SQRT(MMULT(MMULT(TRANSPOSE($A$2:$A$6),MMULT(TRANSPOSE(EXP(F23:$J$516)-1),EXP(F23:$J$516)-1)/COUNTA(J23:$J$516)),$A$2:$A$6))*_xlfn.NORM.S.INV($E$3)</f>
        <v>-1.6648126181222238E-2</v>
      </c>
      <c r="L22">
        <f t="shared" si="0"/>
        <v>0</v>
      </c>
      <c r="M22" s="18">
        <f t="array" ref="M22">SQRT(MMULT(MMULT(TRANSPOSE($A$2:$A$6),MMULT(TRANSPOSE(EXP(F23:J274)-1),EXP(F23:J274)-1)/COUNTA(J23:J274)),$A$2:$A$6))*_xlfn.NORM.S.INV($E$3)</f>
        <v>-1.4327567254736098E-2</v>
      </c>
      <c r="N22">
        <f t="shared" si="1"/>
        <v>0</v>
      </c>
      <c r="O22" s="52">
        <f t="shared" si="2"/>
        <v>8.591625391165935E-4</v>
      </c>
      <c r="P22" s="91">
        <v>8.9329598952248013E-4</v>
      </c>
      <c r="Q22" s="91">
        <v>7.0594807467487808E-3</v>
      </c>
      <c r="R22" s="91">
        <v>-2.3430837254772019E-3</v>
      </c>
      <c r="S22" s="91">
        <v>-1.9346110697117114E-3</v>
      </c>
      <c r="T22" s="91">
        <v>4.6637894491308174E-4</v>
      </c>
      <c r="U22" s="114">
        <v>41656</v>
      </c>
      <c r="V22" s="91"/>
      <c r="W22" s="91"/>
      <c r="Y22" s="18"/>
    </row>
    <row r="23" spans="5:25" x14ac:dyDescent="0.2">
      <c r="E23" s="114">
        <v>41655</v>
      </c>
      <c r="F23" s="110">
        <v>1.638140296522168E-2</v>
      </c>
      <c r="G23" s="110">
        <v>1.2431037482976488E-2</v>
      </c>
      <c r="H23" s="110">
        <v>7.4572650206036536E-3</v>
      </c>
      <c r="I23" s="110">
        <v>9.0694047211500976E-3</v>
      </c>
      <c r="J23" s="109">
        <v>9.8432041794378807E-3</v>
      </c>
      <c r="K23" s="26">
        <f t="array" ref="K23">SQRT(MMULT(MMULT(TRANSPOSE($A$2:$A$6),MMULT(TRANSPOSE(EXP(F24:$J$516)-1),EXP(F24:$J$516)-1)/COUNTA(J24:$J$516)),$A$2:$A$6))*_xlfn.NORM.S.INV($E$3)</f>
        <v>-1.6625698083975776E-2</v>
      </c>
      <c r="L23">
        <f t="shared" si="0"/>
        <v>0</v>
      </c>
      <c r="M23" s="18">
        <f t="array" ref="M23">SQRT(MMULT(MMULT(TRANSPOSE($A$2:$A$6),MMULT(TRANSPOSE(EXP(F24:J275)-1),EXP(F24:J275)-1)/COUNTA(J24:J275)),$A$2:$A$6))*_xlfn.NORM.S.INV($E$3)</f>
        <v>-1.424012159818849E-2</v>
      </c>
      <c r="N23">
        <f t="shared" si="1"/>
        <v>0</v>
      </c>
      <c r="O23" s="52">
        <f t="shared" si="2"/>
        <v>1.0917644166650755E-2</v>
      </c>
      <c r="P23" s="91">
        <v>1.6516313816369088E-2</v>
      </c>
      <c r="Q23" s="91">
        <v>1.2508623989701873E-2</v>
      </c>
      <c r="R23" s="91">
        <v>7.4851396678607962E-3</v>
      </c>
      <c r="S23" s="91">
        <v>9.1106563871894419E-3</v>
      </c>
      <c r="T23" s="91">
        <v>9.8918078547682864E-3</v>
      </c>
      <c r="U23" s="114">
        <v>41655</v>
      </c>
      <c r="V23" s="91"/>
      <c r="W23" s="91"/>
      <c r="Y23" s="18"/>
    </row>
    <row r="24" spans="5:25" x14ac:dyDescent="0.2">
      <c r="E24" s="114">
        <v>41654</v>
      </c>
      <c r="F24" s="110">
        <v>-5.0951872362343152E-3</v>
      </c>
      <c r="G24" s="110">
        <v>-2.4668202312413669E-4</v>
      </c>
      <c r="H24" s="110">
        <v>6.3340685680529423E-4</v>
      </c>
      <c r="I24" s="110">
        <v>-4.4562883024040886E-4</v>
      </c>
      <c r="J24" s="109">
        <v>-3.3579623254161729E-2</v>
      </c>
      <c r="K24" s="26">
        <f t="array" ref="K24">SQRT(MMULT(MMULT(TRANSPOSE($A$2:$A$6),MMULT(TRANSPOSE(EXP(F25:$J$516)-1),EXP(F25:$J$516)-1)/COUNTA(J25:$J$516)),$A$2:$A$6))*_xlfn.NORM.S.INV($E$3)</f>
        <v>-1.6628597438440081E-2</v>
      </c>
      <c r="L24">
        <f t="shared" si="0"/>
        <v>0</v>
      </c>
      <c r="M24" s="18">
        <f t="array" ref="M24">SQRT(MMULT(MMULT(TRANSPOSE($A$2:$A$6),MMULT(TRANSPOSE(EXP(F25:J276)-1),EXP(F25:J276)-1)/COUNTA(J25:J276)),$A$2:$A$6))*_xlfn.NORM.S.INV($E$3)</f>
        <v>-1.4210305671553567E-2</v>
      </c>
      <c r="N24">
        <f t="shared" si="1"/>
        <v>0</v>
      </c>
      <c r="O24" s="52">
        <f t="shared" si="2"/>
        <v>-6.5046125573837398E-3</v>
      </c>
      <c r="P24" s="91">
        <v>-5.082228787663734E-3</v>
      </c>
      <c r="Q24" s="91">
        <v>-2.4665159961556604E-4</v>
      </c>
      <c r="R24" s="91">
        <v>6.3360750128937937E-4</v>
      </c>
      <c r="S24" s="91">
        <v>-4.4552955246079939E-4</v>
      </c>
      <c r="T24" s="91">
        <v>-3.3022085762166142E-2</v>
      </c>
      <c r="U24" s="114">
        <v>41654</v>
      </c>
      <c r="V24" s="91"/>
      <c r="W24" s="91"/>
      <c r="Y24" s="18"/>
    </row>
    <row r="25" spans="5:25" x14ac:dyDescent="0.2">
      <c r="E25" s="114">
        <v>41650</v>
      </c>
      <c r="F25" s="110">
        <v>1.0273463742183729E-2</v>
      </c>
      <c r="G25" s="110">
        <v>8.7241070812541111E-3</v>
      </c>
      <c r="H25" s="110">
        <v>1.0375711830707748E-3</v>
      </c>
      <c r="I25" s="110">
        <v>1.502868761719763E-2</v>
      </c>
      <c r="J25" s="109">
        <v>1.4682433873504507E-2</v>
      </c>
      <c r="K25" s="26">
        <f t="array" ref="K25">SQRT(MMULT(MMULT(TRANSPOSE($A$2:$A$6),MMULT(TRANSPOSE(EXP(F26:$J$516)-1),EXP(F26:$J$516)-1)/COUNTA(J26:$J$516)),$A$2:$A$6))*_xlfn.NORM.S.INV($E$3)</f>
        <v>-1.6616948225478729E-2</v>
      </c>
      <c r="L25">
        <f t="shared" si="0"/>
        <v>0</v>
      </c>
      <c r="M25" s="18">
        <f t="array" ref="M25">SQRT(MMULT(MMULT(TRANSPOSE($A$2:$A$6),MMULT(TRANSPOSE(EXP(F26:J277)-1),EXP(F26:J277)-1)/COUNTA(J26:J277)),$A$2:$A$6))*_xlfn.NORM.S.INV($E$3)</f>
        <v>-1.4158467495486781E-2</v>
      </c>
      <c r="N25">
        <f t="shared" si="1"/>
        <v>0</v>
      </c>
      <c r="O25" s="52">
        <f t="shared" si="2"/>
        <v>9.2860035893135798E-3</v>
      </c>
      <c r="P25" s="91">
        <v>1.032641695309211E-2</v>
      </c>
      <c r="Q25" s="91">
        <v>8.7622730105854085E-3</v>
      </c>
      <c r="R25" s="91">
        <v>1.0381096462659389E-3</v>
      </c>
      <c r="S25" s="91">
        <v>1.5142186208441544E-2</v>
      </c>
      <c r="T25" s="91">
        <v>1.4790750272601461E-2</v>
      </c>
      <c r="U25" s="114">
        <v>41650</v>
      </c>
      <c r="V25" s="91"/>
      <c r="W25" s="91"/>
      <c r="Y25" s="18"/>
    </row>
    <row r="26" spans="5:25" x14ac:dyDescent="0.2">
      <c r="E26" s="114">
        <v>41649</v>
      </c>
      <c r="F26" s="110">
        <v>5.6642361405826328E-3</v>
      </c>
      <c r="G26" s="110">
        <v>6.608784878453765E-3</v>
      </c>
      <c r="H26" s="110">
        <v>-6.9167539049336398E-4</v>
      </c>
      <c r="I26" s="110">
        <v>2.6357476037355203E-3</v>
      </c>
      <c r="J26" s="109">
        <v>8.5877149771642364E-3</v>
      </c>
      <c r="K26" s="26">
        <f t="array" ref="K26">SQRT(MMULT(MMULT(TRANSPOSE($A$2:$A$6),MMULT(TRANSPOSE(EXP(F27:$J$516)-1),EXP(F27:$J$516)-1)/COUNTA(J27:$J$516)),$A$2:$A$6))*_xlfn.NORM.S.INV($E$3)</f>
        <v>-1.6627899065047819E-2</v>
      </c>
      <c r="L26">
        <f t="shared" si="0"/>
        <v>0</v>
      </c>
      <c r="M26" s="18">
        <f t="array" ref="M26">SQRT(MMULT(MMULT(TRANSPOSE($A$2:$A$6),MMULT(TRANSPOSE(EXP(F27:J278)-1),EXP(F27:J278)-1)/COUNTA(J27:J278)),$A$2:$A$6))*_xlfn.NORM.S.INV($E$3)</f>
        <v>-1.4172021105535429E-2</v>
      </c>
      <c r="N26">
        <f t="shared" si="1"/>
        <v>0</v>
      </c>
      <c r="O26" s="52">
        <f t="shared" si="2"/>
        <v>4.2496026098681975E-3</v>
      </c>
      <c r="P26" s="91">
        <v>5.6803082572030039E-3</v>
      </c>
      <c r="Q26" s="91">
        <v>6.6306710844163952E-3</v>
      </c>
      <c r="R26" s="91">
        <v>-6.9143623821221745E-4</v>
      </c>
      <c r="S26" s="91">
        <v>2.6392242402919486E-3</v>
      </c>
      <c r="T26" s="91">
        <v>8.6246951841209007E-3</v>
      </c>
      <c r="U26" s="114">
        <v>41649</v>
      </c>
      <c r="V26" s="91"/>
      <c r="W26" s="91"/>
      <c r="Y26" s="18"/>
    </row>
    <row r="27" spans="5:25" x14ac:dyDescent="0.2">
      <c r="E27" s="114">
        <v>41648</v>
      </c>
      <c r="F27" s="110">
        <v>-2.2952906089926834E-4</v>
      </c>
      <c r="G27" s="110">
        <v>2.2545661044502839E-3</v>
      </c>
      <c r="H27" s="110">
        <v>-1.7282585489541993E-4</v>
      </c>
      <c r="I27" s="110">
        <v>-3.3048828862440476E-3</v>
      </c>
      <c r="J27" s="109">
        <v>6.9968705293098864E-4</v>
      </c>
      <c r="K27" s="26">
        <f t="array" ref="K27">SQRT(MMULT(MMULT(TRANSPOSE($A$2:$A$6),MMULT(TRANSPOSE(EXP(F28:$J$516)-1),EXP(F28:$J$516)-1)/COUNTA(J28:$J$516)),$A$2:$A$6))*_xlfn.NORM.S.INV($E$3)</f>
        <v>-1.6644891009959816E-2</v>
      </c>
      <c r="L27">
        <f t="shared" si="0"/>
        <v>0</v>
      </c>
      <c r="M27" s="18">
        <f t="array" ref="M27">SQRT(MMULT(MMULT(TRANSPOSE($A$2:$A$6),MMULT(TRANSPOSE(EXP(F28:J279)-1),EXP(F28:J279)-1)/COUNTA(J28:J279)),$A$2:$A$6))*_xlfn.NORM.S.INV($E$3)</f>
        <v>-1.41750153568937E-2</v>
      </c>
      <c r="N27">
        <f t="shared" si="1"/>
        <v>0</v>
      </c>
      <c r="O27" s="52">
        <f t="shared" si="2"/>
        <v>-6.2857696687601569E-5</v>
      </c>
      <c r="P27" s="91">
        <v>-2.2950272111965653E-4</v>
      </c>
      <c r="Q27" s="91">
        <v>2.2571095497059268E-3</v>
      </c>
      <c r="R27" s="91">
        <v>-1.7281092136767207E-4</v>
      </c>
      <c r="S27" s="91">
        <v>-3.2994277719574638E-3</v>
      </c>
      <c r="T27" s="91">
        <v>6.9993189101702491E-4</v>
      </c>
      <c r="U27" s="114">
        <v>41648</v>
      </c>
      <c r="V27" s="91"/>
      <c r="W27" s="91"/>
      <c r="Y27" s="18"/>
    </row>
    <row r="28" spans="5:25" x14ac:dyDescent="0.2">
      <c r="E28" s="114">
        <v>41647</v>
      </c>
      <c r="F28" s="110">
        <v>-1.1470331476606188E-4</v>
      </c>
      <c r="G28" s="110">
        <v>1.4429937547727123E-3</v>
      </c>
      <c r="H28" s="110">
        <v>-2.2448059633307159E-3</v>
      </c>
      <c r="I28" s="110">
        <v>-6.1443252886746462E-4</v>
      </c>
      <c r="J28" s="109">
        <v>-4.8866566502330086E-3</v>
      </c>
      <c r="K28" s="26">
        <f t="array" ref="K28">SQRT(MMULT(MMULT(TRANSPOSE($A$2:$A$6),MMULT(TRANSPOSE(EXP(F29:$J$516)-1),EXP(F29:$J$516)-1)/COUNTA(J29:$J$516)),$A$2:$A$6))*_xlfn.NORM.S.INV($E$3)</f>
        <v>-1.666145500703933E-2</v>
      </c>
      <c r="L28">
        <f t="shared" si="0"/>
        <v>0</v>
      </c>
      <c r="M28" s="18">
        <f t="array" ref="M28">SQRT(MMULT(MMULT(TRANSPOSE($A$2:$A$6),MMULT(TRANSPOSE(EXP(F29:J280)-1),EXP(F29:J280)-1)/COUNTA(J29:J280)),$A$2:$A$6))*_xlfn.NORM.S.INV($E$3)</f>
        <v>-1.4177078356381203E-2</v>
      </c>
      <c r="N28">
        <f t="shared" si="1"/>
        <v>0</v>
      </c>
      <c r="O28" s="52">
        <f t="shared" si="2"/>
        <v>-1.2027987658966123E-3</v>
      </c>
      <c r="P28" s="91">
        <v>-1.146967365923679E-4</v>
      </c>
      <c r="Q28" s="91">
        <v>1.444035371215957E-3</v>
      </c>
      <c r="R28" s="91">
        <v>-2.242288270687065E-3</v>
      </c>
      <c r="S28" s="91">
        <v>-6.1424380385610711E-4</v>
      </c>
      <c r="T28" s="91">
        <v>-4.8747363683037115E-3</v>
      </c>
      <c r="U28" s="114">
        <v>41647</v>
      </c>
      <c r="V28" s="91"/>
      <c r="W28" s="91"/>
      <c r="Y28" s="18"/>
    </row>
    <row r="29" spans="5:25" x14ac:dyDescent="0.2">
      <c r="E29" s="114">
        <v>41646</v>
      </c>
      <c r="F29" s="110">
        <v>-3.7210911685962777E-3</v>
      </c>
      <c r="G29" s="110">
        <v>3.0184183478371355E-3</v>
      </c>
      <c r="H29" s="110">
        <v>-6.8989916484581875E-4</v>
      </c>
      <c r="I29" s="110">
        <v>4.2640161732570301E-3</v>
      </c>
      <c r="J29" s="109">
        <v>-4.6410609928157189E-4</v>
      </c>
      <c r="K29" s="26">
        <f t="array" ref="K29">SQRT(MMULT(MMULT(TRANSPOSE($A$2:$A$6),MMULT(TRANSPOSE(EXP(F30:$J$516)-1),EXP(F30:$J$516)-1)/COUNTA(J30:$J$516)),$A$2:$A$6))*_xlfn.NORM.S.INV($E$3)</f>
        <v>-1.6678464308938889E-2</v>
      </c>
      <c r="L29">
        <f t="shared" si="0"/>
        <v>0</v>
      </c>
      <c r="M29" s="18">
        <f t="array" ref="M29">SQRT(MMULT(MMULT(TRANSPOSE($A$2:$A$6),MMULT(TRANSPOSE(EXP(F30:J281)-1),EXP(F30:J281)-1)/COUNTA(J30:J281)),$A$2:$A$6))*_xlfn.NORM.S.INV($E$3)</f>
        <v>-1.4200991004857583E-2</v>
      </c>
      <c r="N29">
        <f t="shared" si="1"/>
        <v>0</v>
      </c>
      <c r="O29" s="52">
        <f t="shared" si="2"/>
        <v>5.1437003476217382E-4</v>
      </c>
      <c r="P29" s="91">
        <v>-3.7141764882313577E-3</v>
      </c>
      <c r="Q29" s="91">
        <v>3.0229783593516135E-3</v>
      </c>
      <c r="R29" s="91">
        <v>-6.8966123913505317E-4</v>
      </c>
      <c r="S29" s="91">
        <v>4.2731200252781321E-3</v>
      </c>
      <c r="T29" s="91">
        <v>-4.6399841870492509E-4</v>
      </c>
      <c r="U29" s="114">
        <v>41646</v>
      </c>
      <c r="V29" s="91"/>
      <c r="W29" s="91"/>
      <c r="Y29" s="18"/>
    </row>
    <row r="30" spans="5:25" x14ac:dyDescent="0.2">
      <c r="E30" s="114">
        <v>41643</v>
      </c>
      <c r="F30" s="110">
        <v>1.1320912039444761E-2</v>
      </c>
      <c r="G30" s="110">
        <v>2.0518443988549816E-2</v>
      </c>
      <c r="H30" s="110">
        <v>2.0132138273227075E-3</v>
      </c>
      <c r="I30" s="110">
        <v>1.4465882328639835E-2</v>
      </c>
      <c r="J30" s="109">
        <v>1.3929649815176608E-3</v>
      </c>
      <c r="K30" s="26">
        <f t="array" ref="K30">SQRT(MMULT(MMULT(TRANSPOSE($A$2:$A$6),MMULT(TRANSPOSE(EXP(F31:$J$516)-1),EXP(F31:$J$516)-1)/COUNTA(J31:$J$516)),$A$2:$A$6))*_xlfn.NORM.S.INV($E$3)</f>
        <v>-1.6662408451130359E-2</v>
      </c>
      <c r="L30">
        <f t="shared" si="0"/>
        <v>0</v>
      </c>
      <c r="M30" s="18">
        <f t="array" ref="M30">SQRT(MMULT(MMULT(TRANSPOSE($A$2:$A$6),MMULT(TRANSPOSE(EXP(F31:J282)-1),EXP(F31:J282)-1)/COUNTA(J31:J282)),$A$2:$A$6))*_xlfn.NORM.S.INV($E$3)</f>
        <v>-1.4152432290957438E-2</v>
      </c>
      <c r="N30">
        <f t="shared" si="1"/>
        <v>0</v>
      </c>
      <c r="O30" s="52">
        <f t="shared" si="2"/>
        <v>9.9735922626545768E-3</v>
      </c>
      <c r="P30" s="91">
        <v>1.1385236070541538E-2</v>
      </c>
      <c r="Q30" s="91">
        <v>2.0730394409285147E-2</v>
      </c>
      <c r="R30" s="91">
        <v>2.0152417029006831E-3</v>
      </c>
      <c r="S30" s="91">
        <v>1.4571019560286835E-2</v>
      </c>
      <c r="T30" s="91">
        <v>1.3939356078680465E-3</v>
      </c>
      <c r="U30" s="114">
        <v>41643</v>
      </c>
      <c r="V30" s="91"/>
      <c r="W30" s="91"/>
      <c r="Y30" s="18"/>
    </row>
    <row r="31" spans="5:25" x14ac:dyDescent="0.2">
      <c r="E31" s="114">
        <v>41642</v>
      </c>
      <c r="F31" s="110">
        <v>4.6341813980414742E-3</v>
      </c>
      <c r="G31" s="110">
        <v>1.2854218129730949E-2</v>
      </c>
      <c r="H31" s="110">
        <v>6.9902483697077229E-3</v>
      </c>
      <c r="I31" s="110">
        <v>3.6148134164454113E-3</v>
      </c>
      <c r="J31" s="109">
        <v>3.957797767996876E-3</v>
      </c>
      <c r="K31" s="26">
        <f t="array" ref="K31">SQRT(MMULT(MMULT(TRANSPOSE($A$2:$A$6),MMULT(TRANSPOSE(EXP(F32:$J$516)-1),EXP(F32:$J$516)-1)/COUNTA(J32:$J$516)),$A$2:$A$6))*_xlfn.NORM.S.INV($E$3)</f>
        <v>-1.6664275755170096E-2</v>
      </c>
      <c r="L31">
        <f t="shared" si="0"/>
        <v>0</v>
      </c>
      <c r="M31" s="18">
        <f t="array" ref="M31">SQRT(MMULT(MMULT(TRANSPOSE($A$2:$A$6),MMULT(TRANSPOSE(EXP(F32:J283)-1),EXP(F32:J283)-1)/COUNTA(J32:J283)),$A$2:$A$6))*_xlfn.NORM.S.INV($E$3)</f>
        <v>-1.412484005396821E-2</v>
      </c>
      <c r="N31">
        <f t="shared" si="1"/>
        <v>0</v>
      </c>
      <c r="O31" s="52">
        <f t="shared" si="2"/>
        <v>6.7619569467489895E-3</v>
      </c>
      <c r="P31" s="91">
        <v>4.6449358228908277E-3</v>
      </c>
      <c r="Q31" s="91">
        <v>1.293718871780003E-2</v>
      </c>
      <c r="R31" s="91">
        <v>7.0147371835518335E-3</v>
      </c>
      <c r="S31" s="91">
        <v>3.6213547339691843E-3</v>
      </c>
      <c r="T31" s="91">
        <v>3.965640192413078E-3</v>
      </c>
      <c r="U31" s="114">
        <v>41642</v>
      </c>
      <c r="V31" s="91"/>
      <c r="W31" s="91"/>
      <c r="Y31" s="18"/>
    </row>
    <row r="32" spans="5:25" x14ac:dyDescent="0.2">
      <c r="E32" s="114">
        <v>41641</v>
      </c>
      <c r="F32" s="110">
        <v>-1.7418963365458973E-4</v>
      </c>
      <c r="G32" s="110">
        <v>1.2494613396368407E-2</v>
      </c>
      <c r="H32" s="110">
        <v>-4.2232231094080051E-3</v>
      </c>
      <c r="I32" s="110">
        <v>1.6279887335771178E-2</v>
      </c>
      <c r="J32" s="109">
        <v>1.1495641343921821E-2</v>
      </c>
      <c r="K32" s="26">
        <f t="array" ref="K32">SQRT(MMULT(MMULT(TRANSPOSE($A$2:$A$6),MMULT(TRANSPOSE(EXP(F33:$J$516)-1),EXP(F33:$J$516)-1)/COUNTA(J33:$J$516)),$A$2:$A$6))*_xlfn.NORM.S.INV($E$3)</f>
        <v>-1.6666871957194799E-2</v>
      </c>
      <c r="L32">
        <f t="shared" si="0"/>
        <v>0</v>
      </c>
      <c r="M32" s="18">
        <f t="array" ref="M32">SQRT(MMULT(MMULT(TRANSPOSE($A$2:$A$6),MMULT(TRANSPOSE(EXP(F33:J284)-1),EXP(F33:J284)-1)/COUNTA(J33:J284)),$A$2:$A$6))*_xlfn.NORM.S.INV($E$3)</f>
        <v>-1.4128105900740909E-2</v>
      </c>
      <c r="N32">
        <f t="shared" si="1"/>
        <v>0</v>
      </c>
      <c r="O32" s="52">
        <f t="shared" si="2"/>
        <v>6.6010262612322826E-3</v>
      </c>
      <c r="P32" s="91">
        <v>-1.7417446352119281E-4</v>
      </c>
      <c r="Q32" s="91">
        <v>1.2572997196560243E-2</v>
      </c>
      <c r="R32" s="91">
        <v>-4.2143178434111972E-3</v>
      </c>
      <c r="S32" s="91">
        <v>1.641312676056339E-2</v>
      </c>
      <c r="T32" s="91">
        <v>1.1561970149260192E-2</v>
      </c>
      <c r="U32" s="114">
        <v>41641</v>
      </c>
      <c r="V32" s="91"/>
      <c r="W32" s="91"/>
      <c r="Y32" s="18"/>
    </row>
    <row r="33" spans="5:25" x14ac:dyDescent="0.2">
      <c r="E33" s="114">
        <v>41640</v>
      </c>
      <c r="F33" s="110">
        <v>1.7746166327274354E-2</v>
      </c>
      <c r="G33" s="110">
        <v>3.6271964927243124E-3</v>
      </c>
      <c r="H33" s="110">
        <v>6.3705358981813124E-3</v>
      </c>
      <c r="I33" s="110">
        <v>1.7619074504811677E-2</v>
      </c>
      <c r="J33" s="109">
        <v>8.292903078027344E-3</v>
      </c>
      <c r="K33" s="26">
        <f t="array" ref="K33">SQRT(MMULT(MMULT(TRANSPOSE($A$2:$A$6),MMULT(TRANSPOSE(EXP(F34:$J$516)-1),EXP(F34:$J$516)-1)/COUNTA(J34:$J$516)),$A$2:$A$6))*_xlfn.NORM.S.INV($E$3)</f>
        <v>-1.6648902381002324E-2</v>
      </c>
      <c r="L33">
        <f t="shared" si="0"/>
        <v>0</v>
      </c>
      <c r="M33" s="18">
        <f t="array" ref="M33">SQRT(MMULT(MMULT(TRANSPOSE($A$2:$A$6),MMULT(TRANSPOSE(EXP(F34:J285)-1),EXP(F34:J285)-1)/COUNTA(J34:J285)),$A$2:$A$6))*_xlfn.NORM.S.INV($E$3)</f>
        <v>-1.4088906933464011E-2</v>
      </c>
      <c r="N33">
        <f t="shared" si="1"/>
        <v>0</v>
      </c>
      <c r="O33" s="52">
        <f t="shared" si="2"/>
        <v>1.0235164095206929E-2</v>
      </c>
      <c r="P33" s="91">
        <v>1.7904565140189233E-2</v>
      </c>
      <c r="Q33" s="91">
        <v>3.633782730708246E-3</v>
      </c>
      <c r="R33" s="91">
        <v>6.3908709207260994E-3</v>
      </c>
      <c r="S33" s="91">
        <v>1.7775206014330136E-2</v>
      </c>
      <c r="T33" s="91">
        <v>8.3273844497417926E-3</v>
      </c>
      <c r="U33" s="114">
        <v>41640</v>
      </c>
      <c r="V33" s="91"/>
      <c r="W33" s="91"/>
      <c r="Y33" s="18"/>
    </row>
    <row r="34" spans="5:25" x14ac:dyDescent="0.2">
      <c r="E34" s="114">
        <v>41636</v>
      </c>
      <c r="F34" s="110">
        <v>-1.0872588387438386E-2</v>
      </c>
      <c r="G34" s="110">
        <v>-2.7049624732386158E-3</v>
      </c>
      <c r="H34" s="110">
        <v>-5.6776960630312671E-3</v>
      </c>
      <c r="I34" s="110">
        <v>-1.6614544175446418E-3</v>
      </c>
      <c r="J34" s="109">
        <v>3.8138594030366724E-3</v>
      </c>
      <c r="K34" s="26">
        <f t="array" ref="K34">SQRT(MMULT(MMULT(TRANSPOSE($A$2:$A$6),MMULT(TRANSPOSE(EXP(F35:$J$516)-1),EXP(F35:$J$516)-1)/COUNTA(J35:$J$516)),$A$2:$A$6))*_xlfn.NORM.S.INV($E$3)</f>
        <v>-1.6661784881731243E-2</v>
      </c>
      <c r="L34">
        <f t="shared" si="0"/>
        <v>0</v>
      </c>
      <c r="M34" s="18">
        <f t="array" ref="M34">SQRT(MMULT(MMULT(TRANSPOSE($A$2:$A$6),MMULT(TRANSPOSE(EXP(F35:J286)-1),EXP(F35:J286)-1)/COUNTA(J35:J286)),$A$2:$A$6))*_xlfn.NORM.S.INV($E$3)</f>
        <v>-1.4079214974759403E-2</v>
      </c>
      <c r="N34">
        <f t="shared" si="1"/>
        <v>0</v>
      </c>
      <c r="O34" s="52">
        <f t="shared" si="2"/>
        <v>-3.6053743511571955E-3</v>
      </c>
      <c r="P34" s="91">
        <v>-1.0813695431187598E-2</v>
      </c>
      <c r="Q34" s="91">
        <v>-2.7013073586398262E-3</v>
      </c>
      <c r="R34" s="91">
        <v>-5.6616084080778339E-3</v>
      </c>
      <c r="S34" s="91">
        <v>-1.6600749662247782E-3</v>
      </c>
      <c r="T34" s="91">
        <v>3.8211414193956017E-3</v>
      </c>
      <c r="U34" s="114">
        <v>41636</v>
      </c>
      <c r="V34" s="91"/>
      <c r="W34" s="91"/>
      <c r="Y34" s="18"/>
    </row>
    <row r="35" spans="5:25" x14ac:dyDescent="0.2">
      <c r="E35" s="114">
        <v>41635</v>
      </c>
      <c r="F35" s="110">
        <v>2.8095573374747841E-3</v>
      </c>
      <c r="G35" s="110">
        <v>2.4409758892380532E-3</v>
      </c>
      <c r="H35" s="110">
        <v>2.4874989631359988E-3</v>
      </c>
      <c r="I35" s="110">
        <v>-1.1728002585145707E-3</v>
      </c>
      <c r="J35" s="109">
        <v>3.5891564603907993E-3</v>
      </c>
      <c r="K35" s="26">
        <f t="array" ref="K35">SQRT(MMULT(MMULT(TRANSPOSE($A$2:$A$6),MMULT(TRANSPOSE(EXP(F36:$J$516)-1),EXP(F36:$J$516)-1)/COUNTA(J36:$J$516)),$A$2:$A$6))*_xlfn.NORM.S.INV($E$3)</f>
        <v>-1.6677654674640986E-2</v>
      </c>
      <c r="L35">
        <f t="shared" si="0"/>
        <v>0</v>
      </c>
      <c r="M35" s="18">
        <f t="array" ref="M35">SQRT(MMULT(MMULT(TRANSPOSE($A$2:$A$6),MMULT(TRANSPOSE(EXP(F36:J287)-1),EXP(F36:J287)-1)/COUNTA(J36:J287)),$A$2:$A$6))*_xlfn.NORM.S.INV($E$3)</f>
        <v>-1.4093140491418006E-2</v>
      </c>
      <c r="N35">
        <f t="shared" si="1"/>
        <v>0</v>
      </c>
      <c r="O35" s="52">
        <f t="shared" si="2"/>
        <v>2.0670234794895334E-3</v>
      </c>
      <c r="P35" s="91">
        <v>2.8135078425481908E-3</v>
      </c>
      <c r="Q35" s="91">
        <v>2.443957496400806E-3</v>
      </c>
      <c r="R35" s="91">
        <v>2.4905953555738325E-3</v>
      </c>
      <c r="S35" s="91">
        <v>-1.1721127970693024E-3</v>
      </c>
      <c r="T35" s="91">
        <v>3.5956051953041079E-3</v>
      </c>
      <c r="U35" s="114">
        <v>41635</v>
      </c>
      <c r="V35" s="91"/>
      <c r="W35" s="91"/>
      <c r="Y35" s="18"/>
    </row>
    <row r="36" spans="5:25" x14ac:dyDescent="0.2">
      <c r="E36" s="114">
        <v>41634</v>
      </c>
      <c r="F36" s="110">
        <v>1.7588467720608267E-4</v>
      </c>
      <c r="G36" s="110">
        <v>7.9279126912324945E-4</v>
      </c>
      <c r="H36" s="110">
        <v>8.0241737836229347E-3</v>
      </c>
      <c r="I36" s="110">
        <v>-6.9987086481803898E-3</v>
      </c>
      <c r="J36" s="109">
        <v>7.1948401731967559E-4</v>
      </c>
      <c r="K36" s="26">
        <f t="array" ref="K36">SQRT(MMULT(MMULT(TRANSPOSE($A$2:$A$6),MMULT(TRANSPOSE(EXP(F37:$J$516)-1),EXP(F37:$J$516)-1)/COUNTA(J37:$J$516)),$A$2:$A$6))*_xlfn.NORM.S.INV($E$3)</f>
        <v>-1.6694619028539085E-2</v>
      </c>
      <c r="L36">
        <f t="shared" si="0"/>
        <v>0</v>
      </c>
      <c r="M36" s="18">
        <f t="array" ref="M36">SQRT(MMULT(MMULT(TRANSPOSE($A$2:$A$6),MMULT(TRANSPOSE(EXP(F37:J288)-1),EXP(F37:J288)-1)/COUNTA(J37:J288)),$A$2:$A$6))*_xlfn.NORM.S.INV($E$3)</f>
        <v>-1.409521801448904E-2</v>
      </c>
      <c r="N36">
        <f t="shared" si="1"/>
        <v>0</v>
      </c>
      <c r="O36" s="52">
        <f t="shared" si="2"/>
        <v>1.087245542193398E-3</v>
      </c>
      <c r="P36" s="91">
        <v>1.7590014582280489E-4</v>
      </c>
      <c r="Q36" s="91">
        <v>7.931056111851742E-4</v>
      </c>
      <c r="R36" s="91">
        <v>8.0564537483285292E-3</v>
      </c>
      <c r="S36" s="91">
        <v>-6.9742747220156165E-3</v>
      </c>
      <c r="T36" s="91">
        <v>7.1974290803078489E-4</v>
      </c>
      <c r="U36" s="114">
        <v>41634</v>
      </c>
      <c r="V36" s="91"/>
      <c r="W36" s="91"/>
      <c r="Y36" s="18"/>
    </row>
    <row r="37" spans="5:25" x14ac:dyDescent="0.2">
      <c r="E37" s="114">
        <v>41633</v>
      </c>
      <c r="F37" s="110">
        <v>-2.5697193212233342E-2</v>
      </c>
      <c r="G37" s="110">
        <v>2.8465463803049045E-3</v>
      </c>
      <c r="H37" s="110">
        <v>-7.5866331623558614E-4</v>
      </c>
      <c r="I37" s="110">
        <v>-3.1934165663912487E-3</v>
      </c>
      <c r="J37" s="109">
        <v>9.6408377061863761E-3</v>
      </c>
      <c r="K37" s="26">
        <f t="array" ref="K37">SQRT(MMULT(MMULT(TRANSPOSE($A$2:$A$6),MMULT(TRANSPOSE(EXP(F38:$J$516)-1),EXP(F38:$J$516)-1)/COUNTA(J38:$J$516)),$A$2:$A$6))*_xlfn.NORM.S.INV($E$3)</f>
        <v>-1.6708879149847668E-2</v>
      </c>
      <c r="L37">
        <f t="shared" si="0"/>
        <v>0</v>
      </c>
      <c r="M37" s="18">
        <f t="array" ref="M37">SQRT(MMULT(MMULT(TRANSPOSE($A$2:$A$6),MMULT(TRANSPOSE(EXP(F38:J289)-1),EXP(F38:J289)-1)/COUNTA(J38:J289)),$A$2:$A$6))*_xlfn.NORM.S.INV($E$3)</f>
        <v>-1.4088140621873359E-2</v>
      </c>
      <c r="N37">
        <f t="shared" si="1"/>
        <v>0</v>
      </c>
      <c r="O37" s="52">
        <f t="shared" si="2"/>
        <v>-3.0560609163518692E-3</v>
      </c>
      <c r="P37" s="91">
        <v>-2.5369830438706331E-2</v>
      </c>
      <c r="Q37" s="91">
        <v>2.8506016403682111E-3</v>
      </c>
      <c r="R37" s="91">
        <v>-7.5837560398539505E-4</v>
      </c>
      <c r="S37" s="91">
        <v>-3.188323035072993E-3</v>
      </c>
      <c r="T37" s="91">
        <v>9.6874602884926553E-3</v>
      </c>
      <c r="U37" s="114">
        <v>41633</v>
      </c>
      <c r="V37" s="91"/>
      <c r="W37" s="91"/>
      <c r="Y37" s="18"/>
    </row>
    <row r="38" spans="5:25" x14ac:dyDescent="0.2">
      <c r="E38" s="114">
        <v>41629</v>
      </c>
      <c r="F38" s="110">
        <v>0</v>
      </c>
      <c r="G38" s="110">
        <v>2.1235389961346746E-3</v>
      </c>
      <c r="H38" s="110">
        <v>-2.5053321844591588E-3</v>
      </c>
      <c r="I38" s="110">
        <v>-3.3054862351344972E-3</v>
      </c>
      <c r="J38" s="109">
        <v>-9.4009769708299634E-3</v>
      </c>
      <c r="K38" s="26">
        <f t="array" ref="K38">SQRT(MMULT(MMULT(TRANSPOSE($A$2:$A$6),MMULT(TRANSPOSE(EXP(F39:$J$516)-1),EXP(F39:$J$516)-1)/COUNTA(J39:$J$516)),$A$2:$A$6))*_xlfn.NORM.S.INV($E$3)</f>
        <v>-1.6724490571352155E-2</v>
      </c>
      <c r="L38">
        <f t="shared" si="0"/>
        <v>0</v>
      </c>
      <c r="M38" s="18">
        <f t="array" ref="M38">SQRT(MMULT(MMULT(TRANSPOSE($A$2:$A$6),MMULT(TRANSPOSE(EXP(F39:J290)-1),EXP(F39:J290)-1)/COUNTA(J39:J290)),$A$2:$A$6))*_xlfn.NORM.S.INV($E$3)</f>
        <v>-1.4083960237765215E-2</v>
      </c>
      <c r="N38">
        <f t="shared" si="1"/>
        <v>0</v>
      </c>
      <c r="O38" s="52">
        <f t="shared" si="2"/>
        <v>-2.3425568008157869E-3</v>
      </c>
      <c r="P38" s="91">
        <v>0</v>
      </c>
      <c r="Q38" s="91">
        <v>2.1257953019038212E-3</v>
      </c>
      <c r="R38" s="91">
        <v>-2.5021964590065116E-3</v>
      </c>
      <c r="S38" s="91">
        <v>-3.3000291299604134E-3</v>
      </c>
      <c r="T38" s="91">
        <v>-9.3569259358242673E-3</v>
      </c>
      <c r="U38" s="114">
        <v>41629</v>
      </c>
      <c r="V38" s="91"/>
      <c r="W38" s="91"/>
      <c r="Y38" s="18"/>
    </row>
    <row r="39" spans="5:25" x14ac:dyDescent="0.2">
      <c r="E39" s="114">
        <v>41628</v>
      </c>
      <c r="F39" s="110">
        <v>3.7783606224810803E-3</v>
      </c>
      <c r="G39" s="110">
        <v>-6.0933000092916866E-3</v>
      </c>
      <c r="H39" s="110">
        <v>-1.8605154248047737E-3</v>
      </c>
      <c r="I39" s="110">
        <v>-1.2402129085793377E-3</v>
      </c>
      <c r="J39" s="109">
        <v>1.7669316864691045E-2</v>
      </c>
      <c r="K39" s="26">
        <f t="array" ref="K39">SQRT(MMULT(MMULT(TRANSPOSE($A$2:$A$6),MMULT(TRANSPOSE(EXP(F40:$J$516)-1),EXP(F40:$J$516)-1)/COUNTA(J40:$J$516)),$A$2:$A$6))*_xlfn.NORM.S.INV($E$3)</f>
        <v>-1.6741047240077439E-2</v>
      </c>
      <c r="L39">
        <f t="shared" si="0"/>
        <v>0</v>
      </c>
      <c r="M39" s="18">
        <f t="array" ref="M39">SQRT(MMULT(MMULT(TRANSPOSE($A$2:$A$6),MMULT(TRANSPOSE(EXP(F40:J291)-1),EXP(F40:J291)-1)/COUNTA(J40:J291)),$A$2:$A$6))*_xlfn.NORM.S.INV($E$3)</f>
        <v>-1.4081800276568022E-2</v>
      </c>
      <c r="N39">
        <f t="shared" si="1"/>
        <v>0</v>
      </c>
      <c r="O39" s="52">
        <f t="shared" si="2"/>
        <v>1.6876230811338554E-3</v>
      </c>
      <c r="P39" s="91">
        <v>3.7855076254611486E-3</v>
      </c>
      <c r="Q39" s="91">
        <v>-6.0747735050722396E-3</v>
      </c>
      <c r="R39" s="91">
        <v>-1.8587857388505657E-3</v>
      </c>
      <c r="S39" s="91">
        <v>-1.239444162385861E-3</v>
      </c>
      <c r="T39" s="91">
        <v>1.7826342727110811E-2</v>
      </c>
      <c r="U39" s="114">
        <v>41628</v>
      </c>
      <c r="V39" s="91"/>
      <c r="W39" s="91"/>
      <c r="Y39" s="18"/>
    </row>
    <row r="40" spans="5:25" x14ac:dyDescent="0.2">
      <c r="E40" s="114">
        <v>41627</v>
      </c>
      <c r="F40" s="110">
        <v>-1.0890376272136451E-3</v>
      </c>
      <c r="G40" s="110">
        <v>-1.5172893699180907E-3</v>
      </c>
      <c r="H40" s="110">
        <v>-7.0610343704664777E-3</v>
      </c>
      <c r="I40" s="110">
        <v>-5.3662073833030252E-3</v>
      </c>
      <c r="J40" s="109">
        <v>7.5991153093082518E-3</v>
      </c>
      <c r="K40" s="26">
        <f t="array" ref="K40">SQRT(MMULT(MMULT(TRANSPOSE($A$2:$A$6),MMULT(TRANSPOSE(EXP(F41:$J$516)-1),EXP(F41:$J$516)-1)/COUNTA(J41:$J$516)),$A$2:$A$6))*_xlfn.NORM.S.INV($E$3)</f>
        <v>-1.6757326517534123E-2</v>
      </c>
      <c r="L40">
        <f t="shared" si="0"/>
        <v>0</v>
      </c>
      <c r="M40" s="18">
        <f t="array" ref="M40">SQRT(MMULT(MMULT(TRANSPOSE($A$2:$A$6),MMULT(TRANSPOSE(EXP(F41:J292)-1),EXP(F41:J292)-1)/COUNTA(J41:J292)),$A$2:$A$6))*_xlfn.NORM.S.INV($E$3)</f>
        <v>-1.408882915552445E-2</v>
      </c>
      <c r="N40">
        <f t="shared" si="1"/>
        <v>0</v>
      </c>
      <c r="O40" s="52">
        <f t="shared" si="2"/>
        <v>-1.9550713677651127E-3</v>
      </c>
      <c r="P40" s="91">
        <v>-1.0884448409452796E-3</v>
      </c>
      <c r="Q40" s="91">
        <v>-1.5161388683568866E-3</v>
      </c>
      <c r="R40" s="91">
        <v>-7.0361638389302428E-3</v>
      </c>
      <c r="S40" s="91">
        <v>-5.3518350123293867E-3</v>
      </c>
      <c r="T40" s="91">
        <v>7.6280618623258967E-3</v>
      </c>
      <c r="U40" s="114">
        <v>41627</v>
      </c>
      <c r="V40" s="91"/>
      <c r="W40" s="91"/>
      <c r="Y40" s="18"/>
    </row>
    <row r="41" spans="5:25" x14ac:dyDescent="0.2">
      <c r="E41" s="114">
        <v>41626</v>
      </c>
      <c r="F41" s="110">
        <v>-1.071381056744819E-2</v>
      </c>
      <c r="G41" s="110">
        <v>-9.4490157600751155E-3</v>
      </c>
      <c r="H41" s="110">
        <v>-4.6607098640661111E-3</v>
      </c>
      <c r="I41" s="110">
        <v>-6.0153832926813132E-3</v>
      </c>
      <c r="J41" s="109">
        <v>-4.9089772110956125E-3</v>
      </c>
      <c r="K41" s="26">
        <f t="array" ref="K41">SQRT(MMULT(MMULT(TRANSPOSE($A$2:$A$6),MMULT(TRANSPOSE(EXP(F42:$J$516)-1),EXP(F42:$J$516)-1)/COUNTA(J42:$J$516)),$A$2:$A$6))*_xlfn.NORM.S.INV($E$3)</f>
        <v>-1.6758013302825305E-2</v>
      </c>
      <c r="L41">
        <f t="shared" si="0"/>
        <v>0</v>
      </c>
      <c r="M41" s="18">
        <f t="array" ref="M41">SQRT(MMULT(MMULT(TRANSPOSE($A$2:$A$6),MMULT(TRANSPOSE(EXP(F42:J293)-1),EXP(F42:J293)-1)/COUNTA(J42:J293)),$A$2:$A$6))*_xlfn.NORM.S.INV($E$3)</f>
        <v>-1.4052272042293305E-2</v>
      </c>
      <c r="N41">
        <f t="shared" si="1"/>
        <v>0</v>
      </c>
      <c r="O41" s="52">
        <f t="shared" si="2"/>
        <v>-7.0616514987195964E-3</v>
      </c>
      <c r="P41" s="91">
        <v>-1.0656622116634762E-2</v>
      </c>
      <c r="Q41" s="91">
        <v>-9.4045140866286792E-3</v>
      </c>
      <c r="R41" s="91">
        <v>-4.6498656096967128E-3</v>
      </c>
      <c r="S41" s="91">
        <v>-5.9973270977218274E-3</v>
      </c>
      <c r="T41" s="91">
        <v>-4.8969478744289585E-3</v>
      </c>
      <c r="U41" s="114">
        <v>41626</v>
      </c>
      <c r="V41" s="91"/>
      <c r="W41" s="91"/>
      <c r="Y41" s="18"/>
    </row>
    <row r="42" spans="5:25" x14ac:dyDescent="0.2">
      <c r="E42" s="114">
        <v>41625</v>
      </c>
      <c r="F42" s="110">
        <v>1.3984671949069757E-2</v>
      </c>
      <c r="G42" s="110">
        <v>-1.8269760292105091E-3</v>
      </c>
      <c r="H42" s="110">
        <v>8.0416540668503994E-4</v>
      </c>
      <c r="I42" s="110">
        <v>1.2095503402090433E-2</v>
      </c>
      <c r="J42" s="109">
        <v>1.3806790072461682E-2</v>
      </c>
      <c r="K42" s="26">
        <f t="array" ref="K42">SQRT(MMULT(MMULT(TRANSPOSE($A$2:$A$6),MMULT(TRANSPOSE(EXP(F43:$J$516)-1),EXP(F43:$J$516)-1)/COUNTA(J43:$J$516)),$A$2:$A$6))*_xlfn.NORM.S.INV($E$3)</f>
        <v>-1.6759526591891394E-2</v>
      </c>
      <c r="L42">
        <f t="shared" si="0"/>
        <v>0</v>
      </c>
      <c r="M42" s="18">
        <f t="array" ref="M42">SQRT(MMULT(MMULT(TRANSPOSE($A$2:$A$6),MMULT(TRANSPOSE(EXP(F43:J294)-1),EXP(F43:J294)-1)/COUNTA(J43:J294)),$A$2:$A$6))*_xlfn.NORM.S.INV($E$3)</f>
        <v>-1.4019062499454322E-2</v>
      </c>
      <c r="N42">
        <f t="shared" si="1"/>
        <v>0</v>
      </c>
      <c r="O42" s="52">
        <f t="shared" si="2"/>
        <v>6.8883225490828145E-3</v>
      </c>
      <c r="P42" s="91">
        <v>1.4082914904795629E-2</v>
      </c>
      <c r="Q42" s="91">
        <v>-1.8253081244001823E-3</v>
      </c>
      <c r="R42" s="91">
        <v>8.0448883437633789E-4</v>
      </c>
      <c r="S42" s="91">
        <v>1.2168949828477826E-2</v>
      </c>
      <c r="T42" s="91">
        <v>1.3902543975691461E-2</v>
      </c>
      <c r="U42" s="114">
        <v>41625</v>
      </c>
      <c r="V42" s="91"/>
      <c r="W42" s="91"/>
      <c r="Y42" s="18"/>
    </row>
    <row r="43" spans="5:25" x14ac:dyDescent="0.2">
      <c r="E43" s="114">
        <v>41622</v>
      </c>
      <c r="F43" s="110">
        <v>1.0110186505689804E-2</v>
      </c>
      <c r="G43" s="110">
        <v>9.6290238167446099E-3</v>
      </c>
      <c r="H43" s="110">
        <v>5.299539110754513E-3</v>
      </c>
      <c r="I43" s="110">
        <v>1.4233555570587433E-2</v>
      </c>
      <c r="J43" s="109">
        <v>-8.6516415830006129E-3</v>
      </c>
      <c r="K43" s="26">
        <f t="array" ref="K43">SQRT(MMULT(MMULT(TRANSPOSE($A$2:$A$6),MMULT(TRANSPOSE(EXP(F44:$J$516)-1),EXP(F44:$J$516)-1)/COUNTA(J44:$J$516)),$A$2:$A$6))*_xlfn.NORM.S.INV($E$3)</f>
        <v>-1.6763252020370833E-2</v>
      </c>
      <c r="L43">
        <f t="shared" si="0"/>
        <v>0</v>
      </c>
      <c r="M43" s="18">
        <f t="array" ref="M43">SQRT(MMULT(MMULT(TRANSPOSE($A$2:$A$6),MMULT(TRANSPOSE(EXP(F44:J295)-1),EXP(F44:J295)-1)/COUNTA(J44:J295)),$A$2:$A$6))*_xlfn.NORM.S.INV($E$3)</f>
        <v>-1.3989750974536081E-2</v>
      </c>
      <c r="N43">
        <f t="shared" si="1"/>
        <v>0</v>
      </c>
      <c r="O43" s="52">
        <f t="shared" si="2"/>
        <v>6.4020079913113086E-3</v>
      </c>
      <c r="P43" s="91">
        <v>1.0161467114418565E-2</v>
      </c>
      <c r="Q43" s="91">
        <v>9.6755320229258146E-3</v>
      </c>
      <c r="R43" s="91">
        <v>5.3136065074088634E-3</v>
      </c>
      <c r="S43" s="91">
        <v>1.4335334943480049E-2</v>
      </c>
      <c r="T43" s="91">
        <v>-8.6143238294490443E-3</v>
      </c>
      <c r="U43" s="114">
        <v>41622</v>
      </c>
      <c r="V43" s="91"/>
      <c r="W43" s="91"/>
      <c r="Y43" s="18"/>
    </row>
    <row r="44" spans="5:25" x14ac:dyDescent="0.2">
      <c r="E44" s="114">
        <v>41621</v>
      </c>
      <c r="F44" s="110">
        <v>-2.902820693798576E-4</v>
      </c>
      <c r="G44" s="110">
        <v>1.5808737692160205E-3</v>
      </c>
      <c r="H44" s="110">
        <v>-2.3651851472543833E-3</v>
      </c>
      <c r="I44" s="110">
        <v>8.1732701404815759E-3</v>
      </c>
      <c r="J44" s="109">
        <v>-4.9219753336646817E-4</v>
      </c>
      <c r="K44" s="26">
        <f t="array" ref="K44">SQRT(MMULT(MMULT(TRANSPOSE($A$2:$A$6),MMULT(TRANSPOSE(EXP(F45:$J$516)-1),EXP(F45:$J$516)-1)/COUNTA(J45:$J$516)),$A$2:$A$6))*_xlfn.NORM.S.INV($E$3)</f>
        <v>-1.6780587834661041E-2</v>
      </c>
      <c r="L44">
        <f t="shared" si="0"/>
        <v>0</v>
      </c>
      <c r="M44" s="18">
        <f t="array" ref="M44">SQRT(MMULT(MMULT(TRANSPOSE($A$2:$A$6),MMULT(TRANSPOSE(EXP(F45:J296)-1),EXP(F45:J296)-1)/COUNTA(J45:J296)),$A$2:$A$6))*_xlfn.NORM.S.INV($E$3)</f>
        <v>-1.3996188832348254E-2</v>
      </c>
      <c r="N44">
        <f t="shared" si="1"/>
        <v>0</v>
      </c>
      <c r="O44" s="52">
        <f t="shared" si="2"/>
        <v>1.0987907748441551E-3</v>
      </c>
      <c r="P44" s="91">
        <v>-2.902399416163659E-4</v>
      </c>
      <c r="Q44" s="91">
        <v>1.5821240088900179E-3</v>
      </c>
      <c r="R44" s="91">
        <v>-2.3623903007413682E-3</v>
      </c>
      <c r="S44" s="91">
        <v>8.2067624980552978E-3</v>
      </c>
      <c r="T44" s="91">
        <v>-4.920764240312625E-4</v>
      </c>
      <c r="U44" s="114">
        <v>41621</v>
      </c>
      <c r="V44" s="91"/>
      <c r="W44" s="91"/>
      <c r="Y44" s="18"/>
    </row>
    <row r="45" spans="5:25" x14ac:dyDescent="0.2">
      <c r="E45" s="114">
        <v>41620</v>
      </c>
      <c r="F45" s="110">
        <v>3.3143031023321768E-3</v>
      </c>
      <c r="G45" s="110">
        <v>-5.3255725810534742E-3</v>
      </c>
      <c r="H45" s="110">
        <v>7.634925837235451E-3</v>
      </c>
      <c r="I45" s="110">
        <v>1.2493933693934786E-4</v>
      </c>
      <c r="J45" s="109">
        <v>-2.4593760189748194E-4</v>
      </c>
      <c r="K45" s="26">
        <f t="array" ref="K45">SQRT(MMULT(MMULT(TRANSPOSE($A$2:$A$6),MMULT(TRANSPOSE(EXP(F46:$J$516)-1),EXP(F46:$J$516)-1)/COUNTA(J46:$J$516)),$A$2:$A$6))*_xlfn.NORM.S.INV($E$3)</f>
        <v>-1.6797791033135567E-2</v>
      </c>
      <c r="L45">
        <f t="shared" si="0"/>
        <v>0</v>
      </c>
      <c r="M45" s="18">
        <f t="array" ref="M45">SQRT(MMULT(MMULT(TRANSPOSE($A$2:$A$6),MMULT(TRANSPOSE(EXP(F46:J297)-1),EXP(F46:J297)-1)/COUNTA(J46:J297)),$A$2:$A$6))*_xlfn.NORM.S.INV($E$3)</f>
        <v>-1.4042397755570169E-2</v>
      </c>
      <c r="N45">
        <f t="shared" si="1"/>
        <v>0</v>
      </c>
      <c r="O45" s="52">
        <f t="shared" si="2"/>
        <v>1.3257753412639563E-3</v>
      </c>
      <c r="P45" s="91">
        <v>3.3198014776085749E-3</v>
      </c>
      <c r="Q45" s="91">
        <v>-5.3114168596509748E-3</v>
      </c>
      <c r="R45" s="91">
        <v>7.6641462012712047E-3</v>
      </c>
      <c r="S45" s="91">
        <v>1.2494714218336256E-4</v>
      </c>
      <c r="T45" s="91">
        <v>-2.4590736172458438E-4</v>
      </c>
      <c r="U45" s="114">
        <v>41620</v>
      </c>
      <c r="V45" s="91"/>
      <c r="W45" s="91"/>
      <c r="Y45" s="18"/>
    </row>
    <row r="46" spans="5:25" x14ac:dyDescent="0.2">
      <c r="E46" s="114">
        <v>41619</v>
      </c>
      <c r="F46" s="110">
        <v>-5.6335431072289674E-3</v>
      </c>
      <c r="G46" s="110">
        <v>1.0679866807471157E-2</v>
      </c>
      <c r="H46" s="110">
        <v>-5.9047202051940272E-3</v>
      </c>
      <c r="I46" s="110">
        <v>-5.9569752922238777E-4</v>
      </c>
      <c r="J46" s="109">
        <v>1.8116836956761622E-2</v>
      </c>
      <c r="K46" s="26">
        <f t="array" ref="K46">SQRT(MMULT(MMULT(TRANSPOSE($A$2:$A$6),MMULT(TRANSPOSE(EXP(F47:$J$516)-1),EXP(F47:$J$516)-1)/COUNTA(J47:$J$516)),$A$2:$A$6))*_xlfn.NORM.S.INV($E$3)</f>
        <v>-1.6812811689852158E-2</v>
      </c>
      <c r="L46">
        <f t="shared" si="0"/>
        <v>0</v>
      </c>
      <c r="M46" s="18">
        <f t="array" ref="M46">SQRT(MMULT(MMULT(TRANSPOSE($A$2:$A$6),MMULT(TRANSPOSE(EXP(F47:J298)-1),EXP(F47:J298)-1)/COUNTA(J47:J298)),$A$2:$A$6))*_xlfn.NORM.S.INV($E$3)</f>
        <v>-1.40360572736797E-2</v>
      </c>
      <c r="N46">
        <f t="shared" si="1"/>
        <v>0</v>
      </c>
      <c r="O46" s="52">
        <f t="shared" si="2"/>
        <v>2.8798814129621089E-3</v>
      </c>
      <c r="P46" s="91">
        <v>-5.6177044597839343E-3</v>
      </c>
      <c r="Q46" s="91">
        <v>1.0737100151685608E-2</v>
      </c>
      <c r="R46" s="91">
        <v>-5.8873216063064504E-3</v>
      </c>
      <c r="S46" s="91">
        <v>-5.9552013667507619E-4</v>
      </c>
      <c r="T46" s="91">
        <v>1.8281942403120643E-2</v>
      </c>
      <c r="U46" s="114">
        <v>41619</v>
      </c>
      <c r="V46" s="91"/>
      <c r="W46" s="91"/>
      <c r="Y46" s="18"/>
    </row>
    <row r="47" spans="5:25" x14ac:dyDescent="0.2">
      <c r="E47" s="114">
        <v>41618</v>
      </c>
      <c r="F47" s="110">
        <v>1.929668917872919E-2</v>
      </c>
      <c r="G47" s="110">
        <v>6.5831449817928571E-3</v>
      </c>
      <c r="H47" s="110">
        <v>5.7724853612816252E-4</v>
      </c>
      <c r="I47" s="110">
        <v>3.8976321038706381E-3</v>
      </c>
      <c r="J47" s="109">
        <v>7.2893366724778559E-3</v>
      </c>
      <c r="K47" s="26">
        <f t="array" ref="K47">SQRT(MMULT(MMULT(TRANSPOSE($A$2:$A$6),MMULT(TRANSPOSE(EXP(F48:$J$516)-1),EXP(F48:$J$516)-1)/COUNTA(J48:$J$516)),$A$2:$A$6))*_xlfn.NORM.S.INV($E$3)</f>
        <v>-1.6813673617425355E-2</v>
      </c>
      <c r="L47">
        <f t="shared" si="0"/>
        <v>0</v>
      </c>
      <c r="M47" s="18">
        <f t="array" ref="M47">SQRT(MMULT(MMULT(TRANSPOSE($A$2:$A$6),MMULT(TRANSPOSE(EXP(F48:J299)-1),EXP(F48:J299)-1)/COUNTA(J48:J299)),$A$2:$A$6))*_xlfn.NORM.S.INV($E$3)</f>
        <v>-1.4024617081232982E-2</v>
      </c>
      <c r="N47">
        <f t="shared" si="1"/>
        <v>0</v>
      </c>
      <c r="O47" s="52">
        <f t="shared" si="2"/>
        <v>7.0512140317653769E-3</v>
      </c>
      <c r="P47" s="91">
        <v>1.9484073644610245E-2</v>
      </c>
      <c r="Q47" s="91">
        <v>6.6048615089129292E-3</v>
      </c>
      <c r="R47" s="91">
        <v>5.7741517612708293E-4</v>
      </c>
      <c r="S47" s="91">
        <v>3.90523775000573E-3</v>
      </c>
      <c r="T47" s="91">
        <v>7.315968557305208E-3</v>
      </c>
      <c r="U47" s="114">
        <v>41618</v>
      </c>
      <c r="V47" s="91"/>
      <c r="W47" s="91"/>
      <c r="Y47" s="18"/>
    </row>
    <row r="48" spans="5:25" x14ac:dyDescent="0.2">
      <c r="E48" s="114">
        <v>41615</v>
      </c>
      <c r="F48" s="110">
        <v>2.9497256347042343E-4</v>
      </c>
      <c r="G48" s="110">
        <v>2.9396424203284983E-3</v>
      </c>
      <c r="H48" s="110">
        <v>1.3870875170281015E-3</v>
      </c>
      <c r="I48" s="110">
        <v>5.9188314797665419E-3</v>
      </c>
      <c r="J48" s="109">
        <v>8.3597248940300919E-3</v>
      </c>
      <c r="K48" s="26">
        <f t="array" ref="K48">SQRT(MMULT(MMULT(TRANSPOSE($A$2:$A$6),MMULT(TRANSPOSE(EXP(F49:$J$516)-1),EXP(F49:$J$516)-1)/COUNTA(J49:$J$516)),$A$2:$A$6))*_xlfn.NORM.S.INV($E$3)</f>
        <v>-1.6827313608907778E-2</v>
      </c>
      <c r="L48">
        <f t="shared" si="0"/>
        <v>0</v>
      </c>
      <c r="M48" s="18">
        <f t="array" ref="M48">SQRT(MMULT(MMULT(TRANSPOSE($A$2:$A$6),MMULT(TRANSPOSE(EXP(F49:J300)-1),EXP(F49:J300)-1)/COUNTA(J49:J300)),$A$2:$A$6))*_xlfn.NORM.S.INV($E$3)</f>
        <v>-1.4031307884993354E-2</v>
      </c>
      <c r="N48">
        <f t="shared" si="1"/>
        <v>0</v>
      </c>
      <c r="O48" s="52">
        <f t="shared" si="2"/>
        <v>3.5434470859061506E-3</v>
      </c>
      <c r="P48" s="91">
        <v>2.9501607215487446E-4</v>
      </c>
      <c r="Q48" s="91">
        <v>2.9439674060403043E-3</v>
      </c>
      <c r="R48" s="91">
        <v>1.3880499678677882E-3</v>
      </c>
      <c r="S48" s="91">
        <v>5.9363823726492626E-3</v>
      </c>
      <c r="T48" s="91">
        <v>8.394764967915247E-3</v>
      </c>
      <c r="U48" s="114">
        <v>41615</v>
      </c>
      <c r="V48" s="91"/>
      <c r="W48" s="91"/>
      <c r="Y48" s="18"/>
    </row>
    <row r="49" spans="5:25" x14ac:dyDescent="0.2">
      <c r="E49" s="114">
        <v>41614</v>
      </c>
      <c r="F49" s="110">
        <v>1.8326564762288285E-3</v>
      </c>
      <c r="G49" s="110">
        <v>1.3676287479000824E-2</v>
      </c>
      <c r="H49" s="110">
        <v>-3.2909881272846632E-3</v>
      </c>
      <c r="I49" s="110">
        <v>1.2248225533275576E-2</v>
      </c>
      <c r="J49" s="109">
        <v>-6.8450820123242447E-3</v>
      </c>
      <c r="K49" s="26">
        <f t="array" ref="K49">SQRT(MMULT(MMULT(TRANSPOSE($A$2:$A$6),MMULT(TRANSPOSE(EXP(F50:$J$516)-1),EXP(F50:$J$516)-1)/COUNTA(J50:$J$516)),$A$2:$A$6))*_xlfn.NORM.S.INV($E$3)</f>
        <v>-1.6840869862959611E-2</v>
      </c>
      <c r="L49">
        <f t="shared" si="0"/>
        <v>0</v>
      </c>
      <c r="M49" s="18">
        <f t="array" ref="M49">SQRT(MMULT(MMULT(TRANSPOSE($A$2:$A$6),MMULT(TRANSPOSE(EXP(F50:J301)-1),EXP(F50:J301)-1)/COUNTA(J50:J301)),$A$2:$A$6))*_xlfn.NORM.S.INV($E$3)</f>
        <v>-1.4183184410053257E-2</v>
      </c>
      <c r="N49">
        <f t="shared" si="1"/>
        <v>0</v>
      </c>
      <c r="O49" s="52">
        <f t="shared" si="2"/>
        <v>3.596785065748813E-3</v>
      </c>
      <c r="P49" s="91">
        <v>1.8343368174480457E-3</v>
      </c>
      <c r="Q49" s="91">
        <v>1.377023569766056E-2</v>
      </c>
      <c r="R49" s="91">
        <v>-3.2855787615375665E-3</v>
      </c>
      <c r="S49" s="91">
        <v>1.232354223215526E-2</v>
      </c>
      <c r="T49" s="91">
        <v>-6.8217078016512556E-3</v>
      </c>
      <c r="U49" s="114">
        <v>41614</v>
      </c>
      <c r="V49" s="91"/>
      <c r="W49" s="91"/>
      <c r="Y49" s="18"/>
    </row>
    <row r="50" spans="5:25" x14ac:dyDescent="0.2">
      <c r="E50" s="114">
        <v>41613</v>
      </c>
      <c r="F50" s="110">
        <v>-3.7204766754644161E-3</v>
      </c>
      <c r="G50" s="110">
        <v>1.5655685989315778E-2</v>
      </c>
      <c r="H50" s="110">
        <v>2.8282285663399262E-3</v>
      </c>
      <c r="I50" s="110">
        <v>1.307632634693124E-2</v>
      </c>
      <c r="J50" s="109">
        <v>-3.7826455279578041E-3</v>
      </c>
      <c r="K50" s="26">
        <f t="array" ref="K50">SQRT(MMULT(MMULT(TRANSPOSE($A$2:$A$6),MMULT(TRANSPOSE(EXP(F51:$J$516)-1),EXP(F51:$J$516)-1)/COUNTA(J51:$J$516)),$A$2:$A$6))*_xlfn.NORM.S.INV($E$3)</f>
        <v>-1.6849475885610428E-2</v>
      </c>
      <c r="L50">
        <f t="shared" si="0"/>
        <v>0</v>
      </c>
      <c r="M50" s="18">
        <f t="array" ref="M50">SQRT(MMULT(MMULT(TRANSPOSE($A$2:$A$6),MMULT(TRANSPOSE(EXP(F51:J302)-1),EXP(F51:J302)-1)/COUNTA(J51:J302)),$A$2:$A$6))*_xlfn.NORM.S.INV($E$3)</f>
        <v>-1.4166634529025375E-2</v>
      </c>
      <c r="N50">
        <f t="shared" si="1"/>
        <v>0</v>
      </c>
      <c r="O50" s="52">
        <f t="shared" si="2"/>
        <v>5.2383297088049157E-3</v>
      </c>
      <c r="P50" s="91">
        <v>-3.7135642772473387E-3</v>
      </c>
      <c r="Q50" s="91">
        <v>1.5778878288253084E-2</v>
      </c>
      <c r="R50" s="91">
        <v>2.8322317778610717E-3</v>
      </c>
      <c r="S50" s="91">
        <v>1.3162195377911079E-2</v>
      </c>
      <c r="T50" s="91">
        <v>-3.7755003364441375E-3</v>
      </c>
      <c r="U50" s="114">
        <v>41613</v>
      </c>
      <c r="V50" s="91"/>
      <c r="W50" s="91"/>
      <c r="Y50" s="18"/>
    </row>
    <row r="51" spans="5:25" x14ac:dyDescent="0.2">
      <c r="E51" s="114">
        <v>41612</v>
      </c>
      <c r="F51" s="110">
        <v>-9.4276386936246483E-4</v>
      </c>
      <c r="G51" s="110">
        <v>1.1783118083957676E-2</v>
      </c>
      <c r="H51" s="110">
        <v>1.3619425431298239E-2</v>
      </c>
      <c r="I51" s="110">
        <v>6.4576869588533715E-3</v>
      </c>
      <c r="J51" s="109">
        <v>-4.5201731861298569E-3</v>
      </c>
      <c r="K51" s="26">
        <f t="array" ref="K51">SQRT(MMULT(MMULT(TRANSPOSE($A$2:$A$6),MMULT(TRANSPOSE(EXP(F52:$J$516)-1),EXP(F52:$J$516)-1)/COUNTA(J52:$J$516)),$A$2:$A$6))*_xlfn.NORM.S.INV($E$3)</f>
        <v>-1.6854034687883643E-2</v>
      </c>
      <c r="L51">
        <f t="shared" si="0"/>
        <v>0</v>
      </c>
      <c r="M51" s="18">
        <f t="array" ref="M51">SQRT(MMULT(MMULT(TRANSPOSE($A$2:$A$6),MMULT(TRANSPOSE(EXP(F52:J303)-1),EXP(F52:J303)-1)/COUNTA(J52:J303)),$A$2:$A$6))*_xlfn.NORM.S.INV($E$3)</f>
        <v>-1.4200165125925212E-2</v>
      </c>
      <c r="N51">
        <f t="shared" si="1"/>
        <v>0</v>
      </c>
      <c r="O51" s="52">
        <f t="shared" si="2"/>
        <v>6.2655988508396347E-3</v>
      </c>
      <c r="P51" s="91">
        <v>-9.4231960712820584E-4</v>
      </c>
      <c r="Q51" s="91">
        <v>1.1852812489983933E-2</v>
      </c>
      <c r="R51" s="91">
        <v>1.371259228503563E-2</v>
      </c>
      <c r="S51" s="91">
        <v>6.4785827746125513E-3</v>
      </c>
      <c r="T51" s="91">
        <v>-4.5099725786054146E-3</v>
      </c>
      <c r="U51" s="114">
        <v>41612</v>
      </c>
      <c r="V51" s="91"/>
      <c r="W51" s="91"/>
      <c r="Y51" s="18"/>
    </row>
    <row r="52" spans="5:25" x14ac:dyDescent="0.2">
      <c r="E52" s="114">
        <v>41611</v>
      </c>
      <c r="F52" s="110">
        <v>-7.3346935529539107E-3</v>
      </c>
      <c r="G52" s="110">
        <v>-4.2719742373006825E-2</v>
      </c>
      <c r="H52" s="110">
        <v>-1.2925389130661824E-2</v>
      </c>
      <c r="I52" s="110">
        <v>-1.1439495668979963E-2</v>
      </c>
      <c r="J52" s="109">
        <v>-1.0018701696615289E-3</v>
      </c>
      <c r="K52" s="26">
        <f t="array" ref="K52">SQRT(MMULT(MMULT(TRANSPOSE($A$2:$A$6),MMULT(TRANSPOSE(EXP(F53:$J$516)-1),EXP(F53:$J$516)-1)/COUNTA(J53:$J$516)),$A$2:$A$6))*_xlfn.NORM.S.INV($E$3)</f>
        <v>-1.6784089826106078E-2</v>
      </c>
      <c r="L52">
        <f t="shared" si="0"/>
        <v>0</v>
      </c>
      <c r="M52" s="18">
        <f t="array" ref="M52">SQRT(MMULT(MMULT(TRANSPOSE($A$2:$A$6),MMULT(TRANSPOSE(EXP(F53:J304)-1),EXP(F53:J304)-1)/COUNTA(J53:J304)),$A$2:$A$6))*_xlfn.NORM.S.INV($E$3)</f>
        <v>-1.4014772953651722E-2</v>
      </c>
      <c r="N52">
        <f t="shared" si="1"/>
        <v>1</v>
      </c>
      <c r="O52" s="52">
        <f t="shared" si="2"/>
        <v>-1.5944001946513471E-2</v>
      </c>
      <c r="P52" s="91">
        <v>-7.3078603327578762E-3</v>
      </c>
      <c r="Q52" s="91">
        <v>-4.1820110337147054E-2</v>
      </c>
      <c r="R52" s="91">
        <v>-1.2842215026779291E-2</v>
      </c>
      <c r="S52" s="91">
        <v>-1.1374313425822735E-2</v>
      </c>
      <c r="T52" s="91">
        <v>-1.0013684653046306E-3</v>
      </c>
      <c r="U52" s="114">
        <v>41611</v>
      </c>
      <c r="V52" s="91"/>
      <c r="W52" s="91"/>
      <c r="Y52" s="18"/>
    </row>
    <row r="53" spans="5:25" x14ac:dyDescent="0.2">
      <c r="E53" s="114">
        <v>41608</v>
      </c>
      <c r="F53" s="110">
        <v>-4.6661662295246729E-3</v>
      </c>
      <c r="G53" s="110">
        <v>-5.1970887184619903E-3</v>
      </c>
      <c r="H53" s="110">
        <v>5.2197675714841553E-3</v>
      </c>
      <c r="I53" s="110">
        <v>-1.1065382540770597E-2</v>
      </c>
      <c r="J53" s="109">
        <v>-2.9992308938553928E-3</v>
      </c>
      <c r="K53" s="26">
        <f t="array" ref="K53">SQRT(MMULT(MMULT(TRANSPOSE($A$2:$A$6),MMULT(TRANSPOSE(EXP(F54:$J$516)-1),EXP(F54:$J$516)-1)/COUNTA(J54:$J$516)),$A$2:$A$6))*_xlfn.NORM.S.INV($E$3)</f>
        <v>-1.6798731971863275E-2</v>
      </c>
      <c r="L53">
        <f t="shared" si="0"/>
        <v>0</v>
      </c>
      <c r="M53" s="18">
        <f t="array" ref="M53">SQRT(MMULT(MMULT(TRANSPOSE($A$2:$A$6),MMULT(TRANSPOSE(EXP(F54:J305)-1),EXP(F54:J305)-1)/COUNTA(J54:J305)),$A$2:$A$6))*_xlfn.NORM.S.INV($E$3)</f>
        <v>-1.4059334473470663E-2</v>
      </c>
      <c r="N53">
        <f t="shared" si="1"/>
        <v>0</v>
      </c>
      <c r="O53" s="52">
        <f t="shared" si="2"/>
        <v>-3.159888358127996E-3</v>
      </c>
      <c r="P53" s="91">
        <v>-4.6552965889724574E-3</v>
      </c>
      <c r="Q53" s="91">
        <v>-5.1836072178510495E-3</v>
      </c>
      <c r="R53" s="91">
        <v>5.2334142921390825E-3</v>
      </c>
      <c r="S53" s="91">
        <v>-1.1004386384623643E-2</v>
      </c>
      <c r="T53" s="91">
        <v>-2.9947376940484549E-3</v>
      </c>
      <c r="U53" s="114">
        <v>41608</v>
      </c>
      <c r="V53" s="91"/>
      <c r="W53" s="91"/>
      <c r="Y53" s="18"/>
    </row>
    <row r="54" spans="5:25" x14ac:dyDescent="0.2">
      <c r="E54" s="114">
        <v>41607</v>
      </c>
      <c r="F54" s="110">
        <v>1.388680797217302E-2</v>
      </c>
      <c r="G54" s="110">
        <v>1.4189305808557564E-2</v>
      </c>
      <c r="H54" s="110">
        <v>1.493944434793054E-2</v>
      </c>
      <c r="I54" s="110">
        <v>-2.4472975263255796E-4</v>
      </c>
      <c r="J54" s="109">
        <v>9.0248721130785203E-3</v>
      </c>
      <c r="K54" s="26">
        <f t="array" ref="K54">SQRT(MMULT(MMULT(TRANSPOSE($A$2:$A$6),MMULT(TRANSPOSE(EXP(F55:$J$516)-1),EXP(F55:$J$516)-1)/COUNTA(J55:$J$516)),$A$2:$A$6))*_xlfn.NORM.S.INV($E$3)</f>
        <v>-1.6775312252793908E-2</v>
      </c>
      <c r="L54">
        <f t="shared" si="0"/>
        <v>0</v>
      </c>
      <c r="M54" s="18">
        <f t="array" ref="M54">SQRT(MMULT(MMULT(TRANSPOSE($A$2:$A$6),MMULT(TRANSPOSE(EXP(F55:J306)-1),EXP(F55:J306)-1)/COUNTA(J55:J306)),$A$2:$A$6))*_xlfn.NORM.S.INV($E$3)</f>
        <v>-1.3976336056153293E-2</v>
      </c>
      <c r="N54">
        <f t="shared" si="1"/>
        <v>0</v>
      </c>
      <c r="O54" s="52">
        <f t="shared" si="2"/>
        <v>1.092098655312688E-2</v>
      </c>
      <c r="P54" s="91">
        <v>1.3983677573799147E-2</v>
      </c>
      <c r="Q54" s="91">
        <v>1.4290451839330975E-2</v>
      </c>
      <c r="R54" s="91">
        <v>1.5051595643332583E-2</v>
      </c>
      <c r="S54" s="91">
        <v>-2.4469980874941566E-4</v>
      </c>
      <c r="T54" s="91">
        <v>9.0657190584233494E-3</v>
      </c>
      <c r="U54" s="114">
        <v>41607</v>
      </c>
      <c r="V54" s="91"/>
      <c r="W54" s="91"/>
      <c r="Y54" s="18"/>
    </row>
    <row r="55" spans="5:25" x14ac:dyDescent="0.2">
      <c r="E55" s="114">
        <v>41606</v>
      </c>
      <c r="F55" s="110">
        <v>-2.0960982975648464E-2</v>
      </c>
      <c r="G55" s="110">
        <v>-3.8611177937073048E-2</v>
      </c>
      <c r="H55" s="110">
        <v>-5.3252919870679441E-3</v>
      </c>
      <c r="I55" s="110">
        <v>-2.4891753743811633E-2</v>
      </c>
      <c r="J55" s="109">
        <v>-4.7731824373937462E-3</v>
      </c>
      <c r="K55" s="26">
        <f t="array" ref="K55">SQRT(MMULT(MMULT(TRANSPOSE($A$2:$A$6),MMULT(TRANSPOSE(EXP(F56:$J$516)-1),EXP(F56:$J$516)-1)/COUNTA(J56:$J$516)),$A$2:$A$6))*_xlfn.NORM.S.INV($E$3)</f>
        <v>-1.6671759858076691E-2</v>
      </c>
      <c r="L55">
        <f t="shared" si="0"/>
        <v>1</v>
      </c>
      <c r="M55" s="18">
        <f t="array" ref="M55">SQRT(MMULT(MMULT(TRANSPOSE($A$2:$A$6),MMULT(TRANSPOSE(EXP(F56:J307)-1),EXP(F56:J307)-1)/COUNTA(J56:J307)),$A$2:$A$6))*_xlfn.NORM.S.INV($E$3)</f>
        <v>-1.3707122632888133E-2</v>
      </c>
      <c r="N55">
        <f t="shared" si="1"/>
        <v>1</v>
      </c>
      <c r="O55" s="52">
        <f t="shared" si="2"/>
        <v>-1.8628771643235221E-2</v>
      </c>
      <c r="P55" s="91">
        <v>-2.0742828474998309E-2</v>
      </c>
      <c r="Q55" s="91">
        <v>-3.7875268249473404E-2</v>
      </c>
      <c r="R55" s="91">
        <v>-5.3111377559779127E-3</v>
      </c>
      <c r="S55" s="91">
        <v>-2.4584508610884681E-2</v>
      </c>
      <c r="T55" s="91">
        <v>-4.7618089052803292E-3</v>
      </c>
      <c r="U55" s="114">
        <v>41606</v>
      </c>
      <c r="V55" s="91"/>
      <c r="W55" s="91"/>
      <c r="Y55" s="18"/>
    </row>
    <row r="56" spans="5:25" x14ac:dyDescent="0.2">
      <c r="E56" s="114">
        <v>41605</v>
      </c>
      <c r="F56" s="110">
        <v>-5.8762243282686217E-3</v>
      </c>
      <c r="G56" s="110">
        <v>7.9436847126887235E-3</v>
      </c>
      <c r="H56" s="110">
        <v>1.3987718018185481E-2</v>
      </c>
      <c r="I56" s="110">
        <v>-6.4711515359844865E-3</v>
      </c>
      <c r="J56" s="109">
        <v>9.822435080322248E-3</v>
      </c>
      <c r="K56" s="26">
        <f t="array" ref="K56">SQRT(MMULT(MMULT(TRANSPOSE($A$2:$A$6),MMULT(TRANSPOSE(EXP(F57:$J$516)-1),EXP(F57:$J$516)-1)/COUNTA(J57:$J$516)),$A$2:$A$6))*_xlfn.NORM.S.INV($E$3)</f>
        <v>-1.6681955901414074E-2</v>
      </c>
      <c r="L56">
        <f t="shared" si="0"/>
        <v>0</v>
      </c>
      <c r="M56" s="18">
        <f t="array" ref="M56">SQRT(MMULT(MMULT(TRANSPOSE($A$2:$A$6),MMULT(TRANSPOSE(EXP(F57:J308)-1),EXP(F57:J308)-1)/COUNTA(J57:J308)),$A$2:$A$6))*_xlfn.NORM.S.INV($E$3)</f>
        <v>-1.3702447428633593E-2</v>
      </c>
      <c r="N56">
        <f t="shared" si="1"/>
        <v>0</v>
      </c>
      <c r="O56" s="52">
        <f t="shared" si="2"/>
        <v>4.738447629102565E-3</v>
      </c>
      <c r="P56" s="91">
        <v>-5.8589930901519205E-3</v>
      </c>
      <c r="Q56" s="91">
        <v>7.9753194861715837E-3</v>
      </c>
      <c r="R56" s="91">
        <v>1.4086003876148112E-2</v>
      </c>
      <c r="S56" s="91">
        <v>-6.4502587260224509E-3</v>
      </c>
      <c r="T56" s="91">
        <v>9.8708335295245586E-3</v>
      </c>
      <c r="U56" s="114">
        <v>41605</v>
      </c>
      <c r="V56" s="91"/>
      <c r="W56" s="91"/>
      <c r="Y56" s="18"/>
    </row>
    <row r="57" spans="5:25" x14ac:dyDescent="0.2">
      <c r="E57" s="114">
        <v>41604</v>
      </c>
      <c r="F57" s="110">
        <v>-5.0421187760281341E-3</v>
      </c>
      <c r="G57" s="110">
        <v>1.5047824293905742E-3</v>
      </c>
      <c r="H57" s="110">
        <v>-8.872650035515044E-4</v>
      </c>
      <c r="I57" s="110">
        <v>1.2984569011764925E-2</v>
      </c>
      <c r="J57" s="109">
        <v>-1.3574915293887612E-2</v>
      </c>
      <c r="K57" s="26">
        <f t="array" ref="K57">SQRT(MMULT(MMULT(TRANSPOSE($A$2:$A$6),MMULT(TRANSPOSE(EXP(F58:$J$516)-1),EXP(F58:$J$516)-1)/COUNTA(J58:$J$516)),$A$2:$A$6))*_xlfn.NORM.S.INV($E$3)</f>
        <v>-1.6699927169304157E-2</v>
      </c>
      <c r="L57">
        <f t="shared" si="0"/>
        <v>0</v>
      </c>
      <c r="M57" s="18">
        <f t="array" ref="M57">SQRT(MMULT(MMULT(TRANSPOSE($A$2:$A$6),MMULT(TRANSPOSE(EXP(F58:J309)-1),EXP(F58:J309)-1)/COUNTA(J58:J309)),$A$2:$A$6))*_xlfn.NORM.S.INV($E$3)</f>
        <v>-1.3714374403534889E-2</v>
      </c>
      <c r="N57">
        <f t="shared" si="1"/>
        <v>0</v>
      </c>
      <c r="O57" s="52">
        <f t="shared" si="2"/>
        <v>-7.3539404445227682E-4</v>
      </c>
      <c r="P57" s="91">
        <v>-5.0294286325146542E-3</v>
      </c>
      <c r="Q57" s="91">
        <v>1.5059151825815853E-3</v>
      </c>
      <c r="R57" s="91">
        <v>-8.8687150034738593E-4</v>
      </c>
      <c r="S57" s="91">
        <v>1.3069234579754729E-2</v>
      </c>
      <c r="T57" s="91">
        <v>-1.3483191647274073E-2</v>
      </c>
      <c r="U57" s="114">
        <v>41604</v>
      </c>
      <c r="V57" s="91"/>
      <c r="W57" s="91"/>
      <c r="Y57" s="18"/>
    </row>
    <row r="58" spans="5:25" x14ac:dyDescent="0.2">
      <c r="E58" s="114">
        <v>41601</v>
      </c>
      <c r="F58" s="110">
        <v>5.7188103916215133E-5</v>
      </c>
      <c r="G58" s="110">
        <v>9.8030860124279449E-3</v>
      </c>
      <c r="H58" s="110">
        <v>3.5483543168588085E-4</v>
      </c>
      <c r="I58" s="110">
        <v>4.4785698466935416E-3</v>
      </c>
      <c r="J58" s="109">
        <v>6.764595602507785E-3</v>
      </c>
      <c r="K58" s="26">
        <f t="array" ref="K58">SQRT(MMULT(MMULT(TRANSPOSE($A$2:$A$6),MMULT(TRANSPOSE(EXP(F59:$J$516)-1),EXP(F59:$J$516)-1)/COUNTA(J59:$J$516)),$A$2:$A$6))*_xlfn.NORM.S.INV($E$3)</f>
        <v>-1.6711829637264159E-2</v>
      </c>
      <c r="L58">
        <f t="shared" si="0"/>
        <v>0</v>
      </c>
      <c r="M58" s="18">
        <f t="array" ref="M58">SQRT(MMULT(MMULT(TRANSPOSE($A$2:$A$6),MMULT(TRANSPOSE(EXP(F59:J310)-1),EXP(F59:J310)-1)/COUNTA(J59:J310)),$A$2:$A$6))*_xlfn.NORM.S.INV($E$3)</f>
        <v>-1.3721691587487631E-2</v>
      </c>
      <c r="N58">
        <f t="shared" si="1"/>
        <v>0</v>
      </c>
      <c r="O58" s="52">
        <f t="shared" si="2"/>
        <v>4.2281334264221582E-3</v>
      </c>
      <c r="P58" s="91">
        <v>5.7189739187002431E-5</v>
      </c>
      <c r="Q58" s="91">
        <v>9.8512936592418665E-3</v>
      </c>
      <c r="R58" s="91">
        <v>3.5489839322444539E-4</v>
      </c>
      <c r="S58" s="91">
        <v>4.4886136289585821E-3</v>
      </c>
      <c r="T58" s="91">
        <v>6.7875271577448881E-3</v>
      </c>
      <c r="U58" s="114">
        <v>41601</v>
      </c>
      <c r="V58" s="91"/>
      <c r="W58" s="91"/>
      <c r="Y58" s="18"/>
    </row>
    <row r="59" spans="5:25" x14ac:dyDescent="0.2">
      <c r="E59" s="114">
        <v>41599</v>
      </c>
      <c r="F59" s="110">
        <v>1.0456799412486261E-2</v>
      </c>
      <c r="G59" s="110">
        <v>-8.2961353707735642E-3</v>
      </c>
      <c r="H59" s="110">
        <v>4.446373917395682E-3</v>
      </c>
      <c r="I59" s="110">
        <v>1.4199534224703441E-3</v>
      </c>
      <c r="J59" s="109">
        <v>1.6474520826379953E-2</v>
      </c>
      <c r="K59" s="26">
        <f t="array" ref="K59">SQRT(MMULT(MMULT(TRANSPOSE($A$2:$A$6),MMULT(TRANSPOSE(EXP(F60:$J$516)-1),EXP(F60:$J$516)-1)/COUNTA(J60:$J$516)),$A$2:$A$6))*_xlfn.NORM.S.INV($E$3)</f>
        <v>-1.6723655120964825E-2</v>
      </c>
      <c r="L59">
        <f t="shared" si="0"/>
        <v>0</v>
      </c>
      <c r="M59" s="18">
        <f t="array" ref="M59">SQRT(MMULT(MMULT(TRANSPOSE($A$2:$A$6),MMULT(TRANSPOSE(EXP(F60:J311)-1),EXP(F60:J311)-1)/COUNTA(J60:J311)),$A$2:$A$6))*_xlfn.NORM.S.INV($E$3)</f>
        <v>-1.3708155495681471E-2</v>
      </c>
      <c r="N59">
        <f t="shared" si="1"/>
        <v>0</v>
      </c>
      <c r="O59" s="52">
        <f t="shared" si="2"/>
        <v>4.2682066557860662E-3</v>
      </c>
      <c r="P59" s="91">
        <v>1.051166280453586E-2</v>
      </c>
      <c r="Q59" s="91">
        <v>-8.2618174074586825E-3</v>
      </c>
      <c r="R59" s="91">
        <v>4.4562737051834223E-3</v>
      </c>
      <c r="S59" s="91">
        <v>1.4209620336684825E-3</v>
      </c>
      <c r="T59" s="91">
        <v>1.6610974048554938E-2</v>
      </c>
      <c r="U59" s="114">
        <v>41599</v>
      </c>
      <c r="V59" s="91"/>
      <c r="W59" s="91"/>
      <c r="Y59" s="18"/>
    </row>
    <row r="60" spans="5:25" x14ac:dyDescent="0.2">
      <c r="E60" s="114">
        <v>41598</v>
      </c>
      <c r="F60" s="110">
        <v>1.8419685891724959E-2</v>
      </c>
      <c r="G60" s="110">
        <v>1.9532526893557344E-2</v>
      </c>
      <c r="H60" s="110">
        <v>8.1735574795101362E-3</v>
      </c>
      <c r="I60" s="110">
        <v>1.569540765546577E-2</v>
      </c>
      <c r="J60" s="109">
        <v>3.3280541237593383E-3</v>
      </c>
      <c r="K60" s="26">
        <f t="array" ref="K60">SQRT(MMULT(MMULT(TRANSPOSE($A$2:$A$6),MMULT(TRANSPOSE(EXP(F61:$J$516)-1),EXP(F61:$J$516)-1)/COUNTA(J61:$J$516)),$A$2:$A$6))*_xlfn.NORM.S.INV($E$3)</f>
        <v>-1.6680563498931242E-2</v>
      </c>
      <c r="L60">
        <f t="shared" si="0"/>
        <v>0</v>
      </c>
      <c r="M60" s="18">
        <f t="array" ref="M60">SQRT(MMULT(MMULT(TRANSPOSE($A$2:$A$6),MMULT(TRANSPOSE(EXP(F61:J312)-1),EXP(F61:J312)-1)/COUNTA(J61:J312)),$A$2:$A$6))*_xlfn.NORM.S.INV($E$3)</f>
        <v>-1.3651124284230282E-2</v>
      </c>
      <c r="N60">
        <f t="shared" si="1"/>
        <v>0</v>
      </c>
      <c r="O60" s="52">
        <f t="shared" si="2"/>
        <v>1.3151600805411974E-2</v>
      </c>
      <c r="P60" s="91">
        <v>1.8590374706709767E-2</v>
      </c>
      <c r="Q60" s="91">
        <v>1.9724534792631587E-2</v>
      </c>
      <c r="R60" s="91">
        <v>8.207052195248643E-3</v>
      </c>
      <c r="S60" s="91">
        <v>1.5819227519102697E-2</v>
      </c>
      <c r="T60" s="91">
        <v>3.3335982445565904E-3</v>
      </c>
      <c r="U60" s="114">
        <v>41598</v>
      </c>
      <c r="V60" s="91"/>
      <c r="W60" s="91"/>
      <c r="Y60" s="18"/>
    </row>
    <row r="61" spans="5:25" x14ac:dyDescent="0.2">
      <c r="E61" s="114">
        <v>41597</v>
      </c>
      <c r="F61" s="110">
        <v>-9.99504872997072E-4</v>
      </c>
      <c r="G61" s="110">
        <v>3.6170172527634245E-3</v>
      </c>
      <c r="H61" s="110">
        <v>1.2588356532526239E-3</v>
      </c>
      <c r="I61" s="110">
        <v>-6.9696438974821591E-4</v>
      </c>
      <c r="J61" s="109">
        <v>-2.3050613008825283E-3</v>
      </c>
      <c r="K61" s="26">
        <f t="array" ref="K61">SQRT(MMULT(MMULT(TRANSPOSE($A$2:$A$6),MMULT(TRANSPOSE(EXP(F62:$J$516)-1),EXP(F62:$J$516)-1)/COUNTA(J62:$J$516)),$A$2:$A$6))*_xlfn.NORM.S.INV($E$3)</f>
        <v>-1.6698822258073637E-2</v>
      </c>
      <c r="L61">
        <f t="shared" si="0"/>
        <v>0</v>
      </c>
      <c r="M61" s="18">
        <f t="array" ref="M61">SQRT(MMULT(MMULT(TRANSPOSE($A$2:$A$6),MMULT(TRANSPOSE(EXP(F62:J313)-1),EXP(F62:J313)-1)/COUNTA(J62:J313)),$A$2:$A$6))*_xlfn.NORM.S.INV($E$3)</f>
        <v>-1.3651034524772615E-2</v>
      </c>
      <c r="N61">
        <f t="shared" si="1"/>
        <v>0</v>
      </c>
      <c r="O61" s="52">
        <f t="shared" si="2"/>
        <v>4.1545170667717566E-4</v>
      </c>
      <c r="P61" s="91">
        <v>-9.990055343791493E-4</v>
      </c>
      <c r="Q61" s="91">
        <v>3.6235665535975237E-3</v>
      </c>
      <c r="R61" s="91">
        <v>1.2596283194308278E-3</v>
      </c>
      <c r="S61" s="91">
        <v>-6.9672156648425965E-4</v>
      </c>
      <c r="T61" s="91">
        <v>-2.3024066871563109E-3</v>
      </c>
      <c r="U61" s="114">
        <v>41597</v>
      </c>
      <c r="V61" s="91"/>
      <c r="W61" s="91"/>
      <c r="Y61" s="18"/>
    </row>
    <row r="62" spans="5:25" x14ac:dyDescent="0.2">
      <c r="E62" s="114">
        <v>41594</v>
      </c>
      <c r="F62" s="110">
        <v>-5.5678481211623963E-3</v>
      </c>
      <c r="G62" s="110">
        <v>-8.7522344259105406E-3</v>
      </c>
      <c r="H62" s="110">
        <v>-8.1838047861537942E-3</v>
      </c>
      <c r="I62" s="110">
        <v>-1.3072947134185914E-2</v>
      </c>
      <c r="J62" s="109">
        <v>8.219771168821343E-3</v>
      </c>
      <c r="K62" s="26">
        <f t="array" ref="K62">SQRT(MMULT(MMULT(TRANSPOSE($A$2:$A$6),MMULT(TRANSPOSE(EXP(F63:$J$516)-1),EXP(F63:$J$516)-1)/COUNTA(J63:$J$516)),$A$2:$A$6))*_xlfn.NORM.S.INV($E$3)</f>
        <v>-1.6704834430016132E-2</v>
      </c>
      <c r="L62">
        <f t="shared" si="0"/>
        <v>0</v>
      </c>
      <c r="M62" s="18">
        <f t="array" ref="M62">SQRT(MMULT(MMULT(TRANSPOSE($A$2:$A$6),MMULT(TRANSPOSE(EXP(F63:J314)-1),EXP(F63:J314)-1)/COUNTA(J63:J314)),$A$2:$A$6))*_xlfn.NORM.S.INV($E$3)</f>
        <v>-1.3636334901217994E-2</v>
      </c>
      <c r="N62">
        <f t="shared" si="1"/>
        <v>0</v>
      </c>
      <c r="O62" s="52">
        <f t="shared" si="2"/>
        <v>-5.8888160853726307E-3</v>
      </c>
      <c r="P62" s="91">
        <v>-5.5523763828935202E-3</v>
      </c>
      <c r="Q62" s="91">
        <v>-8.7140451173272071E-3</v>
      </c>
      <c r="R62" s="91">
        <v>-8.1504086204283732E-3</v>
      </c>
      <c r="S62" s="91">
        <v>-1.2987867312348689E-2</v>
      </c>
      <c r="T62" s="91">
        <v>8.2536462393532073E-3</v>
      </c>
      <c r="U62" s="114">
        <v>41594</v>
      </c>
      <c r="V62" s="91"/>
      <c r="W62" s="91"/>
      <c r="Y62" s="18"/>
    </row>
    <row r="63" spans="5:25" x14ac:dyDescent="0.2">
      <c r="E63" s="114">
        <v>41593</v>
      </c>
      <c r="F63" s="110">
        <v>1.1876414138870261E-2</v>
      </c>
      <c r="G63" s="110">
        <v>1.3393414890923716E-2</v>
      </c>
      <c r="H63" s="110">
        <v>4.5914399460743813E-3</v>
      </c>
      <c r="I63" s="110">
        <v>1.1288685876509443E-2</v>
      </c>
      <c r="J63" s="109">
        <v>-8.2197711688213066E-3</v>
      </c>
      <c r="K63" s="26">
        <f t="array" ref="K63">SQRT(MMULT(MMULT(TRANSPOSE($A$2:$A$6),MMULT(TRANSPOSE(EXP(F64:$J$516)-1),EXP(F64:$J$516)-1)/COUNTA(J64:$J$516)),$A$2:$A$6))*_xlfn.NORM.S.INV($E$3)</f>
        <v>-1.6706152837850721E-2</v>
      </c>
      <c r="L63">
        <f t="shared" si="0"/>
        <v>0</v>
      </c>
      <c r="M63" s="18">
        <f t="array" ref="M63">SQRT(MMULT(MMULT(TRANSPOSE($A$2:$A$6),MMULT(TRANSPOSE(EXP(F64:J315)-1),EXP(F64:J315)-1)/COUNTA(J64:J315)),$A$2:$A$6))*_xlfn.NORM.S.INV($E$3)</f>
        <v>-1.367477884478664E-2</v>
      </c>
      <c r="N63">
        <f t="shared" si="1"/>
        <v>0</v>
      </c>
      <c r="O63" s="52">
        <f t="shared" si="2"/>
        <v>6.9192124531483792E-3</v>
      </c>
      <c r="P63" s="91">
        <v>1.1947218769339685E-2</v>
      </c>
      <c r="Q63" s="91">
        <v>1.3483508442925451E-2</v>
      </c>
      <c r="R63" s="91">
        <v>4.6019967572679121E-3</v>
      </c>
      <c r="S63" s="91">
        <v>1.1352643530302631E-2</v>
      </c>
      <c r="T63" s="91">
        <v>-8.1860812208695011E-3</v>
      </c>
      <c r="U63" s="114">
        <v>41593</v>
      </c>
      <c r="V63" s="91"/>
      <c r="W63" s="91"/>
      <c r="Y63" s="18"/>
    </row>
    <row r="64" spans="5:25" x14ac:dyDescent="0.2">
      <c r="E64" s="114">
        <v>41592</v>
      </c>
      <c r="F64" s="110">
        <v>-1.3277893695221053E-2</v>
      </c>
      <c r="G64" s="110">
        <v>-1.0862482002846624E-2</v>
      </c>
      <c r="H64" s="110">
        <v>-4.7102161721963628E-3</v>
      </c>
      <c r="I64" s="110">
        <v>-4.9733867720365352E-3</v>
      </c>
      <c r="J64" s="109">
        <v>-1.3214906047492444E-2</v>
      </c>
      <c r="K64" s="26">
        <f t="array" ref="K64">SQRT(MMULT(MMULT(TRANSPOSE($A$2:$A$6),MMULT(TRANSPOSE(EXP(F65:$J$516)-1),EXP(F65:$J$516)-1)/COUNTA(J65:$J$516)),$A$2:$A$6))*_xlfn.NORM.S.INV($E$3)</f>
        <v>-1.6695276330732402E-2</v>
      </c>
      <c r="L64">
        <f t="shared" si="0"/>
        <v>0</v>
      </c>
      <c r="M64" s="18">
        <f t="array" ref="M64">SQRT(MMULT(MMULT(TRANSPOSE($A$2:$A$6),MMULT(TRANSPOSE(EXP(F65:J316)-1),EXP(F65:J316)-1)/COUNTA(J65:J316)),$A$2:$A$6))*_xlfn.NORM.S.INV($E$3)</f>
        <v>-1.3786721716872421E-2</v>
      </c>
      <c r="N64">
        <f t="shared" si="1"/>
        <v>0</v>
      </c>
      <c r="O64" s="52">
        <f t="shared" si="2"/>
        <v>-9.0505649106976151E-3</v>
      </c>
      <c r="P64" s="91">
        <v>-1.3190131327277865E-2</v>
      </c>
      <c r="Q64" s="91">
        <v>-1.0803698283443297E-2</v>
      </c>
      <c r="R64" s="91">
        <v>-4.6991405004283004E-3</v>
      </c>
      <c r="S64" s="91">
        <v>-4.9610399610136025E-3</v>
      </c>
      <c r="T64" s="91">
        <v>-1.3127972537297361E-2</v>
      </c>
      <c r="U64" s="114">
        <v>41592</v>
      </c>
      <c r="V64" s="91"/>
      <c r="W64" s="91"/>
      <c r="Y64" s="18"/>
    </row>
    <row r="65" spans="5:25" x14ac:dyDescent="0.2">
      <c r="E65" s="114">
        <v>41591</v>
      </c>
      <c r="F65" s="110">
        <v>-1.5233205072380863E-2</v>
      </c>
      <c r="G65" s="110">
        <v>1.735300454756428E-3</v>
      </c>
      <c r="H65" s="110">
        <v>4.4114087405125284E-3</v>
      </c>
      <c r="I65" s="110">
        <v>2.4369440841929649E-4</v>
      </c>
      <c r="J65" s="109">
        <v>-6.7935007508829375E-3</v>
      </c>
      <c r="K65" s="26">
        <f t="array" ref="K65">SQRT(MMULT(MMULT(TRANSPOSE($A$2:$A$6),MMULT(TRANSPOSE(EXP(F66:$J$516)-1),EXP(F66:$J$516)-1)/COUNTA(J66:$J$516)),$A$2:$A$6))*_xlfn.NORM.S.INV($E$3)</f>
        <v>-1.6711807969266548E-2</v>
      </c>
      <c r="L65">
        <f t="shared" si="0"/>
        <v>0</v>
      </c>
      <c r="M65" s="18">
        <f t="array" ref="M65">SQRT(MMULT(MMULT(TRANSPOSE($A$2:$A$6),MMULT(TRANSPOSE(EXP(F66:J317)-1),EXP(F66:J317)-1)/COUNTA(J66:J317)),$A$2:$A$6))*_xlfn.NORM.S.INV($E$3)</f>
        <v>-1.3847862216698037E-2</v>
      </c>
      <c r="N65">
        <f t="shared" si="1"/>
        <v>0</v>
      </c>
      <c r="O65" s="52">
        <f t="shared" si="2"/>
        <v>-2.3409229118789565E-3</v>
      </c>
      <c r="P65" s="91">
        <v>-1.5117766712735681E-2</v>
      </c>
      <c r="Q65" s="91">
        <v>1.736806959877546E-3</v>
      </c>
      <c r="R65" s="91">
        <v>4.4211533279006066E-3</v>
      </c>
      <c r="S65" s="91">
        <v>2.4372410431383607E-4</v>
      </c>
      <c r="T65" s="91">
        <v>-6.770477091242566E-3</v>
      </c>
      <c r="U65" s="114">
        <v>41591</v>
      </c>
      <c r="V65" s="91"/>
      <c r="W65" s="91"/>
      <c r="Y65" s="18"/>
    </row>
    <row r="66" spans="5:25" x14ac:dyDescent="0.2">
      <c r="E66" s="114">
        <v>41590</v>
      </c>
      <c r="F66" s="110">
        <v>-4.0155025578489309E-3</v>
      </c>
      <c r="G66" s="110">
        <v>1.0027479900434925E-3</v>
      </c>
      <c r="H66" s="110">
        <v>1.0691831531593357E-2</v>
      </c>
      <c r="I66" s="110">
        <v>-2.259153234172087E-3</v>
      </c>
      <c r="J66" s="109">
        <v>-1.0476590364381972E-2</v>
      </c>
      <c r="K66" s="26">
        <f t="array" ref="K66">SQRT(MMULT(MMULT(TRANSPOSE($A$2:$A$6),MMULT(TRANSPOSE(EXP(F67:$J$516)-1),EXP(F67:$J$516)-1)/COUNTA(J67:$J$516)),$A$2:$A$6))*_xlfn.NORM.S.INV($E$3)</f>
        <v>-1.6730366312719857E-2</v>
      </c>
      <c r="L66">
        <f t="shared" si="0"/>
        <v>0</v>
      </c>
      <c r="M66" s="18">
        <f t="array" ref="M66">SQRT(MMULT(MMULT(TRANSPOSE($A$2:$A$6),MMULT(TRANSPOSE(EXP(F67:J318)-1),EXP(F67:J318)-1)/COUNTA(J67:J318)),$A$2:$A$6))*_xlfn.NORM.S.INV($E$3)</f>
        <v>-1.3868287785952975E-2</v>
      </c>
      <c r="N66">
        <f t="shared" si="1"/>
        <v>0</v>
      </c>
      <c r="O66" s="52">
        <f t="shared" si="2"/>
        <v>8.7604012655672324E-6</v>
      </c>
      <c r="P66" s="91">
        <v>-4.007451207796997E-3</v>
      </c>
      <c r="Q66" s="91">
        <v>1.0032509098958364E-3</v>
      </c>
      <c r="R66" s="91">
        <v>1.0749193414595126E-2</v>
      </c>
      <c r="S66" s="91">
        <v>-2.2566032681204939E-3</v>
      </c>
      <c r="T66" s="91">
        <v>-1.0421902040559705E-2</v>
      </c>
      <c r="U66" s="114">
        <v>41590</v>
      </c>
      <c r="V66" s="91"/>
      <c r="W66" s="91"/>
      <c r="Y66" s="18"/>
    </row>
    <row r="67" spans="5:25" x14ac:dyDescent="0.2">
      <c r="E67" s="114">
        <v>41587</v>
      </c>
      <c r="F67" s="110">
        <v>-3.3153194886546091E-3</v>
      </c>
      <c r="G67" s="110">
        <v>1.6731091158174837E-3</v>
      </c>
      <c r="H67" s="110">
        <v>-8.4787570169772564E-3</v>
      </c>
      <c r="I67" s="110">
        <v>-3.0981597119804317E-3</v>
      </c>
      <c r="J67" s="109">
        <v>-1.0367771739829697E-2</v>
      </c>
      <c r="K67" s="26">
        <f t="array" ref="K67">SQRT(MMULT(MMULT(TRANSPOSE($A$2:$A$6),MMULT(TRANSPOSE(EXP(F68:$J$516)-1),EXP(F68:$J$516)-1)/COUNTA(J68:$J$516)),$A$2:$A$6))*_xlfn.NORM.S.INV($E$3)</f>
        <v>-1.6741210246244351E-2</v>
      </c>
      <c r="L67">
        <f t="shared" si="0"/>
        <v>0</v>
      </c>
      <c r="M67" s="18">
        <f t="array" ref="M67">SQRT(MMULT(MMULT(TRANSPOSE($A$2:$A$6),MMULT(TRANSPOSE(EXP(F68:J319)-1),EXP(F68:J319)-1)/COUNTA(J68:J319)),$A$2:$A$6))*_xlfn.NORM.S.INV($E$3)</f>
        <v>-1.4008113143221033E-2</v>
      </c>
      <c r="N67">
        <f t="shared" si="1"/>
        <v>0</v>
      </c>
      <c r="O67" s="52">
        <f t="shared" si="2"/>
        <v>-4.6483274596445627E-3</v>
      </c>
      <c r="P67" s="91">
        <v>-3.309829885270732E-3</v>
      </c>
      <c r="Q67" s="91">
        <v>1.6745095437882274E-3</v>
      </c>
      <c r="R67" s="91">
        <v>-8.4429137304091739E-3</v>
      </c>
      <c r="S67" s="91">
        <v>-3.0933653676727957E-3</v>
      </c>
      <c r="T67" s="91">
        <v>-1.0314211653799088E-2</v>
      </c>
      <c r="U67" s="114">
        <v>41587</v>
      </c>
      <c r="V67" s="91"/>
      <c r="W67" s="91"/>
      <c r="Y67" s="18"/>
    </row>
    <row r="68" spans="5:25" x14ac:dyDescent="0.2">
      <c r="E68" s="114">
        <v>41586</v>
      </c>
      <c r="F68" s="110">
        <v>-2.0446808612152229E-3</v>
      </c>
      <c r="G68" s="110">
        <v>-4.5444547357000572E-3</v>
      </c>
      <c r="H68" s="110">
        <v>-1.8392630924412463E-2</v>
      </c>
      <c r="I68" s="110">
        <v>-8.2950836152296883E-3</v>
      </c>
      <c r="J68" s="109">
        <v>-1.9628540082699542E-3</v>
      </c>
      <c r="K68" s="26">
        <f t="array" ref="K68">SQRT(MMULT(MMULT(TRANSPOSE($A$2:$A$6),MMULT(TRANSPOSE(EXP(F69:$J$516)-1),EXP(F69:$J$516)-1)/COUNTA(J69:$J$516)),$A$2:$A$6))*_xlfn.NORM.S.INV($E$3)</f>
        <v>-1.673827134706591E-2</v>
      </c>
      <c r="L68">
        <f t="shared" si="0"/>
        <v>0</v>
      </c>
      <c r="M68" s="18">
        <f t="array" ref="M68">SQRT(MMULT(MMULT(TRANSPOSE($A$2:$A$6),MMULT(TRANSPOSE(EXP(F69:J320)-1),EXP(F69:J320)-1)/COUNTA(J69:J320)),$A$2:$A$6))*_xlfn.NORM.S.INV($E$3)</f>
        <v>-1.3970358671760557E-2</v>
      </c>
      <c r="N68">
        <f t="shared" si="1"/>
        <v>0</v>
      </c>
      <c r="O68" s="52">
        <f t="shared" si="2"/>
        <v>-7.7416052727333519E-3</v>
      </c>
      <c r="P68" s="91">
        <v>-2.0425919252814451E-3</v>
      </c>
      <c r="Q68" s="91">
        <v>-4.5341443255879632E-3</v>
      </c>
      <c r="R68" s="91">
        <v>-1.8224518741160711E-2</v>
      </c>
      <c r="S68" s="91">
        <v>-8.2607743407785428E-3</v>
      </c>
      <c r="T68" s="91">
        <v>-1.9609288701354366E-3</v>
      </c>
      <c r="U68" s="114">
        <v>41586</v>
      </c>
      <c r="V68" s="91"/>
      <c r="W68" s="91"/>
      <c r="Y68" s="18"/>
    </row>
    <row r="69" spans="5:25" x14ac:dyDescent="0.2">
      <c r="E69" s="114">
        <v>41585</v>
      </c>
      <c r="F69" s="110">
        <v>8.1472882155077444E-3</v>
      </c>
      <c r="G69" s="110">
        <v>0</v>
      </c>
      <c r="H69" s="110">
        <v>-3.9313050907138561E-3</v>
      </c>
      <c r="I69" s="110">
        <v>6.2898944709876108E-3</v>
      </c>
      <c r="J69" s="109">
        <v>-1.9304049896983963E-3</v>
      </c>
      <c r="K69" s="26">
        <f t="array" ref="K69">SQRT(MMULT(MMULT(TRANSPOSE($A$2:$A$6),MMULT(TRANSPOSE(EXP(F70:$J$516)-1),EXP(F70:$J$516)-1)/COUNTA(J70:$J$516)),$A$2:$A$6))*_xlfn.NORM.S.INV($E$3)</f>
        <v>-1.6756373718526674E-2</v>
      </c>
      <c r="L69">
        <f t="shared" si="0"/>
        <v>0</v>
      </c>
      <c r="M69" s="18">
        <f t="array" ref="M69">SQRT(MMULT(MMULT(TRANSPOSE($A$2:$A$6),MMULT(TRANSPOSE(EXP(F70:J321)-1),EXP(F70:J321)-1)/COUNTA(J70:J321)),$A$2:$A$6))*_xlfn.NORM.S.INV($E$3)</f>
        <v>-1.3992475629628869E-2</v>
      </c>
      <c r="N69">
        <f t="shared" si="1"/>
        <v>0</v>
      </c>
      <c r="O69" s="52">
        <f t="shared" si="2"/>
        <v>1.2995021054549249E-3</v>
      </c>
      <c r="P69" s="91">
        <v>8.1805676858912602E-3</v>
      </c>
      <c r="Q69" s="91">
        <v>0</v>
      </c>
      <c r="R69" s="91">
        <v>-3.9235876274023029E-3</v>
      </c>
      <c r="S69" s="91">
        <v>6.3097173967923137E-3</v>
      </c>
      <c r="T69" s="91">
        <v>-1.9285429563384859E-3</v>
      </c>
      <c r="U69" s="114">
        <v>41585</v>
      </c>
      <c r="V69" s="91"/>
      <c r="W69" s="91"/>
      <c r="Y69" s="18"/>
    </row>
    <row r="70" spans="5:25" x14ac:dyDescent="0.2">
      <c r="E70" s="114">
        <v>41584</v>
      </c>
      <c r="F70" s="110">
        <v>3.2084910112120924E-3</v>
      </c>
      <c r="G70" s="110">
        <v>-7.9971366396862234E-4</v>
      </c>
      <c r="H70" s="110">
        <v>4.1076276004514758E-3</v>
      </c>
      <c r="I70" s="110">
        <v>7.2162549249301846E-3</v>
      </c>
      <c r="J70" s="109">
        <v>1.689100231330092E-3</v>
      </c>
      <c r="K70" s="26">
        <f t="array" ref="K70">SQRT(MMULT(MMULT(TRANSPOSE($A$2:$A$6),MMULT(TRANSPOSE(EXP(F71:$J$516)-1),EXP(F71:$J$516)-1)/COUNTA(J71:$J$516)),$A$2:$A$6))*_xlfn.NORM.S.INV($E$3)</f>
        <v>-1.6771843700237144E-2</v>
      </c>
      <c r="L70">
        <f t="shared" si="0"/>
        <v>0</v>
      </c>
      <c r="M70" s="18">
        <f t="array" ref="M70">SQRT(MMULT(MMULT(TRANSPOSE($A$2:$A$6),MMULT(TRANSPOSE(EXP(F71:J322)-1),EXP(F71:J322)-1)/COUNTA(J71:J322)),$A$2:$A$6))*_xlfn.NORM.S.INV($E$3)</f>
        <v>-1.4293372444112305E-2</v>
      </c>
      <c r="N70">
        <f t="shared" si="1"/>
        <v>0</v>
      </c>
      <c r="O70" s="52">
        <f t="shared" si="2"/>
        <v>3.0226216186698407E-3</v>
      </c>
      <c r="P70" s="91">
        <v>3.2136437278378338E-3</v>
      </c>
      <c r="Q70" s="91">
        <v>-7.9939397822115232E-4</v>
      </c>
      <c r="R70" s="91">
        <v>4.1160754656377474E-3</v>
      </c>
      <c r="S70" s="91">
        <v>7.2423548359328294E-3</v>
      </c>
      <c r="T70" s="91">
        <v>1.690527564649047E-3</v>
      </c>
      <c r="U70" s="114">
        <v>41584</v>
      </c>
      <c r="V70" s="91"/>
      <c r="W70" s="91"/>
      <c r="Y70" s="18"/>
    </row>
    <row r="71" spans="5:25" x14ac:dyDescent="0.2">
      <c r="E71" s="114">
        <v>41583</v>
      </c>
      <c r="F71" s="110">
        <v>1.0093840451971856E-2</v>
      </c>
      <c r="G71" s="110">
        <v>5.3441683996686296E-3</v>
      </c>
      <c r="H71" s="110">
        <v>8.3845914521575547E-3</v>
      </c>
      <c r="I71" s="110">
        <v>-6.3933563289344623E-3</v>
      </c>
      <c r="J71" s="109">
        <v>2.0739880898350459E-2</v>
      </c>
      <c r="K71" s="26">
        <f t="array" ref="K71">SQRT(MMULT(MMULT(TRANSPOSE($A$2:$A$6),MMULT(TRANSPOSE(EXP(F72:$J$516)-1),EXP(F72:$J$516)-1)/COUNTA(J72:$J$516)),$A$2:$A$6))*_xlfn.NORM.S.INV($E$3)</f>
        <v>-1.6770156193943783E-2</v>
      </c>
      <c r="L71">
        <f t="shared" si="0"/>
        <v>0</v>
      </c>
      <c r="M71" s="18">
        <f t="array" ref="M71">SQRT(MMULT(MMULT(TRANSPOSE($A$2:$A$6),MMULT(TRANSPOSE(EXP(F72:J323)-1),EXP(F72:J323)-1)/COUNTA(J72:J323)),$A$2:$A$6))*_xlfn.NORM.S.INV($E$3)</f>
        <v>-1.4280329289011741E-2</v>
      </c>
      <c r="N71">
        <f t="shared" si="1"/>
        <v>0</v>
      </c>
      <c r="O71" s="52">
        <f t="shared" si="2"/>
        <v>7.5253790741722885E-3</v>
      </c>
      <c r="P71" s="91">
        <v>1.014495509576685E-2</v>
      </c>
      <c r="Q71" s="91">
        <v>5.3584739399963333E-3</v>
      </c>
      <c r="R71" s="91">
        <v>8.4198405867246251E-3</v>
      </c>
      <c r="S71" s="91">
        <v>-6.3729623115792444E-3</v>
      </c>
      <c r="T71" s="91">
        <v>2.0956446820812769E-2</v>
      </c>
      <c r="U71" s="114">
        <v>41583</v>
      </c>
      <c r="V71" s="91"/>
      <c r="W71" s="91"/>
      <c r="Y71" s="18"/>
    </row>
    <row r="72" spans="5:25" x14ac:dyDescent="0.2">
      <c r="E72" s="114">
        <v>41580</v>
      </c>
      <c r="F72" s="110">
        <v>2.5778642162111239E-2</v>
      </c>
      <c r="G72" s="110">
        <v>6.9906201624143583E-3</v>
      </c>
      <c r="H72" s="110">
        <v>3.2665757941157019E-3</v>
      </c>
      <c r="I72" s="110">
        <v>6.7053925230160316E-3</v>
      </c>
      <c r="J72" s="109">
        <v>-2.7083560193207215E-3</v>
      </c>
      <c r="K72" s="26">
        <f t="array" ref="K72">SQRT(MMULT(MMULT(TRANSPOSE($A$2:$A$6),MMULT(TRANSPOSE(EXP(F73:$J$516)-1),EXP(F73:$J$516)-1)/COUNTA(J73:$J$516)),$A$2:$A$6))*_xlfn.NORM.S.INV($E$3)</f>
        <v>-1.6766857355813392E-2</v>
      </c>
      <c r="L72">
        <f t="shared" si="0"/>
        <v>0</v>
      </c>
      <c r="M72" s="18">
        <f t="array" ref="M72">SQRT(MMULT(MMULT(TRANSPOSE($A$2:$A$6),MMULT(TRANSPOSE(EXP(F73:J324)-1),EXP(F73:J324)-1)/COUNTA(J73:J324)),$A$2:$A$6))*_xlfn.NORM.S.INV($E$3)</f>
        <v>-1.4264010999548519E-2</v>
      </c>
      <c r="N72">
        <f t="shared" si="1"/>
        <v>0</v>
      </c>
      <c r="O72" s="52">
        <f t="shared" si="2"/>
        <v>7.8130137914629721E-3</v>
      </c>
      <c r="P72" s="91">
        <v>2.6113785003286205E-2</v>
      </c>
      <c r="Q72" s="91">
        <v>7.0151115843561929E-3</v>
      </c>
      <c r="R72" s="91">
        <v>3.271916866914637E-3</v>
      </c>
      <c r="S72" s="91">
        <v>6.7279240001059115E-3</v>
      </c>
      <c r="T72" s="91">
        <v>-2.7046917319684116E-3</v>
      </c>
      <c r="U72" s="114">
        <v>41580</v>
      </c>
      <c r="V72" s="91"/>
      <c r="W72" s="91"/>
      <c r="Y72" s="18"/>
    </row>
    <row r="73" spans="5:25" x14ac:dyDescent="0.2">
      <c r="E73" s="114">
        <v>41579</v>
      </c>
      <c r="F73" s="110">
        <v>7.2835927048397683E-3</v>
      </c>
      <c r="G73" s="110">
        <v>-4.3076856216173595E-3</v>
      </c>
      <c r="H73" s="110">
        <v>1.0344741059471503E-2</v>
      </c>
      <c r="I73" s="110">
        <v>7.7964781242798441E-5</v>
      </c>
      <c r="J73" s="109">
        <v>-2.2104018173298165E-3</v>
      </c>
      <c r="K73" s="26">
        <f t="array" ref="K73">SQRT(MMULT(MMULT(TRANSPOSE($A$2:$A$6),MMULT(TRANSPOSE(EXP(F74:$J$516)-1),EXP(F74:$J$516)-1)/COUNTA(J74:$J$516)),$A$2:$A$6))*_xlfn.NORM.S.INV($E$3)</f>
        <v>-1.6783294751509456E-2</v>
      </c>
      <c r="L73">
        <f t="shared" si="0"/>
        <v>0</v>
      </c>
      <c r="M73" s="18">
        <f t="array" ref="M73">SQRT(MMULT(MMULT(TRANSPOSE($A$2:$A$6),MMULT(TRANSPOSE(EXP(F74:J325)-1),EXP(F74:J325)-1)/COUNTA(J74:J325)),$A$2:$A$6))*_xlfn.NORM.S.INV($E$3)</f>
        <v>-1.428133869723378E-2</v>
      </c>
      <c r="N73">
        <f t="shared" si="1"/>
        <v>0</v>
      </c>
      <c r="O73" s="52">
        <f t="shared" si="2"/>
        <v>2.6084693890842023E-3</v>
      </c>
      <c r="P73" s="91">
        <v>7.3101825835977241E-3</v>
      </c>
      <c r="Q73" s="91">
        <v>-4.2984208519225575E-3</v>
      </c>
      <c r="R73" s="91">
        <v>1.0398432876197905E-2</v>
      </c>
      <c r="S73" s="91">
        <v>7.7967820575342017E-5</v>
      </c>
      <c r="T73" s="91">
        <v>-2.2079606781968408E-3</v>
      </c>
      <c r="U73" s="114">
        <v>41579</v>
      </c>
      <c r="V73" s="91"/>
      <c r="W73" s="91"/>
      <c r="Y73" s="18"/>
    </row>
    <row r="74" spans="5:25" x14ac:dyDescent="0.2">
      <c r="E74" s="114">
        <v>41578</v>
      </c>
      <c r="F74" s="110">
        <v>-1.2800282710012826E-2</v>
      </c>
      <c r="G74" s="110">
        <v>8.0637243302922313E-4</v>
      </c>
      <c r="H74" s="110">
        <v>-3.2404353522970854E-3</v>
      </c>
      <c r="I74" s="110">
        <v>8.6772116767986907E-3</v>
      </c>
      <c r="J74" s="109">
        <v>2.2104018173298152E-3</v>
      </c>
      <c r="K74" s="26">
        <f t="array" ref="K74">SQRT(MMULT(MMULT(TRANSPOSE($A$2:$A$6),MMULT(TRANSPOSE(EXP(F75:$J$516)-1),EXP(F75:$J$516)-1)/COUNTA(J75:$J$516)),$A$2:$A$6))*_xlfn.NORM.S.INV($E$3)</f>
        <v>-1.6801922702471286E-2</v>
      </c>
      <c r="L74">
        <f t="shared" si="0"/>
        <v>0</v>
      </c>
      <c r="M74" s="18">
        <f t="array" ref="M74">SQRT(MMULT(MMULT(TRANSPOSE($A$2:$A$6),MMULT(TRANSPOSE(EXP(F75:J326)-1),EXP(F75:J326)-1)/COUNTA(J75:J326)),$A$2:$A$6))*_xlfn.NORM.S.INV($E$3)</f>
        <v>-1.4455449943606839E-2</v>
      </c>
      <c r="N74">
        <f t="shared" si="1"/>
        <v>0</v>
      </c>
      <c r="O74" s="52">
        <f t="shared" si="2"/>
        <v>-9.7581345634921793E-4</v>
      </c>
      <c r="P74" s="91">
        <v>-1.2718707524055795E-2</v>
      </c>
      <c r="Q74" s="91">
        <v>8.0669763868601585E-4</v>
      </c>
      <c r="R74" s="91">
        <v>-3.2351908080591185E-3</v>
      </c>
      <c r="S74" s="91">
        <v>8.714967805000251E-3</v>
      </c>
      <c r="T74" s="91">
        <v>2.2128465563802102E-3</v>
      </c>
      <c r="U74" s="114">
        <v>41578</v>
      </c>
      <c r="V74" s="91"/>
      <c r="W74" s="91"/>
      <c r="Y74" s="18"/>
    </row>
    <row r="75" spans="5:25" x14ac:dyDescent="0.2">
      <c r="E75" s="114">
        <v>41577</v>
      </c>
      <c r="F75" s="110">
        <v>1.3819374963278118E-2</v>
      </c>
      <c r="G75" s="110">
        <v>-1.2094712661637379E-3</v>
      </c>
      <c r="H75" s="110">
        <v>4.0823127005745197E-3</v>
      </c>
      <c r="I75" s="110">
        <v>-4.6217087485246654E-4</v>
      </c>
      <c r="J75" s="109">
        <v>2.6156654843700194E-2</v>
      </c>
      <c r="K75" s="26">
        <f t="array" ref="K75">SQRT(MMULT(MMULT(TRANSPOSE($A$2:$A$6),MMULT(TRANSPOSE(EXP(F76:$J$516)-1),EXP(F76:$J$516)-1)/COUNTA(J76:$J$516)),$A$2:$A$6))*_xlfn.NORM.S.INV($E$3)</f>
        <v>-1.6799412074163692E-2</v>
      </c>
      <c r="L75">
        <f t="shared" si="0"/>
        <v>0</v>
      </c>
      <c r="M75" s="18">
        <f t="array" ref="M75">SQRT(MMULT(MMULT(TRANSPOSE($A$2:$A$6),MMULT(TRANSPOSE(EXP(F76:J327)-1),EXP(F76:J327)-1)/COUNTA(J76:J327)),$A$2:$A$6))*_xlfn.NORM.S.INV($E$3)</f>
        <v>-1.4414690248792132E-2</v>
      </c>
      <c r="N75">
        <f t="shared" si="1"/>
        <v>0</v>
      </c>
      <c r="O75" s="52">
        <f t="shared" si="2"/>
        <v>7.6836207058131236E-3</v>
      </c>
      <c r="P75" s="91">
        <v>1.3915303908796917E-2</v>
      </c>
      <c r="Q75" s="91">
        <v>-1.2087401505760376E-3</v>
      </c>
      <c r="R75" s="91">
        <v>4.0906566894607366E-3</v>
      </c>
      <c r="S75" s="91">
        <v>-4.6206409034521556E-4</v>
      </c>
      <c r="T75" s="91">
        <v>2.6501742348549184E-2</v>
      </c>
      <c r="U75" s="114">
        <v>41577</v>
      </c>
      <c r="V75" s="91"/>
      <c r="W75" s="91"/>
      <c r="Y75" s="18"/>
    </row>
    <row r="76" spans="5:25" x14ac:dyDescent="0.2">
      <c r="E76" s="114">
        <v>41576</v>
      </c>
      <c r="F76" s="110">
        <v>2.2259146764619868E-2</v>
      </c>
      <c r="G76" s="110">
        <v>2.8911382240950916E-3</v>
      </c>
      <c r="H76" s="110">
        <v>5.0659968583993478E-3</v>
      </c>
      <c r="I76" s="110">
        <v>-2.121446689523456E-3</v>
      </c>
      <c r="J76" s="109">
        <v>1.3211718677604312E-2</v>
      </c>
      <c r="K76" s="26">
        <f t="array" ref="K76">SQRT(MMULT(MMULT(TRANSPOSE($A$2:$A$6),MMULT(TRANSPOSE(EXP(F77:$J$516)-1),EXP(F77:$J$516)-1)/COUNTA(J77:$J$516)),$A$2:$A$6))*_xlfn.NORM.S.INV($E$3)</f>
        <v>-1.6796014059838247E-2</v>
      </c>
      <c r="L76">
        <f t="shared" si="0"/>
        <v>0</v>
      </c>
      <c r="M76" s="18">
        <f t="array" ref="M76">SQRT(MMULT(MMULT(TRANSPOSE($A$2:$A$6),MMULT(TRANSPOSE(EXP(F77:J328)-1),EXP(F77:J328)-1)/COUNTA(J77:J328)),$A$2:$A$6))*_xlfn.NORM.S.INV($E$3)</f>
        <v>-1.4382995938643124E-2</v>
      </c>
      <c r="N76">
        <f t="shared" si="1"/>
        <v>0</v>
      </c>
      <c r="O76" s="52">
        <f t="shared" si="2"/>
        <v>7.8376936217240366E-3</v>
      </c>
      <c r="P76" s="91">
        <v>2.250872996823805E-2</v>
      </c>
      <c r="Q76" s="91">
        <v>2.8953215948066546E-3</v>
      </c>
      <c r="R76" s="91">
        <v>5.0788507171868336E-3</v>
      </c>
      <c r="S76" s="91">
        <v>-2.1191980119261711E-3</v>
      </c>
      <c r="T76" s="91">
        <v>1.32993790554925E-2</v>
      </c>
      <c r="U76" s="114">
        <v>41576</v>
      </c>
      <c r="V76" s="91"/>
      <c r="W76" s="91"/>
      <c r="Y76" s="18"/>
    </row>
    <row r="77" spans="5:25" x14ac:dyDescent="0.2">
      <c r="E77" s="114">
        <v>41573</v>
      </c>
      <c r="F77" s="110">
        <v>3.5203047044200284E-2</v>
      </c>
      <c r="G77" s="110">
        <v>1.308015803161478E-2</v>
      </c>
      <c r="H77" s="110">
        <v>8.3788816683231411E-3</v>
      </c>
      <c r="I77" s="110">
        <v>4.6910215208902512E-2</v>
      </c>
      <c r="J77" s="109">
        <v>1.1575717232647331E-2</v>
      </c>
      <c r="K77" s="26">
        <f t="array" ref="K77">SQRT(MMULT(MMULT(TRANSPOSE($A$2:$A$6),MMULT(TRANSPOSE(EXP(F78:$J$516)-1),EXP(F78:$J$516)-1)/COUNTA(J78:$J$516)),$A$2:$A$6))*_xlfn.NORM.S.INV($E$3)</f>
        <v>-1.6635563194961633E-2</v>
      </c>
      <c r="L77">
        <f t="shared" si="0"/>
        <v>0</v>
      </c>
      <c r="M77" s="18">
        <f t="array" ref="M77">SQRT(MMULT(MMULT(TRANSPOSE($A$2:$A$6),MMULT(TRANSPOSE(EXP(F78:J329)-1),EXP(F78:J329)-1)/COUNTA(J78:J329)),$A$2:$A$6))*_xlfn.NORM.S.INV($E$3)</f>
        <v>-1.4015456478337785E-2</v>
      </c>
      <c r="N77">
        <f t="shared" si="1"/>
        <v>0</v>
      </c>
      <c r="O77" s="52">
        <f t="shared" si="2"/>
        <v>2.2073788667042536E-2</v>
      </c>
      <c r="P77" s="91">
        <v>3.5830009670173135E-2</v>
      </c>
      <c r="Q77" s="91">
        <v>1.3166077503414586E-2</v>
      </c>
      <c r="R77" s="91">
        <v>8.4140827438585752E-3</v>
      </c>
      <c r="S77" s="91">
        <v>4.8027907888516852E-2</v>
      </c>
      <c r="T77" s="91">
        <v>1.1642975116249898E-2</v>
      </c>
      <c r="U77" s="114">
        <v>41573</v>
      </c>
      <c r="V77" s="91"/>
      <c r="W77" s="91"/>
      <c r="Y77" s="18"/>
    </row>
    <row r="78" spans="5:25" x14ac:dyDescent="0.2">
      <c r="E78" s="114">
        <v>41572</v>
      </c>
      <c r="F78" s="110">
        <v>6.3729070246185638E-3</v>
      </c>
      <c r="G78" s="110">
        <v>2.3905396247624546E-3</v>
      </c>
      <c r="H78" s="110">
        <v>2.6250584730989103E-3</v>
      </c>
      <c r="I78" s="110">
        <v>-7.9143120552234837E-4</v>
      </c>
      <c r="J78" s="109">
        <v>-3.6159511190964745E-3</v>
      </c>
      <c r="K78" s="26">
        <f t="array" ref="K78">SQRT(MMULT(MMULT(TRANSPOSE($A$2:$A$6),MMULT(TRANSPOSE(EXP(F79:$J$516)-1),EXP(F79:$J$516)-1)/COUNTA(J79:$J$516)),$A$2:$A$6))*_xlfn.NORM.S.INV($E$3)</f>
        <v>-1.6653618484604435E-2</v>
      </c>
      <c r="L78">
        <f t="shared" ref="L78:L141" si="3">IF(O78&lt;K78,1,0)</f>
        <v>0</v>
      </c>
      <c r="M78" s="18">
        <f t="array" ref="M78">SQRT(MMULT(MMULT(TRANSPOSE($A$2:$A$6),MMULT(TRANSPOSE(EXP(F79:J330)-1),EXP(F79:J330)-1)/COUNTA(J79:J330)),$A$2:$A$6))*_xlfn.NORM.S.INV($E$3)</f>
        <v>-1.405644232481728E-2</v>
      </c>
      <c r="N78">
        <f t="shared" ref="N78:N141" si="4">IF(O78&lt;M78,1,0)</f>
        <v>0</v>
      </c>
      <c r="O78" s="52">
        <f t="shared" ref="O78:O141" si="5">MMULT(P78:T78,$A$2:$A$6)</f>
        <v>1.5784579649890306E-3</v>
      </c>
      <c r="P78" s="91">
        <v>6.3932572035554358E-3</v>
      </c>
      <c r="Q78" s="91">
        <v>2.3933992428339934E-3</v>
      </c>
      <c r="R78" s="91">
        <v>2.6285069559219831E-3</v>
      </c>
      <c r="S78" s="91">
        <v>-7.9111810645005054E-4</v>
      </c>
      <c r="T78" s="91">
        <v>-3.6094214405524294E-3</v>
      </c>
      <c r="U78" s="114">
        <v>41572</v>
      </c>
      <c r="V78" s="91"/>
      <c r="W78" s="91"/>
      <c r="Y78" s="18"/>
    </row>
    <row r="79" spans="5:25" x14ac:dyDescent="0.2">
      <c r="E79" s="114">
        <v>41571</v>
      </c>
      <c r="F79" s="110">
        <v>-4.4017053066854024E-3</v>
      </c>
      <c r="G79" s="110">
        <v>3.0132344232101523E-3</v>
      </c>
      <c r="H79" s="110">
        <v>-1.8321303471953891E-3</v>
      </c>
      <c r="I79" s="110">
        <v>2.8706044366023273E-3</v>
      </c>
      <c r="J79" s="109">
        <v>-5.3990521433555996E-3</v>
      </c>
      <c r="K79" s="26">
        <f t="array" ref="K79">SQRT(MMULT(MMULT(TRANSPOSE($A$2:$A$6),MMULT(TRANSPOSE(EXP(F80:$J$516)-1),EXP(F80:$J$516)-1)/COUNTA(J80:$J$516)),$A$2:$A$6))*_xlfn.NORM.S.INV($E$3)</f>
        <v>-1.6672303800465173E-2</v>
      </c>
      <c r="L79">
        <f t="shared" si="3"/>
        <v>0</v>
      </c>
      <c r="M79" s="18">
        <f t="array" ref="M79">SQRT(MMULT(MMULT(TRANSPOSE($A$2:$A$6),MMULT(TRANSPOSE(EXP(F80:J331)-1),EXP(F80:J331)-1)/COUNTA(J80:J331)),$A$2:$A$6))*_xlfn.NORM.S.INV($E$3)</f>
        <v>-1.405879947409786E-2</v>
      </c>
      <c r="N79">
        <f t="shared" si="4"/>
        <v>0</v>
      </c>
      <c r="O79" s="52">
        <f t="shared" si="5"/>
        <v>-9.8218212975413111E-4</v>
      </c>
      <c r="P79" s="91">
        <v>-4.3920320001015201E-3</v>
      </c>
      <c r="Q79" s="91">
        <v>3.0177787773097986E-3</v>
      </c>
      <c r="R79" s="91">
        <v>-1.8304530209073411E-3</v>
      </c>
      <c r="S79" s="91">
        <v>2.874728566822693E-3</v>
      </c>
      <c r="T79" s="91">
        <v>-5.3845034561486038E-3</v>
      </c>
      <c r="U79" s="114">
        <v>41571</v>
      </c>
      <c r="V79" s="91"/>
      <c r="W79" s="91"/>
      <c r="Y79" s="18"/>
    </row>
    <row r="80" spans="5:25" x14ac:dyDescent="0.2">
      <c r="E80" s="114">
        <v>41570</v>
      </c>
      <c r="F80" s="110">
        <v>5.9372192147189203E-3</v>
      </c>
      <c r="G80" s="110">
        <v>1.6474015916126165E-3</v>
      </c>
      <c r="H80" s="110">
        <v>3.3005442287026331E-3</v>
      </c>
      <c r="I80" s="110">
        <v>2.1557272808480511E-3</v>
      </c>
      <c r="J80" s="109">
        <v>5.3990521433557081E-3</v>
      </c>
      <c r="K80" s="26">
        <f t="array" ref="K80">SQRT(MMULT(MMULT(TRANSPOSE($A$2:$A$6),MMULT(TRANSPOSE(EXP(F81:$J$516)-1),EXP(F81:$J$516)-1)/COUNTA(J81:$J$516)),$A$2:$A$6))*_xlfn.NORM.S.INV($E$3)</f>
        <v>-1.6686673238069511E-2</v>
      </c>
      <c r="L80">
        <f t="shared" si="3"/>
        <v>0</v>
      </c>
      <c r="M80" s="18">
        <f t="array" ref="M80">SQRT(MMULT(MMULT(TRANSPOSE($A$2:$A$6),MMULT(TRANSPOSE(EXP(F81:J332)-1),EXP(F81:J332)-1)/COUNTA(J81:J332)),$A$2:$A$6))*_xlfn.NORM.S.INV($E$3)</f>
        <v>-1.4055356877715204E-2</v>
      </c>
      <c r="N80">
        <f t="shared" si="4"/>
        <v>0</v>
      </c>
      <c r="O80" s="52">
        <f t="shared" si="5"/>
        <v>3.5698751155384878E-3</v>
      </c>
      <c r="P80" s="91">
        <v>5.9548794342862976E-3</v>
      </c>
      <c r="Q80" s="91">
        <v>1.6487593030776182E-3</v>
      </c>
      <c r="R80" s="91">
        <v>3.305997022217122E-3</v>
      </c>
      <c r="S80" s="91">
        <v>2.1580525314712773E-3</v>
      </c>
      <c r="T80" s="91">
        <v>5.4136532910045165E-3</v>
      </c>
      <c r="U80" s="114">
        <v>41570</v>
      </c>
      <c r="V80" s="91"/>
      <c r="W80" s="91"/>
      <c r="Y80" s="18"/>
    </row>
    <row r="81" spans="5:25" x14ac:dyDescent="0.2">
      <c r="E81" s="114">
        <v>41569</v>
      </c>
      <c r="F81" s="110">
        <v>-5.119673301996891E-4</v>
      </c>
      <c r="G81" s="110">
        <v>1.2373294375024367E-3</v>
      </c>
      <c r="H81" s="110">
        <v>-1.7959576293046356E-2</v>
      </c>
      <c r="I81" s="110">
        <v>-2.0188250875758314E-2</v>
      </c>
      <c r="J81" s="109">
        <v>1.0319580279907247E-3</v>
      </c>
      <c r="K81" s="26">
        <f t="array" ref="K81">SQRT(MMULT(MMULT(TRANSPOSE($A$2:$A$6),MMULT(TRANSPOSE(EXP(F82:$J$516)-1),EXP(F82:$J$516)-1)/COUNTA(J82:$J$516)),$A$2:$A$6))*_xlfn.NORM.S.INV($E$3)</f>
        <v>-1.6683799372984656E-2</v>
      </c>
      <c r="L81">
        <f t="shared" si="3"/>
        <v>0</v>
      </c>
      <c r="M81" s="18">
        <f t="array" ref="M81">SQRT(MMULT(MMULT(TRANSPOSE($A$2:$A$6),MMULT(TRANSPOSE(EXP(F82:J333)-1),EXP(F82:J333)-1)/COUNTA(J82:J333)),$A$2:$A$6))*_xlfn.NORM.S.INV($E$3)</f>
        <v>-1.4072286084020148E-2</v>
      </c>
      <c r="N81">
        <f t="shared" si="4"/>
        <v>0</v>
      </c>
      <c r="O81" s="52">
        <f t="shared" si="5"/>
        <v>-7.6914920915539774E-3</v>
      </c>
      <c r="P81" s="91">
        <v>-5.1183629728857039E-4</v>
      </c>
      <c r="Q81" s="91">
        <v>1.2380952453905358E-3</v>
      </c>
      <c r="R81" s="91">
        <v>-1.7799264249472202E-2</v>
      </c>
      <c r="S81" s="91">
        <v>-1.9985832584669128E-2</v>
      </c>
      <c r="T81" s="91">
        <v>1.0324906798855338E-3</v>
      </c>
      <c r="U81" s="114">
        <v>41569</v>
      </c>
      <c r="V81" s="91"/>
      <c r="W81" s="91"/>
      <c r="Y81" s="18"/>
    </row>
    <row r="82" spans="5:25" x14ac:dyDescent="0.2">
      <c r="E82" s="114">
        <v>41566</v>
      </c>
      <c r="F82" s="110">
        <v>1.7295027280526966E-3</v>
      </c>
      <c r="G82" s="110">
        <v>2.7554078912925798E-3</v>
      </c>
      <c r="H82" s="110">
        <v>-1.2019151983944311E-3</v>
      </c>
      <c r="I82" s="110">
        <v>3.8019967775515836E-3</v>
      </c>
      <c r="J82" s="109">
        <v>0</v>
      </c>
      <c r="K82" s="26">
        <f t="array" ref="K82">SQRT(MMULT(MMULT(TRANSPOSE($A$2:$A$6),MMULT(TRANSPOSE(EXP(F83:$J$516)-1),EXP(F83:$J$516)-1)/COUNTA(J83:$J$516)),$A$2:$A$6))*_xlfn.NORM.S.INV($E$3)</f>
        <v>-1.6702374567136209E-2</v>
      </c>
      <c r="L82">
        <f t="shared" si="3"/>
        <v>0</v>
      </c>
      <c r="M82" s="18">
        <f t="array" ref="M82">SQRT(MMULT(MMULT(TRANSPOSE($A$2:$A$6),MMULT(TRANSPOSE(EXP(F83:J334)-1),EXP(F83:J334)-1)/COUNTA(J83:J334)),$A$2:$A$6))*_xlfn.NORM.S.INV($E$3)</f>
        <v>-1.4078064458440726E-2</v>
      </c>
      <c r="N82">
        <f t="shared" si="4"/>
        <v>0</v>
      </c>
      <c r="O82" s="52">
        <f t="shared" si="5"/>
        <v>1.3039692456844111E-3</v>
      </c>
      <c r="P82" s="91">
        <v>1.7309991804776992E-3</v>
      </c>
      <c r="Q82" s="91">
        <v>2.7592075166540386E-3</v>
      </c>
      <c r="R82" s="91">
        <v>-1.2011931876165782E-3</v>
      </c>
      <c r="S82" s="91">
        <v>3.809233535770451E-3</v>
      </c>
      <c r="T82" s="91">
        <v>0</v>
      </c>
      <c r="U82" s="114">
        <v>41566</v>
      </c>
      <c r="V82" s="91"/>
      <c r="W82" s="91"/>
      <c r="Y82" s="18"/>
    </row>
    <row r="83" spans="5:25" x14ac:dyDescent="0.2">
      <c r="E83" s="114">
        <v>41565</v>
      </c>
      <c r="F83" s="110">
        <v>-2.3945030884205579E-2</v>
      </c>
      <c r="G83" s="110">
        <v>-8.3114946826178572E-3</v>
      </c>
      <c r="H83" s="110">
        <v>4.3941779925884645E-3</v>
      </c>
      <c r="I83" s="110">
        <v>-8.4561825699564566E-3</v>
      </c>
      <c r="J83" s="109">
        <v>7.7450307854515937E-4</v>
      </c>
      <c r="K83" s="26">
        <f t="array" ref="K83">SQRT(MMULT(MMULT(TRANSPOSE($A$2:$A$6),MMULT(TRANSPOSE(EXP(F84:$J$516)-1),EXP(F84:$J$516)-1)/COUNTA(J84:$J$516)),$A$2:$A$6))*_xlfn.NORM.S.INV($E$3)</f>
        <v>-1.6706512672367675E-2</v>
      </c>
      <c r="L83">
        <f t="shared" si="3"/>
        <v>0</v>
      </c>
      <c r="M83" s="18">
        <f t="array" ref="M83">SQRT(MMULT(MMULT(TRANSPOSE($A$2:$A$6),MMULT(TRANSPOSE(EXP(F84:J335)-1),EXP(F84:J335)-1)/COUNTA(J84:J335)),$A$2:$A$6))*_xlfn.NORM.S.INV($E$3)</f>
        <v>-1.405594173495789E-2</v>
      </c>
      <c r="N83">
        <f t="shared" si="4"/>
        <v>0</v>
      </c>
      <c r="O83" s="52">
        <f t="shared" si="5"/>
        <v>-6.3628802832546554E-3</v>
      </c>
      <c r="P83" s="91">
        <v>-2.3660623204861286E-2</v>
      </c>
      <c r="Q83" s="91">
        <v>-8.2770497064938997E-3</v>
      </c>
      <c r="R83" s="91">
        <v>4.4038465493028145E-3</v>
      </c>
      <c r="S83" s="91">
        <v>-8.4205296248436312E-3</v>
      </c>
      <c r="T83" s="91">
        <v>7.7480308350108551E-4</v>
      </c>
      <c r="U83" s="114">
        <v>41565</v>
      </c>
      <c r="V83" s="91"/>
      <c r="W83" s="91"/>
      <c r="Y83" s="18"/>
    </row>
    <row r="84" spans="5:25" x14ac:dyDescent="0.2">
      <c r="E84" s="114">
        <v>41564</v>
      </c>
      <c r="F84" s="110">
        <v>-4.4342773498483841E-3</v>
      </c>
      <c r="G84" s="110">
        <v>1.7800760148289575E-3</v>
      </c>
      <c r="H84" s="110">
        <v>2.2346515007361841E-3</v>
      </c>
      <c r="I84" s="110">
        <v>6.3476896509361924E-4</v>
      </c>
      <c r="J84" s="109">
        <v>7.7522342546438965E-4</v>
      </c>
      <c r="K84" s="26">
        <f t="array" ref="K84">SQRT(MMULT(MMULT(TRANSPOSE($A$2:$A$6),MMULT(TRANSPOSE(EXP(F85:$J$516)-1),EXP(F85:$J$516)-1)/COUNTA(J85:$J$516)),$A$2:$A$6))*_xlfn.NORM.S.INV($E$3)</f>
        <v>-1.6725777522185448E-2</v>
      </c>
      <c r="L84">
        <f t="shared" si="3"/>
        <v>0</v>
      </c>
      <c r="M84" s="18">
        <f t="array" ref="M84">SQRT(MMULT(MMULT(TRANSPOSE($A$2:$A$6),MMULT(TRANSPOSE(EXP(F85:J336)-1),EXP(F85:J336)-1)/COUNTA(J85:J336)),$A$2:$A$6))*_xlfn.NORM.S.INV($E$3)</f>
        <v>-1.4075263861053827E-2</v>
      </c>
      <c r="N84">
        <f t="shared" si="4"/>
        <v>0</v>
      </c>
      <c r="O84" s="52">
        <f t="shared" si="5"/>
        <v>4.0098391371707004E-4</v>
      </c>
      <c r="P84" s="91">
        <v>-4.4244604576751945E-3</v>
      </c>
      <c r="Q84" s="91">
        <v>1.7816612906358387E-3</v>
      </c>
      <c r="R84" s="91">
        <v>2.2371501952915818E-3</v>
      </c>
      <c r="S84" s="91">
        <v>6.3497047354799108E-4</v>
      </c>
      <c r="T84" s="91">
        <v>7.7552398880698092E-4</v>
      </c>
      <c r="U84" s="114">
        <v>41564</v>
      </c>
      <c r="V84" s="91"/>
      <c r="W84" s="91"/>
      <c r="Y84" s="18"/>
    </row>
    <row r="85" spans="5:25" x14ac:dyDescent="0.2">
      <c r="E85" s="114">
        <v>41563</v>
      </c>
      <c r="F85" s="110">
        <v>3.6834263541496359E-3</v>
      </c>
      <c r="G85" s="110">
        <v>-1.9852573937542742E-3</v>
      </c>
      <c r="H85" s="110">
        <v>2.3605528490945036E-3</v>
      </c>
      <c r="I85" s="110">
        <v>1.8142809737901395E-4</v>
      </c>
      <c r="J85" s="109">
        <v>-1.2840594926292383E-2</v>
      </c>
      <c r="K85" s="26">
        <f t="array" ref="K85">SQRT(MMULT(MMULT(TRANSPOSE($A$2:$A$6),MMULT(TRANSPOSE(EXP(F86:$J$516)-1),EXP(F86:$J$516)-1)/COUNTA(J86:$J$516)),$A$2:$A$6))*_xlfn.NORM.S.INV($E$3)</f>
        <v>-1.6744518878205543E-2</v>
      </c>
      <c r="L85">
        <f t="shared" si="3"/>
        <v>0</v>
      </c>
      <c r="M85" s="18">
        <f t="array" ref="M85">SQRT(MMULT(MMULT(TRANSPOSE($A$2:$A$6),MMULT(TRANSPOSE(EXP(F86:J337)-1),EXP(F86:J337)-1)/COUNTA(J86:J337)),$A$2:$A$6))*_xlfn.NORM.S.INV($E$3)</f>
        <v>-1.4094169721343858E-2</v>
      </c>
      <c r="N85">
        <f t="shared" si="4"/>
        <v>0</v>
      </c>
      <c r="O85" s="52">
        <f t="shared" si="5"/>
        <v>-1.3175347953189691E-3</v>
      </c>
      <c r="P85" s="91">
        <v>3.6902185059060066E-3</v>
      </c>
      <c r="Q85" s="91">
        <v>-1.983288073712508E-3</v>
      </c>
      <c r="R85" s="91">
        <v>2.363341147514797E-3</v>
      </c>
      <c r="S85" s="91">
        <v>1.814445564516376E-4</v>
      </c>
      <c r="T85" s="91">
        <v>-1.2758506218854659E-2</v>
      </c>
      <c r="U85" s="114">
        <v>41563</v>
      </c>
      <c r="V85" s="91"/>
      <c r="W85" s="91"/>
      <c r="Y85" s="18"/>
    </row>
    <row r="86" spans="5:25" x14ac:dyDescent="0.2">
      <c r="E86" s="114">
        <v>41562</v>
      </c>
      <c r="F86" s="110">
        <v>1.8241395565370824E-2</v>
      </c>
      <c r="G86" s="110">
        <v>-7.630455996611352E-3</v>
      </c>
      <c r="H86" s="110">
        <v>-2.1793223393299275E-3</v>
      </c>
      <c r="I86" s="110">
        <v>2.3414558032898874E-3</v>
      </c>
      <c r="J86" s="109">
        <v>2.2991442807411733E-3</v>
      </c>
      <c r="K86" s="26">
        <f t="array" ref="K86">SQRT(MMULT(MMULT(TRANSPOSE($A$2:$A$6),MMULT(TRANSPOSE(EXP(F87:$J$516)-1),EXP(F87:$J$516)-1)/COUNTA(J87:$J$516)),$A$2:$A$6))*_xlfn.NORM.S.INV($E$3)</f>
        <v>-1.6762608034939966E-2</v>
      </c>
      <c r="L86">
        <f t="shared" si="3"/>
        <v>0</v>
      </c>
      <c r="M86" s="18">
        <f t="array" ref="M86">SQRT(MMULT(MMULT(TRANSPOSE($A$2:$A$6),MMULT(TRANSPOSE(EXP(F87:J338)-1),EXP(F87:J338)-1)/COUNTA(J87:J338)),$A$2:$A$6))*_xlfn.NORM.S.INV($E$3)</f>
        <v>-1.4091591778758773E-2</v>
      </c>
      <c r="N86">
        <f t="shared" si="4"/>
        <v>0</v>
      </c>
      <c r="O86" s="52">
        <f t="shared" si="5"/>
        <v>1.9102922412992929E-3</v>
      </c>
      <c r="P86" s="91">
        <v>1.8408786084610496E-2</v>
      </c>
      <c r="Q86" s="91">
        <v>-7.6014179719831043E-3</v>
      </c>
      <c r="R86" s="91">
        <v>-2.1769493405566775E-3</v>
      </c>
      <c r="S86" s="91">
        <v>2.3441991516544025E-3</v>
      </c>
      <c r="T86" s="91">
        <v>2.3017893396886091E-3</v>
      </c>
      <c r="U86" s="114">
        <v>41562</v>
      </c>
      <c r="V86" s="91"/>
      <c r="W86" s="91"/>
      <c r="Y86" s="18"/>
    </row>
    <row r="87" spans="5:25" x14ac:dyDescent="0.2">
      <c r="E87" s="114">
        <v>41559</v>
      </c>
      <c r="F87" s="110">
        <v>6.3260349210785844E-3</v>
      </c>
      <c r="G87" s="110">
        <v>4.0804055489194156E-3</v>
      </c>
      <c r="H87" s="110">
        <v>8.8678146109520163E-3</v>
      </c>
      <c r="I87" s="110">
        <v>1.8710161064463065E-3</v>
      </c>
      <c r="J87" s="109">
        <v>2.3043234866221111E-3</v>
      </c>
      <c r="K87" s="26">
        <f t="array" ref="K87">SQRT(MMULT(MMULT(TRANSPOSE($A$2:$A$6),MMULT(TRANSPOSE(EXP(F88:$J$516)-1),EXP(F88:$J$516)-1)/COUNTA(J88:$J$516)),$A$2:$A$6))*_xlfn.NORM.S.INV($E$3)</f>
        <v>-1.6772742448753288E-2</v>
      </c>
      <c r="L87">
        <f t="shared" si="3"/>
        <v>0</v>
      </c>
      <c r="M87" s="18">
        <f t="array" ref="M87">SQRT(MMULT(MMULT(TRANSPOSE($A$2:$A$6),MMULT(TRANSPOSE(EXP(F88:J339)-1),EXP(F88:J339)-1)/COUNTA(J88:J339)),$A$2:$A$6))*_xlfn.NORM.S.INV($E$3)</f>
        <v>-1.4079006493679049E-2</v>
      </c>
      <c r="N87">
        <f t="shared" si="4"/>
        <v>0</v>
      </c>
      <c r="O87" s="52">
        <f t="shared" si="5"/>
        <v>4.9979161405961856E-3</v>
      </c>
      <c r="P87" s="91">
        <v>6.3460865401046007E-3</v>
      </c>
      <c r="Q87" s="91">
        <v>4.0887417381290092E-3</v>
      </c>
      <c r="R87" s="91">
        <v>8.9072501617968314E-3</v>
      </c>
      <c r="S87" s="91">
        <v>1.8727675492371532E-3</v>
      </c>
      <c r="T87" s="91">
        <v>2.3069804804534133E-3</v>
      </c>
      <c r="U87" s="114">
        <v>41559</v>
      </c>
      <c r="V87" s="91"/>
      <c r="W87" s="91"/>
      <c r="Y87" s="18"/>
    </row>
    <row r="88" spans="5:25" x14ac:dyDescent="0.2">
      <c r="E88" s="114">
        <v>41558</v>
      </c>
      <c r="F88" s="110">
        <v>-3.5193260241728392E-3</v>
      </c>
      <c r="G88" s="110">
        <v>-7.4914478179491492E-4</v>
      </c>
      <c r="H88" s="110">
        <v>4.647659175148304E-3</v>
      </c>
      <c r="I88" s="110">
        <v>-1.4364448903971892E-3</v>
      </c>
      <c r="J88" s="109">
        <v>4.1099777294500298E-3</v>
      </c>
      <c r="K88" s="26">
        <f t="array" ref="K88">SQRT(MMULT(MMULT(TRANSPOSE($A$2:$A$6),MMULT(TRANSPOSE(EXP(F89:$J$516)-1),EXP(F89:$J$516)-1)/COUNTA(J89:$J$516)),$A$2:$A$6))*_xlfn.NORM.S.INV($E$3)</f>
        <v>-1.6792078768002691E-2</v>
      </c>
      <c r="L88">
        <f t="shared" si="3"/>
        <v>0</v>
      </c>
      <c r="M88" s="18">
        <f t="array" ref="M88">SQRT(MMULT(MMULT(TRANSPOSE($A$2:$A$6),MMULT(TRANSPOSE(EXP(F89:J340)-1),EXP(F89:J340)-1)/COUNTA(J89:J340)),$A$2:$A$6))*_xlfn.NORM.S.INV($E$3)</f>
        <v>-1.4094986721162947E-2</v>
      </c>
      <c r="N88">
        <f t="shared" si="4"/>
        <v>0</v>
      </c>
      <c r="O88" s="52">
        <f t="shared" si="5"/>
        <v>8.092631888766879E-4</v>
      </c>
      <c r="P88" s="91">
        <v>-3.5131404548133238E-3</v>
      </c>
      <c r="Q88" s="91">
        <v>-7.4886424290199205E-4</v>
      </c>
      <c r="R88" s="91">
        <v>4.6584762946548786E-3</v>
      </c>
      <c r="S88" s="91">
        <v>-1.4354136972454246E-3</v>
      </c>
      <c r="T88" s="91">
        <v>4.1184352707175353E-3</v>
      </c>
      <c r="U88" s="114">
        <v>41558</v>
      </c>
      <c r="V88" s="91"/>
      <c r="W88" s="91"/>
      <c r="Y88" s="18"/>
    </row>
    <row r="89" spans="5:25" x14ac:dyDescent="0.2">
      <c r="E89" s="114">
        <v>41557</v>
      </c>
      <c r="F89" s="110">
        <v>4.1608372777768698E-3</v>
      </c>
      <c r="G89" s="110">
        <v>8.2052479351061094E-3</v>
      </c>
      <c r="H89" s="110">
        <v>1.5877536350994724E-2</v>
      </c>
      <c r="I89" s="110">
        <v>1.6974206971974534E-2</v>
      </c>
      <c r="J89" s="109">
        <v>1.0302439277580786E-3</v>
      </c>
      <c r="K89" s="26">
        <f t="array" ref="K89">SQRT(MMULT(MMULT(TRANSPOSE($A$2:$A$6),MMULT(TRANSPOSE(EXP(F90:$J$516)-1),EXP(F90:$J$516)-1)/COUNTA(J90:$J$516)),$A$2:$A$6))*_xlfn.NORM.S.INV($E$3)</f>
        <v>-1.6775334839515519E-2</v>
      </c>
      <c r="L89">
        <f t="shared" si="3"/>
        <v>0</v>
      </c>
      <c r="M89" s="18">
        <f t="array" ref="M89">SQRT(MMULT(MMULT(TRANSPOSE($A$2:$A$6),MMULT(TRANSPOSE(EXP(F90:J341)-1),EXP(F90:J341)-1)/COUNTA(J90:J341)),$A$2:$A$6))*_xlfn.NORM.S.INV($E$3)</f>
        <v>-1.408920333166341E-2</v>
      </c>
      <c r="N89">
        <f t="shared" si="4"/>
        <v>0</v>
      </c>
      <c r="O89" s="52">
        <f t="shared" si="5"/>
        <v>9.8208227182712635E-3</v>
      </c>
      <c r="P89" s="91">
        <v>4.1695055794974678E-3</v>
      </c>
      <c r="Q89" s="91">
        <v>8.2390032423367288E-3</v>
      </c>
      <c r="R89" s="91">
        <v>1.600425419872642E-2</v>
      </c>
      <c r="S89" s="91">
        <v>1.7119087405776501E-2</v>
      </c>
      <c r="T89" s="91">
        <v>1.0307748113309589E-3</v>
      </c>
      <c r="U89" s="114">
        <v>41557</v>
      </c>
      <c r="V89" s="91"/>
      <c r="W89" s="91"/>
      <c r="Y89" s="18"/>
    </row>
    <row r="90" spans="5:25" x14ac:dyDescent="0.2">
      <c r="E90" s="114">
        <v>41556</v>
      </c>
      <c r="F90" s="110">
        <v>3.8493279858656324E-4</v>
      </c>
      <c r="G90" s="110">
        <v>7.5809364970264659E-3</v>
      </c>
      <c r="H90" s="110">
        <v>2.8688814543292272E-3</v>
      </c>
      <c r="I90" s="110">
        <v>-4.5137787492234866E-3</v>
      </c>
      <c r="J90" s="109">
        <v>9.059339226276027E-3</v>
      </c>
      <c r="K90" s="26">
        <f t="array" ref="K90">SQRT(MMULT(MMULT(TRANSPOSE($A$2:$A$6),MMULT(TRANSPOSE(EXP(F91:$J$516)-1),EXP(F91:$J$516)-1)/COUNTA(J91:$J$516)),$A$2:$A$6))*_xlfn.NORM.S.INV($E$3)</f>
        <v>-1.6791143897795249E-2</v>
      </c>
      <c r="L90">
        <f t="shared" si="3"/>
        <v>0</v>
      </c>
      <c r="M90" s="18">
        <f t="array" ref="M90">SQRT(MMULT(MMULT(TRANSPOSE($A$2:$A$6),MMULT(TRANSPOSE(EXP(F91:J342)-1),EXP(F91:J342)-1)/COUNTA(J91:J342)),$A$2:$A$6))*_xlfn.NORM.S.INV($E$3)</f>
        <v>-1.418451956594402E-2</v>
      </c>
      <c r="N90">
        <f t="shared" si="4"/>
        <v>0</v>
      </c>
      <c r="O90" s="52">
        <f t="shared" si="5"/>
        <v>3.1981308177324455E-3</v>
      </c>
      <c r="P90" s="91">
        <v>3.8500689472331651E-4</v>
      </c>
      <c r="Q90" s="91">
        <v>7.6097445474334613E-3</v>
      </c>
      <c r="R90" s="91">
        <v>2.8730006329318325E-3</v>
      </c>
      <c r="S90" s="91">
        <v>-4.5036069600818962E-3</v>
      </c>
      <c r="T90" s="91">
        <v>9.1004992401686469E-3</v>
      </c>
      <c r="U90" s="114">
        <v>41556</v>
      </c>
      <c r="V90" s="91"/>
      <c r="W90" s="91"/>
      <c r="Y90" s="18"/>
    </row>
    <row r="91" spans="5:25" x14ac:dyDescent="0.2">
      <c r="E91" s="114">
        <v>41555</v>
      </c>
      <c r="F91" s="110">
        <v>3.4711326734839206E-3</v>
      </c>
      <c r="G91" s="110">
        <v>7.1509318664568127E-3</v>
      </c>
      <c r="H91" s="110">
        <v>3.2527706707120392E-3</v>
      </c>
      <c r="I91" s="110">
        <v>-1.9326399478371272E-3</v>
      </c>
      <c r="J91" s="109">
        <v>5.213468022317474E-3</v>
      </c>
      <c r="K91" s="26">
        <f t="array" ref="K91">SQRT(MMULT(MMULT(TRANSPOSE($A$2:$A$6),MMULT(TRANSPOSE(EXP(F92:$J$516)-1),EXP(F92:$J$516)-1)/COUNTA(J92:$J$516)),$A$2:$A$6))*_xlfn.NORM.S.INV($E$3)</f>
        <v>-1.680608506134167E-2</v>
      </c>
      <c r="L91">
        <f t="shared" si="3"/>
        <v>0</v>
      </c>
      <c r="M91" s="18">
        <f t="array" ref="M91">SQRT(MMULT(MMULT(TRANSPOSE($A$2:$A$6),MMULT(TRANSPOSE(EXP(F92:J343)-1),EXP(F92:J343)-1)/COUNTA(J92:J343)),$A$2:$A$6))*_xlfn.NORM.S.INV($E$3)</f>
        <v>-1.4176882702397631E-2</v>
      </c>
      <c r="N91">
        <f t="shared" si="4"/>
        <v>0</v>
      </c>
      <c r="O91" s="52">
        <f t="shared" si="5"/>
        <v>3.5603142332537295E-3</v>
      </c>
      <c r="P91" s="91">
        <v>3.4771640310307106E-3</v>
      </c>
      <c r="Q91" s="91">
        <v>7.1765608336471498E-3</v>
      </c>
      <c r="R91" s="91">
        <v>3.2580666698969196E-3</v>
      </c>
      <c r="S91" s="91">
        <v>-1.9307736017717403E-3</v>
      </c>
      <c r="T91" s="91">
        <v>5.2270817947677184E-3</v>
      </c>
      <c r="U91" s="114">
        <v>41555</v>
      </c>
      <c r="V91" s="91"/>
      <c r="W91" s="91"/>
      <c r="Y91" s="18"/>
    </row>
    <row r="92" spans="5:25" x14ac:dyDescent="0.2">
      <c r="E92" s="114">
        <v>41552</v>
      </c>
      <c r="F92" s="110">
        <v>-5.7946063613799337E-4</v>
      </c>
      <c r="G92" s="110">
        <v>-1.6011637537443825E-3</v>
      </c>
      <c r="H92" s="110">
        <v>5.0251030870586957E-3</v>
      </c>
      <c r="I92" s="110">
        <v>9.1644357755191874E-3</v>
      </c>
      <c r="J92" s="109">
        <v>-9.1061474132004168E-3</v>
      </c>
      <c r="K92" s="26">
        <f t="array" ref="K92">SQRT(MMULT(MMULT(TRANSPOSE($A$2:$A$6),MMULT(TRANSPOSE(EXP(F93:$J$516)-1),EXP(F93:$J$516)-1)/COUNTA(J93:$J$516)),$A$2:$A$6))*_xlfn.NORM.S.INV($E$3)</f>
        <v>-1.6825571300522858E-2</v>
      </c>
      <c r="L92">
        <f t="shared" si="3"/>
        <v>0</v>
      </c>
      <c r="M92" s="18">
        <f t="array" ref="M92">SQRT(MMULT(MMULT(TRANSPOSE($A$2:$A$6),MMULT(TRANSPOSE(EXP(F93:J344)-1),EXP(F93:J344)-1)/COUNTA(J93:J344)),$A$2:$A$6))*_xlfn.NORM.S.INV($E$3)</f>
        <v>-1.4184663057586635E-2</v>
      </c>
      <c r="N92">
        <f t="shared" si="4"/>
        <v>0</v>
      </c>
      <c r="O92" s="52">
        <f t="shared" si="5"/>
        <v>9.1935301610390633E-4</v>
      </c>
      <c r="P92" s="91">
        <v>-5.7929278124690953E-4</v>
      </c>
      <c r="Q92" s="91">
        <v>-1.5998825749448109E-3</v>
      </c>
      <c r="R92" s="91">
        <v>5.0377500928717733E-3</v>
      </c>
      <c r="S92" s="91">
        <v>9.20655779357471E-3</v>
      </c>
      <c r="T92" s="91">
        <v>-9.0648120167363677E-3</v>
      </c>
      <c r="U92" s="114">
        <v>41552</v>
      </c>
      <c r="V92" s="91"/>
      <c r="W92" s="91"/>
      <c r="Y92" s="18"/>
    </row>
    <row r="93" spans="5:25" x14ac:dyDescent="0.2">
      <c r="E93" s="114">
        <v>41551</v>
      </c>
      <c r="F93" s="110">
        <v>1.2367720528362144E-2</v>
      </c>
      <c r="G93" s="110">
        <v>1.3164401366235064E-2</v>
      </c>
      <c r="H93" s="110">
        <v>1.0062955633088965E-2</v>
      </c>
      <c r="I93" s="110">
        <v>1.9026019738778731E-2</v>
      </c>
      <c r="J93" s="109">
        <v>-1.0354877465761317E-3</v>
      </c>
      <c r="K93" s="26">
        <f t="array" ref="K93">SQRT(MMULT(MMULT(TRANSPOSE($A$2:$A$6),MMULT(TRANSPOSE(EXP(F94:$J$516)-1),EXP(F94:$J$516)-1)/COUNTA(J94:$J$516)),$A$2:$A$6))*_xlfn.NORM.S.INV($E$3)</f>
        <v>-1.6799725764164063E-2</v>
      </c>
      <c r="L93">
        <f t="shared" si="3"/>
        <v>0</v>
      </c>
      <c r="M93" s="18">
        <f t="array" ref="M93">SQRT(MMULT(MMULT(TRANSPOSE($A$2:$A$6),MMULT(TRANSPOSE(EXP(F94:J345)-1),EXP(F94:J345)-1)/COUNTA(J94:J345)),$A$2:$A$6))*_xlfn.NORM.S.INV($E$3)</f>
        <v>-1.4109055283412095E-2</v>
      </c>
      <c r="N93">
        <f t="shared" si="4"/>
        <v>0</v>
      </c>
      <c r="O93" s="52">
        <f t="shared" si="5"/>
        <v>1.0965296213937612E-2</v>
      </c>
      <c r="P93" s="91">
        <v>1.2444517056659388E-2</v>
      </c>
      <c r="Q93" s="91">
        <v>1.3251433587597727E-2</v>
      </c>
      <c r="R93" s="91">
        <v>1.0113757433552806E-2</v>
      </c>
      <c r="S93" s="91">
        <v>1.9208167802682752E-2</v>
      </c>
      <c r="T93" s="91">
        <v>-1.0349518141392622E-3</v>
      </c>
      <c r="U93" s="114">
        <v>41551</v>
      </c>
      <c r="V93" s="91"/>
      <c r="W93" s="91"/>
      <c r="Y93" s="18"/>
    </row>
    <row r="94" spans="5:25" x14ac:dyDescent="0.2">
      <c r="E94" s="114">
        <v>41550</v>
      </c>
      <c r="F94" s="110">
        <v>-6.4943752471461388E-3</v>
      </c>
      <c r="G94" s="110">
        <v>-6.5238685400894007E-3</v>
      </c>
      <c r="H94" s="110">
        <v>2.2290730575806887E-3</v>
      </c>
      <c r="I94" s="110">
        <v>-6.3996878151133052E-3</v>
      </c>
      <c r="J94" s="109">
        <v>-1.2928311728576153E-3</v>
      </c>
      <c r="K94" s="26">
        <f t="array" ref="K94">SQRT(MMULT(MMULT(TRANSPOSE($A$2:$A$6),MMULT(TRANSPOSE(EXP(F95:$J$516)-1),EXP(F95:$J$516)-1)/COUNTA(J95:$J$516)),$A$2:$A$6))*_xlfn.NORM.S.INV($E$3)</f>
        <v>-1.6815196202885536E-2</v>
      </c>
      <c r="L94">
        <f t="shared" si="3"/>
        <v>0</v>
      </c>
      <c r="M94" s="18">
        <f t="array" ref="M94">SQRT(MMULT(MMULT(TRANSPOSE($A$2:$A$6),MMULT(TRANSPOSE(EXP(F95:J346)-1),EXP(F95:J346)-1)/COUNTA(J95:J346)),$A$2:$A$6))*_xlfn.NORM.S.INV($E$3)</f>
        <v>-1.4101386637502661E-2</v>
      </c>
      <c r="N94">
        <f t="shared" si="4"/>
        <v>0</v>
      </c>
      <c r="O94" s="52">
        <f t="shared" si="5"/>
        <v>-3.4057944606397418E-3</v>
      </c>
      <c r="P94" s="91">
        <v>-6.4733323703096701E-3</v>
      </c>
      <c r="Q94" s="91">
        <v>-6.5026343112575269E-3</v>
      </c>
      <c r="R94" s="91">
        <v>2.2315592879151858E-3</v>
      </c>
      <c r="S94" s="91">
        <v>-6.3792534275192159E-3</v>
      </c>
      <c r="T94" s="91">
        <v>-1.2919958266628395E-3</v>
      </c>
      <c r="U94" s="114">
        <v>41550</v>
      </c>
      <c r="V94" s="91"/>
      <c r="W94" s="91"/>
      <c r="Y94" s="18"/>
    </row>
    <row r="95" spans="5:25" x14ac:dyDescent="0.2">
      <c r="E95" s="114">
        <v>41549</v>
      </c>
      <c r="F95" s="110">
        <v>4.3466560969142812E-3</v>
      </c>
      <c r="G95" s="110">
        <v>8.425722884716394E-3</v>
      </c>
      <c r="H95" s="110">
        <v>-6.3735810667112254E-4</v>
      </c>
      <c r="I95" s="110">
        <v>4.7303239384727516E-3</v>
      </c>
      <c r="J95" s="109">
        <v>8.0425206711787316E-3</v>
      </c>
      <c r="K95" s="26">
        <f t="array" ref="K95">SQRT(MMULT(MMULT(TRANSPOSE($A$2:$A$6),MMULT(TRANSPOSE(EXP(F96:$J$516)-1),EXP(F96:$J$516)-1)/COUNTA(J96:$J$516)),$A$2:$A$6))*_xlfn.NORM.S.INV($E$3)</f>
        <v>-1.6826674120814726E-2</v>
      </c>
      <c r="L95">
        <f t="shared" si="3"/>
        <v>0</v>
      </c>
      <c r="M95" s="18">
        <f t="array" ref="M95">SQRT(MMULT(MMULT(TRANSPOSE($A$2:$A$6),MMULT(TRANSPOSE(EXP(F96:J347)-1),EXP(F96:J347)-1)/COUNTA(J96:J347)),$A$2:$A$6))*_xlfn.NORM.S.INV($E$3)</f>
        <v>-1.408683472864131E-2</v>
      </c>
      <c r="N95">
        <f t="shared" si="4"/>
        <v>0</v>
      </c>
      <c r="O95" s="52">
        <f t="shared" si="5"/>
        <v>4.7125190242468017E-3</v>
      </c>
      <c r="P95" s="91">
        <v>4.3561165086123399E-3</v>
      </c>
      <c r="Q95" s="91">
        <v>8.4613191924201026E-3</v>
      </c>
      <c r="R95" s="91">
        <v>-6.3715503713801525E-4</v>
      </c>
      <c r="S95" s="91">
        <v>4.7415295825625758E-3</v>
      </c>
      <c r="T95" s="91">
        <v>8.0749486163964601E-3</v>
      </c>
      <c r="U95" s="114">
        <v>41549</v>
      </c>
      <c r="V95" s="91"/>
      <c r="W95" s="91"/>
      <c r="Y95" s="18"/>
    </row>
    <row r="96" spans="5:25" x14ac:dyDescent="0.2">
      <c r="E96" s="114">
        <v>41548</v>
      </c>
      <c r="F96" s="110">
        <v>-2.0133165328993959E-3</v>
      </c>
      <c r="G96" s="110">
        <v>4.3815720673339937E-3</v>
      </c>
      <c r="H96" s="110">
        <v>1.785540550944082E-3</v>
      </c>
      <c r="I96" s="110">
        <v>-6.1075551285443104E-3</v>
      </c>
      <c r="J96" s="109">
        <v>-1.0412977424078208E-3</v>
      </c>
      <c r="K96" s="26">
        <f t="array" ref="K96">SQRT(MMULT(MMULT(TRANSPOSE($A$2:$A$6),MMULT(TRANSPOSE(EXP(F97:$J$516)-1),EXP(F97:$J$516)-1)/COUNTA(J97:$J$516)),$A$2:$A$6))*_xlfn.NORM.S.INV($E$3)</f>
        <v>-1.6846675097025147E-2</v>
      </c>
      <c r="L96">
        <f t="shared" si="3"/>
        <v>0</v>
      </c>
      <c r="M96" s="18">
        <f t="array" ref="M96">SQRT(MMULT(MMULT(TRANSPOSE($A$2:$A$6),MMULT(TRANSPOSE(EXP(F97:J348)-1),EXP(F97:J348)-1)/COUNTA(J97:J348)),$A$2:$A$6))*_xlfn.NORM.S.INV($E$3)</f>
        <v>-1.411595740533015E-2</v>
      </c>
      <c r="N96">
        <f t="shared" si="4"/>
        <v>0</v>
      </c>
      <c r="O96" s="52">
        <f t="shared" si="5"/>
        <v>-2.2212580407044108E-4</v>
      </c>
      <c r="P96" s="91">
        <v>-2.0112911706283709E-3</v>
      </c>
      <c r="Q96" s="91">
        <v>4.3911851892921572E-3</v>
      </c>
      <c r="R96" s="91">
        <v>1.7871355776606368E-3</v>
      </c>
      <c r="S96" s="91">
        <v>-6.0889419267176059E-3</v>
      </c>
      <c r="T96" s="91">
        <v>-1.0407557800446998E-3</v>
      </c>
      <c r="U96" s="114">
        <v>41548</v>
      </c>
      <c r="V96" s="91"/>
      <c r="W96" s="91"/>
      <c r="Y96" s="18"/>
    </row>
    <row r="97" spans="5:25" x14ac:dyDescent="0.2">
      <c r="E97" s="114">
        <v>41545</v>
      </c>
      <c r="F97" s="110">
        <v>5.4650292664346614E-3</v>
      </c>
      <c r="G97" s="110">
        <v>7.1074673707094936E-3</v>
      </c>
      <c r="H97" s="110">
        <v>-5.15657212373586E-3</v>
      </c>
      <c r="I97" s="110">
        <v>1.0070225229166282E-2</v>
      </c>
      <c r="J97" s="109">
        <v>2.6038144245615652E-4</v>
      </c>
      <c r="K97" s="26">
        <f t="array" ref="K97">SQRT(MMULT(MMULT(TRANSPOSE($A$2:$A$6),MMULT(TRANSPOSE(EXP(F98:$J$516)-1),EXP(F98:$J$516)-1)/COUNTA(J98:$J$516)),$A$2:$A$6))*_xlfn.NORM.S.INV($E$3)</f>
        <v>-1.68630009506095E-2</v>
      </c>
      <c r="L97">
        <f t="shared" si="3"/>
        <v>0</v>
      </c>
      <c r="M97" s="18">
        <f t="array" ref="M97">SQRT(MMULT(MMULT(TRANSPOSE($A$2:$A$6),MMULT(TRANSPOSE(EXP(F98:J349)-1),EXP(F98:J349)-1)/COUNTA(J98:J349)),$A$2:$A$6))*_xlfn.NORM.S.INV($E$3)</f>
        <v>-1.4136103421335269E-2</v>
      </c>
      <c r="N97">
        <f t="shared" si="4"/>
        <v>0</v>
      </c>
      <c r="O97" s="52">
        <f t="shared" si="5"/>
        <v>3.1358546960282216E-3</v>
      </c>
      <c r="P97" s="91">
        <v>5.4799897796742325E-3</v>
      </c>
      <c r="Q97" s="91">
        <v>7.132785363648253E-3</v>
      </c>
      <c r="R97" s="91">
        <v>-5.1432998286842224E-3</v>
      </c>
      <c r="S97" s="91">
        <v>1.0121100579252307E-2</v>
      </c>
      <c r="T97" s="91">
        <v>2.6041534464638083E-4</v>
      </c>
      <c r="U97" s="114">
        <v>41545</v>
      </c>
      <c r="V97" s="91"/>
      <c r="W97" s="91"/>
      <c r="Y97" s="18"/>
    </row>
    <row r="98" spans="5:25" x14ac:dyDescent="0.2">
      <c r="E98" s="114">
        <v>41544</v>
      </c>
      <c r="F98" s="110">
        <v>-6.1785484230720573E-3</v>
      </c>
      <c r="G98" s="110">
        <v>3.7875251155151087E-3</v>
      </c>
      <c r="H98" s="110">
        <v>2.208468805054295E-2</v>
      </c>
      <c r="I98" s="110">
        <v>5.2904415670434165E-3</v>
      </c>
      <c r="J98" s="109">
        <v>1.0465597343829212E-2</v>
      </c>
      <c r="K98" s="26">
        <f t="array" ref="K98">SQRT(MMULT(MMULT(TRANSPOSE($A$2:$A$6),MMULT(TRANSPOSE(EXP(F99:$J$516)-1),EXP(F99:$J$516)-1)/COUNTA(J99:$J$516)),$A$2:$A$6))*_xlfn.NORM.S.INV($E$3)</f>
        <v>-1.6858281794099813E-2</v>
      </c>
      <c r="L98">
        <f t="shared" si="3"/>
        <v>0</v>
      </c>
      <c r="M98" s="18">
        <f t="array" ref="M98">SQRT(MMULT(MMULT(TRANSPOSE($A$2:$A$6),MMULT(TRANSPOSE(EXP(F99:J350)-1),EXP(F99:J350)-1)/COUNTA(J99:J350)),$A$2:$A$6))*_xlfn.NORM.S.INV($E$3)</f>
        <v>-1.4097487897943118E-2</v>
      </c>
      <c r="N98">
        <f t="shared" si="4"/>
        <v>0</v>
      </c>
      <c r="O98" s="52">
        <f t="shared" si="5"/>
        <v>8.052012393497187E-3</v>
      </c>
      <c r="P98" s="91">
        <v>-6.1595004425774036E-3</v>
      </c>
      <c r="Q98" s="91">
        <v>3.7947068529065042E-3</v>
      </c>
      <c r="R98" s="91">
        <v>2.2330359969628066E-2</v>
      </c>
      <c r="S98" s="91">
        <v>5.3044606645327175E-3</v>
      </c>
      <c r="T98" s="91">
        <v>1.0520553255875198E-2</v>
      </c>
      <c r="U98" s="114">
        <v>41544</v>
      </c>
      <c r="V98" s="91"/>
      <c r="W98" s="91"/>
      <c r="Y98" s="18"/>
    </row>
    <row r="99" spans="5:25" x14ac:dyDescent="0.2">
      <c r="E99" s="114">
        <v>41543</v>
      </c>
      <c r="F99" s="110">
        <v>7.0924677175295114E-3</v>
      </c>
      <c r="G99" s="110">
        <v>9.3510708281121391E-3</v>
      </c>
      <c r="H99" s="110">
        <v>4.5544637641052382E-3</v>
      </c>
      <c r="I99" s="110">
        <v>2.1002730197665791E-2</v>
      </c>
      <c r="J99" s="109">
        <v>3.953113796868633E-3</v>
      </c>
      <c r="K99" s="26">
        <f t="array" ref="K99">SQRT(MMULT(MMULT(TRANSPOSE($A$2:$A$6),MMULT(TRANSPOSE(EXP(F100:$J$516)-1),EXP(F100:$J$516)-1)/COUNTA(J100:$J$516)),$A$2:$A$6))*_xlfn.NORM.S.INV($E$3)</f>
        <v>-1.6847430500785722E-2</v>
      </c>
      <c r="L99">
        <f t="shared" si="3"/>
        <v>0</v>
      </c>
      <c r="M99" s="18">
        <f t="array" ref="M99">SQRT(MMULT(MMULT(TRANSPOSE($A$2:$A$6),MMULT(TRANSPOSE(EXP(F100:J351)-1),EXP(F100:J351)-1)/COUNTA(J100:J351)),$A$2:$A$6))*_xlfn.NORM.S.INV($E$3)</f>
        <v>-1.4044775551661384E-2</v>
      </c>
      <c r="N99">
        <f t="shared" si="4"/>
        <v>0</v>
      </c>
      <c r="O99" s="52">
        <f t="shared" si="5"/>
        <v>8.9831098385619538E-3</v>
      </c>
      <c r="P99" s="91">
        <v>7.1176788344582409E-3</v>
      </c>
      <c r="Q99" s="91">
        <v>9.3949286903249885E-3</v>
      </c>
      <c r="R99" s="91">
        <v>4.5648510977858159E-3</v>
      </c>
      <c r="S99" s="91">
        <v>2.1224839779396376E-2</v>
      </c>
      <c r="T99" s="91">
        <v>3.9609376573539468E-3</v>
      </c>
      <c r="U99" s="114">
        <v>41543</v>
      </c>
      <c r="V99" s="91"/>
      <c r="W99" s="91"/>
      <c r="Y99" s="18"/>
    </row>
    <row r="100" spans="5:25" x14ac:dyDescent="0.2">
      <c r="E100" s="114">
        <v>41542</v>
      </c>
      <c r="F100" s="110">
        <v>1.705714042253061E-2</v>
      </c>
      <c r="G100" s="110">
        <v>-1.4443537376794039E-3</v>
      </c>
      <c r="H100" s="110">
        <v>-1.8798276804883267E-2</v>
      </c>
      <c r="I100" s="110">
        <v>4.2149275412876304E-3</v>
      </c>
      <c r="J100" s="109">
        <v>-9.7228555770686731E-3</v>
      </c>
      <c r="K100" s="26">
        <f t="array" ref="K100">SQRT(MMULT(MMULT(TRANSPOSE($A$2:$A$6),MMULT(TRANSPOSE(EXP(F101:$J$516)-1),EXP(F101:$J$516)-1)/COUNTA(J101:$J$516)),$A$2:$A$6))*_xlfn.NORM.S.INV($E$3)</f>
        <v>-1.6864727340052527E-2</v>
      </c>
      <c r="L100">
        <f t="shared" si="3"/>
        <v>0</v>
      </c>
      <c r="M100" s="18">
        <f t="array" ref="M100">SQRT(MMULT(MMULT(TRANSPOSE($A$2:$A$6),MMULT(TRANSPOSE(EXP(F101:J352)-1),EXP(F101:J352)-1)/COUNTA(J101:J352)),$A$2:$A$6))*_xlfn.NORM.S.INV($E$3)</f>
        <v>-1.4071029700754564E-2</v>
      </c>
      <c r="N100">
        <f t="shared" si="4"/>
        <v>0</v>
      </c>
      <c r="O100" s="52">
        <f t="shared" si="5"/>
        <v>-2.7611692391589231E-3</v>
      </c>
      <c r="P100" s="91">
        <v>1.7203444099268994E-2</v>
      </c>
      <c r="Q100" s="91">
        <v>-1.4433111608299631E-3</v>
      </c>
      <c r="R100" s="91">
        <v>-1.8622691156720661E-2</v>
      </c>
      <c r="S100" s="91">
        <v>4.2238228416680013E-3</v>
      </c>
      <c r="T100" s="91">
        <v>-9.675741435087204E-3</v>
      </c>
      <c r="U100" s="114">
        <v>41542</v>
      </c>
      <c r="V100" s="91"/>
      <c r="W100" s="91"/>
      <c r="Y100" s="18"/>
    </row>
    <row r="101" spans="5:25" x14ac:dyDescent="0.2">
      <c r="E101" s="114">
        <v>41541</v>
      </c>
      <c r="F101" s="110">
        <v>-8.8612002826122405E-3</v>
      </c>
      <c r="G101" s="110">
        <v>-2.367680298747667E-2</v>
      </c>
      <c r="H101" s="110">
        <v>-1.6816852484977846E-2</v>
      </c>
      <c r="I101" s="110">
        <v>-8.1752907343224674E-3</v>
      </c>
      <c r="J101" s="109">
        <v>1.1043917722135903E-2</v>
      </c>
      <c r="K101" s="26">
        <f t="array" ref="K101">SQRT(MMULT(MMULT(TRANSPOSE($A$2:$A$6),MMULT(TRANSPOSE(EXP(F102:$J$516)-1),EXP(F102:$J$516)-1)/COUNTA(J102:$J$516)),$A$2:$A$6))*_xlfn.NORM.S.INV($E$3)</f>
        <v>-1.6842548664272147E-2</v>
      </c>
      <c r="L101">
        <f t="shared" si="3"/>
        <v>0</v>
      </c>
      <c r="M101" s="18">
        <f t="array" ref="M101">SQRT(MMULT(MMULT(TRANSPOSE($A$2:$A$6),MMULT(TRANSPOSE(EXP(F102:J353)-1),EXP(F102:J353)-1)/COUNTA(J102:J353)),$A$2:$A$6))*_xlfn.NORM.S.INV($E$3)</f>
        <v>-1.4014122017197074E-2</v>
      </c>
      <c r="N101">
        <f t="shared" si="4"/>
        <v>0</v>
      </c>
      <c r="O101" s="52">
        <f t="shared" si="5"/>
        <v>-1.0482427028065065E-2</v>
      </c>
      <c r="P101" s="91">
        <v>-8.822055555805508E-3</v>
      </c>
      <c r="Q101" s="91">
        <v>-2.3398706622233201E-2</v>
      </c>
      <c r="R101" s="91">
        <v>-1.6676238552532752E-2</v>
      </c>
      <c r="S101" s="91">
        <v>-8.1419639256492538E-3</v>
      </c>
      <c r="T101" s="91">
        <v>1.1105126903654616E-2</v>
      </c>
      <c r="U101" s="114">
        <v>41541</v>
      </c>
      <c r="V101" s="91"/>
      <c r="W101" s="91"/>
      <c r="Y101" s="18"/>
    </row>
    <row r="102" spans="5:25" x14ac:dyDescent="0.2">
      <c r="E102" s="114">
        <v>41538</v>
      </c>
      <c r="F102" s="110">
        <v>-9.8271791580757037E-3</v>
      </c>
      <c r="G102" s="110">
        <v>1.1990522879837481E-3</v>
      </c>
      <c r="H102" s="110">
        <v>-7.5489732334786273E-4</v>
      </c>
      <c r="I102" s="110">
        <v>-4.2128219661118739E-3</v>
      </c>
      <c r="J102" s="109">
        <v>3.1782236509538685E-3</v>
      </c>
      <c r="K102" s="26">
        <f t="array" ref="K102">SQRT(MMULT(MMULT(TRANSPOSE($A$2:$A$6),MMULT(TRANSPOSE(EXP(F103:$J$516)-1),EXP(F103:$J$516)-1)/COUNTA(J103:$J$516)),$A$2:$A$6))*_xlfn.NORM.S.INV($E$3)</f>
        <v>-1.686147761403916E-2</v>
      </c>
      <c r="L102">
        <f t="shared" si="3"/>
        <v>0</v>
      </c>
      <c r="M102" s="18">
        <f t="array" ref="M102">SQRT(MMULT(MMULT(TRANSPOSE($A$2:$A$6),MMULT(TRANSPOSE(EXP(F103:J354)-1),EXP(F103:J354)-1)/COUNTA(J103:J354)),$A$2:$A$6))*_xlfn.NORM.S.INV($E$3)</f>
        <v>-1.4092741697507054E-2</v>
      </c>
      <c r="N102">
        <f t="shared" si="4"/>
        <v>0</v>
      </c>
      <c r="O102" s="52">
        <f t="shared" si="5"/>
        <v>-1.9004877994210822E-3</v>
      </c>
      <c r="P102" s="91">
        <v>-9.7790502192339757E-3</v>
      </c>
      <c r="Q102" s="91">
        <v>1.1997714385827418E-3</v>
      </c>
      <c r="R102" s="91">
        <v>-7.5461246004882021E-4</v>
      </c>
      <c r="S102" s="91">
        <v>-4.2039604799747332E-3</v>
      </c>
      <c r="T102" s="91">
        <v>3.1832795585911011E-3</v>
      </c>
      <c r="U102" s="114">
        <v>41538</v>
      </c>
      <c r="V102" s="91"/>
      <c r="W102" s="91"/>
      <c r="Y102" s="18"/>
    </row>
    <row r="103" spans="5:25" x14ac:dyDescent="0.2">
      <c r="E103" s="114">
        <v>41537</v>
      </c>
      <c r="F103" s="110">
        <v>-1.7320994235321012E-2</v>
      </c>
      <c r="G103" s="110">
        <v>-3.6624703972886349E-3</v>
      </c>
      <c r="H103" s="110">
        <v>-5.3306687137697206E-3</v>
      </c>
      <c r="I103" s="110">
        <v>9.3345605986679104E-4</v>
      </c>
      <c r="J103" s="109">
        <v>1.2545137022769942E-2</v>
      </c>
      <c r="K103" s="26">
        <f t="array" ref="K103">SQRT(MMULT(MMULT(TRANSPOSE($A$2:$A$6),MMULT(TRANSPOSE(EXP(F104:$J$516)-1),EXP(F104:$J$516)-1)/COUNTA(J104:$J$516)),$A$2:$A$6))*_xlfn.NORM.S.INV($E$3)</f>
        <v>-1.6878591593526466E-2</v>
      </c>
      <c r="L103">
        <f t="shared" si="3"/>
        <v>0</v>
      </c>
      <c r="M103" s="18">
        <f t="array" ref="M103">SQRT(MMULT(MMULT(TRANSPOSE($A$2:$A$6),MMULT(TRANSPOSE(EXP(F104:J355)-1),EXP(F104:J355)-1)/COUNTA(J104:J355)),$A$2:$A$6))*_xlfn.NORM.S.INV($E$3)</f>
        <v>-1.4119281811443625E-2</v>
      </c>
      <c r="N103">
        <f t="shared" si="4"/>
        <v>0</v>
      </c>
      <c r="O103" s="52">
        <f t="shared" si="5"/>
        <v>-2.9101166456985093E-3</v>
      </c>
      <c r="P103" s="91">
        <v>-1.7171848175534521E-2</v>
      </c>
      <c r="Q103" s="91">
        <v>-3.6557717329650519E-3</v>
      </c>
      <c r="R103" s="91">
        <v>-5.3164859117657004E-3</v>
      </c>
      <c r="S103" s="91">
        <v>9.3389186556591675E-4</v>
      </c>
      <c r="T103" s="91">
        <v>1.2624157348762211E-2</v>
      </c>
      <c r="U103" s="114">
        <v>41537</v>
      </c>
      <c r="V103" s="91"/>
      <c r="W103" s="91"/>
      <c r="Y103" s="18"/>
    </row>
    <row r="104" spans="5:25" x14ac:dyDescent="0.2">
      <c r="E104" s="114">
        <v>41536</v>
      </c>
      <c r="F104" s="110">
        <v>-1.6899852262755366E-2</v>
      </c>
      <c r="G104" s="110">
        <v>-1.7561854246462049E-3</v>
      </c>
      <c r="H104" s="110">
        <v>1.5442659043785115E-2</v>
      </c>
      <c r="I104" s="110">
        <v>1.0542961188786858E-2</v>
      </c>
      <c r="J104" s="109">
        <v>7.5492516978949188E-3</v>
      </c>
      <c r="K104" s="26">
        <f t="array" ref="K104">SQRT(MMULT(MMULT(TRANSPOSE($A$2:$A$6),MMULT(TRANSPOSE(EXP(F105:$J$516)-1),EXP(F105:$J$516)-1)/COUNTA(J105:$J$516)),$A$2:$A$6))*_xlfn.NORM.S.INV($E$3)</f>
        <v>-1.6893786813755692E-2</v>
      </c>
      <c r="L104">
        <f t="shared" si="3"/>
        <v>0</v>
      </c>
      <c r="M104" s="18">
        <f t="array" ref="M104">SQRT(MMULT(MMULT(TRANSPOSE($A$2:$A$6),MMULT(TRANSPOSE(EXP(F105:J356)-1),EXP(F105:J356)-1)/COUNTA(J105:J356)),$A$2:$A$6))*_xlfn.NORM.S.INV($E$3)</f>
        <v>-1.4120668836345779E-2</v>
      </c>
      <c r="N104">
        <f t="shared" si="4"/>
        <v>0</v>
      </c>
      <c r="O104" s="52">
        <f t="shared" si="5"/>
        <v>3.6841947672905185E-3</v>
      </c>
      <c r="P104" s="91">
        <v>-1.6757850819269393E-2</v>
      </c>
      <c r="Q104" s="91">
        <v>-1.7546442333612466E-3</v>
      </c>
      <c r="R104" s="91">
        <v>1.556251306310652E-2</v>
      </c>
      <c r="S104" s="91">
        <v>1.0598734035427659E-2</v>
      </c>
      <c r="T104" s="91">
        <v>7.5778191408522044E-3</v>
      </c>
      <c r="U104" s="114">
        <v>41536</v>
      </c>
      <c r="V104" s="91"/>
      <c r="W104" s="91"/>
      <c r="Y104" s="18"/>
    </row>
    <row r="105" spans="5:25" x14ac:dyDescent="0.2">
      <c r="E105" s="114">
        <v>41535</v>
      </c>
      <c r="F105" s="110">
        <v>3.778791097888795E-4</v>
      </c>
      <c r="G105" s="110">
        <v>7.6792711720581625E-3</v>
      </c>
      <c r="H105" s="110">
        <v>4.7754565922815033E-3</v>
      </c>
      <c r="I105" s="110">
        <v>7.4150611226032189E-3</v>
      </c>
      <c r="J105" s="109">
        <v>8.1521317034600454E-3</v>
      </c>
      <c r="K105" s="26">
        <f t="array" ref="K105">SQRT(MMULT(MMULT(TRANSPOSE($A$2:$A$6),MMULT(TRANSPOSE(EXP(F106:$J$516)-1),EXP(F106:$J$516)-1)/COUNTA(J106:$J$516)),$A$2:$A$6))*_xlfn.NORM.S.INV($E$3)</f>
        <v>-1.6901711065714514E-2</v>
      </c>
      <c r="L105">
        <f t="shared" si="3"/>
        <v>0</v>
      </c>
      <c r="M105" s="18">
        <f t="array" ref="M105">SQRT(MMULT(MMULT(TRANSPOSE($A$2:$A$6),MMULT(TRANSPOSE(EXP(F106:J357)-1),EXP(F106:J357)-1)/COUNTA(J106:J357)),$A$2:$A$6))*_xlfn.NORM.S.INV($E$3)</f>
        <v>-1.4098017606574625E-2</v>
      </c>
      <c r="N105">
        <f t="shared" si="4"/>
        <v>0</v>
      </c>
      <c r="O105" s="52">
        <f t="shared" si="5"/>
        <v>5.691891909310319E-3</v>
      </c>
      <c r="P105" s="91">
        <v>3.7795051509359467E-4</v>
      </c>
      <c r="Q105" s="91">
        <v>7.7088323960281535E-3</v>
      </c>
      <c r="R105" s="91">
        <v>4.7868772575072605E-3</v>
      </c>
      <c r="S105" s="91">
        <v>7.4426207650273302E-3</v>
      </c>
      <c r="T105" s="91">
        <v>8.1854508081502519E-3</v>
      </c>
      <c r="U105" s="114">
        <v>41535</v>
      </c>
      <c r="V105" s="91"/>
      <c r="W105" s="91"/>
      <c r="Y105" s="18"/>
    </row>
    <row r="106" spans="5:25" x14ac:dyDescent="0.2">
      <c r="E106" s="114">
        <v>41534</v>
      </c>
      <c r="F106" s="110">
        <v>-7.5969735756639808E-3</v>
      </c>
      <c r="G106" s="110">
        <v>-1.2721438759546956E-3</v>
      </c>
      <c r="H106" s="110">
        <v>-1.5305810249969856E-3</v>
      </c>
      <c r="I106" s="110">
        <v>-5.764748582796568E-3</v>
      </c>
      <c r="J106" s="109">
        <v>1.9115341539134043E-3</v>
      </c>
      <c r="K106" s="26">
        <f t="array" ref="K106">SQRT(MMULT(MMULT(TRANSPOSE($A$2:$A$6),MMULT(TRANSPOSE(EXP(F107:$J$516)-1),EXP(F107:$J$516)-1)/COUNTA(J107:$J$516)),$A$2:$A$6))*_xlfn.NORM.S.INV($E$3)</f>
        <v>-1.6919395475066278E-2</v>
      </c>
      <c r="L106">
        <f t="shared" si="3"/>
        <v>0</v>
      </c>
      <c r="M106" s="18">
        <f t="array" ref="M106">SQRT(MMULT(MMULT(TRANSPOSE($A$2:$A$6),MMULT(TRANSPOSE(EXP(F107:J358)-1),EXP(F107:J358)-1)/COUNTA(J107:J358)),$A$2:$A$6))*_xlfn.NORM.S.INV($E$3)</f>
        <v>-1.411367956901954E-2</v>
      </c>
      <c r="N106">
        <f t="shared" si="4"/>
        <v>0</v>
      </c>
      <c r="O106" s="52">
        <f t="shared" si="5"/>
        <v>-2.7337183755849512E-3</v>
      </c>
      <c r="P106" s="91">
        <v>-7.568189508630474E-3</v>
      </c>
      <c r="Q106" s="91">
        <v>-1.2713350439540472E-3</v>
      </c>
      <c r="R106" s="91">
        <v>-1.5294102832411616E-3</v>
      </c>
      <c r="S106" s="91">
        <v>-5.7481643030562468E-3</v>
      </c>
      <c r="T106" s="91">
        <v>1.913362299993171E-3</v>
      </c>
      <c r="U106" s="114">
        <v>41534</v>
      </c>
      <c r="V106" s="91"/>
      <c r="W106" s="91"/>
      <c r="Y106" s="18"/>
    </row>
    <row r="107" spans="5:25" x14ac:dyDescent="0.2">
      <c r="E107" s="114">
        <v>41531</v>
      </c>
      <c r="F107" s="110">
        <v>1.0058043045678011E-2</v>
      </c>
      <c r="G107" s="110">
        <v>7.7704935801668122E-4</v>
      </c>
      <c r="H107" s="110">
        <v>-5.098472937797178E-4</v>
      </c>
      <c r="I107" s="110">
        <v>-5.2238192884440249E-3</v>
      </c>
      <c r="J107" s="109">
        <v>6.8579553038565343E-3</v>
      </c>
      <c r="K107" s="26">
        <f t="array" ref="K107">SQRT(MMULT(MMULT(TRANSPOSE($A$2:$A$6),MMULT(TRANSPOSE(EXP(F108:$J$516)-1),EXP(F108:$J$516)-1)/COUNTA(J108:$J$516)),$A$2:$A$6))*_xlfn.NORM.S.INV($E$3)</f>
        <v>-1.6938352149480643E-2</v>
      </c>
      <c r="L107">
        <f t="shared" si="3"/>
        <v>0</v>
      </c>
      <c r="M107" s="18">
        <f t="array" ref="M107">SQRT(MMULT(MMULT(TRANSPOSE($A$2:$A$6),MMULT(TRANSPOSE(EXP(F108:J359)-1),EXP(F108:J359)-1)/COUNTA(J108:J359)),$A$2:$A$6))*_xlfn.NORM.S.INV($E$3)</f>
        <v>-1.4249685755553269E-2</v>
      </c>
      <c r="N107">
        <f t="shared" si="4"/>
        <v>0</v>
      </c>
      <c r="O107" s="52">
        <f t="shared" si="5"/>
        <v>2.0951945308347918E-3</v>
      </c>
      <c r="P107" s="91">
        <v>1.0108795173613183E-2</v>
      </c>
      <c r="Q107" s="91">
        <v>7.7735133908207743E-4</v>
      </c>
      <c r="R107" s="91">
        <v>-5.0971734373406186E-4</v>
      </c>
      <c r="S107" s="91">
        <v>-5.2101988716509728E-3</v>
      </c>
      <c r="T107" s="91">
        <v>6.8815249283356028E-3</v>
      </c>
      <c r="U107" s="114">
        <v>41531</v>
      </c>
      <c r="V107" s="91"/>
      <c r="W107" s="91"/>
      <c r="Y107" s="18"/>
    </row>
    <row r="108" spans="5:25" x14ac:dyDescent="0.2">
      <c r="E108" s="114">
        <v>41530</v>
      </c>
      <c r="F108" s="110">
        <v>-8.6183860612600929E-3</v>
      </c>
      <c r="G108" s="110">
        <v>9.7313412178893308E-3</v>
      </c>
      <c r="H108" s="110">
        <v>0</v>
      </c>
      <c r="I108" s="110">
        <v>-1.0730177068265297E-2</v>
      </c>
      <c r="J108" s="109">
        <v>9.4029484998726671E-3</v>
      </c>
      <c r="K108" s="26">
        <f t="array" ref="K108">SQRT(MMULT(MMULT(TRANSPOSE($A$2:$A$6),MMULT(TRANSPOSE(EXP(F109:$J$516)-1),EXP(F109:$J$516)-1)/COUNTA(J109:$J$516)),$A$2:$A$6))*_xlfn.NORM.S.INV($E$3)</f>
        <v>-1.6959063969085579E-2</v>
      </c>
      <c r="L108">
        <f t="shared" si="3"/>
        <v>0</v>
      </c>
      <c r="M108" s="18">
        <f t="array" ref="M108">SQRT(MMULT(MMULT(TRANSPOSE($A$2:$A$6),MMULT(TRANSPOSE(EXP(F109:J360)-1),EXP(F109:J360)-1)/COUNTA(J109:J360)),$A$2:$A$6))*_xlfn.NORM.S.INV($E$3)</f>
        <v>-1.427319127539722E-2</v>
      </c>
      <c r="N108">
        <f t="shared" si="4"/>
        <v>0</v>
      </c>
      <c r="O108" s="52">
        <f t="shared" si="5"/>
        <v>2.916357036767403E-4</v>
      </c>
      <c r="P108" s="91">
        <v>-8.5813542333343928E-3</v>
      </c>
      <c r="Q108" s="91">
        <v>9.7788446846132082E-3</v>
      </c>
      <c r="R108" s="91">
        <v>0</v>
      </c>
      <c r="S108" s="91">
        <v>-1.0672814073334091E-2</v>
      </c>
      <c r="T108" s="91">
        <v>9.4472951074244804E-3</v>
      </c>
      <c r="U108" s="114">
        <v>41530</v>
      </c>
      <c r="V108" s="91"/>
      <c r="W108" s="91"/>
      <c r="Y108" s="18"/>
    </row>
    <row r="109" spans="5:25" x14ac:dyDescent="0.2">
      <c r="E109" s="114">
        <v>41529</v>
      </c>
      <c r="F109" s="110">
        <v>-7.5506125733948238E-3</v>
      </c>
      <c r="G109" s="110">
        <v>-1.6424075116227031E-2</v>
      </c>
      <c r="H109" s="110">
        <v>4.2767379217890237E-3</v>
      </c>
      <c r="I109" s="110">
        <v>3.2348835435448446E-3</v>
      </c>
      <c r="J109" s="109">
        <v>6.6906776847329326E-3</v>
      </c>
      <c r="K109" s="26">
        <f t="array" ref="K109">SQRT(MMULT(MMULT(TRANSPOSE($A$2:$A$6),MMULT(TRANSPOSE(EXP(F110:$J$516)-1),EXP(F110:$J$516)-1)/COUNTA(J110:$J$516)),$A$2:$A$6))*_xlfn.NORM.S.INV($E$3)</f>
        <v>-1.6978089061718483E-2</v>
      </c>
      <c r="L109">
        <f t="shared" si="3"/>
        <v>0</v>
      </c>
      <c r="M109" s="18">
        <f t="array" ref="M109">SQRT(MMULT(MMULT(TRANSPOSE($A$2:$A$6),MMULT(TRANSPOSE(EXP(F110:J361)-1),EXP(F110:J361)-1)/COUNTA(J110:J361)),$A$2:$A$6))*_xlfn.NORM.S.INV($E$3)</f>
        <v>-1.4313810960947379E-2</v>
      </c>
      <c r="N109">
        <f t="shared" si="4"/>
        <v>0</v>
      </c>
      <c r="O109" s="52">
        <f t="shared" si="5"/>
        <v>-2.1418532206757689E-3</v>
      </c>
      <c r="P109" s="91">
        <v>-7.5221783086578675E-3</v>
      </c>
      <c r="Q109" s="91">
        <v>-1.62899353722743E-2</v>
      </c>
      <c r="R109" s="91">
        <v>4.2858962166361092E-3</v>
      </c>
      <c r="S109" s="91">
        <v>3.2401214257717914E-3</v>
      </c>
      <c r="T109" s="91">
        <v>6.7131102705002554E-3</v>
      </c>
      <c r="U109" s="114">
        <v>41529</v>
      </c>
      <c r="V109" s="91"/>
      <c r="W109" s="91"/>
      <c r="Y109" s="18"/>
    </row>
    <row r="110" spans="5:25" x14ac:dyDescent="0.2">
      <c r="E110" s="114">
        <v>41528</v>
      </c>
      <c r="F110" s="110">
        <v>-3.9706084825308829E-3</v>
      </c>
      <c r="G110" s="110">
        <v>3.0239105936229532E-3</v>
      </c>
      <c r="H110" s="110">
        <v>-3.2721734981146937E-2</v>
      </c>
      <c r="I110" s="110">
        <v>3.2130591663954572E-3</v>
      </c>
      <c r="J110" s="109">
        <v>5.328739829387817E-3</v>
      </c>
      <c r="K110" s="26">
        <f t="array" ref="K110">SQRT(MMULT(MMULT(TRANSPOSE($A$2:$A$6),MMULT(TRANSPOSE(EXP(F111:$J$516)-1),EXP(F111:$J$516)-1)/COUNTA(J111:$J$516)),$A$2:$A$6))*_xlfn.NORM.S.INV($E$3)</f>
        <v>-1.6981858967895183E-2</v>
      </c>
      <c r="L110">
        <f t="shared" si="3"/>
        <v>0</v>
      </c>
      <c r="M110" s="18">
        <f t="array" ref="M110">SQRT(MMULT(MMULT(TRANSPOSE($A$2:$A$6),MMULT(TRANSPOSE(EXP(F111:J362)-1),EXP(F111:J362)-1)/COUNTA(J111:J362)),$A$2:$A$6))*_xlfn.NORM.S.INV($E$3)</f>
        <v>-1.4449606524109308E-2</v>
      </c>
      <c r="N110">
        <f t="shared" si="4"/>
        <v>0</v>
      </c>
      <c r="O110" s="52">
        <f t="shared" si="5"/>
        <v>-6.6074835392885192E-3</v>
      </c>
      <c r="P110" s="91">
        <v>-3.9627360395797506E-3</v>
      </c>
      <c r="Q110" s="91">
        <v>3.0284872232055893E-3</v>
      </c>
      <c r="R110" s="91">
        <v>-3.21921708130255E-2</v>
      </c>
      <c r="S110" s="91">
        <v>3.2182265739120197E-3</v>
      </c>
      <c r="T110" s="91">
        <v>5.3429628157812825E-3</v>
      </c>
      <c r="U110" s="114">
        <v>41528</v>
      </c>
      <c r="V110" s="91"/>
      <c r="W110" s="91"/>
      <c r="Y110" s="18"/>
    </row>
    <row r="111" spans="5:25" x14ac:dyDescent="0.2">
      <c r="E111" s="114">
        <v>41527</v>
      </c>
      <c r="F111" s="110">
        <v>1.7930630054180548E-2</v>
      </c>
      <c r="G111" s="110">
        <v>3.4171048777946141E-2</v>
      </c>
      <c r="H111" s="110">
        <v>1.1331135355430606E-2</v>
      </c>
      <c r="I111" s="110">
        <v>2.7808217796723984E-3</v>
      </c>
      <c r="J111" s="109">
        <v>6.7720527313466167E-3</v>
      </c>
      <c r="K111" s="26">
        <f t="array" ref="K111">SQRT(MMULT(MMULT(TRANSPOSE($A$2:$A$6),MMULT(TRANSPOSE(EXP(F112:$J$516)-1),EXP(F112:$J$516)-1)/COUNTA(J112:$J$516)),$A$2:$A$6))*_xlfn.NORM.S.INV($E$3)</f>
        <v>-1.6909245885454099E-2</v>
      </c>
      <c r="L111">
        <f t="shared" si="3"/>
        <v>0</v>
      </c>
      <c r="M111" s="18">
        <f t="array" ref="M111">SQRT(MMULT(MMULT(TRANSPOSE($A$2:$A$6),MMULT(TRANSPOSE(EXP(F112:J363)-1),EXP(F112:J363)-1)/COUNTA(J112:J363)),$A$2:$A$6))*_xlfn.NORM.S.INV($E$3)</f>
        <v>-1.4532740832722515E-2</v>
      </c>
      <c r="N111">
        <f t="shared" si="4"/>
        <v>0</v>
      </c>
      <c r="O111" s="52">
        <f t="shared" si="5"/>
        <v>1.5409466222294886E-2</v>
      </c>
      <c r="P111" s="91">
        <v>1.8092348929026114E-2</v>
      </c>
      <c r="Q111" s="91">
        <v>3.4761586296418567E-2</v>
      </c>
      <c r="R111" s="91">
        <v>1.1395575834246552E-2</v>
      </c>
      <c r="S111" s="91">
        <v>2.7846918510523455E-3</v>
      </c>
      <c r="T111" s="91">
        <v>6.7950349300414103E-3</v>
      </c>
      <c r="U111" s="114">
        <v>41527</v>
      </c>
      <c r="V111" s="91"/>
      <c r="W111" s="91"/>
      <c r="Y111" s="18"/>
    </row>
    <row r="112" spans="5:25" x14ac:dyDescent="0.2">
      <c r="E112" s="114">
        <v>41524</v>
      </c>
      <c r="F112" s="110">
        <v>-1.6443450604956385E-2</v>
      </c>
      <c r="G112" s="110">
        <v>5.0410853062344621E-3</v>
      </c>
      <c r="H112" s="110">
        <v>-1.1886940842221717E-3</v>
      </c>
      <c r="I112" s="110">
        <v>-1.0148023343121371E-2</v>
      </c>
      <c r="J112" s="109">
        <v>-5.08318697029008E-3</v>
      </c>
      <c r="K112" s="26">
        <f t="array" ref="K112">SQRT(MMULT(MMULT(TRANSPOSE($A$2:$A$6),MMULT(TRANSPOSE(EXP(F113:$J$516)-1),EXP(F113:$J$516)-1)/COUNTA(J113:$J$516)),$A$2:$A$6))*_xlfn.NORM.S.INV($E$3)</f>
        <v>-1.6921042217156606E-2</v>
      </c>
      <c r="L112">
        <f t="shared" si="3"/>
        <v>0</v>
      </c>
      <c r="M112" s="18">
        <f t="array" ref="M112">SQRT(MMULT(MMULT(TRANSPOSE($A$2:$A$6),MMULT(TRANSPOSE(EXP(F113:J364)-1),EXP(F113:J364)-1)/COUNTA(J113:J364)),$A$2:$A$6))*_xlfn.NORM.S.INV($E$3)</f>
        <v>-1.4534266180773846E-2</v>
      </c>
      <c r="N112">
        <f t="shared" si="4"/>
        <v>0</v>
      </c>
      <c r="O112" s="52">
        <f t="shared" si="5"/>
        <v>-4.800133490814794E-3</v>
      </c>
      <c r="P112" s="91">
        <v>-1.6308995050898556E-2</v>
      </c>
      <c r="Q112" s="91">
        <v>5.0538129548334254E-3</v>
      </c>
      <c r="R112" s="91">
        <v>-1.1879878672622635E-3</v>
      </c>
      <c r="S112" s="91">
        <v>-1.0096705891168956E-2</v>
      </c>
      <c r="T112" s="91">
        <v>-5.0702894381789987E-3</v>
      </c>
      <c r="U112" s="114">
        <v>41524</v>
      </c>
      <c r="V112" s="91"/>
      <c r="W112" s="91"/>
      <c r="Y112" s="18"/>
    </row>
    <row r="113" spans="5:25" x14ac:dyDescent="0.2">
      <c r="E113" s="114">
        <v>41523</v>
      </c>
      <c r="F113" s="110">
        <v>-4.0224187195306684E-3</v>
      </c>
      <c r="G113" s="110">
        <v>2.7022604551282602E-2</v>
      </c>
      <c r="H113" s="110">
        <v>1.0561845440651668E-2</v>
      </c>
      <c r="I113" s="110">
        <v>8.7351007796369669E-3</v>
      </c>
      <c r="J113" s="109">
        <v>5.0831869702900358E-3</v>
      </c>
      <c r="K113" s="26">
        <f t="array" ref="K113">SQRT(MMULT(MMULT(TRANSPOSE($A$2:$A$6),MMULT(TRANSPOSE(EXP(F114:$J$516)-1),EXP(F114:$J$516)-1)/COUNTA(J114:$J$516)),$A$2:$A$6))*_xlfn.NORM.S.INV($E$3)</f>
        <v>-1.689907393475161E-2</v>
      </c>
      <c r="L113">
        <f t="shared" si="3"/>
        <v>0</v>
      </c>
      <c r="M113" s="18">
        <f t="array" ref="M113">SQRT(MMULT(MMULT(TRANSPOSE($A$2:$A$6),MMULT(TRANSPOSE(EXP(F114:J365)-1),EXP(F114:J365)-1)/COUNTA(J114:J365)),$A$2:$A$6))*_xlfn.NORM.S.INV($E$3)</f>
        <v>-1.4458882660183409E-2</v>
      </c>
      <c r="N113">
        <f t="shared" si="4"/>
        <v>0</v>
      </c>
      <c r="O113" s="52">
        <f t="shared" si="5"/>
        <v>1.0403446454129705E-2</v>
      </c>
      <c r="P113" s="91">
        <v>-4.0143396294775036E-3</v>
      </c>
      <c r="Q113" s="91">
        <v>2.7391026214149905E-2</v>
      </c>
      <c r="R113" s="91">
        <v>1.0617818616653896E-2</v>
      </c>
      <c r="S113" s="91">
        <v>8.7733630997153256E-3</v>
      </c>
      <c r="T113" s="91">
        <v>5.0961282835908506E-3</v>
      </c>
      <c r="U113" s="114">
        <v>41523</v>
      </c>
      <c r="V113" s="91"/>
      <c r="W113" s="91"/>
      <c r="Y113" s="18"/>
    </row>
    <row r="114" spans="5:25" x14ac:dyDescent="0.2">
      <c r="E114" s="114">
        <v>41522</v>
      </c>
      <c r="F114" s="110">
        <v>-1.0496459216781716E-3</v>
      </c>
      <c r="G114" s="110">
        <v>1.7321321857553557E-3</v>
      </c>
      <c r="H114" s="110">
        <v>-5.5463930943092862E-3</v>
      </c>
      <c r="I114" s="110">
        <v>-6.8957368247271524E-4</v>
      </c>
      <c r="J114" s="109">
        <v>1.0531148157337427E-2</v>
      </c>
      <c r="K114" s="26">
        <f t="array" ref="K114">SQRT(MMULT(MMULT(TRANSPOSE($A$2:$A$6),MMULT(TRANSPOSE(EXP(F115:$J$516)-1),EXP(F115:$J$516)-1)/COUNTA(J115:$J$516)),$A$2:$A$6))*_xlfn.NORM.S.INV($E$3)</f>
        <v>-1.6919985865784741E-2</v>
      </c>
      <c r="L114">
        <f t="shared" si="3"/>
        <v>0</v>
      </c>
      <c r="M114" s="18">
        <f t="array" ref="M114">SQRT(MMULT(MMULT(TRANSPOSE($A$2:$A$6),MMULT(TRANSPOSE(EXP(F115:J366)-1),EXP(F115:J366)-1)/COUNTA(J115:J366)),$A$2:$A$6))*_xlfn.NORM.S.INV($E$3)</f>
        <v>-1.4505979692874899E-2</v>
      </c>
      <c r="N114">
        <f t="shared" si="4"/>
        <v>0</v>
      </c>
      <c r="O114" s="52">
        <f t="shared" si="5"/>
        <v>4.8547691814002677E-4</v>
      </c>
      <c r="P114" s="91">
        <v>-1.0490952360895367E-3</v>
      </c>
      <c r="Q114" s="91">
        <v>1.7336331932324978E-3</v>
      </c>
      <c r="R114" s="91">
        <v>-5.5310402535420078E-3</v>
      </c>
      <c r="S114" s="91">
        <v>-6.8933598118159356E-4</v>
      </c>
      <c r="T114" s="91">
        <v>1.0586795871312837E-2</v>
      </c>
      <c r="U114" s="114">
        <v>41522</v>
      </c>
      <c r="V114" s="91"/>
      <c r="W114" s="91"/>
      <c r="Y114" s="18"/>
    </row>
    <row r="115" spans="5:25" x14ac:dyDescent="0.2">
      <c r="E115" s="114">
        <v>41521</v>
      </c>
      <c r="F115" s="110">
        <v>-1.2081323890818093E-2</v>
      </c>
      <c r="G115" s="110">
        <v>-4.3621667954533158E-3</v>
      </c>
      <c r="H115" s="110">
        <v>-4.4526465248440426E-3</v>
      </c>
      <c r="I115" s="110">
        <v>-9.5295634462303578E-3</v>
      </c>
      <c r="J115" s="109">
        <v>5.1633873242385199E-3</v>
      </c>
      <c r="K115" s="26">
        <f t="array" ref="K115">SQRT(MMULT(MMULT(TRANSPOSE($A$2:$A$6),MMULT(TRANSPOSE(EXP(F116:$J$516)-1),EXP(F116:$J$516)-1)/COUNTA(J116:$J$516)),$A$2:$A$6))*_xlfn.NORM.S.INV($E$3)</f>
        <v>-1.6930880695231083E-2</v>
      </c>
      <c r="L115">
        <f t="shared" si="3"/>
        <v>0</v>
      </c>
      <c r="M115" s="18">
        <f t="array" ref="M115">SQRT(MMULT(MMULT(TRANSPOSE($A$2:$A$6),MMULT(TRANSPOSE(EXP(F116:J367)-1),EXP(F116:J367)-1)/COUNTA(J116:J367)),$A$2:$A$6))*_xlfn.NORM.S.INV($E$3)</f>
        <v>-1.4535543585490815E-2</v>
      </c>
      <c r="N115">
        <f t="shared" si="4"/>
        <v>0</v>
      </c>
      <c r="O115" s="52">
        <f t="shared" si="5"/>
        <v>-5.056956725040803E-3</v>
      </c>
      <c r="P115" s="91">
        <v>-1.2008637706911962E-2</v>
      </c>
      <c r="Q115" s="91">
        <v>-4.3526663650518271E-3</v>
      </c>
      <c r="R115" s="91">
        <v>-4.4427481910166433E-3</v>
      </c>
      <c r="S115" s="91">
        <v>-9.4843010475641476E-3</v>
      </c>
      <c r="T115" s="91">
        <v>5.1767405813556433E-3</v>
      </c>
      <c r="U115" s="114">
        <v>41521</v>
      </c>
      <c r="V115" s="91"/>
      <c r="W115" s="91"/>
      <c r="Y115" s="18"/>
    </row>
    <row r="116" spans="5:25" x14ac:dyDescent="0.2">
      <c r="E116" s="114">
        <v>41517</v>
      </c>
      <c r="F116" s="110">
        <v>3.0505950993210549E-4</v>
      </c>
      <c r="G116" s="110">
        <v>-4.5031953426514284E-4</v>
      </c>
      <c r="H116" s="110">
        <v>-1.0008024745226201E-3</v>
      </c>
      <c r="I116" s="110">
        <v>-2.1207678485835294E-3</v>
      </c>
      <c r="J116" s="109">
        <v>1.1511715686006842E-3</v>
      </c>
      <c r="K116" s="26">
        <f t="array" ref="K116">SQRT(MMULT(MMULT(TRANSPOSE($A$2:$A$6),MMULT(TRANSPOSE(EXP(F117:$J$516)-1),EXP(F117:$J$516)-1)/COUNTA(J117:$J$516)),$A$2:$A$6))*_xlfn.NORM.S.INV($E$3)</f>
        <v>-1.6951939246666915E-2</v>
      </c>
      <c r="L116">
        <f t="shared" si="3"/>
        <v>0</v>
      </c>
      <c r="M116" s="18">
        <f t="array" ref="M116">SQRT(MMULT(MMULT(TRANSPOSE($A$2:$A$6),MMULT(TRANSPOSE(EXP(F117:J368)-1),EXP(F117:J368)-1)/COUNTA(J117:J368)),$A$2:$A$6))*_xlfn.NORM.S.INV($E$3)</f>
        <v>-1.4538828274327198E-2</v>
      </c>
      <c r="N116">
        <f t="shared" si="4"/>
        <v>0</v>
      </c>
      <c r="O116" s="52">
        <f t="shared" si="5"/>
        <v>-4.797262239000698E-4</v>
      </c>
      <c r="P116" s="91">
        <v>3.051060453163057E-4</v>
      </c>
      <c r="Q116" s="91">
        <v>-4.5021815564183498E-4</v>
      </c>
      <c r="R116" s="91">
        <v>-1.0003018387525486E-3</v>
      </c>
      <c r="S116" s="91">
        <v>-2.1185206093546904E-3</v>
      </c>
      <c r="T116" s="91">
        <v>1.151834420918707E-3</v>
      </c>
      <c r="U116" s="114">
        <v>41517</v>
      </c>
      <c r="V116" s="91"/>
      <c r="W116" s="91"/>
      <c r="Y116" s="18"/>
    </row>
    <row r="117" spans="5:25" x14ac:dyDescent="0.2">
      <c r="E117" s="114">
        <v>41516</v>
      </c>
      <c r="F117" s="110">
        <v>3.9710550624713174E-3</v>
      </c>
      <c r="G117" s="110">
        <v>-3.7438603002633618E-3</v>
      </c>
      <c r="H117" s="110">
        <v>2.7544722917706111E-3</v>
      </c>
      <c r="I117" s="110">
        <v>1.0444752103848317E-2</v>
      </c>
      <c r="J117" s="109">
        <v>1.0419670513328833E-2</v>
      </c>
      <c r="K117" s="26">
        <f t="array" ref="K117">SQRT(MMULT(MMULT(TRANSPOSE($A$2:$A$6),MMULT(TRANSPOSE(EXP(F118:$J$516)-1),EXP(F118:$J$516)-1)/COUNTA(J118:$J$516)),$A$2:$A$6))*_xlfn.NORM.S.INV($E$3)</f>
        <v>-1.6965936157939829E-2</v>
      </c>
      <c r="L117">
        <f t="shared" si="3"/>
        <v>0</v>
      </c>
      <c r="M117" s="18">
        <f t="array" ref="M117">SQRT(MMULT(MMULT(TRANSPOSE($A$2:$A$6),MMULT(TRANSPOSE(EXP(F118:J369)-1),EXP(F118:J369)-1)/COUNTA(J118:J369)),$A$2:$A$6))*_xlfn.NORM.S.INV($E$3)</f>
        <v>-1.4528113515667804E-2</v>
      </c>
      <c r="N117">
        <f t="shared" si="4"/>
        <v>0</v>
      </c>
      <c r="O117" s="52">
        <f t="shared" si="5"/>
        <v>4.2541815276968629E-3</v>
      </c>
      <c r="P117" s="91">
        <v>3.9789501487741408E-3</v>
      </c>
      <c r="Q117" s="91">
        <v>-3.7368607930730047E-3</v>
      </c>
      <c r="R117" s="91">
        <v>2.7582693360577171E-3</v>
      </c>
      <c r="S117" s="91">
        <v>1.0499488931983159E-2</v>
      </c>
      <c r="T117" s="91">
        <v>1.0474144315424594E-2</v>
      </c>
      <c r="U117" s="114">
        <v>41516</v>
      </c>
      <c r="V117" s="91"/>
      <c r="W117" s="91"/>
      <c r="Y117" s="18"/>
    </row>
    <row r="118" spans="5:25" x14ac:dyDescent="0.2">
      <c r="E118" s="114">
        <v>41515</v>
      </c>
      <c r="F118" s="110">
        <v>2.6973844500022015E-3</v>
      </c>
      <c r="G118" s="110">
        <v>-2.9886297499874E-4</v>
      </c>
      <c r="H118" s="110">
        <v>6.856087822080398E-3</v>
      </c>
      <c r="I118" s="110">
        <v>8.9472832136405778E-3</v>
      </c>
      <c r="J118" s="109">
        <v>0</v>
      </c>
      <c r="K118" s="26">
        <f t="array" ref="K118">SQRT(MMULT(MMULT(TRANSPOSE($A$2:$A$6),MMULT(TRANSPOSE(EXP(F119:$J$516)-1),EXP(F119:$J$516)-1)/COUNTA(J119:$J$516)),$A$2:$A$6))*_xlfn.NORM.S.INV($E$3)</f>
        <v>-1.6981583231695525E-2</v>
      </c>
      <c r="L118">
        <f t="shared" si="3"/>
        <v>0</v>
      </c>
      <c r="M118" s="18">
        <f t="array" ref="M118">SQRT(MMULT(MMULT(TRANSPOSE($A$2:$A$6),MMULT(TRANSPOSE(EXP(F119:J370)-1),EXP(F119:J370)-1)/COUNTA(J119:J370)),$A$2:$A$6))*_xlfn.NORM.S.INV($E$3)</f>
        <v>-1.4517717994179433E-2</v>
      </c>
      <c r="N118">
        <f t="shared" si="4"/>
        <v>0</v>
      </c>
      <c r="O118" s="52">
        <f t="shared" si="5"/>
        <v>3.7580931020188228E-3</v>
      </c>
      <c r="P118" s="91">
        <v>2.7010256646202713E-3</v>
      </c>
      <c r="Q118" s="91">
        <v>-2.9881831990852259E-4</v>
      </c>
      <c r="R118" s="91">
        <v>6.8796445971928133E-3</v>
      </c>
      <c r="S118" s="91">
        <v>8.9874297970491401E-3</v>
      </c>
      <c r="T118" s="91">
        <v>0</v>
      </c>
      <c r="U118" s="114">
        <v>41515</v>
      </c>
      <c r="V118" s="91"/>
      <c r="W118" s="91"/>
      <c r="Y118" s="18"/>
    </row>
    <row r="119" spans="5:25" x14ac:dyDescent="0.2">
      <c r="E119" s="114">
        <v>41514</v>
      </c>
      <c r="F119" s="110">
        <v>8.8784873863524388E-3</v>
      </c>
      <c r="G119" s="110">
        <v>-7.4557861010246835E-5</v>
      </c>
      <c r="H119" s="110">
        <v>-1.8178381537148735E-3</v>
      </c>
      <c r="I119" s="110">
        <v>8.1521677544065408E-3</v>
      </c>
      <c r="J119" s="109">
        <v>-2.9053032097095142E-3</v>
      </c>
      <c r="K119" s="26">
        <f t="array" ref="K119">SQRT(MMULT(MMULT(TRANSPOSE($A$2:$A$6),MMULT(TRANSPOSE(EXP(F120:$J$516)-1),EXP(F120:$J$516)-1)/COUNTA(J120:$J$516)),$A$2:$A$6))*_xlfn.NORM.S.INV($E$3)</f>
        <v>-1.7001163889898627E-2</v>
      </c>
      <c r="L119">
        <f t="shared" si="3"/>
        <v>0</v>
      </c>
      <c r="M119" s="18">
        <f t="array" ref="M119">SQRT(MMULT(MMULT(TRANSPOSE($A$2:$A$6),MMULT(TRANSPOSE(EXP(F120:J371)-1),EXP(F120:J371)-1)/COUNTA(J120:J371)),$A$2:$A$6))*_xlfn.NORM.S.INV($E$3)</f>
        <v>-1.4524168512112266E-2</v>
      </c>
      <c r="N119">
        <f t="shared" si="4"/>
        <v>0</v>
      </c>
      <c r="O119" s="52">
        <f t="shared" si="5"/>
        <v>2.1149973257860652E-3</v>
      </c>
      <c r="P119" s="91">
        <v>8.9180180597392411E-3</v>
      </c>
      <c r="Q119" s="91">
        <v>-7.4555081642002641E-5</v>
      </c>
      <c r="R119" s="91">
        <v>-1.8161868866686248E-3</v>
      </c>
      <c r="S119" s="91">
        <v>8.1854871541906515E-3</v>
      </c>
      <c r="T119" s="91">
        <v>-2.9010869005465789E-3</v>
      </c>
      <c r="U119" s="114">
        <v>41514</v>
      </c>
      <c r="V119" s="91"/>
      <c r="W119" s="91"/>
      <c r="Y119" s="18"/>
    </row>
    <row r="120" spans="5:25" x14ac:dyDescent="0.2">
      <c r="E120" s="114">
        <v>41513</v>
      </c>
      <c r="F120" s="110">
        <v>1.0020926172239273E-2</v>
      </c>
      <c r="G120" s="110">
        <v>8.2517065928733504E-3</v>
      </c>
      <c r="H120" s="110">
        <v>5.3376006577956743E-3</v>
      </c>
      <c r="I120" s="110">
        <v>-2.2736163100465592E-3</v>
      </c>
      <c r="J120" s="109">
        <v>-2.0286276764648592E-3</v>
      </c>
      <c r="K120" s="26">
        <f t="array" ref="K120">SQRT(MMULT(MMULT(TRANSPOSE($A$2:$A$6),MMULT(TRANSPOSE(EXP(F121:$J$516)-1),EXP(F121:$J$516)-1)/COUNTA(J121:$J$516)),$A$2:$A$6))*_xlfn.NORM.S.INV($E$3)</f>
        <v>-1.7015465035041508E-2</v>
      </c>
      <c r="L120">
        <f t="shared" si="3"/>
        <v>0</v>
      </c>
      <c r="M120" s="18">
        <f t="array" ref="M120">SQRT(MMULT(MMULT(TRANSPOSE($A$2:$A$6),MMULT(TRANSPOSE(EXP(F121:J372)-1),EXP(F121:J372)-1)/COUNTA(J121:J372)),$A$2:$A$6))*_xlfn.NORM.S.INV($E$3)</f>
        <v>-1.451253015921531E-2</v>
      </c>
      <c r="N120">
        <f t="shared" si="4"/>
        <v>0</v>
      </c>
      <c r="O120" s="52">
        <f t="shared" si="5"/>
        <v>4.2203853194467816E-3</v>
      </c>
      <c r="P120" s="91">
        <v>1.0071303789089159E-2</v>
      </c>
      <c r="Q120" s="91">
        <v>8.2858457612478009E-3</v>
      </c>
      <c r="R120" s="91">
        <v>5.3518710267328462E-3</v>
      </c>
      <c r="S120" s="91">
        <v>-2.2710336022169209E-3</v>
      </c>
      <c r="T120" s="91">
        <v>-2.0265714020467618E-3</v>
      </c>
      <c r="U120" s="114">
        <v>41513</v>
      </c>
      <c r="V120" s="91"/>
      <c r="W120" s="91"/>
      <c r="Y120" s="18"/>
    </row>
    <row r="121" spans="5:25" x14ac:dyDescent="0.2">
      <c r="E121" s="114">
        <v>41510</v>
      </c>
      <c r="F121" s="110">
        <v>3.6976118080208763E-3</v>
      </c>
      <c r="G121" s="110">
        <v>-1.5806334174089083E-3</v>
      </c>
      <c r="H121" s="110">
        <v>2.5848204234501446E-3</v>
      </c>
      <c r="I121" s="110">
        <v>-5.867752397417607E-3</v>
      </c>
      <c r="J121" s="109">
        <v>1.0477288491315039E-2</v>
      </c>
      <c r="K121" s="26">
        <f t="array" ref="K121">SQRT(MMULT(MMULT(TRANSPOSE($A$2:$A$6),MMULT(TRANSPOSE(EXP(F122:$J$516)-1),EXP(F122:$J$516)-1)/COUNTA(J122:$J$516)),$A$2:$A$6))*_xlfn.NORM.S.INV($E$3)</f>
        <v>-1.70358227162208E-2</v>
      </c>
      <c r="L121">
        <f t="shared" si="3"/>
        <v>0</v>
      </c>
      <c r="M121" s="18">
        <f t="array" ref="M121">SQRT(MMULT(MMULT(TRANSPOSE($A$2:$A$6),MMULT(TRANSPOSE(EXP(F122:J373)-1),EXP(F122:J373)-1)/COUNTA(J122:J373)),$A$2:$A$6))*_xlfn.NORM.S.INV($E$3)</f>
        <v>-1.4510443852925912E-2</v>
      </c>
      <c r="N121">
        <f t="shared" si="4"/>
        <v>0</v>
      </c>
      <c r="O121" s="52">
        <f t="shared" si="5"/>
        <v>1.7037782020588367E-3</v>
      </c>
      <c r="P121" s="91">
        <v>3.7044564081869513E-3</v>
      </c>
      <c r="Q121" s="91">
        <v>-1.5793848743250738E-3</v>
      </c>
      <c r="R121" s="91">
        <v>2.5881639519471644E-3</v>
      </c>
      <c r="S121" s="91">
        <v>-5.8505707606085755E-3</v>
      </c>
      <c r="T121" s="91">
        <v>1.0532367469761494E-2</v>
      </c>
      <c r="U121" s="114">
        <v>41510</v>
      </c>
      <c r="V121" s="91"/>
      <c r="W121" s="91"/>
      <c r="Y121" s="18"/>
    </row>
    <row r="122" spans="5:25" x14ac:dyDescent="0.2">
      <c r="E122" s="114">
        <v>41509</v>
      </c>
      <c r="F122" s="110">
        <v>-4.4478961340417419E-3</v>
      </c>
      <c r="G122" s="110">
        <v>-8.267556194892626E-4</v>
      </c>
      <c r="H122" s="110">
        <v>-2.5218431334683568E-3</v>
      </c>
      <c r="I122" s="110">
        <v>-6.1895266641008532E-3</v>
      </c>
      <c r="J122" s="109">
        <v>-1.7538613249817366E-3</v>
      </c>
      <c r="K122" s="26">
        <f t="array" ref="K122">SQRT(MMULT(MMULT(TRANSPOSE($A$2:$A$6),MMULT(TRANSPOSE(EXP(F123:$J$516)-1),EXP(F123:$J$516)-1)/COUNTA(J123:$J$516)),$A$2:$A$6))*_xlfn.NORM.S.INV($E$3)</f>
        <v>-1.7053758208720529E-2</v>
      </c>
      <c r="L122">
        <f t="shared" si="3"/>
        <v>0</v>
      </c>
      <c r="M122" s="18">
        <f t="array" ref="M122">SQRT(MMULT(MMULT(TRANSPOSE($A$2:$A$6),MMULT(TRANSPOSE(EXP(F123:J374)-1),EXP(F123:J374)-1)/COUNTA(J123:J374)),$A$2:$A$6))*_xlfn.NORM.S.INV($E$3)</f>
        <v>-1.4513603733892986E-2</v>
      </c>
      <c r="N122">
        <f t="shared" si="4"/>
        <v>0</v>
      </c>
      <c r="O122" s="52">
        <f t="shared" si="5"/>
        <v>-3.0188900558595151E-3</v>
      </c>
      <c r="P122" s="91">
        <v>-4.4380188937714893E-3</v>
      </c>
      <c r="Q122" s="91">
        <v>-8.2641395122728945E-4</v>
      </c>
      <c r="R122" s="91">
        <v>-2.5186659584136573E-3</v>
      </c>
      <c r="S122" s="91">
        <v>-6.1704110032362314E-3</v>
      </c>
      <c r="T122" s="91">
        <v>-1.7523242089688695E-3</v>
      </c>
      <c r="U122" s="114">
        <v>41509</v>
      </c>
      <c r="V122" s="91"/>
      <c r="W122" s="91"/>
      <c r="Y122" s="18"/>
    </row>
    <row r="123" spans="5:25" x14ac:dyDescent="0.2">
      <c r="E123" s="114">
        <v>41508</v>
      </c>
      <c r="F123" s="110">
        <v>1.2507846341125682E-3</v>
      </c>
      <c r="G123" s="110">
        <v>-5.4708967199662891E-3</v>
      </c>
      <c r="H123" s="110">
        <v>-5.2129548920111062E-3</v>
      </c>
      <c r="I123" s="110">
        <v>2.4950171960074468E-3</v>
      </c>
      <c r="J123" s="109">
        <v>2.6318958550588128E-3</v>
      </c>
      <c r="K123" s="26">
        <f t="array" ref="K123">SQRT(MMULT(MMULT(TRANSPOSE($A$2:$A$6),MMULT(TRANSPOSE(EXP(F124:$J$516)-1),EXP(F124:$J$516)-1)/COUNTA(J124:$J$516)),$A$2:$A$6))*_xlfn.NORM.S.INV($E$3)</f>
        <v>-1.7074676497429865E-2</v>
      </c>
      <c r="L123">
        <f t="shared" si="3"/>
        <v>0</v>
      </c>
      <c r="M123" s="18">
        <f t="array" ref="M123">SQRT(MMULT(MMULT(TRANSPOSE($A$2:$A$6),MMULT(TRANSPOSE(EXP(F124:J375)-1),EXP(F124:J375)-1)/COUNTA(J124:J375)),$A$2:$A$6))*_xlfn.NORM.S.INV($E$3)</f>
        <v>-1.4515305884332993E-2</v>
      </c>
      <c r="N123">
        <f t="shared" si="4"/>
        <v>0</v>
      </c>
      <c r="O123" s="52">
        <f t="shared" si="5"/>
        <v>-1.3772011389782198E-3</v>
      </c>
      <c r="P123" s="91">
        <v>1.2515671914492543E-3</v>
      </c>
      <c r="Q123" s="91">
        <v>-5.4559586185245479E-3</v>
      </c>
      <c r="R123" s="91">
        <v>-5.199391022173816E-3</v>
      </c>
      <c r="S123" s="91">
        <v>2.498132341653525E-3</v>
      </c>
      <c r="T123" s="91">
        <v>2.6353623334243181E-3</v>
      </c>
      <c r="U123" s="114">
        <v>41508</v>
      </c>
      <c r="V123" s="91"/>
      <c r="W123" s="91"/>
      <c r="Y123" s="18"/>
    </row>
    <row r="124" spans="5:25" x14ac:dyDescent="0.2">
      <c r="E124" s="114">
        <v>41507</v>
      </c>
      <c r="F124" s="110">
        <v>1.6215399415235733E-2</v>
      </c>
      <c r="G124" s="110">
        <v>1.3998863095806306E-2</v>
      </c>
      <c r="H124" s="110">
        <v>8.0505258493873705E-3</v>
      </c>
      <c r="I124" s="110">
        <v>1.9691060495754836E-2</v>
      </c>
      <c r="J124" s="109">
        <v>4.4021497899870803E-3</v>
      </c>
      <c r="K124" s="26">
        <f t="array" ref="K124">SQRT(MMULT(MMULT(TRANSPOSE($A$2:$A$6),MMULT(TRANSPOSE(EXP(F125:$J$516)-1),EXP(F125:$J$516)-1)/COUNTA(J125:$J$516)),$A$2:$A$6))*_xlfn.NORM.S.INV($E$3)</f>
        <v>-1.7034303353382886E-2</v>
      </c>
      <c r="L124">
        <f t="shared" si="3"/>
        <v>0</v>
      </c>
      <c r="M124" s="18">
        <f t="array" ref="M124">SQRT(MMULT(MMULT(TRANSPOSE($A$2:$A$6),MMULT(TRANSPOSE(EXP(F125:J376)-1),EXP(F125:J376)-1)/COUNTA(J125:J376)),$A$2:$A$6))*_xlfn.NORM.S.INV($E$3)</f>
        <v>-1.4403584846411044E-2</v>
      </c>
      <c r="N124">
        <f t="shared" si="4"/>
        <v>0</v>
      </c>
      <c r="O124" s="52">
        <f t="shared" si="5"/>
        <v>1.2394259359913274E-2</v>
      </c>
      <c r="P124" s="91">
        <v>1.6347582505042757E-2</v>
      </c>
      <c r="Q124" s="91">
        <v>1.4097306006356947E-2</v>
      </c>
      <c r="R124" s="91">
        <v>8.0830184683080564E-3</v>
      </c>
      <c r="S124" s="91">
        <v>1.9886208211377543E-2</v>
      </c>
      <c r="T124" s="91">
        <v>4.4118534851886881E-3</v>
      </c>
      <c r="U124" s="114">
        <v>41507</v>
      </c>
      <c r="V124" s="91"/>
      <c r="W124" s="91"/>
      <c r="Y124" s="18"/>
    </row>
    <row r="125" spans="5:25" x14ac:dyDescent="0.2">
      <c r="E125" s="114">
        <v>41506</v>
      </c>
      <c r="F125" s="110">
        <v>-1.843006529910457E-3</v>
      </c>
      <c r="G125" s="110">
        <v>6.0818152990711567E-3</v>
      </c>
      <c r="H125" s="110">
        <v>3.7959197701268373E-3</v>
      </c>
      <c r="I125" s="110">
        <v>-4.413085796313024E-3</v>
      </c>
      <c r="J125" s="109">
        <v>-4.694743705781261E-3</v>
      </c>
      <c r="K125" s="26">
        <f t="array" ref="K125">SQRT(MMULT(MMULT(TRANSPOSE($A$2:$A$6),MMULT(TRANSPOSE(EXP(F126:$J$516)-1),EXP(F126:$J$516)-1)/COUNTA(J126:$J$516)),$A$2:$A$6))*_xlfn.NORM.S.INV($E$3)</f>
        <v>-1.7056016113880561E-2</v>
      </c>
      <c r="L125">
        <f t="shared" si="3"/>
        <v>0</v>
      </c>
      <c r="M125" s="18">
        <f t="array" ref="M125">SQRT(MMULT(MMULT(TRANSPOSE($A$2:$A$6),MMULT(TRANSPOSE(EXP(F126:J377)-1),EXP(F126:J377)-1)/COUNTA(J126:J377)),$A$2:$A$6))*_xlfn.NORM.S.INV($E$3)</f>
        <v>-1.4432385253942777E-2</v>
      </c>
      <c r="N125">
        <f t="shared" si="4"/>
        <v>0</v>
      </c>
      <c r="O125" s="52">
        <f t="shared" si="5"/>
        <v>3.7258290100704121E-4</v>
      </c>
      <c r="P125" s="91">
        <v>-1.8413092362437045E-3</v>
      </c>
      <c r="Q125" s="91">
        <v>6.100347087660607E-3</v>
      </c>
      <c r="R125" s="91">
        <v>3.8031333981405346E-3</v>
      </c>
      <c r="S125" s="91">
        <v>-4.403362441781411E-3</v>
      </c>
      <c r="T125" s="91">
        <v>-4.6837406221700295E-3</v>
      </c>
      <c r="U125" s="114">
        <v>41506</v>
      </c>
      <c r="V125" s="91"/>
      <c r="W125" s="91"/>
      <c r="Y125" s="18"/>
    </row>
    <row r="126" spans="5:25" x14ac:dyDescent="0.2">
      <c r="E126" s="114">
        <v>41503</v>
      </c>
      <c r="F126" s="110">
        <v>-2.2829213942246176E-3</v>
      </c>
      <c r="G126" s="110">
        <v>1.9844543105248945E-3</v>
      </c>
      <c r="H126" s="110">
        <v>-8.2370475344204917E-4</v>
      </c>
      <c r="I126" s="110">
        <v>-3.4034749736645088E-4</v>
      </c>
      <c r="J126" s="109">
        <v>1.758006597188115E-3</v>
      </c>
      <c r="K126" s="26">
        <f t="array" ref="K126">SQRT(MMULT(MMULT(TRANSPOSE($A$2:$A$6),MMULT(TRANSPOSE(EXP(F127:$J$516)-1),EXP(F127:$J$516)-1)/COUNTA(J127:$J$516)),$A$2:$A$6))*_xlfn.NORM.S.INV($E$3)</f>
        <v>-1.707786740753782E-2</v>
      </c>
      <c r="L126">
        <f t="shared" si="3"/>
        <v>0</v>
      </c>
      <c r="M126" s="18">
        <f t="array" ref="M126">SQRT(MMULT(MMULT(TRANSPOSE($A$2:$A$6),MMULT(TRANSPOSE(EXP(F127:J378)-1),EXP(F127:J378)-1)/COUNTA(J127:J378)),$A$2:$A$6))*_xlfn.NORM.S.INV($E$3)</f>
        <v>-1.4432832378218834E-2</v>
      </c>
      <c r="N126">
        <f t="shared" si="4"/>
        <v>0</v>
      </c>
      <c r="O126" s="52">
        <f t="shared" si="5"/>
        <v>5.8586719057561768E-5</v>
      </c>
      <c r="P126" s="91">
        <v>-2.2803175110422957E-3</v>
      </c>
      <c r="Q126" s="91">
        <v>1.9864246431096078E-3</v>
      </c>
      <c r="R126" s="91">
        <v>-8.2336560180829022E-4</v>
      </c>
      <c r="S126" s="91">
        <v>-3.402895857271826E-4</v>
      </c>
      <c r="T126" s="91">
        <v>1.7595527967295688E-3</v>
      </c>
      <c r="U126" s="114">
        <v>41503</v>
      </c>
      <c r="V126" s="91"/>
      <c r="W126" s="91"/>
      <c r="Y126" s="18"/>
    </row>
    <row r="127" spans="5:25" x14ac:dyDescent="0.2">
      <c r="E127" s="114">
        <v>41502</v>
      </c>
      <c r="F127" s="110">
        <v>-1.9385304675756793E-2</v>
      </c>
      <c r="G127" s="110">
        <v>-1.1320025304238437E-2</v>
      </c>
      <c r="H127" s="110">
        <v>-6.376311001741194E-3</v>
      </c>
      <c r="I127" s="110">
        <v>-1.7389517254528794E-2</v>
      </c>
      <c r="J127" s="109">
        <v>-5.5563950530453142E-3</v>
      </c>
      <c r="K127" s="26">
        <f t="array" ref="K127">SQRT(MMULT(MMULT(TRANSPOSE($A$2:$A$6),MMULT(TRANSPOSE(EXP(F128:$J$516)-1),EXP(F128:$J$516)-1)/COUNTA(J128:$J$516)),$A$2:$A$6))*_xlfn.NORM.S.INV($E$3)</f>
        <v>-1.7045297791388102E-2</v>
      </c>
      <c r="L127">
        <f t="shared" si="3"/>
        <v>0</v>
      </c>
      <c r="M127" s="18">
        <f t="array" ref="M127">SQRT(MMULT(MMULT(TRANSPOSE($A$2:$A$6),MMULT(TRANSPOSE(EXP(F128:J379)-1),EXP(F128:J379)-1)/COUNTA(J128:J379)),$A$2:$A$6))*_xlfn.NORM.S.INV($E$3)</f>
        <v>-1.4334692140546347E-2</v>
      </c>
      <c r="N127">
        <f t="shared" si="4"/>
        <v>0</v>
      </c>
      <c r="O127" s="52">
        <f t="shared" si="5"/>
        <v>-1.1566142835120859E-2</v>
      </c>
      <c r="P127" s="91">
        <v>-1.9198617929782058E-2</v>
      </c>
      <c r="Q127" s="91">
        <v>-1.1256194898763616E-2</v>
      </c>
      <c r="R127" s="91">
        <v>-6.356025469267168E-3</v>
      </c>
      <c r="S127" s="91">
        <v>-1.7239192220524946E-2</v>
      </c>
      <c r="T127" s="91">
        <v>-5.5409868412988894E-3</v>
      </c>
      <c r="U127" s="114">
        <v>41502</v>
      </c>
      <c r="V127" s="91"/>
      <c r="W127" s="91"/>
      <c r="Y127" s="18"/>
    </row>
    <row r="128" spans="5:25" x14ac:dyDescent="0.2">
      <c r="E128" s="114">
        <v>41501</v>
      </c>
      <c r="F128" s="110">
        <v>-4.0302466853476132E-3</v>
      </c>
      <c r="G128" s="110">
        <v>5.9859233693706701E-3</v>
      </c>
      <c r="H128" s="110">
        <v>8.0879540465569905E-3</v>
      </c>
      <c r="I128" s="110">
        <v>5.1266630611479314E-3</v>
      </c>
      <c r="J128" s="109">
        <v>-8.1324655108351782E-3</v>
      </c>
      <c r="K128" s="26">
        <f t="array" ref="K128">SQRT(MMULT(MMULT(TRANSPOSE($A$2:$A$6),MMULT(TRANSPOSE(EXP(F129:$J$516)-1),EXP(F129:$J$516)-1)/COUNTA(J129:$J$516)),$A$2:$A$6))*_xlfn.NORM.S.INV($E$3)</f>
        <v>-1.7065315535277813E-2</v>
      </c>
      <c r="L128">
        <f t="shared" si="3"/>
        <v>0</v>
      </c>
      <c r="M128" s="18">
        <f t="array" ref="M128">SQRT(MMULT(MMULT(TRANSPOSE($A$2:$A$6),MMULT(TRANSPOSE(EXP(F129:J380)-1),EXP(F129:J380)-1)/COUNTA(J129:J380)),$A$2:$A$6))*_xlfn.NORM.S.INV($E$3)</f>
        <v>-1.4336899852477642E-2</v>
      </c>
      <c r="N128">
        <f t="shared" si="4"/>
        <v>0</v>
      </c>
      <c r="O128" s="52">
        <f t="shared" si="5"/>
        <v>2.175311567405469E-3</v>
      </c>
      <c r="P128" s="91">
        <v>-4.0221361406655998E-3</v>
      </c>
      <c r="Q128" s="91">
        <v>6.0038748094364269E-3</v>
      </c>
      <c r="R128" s="91">
        <v>8.1207499043920439E-3</v>
      </c>
      <c r="S128" s="91">
        <v>5.139826884100307E-3</v>
      </c>
      <c r="T128" s="91">
        <v>-8.0994864740400185E-3</v>
      </c>
      <c r="U128" s="114">
        <v>41501</v>
      </c>
      <c r="V128" s="91"/>
      <c r="W128" s="91"/>
      <c r="Y128" s="18"/>
    </row>
    <row r="129" spans="5:25" x14ac:dyDescent="0.2">
      <c r="E129" s="114">
        <v>41500</v>
      </c>
      <c r="F129" s="110">
        <v>1.0888203776038545E-2</v>
      </c>
      <c r="G129" s="110">
        <v>3.731026342517341E-3</v>
      </c>
      <c r="H129" s="110">
        <v>2.2866919016418818E-3</v>
      </c>
      <c r="I129" s="110">
        <v>-4.8784699374543664E-4</v>
      </c>
      <c r="J129" s="109">
        <v>-3.1768930401485048E-3</v>
      </c>
      <c r="K129" s="26">
        <f t="array" ref="K129">SQRT(MMULT(MMULT(TRANSPOSE($A$2:$A$6),MMULT(TRANSPOSE(EXP(F130:$J$516)-1),EXP(F130:$J$516)-1)/COUNTA(J130:$J$516)),$A$2:$A$6))*_xlfn.NORM.S.INV($E$3)</f>
        <v>-1.7084281038773946E-2</v>
      </c>
      <c r="L129">
        <f t="shared" si="3"/>
        <v>0</v>
      </c>
      <c r="M129" s="18">
        <f t="array" ref="M129">SQRT(MMULT(MMULT(TRANSPOSE($A$2:$A$6),MMULT(TRANSPOSE(EXP(F130:J381)-1),EXP(F130:J381)-1)/COUNTA(J130:J381)),$A$2:$A$6))*_xlfn.NORM.S.INV($E$3)</f>
        <v>-1.4332509561343663E-2</v>
      </c>
      <c r="N129">
        <f t="shared" si="4"/>
        <v>0</v>
      </c>
      <c r="O129" s="52">
        <f t="shared" si="5"/>
        <v>2.7382654430728394E-3</v>
      </c>
      <c r="P129" s="91">
        <v>1.0947695991837536E-2</v>
      </c>
      <c r="Q129" s="91">
        <v>3.7379952857097276E-3</v>
      </c>
      <c r="R129" s="91">
        <v>2.2893083755448629E-3</v>
      </c>
      <c r="S129" s="91">
        <v>-4.8772801574925584E-4</v>
      </c>
      <c r="T129" s="91">
        <v>-3.1718520550906293E-3</v>
      </c>
      <c r="U129" s="114">
        <v>41500</v>
      </c>
      <c r="V129" s="91"/>
      <c r="W129" s="91"/>
      <c r="Y129" s="18"/>
    </row>
    <row r="130" spans="5:25" x14ac:dyDescent="0.2">
      <c r="E130" s="114">
        <v>41499</v>
      </c>
      <c r="F130" s="110">
        <v>1.4937292935124986E-2</v>
      </c>
      <c r="G130" s="110">
        <v>1.9566069213444202E-2</v>
      </c>
      <c r="H130" s="110">
        <v>-2.544628933309453E-4</v>
      </c>
      <c r="I130" s="110">
        <v>9.0144296627022863E-3</v>
      </c>
      <c r="J130" s="109">
        <v>-7.4691352026689719E-3</v>
      </c>
      <c r="K130" s="26">
        <f t="array" ref="K130">SQRT(MMULT(MMULT(TRANSPOSE($A$2:$A$6),MMULT(TRANSPOSE(EXP(F131:$J$516)-1),EXP(F131:$J$516)-1)/COUNTA(J131:$J$516)),$A$2:$A$6))*_xlfn.NORM.S.INV($E$3)</f>
        <v>-1.7084200817372799E-2</v>
      </c>
      <c r="L130">
        <f t="shared" si="3"/>
        <v>0</v>
      </c>
      <c r="M130" s="18">
        <f t="array" ref="M130">SQRT(MMULT(MMULT(TRANSPOSE($A$2:$A$6),MMULT(TRANSPOSE(EXP(F131:J382)-1),EXP(F131:J382)-1)/COUNTA(J131:J382)),$A$2:$A$6))*_xlfn.NORM.S.INV($E$3)</f>
        <v>-1.4291906509042523E-2</v>
      </c>
      <c r="N130">
        <f t="shared" si="4"/>
        <v>0</v>
      </c>
      <c r="O130" s="52">
        <f t="shared" si="5"/>
        <v>7.3571191162548934E-3</v>
      </c>
      <c r="P130" s="91">
        <v>1.5049411850680539E-2</v>
      </c>
      <c r="Q130" s="91">
        <v>1.9758739292820016E-2</v>
      </c>
      <c r="R130" s="91">
        <v>-2.5443052039486602E-4</v>
      </c>
      <c r="S130" s="91">
        <v>9.0551819947422008E-3</v>
      </c>
      <c r="T130" s="91">
        <v>-7.441310530840517E-3</v>
      </c>
      <c r="U130" s="114">
        <v>41499</v>
      </c>
      <c r="V130" s="91"/>
      <c r="W130" s="91"/>
      <c r="Y130" s="18"/>
    </row>
    <row r="131" spans="5:25" x14ac:dyDescent="0.2">
      <c r="E131" s="114">
        <v>41496</v>
      </c>
      <c r="F131" s="110">
        <v>1.3811036923157816E-2</v>
      </c>
      <c r="G131" s="110">
        <v>6.8690866525825626E-3</v>
      </c>
      <c r="H131" s="110">
        <v>4.3325973757881598E-3</v>
      </c>
      <c r="I131" s="110">
        <v>7.8501800024029528E-3</v>
      </c>
      <c r="J131" s="109">
        <v>-1.50552387032782E-2</v>
      </c>
      <c r="K131" s="26">
        <f t="array" ref="K131">SQRT(MMULT(MMULT(TRANSPOSE($A$2:$A$6),MMULT(TRANSPOSE(EXP(F132:$J$516)-1),EXP(F132:$J$516)-1)/COUNTA(J132:$J$516)),$A$2:$A$6))*_xlfn.NORM.S.INV($E$3)</f>
        <v>-1.7099852700517164E-2</v>
      </c>
      <c r="L131">
        <f t="shared" si="3"/>
        <v>0</v>
      </c>
      <c r="M131" s="18">
        <f t="array" ref="M131">SQRT(MMULT(MMULT(TRANSPOSE($A$2:$A$6),MMULT(TRANSPOSE(EXP(F132:J383)-1),EXP(F132:J383)-1)/COUNTA(J132:J383)),$A$2:$A$6))*_xlfn.NORM.S.INV($E$3)</f>
        <v>-1.4298285759901549E-2</v>
      </c>
      <c r="N131">
        <f t="shared" si="4"/>
        <v>0</v>
      </c>
      <c r="O131" s="52">
        <f t="shared" si="5"/>
        <v>3.9835058234877893E-3</v>
      </c>
      <c r="P131" s="91">
        <v>1.3906849877559413E-2</v>
      </c>
      <c r="Q131" s="91">
        <v>6.8927329400954029E-3</v>
      </c>
      <c r="R131" s="91">
        <v>4.3419966453128733E-3</v>
      </c>
      <c r="S131" s="91">
        <v>7.881073452240539E-3</v>
      </c>
      <c r="T131" s="91">
        <v>-1.4942475200149463E-2</v>
      </c>
      <c r="U131" s="114">
        <v>41496</v>
      </c>
      <c r="V131" s="91"/>
      <c r="W131" s="91"/>
      <c r="Y131" s="18"/>
    </row>
    <row r="132" spans="5:25" x14ac:dyDescent="0.2">
      <c r="E132" s="114">
        <v>41495</v>
      </c>
      <c r="F132" s="110">
        <v>-3.237005525452448E-2</v>
      </c>
      <c r="G132" s="110">
        <v>-1.5929381669910963E-2</v>
      </c>
      <c r="H132" s="110">
        <v>1.0913432733688824E-2</v>
      </c>
      <c r="I132" s="110">
        <v>-1.7113899586721614E-2</v>
      </c>
      <c r="J132" s="109">
        <v>-1.9265954936279837E-2</v>
      </c>
      <c r="K132" s="26">
        <f t="array" ref="K132">SQRT(MMULT(MMULT(TRANSPOSE($A$2:$A$6),MMULT(TRANSPOSE(EXP(F133:$J$516)-1),EXP(F133:$J$516)-1)/COUNTA(J133:$J$516)),$A$2:$A$6))*_xlfn.NORM.S.INV($E$3)</f>
        <v>-1.7054911777158569E-2</v>
      </c>
      <c r="L132">
        <f t="shared" si="3"/>
        <v>0</v>
      </c>
      <c r="M132" s="18">
        <f t="array" ref="M132">SQRT(MMULT(MMULT(TRANSPOSE($A$2:$A$6),MMULT(TRANSPOSE(EXP(F133:J384)-1),EXP(F133:J384)-1)/COUNTA(J133:J384)),$A$2:$A$6))*_xlfn.NORM.S.INV($E$3)</f>
        <v>-1.4182320455648796E-2</v>
      </c>
      <c r="N132">
        <f t="shared" si="4"/>
        <v>0</v>
      </c>
      <c r="O132" s="52">
        <f t="shared" si="5"/>
        <v>-1.2764870598745396E-2</v>
      </c>
      <c r="P132" s="91">
        <v>-3.1851752564644231E-2</v>
      </c>
      <c r="Q132" s="91">
        <v>-1.5803180062823663E-2</v>
      </c>
      <c r="R132" s="91">
        <v>1.0973201470183325E-2</v>
      </c>
      <c r="S132" s="91">
        <v>-1.6968288647481899E-2</v>
      </c>
      <c r="T132" s="91">
        <v>-1.9081552554631287E-2</v>
      </c>
      <c r="U132" s="114">
        <v>41495</v>
      </c>
      <c r="V132" s="91"/>
      <c r="W132" s="91"/>
      <c r="Y132" s="18"/>
    </row>
    <row r="133" spans="5:25" x14ac:dyDescent="0.2">
      <c r="E133" s="114">
        <v>41494</v>
      </c>
      <c r="F133" s="110">
        <v>6.1031811572385538E-3</v>
      </c>
      <c r="G133" s="110">
        <v>-9.2456192752620792E-4</v>
      </c>
      <c r="H133" s="110">
        <v>0</v>
      </c>
      <c r="I133" s="110">
        <v>-4.2060666712323792E-3</v>
      </c>
      <c r="J133" s="109">
        <v>6.102548094811722E-3</v>
      </c>
      <c r="K133" s="26">
        <f t="array" ref="K133">SQRT(MMULT(MMULT(TRANSPOSE($A$2:$A$6),MMULT(TRANSPOSE(EXP(F134:$J$516)-1),EXP(F134:$J$516)-1)/COUNTA(J134:$J$516)),$A$2:$A$6))*_xlfn.NORM.S.INV($E$3)</f>
        <v>-1.7076582446389044E-2</v>
      </c>
      <c r="L133">
        <f t="shared" si="3"/>
        <v>0</v>
      </c>
      <c r="M133" s="18">
        <f t="array" ref="M133">SQRT(MMULT(MMULT(TRANSPOSE($A$2:$A$6),MMULT(TRANSPOSE(EXP(F134:J385)-1),EXP(F134:J385)-1)/COUNTA(J134:J385)),$A$2:$A$6))*_xlfn.NORM.S.INV($E$3)</f>
        <v>-1.4185068444354342E-2</v>
      </c>
      <c r="N133">
        <f t="shared" si="4"/>
        <v>0</v>
      </c>
      <c r="O133" s="52">
        <f t="shared" si="5"/>
        <v>1.1837252862526172E-3</v>
      </c>
      <c r="P133" s="91">
        <v>6.121843514622638E-3</v>
      </c>
      <c r="Q133" s="91">
        <v>-9.2413465183838195E-4</v>
      </c>
      <c r="R133" s="91">
        <v>0</v>
      </c>
      <c r="S133" s="91">
        <v>-4.1972335613668088E-3</v>
      </c>
      <c r="T133" s="91">
        <v>6.1212065768883051E-3</v>
      </c>
      <c r="U133" s="114">
        <v>41494</v>
      </c>
      <c r="V133" s="91"/>
      <c r="W133" s="91"/>
      <c r="Y133" s="18"/>
    </row>
    <row r="134" spans="5:25" x14ac:dyDescent="0.2">
      <c r="E134" s="114">
        <v>41493</v>
      </c>
      <c r="F134" s="110">
        <v>7.9650979944326499E-3</v>
      </c>
      <c r="G134" s="110">
        <v>-4.1504649920553879E-3</v>
      </c>
      <c r="H134" s="110">
        <v>-3.2284784316235989E-4</v>
      </c>
      <c r="I134" s="110">
        <v>-2.7691821173324391E-3</v>
      </c>
      <c r="J134" s="109">
        <v>-5.7307212249209111E-3</v>
      </c>
      <c r="K134" s="26">
        <f t="array" ref="K134">SQRT(MMULT(MMULT(TRANSPOSE($A$2:$A$6),MMULT(TRANSPOSE(EXP(F135:$J$516)-1),EXP(F135:$J$516)-1)/COUNTA(J135:$J$516)),$A$2:$A$6))*_xlfn.NORM.S.INV($E$3)</f>
        <v>-1.7098486960386124E-2</v>
      </c>
      <c r="L134">
        <f t="shared" si="3"/>
        <v>0</v>
      </c>
      <c r="M134" s="18">
        <f t="array" ref="M134">SQRT(MMULT(MMULT(TRANSPOSE($A$2:$A$6),MMULT(TRANSPOSE(EXP(F135:J386)-1),EXP(F135:J386)-1)/COUNTA(J135:J386)),$A$2:$A$6))*_xlfn.NORM.S.INV($E$3)</f>
        <v>-1.4184617251258004E-2</v>
      </c>
      <c r="N134">
        <f t="shared" si="4"/>
        <v>0</v>
      </c>
      <c r="O134" s="52">
        <f t="shared" si="5"/>
        <v>-1.0216659694954465E-3</v>
      </c>
      <c r="P134" s="91">
        <v>7.9969037767730899E-3</v>
      </c>
      <c r="Q134" s="91">
        <v>-4.141863716109806E-3</v>
      </c>
      <c r="R134" s="91">
        <v>-3.2279573340543433E-4</v>
      </c>
      <c r="S134" s="91">
        <v>-2.7653514692694836E-3</v>
      </c>
      <c r="T134" s="91">
        <v>-5.7143319644151758E-3</v>
      </c>
      <c r="U134" s="114">
        <v>41493</v>
      </c>
      <c r="V134" s="91"/>
      <c r="W134" s="91"/>
      <c r="Y134" s="18"/>
    </row>
    <row r="135" spans="5:25" x14ac:dyDescent="0.2">
      <c r="E135" s="114">
        <v>41492</v>
      </c>
      <c r="F135" s="110">
        <v>1.5355709007369722E-2</v>
      </c>
      <c r="G135" s="110">
        <v>4.3044342104415125E-3</v>
      </c>
      <c r="H135" s="110">
        <v>7.4484123006680796E-3</v>
      </c>
      <c r="I135" s="110">
        <v>1.5075089482172739E-3</v>
      </c>
      <c r="J135" s="109">
        <v>1.1494310548096121E-2</v>
      </c>
      <c r="K135" s="26">
        <f t="array" ref="K135">SQRT(MMULT(MMULT(TRANSPOSE($A$2:$A$6),MMULT(TRANSPOSE(EXP(F136:$J$516)-1),EXP(F136:$J$516)-1)/COUNTA(J136:$J$516)),$A$2:$A$6))*_xlfn.NORM.S.INV($E$3)</f>
        <v>-1.7095392677826428E-2</v>
      </c>
      <c r="L135">
        <f t="shared" si="3"/>
        <v>0</v>
      </c>
      <c r="M135" s="18">
        <f t="array" ref="M135">SQRT(MMULT(MMULT(TRANSPOSE($A$2:$A$6),MMULT(TRANSPOSE(EXP(F136:J387)-1),EXP(F136:J387)-1)/COUNTA(J136:J387)),$A$2:$A$6))*_xlfn.NORM.S.INV($E$3)</f>
        <v>-1.4215779853931651E-2</v>
      </c>
      <c r="N135">
        <f t="shared" si="4"/>
        <v>0</v>
      </c>
      <c r="O135" s="52">
        <f t="shared" si="5"/>
        <v>7.8402925188514622E-3</v>
      </c>
      <c r="P135" s="91">
        <v>1.5474213704485429E-2</v>
      </c>
      <c r="Q135" s="91">
        <v>4.3137115938969295E-3</v>
      </c>
      <c r="R135" s="91">
        <v>7.4762207235585798E-3</v>
      </c>
      <c r="S135" s="91">
        <v>1.508645811036935E-3</v>
      </c>
      <c r="T135" s="91">
        <v>1.1560623967708628E-2</v>
      </c>
      <c r="U135" s="114">
        <v>41492</v>
      </c>
      <c r="V135" s="91"/>
      <c r="W135" s="91"/>
      <c r="Y135" s="18"/>
    </row>
    <row r="136" spans="5:25" x14ac:dyDescent="0.2">
      <c r="E136" s="114">
        <v>41489</v>
      </c>
      <c r="F136" s="110">
        <v>5.2570750094692647E-3</v>
      </c>
      <c r="G136" s="110">
        <v>-5.3912814746412852E-4</v>
      </c>
      <c r="H136" s="110">
        <v>-5.8339867129139642E-3</v>
      </c>
      <c r="I136" s="110">
        <v>4.6554141283480423E-3</v>
      </c>
      <c r="J136" s="109">
        <v>5.2437790018900017E-3</v>
      </c>
      <c r="K136" s="26">
        <f t="array" ref="K136">SQRT(MMULT(MMULT(TRANSPOSE($A$2:$A$6),MMULT(TRANSPOSE(EXP(F137:$J$516)-1),EXP(F137:$J$516)-1)/COUNTA(J137:$J$516)),$A$2:$A$6))*_xlfn.NORM.S.INV($E$3)</f>
        <v>-1.711735960664388E-2</v>
      </c>
      <c r="L136">
        <f t="shared" si="3"/>
        <v>0</v>
      </c>
      <c r="M136" s="18">
        <f t="array" ref="M136">SQRT(MMULT(MMULT(TRANSPOSE($A$2:$A$6),MMULT(TRANSPOSE(EXP(F137:J388)-1),EXP(F137:J388)-1)/COUNTA(J137:J388)),$A$2:$A$6))*_xlfn.NORM.S.INV($E$3)</f>
        <v>-1.4228646949921405E-2</v>
      </c>
      <c r="N136">
        <f t="shared" si="4"/>
        <v>0</v>
      </c>
      <c r="O136" s="52">
        <f t="shared" si="5"/>
        <v>1.1096503587166352E-3</v>
      </c>
      <c r="P136" s="91">
        <v>5.2709176749765607E-3</v>
      </c>
      <c r="Q136" s="91">
        <v>-5.3898284399800378E-4</v>
      </c>
      <c r="R136" s="91">
        <v>-5.8170020578994786E-3</v>
      </c>
      <c r="S136" s="91">
        <v>4.6662674043300711E-3</v>
      </c>
      <c r="T136" s="91">
        <v>5.2575516740933637E-3</v>
      </c>
      <c r="U136" s="114">
        <v>41489</v>
      </c>
      <c r="V136" s="91"/>
      <c r="W136" s="91"/>
      <c r="Y136" s="18"/>
    </row>
    <row r="137" spans="5:25" x14ac:dyDescent="0.2">
      <c r="E137" s="114">
        <v>41488</v>
      </c>
      <c r="F137" s="110">
        <v>-1.0041293563601856E-2</v>
      </c>
      <c r="G137" s="110">
        <v>-5.5277024178279569E-3</v>
      </c>
      <c r="H137" s="110">
        <v>-1.2013630871960636E-2</v>
      </c>
      <c r="I137" s="110">
        <v>-7.2706312151023106E-3</v>
      </c>
      <c r="J137" s="109">
        <v>-7.1685823270793338E-3</v>
      </c>
      <c r="K137" s="26">
        <f t="array" ref="K137">SQRT(MMULT(MMULT(TRANSPOSE($A$2:$A$6),MMULT(TRANSPOSE(EXP(F138:$J$516)-1),EXP(F138:$J$516)-1)/COUNTA(J138:$J$516)),$A$2:$A$6))*_xlfn.NORM.S.INV($E$3)</f>
        <v>-1.7109699177437647E-2</v>
      </c>
      <c r="L137">
        <f t="shared" si="3"/>
        <v>0</v>
      </c>
      <c r="M137" s="18">
        <f t="array" ref="M137">SQRT(MMULT(MMULT(TRANSPOSE($A$2:$A$6),MMULT(TRANSPOSE(EXP(F138:J389)-1),EXP(F138:J389)-1)/COUNTA(J138:J389)),$A$2:$A$6))*_xlfn.NORM.S.INV($E$3)</f>
        <v>-1.4179774932050882E-2</v>
      </c>
      <c r="N137">
        <f t="shared" si="4"/>
        <v>0</v>
      </c>
      <c r="O137" s="52">
        <f t="shared" si="5"/>
        <v>-8.5148360268152579E-3</v>
      </c>
      <c r="P137" s="91">
        <v>-9.9910480925265999E-3</v>
      </c>
      <c r="Q137" s="91">
        <v>-5.5124527822389968E-3</v>
      </c>
      <c r="R137" s="91">
        <v>-1.1941755325283632E-2</v>
      </c>
      <c r="S137" s="91">
        <v>-7.244264116484489E-3</v>
      </c>
      <c r="T137" s="91">
        <v>-7.1429493281163214E-3</v>
      </c>
      <c r="U137" s="114">
        <v>41488</v>
      </c>
      <c r="V137" s="91"/>
      <c r="W137" s="91"/>
      <c r="Y137" s="18"/>
    </row>
    <row r="138" spans="5:25" x14ac:dyDescent="0.2">
      <c r="E138" s="114">
        <v>41487</v>
      </c>
      <c r="F138" s="110">
        <v>4.6168444236496964E-2</v>
      </c>
      <c r="G138" s="110">
        <v>8.6119767158412842E-3</v>
      </c>
      <c r="H138" s="110">
        <v>1.6418307901252611E-2</v>
      </c>
      <c r="I138" s="110">
        <v>-4.7281030789691602E-4</v>
      </c>
      <c r="J138" s="109">
        <v>3.5779001489246519E-3</v>
      </c>
      <c r="K138" s="26">
        <f t="array" ref="K138">SQRT(MMULT(MMULT(TRANSPOSE($A$2:$A$6),MMULT(TRANSPOSE(EXP(F139:$J$516)-1),EXP(F139:$J$516)-1)/COUNTA(J139:$J$516)),$A$2:$A$6))*_xlfn.NORM.S.INV($E$3)</f>
        <v>-1.7037149598977862E-2</v>
      </c>
      <c r="L138">
        <f t="shared" si="3"/>
        <v>0</v>
      </c>
      <c r="M138" s="18">
        <f t="array" ref="M138">SQRT(MMULT(MMULT(TRANSPOSE($A$2:$A$6),MMULT(TRANSPOSE(EXP(F139:J390)-1),EXP(F139:J390)-1)/COUNTA(J139:J390)),$A$2:$A$6))*_xlfn.NORM.S.INV($E$3)</f>
        <v>-1.4009618854424349E-2</v>
      </c>
      <c r="N138">
        <f t="shared" si="4"/>
        <v>0</v>
      </c>
      <c r="O138" s="52">
        <f t="shared" si="5"/>
        <v>1.5070664472529959E-2</v>
      </c>
      <c r="P138" s="91">
        <v>4.7250799462042803E-2</v>
      </c>
      <c r="Q138" s="91">
        <v>8.6491664697554427E-3</v>
      </c>
      <c r="R138" s="91">
        <v>1.6553828978147944E-2</v>
      </c>
      <c r="S138" s="91">
        <v>-4.7269855071729872E-4</v>
      </c>
      <c r="T138" s="91">
        <v>3.5843084741657982E-3</v>
      </c>
      <c r="U138" s="114">
        <v>41487</v>
      </c>
      <c r="V138" s="91"/>
      <c r="W138" s="91"/>
      <c r="Y138" s="18"/>
    </row>
    <row r="139" spans="5:25" x14ac:dyDescent="0.2">
      <c r="E139" s="114">
        <v>41486</v>
      </c>
      <c r="F139" s="110">
        <v>8.8360917632816279E-3</v>
      </c>
      <c r="G139" s="110">
        <v>1.3137221106849775E-2</v>
      </c>
      <c r="H139" s="110">
        <v>-7.1155265987428691E-3</v>
      </c>
      <c r="I139" s="110">
        <v>3.546034292082109E-4</v>
      </c>
      <c r="J139" s="109">
        <v>3.1650815247606649E-2</v>
      </c>
      <c r="K139" s="26">
        <f t="array" ref="K139">SQRT(MMULT(MMULT(TRANSPOSE($A$2:$A$6),MMULT(TRANSPOSE(EXP(F140:$J$516)-1),EXP(F140:$J$516)-1)/COUNTA(J140:$J$516)),$A$2:$A$6))*_xlfn.NORM.S.INV($E$3)</f>
        <v>-1.7030967376693754E-2</v>
      </c>
      <c r="L139">
        <f t="shared" si="3"/>
        <v>0</v>
      </c>
      <c r="M139" s="18">
        <f t="array" ref="M139">SQRT(MMULT(MMULT(TRANSPOSE($A$2:$A$6),MMULT(TRANSPOSE(EXP(F140:J391)-1),EXP(F140:J391)-1)/COUNTA(J140:J391)),$A$2:$A$6))*_xlfn.NORM.S.INV($E$3)</f>
        <v>-1.3958945944242426E-2</v>
      </c>
      <c r="N139">
        <f t="shared" si="4"/>
        <v>0</v>
      </c>
      <c r="O139" s="52">
        <f t="shared" si="5"/>
        <v>8.2647677722555574E-3</v>
      </c>
      <c r="P139" s="91">
        <v>8.8752452584324182E-3</v>
      </c>
      <c r="Q139" s="91">
        <v>1.3223893525085018E-2</v>
      </c>
      <c r="R139" s="91">
        <v>-7.0902711767324433E-3</v>
      </c>
      <c r="S139" s="91">
        <v>3.5466630843639102E-4</v>
      </c>
      <c r="T139" s="91">
        <v>3.2157028875785754E-2</v>
      </c>
      <c r="U139" s="114">
        <v>41486</v>
      </c>
      <c r="V139" s="91"/>
      <c r="W139" s="91"/>
      <c r="Y139" s="18"/>
    </row>
    <row r="140" spans="5:25" x14ac:dyDescent="0.2">
      <c r="E140" s="114">
        <v>41485</v>
      </c>
      <c r="F140" s="110">
        <v>-5.1638184429472775E-3</v>
      </c>
      <c r="G140" s="110">
        <v>-8.6036788875277961E-4</v>
      </c>
      <c r="H140" s="110">
        <v>-4.5661625284447527E-3</v>
      </c>
      <c r="I140" s="110">
        <v>-1.1784166354917545E-2</v>
      </c>
      <c r="J140" s="109">
        <v>-5.690826303075047E-4</v>
      </c>
      <c r="K140" s="26">
        <f t="array" ref="K140">SQRT(MMULT(MMULT(TRANSPOSE($A$2:$A$6),MMULT(TRANSPOSE(EXP(F141:$J$516)-1),EXP(F141:$J$516)-1)/COUNTA(J141:$J$516)),$A$2:$A$6))*_xlfn.NORM.S.INV($E$3)</f>
        <v>-1.7045201085619528E-2</v>
      </c>
      <c r="L140">
        <f t="shared" si="3"/>
        <v>0</v>
      </c>
      <c r="M140" s="18">
        <f t="array" ref="M140">SQRT(MMULT(MMULT(TRANSPOSE($A$2:$A$6),MMULT(TRANSPOSE(EXP(F141:J392)-1),EXP(F141:J392)-1)/COUNTA(J141:J392)),$A$2:$A$6))*_xlfn.NORM.S.INV($E$3)</f>
        <v>-1.3946347100290449E-2</v>
      </c>
      <c r="N140">
        <f t="shared" si="4"/>
        <v>0</v>
      </c>
      <c r="O140" s="52">
        <f t="shared" si="5"/>
        <v>-4.4606469161499046E-3</v>
      </c>
      <c r="P140" s="91">
        <v>-5.1505088517838082E-3</v>
      </c>
      <c r="Q140" s="91">
        <v>-8.5999787842339082E-4</v>
      </c>
      <c r="R140" s="91">
        <v>-4.5557534575232372E-3</v>
      </c>
      <c r="S140" s="91">
        <v>-1.1715005002777223E-2</v>
      </c>
      <c r="T140" s="91">
        <v>-5.6892073349978922E-4</v>
      </c>
      <c r="U140" s="114">
        <v>41485</v>
      </c>
      <c r="V140" s="91"/>
      <c r="W140" s="91"/>
      <c r="Y140" s="18"/>
    </row>
    <row r="141" spans="5:25" x14ac:dyDescent="0.2">
      <c r="E141" s="114">
        <v>41482</v>
      </c>
      <c r="F141" s="110">
        <v>-7.0653076291467875E-3</v>
      </c>
      <c r="G141" s="110">
        <v>-7.9425891516831781E-3</v>
      </c>
      <c r="H141" s="110">
        <v>-7.0329743822240233E-3</v>
      </c>
      <c r="I141" s="110">
        <v>7.9334202025043363E-3</v>
      </c>
      <c r="J141" s="109">
        <v>4.8469326017237142E-3</v>
      </c>
      <c r="K141" s="26">
        <f t="array" ref="K141">SQRT(MMULT(MMULT(TRANSPOSE($A$2:$A$6),MMULT(TRANSPOSE(EXP(F142:$J$516)-1),EXP(F142:$J$516)-1)/COUNTA(J142:$J$516)),$A$2:$A$6))*_xlfn.NORM.S.INV($E$3)</f>
        <v>-1.7065270090414902E-2</v>
      </c>
      <c r="L141">
        <f t="shared" si="3"/>
        <v>0</v>
      </c>
      <c r="M141" s="18">
        <f t="array" ref="M141">SQRT(MMULT(MMULT(TRANSPOSE($A$2:$A$6),MMULT(TRANSPOSE(EXP(F142:J393)-1),EXP(F142:J393)-1)/COUNTA(J142:J393)),$A$2:$A$6))*_xlfn.NORM.S.INV($E$3)</f>
        <v>-1.3967069075479626E-2</v>
      </c>
      <c r="N141">
        <f t="shared" si="4"/>
        <v>0</v>
      </c>
      <c r="O141" s="52">
        <f t="shared" si="5"/>
        <v>-2.5001232903302945E-3</v>
      </c>
      <c r="P141" s="91">
        <v>-7.0404070211962377E-3</v>
      </c>
      <c r="Q141" s="91">
        <v>-7.9111301342486007E-3</v>
      </c>
      <c r="R141" s="91">
        <v>-7.0083008944472613E-3</v>
      </c>
      <c r="S141" s="91">
        <v>7.964973166339151E-3</v>
      </c>
      <c r="T141" s="91">
        <v>4.8586979805322894E-3</v>
      </c>
      <c r="U141" s="114">
        <v>41482</v>
      </c>
      <c r="V141" s="91"/>
      <c r="W141" s="91"/>
      <c r="Y141" s="18"/>
    </row>
    <row r="142" spans="5:25" x14ac:dyDescent="0.2">
      <c r="E142" s="114">
        <v>41481</v>
      </c>
      <c r="F142" s="110">
        <v>-1.9078340376296576E-2</v>
      </c>
      <c r="G142" s="110">
        <v>-1.5851529230881158E-2</v>
      </c>
      <c r="H142" s="110">
        <v>2.8073403672905545E-3</v>
      </c>
      <c r="I142" s="110">
        <v>-1.4570674637870309E-2</v>
      </c>
      <c r="J142" s="109">
        <v>4.2960253474553269E-3</v>
      </c>
      <c r="K142" s="26">
        <f t="array" ref="K142">SQRT(MMULT(MMULT(TRANSPOSE($A$2:$A$6),MMULT(TRANSPOSE(EXP(F143:$J$516)-1),EXP(F143:$J$516)-1)/COUNTA(J143:$J$516)),$A$2:$A$6))*_xlfn.NORM.S.INV($E$3)</f>
        <v>-1.7060743488544545E-2</v>
      </c>
      <c r="L142">
        <f t="shared" ref="L142:L205" si="6">IF(O142&lt;K142,1,0)</f>
        <v>0</v>
      </c>
      <c r="M142" s="18">
        <f t="array" ref="M142">SQRT(MMULT(MMULT(TRANSPOSE($A$2:$A$6),MMULT(TRANSPOSE(EXP(F143:J394)-1),EXP(F143:J394)-1)/COUNTA(J143:J394)),$A$2:$A$6))*_xlfn.NORM.S.INV($E$3)</f>
        <v>-1.3974146627339461E-2</v>
      </c>
      <c r="N142">
        <f t="shared" ref="N142:N205" si="7">IF(O142&lt;M142,1,0)</f>
        <v>0</v>
      </c>
      <c r="O142" s="52">
        <f t="shared" ref="O142:O205" si="8">MMULT(P142:T142,$A$2:$A$6)</f>
        <v>-8.0303822446960577E-3</v>
      </c>
      <c r="P142" s="91">
        <v>-1.8897500706871018E-2</v>
      </c>
      <c r="Q142" s="91">
        <v>-1.5726554957219196E-2</v>
      </c>
      <c r="R142" s="91">
        <v>2.8112846373653522E-3</v>
      </c>
      <c r="S142" s="91">
        <v>-1.4465036055687386E-2</v>
      </c>
      <c r="T142" s="91">
        <v>4.3052664930078866E-3</v>
      </c>
      <c r="U142" s="114">
        <v>41481</v>
      </c>
      <c r="V142" s="91"/>
      <c r="W142" s="91"/>
      <c r="Y142" s="18"/>
    </row>
    <row r="143" spans="5:25" x14ac:dyDescent="0.2">
      <c r="E143" s="114">
        <v>41480</v>
      </c>
      <c r="F143" s="110">
        <v>4.7029547943259649E-3</v>
      </c>
      <c r="G143" s="110">
        <v>7.7403498745219875E-3</v>
      </c>
      <c r="H143" s="110">
        <v>-1.6224573644506E-2</v>
      </c>
      <c r="I143" s="110">
        <v>-3.0550711146740909E-3</v>
      </c>
      <c r="J143" s="109">
        <v>-1.7207539904282409E-3</v>
      </c>
      <c r="K143" s="26">
        <f t="array" ref="K143">SQRT(MMULT(MMULT(TRANSPOSE($A$2:$A$6),MMULT(TRANSPOSE(EXP(F144:$J$516)-1),EXP(F144:$J$516)-1)/COUNTA(J144:$J$516)),$A$2:$A$6))*_xlfn.NORM.S.INV($E$3)</f>
        <v>-1.70813380450834E-2</v>
      </c>
      <c r="L143">
        <f t="shared" si="6"/>
        <v>0</v>
      </c>
      <c r="M143" s="18">
        <f t="array" ref="M143">SQRT(MMULT(MMULT(TRANSPOSE($A$2:$A$6),MMULT(TRANSPOSE(EXP(F144:J395)-1),EXP(F144:J395)-1)/COUNTA(J144:J395)),$A$2:$A$6))*_xlfn.NORM.S.INV($E$3)</f>
        <v>-1.4103869646553203E-2</v>
      </c>
      <c r="N143">
        <f t="shared" si="7"/>
        <v>0</v>
      </c>
      <c r="O143" s="52">
        <f t="shared" si="8"/>
        <v>-2.3067563005203739E-3</v>
      </c>
      <c r="P143" s="91">
        <v>4.7140310431166288E-3</v>
      </c>
      <c r="Q143" s="91">
        <v>7.7703838236937717E-3</v>
      </c>
      <c r="R143" s="91">
        <v>-1.6093664189090306E-2</v>
      </c>
      <c r="S143" s="91">
        <v>-3.0504091336858163E-3</v>
      </c>
      <c r="T143" s="91">
        <v>-1.7192743421057255E-3</v>
      </c>
      <c r="U143" s="114">
        <v>41480</v>
      </c>
      <c r="V143" s="91"/>
      <c r="W143" s="91"/>
      <c r="Y143" s="18"/>
    </row>
    <row r="144" spans="5:25" x14ac:dyDescent="0.2">
      <c r="E144" s="114">
        <v>41479</v>
      </c>
      <c r="F144" s="110">
        <v>4.2645088001581561E-3</v>
      </c>
      <c r="G144" s="110">
        <v>3.5454562524697753E-3</v>
      </c>
      <c r="H144" s="110">
        <v>4.645134869902233E-2</v>
      </c>
      <c r="I144" s="110">
        <v>-3.0700909824988961E-2</v>
      </c>
      <c r="J144" s="109">
        <v>1.268768773438924E-2</v>
      </c>
      <c r="K144" s="26">
        <f t="array" ref="K144">SQRT(MMULT(MMULT(TRANSPOSE($A$2:$A$6),MMULT(TRANSPOSE(EXP(F145:$J$516)-1),EXP(F145:$J$516)-1)/COUNTA(J145:$J$516)),$A$2:$A$6))*_xlfn.NORM.S.INV($E$3)</f>
        <v>-1.7060274671255586E-2</v>
      </c>
      <c r="L144">
        <f t="shared" si="6"/>
        <v>0</v>
      </c>
      <c r="M144" s="18">
        <f t="array" ref="M144">SQRT(MMULT(MMULT(TRANSPOSE($A$2:$A$6),MMULT(TRANSPOSE(EXP(F145:J396)-1),EXP(F145:J396)-1)/COUNTA(J145:J396)),$A$2:$A$6))*_xlfn.NORM.S.INV($E$3)</f>
        <v>-1.4116498560940081E-2</v>
      </c>
      <c r="N144">
        <f t="shared" si="7"/>
        <v>0</v>
      </c>
      <c r="O144" s="52">
        <f t="shared" si="8"/>
        <v>1.016586564027472E-2</v>
      </c>
      <c r="P144" s="91">
        <v>4.2736147573549932E-3</v>
      </c>
      <c r="Q144" s="91">
        <v>3.5517488169618527E-3</v>
      </c>
      <c r="R144" s="91">
        <v>4.7547113298870958E-2</v>
      </c>
      <c r="S144" s="91">
        <v>-3.0234422938644312E-2</v>
      </c>
      <c r="T144" s="91">
        <v>1.2768517932102652E-2</v>
      </c>
      <c r="U144" s="114">
        <v>41479</v>
      </c>
      <c r="V144" s="91"/>
      <c r="W144" s="91"/>
      <c r="Y144" s="18"/>
    </row>
    <row r="145" spans="5:25" x14ac:dyDescent="0.2">
      <c r="E145" s="114">
        <v>41478</v>
      </c>
      <c r="F145" s="110">
        <v>1.2039004847647286E-2</v>
      </c>
      <c r="G145" s="110">
        <v>1.9317401433304085E-3</v>
      </c>
      <c r="H145" s="110">
        <v>-1.3539807001610931E-2</v>
      </c>
      <c r="I145" s="110">
        <v>7.5976364179999225E-3</v>
      </c>
      <c r="J145" s="109">
        <v>-6.3638297687983684E-3</v>
      </c>
      <c r="K145" s="26">
        <f t="array" ref="K145">SQRT(MMULT(MMULT(TRANSPOSE($A$2:$A$6),MMULT(TRANSPOSE(EXP(F146:$J$516)-1),EXP(F146:$J$516)-1)/COUNTA(J146:$J$516)),$A$2:$A$6))*_xlfn.NORM.S.INV($E$3)</f>
        <v>-1.7083160249955272E-2</v>
      </c>
      <c r="L145">
        <f t="shared" si="6"/>
        <v>0</v>
      </c>
      <c r="M145" s="18">
        <f t="array" ref="M145">SQRT(MMULT(MMULT(TRANSPOSE($A$2:$A$6),MMULT(TRANSPOSE(EXP(F146:J397)-1),EXP(F146:J397)-1)/COUNTA(J146:J397)),$A$2:$A$6))*_xlfn.NORM.S.INV($E$3)</f>
        <v>-1.4133331512024038E-2</v>
      </c>
      <c r="N145">
        <f t="shared" si="7"/>
        <v>0</v>
      </c>
      <c r="O145" s="52">
        <f t="shared" si="8"/>
        <v>-4.6226077939293922E-4</v>
      </c>
      <c r="P145" s="91">
        <v>1.2111765361395355E-2</v>
      </c>
      <c r="Q145" s="91">
        <v>1.9336071553215373E-3</v>
      </c>
      <c r="R145" s="91">
        <v>-1.3448556118836996E-2</v>
      </c>
      <c r="S145" s="91">
        <v>7.6265716910450809E-3</v>
      </c>
      <c r="T145" s="91">
        <v>-6.3436234899629795E-3</v>
      </c>
      <c r="U145" s="114">
        <v>41478</v>
      </c>
      <c r="V145" s="91"/>
      <c r="W145" s="91"/>
      <c r="Y145" s="18"/>
    </row>
    <row r="146" spans="5:25" x14ac:dyDescent="0.2">
      <c r="E146" s="114">
        <v>41475</v>
      </c>
      <c r="F146" s="110">
        <v>-4.6572040898423665E-4</v>
      </c>
      <c r="G146" s="110">
        <v>6.208065744389508E-3</v>
      </c>
      <c r="H146" s="110">
        <v>-1.8824766217438221E-3</v>
      </c>
      <c r="I146" s="110">
        <v>4.9147826552978086E-3</v>
      </c>
      <c r="J146" s="109">
        <v>-1.2038110569643424E-2</v>
      </c>
      <c r="K146" s="26">
        <f t="array" ref="K146">SQRT(MMULT(MMULT(TRANSPOSE($A$2:$A$6),MMULT(TRANSPOSE(EXP(F147:$J$516)-1),EXP(F147:$J$516)-1)/COUNTA(J147:$J$516)),$A$2:$A$6))*_xlfn.NORM.S.INV($E$3)</f>
        <v>-1.7106183089075726E-2</v>
      </c>
      <c r="L146">
        <f t="shared" si="6"/>
        <v>0</v>
      </c>
      <c r="M146" s="18">
        <f t="array" ref="M146">SQRT(MMULT(MMULT(TRANSPOSE($A$2:$A$6),MMULT(TRANSPOSE(EXP(F147:J398)-1),EXP(F147:J398)-1)/COUNTA(J147:J398)),$A$2:$A$6))*_xlfn.NORM.S.INV($E$3)</f>
        <v>-1.4135999248991763E-2</v>
      </c>
      <c r="N146">
        <f t="shared" si="7"/>
        <v>0</v>
      </c>
      <c r="O146" s="52">
        <f t="shared" si="8"/>
        <v>-3.3133577103020223E-4</v>
      </c>
      <c r="P146" s="91">
        <v>-4.6561197806804788E-4</v>
      </c>
      <c r="Q146" s="91">
        <v>6.2273757230575377E-3</v>
      </c>
      <c r="R146" s="91">
        <v>-1.880705873932853E-3</v>
      </c>
      <c r="S146" s="91">
        <v>4.9268800100756849E-3</v>
      </c>
      <c r="T146" s="91">
        <v>-1.1965942396358953E-2</v>
      </c>
      <c r="U146" s="114">
        <v>41475</v>
      </c>
      <c r="V146" s="91"/>
      <c r="W146" s="91"/>
      <c r="Y146" s="18"/>
    </row>
    <row r="147" spans="5:25" x14ac:dyDescent="0.2">
      <c r="E147" s="114">
        <v>41474</v>
      </c>
      <c r="F147" s="110">
        <v>-4.512970074662964E-3</v>
      </c>
      <c r="G147" s="110">
        <v>3.3526887403854196E-3</v>
      </c>
      <c r="H147" s="110">
        <v>2.0772136225372844E-3</v>
      </c>
      <c r="I147" s="110">
        <v>-2.8261333119369669E-3</v>
      </c>
      <c r="J147" s="109">
        <v>1.9966014532898941E-3</v>
      </c>
      <c r="K147" s="26">
        <f t="array" ref="K147">SQRT(MMULT(MMULT(TRANSPOSE($A$2:$A$6),MMULT(TRANSPOSE(EXP(F148:$J$516)-1),EXP(F148:$J$516)-1)/COUNTA(J148:$J$516)),$A$2:$A$6))*_xlfn.NORM.S.INV($E$3)</f>
        <v>-1.7129312966096967E-2</v>
      </c>
      <c r="L147">
        <f t="shared" si="6"/>
        <v>0</v>
      </c>
      <c r="M147" s="18">
        <f t="array" ref="M147">SQRT(MMULT(MMULT(TRANSPOSE($A$2:$A$6),MMULT(TRANSPOSE(EXP(F148:J399)-1),EXP(F148:J399)-1)/COUNTA(J148:J399)),$A$2:$A$6))*_xlfn.NORM.S.INV($E$3)</f>
        <v>-1.4139570816744563E-2</v>
      </c>
      <c r="N147">
        <f t="shared" si="7"/>
        <v>0</v>
      </c>
      <c r="O147" s="52">
        <f t="shared" si="8"/>
        <v>2.7994362567808741E-4</v>
      </c>
      <c r="P147" s="91">
        <v>-4.5028019271482478E-3</v>
      </c>
      <c r="Q147" s="91">
        <v>3.3583152875436006E-3</v>
      </c>
      <c r="R147" s="91">
        <v>2.0793725253294149E-3</v>
      </c>
      <c r="S147" s="91">
        <v>-2.8221435566003761E-3</v>
      </c>
      <c r="T147" s="91">
        <v>1.9985959891817284E-3</v>
      </c>
      <c r="U147" s="114">
        <v>41474</v>
      </c>
      <c r="V147" s="91"/>
      <c r="W147" s="91"/>
      <c r="Y147" s="18"/>
    </row>
    <row r="148" spans="5:25" x14ac:dyDescent="0.2">
      <c r="E148" s="114">
        <v>41473</v>
      </c>
      <c r="F148" s="110">
        <v>6.2437425202400724E-3</v>
      </c>
      <c r="G148" s="110">
        <v>2.4240693566191379E-3</v>
      </c>
      <c r="H148" s="110">
        <v>-4.547209068716632E-4</v>
      </c>
      <c r="I148" s="110">
        <v>5.6706439643372797E-3</v>
      </c>
      <c r="J148" s="109">
        <v>5.7252652914490569E-3</v>
      </c>
      <c r="K148" s="26">
        <f t="array" ref="K148">SQRT(MMULT(MMULT(TRANSPOSE($A$2:$A$6),MMULT(TRANSPOSE(EXP(F149:$J$516)-1),EXP(F149:$J$516)-1)/COUNTA(J149:$J$516)),$A$2:$A$6))*_xlfn.NORM.S.INV($E$3)</f>
        <v>-1.7147175272167501E-2</v>
      </c>
      <c r="L148">
        <f t="shared" si="6"/>
        <v>0</v>
      </c>
      <c r="M148" s="18">
        <f t="array" ref="M148">SQRT(MMULT(MMULT(TRANSPOSE($A$2:$A$6),MMULT(TRANSPOSE(EXP(F149:J400)-1),EXP(F149:J400)-1)/COUNTA(J149:J400)),$A$2:$A$6))*_xlfn.NORM.S.INV($E$3)</f>
        <v>-1.4172920212848701E-2</v>
      </c>
      <c r="N148">
        <f t="shared" si="7"/>
        <v>0</v>
      </c>
      <c r="O148" s="52">
        <f t="shared" si="8"/>
        <v>3.5473793860269563E-3</v>
      </c>
      <c r="P148" s="91">
        <v>6.2632753119828966E-3</v>
      </c>
      <c r="Q148" s="91">
        <v>2.427009788198653E-3</v>
      </c>
      <c r="R148" s="91">
        <v>-4.5461753698883278E-4</v>
      </c>
      <c r="S148" s="91">
        <v>5.6867525000185992E-3</v>
      </c>
      <c r="T148" s="91">
        <v>5.7416859453540692E-3</v>
      </c>
      <c r="U148" s="114">
        <v>41473</v>
      </c>
      <c r="V148" s="91"/>
      <c r="W148" s="91"/>
      <c r="Y148" s="18"/>
    </row>
    <row r="149" spans="5:25" x14ac:dyDescent="0.2">
      <c r="E149" s="114">
        <v>41472</v>
      </c>
      <c r="F149" s="110">
        <v>3.470995909489199E-3</v>
      </c>
      <c r="G149" s="110">
        <v>2.3514067689276875E-3</v>
      </c>
      <c r="H149" s="110">
        <v>-8.4083868964106474E-3</v>
      </c>
      <c r="I149" s="110">
        <v>1.2487045812384202E-2</v>
      </c>
      <c r="J149" s="109">
        <v>-2.5803386259834133E-3</v>
      </c>
      <c r="K149" s="26">
        <f t="array" ref="K149">SQRT(MMULT(MMULT(TRANSPOSE($A$2:$A$6),MMULT(TRANSPOSE(EXP(F150:$J$516)-1),EXP(F150:$J$516)-1)/COUNTA(J150:$J$516)),$A$2:$A$6))*_xlfn.NORM.S.INV($E$3)</f>
        <v>-1.7170192511440006E-2</v>
      </c>
      <c r="L149">
        <f t="shared" si="6"/>
        <v>0</v>
      </c>
      <c r="M149" s="18">
        <f t="array" ref="M149">SQRT(MMULT(MMULT(TRANSPOSE($A$2:$A$6),MMULT(TRANSPOSE(EXP(F150:J401)-1),EXP(F150:J401)-1)/COUNTA(J150:J401)),$A$2:$A$6))*_xlfn.NORM.S.INV($E$3)</f>
        <v>-1.4195982844038847E-2</v>
      </c>
      <c r="N149">
        <f t="shared" si="7"/>
        <v>0</v>
      </c>
      <c r="O149" s="52">
        <f t="shared" si="8"/>
        <v>8.7416726888653426E-4</v>
      </c>
      <c r="P149" s="91">
        <v>3.4770267914945308E-3</v>
      </c>
      <c r="Q149" s="91">
        <v>2.3541734939644954E-3</v>
      </c>
      <c r="R149" s="91">
        <v>-8.3731352835696438E-3</v>
      </c>
      <c r="S149" s="91">
        <v>1.2565334494357927E-2</v>
      </c>
      <c r="T149" s="91">
        <v>-2.5770124138040362E-3</v>
      </c>
      <c r="U149" s="114">
        <v>41472</v>
      </c>
      <c r="V149" s="91"/>
      <c r="W149" s="91"/>
      <c r="Y149" s="18"/>
    </row>
    <row r="150" spans="5:25" x14ac:dyDescent="0.2">
      <c r="E150" s="114">
        <v>41471</v>
      </c>
      <c r="F150" s="110">
        <v>3.4827575772363572E-3</v>
      </c>
      <c r="G150" s="110">
        <v>3.3013484136552767E-3</v>
      </c>
      <c r="H150" s="110">
        <v>-1.2882336525073414E-4</v>
      </c>
      <c r="I150" s="110">
        <v>-2.6919400111163165E-3</v>
      </c>
      <c r="J150" s="109">
        <v>-8.5879300911191115E-4</v>
      </c>
      <c r="K150" s="26">
        <f t="array" ref="K150">SQRT(MMULT(MMULT(TRANSPOSE($A$2:$A$6),MMULT(TRANSPOSE(EXP(F151:$J$516)-1),EXP(F151:$J$516)-1)/COUNTA(J151:$J$516)),$A$2:$A$6))*_xlfn.NORM.S.INV($E$3)</f>
        <v>-1.7193426279026907E-2</v>
      </c>
      <c r="L150">
        <f t="shared" si="6"/>
        <v>0</v>
      </c>
      <c r="M150" s="18">
        <f t="array" ref="M150">SQRT(MMULT(MMULT(TRANSPOSE($A$2:$A$6),MMULT(TRANSPOSE(EXP(F151:J402)-1),EXP(F151:J402)-1)/COUNTA(J151:J402)),$A$2:$A$6))*_xlfn.NORM.S.INV($E$3)</f>
        <v>-1.4199244419301628E-2</v>
      </c>
      <c r="N150">
        <f t="shared" si="7"/>
        <v>0</v>
      </c>
      <c r="O150" s="52">
        <f t="shared" si="8"/>
        <v>6.9345264198788744E-4</v>
      </c>
      <c r="P150" s="91">
        <v>3.4888294242847451E-3</v>
      </c>
      <c r="Q150" s="91">
        <v>3.3068038661272503E-3</v>
      </c>
      <c r="R150" s="91">
        <v>-1.2881506787731922E-4</v>
      </c>
      <c r="S150" s="91">
        <v>-2.6883199896267085E-3</v>
      </c>
      <c r="T150" s="91">
        <v>-8.5842435193661526E-4</v>
      </c>
      <c r="U150" s="114">
        <v>41471</v>
      </c>
      <c r="V150" s="91"/>
      <c r="W150" s="91"/>
      <c r="Y150" s="18"/>
    </row>
    <row r="151" spans="5:25" x14ac:dyDescent="0.2">
      <c r="E151" s="114">
        <v>41468</v>
      </c>
      <c r="F151" s="110">
        <v>8.5575308590809928E-3</v>
      </c>
      <c r="G151" s="110">
        <v>1.219902469105132E-2</v>
      </c>
      <c r="H151" s="110">
        <v>1.5469974560704861E-3</v>
      </c>
      <c r="I151" s="110">
        <v>9.2794372832464452E-3</v>
      </c>
      <c r="J151" s="109">
        <v>6.6026540096433594E-3</v>
      </c>
      <c r="K151" s="26">
        <f t="array" ref="K151">SQRT(MMULT(MMULT(TRANSPOSE($A$2:$A$6),MMULT(TRANSPOSE(EXP(F152:$J$516)-1),EXP(F152:$J$516)-1)/COUNTA(J152:$J$516)),$A$2:$A$6))*_xlfn.NORM.S.INV($E$3)</f>
        <v>-1.7193121046780439E-2</v>
      </c>
      <c r="L151">
        <f t="shared" si="6"/>
        <v>0</v>
      </c>
      <c r="M151" s="18">
        <f t="array" ref="M151">SQRT(MMULT(MMULT(TRANSPOSE($A$2:$A$6),MMULT(TRANSPOSE(EXP(F152:J403)-1),EXP(F152:J403)-1)/COUNTA(J152:J403)),$A$2:$A$6))*_xlfn.NORM.S.INV($E$3)</f>
        <v>-1.4226014343393331E-2</v>
      </c>
      <c r="N151">
        <f t="shared" si="7"/>
        <v>0</v>
      </c>
      <c r="O151" s="52">
        <f t="shared" si="8"/>
        <v>7.4384732497524151E-3</v>
      </c>
      <c r="P151" s="91">
        <v>8.5942511966845547E-3</v>
      </c>
      <c r="Q151" s="91">
        <v>1.2273736286531278E-2</v>
      </c>
      <c r="R151" s="91">
        <v>1.5481946739197561E-3</v>
      </c>
      <c r="S151" s="91">
        <v>9.3226247431383857E-3</v>
      </c>
      <c r="T151" s="91">
        <v>6.6244995827497988E-3</v>
      </c>
      <c r="U151" s="114">
        <v>41468</v>
      </c>
      <c r="V151" s="91"/>
      <c r="W151" s="91"/>
      <c r="Y151" s="18"/>
    </row>
    <row r="152" spans="5:25" x14ac:dyDescent="0.2">
      <c r="E152" s="114">
        <v>41467</v>
      </c>
      <c r="F152" s="110">
        <v>1.3833029135265131E-2</v>
      </c>
      <c r="G152" s="110">
        <v>1.5155600829935647E-3</v>
      </c>
      <c r="H152" s="110">
        <v>-9.8839911783008706E-3</v>
      </c>
      <c r="I152" s="110">
        <v>3.5219218077884853E-3</v>
      </c>
      <c r="J152" s="109">
        <v>-4.310943470454136E-3</v>
      </c>
      <c r="K152" s="26">
        <f t="array" ref="K152">SQRT(MMULT(MMULT(TRANSPOSE($A$2:$A$6),MMULT(TRANSPOSE(EXP(F153:$J$516)-1),EXP(F153:$J$516)-1)/COUNTA(J153:$J$516)),$A$2:$A$6))*_xlfn.NORM.S.INV($E$3)</f>
        <v>-1.7216686485177823E-2</v>
      </c>
      <c r="L152">
        <f t="shared" si="6"/>
        <v>0</v>
      </c>
      <c r="M152" s="18">
        <f t="array" ref="M152">SQRT(MMULT(MMULT(TRANSPOSE($A$2:$A$6),MMULT(TRANSPOSE(EXP(F153:J404)-1),EXP(F153:J404)-1)/COUNTA(J153:J404)),$A$2:$A$6))*_xlfn.NORM.S.INV($E$3)</f>
        <v>-1.4227755922915147E-2</v>
      </c>
      <c r="N152">
        <f t="shared" si="7"/>
        <v>0</v>
      </c>
      <c r="O152" s="52">
        <f t="shared" si="8"/>
        <v>2.8587700434557167E-4</v>
      </c>
      <c r="P152" s="91">
        <v>1.3929148177252548E-2</v>
      </c>
      <c r="Q152" s="91">
        <v>1.5167091245833486E-3</v>
      </c>
      <c r="R152" s="91">
        <v>-9.8353050738692049E-3</v>
      </c>
      <c r="S152" s="91">
        <v>3.5281310617609751E-3</v>
      </c>
      <c r="T152" s="91">
        <v>-4.3016646918699886E-3</v>
      </c>
      <c r="U152" s="114">
        <v>41467</v>
      </c>
      <c r="V152" s="91"/>
      <c r="W152" s="91"/>
      <c r="Y152" s="18"/>
    </row>
    <row r="153" spans="5:25" x14ac:dyDescent="0.2">
      <c r="E153" s="114">
        <v>41466</v>
      </c>
      <c r="F153" s="110">
        <v>1.4419633361161387E-3</v>
      </c>
      <c r="G153" s="110">
        <v>8.4165744893748475E-3</v>
      </c>
      <c r="H153" s="110">
        <v>1.0722740518822367E-2</v>
      </c>
      <c r="I153" s="110">
        <v>1.4664698506273121E-2</v>
      </c>
      <c r="J153" s="109">
        <v>1.4733552552196025E-2</v>
      </c>
      <c r="K153" s="26">
        <f t="array" ref="K153">SQRT(MMULT(MMULT(TRANSPOSE($A$2:$A$6),MMULT(TRANSPOSE(EXP(F154:$J$516)-1),EXP(F154:$J$516)-1)/COUNTA(J154:$J$516)),$A$2:$A$6))*_xlfn.NORM.S.INV($E$3)</f>
        <v>-1.719712126976412E-2</v>
      </c>
      <c r="L153">
        <f t="shared" si="6"/>
        <v>0</v>
      </c>
      <c r="M153" s="18">
        <f t="array" ref="M153">SQRT(MMULT(MMULT(TRANSPOSE($A$2:$A$6),MMULT(TRANSPOSE(EXP(F154:J405)-1),EXP(F154:J405)-1)/COUNTA(J154:J405)),$A$2:$A$6))*_xlfn.NORM.S.INV($E$3)</f>
        <v>-1.4221755013420614E-2</v>
      </c>
      <c r="N153">
        <f t="shared" si="7"/>
        <v>0</v>
      </c>
      <c r="O153" s="52">
        <f t="shared" si="8"/>
        <v>9.9966519370905914E-3</v>
      </c>
      <c r="P153" s="91">
        <v>1.4430034651300438E-3</v>
      </c>
      <c r="Q153" s="91">
        <v>8.4520934317859897E-3</v>
      </c>
      <c r="R153" s="91">
        <v>1.0780435131328536E-2</v>
      </c>
      <c r="S153" s="91">
        <v>1.477275274557921E-2</v>
      </c>
      <c r="T153" s="91">
        <v>1.4842626360811018E-2</v>
      </c>
      <c r="U153" s="114">
        <v>41466</v>
      </c>
      <c r="V153" s="91"/>
      <c r="W153" s="91"/>
      <c r="Y153" s="18"/>
    </row>
    <row r="154" spans="5:25" x14ac:dyDescent="0.2">
      <c r="E154" s="114">
        <v>41465</v>
      </c>
      <c r="F154" s="110">
        <v>3.2349971475194787E-3</v>
      </c>
      <c r="G154" s="110">
        <v>1.2147800916341218E-2</v>
      </c>
      <c r="H154" s="110">
        <v>-3.9300384837277309E-3</v>
      </c>
      <c r="I154" s="110">
        <v>1.3879672241931624E-3</v>
      </c>
      <c r="J154" s="109">
        <v>8.7344265607940629E-4</v>
      </c>
      <c r="K154" s="26">
        <f t="array" ref="K154">SQRT(MMULT(MMULT(TRANSPOSE($A$2:$A$6),MMULT(TRANSPOSE(EXP(F155:$J$516)-1),EXP(F155:$J$516)-1)/COUNTA(J155:$J$516)),$A$2:$A$6))*_xlfn.NORM.S.INV($E$3)</f>
        <v>-1.7217716507697385E-2</v>
      </c>
      <c r="L154">
        <f t="shared" si="6"/>
        <v>0</v>
      </c>
      <c r="M154" s="18">
        <f t="array" ref="M154">SQRT(MMULT(MMULT(TRANSPOSE($A$2:$A$6),MMULT(TRANSPOSE(EXP(F155:J406)-1),EXP(F155:J406)-1)/COUNTA(J155:J406)),$A$2:$A$6))*_xlfn.NORM.S.INV($E$3)</f>
        <v>-1.4241370730626021E-2</v>
      </c>
      <c r="N154">
        <f t="shared" si="7"/>
        <v>0</v>
      </c>
      <c r="O154" s="52">
        <f t="shared" si="8"/>
        <v>2.6900332819620276E-3</v>
      </c>
      <c r="P154" s="91">
        <v>3.2402353978435716E-3</v>
      </c>
      <c r="Q154" s="91">
        <v>1.2221885132736032E-2</v>
      </c>
      <c r="R154" s="91">
        <v>-3.9223259892606777E-3</v>
      </c>
      <c r="S154" s="91">
        <v>1.3889308964978309E-3</v>
      </c>
      <c r="T154" s="91">
        <v>8.7382421819892642E-4</v>
      </c>
      <c r="U154" s="114">
        <v>41465</v>
      </c>
      <c r="V154" s="91"/>
      <c r="W154" s="91"/>
      <c r="Y154" s="18"/>
    </row>
    <row r="155" spans="5:25" x14ac:dyDescent="0.2">
      <c r="E155" s="114">
        <v>41464</v>
      </c>
      <c r="F155" s="110">
        <v>6.084670601538663E-3</v>
      </c>
      <c r="G155" s="110">
        <v>4.3279602786764062E-3</v>
      </c>
      <c r="H155" s="110">
        <v>-4.8109662600125834E-3</v>
      </c>
      <c r="I155" s="110">
        <v>1.1053502369541815E-2</v>
      </c>
      <c r="J155" s="109">
        <v>-8.7344265607955786E-4</v>
      </c>
      <c r="K155" s="26">
        <f t="array" ref="K155">SQRT(MMULT(MMULT(TRANSPOSE($A$2:$A$6),MMULT(TRANSPOSE(EXP(F156:$J$516)-1),EXP(F156:$J$516)-1)/COUNTA(J156:$J$516)),$A$2:$A$6))*_xlfn.NORM.S.INV($E$3)</f>
        <v>-1.7238365483280695E-2</v>
      </c>
      <c r="L155">
        <f t="shared" si="6"/>
        <v>0</v>
      </c>
      <c r="M155" s="18">
        <f t="array" ref="M155">SQRT(MMULT(MMULT(TRANSPOSE($A$2:$A$6),MMULT(TRANSPOSE(EXP(F156:J407)-1),EXP(F156:J407)-1)/COUNTA(J156:J407)),$A$2:$A$6))*_xlfn.NORM.S.INV($E$3)</f>
        <v>-1.4299958700646213E-2</v>
      </c>
      <c r="N155">
        <f t="shared" si="7"/>
        <v>0</v>
      </c>
      <c r="O155" s="52">
        <f t="shared" si="8"/>
        <v>2.7051880379536514E-3</v>
      </c>
      <c r="P155" s="91">
        <v>6.1032198125654524E-3</v>
      </c>
      <c r="Q155" s="91">
        <v>4.3373394247390173E-3</v>
      </c>
      <c r="R155" s="91">
        <v>-4.7994120981554866E-3</v>
      </c>
      <c r="S155" s="91">
        <v>1.1114818036229268E-2</v>
      </c>
      <c r="T155" s="91">
        <v>-8.7306131607711723E-4</v>
      </c>
      <c r="U155" s="114">
        <v>41464</v>
      </c>
      <c r="V155" s="91"/>
      <c r="W155" s="91"/>
      <c r="Y155" s="18"/>
    </row>
    <row r="156" spans="5:25" x14ac:dyDescent="0.2">
      <c r="E156" s="114">
        <v>41461</v>
      </c>
      <c r="F156" s="110">
        <v>1.010776767622408E-2</v>
      </c>
      <c r="G156" s="110">
        <v>1.1522631349816279E-2</v>
      </c>
      <c r="H156" s="110">
        <v>2.0559441199627951E-2</v>
      </c>
      <c r="I156" s="110">
        <v>1.3039307303513544E-2</v>
      </c>
      <c r="J156" s="109">
        <v>-2.3252747498011435E-3</v>
      </c>
      <c r="K156" s="26">
        <f t="array" ref="K156">SQRT(MMULT(MMULT(TRANSPOSE($A$2:$A$6),MMULT(TRANSPOSE(EXP(F157:$J$516)-1),EXP(F157:$J$516)-1)/COUNTA(J157:$J$516)),$A$2:$A$6))*_xlfn.NORM.S.INV($E$3)</f>
        <v>-1.7204217190685937E-2</v>
      </c>
      <c r="L156">
        <f t="shared" si="6"/>
        <v>0</v>
      </c>
      <c r="M156" s="18">
        <f t="array" ref="M156">SQRT(MMULT(MMULT(TRANSPOSE($A$2:$A$6),MMULT(TRANSPOSE(EXP(F157:J408)-1),EXP(F157:J408)-1)/COUNTA(J157:J408)),$A$2:$A$6))*_xlfn.NORM.S.INV($E$3)</f>
        <v>-1.4204063184208825E-2</v>
      </c>
      <c r="N156">
        <f t="shared" si="7"/>
        <v>0</v>
      </c>
      <c r="O156" s="52">
        <f t="shared" si="8"/>
        <v>1.1538931510210911E-2</v>
      </c>
      <c r="P156" s="91">
        <v>1.0159023709051862E-2</v>
      </c>
      <c r="Q156" s="91">
        <v>1.1589272581241872E-2</v>
      </c>
      <c r="R156" s="91">
        <v>2.0772242366537519E-2</v>
      </c>
      <c r="S156" s="91">
        <v>1.3124689776826237E-2</v>
      </c>
      <c r="T156" s="91">
        <v>-2.3225733926749426E-3</v>
      </c>
      <c r="U156" s="114">
        <v>41461</v>
      </c>
      <c r="V156" s="91"/>
      <c r="W156" s="91"/>
      <c r="Y156" s="18"/>
    </row>
    <row r="157" spans="5:25" x14ac:dyDescent="0.2">
      <c r="E157" s="114">
        <v>41460</v>
      </c>
      <c r="F157" s="110">
        <v>-9.4833212617850375E-3</v>
      </c>
      <c r="G157" s="110">
        <v>-9.7207096500947048E-3</v>
      </c>
      <c r="H157" s="110">
        <v>1.3044982794560277E-4</v>
      </c>
      <c r="I157" s="110">
        <v>-5.5213733908000473E-3</v>
      </c>
      <c r="J157" s="109">
        <v>5.8064052515422349E-4</v>
      </c>
      <c r="K157" s="26">
        <f t="array" ref="K157">SQRT(MMULT(MMULT(TRANSPOSE($A$2:$A$6),MMULT(TRANSPOSE(EXP(F158:$J$516)-1),EXP(F158:$J$516)-1)/COUNTA(J158:$J$516)),$A$2:$A$6))*_xlfn.NORM.S.INV($E$3)</f>
        <v>-1.721854847686086E-2</v>
      </c>
      <c r="L157">
        <f t="shared" si="6"/>
        <v>0</v>
      </c>
      <c r="M157" s="18">
        <f t="array" ref="M157">SQRT(MMULT(MMULT(TRANSPOSE($A$2:$A$6),MMULT(TRANSPOSE(EXP(F158:J409)-1),EXP(F158:J409)-1)/COUNTA(J158:J409)),$A$2:$A$6))*_xlfn.NORM.S.INV($E$3)</f>
        <v>-1.4194843361612986E-2</v>
      </c>
      <c r="N157">
        <f t="shared" si="7"/>
        <v>0</v>
      </c>
      <c r="O157" s="52">
        <f t="shared" si="8"/>
        <v>-4.6868813434739719E-3</v>
      </c>
      <c r="P157" s="91">
        <v>-9.4384963788713971E-3</v>
      </c>
      <c r="Q157" s="91">
        <v>-9.6736162692675487E-3</v>
      </c>
      <c r="R157" s="91">
        <v>1.3045833689440123E-4</v>
      </c>
      <c r="S157" s="91">
        <v>-5.506158623755808E-3</v>
      </c>
      <c r="T157" s="91">
        <v>5.808091294952078E-4</v>
      </c>
      <c r="U157" s="114">
        <v>41460</v>
      </c>
      <c r="V157" s="91"/>
      <c r="W157" s="91"/>
      <c r="Y157" s="18"/>
    </row>
    <row r="158" spans="5:25" x14ac:dyDescent="0.2">
      <c r="E158" s="114">
        <v>41459</v>
      </c>
      <c r="F158" s="110">
        <v>4.1032373988134415E-3</v>
      </c>
      <c r="G158" s="110">
        <v>1.1709453826684145E-2</v>
      </c>
      <c r="H158" s="110">
        <v>3.730706097092877E-3</v>
      </c>
      <c r="I158" s="110">
        <v>1.437269316458151E-2</v>
      </c>
      <c r="J158" s="109">
        <v>-1.7281357307675192E-2</v>
      </c>
      <c r="K158" s="26">
        <f t="array" ref="K158">SQRT(MMULT(MMULT(TRANSPOSE($A$2:$A$6),MMULT(TRANSPOSE(EXP(F159:$J$516)-1),EXP(F159:$J$516)-1)/COUNTA(J159:$J$516)),$A$2:$A$6))*_xlfn.NORM.S.INV($E$3)</f>
        <v>-1.7235708123590144E-2</v>
      </c>
      <c r="L158">
        <f t="shared" si="6"/>
        <v>0</v>
      </c>
      <c r="M158" s="18">
        <f t="array" ref="M158">SQRT(MMULT(MMULT(TRANSPOSE($A$2:$A$6),MMULT(TRANSPOSE(EXP(F159:J410)-1),EXP(F159:J410)-1)/COUNTA(J159:J410)),$A$2:$A$6))*_xlfn.NORM.S.INV($E$3)</f>
        <v>-1.4195219023372162E-2</v>
      </c>
      <c r="N158">
        <f t="shared" si="7"/>
        <v>0</v>
      </c>
      <c r="O158" s="52">
        <f t="shared" si="8"/>
        <v>3.9589140439584992E-3</v>
      </c>
      <c r="P158" s="91">
        <v>4.111667203275049E-3</v>
      </c>
      <c r="Q158" s="91">
        <v>1.1778277849384899E-2</v>
      </c>
      <c r="R158" s="91">
        <v>3.737673843260847E-3</v>
      </c>
      <c r="S158" s="91">
        <v>1.447647694033849E-2</v>
      </c>
      <c r="T158" s="91">
        <v>-1.713289111512839E-2</v>
      </c>
      <c r="U158" s="114">
        <v>41459</v>
      </c>
      <c r="V158" s="91"/>
      <c r="W158" s="91"/>
      <c r="Y158" s="18"/>
    </row>
    <row r="159" spans="5:25" x14ac:dyDescent="0.2">
      <c r="E159" s="114">
        <v>41457</v>
      </c>
      <c r="F159" s="110">
        <v>-3.6173112093375644E-3</v>
      </c>
      <c r="G159" s="110">
        <v>-5.5318701310560284E-3</v>
      </c>
      <c r="H159" s="110">
        <v>-4.3185737336260055E-3</v>
      </c>
      <c r="I159" s="110">
        <v>-1.1098710326763133E-2</v>
      </c>
      <c r="J159" s="109">
        <v>1.0621415636278013E-2</v>
      </c>
      <c r="K159" s="26">
        <f t="array" ref="K159">SQRT(MMULT(MMULT(TRANSPOSE($A$2:$A$6),MMULT(TRANSPOSE(EXP(F160:$J$516)-1),EXP(F160:$J$516)-1)/COUNTA(J160:$J$516)),$A$2:$A$6))*_xlfn.NORM.S.INV($E$3)</f>
        <v>-1.7255576383151866E-2</v>
      </c>
      <c r="L159">
        <f t="shared" si="6"/>
        <v>0</v>
      </c>
      <c r="M159" s="18">
        <f t="array" ref="M159">SQRT(MMULT(MMULT(TRANSPOSE($A$2:$A$6),MMULT(TRANSPOSE(EXP(F160:J411)-1),EXP(F160:J411)-1)/COUNTA(J160:J411)),$A$2:$A$6))*_xlfn.NORM.S.INV($E$3)</f>
        <v>-1.4223247784534923E-2</v>
      </c>
      <c r="N159">
        <f t="shared" si="7"/>
        <v>0</v>
      </c>
      <c r="O159" s="52">
        <f t="shared" si="8"/>
        <v>-3.1123652779360398E-3</v>
      </c>
      <c r="P159" s="91">
        <v>-3.6107766207330583E-3</v>
      </c>
      <c r="Q159" s="91">
        <v>-5.5165975125076594E-3</v>
      </c>
      <c r="R159" s="91">
        <v>-4.3092621032230216E-3</v>
      </c>
      <c r="S159" s="91">
        <v>-1.103734686952873E-2</v>
      </c>
      <c r="T159" s="91">
        <v>1.0678023110991308E-2</v>
      </c>
      <c r="U159" s="114">
        <v>41457</v>
      </c>
      <c r="V159" s="91"/>
      <c r="W159" s="91"/>
      <c r="Y159" s="18"/>
    </row>
    <row r="160" spans="5:25" x14ac:dyDescent="0.2">
      <c r="E160" s="114">
        <v>41454</v>
      </c>
      <c r="F160" s="110">
        <v>2.3635619897859352E-3</v>
      </c>
      <c r="G160" s="110">
        <v>-4.9397266359299031E-4</v>
      </c>
      <c r="H160" s="110">
        <v>1.9602454933023166E-4</v>
      </c>
      <c r="I160" s="110">
        <v>-9.9205839670780203E-3</v>
      </c>
      <c r="J160" s="109">
        <v>-6.042464874175593E-3</v>
      </c>
      <c r="K160" s="26">
        <f t="array" ref="K160">SQRT(MMULT(MMULT(TRANSPOSE($A$2:$A$6),MMULT(TRANSPOSE(EXP(F161:$J$516)-1),EXP(F161:$J$516)-1)/COUNTA(J161:$J$516)),$A$2:$A$6))*_xlfn.NORM.S.INV($E$3)</f>
        <v>-1.727718708769508E-2</v>
      </c>
      <c r="L160">
        <f t="shared" si="6"/>
        <v>0</v>
      </c>
      <c r="M160" s="18">
        <f t="array" ref="M160">SQRT(MMULT(MMULT(TRANSPOSE($A$2:$A$6),MMULT(TRANSPOSE(EXP(F161:J412)-1),EXP(F161:J412)-1)/COUNTA(J161:J412)),$A$2:$A$6))*_xlfn.NORM.S.INV($E$3)</f>
        <v>-1.4218772696185272E-2</v>
      </c>
      <c r="N160">
        <f t="shared" si="7"/>
        <v>0</v>
      </c>
      <c r="O160" s="52">
        <f t="shared" si="8"/>
        <v>-2.4346903921047278E-3</v>
      </c>
      <c r="P160" s="91">
        <v>2.3663574043704116E-3</v>
      </c>
      <c r="Q160" s="91">
        <v>-4.9385067918328307E-4</v>
      </c>
      <c r="R160" s="91">
        <v>1.960437633976575E-4</v>
      </c>
      <c r="S160" s="91">
        <v>-9.8715372984821137E-3</v>
      </c>
      <c r="T160" s="91">
        <v>-6.024245897610081E-3</v>
      </c>
      <c r="U160" s="114">
        <v>41454</v>
      </c>
      <c r="V160" s="91"/>
      <c r="W160" s="91"/>
      <c r="Y160" s="18"/>
    </row>
    <row r="161" spans="5:25" x14ac:dyDescent="0.2">
      <c r="E161" s="114">
        <v>41453</v>
      </c>
      <c r="F161" s="110">
        <v>-1.4853051628622252E-2</v>
      </c>
      <c r="G161" s="110">
        <v>-2.6796017956263695E-2</v>
      </c>
      <c r="H161" s="110">
        <v>-7.6114916209034109E-3</v>
      </c>
      <c r="I161" s="110">
        <v>-2.4432423098802006E-2</v>
      </c>
      <c r="J161" s="109">
        <v>-1.1692501834356111E-2</v>
      </c>
      <c r="K161" s="26">
        <f t="array" ref="K161">SQRT(MMULT(MMULT(TRANSPOSE($A$2:$A$6),MMULT(TRANSPOSE(EXP(F162:$J$516)-1),EXP(F162:$J$516)-1)/COUNTA(J162:$J$516)),$A$2:$A$6))*_xlfn.NORM.S.INV($E$3)</f>
        <v>-1.7178389175609959E-2</v>
      </c>
      <c r="L161">
        <f t="shared" si="6"/>
        <v>0</v>
      </c>
      <c r="M161" s="18">
        <f t="array" ref="M161">SQRT(MMULT(MMULT(TRANSPOSE($A$2:$A$6),MMULT(TRANSPOSE(EXP(F162:J413)-1),EXP(F162:J413)-1)/COUNTA(J162:J413)),$A$2:$A$6))*_xlfn.NORM.S.INV($E$3)</f>
        <v>-1.422192213688846E-2</v>
      </c>
      <c r="N161">
        <f t="shared" si="7"/>
        <v>1</v>
      </c>
      <c r="O161" s="52">
        <f t="shared" si="8"/>
        <v>-1.6686979120325494E-2</v>
      </c>
      <c r="P161" s="91">
        <v>-1.4743289165100038E-2</v>
      </c>
      <c r="Q161" s="91">
        <v>-2.6440190008811038E-2</v>
      </c>
      <c r="R161" s="91">
        <v>-7.5825975739635121E-3</v>
      </c>
      <c r="S161" s="91">
        <v>-2.4136367469472009E-2</v>
      </c>
      <c r="T161" s="91">
        <v>-1.16244101804307E-2</v>
      </c>
      <c r="U161" s="114">
        <v>41453</v>
      </c>
      <c r="V161" s="91"/>
      <c r="W161" s="91"/>
      <c r="Y161" s="18"/>
    </row>
    <row r="162" spans="5:25" x14ac:dyDescent="0.2">
      <c r="E162" s="114">
        <v>41452</v>
      </c>
      <c r="F162" s="110">
        <v>1.4505262999710427E-2</v>
      </c>
      <c r="G162" s="110">
        <v>1.672437732300034E-2</v>
      </c>
      <c r="H162" s="110">
        <v>3.7659746028233195E-3</v>
      </c>
      <c r="I162" s="110">
        <v>1.409149780487693E-2</v>
      </c>
      <c r="J162" s="109">
        <v>3.4080435119157987E-3</v>
      </c>
      <c r="K162" s="26">
        <f t="array" ref="K162">SQRT(MMULT(MMULT(TRANSPOSE($A$2:$A$6),MMULT(TRANSPOSE(EXP(F163:$J$516)-1),EXP(F163:$J$516)-1)/COUNTA(J163:$J$516)),$A$2:$A$6))*_xlfn.NORM.S.INV($E$3)</f>
        <v>-1.7154337542096911E-2</v>
      </c>
      <c r="L162">
        <f t="shared" si="6"/>
        <v>0</v>
      </c>
      <c r="M162" s="18">
        <f t="array" ref="M162">SQRT(MMULT(MMULT(TRANSPOSE($A$2:$A$6),MMULT(TRANSPOSE(EXP(F163:J414)-1),EXP(F163:J414)-1)/COUNTA(J163:J414)),$A$2:$A$6))*_xlfn.NORM.S.INV($E$3)</f>
        <v>-1.4467981009211832E-2</v>
      </c>
      <c r="N162">
        <f t="shared" si="7"/>
        <v>0</v>
      </c>
      <c r="O162" s="52">
        <f t="shared" si="8"/>
        <v>1.0418327898072037E-2</v>
      </c>
      <c r="P162" s="91">
        <v>1.4610974834613488E-2</v>
      </c>
      <c r="Q162" s="91">
        <v>1.6865012640231214E-2</v>
      </c>
      <c r="R162" s="91">
        <v>3.7730747954283217E-3</v>
      </c>
      <c r="S162" s="91">
        <v>1.4191250966482993E-2</v>
      </c>
      <c r="T162" s="91">
        <v>3.4138574950983713E-3</v>
      </c>
      <c r="U162" s="114">
        <v>41452</v>
      </c>
      <c r="V162" s="91"/>
      <c r="W162" s="91"/>
      <c r="Y162" s="18"/>
    </row>
    <row r="163" spans="5:25" x14ac:dyDescent="0.2">
      <c r="E163" s="114">
        <v>41451</v>
      </c>
      <c r="F163" s="110">
        <v>-1.4436565244057223E-2</v>
      </c>
      <c r="G163" s="110">
        <v>-6.3348538212916871E-3</v>
      </c>
      <c r="H163" s="110">
        <v>-1.5600627134806618E-3</v>
      </c>
      <c r="I163" s="110">
        <v>-2.6539121423785367E-2</v>
      </c>
      <c r="J163" s="109">
        <v>7.7110769028757506E-3</v>
      </c>
      <c r="K163" s="26">
        <f t="array" ref="K163">SQRT(MMULT(MMULT(TRANSPOSE($A$2:$A$6),MMULT(TRANSPOSE(EXP(F164:$J$516)-1),EXP(F164:$J$516)-1)/COUNTA(J164:$J$516)),$A$2:$A$6))*_xlfn.NORM.S.INV($E$3)</f>
        <v>-1.7151746262947666E-2</v>
      </c>
      <c r="L163">
        <f t="shared" si="6"/>
        <v>0</v>
      </c>
      <c r="M163" s="18">
        <f t="array" ref="M163">SQRT(MMULT(MMULT(TRANSPOSE($A$2:$A$6),MMULT(TRANSPOSE(EXP(F164:J415)-1),EXP(F164:J415)-1)/COUNTA(J164:J415)),$A$2:$A$6))*_xlfn.NORM.S.INV($E$3)</f>
        <v>-1.4776773480725558E-2</v>
      </c>
      <c r="N163">
        <f t="shared" si="7"/>
        <v>0</v>
      </c>
      <c r="O163" s="52">
        <f t="shared" si="8"/>
        <v>-7.7571482274280141E-3</v>
      </c>
      <c r="P163" s="91">
        <v>-1.433285769610948E-2</v>
      </c>
      <c r="Q163" s="91">
        <v>-6.3148309378138201E-3</v>
      </c>
      <c r="R163" s="91">
        <v>-1.5588464482112485E-3</v>
      </c>
      <c r="S163" s="91">
        <v>-2.6190053741269814E-2</v>
      </c>
      <c r="T163" s="91">
        <v>7.7408838216006526E-3</v>
      </c>
      <c r="U163" s="114">
        <v>41451</v>
      </c>
      <c r="V163" s="91"/>
      <c r="W163" s="91"/>
      <c r="Y163" s="18"/>
    </row>
    <row r="164" spans="5:25" x14ac:dyDescent="0.2">
      <c r="E164" s="114">
        <v>41450</v>
      </c>
      <c r="F164" s="110">
        <v>-3.1495675262591095E-3</v>
      </c>
      <c r="G164" s="110">
        <v>-3.9591282662493083E-3</v>
      </c>
      <c r="H164" s="110">
        <v>-4.4070721563222144E-3</v>
      </c>
      <c r="I164" s="110">
        <v>-1.3890712408195831E-2</v>
      </c>
      <c r="J164" s="109">
        <v>1.1474305832361634E-3</v>
      </c>
      <c r="K164" s="26">
        <f t="array" ref="K164">SQRT(MMULT(MMULT(TRANSPOSE($A$2:$A$6),MMULT(TRANSPOSE(EXP(F165:$J$516)-1),EXP(F165:$J$516)-1)/COUNTA(J165:$J$516)),$A$2:$A$6))*_xlfn.NORM.S.INV($E$3)</f>
        <v>-1.7165680276951624E-2</v>
      </c>
      <c r="L164">
        <f t="shared" si="6"/>
        <v>0</v>
      </c>
      <c r="M164" s="18">
        <f t="array" ref="M164">SQRT(MMULT(MMULT(TRANSPOSE($A$2:$A$6),MMULT(TRANSPOSE(EXP(F165:J416)-1),EXP(F165:J416)-1)/COUNTA(J165:J416)),$A$2:$A$6))*_xlfn.NORM.S.INV($E$3)</f>
        <v>-1.5549747971795579E-2</v>
      </c>
      <c r="N164">
        <f t="shared" si="7"/>
        <v>0</v>
      </c>
      <c r="O164" s="52">
        <f t="shared" si="8"/>
        <v>-4.8225279419246434E-3</v>
      </c>
      <c r="P164" s="91">
        <v>-3.1446128415275609E-3</v>
      </c>
      <c r="Q164" s="91">
        <v>-3.9513012507281786E-3</v>
      </c>
      <c r="R164" s="91">
        <v>-4.3973752640247277E-3</v>
      </c>
      <c r="S164" s="91">
        <v>-1.379468162216213E-2</v>
      </c>
      <c r="T164" s="91">
        <v>1.148089133564012E-3</v>
      </c>
      <c r="U164" s="114">
        <v>41450</v>
      </c>
      <c r="V164" s="91"/>
      <c r="W164" s="91"/>
      <c r="Y164" s="18"/>
    </row>
    <row r="165" spans="5:25" x14ac:dyDescent="0.2">
      <c r="E165" s="114">
        <v>41447</v>
      </c>
      <c r="F165" s="110">
        <v>4.4531502515967707E-3</v>
      </c>
      <c r="G165" s="110">
        <v>5.7417698849470972E-3</v>
      </c>
      <c r="H165" s="110">
        <v>-1.0341607204868485E-3</v>
      </c>
      <c r="I165" s="110">
        <v>8.8418823079301594E-3</v>
      </c>
      <c r="J165" s="109">
        <v>6.9124726231044008E-3</v>
      </c>
      <c r="K165" s="26">
        <f t="array" ref="K165">SQRT(MMULT(MMULT(TRANSPOSE($A$2:$A$6),MMULT(TRANSPOSE(EXP(F166:$J$516)-1),EXP(F166:$J$516)-1)/COUNTA(J166:$J$516)),$A$2:$A$6))*_xlfn.NORM.S.INV($E$3)</f>
        <v>-1.7180666234397991E-2</v>
      </c>
      <c r="L165">
        <f t="shared" si="6"/>
        <v>0</v>
      </c>
      <c r="M165" s="18">
        <f t="array" ref="M165">SQRT(MMULT(MMULT(TRANSPOSE($A$2:$A$6),MMULT(TRANSPOSE(EXP(F166:J417)-1),EXP(F166:J417)-1)/COUNTA(J166:J417)),$A$2:$A$6))*_xlfn.NORM.S.INV($E$3)</f>
        <v>-1.5618128146575611E-2</v>
      </c>
      <c r="N165">
        <f t="shared" si="7"/>
        <v>0</v>
      </c>
      <c r="O165" s="52">
        <f t="shared" si="8"/>
        <v>4.5895576157012905E-3</v>
      </c>
      <c r="P165" s="91">
        <v>4.4630802596461461E-3</v>
      </c>
      <c r="Q165" s="91">
        <v>5.7582854400282102E-3</v>
      </c>
      <c r="R165" s="91">
        <v>-1.0336261605784491E-3</v>
      </c>
      <c r="S165" s="91">
        <v>8.8810872124989171E-3</v>
      </c>
      <c r="T165" s="91">
        <v>6.9364189061975612E-3</v>
      </c>
      <c r="U165" s="114">
        <v>41447</v>
      </c>
      <c r="V165" s="91"/>
      <c r="W165" s="91"/>
      <c r="Y165" s="18"/>
    </row>
    <row r="166" spans="5:25" x14ac:dyDescent="0.2">
      <c r="E166" s="114">
        <v>41446</v>
      </c>
      <c r="F166" s="110">
        <v>-1.646382349296232E-3</v>
      </c>
      <c r="G166" s="110">
        <v>1.623442291163442E-3</v>
      </c>
      <c r="H166" s="110">
        <v>6.9364417209404772E-3</v>
      </c>
      <c r="I166" s="110">
        <v>-2.4627569941517258E-3</v>
      </c>
      <c r="J166" s="109">
        <v>-1.4440569126003807E-3</v>
      </c>
      <c r="K166" s="26">
        <f t="array" ref="K166">SQRT(MMULT(MMULT(TRANSPOSE($A$2:$A$6),MMULT(TRANSPOSE(EXP(F167:$J$516)-1),EXP(F167:$J$516)-1)/COUNTA(J167:$J$516)),$A$2:$A$6))*_xlfn.NORM.S.INV($E$3)</f>
        <v>-1.7204635460334045E-2</v>
      </c>
      <c r="L166">
        <f t="shared" si="6"/>
        <v>0</v>
      </c>
      <c r="M166" s="18">
        <f t="array" ref="M166">SQRT(MMULT(MMULT(TRANSPOSE($A$2:$A$6),MMULT(TRANSPOSE(EXP(F167:J418)-1),EXP(F167:J418)-1)/COUNTA(J167:J418)),$A$2:$A$6))*_xlfn.NORM.S.INV($E$3)</f>
        <v>-1.5662357702855026E-2</v>
      </c>
      <c r="N166">
        <f t="shared" si="7"/>
        <v>0</v>
      </c>
      <c r="O166" s="52">
        <f t="shared" si="8"/>
        <v>1.1134176552247987E-3</v>
      </c>
      <c r="P166" s="91">
        <v>-1.6450278053439238E-3</v>
      </c>
      <c r="Q166" s="91">
        <v>1.6247607870039094E-3</v>
      </c>
      <c r="R166" s="91">
        <v>6.9605545529907165E-3</v>
      </c>
      <c r="S166" s="91">
        <v>-2.4597268961210617E-3</v>
      </c>
      <c r="T166" s="91">
        <v>-1.4430147641179003E-3</v>
      </c>
      <c r="U166" s="114">
        <v>41446</v>
      </c>
      <c r="V166" s="91"/>
      <c r="W166" s="91"/>
      <c r="Y166" s="18"/>
    </row>
    <row r="167" spans="5:25" x14ac:dyDescent="0.2">
      <c r="E167" s="114">
        <v>41445</v>
      </c>
      <c r="F167" s="110">
        <v>5.9130400420948611E-3</v>
      </c>
      <c r="G167" s="110">
        <v>1.3819586375649702E-3</v>
      </c>
      <c r="H167" s="110">
        <v>-2.2093131121467477E-3</v>
      </c>
      <c r="I167" s="110">
        <v>9.235288165954373E-3</v>
      </c>
      <c r="J167" s="109">
        <v>-9.4785745951238495E-3</v>
      </c>
      <c r="K167" s="26">
        <f t="array" ref="K167">SQRT(MMULT(MMULT(TRANSPOSE($A$2:$A$6),MMULT(TRANSPOSE(EXP(F168:$J$516)-1),EXP(F168:$J$516)-1)/COUNTA(J168:$J$516)),$A$2:$A$6))*_xlfn.NORM.S.INV($E$3)</f>
        <v>-1.7228912777611592E-2</v>
      </c>
      <c r="L167">
        <f t="shared" si="6"/>
        <v>0</v>
      </c>
      <c r="M167" s="18">
        <f t="array" ref="M167">SQRT(MMULT(MMULT(TRANSPOSE($A$2:$A$6),MMULT(TRANSPOSE(EXP(F168:J419)-1),EXP(F168:J419)-1)/COUNTA(J168:J419)),$A$2:$A$6))*_xlfn.NORM.S.INV($E$3)</f>
        <v>-1.5686457058272926E-2</v>
      </c>
      <c r="N167">
        <f t="shared" si="7"/>
        <v>0</v>
      </c>
      <c r="O167" s="52">
        <f t="shared" si="8"/>
        <v>8.8632930384859835E-4</v>
      </c>
      <c r="P167" s="91">
        <v>5.9305565716589737E-3</v>
      </c>
      <c r="Q167" s="91">
        <v>1.3829139824346193E-3</v>
      </c>
      <c r="R167" s="91">
        <v>-2.2068743762406751E-3</v>
      </c>
      <c r="S167" s="91">
        <v>9.2780650238364348E-3</v>
      </c>
      <c r="T167" s="91">
        <v>-9.4337945024471903E-3</v>
      </c>
      <c r="U167" s="114">
        <v>41445</v>
      </c>
      <c r="V167" s="91"/>
      <c r="W167" s="91"/>
      <c r="Y167" s="18"/>
    </row>
    <row r="168" spans="5:25" x14ac:dyDescent="0.2">
      <c r="E168" s="114">
        <v>41444</v>
      </c>
      <c r="F168" s="110">
        <v>-9.1298814672851579E-3</v>
      </c>
      <c r="G168" s="110">
        <v>-1.3007416428584162E-3</v>
      </c>
      <c r="H168" s="110">
        <v>6.0543707969113562E-3</v>
      </c>
      <c r="I168" s="110">
        <v>-7.0650084225977903E-3</v>
      </c>
      <c r="J168" s="109">
        <v>-2.9853265847251273E-2</v>
      </c>
      <c r="K168" s="26">
        <f t="array" ref="K168">SQRT(MMULT(MMULT(TRANSPOSE($A$2:$A$6),MMULT(TRANSPOSE(EXP(F169:$J$516)-1),EXP(F169:$J$516)-1)/COUNTA(J169:$J$516)),$A$2:$A$6))*_xlfn.NORM.S.INV($E$3)</f>
        <v>-1.7233581914246326E-2</v>
      </c>
      <c r="L168">
        <f t="shared" si="6"/>
        <v>0</v>
      </c>
      <c r="M168" s="18">
        <f t="array" ref="M168">SQRT(MMULT(MMULT(TRANSPOSE($A$2:$A$6),MMULT(TRANSPOSE(EXP(F169:J420)-1),EXP(F169:J420)-1)/COUNTA(J169:J420)),$A$2:$A$6))*_xlfn.NORM.S.INV($E$3)</f>
        <v>-1.570442829493424E-2</v>
      </c>
      <c r="N168">
        <f t="shared" si="7"/>
        <v>0</v>
      </c>
      <c r="O168" s="52">
        <f t="shared" si="8"/>
        <v>-6.6709624914291013E-3</v>
      </c>
      <c r="P168" s="91">
        <v>-9.08833064698511E-3</v>
      </c>
      <c r="Q168" s="91">
        <v>-1.2998960451221508E-3</v>
      </c>
      <c r="R168" s="91">
        <v>6.0727355434062602E-3</v>
      </c>
      <c r="S168" s="91">
        <v>-7.0401099211386819E-3</v>
      </c>
      <c r="T168" s="91">
        <v>-2.9412058500538296E-2</v>
      </c>
      <c r="U168" s="114">
        <v>41444</v>
      </c>
      <c r="V168" s="91"/>
      <c r="W168" s="91"/>
      <c r="Y168" s="18"/>
    </row>
    <row r="169" spans="5:25" x14ac:dyDescent="0.2">
      <c r="E169" s="114">
        <v>41443</v>
      </c>
      <c r="F169" s="110">
        <v>2.8205858234151972E-2</v>
      </c>
      <c r="G169" s="110">
        <v>9.2226098531596658E-3</v>
      </c>
      <c r="H169" s="110">
        <v>7.5378616525779343E-3</v>
      </c>
      <c r="I169" s="110">
        <v>1.8544100202649107E-2</v>
      </c>
      <c r="J169" s="109">
        <v>1.1107076742259336E-3</v>
      </c>
      <c r="K169" s="26">
        <f t="array" ref="K169">SQRT(MMULT(MMULT(TRANSPOSE($A$2:$A$6),MMULT(TRANSPOSE(EXP(F170:$J$516)-1),EXP(F170:$J$516)-1)/COUNTA(J170:$J$516)),$A$2:$A$6))*_xlfn.NORM.S.INV($E$3)</f>
        <v>-1.7186084750826235E-2</v>
      </c>
      <c r="L169">
        <f t="shared" si="6"/>
        <v>0</v>
      </c>
      <c r="M169" s="18">
        <f t="array" ref="M169">SQRT(MMULT(MMULT(TRANSPOSE($A$2:$A$6),MMULT(TRANSPOSE(EXP(F170:J421)-1),EXP(F170:J421)-1)/COUNTA(J170:J421)),$A$2:$A$6))*_xlfn.NORM.S.INV($E$3)</f>
        <v>-1.5631039284921686E-2</v>
      </c>
      <c r="N169">
        <f t="shared" si="7"/>
        <v>0</v>
      </c>
      <c r="O169" s="52">
        <f t="shared" si="8"/>
        <v>1.2637283687192276E-2</v>
      </c>
      <c r="P169" s="91">
        <v>2.8607409933001815E-2</v>
      </c>
      <c r="Q169" s="91">
        <v>9.2652691619463656E-3</v>
      </c>
      <c r="R169" s="91">
        <v>7.5663428491896667E-3</v>
      </c>
      <c r="S169" s="91">
        <v>1.8717109809959664E-2</v>
      </c>
      <c r="T169" s="91">
        <v>1.111324738432895E-3</v>
      </c>
      <c r="U169" s="114">
        <v>41443</v>
      </c>
      <c r="V169" s="91"/>
      <c r="W169" s="91"/>
      <c r="Y169" s="18"/>
    </row>
    <row r="170" spans="5:25" x14ac:dyDescent="0.2">
      <c r="E170" s="114">
        <v>41440</v>
      </c>
      <c r="F170" s="110">
        <v>-1.4098173356189439E-2</v>
      </c>
      <c r="G170" s="110">
        <v>4.4375296517261088E-3</v>
      </c>
      <c r="H170" s="110">
        <v>5.4095653646476704E-3</v>
      </c>
      <c r="I170" s="110">
        <v>-2.6884691885743633E-3</v>
      </c>
      <c r="J170" s="109">
        <v>2.1337063551633641E-2</v>
      </c>
      <c r="K170" s="26">
        <f t="array" ref="K170">SQRT(MMULT(MMULT(TRANSPOSE($A$2:$A$6),MMULT(TRANSPOSE(EXP(F171:$J$516)-1),EXP(F171:$J$516)-1)/COUNTA(J171:$J$516)),$A$2:$A$6))*_xlfn.NORM.S.INV($E$3)</f>
        <v>-1.7206818615673389E-2</v>
      </c>
      <c r="L170">
        <f t="shared" si="6"/>
        <v>0</v>
      </c>
      <c r="M170" s="18">
        <f t="array" ref="M170">SQRT(MMULT(MMULT(TRANSPOSE($A$2:$A$6),MMULT(TRANSPOSE(EXP(F171:J422)-1),EXP(F171:J422)-1)/COUNTA(J171:J422)),$A$2:$A$6))*_xlfn.NORM.S.INV($E$3)</f>
        <v>-1.5646503610210964E-2</v>
      </c>
      <c r="N170">
        <f t="shared" si="7"/>
        <v>0</v>
      </c>
      <c r="O170" s="52">
        <f t="shared" si="8"/>
        <v>2.9976159342721981E-3</v>
      </c>
      <c r="P170" s="91">
        <v>-1.3999259490736105E-2</v>
      </c>
      <c r="Q170" s="91">
        <v>4.4473900663299926E-3</v>
      </c>
      <c r="R170" s="91">
        <v>5.4242234827948099E-3</v>
      </c>
      <c r="S170" s="91">
        <v>-2.6848584917592566E-3</v>
      </c>
      <c r="T170" s="91">
        <v>2.1566326387235657E-2</v>
      </c>
      <c r="U170" s="114">
        <v>41440</v>
      </c>
      <c r="V170" s="91"/>
      <c r="W170" s="91"/>
      <c r="Y170" s="18"/>
    </row>
    <row r="171" spans="5:25" x14ac:dyDescent="0.2">
      <c r="E171" s="114">
        <v>41439</v>
      </c>
      <c r="F171" s="110">
        <v>-6.0116969452120627E-3</v>
      </c>
      <c r="G171" s="110">
        <v>-8.8554628906361791E-3</v>
      </c>
      <c r="H171" s="110">
        <v>3.2467661622845273E-3</v>
      </c>
      <c r="I171" s="110">
        <v>-8.9273699175666729E-3</v>
      </c>
      <c r="J171" s="109">
        <v>-3.6820825942668351E-3</v>
      </c>
      <c r="K171" s="26">
        <f t="array" ref="K171">SQRT(MMULT(MMULT(TRANSPOSE($A$2:$A$6),MMULT(TRANSPOSE(EXP(F172:$J$516)-1),EXP(F172:$J$516)-1)/COUNTA(J172:$J$516)),$A$2:$A$6))*_xlfn.NORM.S.INV($E$3)</f>
        <v>-1.7222802945894518E-2</v>
      </c>
      <c r="L171">
        <f t="shared" si="6"/>
        <v>0</v>
      </c>
      <c r="M171" s="18">
        <f t="array" ref="M171">SQRT(MMULT(MMULT(TRANSPOSE($A$2:$A$6),MMULT(TRANSPOSE(EXP(F172:J423)-1),EXP(F172:J423)-1)/COUNTA(J172:J423)),$A$2:$A$6))*_xlfn.NORM.S.INV($E$3)</f>
        <v>-1.5634678714961062E-2</v>
      </c>
      <c r="N171">
        <f t="shared" si="7"/>
        <v>0</v>
      </c>
      <c r="O171" s="52">
        <f t="shared" si="8"/>
        <v>-4.4300279023512558E-3</v>
      </c>
      <c r="P171" s="91">
        <v>-5.9936628517303081E-3</v>
      </c>
      <c r="Q171" s="91">
        <v>-8.8163687631065413E-3</v>
      </c>
      <c r="R171" s="91">
        <v>3.2520426164663885E-3</v>
      </c>
      <c r="S171" s="91">
        <v>-8.887639268715164E-3</v>
      </c>
      <c r="T171" s="91">
        <v>-3.6753120406131101E-3</v>
      </c>
      <c r="U171" s="114">
        <v>41439</v>
      </c>
      <c r="V171" s="91"/>
      <c r="W171" s="91"/>
      <c r="Y171" s="18"/>
    </row>
    <row r="172" spans="5:25" x14ac:dyDescent="0.2">
      <c r="E172" s="114">
        <v>41438</v>
      </c>
      <c r="F172" s="110">
        <v>-9.8030505426969314E-3</v>
      </c>
      <c r="G172" s="110">
        <v>1.4704601884118677E-3</v>
      </c>
      <c r="H172" s="110">
        <v>5.7237148015687397E-3</v>
      </c>
      <c r="I172" s="110">
        <v>-2.7728926607376134E-3</v>
      </c>
      <c r="J172" s="109">
        <v>-1.8487791558569076E-2</v>
      </c>
      <c r="K172" s="26">
        <f t="array" ref="K172">SQRT(MMULT(MMULT(TRANSPOSE($A$2:$A$6),MMULT(TRANSPOSE(EXP(F173:$J$516)-1),EXP(F173:$J$516)-1)/COUNTA(J173:$J$516)),$A$2:$A$6))*_xlfn.NORM.S.INV($E$3)</f>
        <v>-1.724187461132198E-2</v>
      </c>
      <c r="L172">
        <f t="shared" si="6"/>
        <v>0</v>
      </c>
      <c r="M172" s="18">
        <f t="array" ref="M172">SQRT(MMULT(MMULT(TRANSPOSE($A$2:$A$6),MMULT(TRANSPOSE(EXP(F173:J424)-1),EXP(F173:J424)-1)/COUNTA(J173:J424)),$A$2:$A$6))*_xlfn.NORM.S.INV($E$3)</f>
        <v>-1.5649837175936571E-2</v>
      </c>
      <c r="N172">
        <f t="shared" si="7"/>
        <v>0</v>
      </c>
      <c r="O172" s="52">
        <f t="shared" si="8"/>
        <v>-3.6096366927689787E-3</v>
      </c>
      <c r="P172" s="91">
        <v>-9.7551572705459888E-3</v>
      </c>
      <c r="Q172" s="91">
        <v>1.4715418451074491E-3</v>
      </c>
      <c r="R172" s="91">
        <v>5.7401265542567081E-3</v>
      </c>
      <c r="S172" s="91">
        <v>-2.7690517448529794E-3</v>
      </c>
      <c r="T172" s="91">
        <v>-1.8317940673441058E-2</v>
      </c>
      <c r="U172" s="114">
        <v>41438</v>
      </c>
      <c r="V172" s="91"/>
      <c r="W172" s="91"/>
      <c r="Y172" s="18"/>
    </row>
    <row r="173" spans="5:25" x14ac:dyDescent="0.2">
      <c r="E173" s="114">
        <v>41437</v>
      </c>
      <c r="F173" s="110">
        <v>8.0134466295619083E-3</v>
      </c>
      <c r="G173" s="110">
        <v>1.2835586785792811E-2</v>
      </c>
      <c r="H173" s="110">
        <v>9.0515642029679825E-3</v>
      </c>
      <c r="I173" s="110">
        <v>1.1074310018770092E-2</v>
      </c>
      <c r="J173" s="109">
        <v>6.1243903157976896E-3</v>
      </c>
      <c r="K173" s="26">
        <f t="array" ref="K173">SQRT(MMULT(MMULT(TRANSPOSE($A$2:$A$6),MMULT(TRANSPOSE(EXP(F174:$J$516)-1),EXP(F174:$J$516)-1)/COUNTA(J174:$J$516)),$A$2:$A$6))*_xlfn.NORM.S.INV($E$3)</f>
        <v>-1.7224724715695711E-2</v>
      </c>
      <c r="L173">
        <f t="shared" si="6"/>
        <v>0</v>
      </c>
      <c r="M173" s="18">
        <f t="array" ref="M173">SQRT(MMULT(MMULT(TRANSPOSE($A$2:$A$6),MMULT(TRANSPOSE(EXP(F174:J425)-1),EXP(F174:J425)-1)/COUNTA(J174:J425)),$A$2:$A$6))*_xlfn.NORM.S.INV($E$3)</f>
        <v>-1.5610648483661243E-2</v>
      </c>
      <c r="N173">
        <f t="shared" si="7"/>
        <v>0</v>
      </c>
      <c r="O173" s="52">
        <f t="shared" si="8"/>
        <v>9.6122036042631132E-3</v>
      </c>
      <c r="P173" s="91">
        <v>8.0456402294462048E-3</v>
      </c>
      <c r="Q173" s="91">
        <v>1.2918316512457118E-2</v>
      </c>
      <c r="R173" s="91">
        <v>9.0926534907673773E-3</v>
      </c>
      <c r="S173" s="91">
        <v>1.1135857177579256E-2</v>
      </c>
      <c r="T173" s="91">
        <v>6.1431827386242421E-3</v>
      </c>
      <c r="U173" s="114">
        <v>41437</v>
      </c>
      <c r="V173" s="91"/>
      <c r="W173" s="91"/>
      <c r="Y173" s="18"/>
    </row>
    <row r="174" spans="5:25" x14ac:dyDescent="0.2">
      <c r="E174" s="114">
        <v>41436</v>
      </c>
      <c r="F174" s="110">
        <v>-2.4185766884875195E-2</v>
      </c>
      <c r="G174" s="110">
        <v>-1.8704481852050502E-2</v>
      </c>
      <c r="H174" s="110">
        <v>-2.0070456918492369E-2</v>
      </c>
      <c r="I174" s="110">
        <v>-7.3227811860945005E-3</v>
      </c>
      <c r="J174" s="109">
        <v>-5.5837217233499134E-4</v>
      </c>
      <c r="K174" s="26">
        <f t="array" ref="K174">SQRT(MMULT(MMULT(TRANSPOSE($A$2:$A$6),MMULT(TRANSPOSE(EXP(F175:$J$516)-1),EXP(F175:$J$516)-1)/COUNTA(J175:$J$516)),$A$2:$A$6))*_xlfn.NORM.S.INV($E$3)</f>
        <v>-1.7149756617221335E-2</v>
      </c>
      <c r="L174">
        <f t="shared" si="6"/>
        <v>0</v>
      </c>
      <c r="M174" s="18">
        <f t="array" ref="M174">SQRT(MMULT(MMULT(TRANSPOSE($A$2:$A$6),MMULT(TRANSPOSE(EXP(F175:J426)-1),EXP(F175:J426)-1)/COUNTA(J175:J426)),$A$2:$A$6))*_xlfn.NORM.S.INV($E$3)</f>
        <v>-1.5576158787358194E-2</v>
      </c>
      <c r="N174">
        <f t="shared" si="7"/>
        <v>0</v>
      </c>
      <c r="O174" s="52">
        <f t="shared" si="8"/>
        <v>-1.4753734357244237E-2</v>
      </c>
      <c r="P174" s="91">
        <v>-2.3895634952698086E-2</v>
      </c>
      <c r="Q174" s="91">
        <v>-1.8530638601361504E-2</v>
      </c>
      <c r="R174" s="91">
        <v>-1.9870386038393306E-2</v>
      </c>
      <c r="S174" s="91">
        <v>-7.2960349493776944E-3</v>
      </c>
      <c r="T174" s="91">
        <v>-5.582163116043537E-4</v>
      </c>
      <c r="U174" s="114">
        <v>41436</v>
      </c>
      <c r="V174" s="91"/>
      <c r="W174" s="91"/>
      <c r="Y174" s="18"/>
    </row>
    <row r="175" spans="5:25" x14ac:dyDescent="0.2">
      <c r="E175" s="114">
        <v>41433</v>
      </c>
      <c r="F175" s="110">
        <v>-3.9548672256871663E-2</v>
      </c>
      <c r="G175" s="110">
        <v>-1.3882415797273099E-2</v>
      </c>
      <c r="H175" s="110">
        <v>3.3017433113363128E-4</v>
      </c>
      <c r="I175" s="110">
        <v>-3.4743057161651048E-2</v>
      </c>
      <c r="J175" s="109">
        <v>1.1791359937424877E-2</v>
      </c>
      <c r="K175" s="26">
        <f t="array" ref="K175">SQRT(MMULT(MMULT(TRANSPOSE($A$2:$A$6),MMULT(TRANSPOSE(EXP(F176:$J$516)-1),EXP(F176:$J$516)-1)/COUNTA(J176:$J$516)),$A$2:$A$6))*_xlfn.NORM.S.INV($E$3)</f>
        <v>-1.7083300878405899E-2</v>
      </c>
      <c r="L175">
        <f t="shared" si="6"/>
        <v>0</v>
      </c>
      <c r="M175" s="18">
        <f t="array" ref="M175">SQRT(MMULT(MMULT(TRANSPOSE($A$2:$A$6),MMULT(TRANSPOSE(EXP(F176:J427)-1),EXP(F176:J427)-1)/COUNTA(J176:J427)),$A$2:$A$6))*_xlfn.NORM.S.INV($E$3)</f>
        <v>-1.5439519339520914E-2</v>
      </c>
      <c r="N175">
        <f t="shared" si="7"/>
        <v>0</v>
      </c>
      <c r="O175" s="52">
        <f t="shared" si="8"/>
        <v>-1.4060266944459486E-2</v>
      </c>
      <c r="P175" s="91">
        <v>-3.8776832048925125E-2</v>
      </c>
      <c r="Q175" s="91">
        <v>-1.378649942640342E-2</v>
      </c>
      <c r="R175" s="91">
        <v>3.3022884467759361E-4</v>
      </c>
      <c r="S175" s="91">
        <v>-3.414644646887266E-2</v>
      </c>
      <c r="T175" s="91">
        <v>1.1861152066961589E-2</v>
      </c>
      <c r="U175" s="114">
        <v>41433</v>
      </c>
      <c r="V175" s="91"/>
      <c r="W175" s="91"/>
      <c r="Y175" s="18"/>
    </row>
    <row r="176" spans="5:25" x14ac:dyDescent="0.2">
      <c r="E176" s="114">
        <v>41432</v>
      </c>
      <c r="F176" s="110">
        <v>-2.4488166291712328E-3</v>
      </c>
      <c r="G176" s="110">
        <v>-3.440644088298386E-3</v>
      </c>
      <c r="H176" s="110">
        <v>-3.3623672584466818E-3</v>
      </c>
      <c r="I176" s="110">
        <v>2.5147986185284944E-3</v>
      </c>
      <c r="J176" s="109">
        <v>-2.8226219285365094E-4</v>
      </c>
      <c r="K176" s="26">
        <f t="array" ref="K176">SQRT(MMULT(MMULT(TRANSPOSE($A$2:$A$6),MMULT(TRANSPOSE(EXP(F177:$J$516)-1),EXP(F177:$J$516)-1)/COUNTA(J177:$J$516)),$A$2:$A$6))*_xlfn.NORM.S.INV($E$3)</f>
        <v>-1.7107169208046759E-2</v>
      </c>
      <c r="L176">
        <f t="shared" si="6"/>
        <v>0</v>
      </c>
      <c r="M176" s="18">
        <f t="array" ref="M176">SQRT(MMULT(MMULT(TRANSPOSE($A$2:$A$6),MMULT(TRANSPOSE(EXP(F177:J428)-1),EXP(F177:J428)-1)/COUNTA(J177:J428)),$A$2:$A$6))*_xlfn.NORM.S.INV($E$3)</f>
        <v>-1.547366000844887E-2</v>
      </c>
      <c r="N176">
        <f t="shared" si="7"/>
        <v>0</v>
      </c>
      <c r="O176" s="52">
        <f t="shared" si="8"/>
        <v>-1.6298133397971517E-3</v>
      </c>
      <c r="P176" s="91">
        <v>-2.4458207237029184E-3</v>
      </c>
      <c r="Q176" s="91">
        <v>-3.4347318550010941E-3</v>
      </c>
      <c r="R176" s="91">
        <v>-3.3567208318824315E-3</v>
      </c>
      <c r="S176" s="91">
        <v>2.5179633769283338E-3</v>
      </c>
      <c r="T176" s="91">
        <v>-2.8222236062869221E-4</v>
      </c>
      <c r="U176" s="114">
        <v>41432</v>
      </c>
      <c r="V176" s="91"/>
      <c r="W176" s="91"/>
      <c r="Y176" s="18"/>
    </row>
    <row r="177" spans="5:25" x14ac:dyDescent="0.2">
      <c r="E177" s="114">
        <v>41431</v>
      </c>
      <c r="F177" s="110">
        <v>5.9390727031393403E-3</v>
      </c>
      <c r="G177" s="110">
        <v>-3.9926638284406928E-4</v>
      </c>
      <c r="H177" s="110">
        <v>4.6839437047346182E-3</v>
      </c>
      <c r="I177" s="110">
        <v>4.4648581509619091E-3</v>
      </c>
      <c r="J177" s="109">
        <v>-2.2886916185662524E-2</v>
      </c>
      <c r="K177" s="26">
        <f t="array" ref="K177">SQRT(MMULT(MMULT(TRANSPOSE($A$2:$A$6),MMULT(TRANSPOSE(EXP(F178:$J$516)-1),EXP(F178:$J$516)-1)/COUNTA(J178:$J$516)),$A$2:$A$6))*_xlfn.NORM.S.INV($E$3)</f>
        <v>-1.7132019178212214E-2</v>
      </c>
      <c r="L177">
        <f t="shared" si="6"/>
        <v>0</v>
      </c>
      <c r="M177" s="18">
        <f t="array" ref="M177">SQRT(MMULT(MMULT(TRANSPOSE($A$2:$A$6),MMULT(TRANSPOSE(EXP(F178:J429)-1),EXP(F178:J429)-1)/COUNTA(J178:J429)),$A$2:$A$6))*_xlfn.NORM.S.INV($E$3)</f>
        <v>-1.5481440825408361E-2</v>
      </c>
      <c r="N177">
        <f t="shared" si="7"/>
        <v>0</v>
      </c>
      <c r="O177" s="52">
        <f t="shared" si="8"/>
        <v>-8.8299280174986223E-4</v>
      </c>
      <c r="P177" s="91">
        <v>5.956743961734734E-3</v>
      </c>
      <c r="Q177" s="91">
        <v>-3.991866866288607E-4</v>
      </c>
      <c r="R177" s="91">
        <v>4.6949305162202748E-3</v>
      </c>
      <c r="S177" s="91">
        <v>4.4748404811494336E-3</v>
      </c>
      <c r="T177" s="91">
        <v>-2.2626997408621952E-2</v>
      </c>
      <c r="U177" s="114">
        <v>41431</v>
      </c>
      <c r="V177" s="91"/>
      <c r="W177" s="91"/>
      <c r="Y177" s="18"/>
    </row>
    <row r="178" spans="5:25" x14ac:dyDescent="0.2">
      <c r="E178" s="114">
        <v>41430</v>
      </c>
      <c r="F178" s="110">
        <v>3.3725138522002263E-3</v>
      </c>
      <c r="G178" s="110">
        <v>-5.2560563607339083E-3</v>
      </c>
      <c r="H178" s="110">
        <v>-1.0262667863514178E-2</v>
      </c>
      <c r="I178" s="110">
        <v>-7.254194290766092E-3</v>
      </c>
      <c r="J178" s="109">
        <v>4.4247877135782532E-3</v>
      </c>
      <c r="K178" s="26">
        <f t="array" ref="K178">SQRT(MMULT(MMULT(TRANSPOSE($A$2:$A$6),MMULT(TRANSPOSE(EXP(F179:$J$516)-1),EXP(F179:$J$516)-1)/COUNTA(J179:$J$516)),$A$2:$A$6))*_xlfn.NORM.S.INV($E$3)</f>
        <v>-1.7151143472449799E-2</v>
      </c>
      <c r="L178">
        <f t="shared" si="6"/>
        <v>0</v>
      </c>
      <c r="M178" s="18">
        <f t="array" ref="M178">SQRT(MMULT(MMULT(TRANSPOSE($A$2:$A$6),MMULT(TRANSPOSE(EXP(F179:J430)-1),EXP(F179:J430)-1)/COUNTA(J179:J430)),$A$2:$A$6))*_xlfn.NORM.S.INV($E$3)</f>
        <v>-1.5497730820945093E-2</v>
      </c>
      <c r="N178">
        <f t="shared" si="7"/>
        <v>0</v>
      </c>
      <c r="O178" s="52">
        <f t="shared" si="8"/>
        <v>-3.6449178860654924E-3</v>
      </c>
      <c r="P178" s="91">
        <v>3.3782071755132925E-3</v>
      </c>
      <c r="Q178" s="91">
        <v>-5.2422674654816204E-3</v>
      </c>
      <c r="R178" s="91">
        <v>-1.0210186374475239E-2</v>
      </c>
      <c r="S178" s="91">
        <v>-7.2279461314610494E-3</v>
      </c>
      <c r="T178" s="91">
        <v>4.434591541352173E-3</v>
      </c>
      <c r="U178" s="114">
        <v>41430</v>
      </c>
      <c r="V178" s="91"/>
      <c r="W178" s="91"/>
      <c r="Y178" s="18"/>
    </row>
    <row r="179" spans="5:25" x14ac:dyDescent="0.2">
      <c r="E179" s="114">
        <v>41429</v>
      </c>
      <c r="F179" s="110">
        <v>-9.8262685439681648E-3</v>
      </c>
      <c r="G179" s="110">
        <v>5.5755329782890359E-3</v>
      </c>
      <c r="H179" s="110">
        <v>-6.1984228222090407E-3</v>
      </c>
      <c r="I179" s="110">
        <v>8.247992052522116E-3</v>
      </c>
      <c r="J179" s="109">
        <v>4.7230490534756362E-3</v>
      </c>
      <c r="K179" s="26">
        <f t="array" ref="K179">SQRT(MMULT(MMULT(TRANSPOSE($A$2:$A$6),MMULT(TRANSPOSE(EXP(F180:$J$516)-1),EXP(F180:$J$516)-1)/COUNTA(J180:$J$516)),$A$2:$A$6))*_xlfn.NORM.S.INV($E$3)</f>
        <v>-1.7176548641481684E-2</v>
      </c>
      <c r="L179">
        <f t="shared" si="6"/>
        <v>0</v>
      </c>
      <c r="M179" s="18">
        <f t="array" ref="M179">SQRT(MMULT(MMULT(TRANSPOSE($A$2:$A$6),MMULT(TRANSPOSE(EXP(F180:J431)-1),EXP(F180:J431)-1)/COUNTA(J180:J431)),$A$2:$A$6))*_xlfn.NORM.S.INV($E$3)</f>
        <v>-1.5498754076486154E-2</v>
      </c>
      <c r="N179">
        <f t="shared" si="7"/>
        <v>0</v>
      </c>
      <c r="O179" s="52">
        <f t="shared" si="8"/>
        <v>2.2075887285231597E-4</v>
      </c>
      <c r="P179" s="91">
        <v>-9.7781485096569698E-3</v>
      </c>
      <c r="Q179" s="91">
        <v>5.5911051899597553E-3</v>
      </c>
      <c r="R179" s="91">
        <v>-6.1792522290660123E-3</v>
      </c>
      <c r="S179" s="91">
        <v>8.2821004497442008E-3</v>
      </c>
      <c r="T179" s="91">
        <v>4.7342202300704184E-3</v>
      </c>
      <c r="U179" s="114">
        <v>41429</v>
      </c>
      <c r="V179" s="91"/>
      <c r="W179" s="91"/>
      <c r="Y179" s="18"/>
    </row>
    <row r="180" spans="5:25" x14ac:dyDescent="0.2">
      <c r="E180" s="114">
        <v>41426</v>
      </c>
      <c r="F180" s="110">
        <v>1.4710499556573668E-2</v>
      </c>
      <c r="G180" s="110">
        <v>1.4481276488996251E-2</v>
      </c>
      <c r="H180" s="110">
        <v>8.8197508046414293E-3</v>
      </c>
      <c r="I180" s="110">
        <v>8.9058415230557179E-3</v>
      </c>
      <c r="J180" s="109">
        <v>-9.1478367670538643E-3</v>
      </c>
      <c r="K180" s="26">
        <f t="array" ref="K180">SQRT(MMULT(MMULT(TRANSPOSE($A$2:$A$6),MMULT(TRANSPOSE(EXP(F181:$J$516)-1),EXP(F181:$J$516)-1)/COUNTA(J181:$J$516)),$A$2:$A$6))*_xlfn.NORM.S.INV($E$3)</f>
        <v>-1.7170939291487521E-2</v>
      </c>
      <c r="L180">
        <f t="shared" si="6"/>
        <v>0</v>
      </c>
      <c r="M180" s="18">
        <f t="array" ref="M180">SQRT(MMULT(MMULT(TRANSPOSE($A$2:$A$6),MMULT(TRANSPOSE(EXP(F181:J432)-1),EXP(F181:J432)-1)/COUNTA(J181:J432)),$A$2:$A$6))*_xlfn.NORM.S.INV($E$3)</f>
        <v>-1.5452629209890576E-2</v>
      </c>
      <c r="N180">
        <f t="shared" si="7"/>
        <v>0</v>
      </c>
      <c r="O180" s="52">
        <f t="shared" si="8"/>
        <v>8.1533820389972627E-3</v>
      </c>
      <c r="P180" s="91">
        <v>1.4819231467850358E-2</v>
      </c>
      <c r="Q180" s="91">
        <v>1.4586638149472142E-2</v>
      </c>
      <c r="R180" s="91">
        <v>8.8587594044742257E-3</v>
      </c>
      <c r="S180" s="91">
        <v>8.9456165185919367E-3</v>
      </c>
      <c r="T180" s="91">
        <v>-9.1061226033222198E-3</v>
      </c>
      <c r="U180" s="114">
        <v>41426</v>
      </c>
      <c r="V180" s="91"/>
      <c r="W180" s="91"/>
      <c r="Y180" s="18"/>
    </row>
    <row r="181" spans="5:25" x14ac:dyDescent="0.2">
      <c r="E181" s="114">
        <v>41425</v>
      </c>
      <c r="F181" s="110">
        <v>2.7456419846587578E-3</v>
      </c>
      <c r="G181" s="110">
        <v>4.2227775394750632E-3</v>
      </c>
      <c r="H181" s="110">
        <v>1.6141356115311263E-2</v>
      </c>
      <c r="I181" s="110">
        <v>2.1638026707716711E-3</v>
      </c>
      <c r="J181" s="109">
        <v>2.4863988567500224E-3</v>
      </c>
      <c r="K181" s="26">
        <f t="array" ref="K181">SQRT(MMULT(MMULT(TRANSPOSE($A$2:$A$6),MMULT(TRANSPOSE(EXP(F182:$J$516)-1),EXP(F182:$J$516)-1)/COUNTA(J182:$J$516)),$A$2:$A$6))*_xlfn.NORM.S.INV($E$3)</f>
        <v>-1.7177853480465671E-2</v>
      </c>
      <c r="L181">
        <f t="shared" si="6"/>
        <v>0</v>
      </c>
      <c r="M181" s="18">
        <f t="array" ref="M181">SQRT(MMULT(MMULT(TRANSPOSE($A$2:$A$6),MMULT(TRANSPOSE(EXP(F182:J433)-1),EXP(F182:J433)-1)/COUNTA(J182:J433)),$A$2:$A$6))*_xlfn.NORM.S.INV($E$3)</f>
        <v>-1.5428476345463066E-2</v>
      </c>
      <c r="N181">
        <f t="shared" si="7"/>
        <v>0</v>
      </c>
      <c r="O181" s="52">
        <f t="shared" si="8"/>
        <v>6.3070727600376113E-3</v>
      </c>
      <c r="P181" s="91">
        <v>2.7494147116751133E-3</v>
      </c>
      <c r="Q181" s="91">
        <v>4.231706027798543E-3</v>
      </c>
      <c r="R181" s="91">
        <v>1.6272331562112274E-2</v>
      </c>
      <c r="S181" s="91">
        <v>2.1661453811869791E-3</v>
      </c>
      <c r="T181" s="91">
        <v>2.4894925098746246E-3</v>
      </c>
      <c r="U181" s="114">
        <v>41425</v>
      </c>
      <c r="V181" s="91"/>
      <c r="W181" s="91"/>
      <c r="Y181" s="18"/>
    </row>
    <row r="182" spans="5:25" x14ac:dyDescent="0.2">
      <c r="E182" s="114">
        <v>41424</v>
      </c>
      <c r="F182" s="110">
        <v>-5.9394936119238646E-3</v>
      </c>
      <c r="G182" s="110">
        <v>1.0060231762003819E-2</v>
      </c>
      <c r="H182" s="110">
        <v>6.3826356643978512E-3</v>
      </c>
      <c r="I182" s="110">
        <v>-1.1356635610238135E-2</v>
      </c>
      <c r="J182" s="109">
        <v>-3.3137614667523266E-3</v>
      </c>
      <c r="K182" s="26">
        <f t="array" ref="K182">SQRT(MMULT(MMULT(TRANSPOSE($A$2:$A$6),MMULT(TRANSPOSE(EXP(F183:$J$516)-1),EXP(F183:$J$516)-1)/COUNTA(J183:$J$516)),$A$2:$A$6))*_xlfn.NORM.S.INV($E$3)</f>
        <v>-1.7203536912882209E-2</v>
      </c>
      <c r="L182">
        <f t="shared" si="6"/>
        <v>0</v>
      </c>
      <c r="M182" s="18">
        <f t="array" ref="M182">SQRT(MMULT(MMULT(TRANSPOSE($A$2:$A$6),MMULT(TRANSPOSE(EXP(F183:J434)-1),EXP(F183:J434)-1)/COUNTA(J183:J434)),$A$2:$A$6))*_xlfn.NORM.S.INV($E$3)</f>
        <v>-1.5504736406612114E-2</v>
      </c>
      <c r="N182">
        <f t="shared" si="7"/>
        <v>0</v>
      </c>
      <c r="O182" s="52">
        <f t="shared" si="8"/>
        <v>1.6420546776950591E-4</v>
      </c>
      <c r="P182" s="91">
        <v>-5.9218896897790252E-3</v>
      </c>
      <c r="Q182" s="91">
        <v>1.0111006017643476E-2</v>
      </c>
      <c r="R182" s="91">
        <v>6.4030480886569929E-3</v>
      </c>
      <c r="S182" s="91">
        <v>-1.1292392449417932E-2</v>
      </c>
      <c r="T182" s="91">
        <v>-3.3082770189462041E-3</v>
      </c>
      <c r="U182" s="114">
        <v>41424</v>
      </c>
      <c r="V182" s="91"/>
      <c r="W182" s="91"/>
      <c r="Y182" s="18"/>
    </row>
    <row r="183" spans="5:25" x14ac:dyDescent="0.2">
      <c r="E183" s="114">
        <v>41423</v>
      </c>
      <c r="F183" s="110">
        <v>3.9040769452754762E-4</v>
      </c>
      <c r="G183" s="110">
        <v>1.6450220706098941E-4</v>
      </c>
      <c r="H183" s="110">
        <v>4.6680851028628977E-4</v>
      </c>
      <c r="I183" s="110">
        <v>4.5292747512497341E-3</v>
      </c>
      <c r="J183" s="109">
        <v>-3.8526485932289735E-3</v>
      </c>
      <c r="K183" s="26">
        <f t="array" ref="K183">SQRT(MMULT(MMULT(TRANSPOSE($A$2:$A$6),MMULT(TRANSPOSE(EXP(F184:$J$516)-1),EXP(F184:$J$516)-1)/COUNTA(J184:$J$516)),$A$2:$A$6))*_xlfn.NORM.S.INV($E$3)</f>
        <v>-1.7229278181224651E-2</v>
      </c>
      <c r="L183">
        <f t="shared" si="6"/>
        <v>0</v>
      </c>
      <c r="M183" s="18">
        <f t="array" ref="M183">SQRT(MMULT(MMULT(TRANSPOSE($A$2:$A$6),MMULT(TRANSPOSE(EXP(F184:J435)-1),EXP(F184:J435)-1)/COUNTA(J184:J435)),$A$2:$A$6))*_xlfn.NORM.S.INV($E$3)</f>
        <v>-1.5506189771313824E-2</v>
      </c>
      <c r="N183">
        <f t="shared" si="7"/>
        <v>0</v>
      </c>
      <c r="O183" s="52">
        <f t="shared" si="8"/>
        <v>3.8663824004172664E-4</v>
      </c>
      <c r="P183" s="91">
        <v>3.9048391353002643E-4</v>
      </c>
      <c r="Q183" s="91">
        <v>1.6451573829101562E-4</v>
      </c>
      <c r="R183" s="91">
        <v>4.6691748233462782E-4</v>
      </c>
      <c r="S183" s="91">
        <v>4.5395474195260022E-3</v>
      </c>
      <c r="T183" s="91">
        <v>-3.8452366642119928E-3</v>
      </c>
      <c r="U183" s="114">
        <v>41423</v>
      </c>
      <c r="V183" s="91"/>
      <c r="W183" s="91"/>
      <c r="Y183" s="18"/>
    </row>
    <row r="184" spans="5:25" x14ac:dyDescent="0.2">
      <c r="E184" s="114">
        <v>41419</v>
      </c>
      <c r="F184" s="110">
        <v>-1.6907278347850301E-3</v>
      </c>
      <c r="G184" s="110">
        <v>-2.3815002045738136E-3</v>
      </c>
      <c r="H184" s="110">
        <v>5.3399638361665278E-4</v>
      </c>
      <c r="I184" s="110">
        <v>1.9886488856416932E-3</v>
      </c>
      <c r="J184" s="109">
        <v>2.7474844430450221E-4</v>
      </c>
      <c r="K184" s="26">
        <f t="array" ref="K184">SQRT(MMULT(MMULT(TRANSPOSE($A$2:$A$6),MMULT(TRANSPOSE(EXP(F185:$J$516)-1),EXP(F185:$J$516)-1)/COUNTA(J185:$J$516)),$A$2:$A$6))*_xlfn.NORM.S.INV($E$3)</f>
        <v>-1.7255166978178797E-2</v>
      </c>
      <c r="L184">
        <f t="shared" si="6"/>
        <v>0</v>
      </c>
      <c r="M184" s="18">
        <f t="array" ref="M184">SQRT(MMULT(MMULT(TRANSPOSE($A$2:$A$6),MMULT(TRANSPOSE(EXP(F185:J436)-1),EXP(F185:J436)-1)/COUNTA(J185:J436)),$A$2:$A$6))*_xlfn.NORM.S.INV($E$3)</f>
        <v>-1.5506483148801993E-2</v>
      </c>
      <c r="N184">
        <f t="shared" si="7"/>
        <v>0</v>
      </c>
      <c r="O184" s="52">
        <f t="shared" si="8"/>
        <v>-2.8881919552081753E-4</v>
      </c>
      <c r="P184" s="91">
        <v>-1.6892993596470118E-3</v>
      </c>
      <c r="Q184" s="91">
        <v>-2.3786666827522174E-3</v>
      </c>
      <c r="R184" s="91">
        <v>5.3413898506726731E-4</v>
      </c>
      <c r="S184" s="91">
        <v>1.9906275592485034E-3</v>
      </c>
      <c r="T184" s="91">
        <v>2.7478619111520608E-4</v>
      </c>
      <c r="U184" s="114">
        <v>41419</v>
      </c>
      <c r="V184" s="91"/>
      <c r="W184" s="91"/>
      <c r="Y184" s="18"/>
    </row>
    <row r="185" spans="5:25" x14ac:dyDescent="0.2">
      <c r="E185" s="114">
        <v>41418</v>
      </c>
      <c r="F185" s="110">
        <v>3.4501635723153063E-3</v>
      </c>
      <c r="G185" s="110">
        <v>1.0057017743896998E-2</v>
      </c>
      <c r="H185" s="110">
        <v>1.8711785425997772E-3</v>
      </c>
      <c r="I185" s="110">
        <v>1.5152231696641262E-2</v>
      </c>
      <c r="J185" s="109">
        <v>-1.3642806106544184E-2</v>
      </c>
      <c r="K185" s="26">
        <f t="array" ref="K185">SQRT(MMULT(MMULT(TRANSPOSE($A$2:$A$6),MMULT(TRANSPOSE(EXP(F186:$J$516)-1),EXP(F186:$J$516)-1)/COUNTA(J186:$J$516)),$A$2:$A$6))*_xlfn.NORM.S.INV($E$3)</f>
        <v>-1.7274527971992429E-2</v>
      </c>
      <c r="L185">
        <f t="shared" si="6"/>
        <v>0</v>
      </c>
      <c r="M185" s="18">
        <f t="array" ref="M185">SQRT(MMULT(MMULT(TRANSPOSE($A$2:$A$6),MMULT(TRANSPOSE(EXP(F186:J437)-1),EXP(F186:J437)-1)/COUNTA(J186:J437)),$A$2:$A$6))*_xlfn.NORM.S.INV($E$3)</f>
        <v>-1.5546014578659723E-2</v>
      </c>
      <c r="N185">
        <f t="shared" si="7"/>
        <v>0</v>
      </c>
      <c r="O185" s="52">
        <f t="shared" si="8"/>
        <v>3.7586832278865318E-3</v>
      </c>
      <c r="P185" s="91">
        <v>3.45612223747227E-3</v>
      </c>
      <c r="Q185" s="91">
        <v>1.0107759507797409E-2</v>
      </c>
      <c r="R185" s="91">
        <v>1.8729302896089983E-3</v>
      </c>
      <c r="S185" s="91">
        <v>1.5267608762788543E-2</v>
      </c>
      <c r="T185" s="91">
        <v>-1.3550164801635844E-2</v>
      </c>
      <c r="U185" s="114">
        <v>41418</v>
      </c>
      <c r="V185" s="91"/>
      <c r="W185" s="91"/>
      <c r="Y185" s="18"/>
    </row>
    <row r="186" spans="5:25" x14ac:dyDescent="0.2">
      <c r="E186" s="114">
        <v>41417</v>
      </c>
      <c r="F186" s="110">
        <v>-2.9953395583178087E-3</v>
      </c>
      <c r="G186" s="110">
        <v>9.1552195981141494E-3</v>
      </c>
      <c r="H186" s="110">
        <v>1.130089471281444E-2</v>
      </c>
      <c r="I186" s="110">
        <v>6.4503631675051996E-3</v>
      </c>
      <c r="J186" s="109">
        <v>-8.1263418910648374E-4</v>
      </c>
      <c r="K186" s="26">
        <f t="array" ref="K186">SQRT(MMULT(MMULT(TRANSPOSE($A$2:$A$6),MMULT(TRANSPOSE(EXP(F187:$J$516)-1),EXP(F187:$J$516)-1)/COUNTA(J187:$J$516)),$A$2:$A$6))*_xlfn.NORM.S.INV($E$3)</f>
        <v>-1.7287095130350958E-2</v>
      </c>
      <c r="L186">
        <f t="shared" si="6"/>
        <v>0</v>
      </c>
      <c r="M186" s="18">
        <f t="array" ref="M186">SQRT(MMULT(MMULT(TRANSPOSE($A$2:$A$6),MMULT(TRANSPOSE(EXP(F187:J438)-1),EXP(F187:J438)-1)/COUNTA(J187:J438)),$A$2:$A$6))*_xlfn.NORM.S.INV($E$3)</f>
        <v>-1.5669132546271565E-2</v>
      </c>
      <c r="N186">
        <f t="shared" si="7"/>
        <v>0</v>
      </c>
      <c r="O186" s="52">
        <f t="shared" si="8"/>
        <v>5.3530162041878233E-3</v>
      </c>
      <c r="P186" s="91">
        <v>-2.9908580044915034E-3</v>
      </c>
      <c r="Q186" s="91">
        <v>9.1972568097595797E-3</v>
      </c>
      <c r="R186" s="91">
        <v>1.1364991044548356E-2</v>
      </c>
      <c r="S186" s="91">
        <v>6.4712115624685485E-3</v>
      </c>
      <c r="T186" s="91">
        <v>-8.123040913661228E-4</v>
      </c>
      <c r="U186" s="114">
        <v>41417</v>
      </c>
      <c r="V186" s="91"/>
      <c r="W186" s="91"/>
      <c r="Y186" s="18"/>
    </row>
    <row r="187" spans="5:25" x14ac:dyDescent="0.2">
      <c r="E187" s="114">
        <v>41416</v>
      </c>
      <c r="F187" s="110">
        <v>-1.2345741972414562E-3</v>
      </c>
      <c r="G187" s="110">
        <v>5.0293718720045765E-3</v>
      </c>
      <c r="H187" s="110">
        <v>-2.4996176346841841E-3</v>
      </c>
      <c r="I187" s="110">
        <v>7.3624870090396571E-3</v>
      </c>
      <c r="J187" s="109">
        <v>-8.1194241529188211E-4</v>
      </c>
      <c r="K187" s="26">
        <f t="array" ref="K187">SQRT(MMULT(MMULT(TRANSPOSE($A$2:$A$6),MMULT(TRANSPOSE(EXP(F188:$J$516)-1),EXP(F188:$J$516)-1)/COUNTA(J188:$J$516)),$A$2:$A$6))*_xlfn.NORM.S.INV($E$3)</f>
        <v>-1.7312341368851375E-2</v>
      </c>
      <c r="L187">
        <f t="shared" si="6"/>
        <v>0</v>
      </c>
      <c r="M187" s="18">
        <f t="array" ref="M187">SQRT(MMULT(MMULT(TRANSPOSE($A$2:$A$6),MMULT(TRANSPOSE(EXP(F188:J439)-1),EXP(F188:J439)-1)/COUNTA(J188:J439)),$A$2:$A$6))*_xlfn.NORM.S.INV($E$3)</f>
        <v>-1.5670418659320302E-2</v>
      </c>
      <c r="N187">
        <f t="shared" si="7"/>
        <v>0</v>
      </c>
      <c r="O187" s="52">
        <f t="shared" si="8"/>
        <v>1.4552026283042761E-3</v>
      </c>
      <c r="P187" s="91">
        <v>-1.2338124240379722E-3</v>
      </c>
      <c r="Q187" s="91">
        <v>5.0420403920465873E-3</v>
      </c>
      <c r="R187" s="91">
        <v>-2.4964961918705342E-3</v>
      </c>
      <c r="S187" s="91">
        <v>7.3896567545546077E-3</v>
      </c>
      <c r="T187" s="91">
        <v>-8.1161287924313985E-4</v>
      </c>
      <c r="U187" s="114">
        <v>41416</v>
      </c>
      <c r="V187" s="91"/>
      <c r="W187" s="91"/>
      <c r="Y187" s="18"/>
    </row>
    <row r="188" spans="5:25" x14ac:dyDescent="0.2">
      <c r="E188" s="114">
        <v>41415</v>
      </c>
      <c r="F188" s="110">
        <v>6.0578037531836861E-3</v>
      </c>
      <c r="G188" s="110">
        <v>1.2004534428328403E-2</v>
      </c>
      <c r="H188" s="110">
        <v>2.699133823175249E-4</v>
      </c>
      <c r="I188" s="110">
        <v>8.3694721316858074E-3</v>
      </c>
      <c r="J188" s="109">
        <v>5.4123233785011095E-4</v>
      </c>
      <c r="K188" s="26">
        <f t="array" ref="K188">SQRT(MMULT(MMULT(TRANSPOSE($A$2:$A$6),MMULT(TRANSPOSE(EXP(F189:$J$516)-1),EXP(F189:$J$516)-1)/COUNTA(J189:$J$516)),$A$2:$A$6))*_xlfn.NORM.S.INV($E$3)</f>
        <v>-1.7324713617732555E-2</v>
      </c>
      <c r="L188">
        <f t="shared" si="6"/>
        <v>0</v>
      </c>
      <c r="M188" s="18">
        <f t="array" ref="M188">SQRT(MMULT(MMULT(TRANSPOSE($A$2:$A$6),MMULT(TRANSPOSE(EXP(F189:J440)-1),EXP(F189:J440)-1)/COUNTA(J189:J440)),$A$2:$A$6))*_xlfn.NORM.S.INV($E$3)</f>
        <v>-1.5650390283411503E-2</v>
      </c>
      <c r="N188">
        <f t="shared" si="7"/>
        <v>0</v>
      </c>
      <c r="O188" s="52">
        <f t="shared" si="8"/>
        <v>5.4229760421120885E-3</v>
      </c>
      <c r="P188" s="91">
        <v>6.0761893530425493E-3</v>
      </c>
      <c r="Q188" s="91">
        <v>1.2076878045739425E-2</v>
      </c>
      <c r="R188" s="91">
        <v>2.6994981221206693E-4</v>
      </c>
      <c r="S188" s="91">
        <v>8.4045940792434326E-3</v>
      </c>
      <c r="T188" s="91">
        <v>5.4137883049953928E-4</v>
      </c>
      <c r="U188" s="114">
        <v>41415</v>
      </c>
      <c r="V188" s="91"/>
      <c r="W188" s="91"/>
      <c r="Y188" s="18"/>
    </row>
    <row r="189" spans="5:25" x14ac:dyDescent="0.2">
      <c r="E189" s="114">
        <v>41412</v>
      </c>
      <c r="F189" s="110">
        <v>3.4030915884746223E-3</v>
      </c>
      <c r="G189" s="110">
        <v>1.1462045246473452E-2</v>
      </c>
      <c r="H189" s="110">
        <v>7.7245254490870838E-3</v>
      </c>
      <c r="I189" s="110">
        <v>4.0445488955688494E-3</v>
      </c>
      <c r="J189" s="109">
        <v>1.1708804860199382E-2</v>
      </c>
      <c r="K189" s="26">
        <f t="array" ref="K189">SQRT(MMULT(MMULT(TRANSPOSE($A$2:$A$6),MMULT(TRANSPOSE(EXP(F190:$J$516)-1),EXP(F190:$J$516)-1)/COUNTA(J190:$J$516)),$A$2:$A$6))*_xlfn.NORM.S.INV($E$3)</f>
        <v>-1.7321994227244123E-2</v>
      </c>
      <c r="L189">
        <f t="shared" si="6"/>
        <v>0</v>
      </c>
      <c r="M189" s="18">
        <f t="array" ref="M189">SQRT(MMULT(MMULT(TRANSPOSE($A$2:$A$6),MMULT(TRANSPOSE(EXP(F190:J441)-1),EXP(F190:J441)-1)/COUNTA(J190:J441)),$A$2:$A$6))*_xlfn.NORM.S.INV($E$3)</f>
        <v>-1.5642513657633809E-2</v>
      </c>
      <c r="N189">
        <f t="shared" si="7"/>
        <v>0</v>
      </c>
      <c r="O189" s="52">
        <f t="shared" si="8"/>
        <v>7.8200547162576763E-3</v>
      </c>
      <c r="P189" s="91">
        <v>3.4088886787988493E-3</v>
      </c>
      <c r="Q189" s="91">
        <v>1.1527986185603467E-2</v>
      </c>
      <c r="R189" s="91">
        <v>7.7544365625779044E-3</v>
      </c>
      <c r="S189" s="91">
        <v>4.0527391216538255E-3</v>
      </c>
      <c r="T189" s="91">
        <v>1.1777621239405622E-2</v>
      </c>
      <c r="U189" s="114">
        <v>41412</v>
      </c>
      <c r="V189" s="91"/>
      <c r="W189" s="91"/>
      <c r="Y189" s="18"/>
    </row>
    <row r="190" spans="5:25" x14ac:dyDescent="0.2">
      <c r="E190" s="114">
        <v>41411</v>
      </c>
      <c r="F190" s="110">
        <v>1.5126062341478876E-2</v>
      </c>
      <c r="G190" s="110">
        <v>-4.8061558173102372E-3</v>
      </c>
      <c r="H190" s="110">
        <v>4.0898184468495776E-3</v>
      </c>
      <c r="I190" s="110">
        <v>1.1482070818754121E-2</v>
      </c>
      <c r="J190" s="109">
        <v>9.3560809513103041E-3</v>
      </c>
      <c r="K190" s="26">
        <f t="array" ref="K190">SQRT(MMULT(MMULT(TRANSPOSE($A$2:$A$6),MMULT(TRANSPOSE(EXP(F191:$J$516)-1),EXP(F191:$J$516)-1)/COUNTA(J191:$J$516)),$A$2:$A$6))*_xlfn.NORM.S.INV($E$3)</f>
        <v>-1.7328995359072404E-2</v>
      </c>
      <c r="L190">
        <f t="shared" si="6"/>
        <v>0</v>
      </c>
      <c r="M190" s="18">
        <f t="array" ref="M190">SQRT(MMULT(MMULT(TRANSPOSE($A$2:$A$6),MMULT(TRANSPOSE(EXP(F191:J442)-1),EXP(F191:J442)-1)/COUNTA(J191:J442)),$A$2:$A$6))*_xlfn.NORM.S.INV($E$3)</f>
        <v>-1.5615356764634327E-2</v>
      </c>
      <c r="N190">
        <f t="shared" si="7"/>
        <v>0</v>
      </c>
      <c r="O190" s="52">
        <f t="shared" si="8"/>
        <v>6.3897993981648681E-3</v>
      </c>
      <c r="P190" s="91">
        <v>1.52410402117924E-2</v>
      </c>
      <c r="Q190" s="91">
        <v>-4.7946247312353751E-3</v>
      </c>
      <c r="R190" s="91">
        <v>4.0981931674504146E-3</v>
      </c>
      <c r="S190" s="91">
        <v>1.154824281522937E-2</v>
      </c>
      <c r="T190" s="91">
        <v>9.3999858959419313E-3</v>
      </c>
      <c r="U190" s="114">
        <v>41411</v>
      </c>
      <c r="V190" s="91"/>
      <c r="W190" s="91"/>
      <c r="Y190" s="18"/>
    </row>
    <row r="191" spans="5:25" x14ac:dyDescent="0.2">
      <c r="E191" s="114">
        <v>41410</v>
      </c>
      <c r="F191" s="110">
        <v>-3.4152007131481255E-2</v>
      </c>
      <c r="G191" s="110">
        <v>-1.4365544594011617E-2</v>
      </c>
      <c r="H191" s="110">
        <v>-5.9926673529312234E-3</v>
      </c>
      <c r="I191" s="110">
        <v>-2.5105746831614571E-2</v>
      </c>
      <c r="J191" s="109">
        <v>-1.9334726794906134E-3</v>
      </c>
      <c r="K191" s="26">
        <f t="array" ref="K191">SQRT(MMULT(MMULT(TRANSPOSE($A$2:$A$6),MMULT(TRANSPOSE(EXP(F192:$J$516)-1),EXP(F192:$J$516)-1)/COUNTA(J192:$J$516)),$A$2:$A$6))*_xlfn.NORM.S.INV($E$3)</f>
        <v>-1.7240499738950477E-2</v>
      </c>
      <c r="L191">
        <f t="shared" si="6"/>
        <v>0</v>
      </c>
      <c r="M191" s="18">
        <f t="array" ref="M191">SQRT(MMULT(MMULT(TRANSPOSE($A$2:$A$6),MMULT(TRANSPOSE(EXP(F192:J443)-1),EXP(F192:J443)-1)/COUNTA(J192:J443)),$A$2:$A$6))*_xlfn.NORM.S.INV($E$3)</f>
        <v>-1.5488993961140706E-2</v>
      </c>
      <c r="N191">
        <f t="shared" si="7"/>
        <v>0</v>
      </c>
      <c r="O191" s="52">
        <f t="shared" si="8"/>
        <v>-1.5466240248744203E-2</v>
      </c>
      <c r="P191" s="91">
        <v>-3.3575409957968816E-2</v>
      </c>
      <c r="Q191" s="91">
        <v>-1.4262852489056232E-2</v>
      </c>
      <c r="R191" s="91">
        <v>-5.9747471364312021E-3</v>
      </c>
      <c r="S191" s="91">
        <v>-2.4793218451749754E-2</v>
      </c>
      <c r="T191" s="91">
        <v>-1.931604725262881E-3</v>
      </c>
      <c r="U191" s="114">
        <v>41410</v>
      </c>
      <c r="V191" s="91"/>
      <c r="W191" s="91"/>
      <c r="Y191" s="18"/>
    </row>
    <row r="192" spans="5:25" x14ac:dyDescent="0.2">
      <c r="E192" s="114">
        <v>41409</v>
      </c>
      <c r="F192" s="110">
        <v>-1.4785299251867379E-3</v>
      </c>
      <c r="G192" s="110">
        <v>2.3658863514844385E-3</v>
      </c>
      <c r="H192" s="110">
        <v>6.8810642193487415E-3</v>
      </c>
      <c r="I192" s="110">
        <v>6.2976070294129922E-3</v>
      </c>
      <c r="J192" s="109">
        <v>1.4732803871366629E-2</v>
      </c>
      <c r="K192" s="26">
        <f t="array" ref="K192">SQRT(MMULT(MMULT(TRANSPOSE($A$2:$A$6),MMULT(TRANSPOSE(EXP(F193:$J$516)-1),EXP(F193:$J$516)-1)/COUNTA(J193:$J$516)),$A$2:$A$6))*_xlfn.NORM.S.INV($E$3)</f>
        <v>-1.7251683598422683E-2</v>
      </c>
      <c r="L192">
        <f t="shared" si="6"/>
        <v>0</v>
      </c>
      <c r="M192" s="18">
        <f t="array" ref="M192">SQRT(MMULT(MMULT(TRANSPOSE($A$2:$A$6),MMULT(TRANSPOSE(EXP(F193:J444)-1),EXP(F193:J444)-1)/COUNTA(J193:J444)),$A$2:$A$6))*_xlfn.NORM.S.INV($E$3)</f>
        <v>-1.5616136910442818E-2</v>
      </c>
      <c r="N192">
        <f t="shared" si="7"/>
        <v>0</v>
      </c>
      <c r="O192" s="52">
        <f t="shared" si="8"/>
        <v>5.641634218005993E-3</v>
      </c>
      <c r="P192" s="91">
        <v>-1.4774374383080824E-3</v>
      </c>
      <c r="Q192" s="91">
        <v>2.3686872690471539E-3</v>
      </c>
      <c r="R192" s="91">
        <v>6.9047931372563376E-3</v>
      </c>
      <c r="S192" s="91">
        <v>6.3174786492112833E-3</v>
      </c>
      <c r="T192" s="91">
        <v>1.4841866567876227E-2</v>
      </c>
      <c r="U192" s="114">
        <v>41409</v>
      </c>
      <c r="V192" s="91"/>
      <c r="W192" s="91"/>
      <c r="Y192" s="18"/>
    </row>
    <row r="193" spans="5:25" x14ac:dyDescent="0.2">
      <c r="E193" s="114">
        <v>41408</v>
      </c>
      <c r="F193" s="110">
        <v>-2.5656234145972215E-3</v>
      </c>
      <c r="G193" s="110">
        <v>9.1783193274871059E-3</v>
      </c>
      <c r="H193" s="110">
        <v>6.3090418701028713E-3</v>
      </c>
      <c r="I193" s="110">
        <v>5.1998683806168469E-3</v>
      </c>
      <c r="J193" s="109">
        <v>9.001338135639211E-3</v>
      </c>
      <c r="K193" s="26">
        <f t="array" ref="K193">SQRT(MMULT(MMULT(TRANSPOSE($A$2:$A$6),MMULT(TRANSPOSE(EXP(F194:$J$516)-1),EXP(F194:$J$516)-1)/COUNTA(J194:$J$516)),$A$2:$A$6))*_xlfn.NORM.S.INV($E$3)</f>
        <v>-1.7263019794403252E-2</v>
      </c>
      <c r="L193">
        <f t="shared" si="6"/>
        <v>0</v>
      </c>
      <c r="M193" s="18">
        <f t="array" ref="M193">SQRT(MMULT(MMULT(TRANSPOSE($A$2:$A$6),MMULT(TRANSPOSE(EXP(F194:J445)-1),EXP(F194:J445)-1)/COUNTA(J194:J445)),$A$2:$A$6))*_xlfn.NORM.S.INV($E$3)</f>
        <v>-1.5618732580591543E-2</v>
      </c>
      <c r="N193">
        <f t="shared" si="7"/>
        <v>0</v>
      </c>
      <c r="O193" s="52">
        <f t="shared" si="8"/>
        <v>5.6251006337759112E-3</v>
      </c>
      <c r="P193" s="91">
        <v>-2.5623350157100155E-3</v>
      </c>
      <c r="Q193" s="91">
        <v>9.2205692625304536E-3</v>
      </c>
      <c r="R193" s="91">
        <v>6.3289857950541428E-3</v>
      </c>
      <c r="S193" s="91">
        <v>5.2134111595856236E-3</v>
      </c>
      <c r="T193" s="91">
        <v>9.041972007988619E-3</v>
      </c>
      <c r="U193" s="114">
        <v>41408</v>
      </c>
      <c r="V193" s="91"/>
      <c r="W193" s="91"/>
      <c r="Y193" s="18"/>
    </row>
    <row r="194" spans="5:25" x14ac:dyDescent="0.2">
      <c r="E194" s="114">
        <v>41405</v>
      </c>
      <c r="F194" s="110">
        <v>1.3869051965024857E-2</v>
      </c>
      <c r="G194" s="110">
        <v>5.1356329536672123E-3</v>
      </c>
      <c r="H194" s="110">
        <v>7.9430408769974037E-3</v>
      </c>
      <c r="I194" s="110">
        <v>1.739293602692839E-3</v>
      </c>
      <c r="J194" s="109">
        <v>5.0992886703241898E-3</v>
      </c>
      <c r="K194" s="26">
        <f t="array" ref="K194">SQRT(MMULT(MMULT(TRANSPOSE($A$2:$A$6),MMULT(TRANSPOSE(EXP(F195:$J$516)-1),EXP(F195:$J$516)-1)/COUNTA(J195:$J$516)),$A$2:$A$6))*_xlfn.NORM.S.INV($E$3)</f>
        <v>-1.7267165444984994E-2</v>
      </c>
      <c r="L194">
        <f t="shared" si="6"/>
        <v>0</v>
      </c>
      <c r="M194" s="18">
        <f t="array" ref="M194">SQRT(MMULT(MMULT(TRANSPOSE($A$2:$A$6),MMULT(TRANSPOSE(EXP(F195:J446)-1),EXP(F195:J446)-1)/COUNTA(J195:J446)),$A$2:$A$6))*_xlfn.NORM.S.INV($E$3)</f>
        <v>-1.5593237377974727E-2</v>
      </c>
      <c r="N194">
        <f t="shared" si="7"/>
        <v>0</v>
      </c>
      <c r="O194" s="52">
        <f t="shared" si="8"/>
        <v>6.8226726274820742E-3</v>
      </c>
      <c r="P194" s="91">
        <v>1.3965673432213332E-2</v>
      </c>
      <c r="Q194" s="91">
        <v>5.1488429207506847E-3</v>
      </c>
      <c r="R194" s="91">
        <v>7.9746705158938447E-3</v>
      </c>
      <c r="S194" s="91">
        <v>1.7408070511275575E-3</v>
      </c>
      <c r="T194" s="91">
        <v>5.1123121702476571E-3</v>
      </c>
      <c r="U194" s="114">
        <v>41405</v>
      </c>
      <c r="V194" s="91"/>
      <c r="W194" s="91"/>
      <c r="Y194" s="18"/>
    </row>
    <row r="195" spans="5:25" x14ac:dyDescent="0.2">
      <c r="E195" s="114">
        <v>41404</v>
      </c>
      <c r="F195" s="110">
        <v>8.6110717800092478E-3</v>
      </c>
      <c r="G195" s="110">
        <v>-1.0292335113882081E-3</v>
      </c>
      <c r="H195" s="110">
        <v>-2.1475559276845396E-3</v>
      </c>
      <c r="I195" s="110">
        <v>1.95758540620744E-3</v>
      </c>
      <c r="J195" s="109">
        <v>5.6963840481806562E-3</v>
      </c>
      <c r="K195" s="26">
        <f t="array" ref="K195">SQRT(MMULT(MMULT(TRANSPOSE($A$2:$A$6),MMULT(TRANSPOSE(EXP(F196:$J$516)-1),EXP(F196:$J$516)-1)/COUNTA(J196:$J$516)),$A$2:$A$6))*_xlfn.NORM.S.INV($E$3)</f>
        <v>-1.7291853858004767E-2</v>
      </c>
      <c r="L195">
        <f t="shared" si="6"/>
        <v>0</v>
      </c>
      <c r="M195" s="18">
        <f t="array" ref="M195">SQRT(MMULT(MMULT(TRANSPOSE($A$2:$A$6),MMULT(TRANSPOSE(EXP(F196:J447)-1),EXP(F196:J447)-1)/COUNTA(J196:J447)),$A$2:$A$6))*_xlfn.NORM.S.INV($E$3)</f>
        <v>-1.5676545590421715E-2</v>
      </c>
      <c r="N195">
        <f t="shared" si="7"/>
        <v>0</v>
      </c>
      <c r="O195" s="52">
        <f t="shared" si="8"/>
        <v>2.1179170564096239E-3</v>
      </c>
      <c r="P195" s="91">
        <v>8.6482537073957477E-3</v>
      </c>
      <c r="Q195" s="91">
        <v>-1.028704032245864E-3</v>
      </c>
      <c r="R195" s="91">
        <v>-2.1452515793207727E-3</v>
      </c>
      <c r="S195" s="91">
        <v>1.9595027274212917E-3</v>
      </c>
      <c r="T195" s="91">
        <v>5.712639294510824E-3</v>
      </c>
      <c r="U195" s="114">
        <v>41404</v>
      </c>
      <c r="V195" s="91"/>
      <c r="W195" s="91"/>
      <c r="Y195" s="18"/>
    </row>
    <row r="196" spans="5:25" x14ac:dyDescent="0.2">
      <c r="E196" s="114">
        <v>41403</v>
      </c>
      <c r="F196" s="110">
        <v>-4.7519917625189556E-3</v>
      </c>
      <c r="G196" s="110">
        <v>2.0595972436558032E-3</v>
      </c>
      <c r="H196" s="110">
        <v>1.1076609315918105E-3</v>
      </c>
      <c r="I196" s="110">
        <v>-3.6432550340396675E-3</v>
      </c>
      <c r="J196" s="109">
        <v>7.4539880676755595E-3</v>
      </c>
      <c r="K196" s="26">
        <f t="array" ref="K196">SQRT(MMULT(MMULT(TRANSPOSE($A$2:$A$6),MMULT(TRANSPOSE(EXP(F197:$J$516)-1),EXP(F197:$J$516)-1)/COUNTA(J197:$J$516)),$A$2:$A$6))*_xlfn.NORM.S.INV($E$3)</f>
        <v>-1.731873184353205E-2</v>
      </c>
      <c r="L196">
        <f t="shared" si="6"/>
        <v>0</v>
      </c>
      <c r="M196" s="18">
        <f t="array" ref="M196">SQRT(MMULT(MMULT(TRANSPOSE($A$2:$A$6),MMULT(TRANSPOSE(EXP(F197:J448)-1),EXP(F197:J448)-1)/COUNTA(J197:J448)),$A$2:$A$6))*_xlfn.NORM.S.INV($E$3)</f>
        <v>-1.5754074420488474E-2</v>
      </c>
      <c r="N196">
        <f t="shared" si="7"/>
        <v>0</v>
      </c>
      <c r="O196" s="52">
        <f t="shared" si="8"/>
        <v>4.9463731163874826E-4</v>
      </c>
      <c r="P196" s="91">
        <v>-4.74071891289507E-3</v>
      </c>
      <c r="Q196" s="91">
        <v>2.0617196709238339E-3</v>
      </c>
      <c r="R196" s="91">
        <v>1.1082746145247846E-3</v>
      </c>
      <c r="S196" s="91">
        <v>-3.636626432756529E-3</v>
      </c>
      <c r="T196" s="91">
        <v>7.4818381918917432E-3</v>
      </c>
      <c r="U196" s="114">
        <v>41403</v>
      </c>
      <c r="V196" s="91"/>
      <c r="W196" s="91"/>
      <c r="Y196" s="18"/>
    </row>
    <row r="197" spans="5:25" x14ac:dyDescent="0.2">
      <c r="E197" s="114">
        <v>41402</v>
      </c>
      <c r="F197" s="110">
        <v>6.3843649954223071E-3</v>
      </c>
      <c r="G197" s="110">
        <v>-1.7165906367821058E-3</v>
      </c>
      <c r="H197" s="110">
        <v>8.3146395568080636E-4</v>
      </c>
      <c r="I197" s="110">
        <v>-2.2823897065025818E-3</v>
      </c>
      <c r="J197" s="109">
        <v>-2.260370861410445E-3</v>
      </c>
      <c r="K197" s="26">
        <f t="array" ref="K197">SQRT(MMULT(MMULT(TRANSPOSE($A$2:$A$6),MMULT(TRANSPOSE(EXP(F198:$J$516)-1),EXP(F198:$J$516)-1)/COUNTA(J198:$J$516)),$A$2:$A$6))*_xlfn.NORM.S.INV($E$3)</f>
        <v>-1.7345838427141685E-2</v>
      </c>
      <c r="L197">
        <f t="shared" si="6"/>
        <v>0</v>
      </c>
      <c r="M197" s="18">
        <f t="array" ref="M197">SQRT(MMULT(MMULT(TRANSPOSE($A$2:$A$6),MMULT(TRANSPOSE(EXP(F198:J449)-1),EXP(F198:J449)-1)/COUNTA(J198:J449)),$A$2:$A$6))*_xlfn.NORM.S.INV($E$3)</f>
        <v>-1.5755657056072115E-2</v>
      </c>
      <c r="N197">
        <f t="shared" si="7"/>
        <v>0</v>
      </c>
      <c r="O197" s="52">
        <f t="shared" si="8"/>
        <v>1.8929761667696541E-4</v>
      </c>
      <c r="P197" s="91">
        <v>6.404788494176028E-3</v>
      </c>
      <c r="Q197" s="91">
        <v>-1.715118137754823E-3</v>
      </c>
      <c r="R197" s="91">
        <v>8.3180971765850487E-4</v>
      </c>
      <c r="S197" s="91">
        <v>-2.2797870355960592E-3</v>
      </c>
      <c r="T197" s="91">
        <v>-2.2578181469176117E-3</v>
      </c>
      <c r="U197" s="114">
        <v>41402</v>
      </c>
      <c r="V197" s="91"/>
      <c r="W197" s="91"/>
      <c r="Y197" s="18"/>
    </row>
    <row r="198" spans="5:25" x14ac:dyDescent="0.2">
      <c r="E198" s="114">
        <v>41401</v>
      </c>
      <c r="F198" s="110">
        <v>2.6825654002792691E-2</v>
      </c>
      <c r="G198" s="110">
        <v>-7.6033236183863633E-3</v>
      </c>
      <c r="H198" s="110">
        <v>1.9432362011234992E-3</v>
      </c>
      <c r="I198" s="110">
        <v>7.7037745038584038E-3</v>
      </c>
      <c r="J198" s="109">
        <v>3.6760502620991615E-3</v>
      </c>
      <c r="K198" s="26">
        <f t="array" ref="K198">SQRT(MMULT(MMULT(TRANSPOSE($A$2:$A$6),MMULT(TRANSPOSE(EXP(F199:$J$516)-1),EXP(F199:$J$516)-1)/COUNTA(J199:$J$516)),$A$2:$A$6))*_xlfn.NORM.S.INV($E$3)</f>
        <v>-1.7356990397723111E-2</v>
      </c>
      <c r="L198">
        <f t="shared" si="6"/>
        <v>0</v>
      </c>
      <c r="M198" s="18">
        <f t="array" ref="M198">SQRT(MMULT(MMULT(TRANSPOSE($A$2:$A$6),MMULT(TRANSPOSE(EXP(F199:J450)-1),EXP(F199:J450)-1)/COUNTA(J199:J450)),$A$2:$A$6))*_xlfn.NORM.S.INV($E$3)</f>
        <v>-1.5751112541658341E-2</v>
      </c>
      <c r="N198">
        <f t="shared" si="7"/>
        <v>0</v>
      </c>
      <c r="O198" s="52">
        <f t="shared" si="8"/>
        <v>5.7319724910086262E-3</v>
      </c>
      <c r="P198" s="91">
        <v>2.7188700912716968E-2</v>
      </c>
      <c r="Q198" s="91">
        <v>-7.574491473017253E-3</v>
      </c>
      <c r="R198" s="91">
        <v>1.945125508181933E-3</v>
      </c>
      <c r="S198" s="91">
        <v>7.7335249224297353E-3</v>
      </c>
      <c r="T198" s="91">
        <v>3.6828152217678323E-3</v>
      </c>
      <c r="U198" s="114">
        <v>41401</v>
      </c>
      <c r="V198" s="91"/>
      <c r="W198" s="91"/>
      <c r="Y198" s="18"/>
    </row>
    <row r="199" spans="5:25" x14ac:dyDescent="0.2">
      <c r="E199" s="114">
        <v>41398</v>
      </c>
      <c r="F199" s="110">
        <v>1.6447636362193718E-2</v>
      </c>
      <c r="G199" s="110">
        <v>-3.5679892236141989E-3</v>
      </c>
      <c r="H199" s="110">
        <v>3.5489350804333978E-3</v>
      </c>
      <c r="I199" s="110">
        <v>-4.8741138286847487E-3</v>
      </c>
      <c r="J199" s="109">
        <v>2.815452959271313E-2</v>
      </c>
      <c r="K199" s="26">
        <f t="array" ref="K199">SQRT(MMULT(MMULT(TRANSPOSE($A$2:$A$6),MMULT(TRANSPOSE(EXP(F200:$J$516)-1),EXP(F200:$J$516)-1)/COUNTA(J200:$J$516)),$A$2:$A$6))*_xlfn.NORM.S.INV($E$3)</f>
        <v>-1.7359788991534415E-2</v>
      </c>
      <c r="L199">
        <f t="shared" si="6"/>
        <v>0</v>
      </c>
      <c r="M199" s="18">
        <f t="array" ref="M199">SQRT(MMULT(MMULT(TRANSPOSE($A$2:$A$6),MMULT(TRANSPOSE(EXP(F200:J451)-1),EXP(F200:J451)-1)/COUNTA(J200:J451)),$A$2:$A$6))*_xlfn.NORM.S.INV($E$3)</f>
        <v>-1.5718314046231183E-2</v>
      </c>
      <c r="N199">
        <f t="shared" si="7"/>
        <v>0</v>
      </c>
      <c r="O199" s="52">
        <f t="shared" si="8"/>
        <v>7.0693854714843603E-3</v>
      </c>
      <c r="P199" s="91">
        <v>1.6583643374618706E-2</v>
      </c>
      <c r="Q199" s="91">
        <v>-3.5616315137254606E-3</v>
      </c>
      <c r="R199" s="91">
        <v>3.5552400069212009E-3</v>
      </c>
      <c r="S199" s="91">
        <v>-4.8622546114257537E-3</v>
      </c>
      <c r="T199" s="91">
        <v>2.8554614267052525E-2</v>
      </c>
      <c r="U199" s="114">
        <v>41398</v>
      </c>
      <c r="V199" s="91"/>
      <c r="W199" s="91"/>
      <c r="Y199" s="18"/>
    </row>
    <row r="200" spans="5:25" x14ac:dyDescent="0.2">
      <c r="E200" s="114">
        <v>41397</v>
      </c>
      <c r="F200" s="110">
        <v>-3.610787754398262E-3</v>
      </c>
      <c r="G200" s="110">
        <v>5.0157898269449462E-3</v>
      </c>
      <c r="H200" s="110">
        <v>5.8027663348023733E-3</v>
      </c>
      <c r="I200" s="110">
        <v>4.971221430356814E-3</v>
      </c>
      <c r="J200" s="109">
        <v>-1.0723014447059639E-2</v>
      </c>
      <c r="K200" s="26">
        <f t="array" ref="K200">SQRT(MMULT(MMULT(TRANSPOSE($A$2:$A$6),MMULT(TRANSPOSE(EXP(F201:$J$516)-1),EXP(F201:$J$516)-1)/COUNTA(J201:$J$516)),$A$2:$A$6))*_xlfn.NORM.S.INV($E$3)</f>
        <v>-1.7386746491874164E-2</v>
      </c>
      <c r="L200">
        <f t="shared" si="6"/>
        <v>0</v>
      </c>
      <c r="M200" s="18">
        <f t="array" ref="M200">SQRT(MMULT(MMULT(TRANSPOSE($A$2:$A$6),MMULT(TRANSPOSE(EXP(F201:J452)-1),EXP(F201:J452)-1)/COUNTA(J201:J452)),$A$2:$A$6))*_xlfn.NORM.S.INV($E$3)</f>
        <v>-1.5721979599948102E-2</v>
      </c>
      <c r="N200">
        <f t="shared" si="7"/>
        <v>0</v>
      </c>
      <c r="O200" s="52">
        <f t="shared" si="8"/>
        <v>9.9625871719739812E-4</v>
      </c>
      <c r="P200" s="91">
        <v>-3.6042766993313879E-3</v>
      </c>
      <c r="Q200" s="91">
        <v>5.0283899584677716E-3</v>
      </c>
      <c r="R200" s="91">
        <v>5.8196349958861138E-3</v>
      </c>
      <c r="S200" s="91">
        <v>4.9835984527519805E-3</v>
      </c>
      <c r="T200" s="91">
        <v>-1.0665727872074982E-2</v>
      </c>
      <c r="U200" s="114">
        <v>41397</v>
      </c>
      <c r="V200" s="91"/>
      <c r="W200" s="91"/>
      <c r="Y200" s="18"/>
    </row>
    <row r="201" spans="5:25" x14ac:dyDescent="0.2">
      <c r="E201" s="114">
        <v>41396</v>
      </c>
      <c r="F201" s="110">
        <v>-3.0549755421357722E-3</v>
      </c>
      <c r="G201" s="110">
        <v>-6.7106929631129157E-3</v>
      </c>
      <c r="H201" s="110">
        <v>9.7940159730690434E-3</v>
      </c>
      <c r="I201" s="110">
        <v>1.1500089978887984E-2</v>
      </c>
      <c r="J201" s="109">
        <v>-1.7281479329851982E-3</v>
      </c>
      <c r="K201" s="26">
        <f t="array" ref="K201">SQRT(MMULT(MMULT(TRANSPOSE($A$2:$A$6),MMULT(TRANSPOSE(EXP(F202:$J$516)-1),EXP(F202:$J$516)-1)/COUNTA(J202:$J$516)),$A$2:$A$6))*_xlfn.NORM.S.INV($E$3)</f>
        <v>-1.7411872678282148E-2</v>
      </c>
      <c r="L201">
        <f t="shared" si="6"/>
        <v>0</v>
      </c>
      <c r="M201" s="18">
        <f t="array" ref="M201">SQRT(MMULT(MMULT(TRANSPOSE($A$2:$A$6),MMULT(TRANSPOSE(EXP(F202:J453)-1),EXP(F202:J453)-1)/COUNTA(J202:J453)),$A$2:$A$6))*_xlfn.NORM.S.INV($E$3)</f>
        <v>-1.5747317451949273E-2</v>
      </c>
      <c r="N201">
        <f t="shared" si="7"/>
        <v>0</v>
      </c>
      <c r="O201" s="52">
        <f t="shared" si="8"/>
        <v>2.228500442374038E-3</v>
      </c>
      <c r="P201" s="91">
        <v>-3.050313852678288E-3</v>
      </c>
      <c r="Q201" s="91">
        <v>-6.6882265462567814E-3</v>
      </c>
      <c r="R201" s="91">
        <v>9.8421343097996328E-3</v>
      </c>
      <c r="S201" s="91">
        <v>1.1566470229220638E-2</v>
      </c>
      <c r="T201" s="91">
        <v>-1.7266555451588284E-3</v>
      </c>
      <c r="U201" s="114">
        <v>41396</v>
      </c>
      <c r="V201" s="91"/>
      <c r="W201" s="91"/>
      <c r="Y201" s="18"/>
    </row>
    <row r="202" spans="5:25" x14ac:dyDescent="0.2">
      <c r="E202" s="114">
        <v>41395</v>
      </c>
      <c r="F202" s="110">
        <v>6.3244139949495933E-3</v>
      </c>
      <c r="G202" s="110">
        <v>1.492638959231392E-2</v>
      </c>
      <c r="H202" s="110">
        <v>5.6675032648936655E-4</v>
      </c>
      <c r="I202" s="110">
        <v>4.2317983568330372E-3</v>
      </c>
      <c r="J202" s="109">
        <v>1.2451162380044985E-2</v>
      </c>
      <c r="K202" s="26">
        <f t="array" ref="K202">SQRT(MMULT(MMULT(TRANSPOSE($A$2:$A$6),MMULT(TRANSPOSE(EXP(F203:$J$516)-1),EXP(F203:$J$516)-1)/COUNTA(J203:$J$516)),$A$2:$A$6))*_xlfn.NORM.S.INV($E$3)</f>
        <v>-1.7411866788641265E-2</v>
      </c>
      <c r="L202">
        <f t="shared" si="6"/>
        <v>0</v>
      </c>
      <c r="M202" s="18">
        <f t="array" ref="M202">SQRT(MMULT(MMULT(TRANSPOSE($A$2:$A$6),MMULT(TRANSPOSE(EXP(F203:J454)-1),EXP(F203:J454)-1)/COUNTA(J203:J454)),$A$2:$A$6))*_xlfn.NORM.S.INV($E$3)</f>
        <v>-1.5738006457173541E-2</v>
      </c>
      <c r="N202">
        <f t="shared" si="7"/>
        <v>0</v>
      </c>
      <c r="O202" s="52">
        <f t="shared" si="8"/>
        <v>7.4854333357970721E-3</v>
      </c>
      <c r="P202" s="91">
        <v>6.3444553287601568E-3</v>
      </c>
      <c r="Q202" s="91">
        <v>1.5038344479308741E-2</v>
      </c>
      <c r="R202" s="91">
        <v>5.669109598005484E-4</v>
      </c>
      <c r="S202" s="91">
        <v>4.2407650594635804E-3</v>
      </c>
      <c r="T202" s="91">
        <v>1.2529000826580816E-2</v>
      </c>
      <c r="U202" s="114">
        <v>41395</v>
      </c>
      <c r="V202" s="91"/>
      <c r="W202" s="91"/>
      <c r="Y202" s="18"/>
    </row>
    <row r="203" spans="5:25" x14ac:dyDescent="0.2">
      <c r="E203" s="114">
        <v>41394</v>
      </c>
      <c r="F203" s="110">
        <v>2.0191648161434983E-2</v>
      </c>
      <c r="G203" s="110">
        <v>4.2977578584660542E-4</v>
      </c>
      <c r="H203" s="110">
        <v>8.6807293233441066E-3</v>
      </c>
      <c r="I203" s="110">
        <v>7.2696232722260718E-3</v>
      </c>
      <c r="J203" s="109">
        <v>0</v>
      </c>
      <c r="K203" s="26">
        <f t="array" ref="K203">SQRT(MMULT(MMULT(TRANSPOSE($A$2:$A$6),MMULT(TRANSPOSE(EXP(F204:$J$516)-1),EXP(F204:$J$516)-1)/COUNTA(J204:$J$516)),$A$2:$A$6))*_xlfn.NORM.S.INV($E$3)</f>
        <v>-1.7413518898891884E-2</v>
      </c>
      <c r="L203">
        <f t="shared" si="6"/>
        <v>0</v>
      </c>
      <c r="M203" s="18">
        <f t="array" ref="M203">SQRT(MMULT(MMULT(TRANSPOSE($A$2:$A$6),MMULT(TRANSPOSE(EXP(F204:J455)-1),EXP(F204:J455)-1)/COUNTA(J204:J455)),$A$2:$A$6))*_xlfn.NORM.S.INV($E$3)</f>
        <v>-1.571476314664657E-2</v>
      </c>
      <c r="N203">
        <f t="shared" si="7"/>
        <v>0</v>
      </c>
      <c r="O203" s="52">
        <f t="shared" si="8"/>
        <v>7.2589381509334198E-3</v>
      </c>
      <c r="P203" s="91">
        <v>2.0396878474558955E-2</v>
      </c>
      <c r="Q203" s="91">
        <v>4.2986815269152601E-4</v>
      </c>
      <c r="R203" s="91">
        <v>8.7185161139629042E-3</v>
      </c>
      <c r="S203" s="91">
        <v>7.2961111301663717E-3</v>
      </c>
      <c r="T203" s="91">
        <v>0</v>
      </c>
      <c r="U203" s="114">
        <v>41394</v>
      </c>
      <c r="V203" s="91"/>
      <c r="W203" s="91"/>
      <c r="Y203" s="18"/>
    </row>
    <row r="204" spans="5:25" x14ac:dyDescent="0.2">
      <c r="E204" s="114">
        <v>41391</v>
      </c>
      <c r="F204" s="110">
        <v>-9.7403121409835741E-4</v>
      </c>
      <c r="G204" s="110">
        <v>-6.683194032364774E-3</v>
      </c>
      <c r="H204" s="110">
        <v>-6.6951465155941914E-3</v>
      </c>
      <c r="I204" s="110">
        <v>3.5628803298106436E-2</v>
      </c>
      <c r="J204" s="109">
        <v>-2.3283041608329821E-3</v>
      </c>
      <c r="K204" s="26">
        <f t="array" ref="K204">SQRT(MMULT(MMULT(TRANSPOSE($A$2:$A$6),MMULT(TRANSPOSE(EXP(F205:$J$516)-1),EXP(F205:$J$516)-1)/COUNTA(J205:$J$516)),$A$2:$A$6))*_xlfn.NORM.S.INV($E$3)</f>
        <v>-1.7437435047341208E-2</v>
      </c>
      <c r="L204">
        <f t="shared" si="6"/>
        <v>0</v>
      </c>
      <c r="M204" s="18">
        <f t="array" ref="M204">SQRT(MMULT(MMULT(TRANSPOSE($A$2:$A$6),MMULT(TRANSPOSE(EXP(F205:J456)-1),EXP(F205:J456)-1)/COUNTA(J205:J456)),$A$2:$A$6))*_xlfn.NORM.S.INV($E$3)</f>
        <v>-1.5851655653893269E-2</v>
      </c>
      <c r="N204">
        <f t="shared" si="7"/>
        <v>0</v>
      </c>
      <c r="O204" s="52">
        <f t="shared" si="8"/>
        <v>2.824612656681338E-3</v>
      </c>
      <c r="P204" s="91">
        <v>-9.7355699967438536E-4</v>
      </c>
      <c r="Q204" s="91">
        <v>-6.6609111590170134E-3</v>
      </c>
      <c r="R204" s="91">
        <v>-6.6727839568626601E-3</v>
      </c>
      <c r="S204" s="91">
        <v>3.6271114669716775E-2</v>
      </c>
      <c r="T204" s="91">
        <v>-2.3255957630993196E-3</v>
      </c>
      <c r="U204" s="114">
        <v>41391</v>
      </c>
      <c r="V204" s="91"/>
      <c r="W204" s="91"/>
      <c r="Y204" s="18"/>
    </row>
    <row r="205" spans="5:25" x14ac:dyDescent="0.2">
      <c r="E205" s="114">
        <v>41390</v>
      </c>
      <c r="F205" s="110">
        <v>7.6508128852352704E-4</v>
      </c>
      <c r="G205" s="110">
        <v>7.9736919538431119E-3</v>
      </c>
      <c r="H205" s="110">
        <v>2.129518486018395E-4</v>
      </c>
      <c r="I205" s="110">
        <v>2.8866559511159062E-3</v>
      </c>
      <c r="J205" s="109">
        <v>-7.5295670565063422E-3</v>
      </c>
      <c r="K205" s="26">
        <f t="array" ref="K205">SQRT(MMULT(MMULT(TRANSPOSE($A$2:$A$6),MMULT(TRANSPOSE(EXP(F206:$J$516)-1),EXP(F206:$J$516)-1)/COUNTA(J206:$J$516)),$A$2:$A$6))*_xlfn.NORM.S.INV($E$3)</f>
        <v>-1.7464732774232324E-2</v>
      </c>
      <c r="L205">
        <f t="shared" si="6"/>
        <v>0</v>
      </c>
      <c r="M205" s="18">
        <f t="array" ref="M205">SQRT(MMULT(MMULT(TRANSPOSE($A$2:$A$6),MMULT(TRANSPOSE(EXP(F206:J457)-1),EXP(F206:J457)-1)/COUNTA(J206:J457)),$A$2:$A$6))*_xlfn.NORM.S.INV($E$3)</f>
        <v>-1.5878463560385692E-2</v>
      </c>
      <c r="N205">
        <f t="shared" si="7"/>
        <v>0</v>
      </c>
      <c r="O205" s="52">
        <f t="shared" si="8"/>
        <v>1.1973648817464511E-3</v>
      </c>
      <c r="P205" s="91">
        <v>7.6537403786680613E-4</v>
      </c>
      <c r="Q205" s="91">
        <v>8.0055664984735042E-3</v>
      </c>
      <c r="R205" s="91">
        <v>2.1297452445634413E-4</v>
      </c>
      <c r="S205" s="91">
        <v>2.8908263542801738E-3</v>
      </c>
      <c r="T205" s="91">
        <v>-7.5012908801074252E-3</v>
      </c>
      <c r="U205" s="114">
        <v>41390</v>
      </c>
      <c r="V205" s="91"/>
      <c r="W205" s="91"/>
      <c r="Y205" s="18"/>
    </row>
    <row r="206" spans="5:25" x14ac:dyDescent="0.2">
      <c r="E206" s="114">
        <v>41389</v>
      </c>
      <c r="F206" s="110">
        <v>-5.8984158445185833E-3</v>
      </c>
      <c r="G206" s="110">
        <v>3.4435416690673469E-4</v>
      </c>
      <c r="H206" s="110">
        <v>-6.0878217159694714E-3</v>
      </c>
      <c r="I206" s="110">
        <v>-6.5366769006824281E-4</v>
      </c>
      <c r="J206" s="109">
        <v>0</v>
      </c>
      <c r="K206" s="26">
        <f t="array" ref="K206">SQRT(MMULT(MMULT(TRANSPOSE($A$2:$A$6),MMULT(TRANSPOSE(EXP(F207:$J$516)-1),EXP(F207:$J$516)-1)/COUNTA(J207:$J$516)),$A$2:$A$6))*_xlfn.NORM.S.INV($E$3)</f>
        <v>-1.7489459202472857E-2</v>
      </c>
      <c r="L206">
        <f t="shared" ref="L206:L264" si="9">IF(O206&lt;K206,1,0)</f>
        <v>0</v>
      </c>
      <c r="M206" s="18">
        <f t="array" ref="M206">SQRT(MMULT(MMULT(TRANSPOSE($A$2:$A$6),MMULT(TRANSPOSE(EXP(F207:J458)-1),EXP(F207:J458)-1)/COUNTA(J207:J458)),$A$2:$A$6))*_xlfn.NORM.S.INV($E$3)</f>
        <v>-1.5892479249045556E-2</v>
      </c>
      <c r="N206">
        <f t="shared" ref="N206:N264" si="10">IF(O206&lt;M206,1,0)</f>
        <v>0</v>
      </c>
      <c r="O206" s="52">
        <f t="shared" ref="O206:O264" si="11">MMULT(P206:T206,$A$2:$A$6)</f>
        <v>-2.6177726758234987E-3</v>
      </c>
      <c r="P206" s="91">
        <v>-5.8810543416742966E-3</v>
      </c>
      <c r="Q206" s="91">
        <v>3.4441346360902791E-4</v>
      </c>
      <c r="R206" s="91">
        <v>-6.0693284762264321E-3</v>
      </c>
      <c r="S206" s="91">
        <v>-6.5345409588613013E-4</v>
      </c>
      <c r="T206" s="91">
        <v>0</v>
      </c>
      <c r="U206" s="114">
        <v>41389</v>
      </c>
      <c r="V206" s="91"/>
      <c r="W206" s="91"/>
      <c r="Y206" s="18"/>
    </row>
    <row r="207" spans="5:25" x14ac:dyDescent="0.2">
      <c r="E207" s="114">
        <v>41388</v>
      </c>
      <c r="F207" s="110">
        <v>6.1769502876731592E-3</v>
      </c>
      <c r="G207" s="110">
        <v>3.7095681583093404E-3</v>
      </c>
      <c r="H207" s="110">
        <v>5.4157637027342581E-2</v>
      </c>
      <c r="I207" s="110">
        <v>1.0996823337555627E-2</v>
      </c>
      <c r="J207" s="109">
        <v>6.077155506669831E-3</v>
      </c>
      <c r="K207" s="26">
        <f t="array" ref="K207">SQRT(MMULT(MMULT(TRANSPOSE($A$2:$A$6),MMULT(TRANSPOSE(EXP(F208:$J$516)-1),EXP(F208:$J$516)-1)/COUNTA(J208:$J$516)),$A$2:$A$6))*_xlfn.NORM.S.INV($E$3)</f>
        <v>-1.7338776646676504E-2</v>
      </c>
      <c r="L207">
        <f t="shared" si="9"/>
        <v>0</v>
      </c>
      <c r="M207" s="18">
        <f t="array" ref="M207">SQRT(MMULT(MMULT(TRANSPOSE($A$2:$A$6),MMULT(TRANSPOSE(EXP(F208:J459)-1),EXP(F208:J459)-1)/COUNTA(J208:J459)),$A$2:$A$6))*_xlfn.NORM.S.INV($E$3)</f>
        <v>-1.5650691235126305E-2</v>
      </c>
      <c r="N207">
        <f t="shared" si="10"/>
        <v>0</v>
      </c>
      <c r="O207" s="52">
        <f t="shared" si="11"/>
        <v>1.8872276232307826E-2</v>
      </c>
      <c r="P207" s="91">
        <v>6.1960669857967776E-3</v>
      </c>
      <c r="Q207" s="91">
        <v>3.7164571219960862E-3</v>
      </c>
      <c r="R207" s="91">
        <v>5.5650998724955381E-2</v>
      </c>
      <c r="S207" s="91">
        <v>1.1057510651194979E-2</v>
      </c>
      <c r="T207" s="91">
        <v>6.0956588798313227E-3</v>
      </c>
      <c r="U207" s="114">
        <v>41388</v>
      </c>
      <c r="V207" s="91"/>
      <c r="W207" s="91"/>
      <c r="Y207" s="18"/>
    </row>
    <row r="208" spans="5:25" x14ac:dyDescent="0.2">
      <c r="E208" s="114">
        <v>41387</v>
      </c>
      <c r="F208" s="110">
        <v>9.583447840488651E-3</v>
      </c>
      <c r="G208" s="110">
        <v>1.2436607600189914E-2</v>
      </c>
      <c r="H208" s="110">
        <v>6.1275226557988473E-3</v>
      </c>
      <c r="I208" s="110">
        <v>2.2944243838707728E-2</v>
      </c>
      <c r="J208" s="109">
        <v>1.3148523996945032E-2</v>
      </c>
      <c r="K208" s="26">
        <f t="array" ref="K208">SQRT(MMULT(MMULT(TRANSPOSE($A$2:$A$6),MMULT(TRANSPOSE(EXP(F209:$J$516)-1),EXP(F209:$J$516)-1)/COUNTA(J209:$J$516)),$A$2:$A$6))*_xlfn.NORM.S.INV($E$3)</f>
        <v>-1.7288301434006045E-2</v>
      </c>
      <c r="L208">
        <f t="shared" si="9"/>
        <v>0</v>
      </c>
      <c r="M208" s="18">
        <f t="array" ref="M208">SQRT(MMULT(MMULT(TRANSPOSE($A$2:$A$6),MMULT(TRANSPOSE(EXP(F209:J460)-1),EXP(F209:J460)-1)/COUNTA(J209:J460)),$A$2:$A$6))*_xlfn.NORM.S.INV($E$3)</f>
        <v>-1.5595546865727799E-2</v>
      </c>
      <c r="N208">
        <f t="shared" si="10"/>
        <v>0</v>
      </c>
      <c r="O208" s="52">
        <f t="shared" si="11"/>
        <v>1.245075112052722E-2</v>
      </c>
      <c r="P208" s="91">
        <v>9.6295161234698501E-3</v>
      </c>
      <c r="Q208" s="91">
        <v>1.2514263797124281E-2</v>
      </c>
      <c r="R208" s="91">
        <v>6.1463343260983461E-3</v>
      </c>
      <c r="S208" s="91">
        <v>2.3209487723503619E-2</v>
      </c>
      <c r="T208" s="91">
        <v>1.3235345948118038E-2</v>
      </c>
      <c r="U208" s="114">
        <v>41387</v>
      </c>
      <c r="V208" s="91"/>
      <c r="W208" s="91"/>
      <c r="Y208" s="18"/>
    </row>
    <row r="209" spans="5:25" x14ac:dyDescent="0.2">
      <c r="E209" s="114">
        <v>41384</v>
      </c>
      <c r="F209" s="110">
        <v>-1.1941408752229243E-3</v>
      </c>
      <c r="G209" s="110">
        <v>-2.796473828868017E-3</v>
      </c>
      <c r="H209" s="110">
        <v>1.0499590009260013E-3</v>
      </c>
      <c r="I209" s="110">
        <v>1.8280411256679536E-3</v>
      </c>
      <c r="J209" s="109">
        <v>-4.4021372019589916E-3</v>
      </c>
      <c r="K209" s="26">
        <f t="array" ref="K209">SQRT(MMULT(MMULT(TRANSPOSE($A$2:$A$6),MMULT(TRANSPOSE(EXP(F210:$J$516)-1),EXP(F210:$J$516)-1)/COUNTA(J210:$J$516)),$A$2:$A$6))*_xlfn.NORM.S.INV($E$3)</f>
        <v>-1.7315942606008713E-2</v>
      </c>
      <c r="L209">
        <f t="shared" si="9"/>
        <v>0</v>
      </c>
      <c r="M209" s="18">
        <f t="array" ref="M209">SQRT(MMULT(MMULT(TRANSPOSE($A$2:$A$6),MMULT(TRANSPOSE(EXP(F210:J461)-1),EXP(F210:J461)-1)/COUNTA(J210:J461)),$A$2:$A$6))*_xlfn.NORM.S.INV($E$3)</f>
        <v>-1.5630718451269576E-2</v>
      </c>
      <c r="N209">
        <f t="shared" si="10"/>
        <v>0</v>
      </c>
      <c r="O209" s="52">
        <f t="shared" si="11"/>
        <v>-9.8392448295795201E-4</v>
      </c>
      <c r="P209" s="91">
        <v>-1.1934281727252749E-3</v>
      </c>
      <c r="Q209" s="91">
        <v>-2.7925673382449556E-3</v>
      </c>
      <c r="R209" s="91">
        <v>1.050510400843363E-3</v>
      </c>
      <c r="S209" s="91">
        <v>1.8297130114499627E-3</v>
      </c>
      <c r="T209" s="91">
        <v>-4.3924619983843893E-3</v>
      </c>
      <c r="U209" s="114">
        <v>41384</v>
      </c>
      <c r="V209" s="91"/>
      <c r="W209" s="91"/>
      <c r="Y209" s="18"/>
    </row>
    <row r="210" spans="5:25" x14ac:dyDescent="0.2">
      <c r="E210" s="114">
        <v>41383</v>
      </c>
      <c r="F210" s="110">
        <v>1.2433158714928493E-2</v>
      </c>
      <c r="G210" s="110">
        <v>2.027556418396129E-2</v>
      </c>
      <c r="H210" s="110">
        <v>4.7386072083954664E-3</v>
      </c>
      <c r="I210" s="110">
        <v>4.0955873874045368E-3</v>
      </c>
      <c r="J210" s="109">
        <v>2.9296278187916354E-4</v>
      </c>
      <c r="K210" s="26">
        <f t="array" ref="K210">SQRT(MMULT(MMULT(TRANSPOSE($A$2:$A$6),MMULT(TRANSPOSE(EXP(F211:$J$516)-1),EXP(F211:$J$516)-1)/COUNTA(J211:$J$516)),$A$2:$A$6))*_xlfn.NORM.S.INV($E$3)</f>
        <v>-1.7305276270194108E-2</v>
      </c>
      <c r="L210">
        <f t="shared" si="9"/>
        <v>0</v>
      </c>
      <c r="M210" s="18">
        <f t="array" ref="M210">SQRT(MMULT(MMULT(TRANSPOSE($A$2:$A$6),MMULT(TRANSPOSE(EXP(F211:J462)-1),EXP(F211:J462)-1)/COUNTA(J211:J462)),$A$2:$A$6))*_xlfn.NORM.S.INV($E$3)</f>
        <v>-1.5579768995423167E-2</v>
      </c>
      <c r="N210">
        <f t="shared" si="10"/>
        <v>0</v>
      </c>
      <c r="O210" s="52">
        <f t="shared" si="11"/>
        <v>8.7340825012173148E-3</v>
      </c>
      <c r="P210" s="91">
        <v>1.2510771757624717E-2</v>
      </c>
      <c r="Q210" s="91">
        <v>2.0482509714865094E-2</v>
      </c>
      <c r="R210" s="91">
        <v>4.7498521623237089E-3</v>
      </c>
      <c r="S210" s="91">
        <v>4.103985766946705E-3</v>
      </c>
      <c r="T210" s="91">
        <v>2.9300569966594914E-4</v>
      </c>
      <c r="U210" s="114">
        <v>41383</v>
      </c>
      <c r="V210" s="91"/>
      <c r="W210" s="91"/>
      <c r="Y210" s="18"/>
    </row>
    <row r="211" spans="5:25" x14ac:dyDescent="0.2">
      <c r="E211" s="114">
        <v>41382</v>
      </c>
      <c r="F211" s="110">
        <v>-3.6897504072110452E-3</v>
      </c>
      <c r="G211" s="110">
        <v>-2.0459674877626433E-3</v>
      </c>
      <c r="H211" s="110">
        <v>2.5663941459644871E-3</v>
      </c>
      <c r="I211" s="110">
        <v>1.6596900294431594E-3</v>
      </c>
      <c r="J211" s="109">
        <v>-1.5405003964628315E-2</v>
      </c>
      <c r="K211" s="26">
        <f t="array" ref="K211">SQRT(MMULT(MMULT(TRANSPOSE($A$2:$A$6),MMULT(TRANSPOSE(EXP(F212:$J$516)-1),EXP(F212:$J$516)-1)/COUNTA(J212:$J$516)),$A$2:$A$6))*_xlfn.NORM.S.INV($E$3)</f>
        <v>-1.7329694792704121E-2</v>
      </c>
      <c r="L211">
        <f t="shared" si="9"/>
        <v>0</v>
      </c>
      <c r="M211" s="18">
        <f t="array" ref="M211">SQRT(MMULT(MMULT(TRANSPOSE($A$2:$A$6),MMULT(TRANSPOSE(EXP(F212:J463)-1),EXP(F212:J463)-1)/COUNTA(J212:J463)),$A$2:$A$6))*_xlfn.NORM.S.INV($E$3)</f>
        <v>-1.557523963995612E-2</v>
      </c>
      <c r="N211">
        <f t="shared" si="10"/>
        <v>0</v>
      </c>
      <c r="O211" s="52">
        <f t="shared" si="11"/>
        <v>-2.7699513617257332E-3</v>
      </c>
      <c r="P211" s="91">
        <v>-3.6829516426625242E-3</v>
      </c>
      <c r="Q211" s="91">
        <v>-2.043875922949856E-3</v>
      </c>
      <c r="R211" s="91">
        <v>2.5696901544365325E-3</v>
      </c>
      <c r="S211" s="91">
        <v>1.6610680772120023E-3</v>
      </c>
      <c r="T211" s="91">
        <v>-1.5286953855910612E-2</v>
      </c>
      <c r="U211" s="114">
        <v>41382</v>
      </c>
      <c r="V211" s="91"/>
      <c r="W211" s="91"/>
      <c r="Y211" s="18"/>
    </row>
    <row r="212" spans="5:25" x14ac:dyDescent="0.2">
      <c r="E212" s="114">
        <v>41381</v>
      </c>
      <c r="F212" s="110">
        <v>-4.451630679556064E-3</v>
      </c>
      <c r="G212" s="110">
        <v>-1.3324042187175891E-3</v>
      </c>
      <c r="H212" s="110">
        <v>7.2067529901890318E-3</v>
      </c>
      <c r="I212" s="110">
        <v>-4.1813392814729752E-4</v>
      </c>
      <c r="J212" s="109">
        <v>-1.0329850979976423E-2</v>
      </c>
      <c r="K212" s="26">
        <f t="array" ref="K212">SQRT(MMULT(MMULT(TRANSPOSE($A$2:$A$6),MMULT(TRANSPOSE(EXP(F213:$J$516)-1),EXP(F213:$J$516)-1)/COUNTA(J213:$J$516)),$A$2:$A$6))*_xlfn.NORM.S.INV($E$3)</f>
        <v>-1.7357546294764704E-2</v>
      </c>
      <c r="L212">
        <f t="shared" si="9"/>
        <v>0</v>
      </c>
      <c r="M212" s="18">
        <f t="array" ref="M212">SQRT(MMULT(MMULT(TRANSPOSE($A$2:$A$6),MMULT(TRANSPOSE(EXP(F213:J464)-1),EXP(F213:J464)-1)/COUNTA(J213:J464)),$A$2:$A$6))*_xlfn.NORM.S.INV($E$3)</f>
        <v>-1.5588609431269232E-2</v>
      </c>
      <c r="N212">
        <f t="shared" si="10"/>
        <v>0</v>
      </c>
      <c r="O212" s="52">
        <f t="shared" si="11"/>
        <v>-1.1065345295345442E-3</v>
      </c>
      <c r="P212" s="91">
        <v>-4.4417368583598016E-3</v>
      </c>
      <c r="Q212" s="91">
        <v>-1.3315169623216994E-3</v>
      </c>
      <c r="R212" s="91">
        <v>7.2327841302788354E-3</v>
      </c>
      <c r="S212" s="91">
        <v>-4.1804652233923267E-4</v>
      </c>
      <c r="T212" s="91">
        <v>-1.0276681305103841E-2</v>
      </c>
      <c r="U212" s="114">
        <v>41381</v>
      </c>
      <c r="V212" s="91"/>
      <c r="W212" s="91"/>
      <c r="Y212" s="18"/>
    </row>
    <row r="213" spans="5:25" x14ac:dyDescent="0.2">
      <c r="E213" s="114">
        <v>41380</v>
      </c>
      <c r="F213" s="110">
        <v>5.5146287587343173E-3</v>
      </c>
      <c r="G213" s="110">
        <v>1.295310298000534E-2</v>
      </c>
      <c r="H213" s="110">
        <v>4.5020773149839896E-3</v>
      </c>
      <c r="I213" s="110">
        <v>1.6390731611743928E-2</v>
      </c>
      <c r="J213" s="109">
        <v>1.1423152444301728E-3</v>
      </c>
      <c r="K213" s="26">
        <f t="array" ref="K213">SQRT(MMULT(MMULT(TRANSPOSE($A$2:$A$6),MMULT(TRANSPOSE(EXP(F214:$J$516)-1),EXP(F214:$J$516)-1)/COUNTA(J214:$J$516)),$A$2:$A$6))*_xlfn.NORM.S.INV($E$3)</f>
        <v>-1.7351924647371925E-2</v>
      </c>
      <c r="L213">
        <f t="shared" si="9"/>
        <v>0</v>
      </c>
      <c r="M213" s="18">
        <f t="array" ref="M213">SQRT(MMULT(MMULT(TRANSPOSE($A$2:$A$6),MMULT(TRANSPOSE(EXP(F214:J465)-1),EXP(F214:J465)-1)/COUNTA(J214:J465)),$A$2:$A$6))*_xlfn.NORM.S.INV($E$3)</f>
        <v>-1.5545474154282084E-2</v>
      </c>
      <c r="N213">
        <f t="shared" si="10"/>
        <v>0</v>
      </c>
      <c r="O213" s="52">
        <f t="shared" si="11"/>
        <v>8.1605985915821945E-3</v>
      </c>
      <c r="P213" s="91">
        <v>5.5298623135007219E-3</v>
      </c>
      <c r="Q213" s="91">
        <v>1.3037357812565098E-2</v>
      </c>
      <c r="R213" s="91">
        <v>4.5122268907344942E-3</v>
      </c>
      <c r="S213" s="91">
        <v>1.6525796581975394E-2</v>
      </c>
      <c r="T213" s="91">
        <v>1.1429679349914679E-3</v>
      </c>
      <c r="U213" s="114">
        <v>41380</v>
      </c>
      <c r="V213" s="91"/>
      <c r="W213" s="91"/>
      <c r="Y213" s="18"/>
    </row>
    <row r="214" spans="5:25" x14ac:dyDescent="0.2">
      <c r="E214" s="114">
        <v>41376</v>
      </c>
      <c r="F214" s="110">
        <v>-5.3029456424181134E-3</v>
      </c>
      <c r="G214" s="110">
        <v>-2.2453034000566078E-3</v>
      </c>
      <c r="H214" s="110">
        <v>-3.8166994876852422E-3</v>
      </c>
      <c r="I214" s="110">
        <v>-9.2240824766493792E-4</v>
      </c>
      <c r="J214" s="109">
        <v>-1.3061087861025033E-2</v>
      </c>
      <c r="K214" s="26">
        <f t="array" ref="K214">SQRT(MMULT(MMULT(TRANSPOSE($A$2:$A$6),MMULT(TRANSPOSE(EXP(F215:$J$516)-1),EXP(F215:$J$516)-1)/COUNTA(J215:$J$516)),$A$2:$A$6))*_xlfn.NORM.S.INV($E$3)</f>
        <v>-1.7368897273380063E-2</v>
      </c>
      <c r="L214">
        <f t="shared" si="9"/>
        <v>0</v>
      </c>
      <c r="M214" s="18">
        <f t="array" ref="M214">SQRT(MMULT(MMULT(TRANSPOSE($A$2:$A$6),MMULT(TRANSPOSE(EXP(F215:J466)-1),EXP(F215:J466)-1)/COUNTA(J215:J466)),$A$2:$A$6))*_xlfn.NORM.S.INV($E$3)</f>
        <v>-1.5529766570682293E-2</v>
      </c>
      <c r="N214">
        <f t="shared" si="10"/>
        <v>0</v>
      </c>
      <c r="O214" s="52">
        <f t="shared" si="11"/>
        <v>-4.7696771418997679E-3</v>
      </c>
      <c r="P214" s="91">
        <v>-5.2889098474875329E-3</v>
      </c>
      <c r="Q214" s="91">
        <v>-2.2427845918929767E-3</v>
      </c>
      <c r="R214" s="91">
        <v>-3.8094251477948093E-3</v>
      </c>
      <c r="S214" s="91">
        <v>-9.2198295995027379E-4</v>
      </c>
      <c r="T214" s="91">
        <v>-1.2976161996445912E-2</v>
      </c>
      <c r="U214" s="114">
        <v>41376</v>
      </c>
      <c r="V214" s="91"/>
      <c r="W214" s="91"/>
      <c r="Y214" s="18"/>
    </row>
    <row r="215" spans="5:25" x14ac:dyDescent="0.2">
      <c r="E215" s="114">
        <v>41375</v>
      </c>
      <c r="F215" s="110">
        <v>1.1993053202646118E-3</v>
      </c>
      <c r="G215" s="110">
        <v>-5.7251675128934306E-3</v>
      </c>
      <c r="H215" s="110">
        <v>4.5714138835362014E-4</v>
      </c>
      <c r="I215" s="110">
        <v>1.1774580129273655E-3</v>
      </c>
      <c r="J215" s="109">
        <v>2.2594334696982013E-3</v>
      </c>
      <c r="K215" s="26">
        <f t="array" ref="K215">SQRT(MMULT(MMULT(TRANSPOSE($A$2:$A$6),MMULT(TRANSPOSE(EXP(F216:$J$516)-1),EXP(F216:$J$516)-1)/COUNTA(J216:$J$516)),$A$2:$A$6))*_xlfn.NORM.S.INV($E$3)</f>
        <v>-1.7397669401653652E-2</v>
      </c>
      <c r="L215">
        <f t="shared" si="9"/>
        <v>0</v>
      </c>
      <c r="M215" s="18">
        <f t="array" ref="M215">SQRT(MMULT(MMULT(TRANSPOSE($A$2:$A$6),MMULT(TRANSPOSE(EXP(F216:J467)-1),EXP(F216:J467)-1)/COUNTA(J216:J467)),$A$2:$A$6))*_xlfn.NORM.S.INV($E$3)</f>
        <v>-1.5581921084566295E-2</v>
      </c>
      <c r="N215">
        <f t="shared" si="10"/>
        <v>0</v>
      </c>
      <c r="O215" s="52">
        <f t="shared" si="11"/>
        <v>-3.2901704807308124E-4</v>
      </c>
      <c r="P215" s="91">
        <v>1.2000247744765602E-3</v>
      </c>
      <c r="Q215" s="91">
        <v>-5.7088099728080932E-3</v>
      </c>
      <c r="R215" s="91">
        <v>4.5724589340201405E-4</v>
      </c>
      <c r="S215" s="91">
        <v>1.1781514887663214E-3</v>
      </c>
      <c r="T215" s="91">
        <v>2.2619879130028053E-3</v>
      </c>
      <c r="U215" s="114">
        <v>41375</v>
      </c>
      <c r="V215" s="91"/>
      <c r="W215" s="91"/>
      <c r="Y215" s="18"/>
    </row>
    <row r="216" spans="5:25" x14ac:dyDescent="0.2">
      <c r="E216" s="114">
        <v>41374</v>
      </c>
      <c r="F216" s="110">
        <v>-1.0814587081279315E-2</v>
      </c>
      <c r="G216" s="110">
        <v>-1.8713840349562914E-3</v>
      </c>
      <c r="H216" s="110">
        <v>9.3423352173157437E-3</v>
      </c>
      <c r="I216" s="110">
        <v>-1.6746812768408787E-3</v>
      </c>
      <c r="J216" s="109">
        <v>7.947710396417406E-3</v>
      </c>
      <c r="K216" s="26">
        <f t="array" ref="K216">SQRT(MMULT(MMULT(TRANSPOSE($A$2:$A$6),MMULT(TRANSPOSE(EXP(F217:$J$516)-1),EXP(F217:$J$516)-1)/COUNTA(J217:$J$516)),$A$2:$A$6))*_xlfn.NORM.S.INV($E$3)</f>
        <v>-1.7426065978882507E-2</v>
      </c>
      <c r="L216">
        <f t="shared" si="9"/>
        <v>0</v>
      </c>
      <c r="M216" s="18">
        <f t="array" ref="M216">SQRT(MMULT(MMULT(TRANSPOSE($A$2:$A$6),MMULT(TRANSPOSE(EXP(F217:J468)-1),EXP(F217:J468)-1)/COUNTA(J217:J468)),$A$2:$A$6))*_xlfn.NORM.S.INV($E$3)</f>
        <v>-1.5650764652651531E-2</v>
      </c>
      <c r="N216">
        <f t="shared" si="10"/>
        <v>0</v>
      </c>
      <c r="O216" s="52">
        <f t="shared" si="11"/>
        <v>1.0543744998995554E-3</v>
      </c>
      <c r="P216" s="91">
        <v>-1.075631966956947E-2</v>
      </c>
      <c r="Q216" s="91">
        <v>-1.869634087631189E-3</v>
      </c>
      <c r="R216" s="91">
        <v>9.3861110476018972E-3</v>
      </c>
      <c r="S216" s="91">
        <v>-1.6732797806137123E-3</v>
      </c>
      <c r="T216" s="91">
        <v>7.9793772841818544E-3</v>
      </c>
      <c r="U216" s="114">
        <v>41374</v>
      </c>
      <c r="V216" s="91"/>
      <c r="W216" s="91"/>
      <c r="Y216" s="18"/>
    </row>
    <row r="217" spans="5:25" x14ac:dyDescent="0.2">
      <c r="E217" s="114">
        <v>41373</v>
      </c>
      <c r="F217" s="110">
        <v>-1.1867481461276127E-3</v>
      </c>
      <c r="G217" s="110">
        <v>7.125909948338707E-4</v>
      </c>
      <c r="H217" s="110">
        <v>1.5385496050807353E-4</v>
      </c>
      <c r="I217" s="110">
        <v>7.2750092606187387E-5</v>
      </c>
      <c r="J217" s="109">
        <v>6.8630954830947053E-3</v>
      </c>
      <c r="K217" s="26">
        <f t="array" ref="K217">SQRT(MMULT(MMULT(TRANSPOSE($A$2:$A$6),MMULT(TRANSPOSE(EXP(F218:$J$516)-1),EXP(F218:$J$516)-1)/COUNTA(J218:$J$516)),$A$2:$A$6))*_xlfn.NORM.S.INV($E$3)</f>
        <v>-1.7454477765834961E-2</v>
      </c>
      <c r="L217">
        <f t="shared" si="9"/>
        <v>0</v>
      </c>
      <c r="M217" s="18">
        <f t="array" ref="M217">SQRT(MMULT(MMULT(TRANSPOSE($A$2:$A$6),MMULT(TRANSPOSE(EXP(F218:J469)-1),EXP(F218:J469)-1)/COUNTA(J218:J469)),$A$2:$A$6))*_xlfn.NORM.S.INV($E$3)</f>
        <v>-1.5650245892230973E-2</v>
      </c>
      <c r="N217">
        <f t="shared" si="10"/>
        <v>0</v>
      </c>
      <c r="O217" s="52">
        <f t="shared" si="11"/>
        <v>1.1656392016051976E-3</v>
      </c>
      <c r="P217" s="91">
        <v>-1.1860442390274617E-3</v>
      </c>
      <c r="Q217" s="91">
        <v>7.1284494811485466E-4</v>
      </c>
      <c r="R217" s="91">
        <v>1.5386679678952575E-4</v>
      </c>
      <c r="S217" s="91">
        <v>7.2752738958348218E-5</v>
      </c>
      <c r="T217" s="91">
        <v>6.8867004931469911E-3</v>
      </c>
      <c r="U217" s="114">
        <v>41373</v>
      </c>
      <c r="V217" s="91"/>
      <c r="W217" s="91"/>
      <c r="Y217" s="18"/>
    </row>
    <row r="218" spans="5:25" x14ac:dyDescent="0.2">
      <c r="E218" s="114">
        <v>41370</v>
      </c>
      <c r="F218" s="110">
        <v>-2.2300110855431672E-3</v>
      </c>
      <c r="G218" s="110">
        <v>-1.6914013101734572E-3</v>
      </c>
      <c r="H218" s="110">
        <v>-1.4608698169685931E-3</v>
      </c>
      <c r="I218" s="110">
        <v>-3.884936686505548E-3</v>
      </c>
      <c r="J218" s="109">
        <v>3.4493095076798511E-3</v>
      </c>
      <c r="K218" s="26">
        <f t="array" ref="K218">SQRT(MMULT(MMULT(TRANSPOSE($A$2:$A$6),MMULT(TRANSPOSE(EXP(F219:$J$516)-1),EXP(F219:$J$516)-1)/COUNTA(J219:$J$516)),$A$2:$A$6))*_xlfn.NORM.S.INV($E$3)</f>
        <v>-1.7482930043898802E-2</v>
      </c>
      <c r="L218">
        <f t="shared" si="9"/>
        <v>0</v>
      </c>
      <c r="M218" s="18">
        <f t="array" ref="M218">SQRT(MMULT(MMULT(TRANSPOSE($A$2:$A$6),MMULT(TRANSPOSE(EXP(F219:J470)-1),EXP(F219:J470)-1)/COUNTA(J219:J470)),$A$2:$A$6))*_xlfn.NORM.S.INV($E$3)</f>
        <v>-1.5675398570988708E-2</v>
      </c>
      <c r="N218">
        <f t="shared" si="10"/>
        <v>0</v>
      </c>
      <c r="O218" s="52">
        <f t="shared" si="11"/>
        <v>-1.2482362796107961E-3</v>
      </c>
      <c r="P218" s="91">
        <v>-2.2275264580811083E-3</v>
      </c>
      <c r="Q218" s="91">
        <v>-1.6899716971074952E-3</v>
      </c>
      <c r="R218" s="91">
        <v>-1.4598032660847471E-3</v>
      </c>
      <c r="S218" s="91">
        <v>-3.8774000828779576E-3</v>
      </c>
      <c r="T218" s="91">
        <v>3.4552652214510093E-3</v>
      </c>
      <c r="U218" s="114">
        <v>41370</v>
      </c>
      <c r="V218" s="91"/>
      <c r="W218" s="91"/>
      <c r="Y218" s="18"/>
    </row>
    <row r="219" spans="5:25" x14ac:dyDescent="0.2">
      <c r="E219" s="114">
        <v>41369</v>
      </c>
      <c r="F219" s="110">
        <v>-2.502606770463653E-3</v>
      </c>
      <c r="G219" s="110">
        <v>3.2071662757587605E-3</v>
      </c>
      <c r="H219" s="110">
        <v>-1.9958183408681114E-3</v>
      </c>
      <c r="I219" s="110">
        <v>-4.2547997904485131E-3</v>
      </c>
      <c r="J219" s="109">
        <v>4.0391566496386045E-3</v>
      </c>
      <c r="K219" s="26">
        <f t="array" ref="K219">SQRT(MMULT(MMULT(TRANSPOSE($A$2:$A$6),MMULT(TRANSPOSE(EXP(F220:$J$516)-1),EXP(F220:$J$516)-1)/COUNTA(J220:$J$516)),$A$2:$A$6))*_xlfn.NORM.S.INV($E$3)</f>
        <v>-1.7512285293279351E-2</v>
      </c>
      <c r="L219">
        <f t="shared" si="9"/>
        <v>0</v>
      </c>
      <c r="M219" s="18">
        <f t="array" ref="M219">SQRT(MMULT(MMULT(TRANSPOSE($A$2:$A$6),MMULT(TRANSPOSE(EXP(F220:J471)-1),EXP(F220:J471)-1)/COUNTA(J220:J471)),$A$2:$A$6))*_xlfn.NORM.S.INV($E$3)</f>
        <v>-1.5717824892475727E-2</v>
      </c>
      <c r="N219">
        <f t="shared" si="10"/>
        <v>0</v>
      </c>
      <c r="O219" s="52">
        <f t="shared" si="11"/>
        <v>-3.1784549337297559E-4</v>
      </c>
      <c r="P219" s="91">
        <v>-2.4994778608276036E-3</v>
      </c>
      <c r="Q219" s="91">
        <v>3.212314736037003E-3</v>
      </c>
      <c r="R219" s="91">
        <v>-1.9938280197698832E-3</v>
      </c>
      <c r="S219" s="91">
        <v>-4.2457609538442131E-3</v>
      </c>
      <c r="T219" s="91">
        <v>4.0473250369545966E-3</v>
      </c>
      <c r="U219" s="114">
        <v>41369</v>
      </c>
      <c r="V219" s="91"/>
      <c r="W219" s="91"/>
      <c r="Y219" s="18"/>
    </row>
    <row r="220" spans="5:25" x14ac:dyDescent="0.2">
      <c r="E220" s="114">
        <v>41368</v>
      </c>
      <c r="F220" s="110">
        <v>-5.1942038193522775E-3</v>
      </c>
      <c r="G220" s="110">
        <v>1.7861288804130217E-3</v>
      </c>
      <c r="H220" s="110">
        <v>8.6255674288726325E-3</v>
      </c>
      <c r="I220" s="110">
        <v>-3.7936083599181317E-3</v>
      </c>
      <c r="J220" s="109">
        <v>-5.7654194167270512E-3</v>
      </c>
      <c r="K220" s="26">
        <f t="array" ref="K220">SQRT(MMULT(MMULT(TRANSPOSE($A$2:$A$6),MMULT(TRANSPOSE(EXP(F221:$J$516)-1),EXP(F221:$J$516)-1)/COUNTA(J221:$J$516)),$A$2:$A$6))*_xlfn.NORM.S.INV($E$3)</f>
        <v>-1.7541841367845618E-2</v>
      </c>
      <c r="L220">
        <f t="shared" si="9"/>
        <v>0</v>
      </c>
      <c r="M220" s="18">
        <f t="array" ref="M220">SQRT(MMULT(MMULT(TRANSPOSE($A$2:$A$6),MMULT(TRANSPOSE(EXP(F221:J472)-1),EXP(F221:J472)-1)/COUNTA(J221:J472)),$A$2:$A$6))*_xlfn.NORM.S.INV($E$3)</f>
        <v>-1.5757623032572984E-2</v>
      </c>
      <c r="N220">
        <f t="shared" si="10"/>
        <v>0</v>
      </c>
      <c r="O220" s="52">
        <f t="shared" si="11"/>
        <v>-3.2371738415940595E-5</v>
      </c>
      <c r="P220" s="91">
        <v>-5.1807372687854292E-3</v>
      </c>
      <c r="Q220" s="91">
        <v>1.7877249587274768E-3</v>
      </c>
      <c r="R220" s="91">
        <v>8.6628748242791875E-3</v>
      </c>
      <c r="S220" s="91">
        <v>-3.7864217183639637E-3</v>
      </c>
      <c r="T220" s="91">
        <v>-5.7488312806993624E-3</v>
      </c>
      <c r="U220" s="114">
        <v>41368</v>
      </c>
      <c r="V220" s="91"/>
      <c r="W220" s="91"/>
      <c r="Y220" s="18"/>
    </row>
    <row r="221" spans="5:25" x14ac:dyDescent="0.2">
      <c r="E221" s="114">
        <v>41367</v>
      </c>
      <c r="F221" s="110">
        <v>7.4183076603610608E-3</v>
      </c>
      <c r="G221" s="110">
        <v>-1.3373022251974094E-3</v>
      </c>
      <c r="H221" s="110">
        <v>-2.472109541960562E-3</v>
      </c>
      <c r="I221" s="110">
        <v>-4.7575649313129674E-3</v>
      </c>
      <c r="J221" s="109">
        <v>1.12734034443694E-2</v>
      </c>
      <c r="K221" s="26">
        <f t="array" ref="K221">SQRT(MMULT(MMULT(TRANSPOSE($A$2:$A$6),MMULT(TRANSPOSE(EXP(F222:$J$516)-1),EXP(F222:$J$516)-1)/COUNTA(J222:$J$516)),$A$2:$A$6))*_xlfn.NORM.S.INV($E$3)</f>
        <v>-1.7570370459799079E-2</v>
      </c>
      <c r="L221">
        <f t="shared" si="9"/>
        <v>0</v>
      </c>
      <c r="M221" s="18">
        <f t="array" ref="M221">SQRT(MMULT(MMULT(TRANSPOSE($A$2:$A$6),MMULT(TRANSPOSE(EXP(F222:J473)-1),EXP(F222:J473)-1)/COUNTA(J222:J473)),$A$2:$A$6))*_xlfn.NORM.S.INV($E$3)</f>
        <v>-1.5819542302354179E-2</v>
      </c>
      <c r="N221">
        <f t="shared" si="10"/>
        <v>0</v>
      </c>
      <c r="O221" s="52">
        <f t="shared" si="11"/>
        <v>1.501980606416087E-3</v>
      </c>
      <c r="P221" s="91">
        <v>7.4458914708437351E-3</v>
      </c>
      <c r="Q221" s="91">
        <v>-1.3364084350435679E-3</v>
      </c>
      <c r="R221" s="91">
        <v>-2.469056395589142E-3</v>
      </c>
      <c r="S221" s="91">
        <v>-4.7462656454059227E-3</v>
      </c>
      <c r="T221" s="91">
        <v>1.1337187720259712E-2</v>
      </c>
      <c r="U221" s="114">
        <v>41367</v>
      </c>
      <c r="V221" s="91"/>
      <c r="W221" s="91"/>
      <c r="Y221" s="18"/>
    </row>
    <row r="222" spans="5:25" x14ac:dyDescent="0.2">
      <c r="E222" s="114">
        <v>41366</v>
      </c>
      <c r="F222" s="110">
        <v>2.7850292945479153E-4</v>
      </c>
      <c r="G222" s="110">
        <v>-2.0471709263138595E-3</v>
      </c>
      <c r="H222" s="110">
        <v>0</v>
      </c>
      <c r="I222" s="110">
        <v>1.077875813296259E-2</v>
      </c>
      <c r="J222" s="109">
        <v>-3.4822363541610313E-3</v>
      </c>
      <c r="K222" s="26">
        <f t="array" ref="K222">SQRT(MMULT(MMULT(TRANSPOSE($A$2:$A$6),MMULT(TRANSPOSE(EXP(F223:$J$516)-1),EXP(F223:$J$516)-1)/COUNTA(J223:$J$516)),$A$2:$A$6))*_xlfn.NORM.S.INV($E$3)</f>
        <v>-1.7599744785490853E-2</v>
      </c>
      <c r="L222">
        <f t="shared" si="9"/>
        <v>0</v>
      </c>
      <c r="M222" s="18">
        <f t="array" ref="M222">SQRT(MMULT(MMULT(TRANSPOSE($A$2:$A$6),MMULT(TRANSPOSE(EXP(F223:J474)-1),EXP(F223:J474)-1)/COUNTA(J223:J474)),$A$2:$A$6))*_xlfn.NORM.S.INV($E$3)</f>
        <v>-1.5818916811277568E-2</v>
      </c>
      <c r="N222">
        <f t="shared" si="10"/>
        <v>0</v>
      </c>
      <c r="O222" s="52">
        <f t="shared" si="11"/>
        <v>9.5994040297198158E-4</v>
      </c>
      <c r="P222" s="91">
        <v>2.785417149961944E-4</v>
      </c>
      <c r="Q222" s="91">
        <v>-2.0450769010993408E-3</v>
      </c>
      <c r="R222" s="91">
        <v>0</v>
      </c>
      <c r="S222" s="91">
        <v>1.0837058225654728E-2</v>
      </c>
      <c r="T222" s="91">
        <v>-3.4761804006078201E-3</v>
      </c>
      <c r="U222" s="114">
        <v>41366</v>
      </c>
      <c r="V222" s="91"/>
      <c r="W222" s="91"/>
      <c r="Y222" s="18"/>
    </row>
    <row r="223" spans="5:25" x14ac:dyDescent="0.2">
      <c r="E223" s="114">
        <v>41363</v>
      </c>
      <c r="F223" s="110">
        <v>-1.8774331081425647E-3</v>
      </c>
      <c r="G223" s="110">
        <v>-1.7764498941223144E-3</v>
      </c>
      <c r="H223" s="110">
        <v>2.2400112259927558E-3</v>
      </c>
      <c r="I223" s="110">
        <v>-2.3358612987250992E-3</v>
      </c>
      <c r="J223" s="109">
        <v>0</v>
      </c>
      <c r="K223" s="26">
        <f t="array" ref="K223">SQRT(MMULT(MMULT(TRANSPOSE($A$2:$A$6),MMULT(TRANSPOSE(EXP(F224:$J$516)-1),EXP(F224:$J$516)-1)/COUNTA(J224:$J$516)),$A$2:$A$6))*_xlfn.NORM.S.INV($E$3)</f>
        <v>-1.7629572131890616E-2</v>
      </c>
      <c r="L223">
        <f t="shared" si="9"/>
        <v>0</v>
      </c>
      <c r="M223" s="18">
        <f t="array" ref="M223">SQRT(MMULT(MMULT(TRANSPOSE($A$2:$A$6),MMULT(TRANSPOSE(EXP(F224:J475)-1),EXP(F224:J475)-1)/COUNTA(J224:J475)),$A$2:$A$6))*_xlfn.NORM.S.INV($E$3)</f>
        <v>-1.5837515366746924E-2</v>
      </c>
      <c r="N223">
        <f t="shared" si="10"/>
        <v>0</v>
      </c>
      <c r="O223" s="52">
        <f t="shared" si="11"/>
        <v>-5.8742684916167408E-4</v>
      </c>
      <c r="P223" s="91">
        <v>-1.8756718330026345E-3</v>
      </c>
      <c r="Q223" s="91">
        <v>-1.774872940940142E-3</v>
      </c>
      <c r="R223" s="91">
        <v>2.2425219254540441E-3</v>
      </c>
      <c r="S223" s="91">
        <v>-2.3331352976548869E-3</v>
      </c>
      <c r="T223" s="91">
        <v>0</v>
      </c>
      <c r="U223" s="114">
        <v>41363</v>
      </c>
      <c r="V223" s="91"/>
      <c r="W223" s="91"/>
      <c r="Y223" s="18"/>
    </row>
    <row r="224" spans="5:25" x14ac:dyDescent="0.2">
      <c r="E224" s="114">
        <v>41362</v>
      </c>
      <c r="F224" s="110">
        <v>-1.3192055725768795E-3</v>
      </c>
      <c r="G224" s="110">
        <v>5.428640009558448E-3</v>
      </c>
      <c r="H224" s="110">
        <v>3.7187251378401525E-3</v>
      </c>
      <c r="I224" s="110">
        <v>1.0827645699361722E-4</v>
      </c>
      <c r="J224" s="109">
        <v>2.610417736288151E-3</v>
      </c>
      <c r="K224" s="26">
        <f t="array" ref="K224">SQRT(MMULT(MMULT(TRANSPOSE($A$2:$A$6),MMULT(TRANSPOSE(EXP(F225:$J$516)-1),EXP(F225:$J$516)-1)/COUNTA(J225:$J$516)),$A$2:$A$6))*_xlfn.NORM.S.INV($E$3)</f>
        <v>-1.7656822198509014E-2</v>
      </c>
      <c r="L224">
        <f t="shared" si="9"/>
        <v>0</v>
      </c>
      <c r="M224" s="18">
        <f t="array" ref="M224">SQRT(MMULT(MMULT(TRANSPOSE($A$2:$A$6),MMULT(TRANSPOSE(EXP(F225:J476)-1),EXP(F225:J476)-1)/COUNTA(J225:J476)),$A$2:$A$6))*_xlfn.NORM.S.INV($E$3)</f>
        <v>-1.5851222197644413E-2</v>
      </c>
      <c r="N224">
        <f t="shared" si="10"/>
        <v>0</v>
      </c>
      <c r="O224" s="52">
        <f t="shared" si="11"/>
        <v>2.3555015406302783E-3</v>
      </c>
      <c r="P224" s="91">
        <v>-1.3183358034156711E-3</v>
      </c>
      <c r="Q224" s="91">
        <v>5.4434017757514219E-3</v>
      </c>
      <c r="R224" s="91">
        <v>3.7256481751297699E-3</v>
      </c>
      <c r="S224" s="91">
        <v>1.0828231910076092E-4</v>
      </c>
      <c r="T224" s="91">
        <v>2.6138278432894513E-3</v>
      </c>
      <c r="U224" s="114">
        <v>41362</v>
      </c>
      <c r="V224" s="91"/>
      <c r="W224" s="91"/>
      <c r="Y224" s="18"/>
    </row>
    <row r="225" spans="5:25" x14ac:dyDescent="0.2">
      <c r="E225" s="114">
        <v>41361</v>
      </c>
      <c r="F225" s="110">
        <v>2.222559061454478E-3</v>
      </c>
      <c r="G225" s="110">
        <v>-3.6521901154362522E-3</v>
      </c>
      <c r="H225" s="110">
        <v>-4.723441352505086E-3</v>
      </c>
      <c r="I225" s="110">
        <v>1.2697380323555505E-2</v>
      </c>
      <c r="J225" s="109">
        <v>1.4923624101291971E-2</v>
      </c>
      <c r="K225" s="26">
        <f t="array" ref="K225">SQRT(MMULT(MMULT(TRANSPOSE($A$2:$A$6),MMULT(TRANSPOSE(EXP(F226:$J$516)-1),EXP(F226:$J$516)-1)/COUNTA(J226:$J$516)),$A$2:$A$6))*_xlfn.NORM.S.INV($E$3)</f>
        <v>-1.7681489243598886E-2</v>
      </c>
      <c r="L225">
        <f t="shared" si="9"/>
        <v>0</v>
      </c>
      <c r="M225" s="18">
        <f t="array" ref="M225">SQRT(MMULT(MMULT(TRANSPOSE($A$2:$A$6),MMULT(TRANSPOSE(EXP(F226:J477)-1),EXP(F226:J477)-1)/COUNTA(J226:J477)),$A$2:$A$6))*_xlfn.NORM.S.INV($E$3)</f>
        <v>-1.5975793645383426E-2</v>
      </c>
      <c r="N225">
        <f t="shared" si="10"/>
        <v>0</v>
      </c>
      <c r="O225" s="52">
        <f t="shared" si="11"/>
        <v>3.2765548401730259E-3</v>
      </c>
      <c r="P225" s="91">
        <v>2.2250307766837896E-3</v>
      </c>
      <c r="Q225" s="91">
        <v>-3.6455289808273728E-3</v>
      </c>
      <c r="R225" s="91">
        <v>-4.7123034467152491E-3</v>
      </c>
      <c r="S225" s="91">
        <v>1.2778334328840568E-2</v>
      </c>
      <c r="T225" s="91">
        <v>1.5035537403761623E-2</v>
      </c>
      <c r="U225" s="114">
        <v>41361</v>
      </c>
      <c r="V225" s="91"/>
      <c r="W225" s="91"/>
      <c r="Y225" s="18"/>
    </row>
    <row r="226" spans="5:25" x14ac:dyDescent="0.2">
      <c r="E226" s="114">
        <v>41360</v>
      </c>
      <c r="F226" s="110">
        <v>2.0514974648294094E-2</v>
      </c>
      <c r="G226" s="110">
        <v>4.7237025329284581E-3</v>
      </c>
      <c r="H226" s="110">
        <v>-3.0903123624604321E-4</v>
      </c>
      <c r="I226" s="110">
        <v>1.7190289780479749E-3</v>
      </c>
      <c r="J226" s="109">
        <v>5.0243760684146668E-3</v>
      </c>
      <c r="K226" s="26">
        <f t="array" ref="K226">SQRT(MMULT(MMULT(TRANSPOSE($A$2:$A$6),MMULT(TRANSPOSE(EXP(F227:$J$516)-1),EXP(F227:$J$516)-1)/COUNTA(J227:$J$516)),$A$2:$A$6))*_xlfn.NORM.S.INV($E$3)</f>
        <v>-1.769384090438483E-2</v>
      </c>
      <c r="L226">
        <f t="shared" si="9"/>
        <v>0</v>
      </c>
      <c r="M226" s="18">
        <f t="array" ref="M226">SQRT(MMULT(MMULT(TRANSPOSE($A$2:$A$6),MMULT(TRANSPOSE(EXP(F227:J478)-1),EXP(F227:J478)-1)/COUNTA(J227:J478)),$A$2:$A$6))*_xlfn.NORM.S.INV($E$3)</f>
        <v>-1.6048758599553296E-2</v>
      </c>
      <c r="N226">
        <f t="shared" si="10"/>
        <v>0</v>
      </c>
      <c r="O226" s="52">
        <f t="shared" si="11"/>
        <v>5.8612452157932853E-3</v>
      </c>
      <c r="P226" s="91">
        <v>2.0726853154380498E-2</v>
      </c>
      <c r="Q226" s="91">
        <v>4.7348768034534139E-3</v>
      </c>
      <c r="R226" s="91">
        <v>-3.0898349101193823E-4</v>
      </c>
      <c r="S226" s="91">
        <v>1.7205073553647754E-3</v>
      </c>
      <c r="T226" s="91">
        <v>5.0370194119551126E-3</v>
      </c>
      <c r="U226" s="114">
        <v>41360</v>
      </c>
      <c r="V226" s="91"/>
      <c r="W226" s="91"/>
      <c r="Y226" s="18"/>
    </row>
    <row r="227" spans="5:25" x14ac:dyDescent="0.2">
      <c r="E227" s="114">
        <v>41359</v>
      </c>
      <c r="F227" s="110">
        <v>1.7052150218475213E-3</v>
      </c>
      <c r="G227" s="110">
        <v>-3.5745290520910696E-4</v>
      </c>
      <c r="H227" s="110">
        <v>1.159189354479714E-3</v>
      </c>
      <c r="I227" s="110">
        <v>6.2181394163916808E-3</v>
      </c>
      <c r="J227" s="109">
        <v>-8.8835295396906273E-4</v>
      </c>
      <c r="K227" s="26">
        <f t="array" ref="K227">SQRT(MMULT(MMULT(TRANSPOSE($A$2:$A$6),MMULT(TRANSPOSE(EXP(F228:$J$516)-1),EXP(F228:$J$516)-1)/COUNTA(J228:$J$516)),$A$2:$A$6))*_xlfn.NORM.S.INV($E$3)</f>
        <v>-1.772325328276585E-2</v>
      </c>
      <c r="L227">
        <f t="shared" si="9"/>
        <v>0</v>
      </c>
      <c r="M227" s="18">
        <f t="array" ref="M227">SQRT(MMULT(MMULT(TRANSPOSE($A$2:$A$6),MMULT(TRANSPOSE(EXP(F228:J479)-1),EXP(F228:J479)-1)/COUNTA(J228:J479)),$A$2:$A$6))*_xlfn.NORM.S.INV($E$3)</f>
        <v>-1.605369352477834E-2</v>
      </c>
      <c r="N227">
        <f t="shared" si="10"/>
        <v>0</v>
      </c>
      <c r="O227" s="52">
        <f t="shared" si="11"/>
        <v>1.4903395833457209E-3</v>
      </c>
      <c r="P227" s="91">
        <v>1.7066697277274834E-3</v>
      </c>
      <c r="Q227" s="91">
        <v>-3.5738902653081883E-4</v>
      </c>
      <c r="R227" s="91">
        <v>1.1598614741390456E-3</v>
      </c>
      <c r="S227" s="91">
        <v>6.2375121786557575E-3</v>
      </c>
      <c r="T227" s="91">
        <v>-8.8795848530143218E-4</v>
      </c>
      <c r="U227" s="114">
        <v>41359</v>
      </c>
      <c r="V227" s="91"/>
      <c r="W227" s="91"/>
      <c r="Y227" s="18"/>
    </row>
    <row r="228" spans="5:25" x14ac:dyDescent="0.2">
      <c r="E228" s="114">
        <v>41356</v>
      </c>
      <c r="F228" s="110">
        <v>-1.9887532179614408E-3</v>
      </c>
      <c r="G228" s="110">
        <v>3.3994449135561775E-3</v>
      </c>
      <c r="H228" s="110">
        <v>2.6320848205280039E-3</v>
      </c>
      <c r="I228" s="110">
        <v>-3.86030464579232E-3</v>
      </c>
      <c r="J228" s="109">
        <v>-8.2550804860879196E-3</v>
      </c>
      <c r="K228" s="26">
        <f t="array" ref="K228">SQRT(MMULT(MMULT(TRANSPOSE($A$2:$A$6),MMULT(TRANSPOSE(EXP(F229:$J$516)-1),EXP(F229:$J$516)-1)/COUNTA(J229:$J$516)),$A$2:$A$6))*_xlfn.NORM.S.INV($E$3)</f>
        <v>-1.7753422996920339E-2</v>
      </c>
      <c r="L228">
        <f t="shared" si="9"/>
        <v>0</v>
      </c>
      <c r="M228" s="18">
        <f t="array" ref="M228">SQRT(MMULT(MMULT(TRANSPOSE($A$2:$A$6),MMULT(TRANSPOSE(EXP(F229:J480)-1),EXP(F229:J480)-1)/COUNTA(J229:J480)),$A$2:$A$6))*_xlfn.NORM.S.INV($E$3)</f>
        <v>-1.6057324712934751E-2</v>
      </c>
      <c r="N228">
        <f t="shared" si="10"/>
        <v>0</v>
      </c>
      <c r="O228" s="52">
        <f t="shared" si="11"/>
        <v>-1.0406839292666427E-3</v>
      </c>
      <c r="P228" s="91">
        <v>-1.9867769585949491E-3</v>
      </c>
      <c r="Q228" s="91">
        <v>3.4052295794433363E-3</v>
      </c>
      <c r="R228" s="91">
        <v>2.63555179690389E-3</v>
      </c>
      <c r="S228" s="91">
        <v>-3.8528632482465186E-3</v>
      </c>
      <c r="T228" s="91">
        <v>-8.2211008749334402E-3</v>
      </c>
      <c r="U228" s="114">
        <v>41356</v>
      </c>
      <c r="V228" s="91"/>
      <c r="W228" s="91"/>
      <c r="Y228" s="18"/>
    </row>
    <row r="229" spans="5:25" x14ac:dyDescent="0.2">
      <c r="E229" s="114">
        <v>41355</v>
      </c>
      <c r="F229" s="110">
        <v>-3.54212995342577E-3</v>
      </c>
      <c r="G229" s="110">
        <v>1.3449766870173997E-3</v>
      </c>
      <c r="H229" s="110">
        <v>-7.7495907942385766E-4</v>
      </c>
      <c r="I229" s="110">
        <v>-1.4582857283149862E-2</v>
      </c>
      <c r="J229" s="109">
        <v>2.0573725323806296E-3</v>
      </c>
      <c r="K229" s="26">
        <f t="array" ref="K229">SQRT(MMULT(MMULT(TRANSPOSE($A$2:$A$6),MMULT(TRANSPOSE(EXP(F230:$J$516)-1),EXP(F230:$J$516)-1)/COUNTA(J230:$J$516)),$A$2:$A$6))*_xlfn.NORM.S.INV($E$3)</f>
        <v>-1.7780198827965488E-2</v>
      </c>
      <c r="L229">
        <f t="shared" si="9"/>
        <v>0</v>
      </c>
      <c r="M229" s="18">
        <f t="array" ref="M229">SQRT(MMULT(MMULT(TRANSPOSE($A$2:$A$6),MMULT(TRANSPOSE(EXP(F230:J481)-1),EXP(F230:J481)-1)/COUNTA(J230:J481)),$A$2:$A$6))*_xlfn.NORM.S.INV($E$3)</f>
        <v>-1.6063253947248803E-2</v>
      </c>
      <c r="N229">
        <f t="shared" si="10"/>
        <v>0</v>
      </c>
      <c r="O229" s="52">
        <f t="shared" si="11"/>
        <v>-2.7897805640529297E-3</v>
      </c>
      <c r="P229" s="91">
        <v>-3.5358640115656925E-3</v>
      </c>
      <c r="Q229" s="91">
        <v>1.3458815738001118E-3</v>
      </c>
      <c r="R229" s="91">
        <v>-7.7465887618988205E-4</v>
      </c>
      <c r="S229" s="91">
        <v>-1.4477042405429019E-2</v>
      </c>
      <c r="T229" s="91">
        <v>2.0594903753974325E-3</v>
      </c>
      <c r="U229" s="114">
        <v>41355</v>
      </c>
      <c r="V229" s="91"/>
      <c r="W229" s="91"/>
      <c r="Y229" s="18"/>
    </row>
    <row r="230" spans="5:25" x14ac:dyDescent="0.2">
      <c r="E230" s="114">
        <v>41354</v>
      </c>
      <c r="F230" s="110">
        <v>1.1235360738739698E-2</v>
      </c>
      <c r="G230" s="110">
        <v>6.6618152140882165E-3</v>
      </c>
      <c r="H230" s="110">
        <v>4.502792147038151E-3</v>
      </c>
      <c r="I230" s="110">
        <v>-1.048155241071564E-3</v>
      </c>
      <c r="J230" s="109">
        <v>-7.3281838719964128E-3</v>
      </c>
      <c r="K230" s="26">
        <f t="array" ref="K230">SQRT(MMULT(MMULT(TRANSPOSE($A$2:$A$6),MMULT(TRANSPOSE(EXP(F231:$J$516)-1),EXP(F231:$J$516)-1)/COUNTA(J231:$J$516)),$A$2:$A$6))*_xlfn.NORM.S.INV($E$3)</f>
        <v>-1.7805806488289926E-2</v>
      </c>
      <c r="L230">
        <f t="shared" si="9"/>
        <v>0</v>
      </c>
      <c r="M230" s="18">
        <f t="array" ref="M230">SQRT(MMULT(MMULT(TRANSPOSE($A$2:$A$6),MMULT(TRANSPOSE(EXP(F231:J482)-1),EXP(F231:J482)-1)/COUNTA(J231:J482)),$A$2:$A$6))*_xlfn.NORM.S.INV($E$3)</f>
        <v>-1.6057555743006949E-2</v>
      </c>
      <c r="N230">
        <f t="shared" si="10"/>
        <v>0</v>
      </c>
      <c r="O230" s="52">
        <f t="shared" si="11"/>
        <v>3.2026900239424403E-3</v>
      </c>
      <c r="P230" s="91">
        <v>1.1298714449153202E-2</v>
      </c>
      <c r="Q230" s="91">
        <v>6.6840544622206455E-3</v>
      </c>
      <c r="R230" s="91">
        <v>4.5129449485297179E-3</v>
      </c>
      <c r="S230" s="91">
        <v>-1.0476061182389529E-3</v>
      </c>
      <c r="T230" s="91">
        <v>-7.3013982026064461E-3</v>
      </c>
      <c r="U230" s="114">
        <v>41354</v>
      </c>
      <c r="V230" s="91"/>
      <c r="W230" s="91"/>
      <c r="Y230" s="18"/>
    </row>
    <row r="231" spans="5:25" x14ac:dyDescent="0.2">
      <c r="E231" s="114">
        <v>41353</v>
      </c>
      <c r="F231" s="110">
        <v>-1.1518163566523874E-2</v>
      </c>
      <c r="G231" s="110">
        <v>-1.5238790646701238E-2</v>
      </c>
      <c r="H231" s="110">
        <v>-2.0209131060288277E-3</v>
      </c>
      <c r="I231" s="110">
        <v>-2.1372460351062775E-2</v>
      </c>
      <c r="J231" s="109">
        <v>1.461606769262035E-3</v>
      </c>
      <c r="K231" s="26">
        <f t="array" ref="K231">SQRT(MMULT(MMULT(TRANSPOSE($A$2:$A$6),MMULT(TRANSPOSE(EXP(F232:$J$516)-1),EXP(F232:$J$516)-1)/COUNTA(J232:$J$516)),$A$2:$A$6))*_xlfn.NORM.S.INV($E$3)</f>
        <v>-1.7789410746401446E-2</v>
      </c>
      <c r="L231">
        <f t="shared" si="9"/>
        <v>0</v>
      </c>
      <c r="M231" s="18">
        <f t="array" ref="M231">SQRT(MMULT(MMULT(TRANSPOSE($A$2:$A$6),MMULT(TRANSPOSE(EXP(F232:J483)-1),EXP(F232:J483)-1)/COUNTA(J232:J483)),$A$2:$A$6))*_xlfn.NORM.S.INV($E$3)</f>
        <v>-1.5997890821261962E-2</v>
      </c>
      <c r="N231">
        <f t="shared" si="10"/>
        <v>0</v>
      </c>
      <c r="O231" s="52">
        <f t="shared" si="11"/>
        <v>-9.4507810283040467E-3</v>
      </c>
      <c r="P231" s="91">
        <v>-1.1452083471000352E-2</v>
      </c>
      <c r="Q231" s="91">
        <v>-1.512326783028306E-2</v>
      </c>
      <c r="R231" s="91">
        <v>-2.0188724360414856E-3</v>
      </c>
      <c r="S231" s="91">
        <v>-2.1145687756369047E-2</v>
      </c>
      <c r="T231" s="91">
        <v>1.4626754370299366E-3</v>
      </c>
      <c r="U231" s="114">
        <v>41353</v>
      </c>
      <c r="V231" s="91"/>
      <c r="W231" s="91"/>
      <c r="Y231" s="18"/>
    </row>
    <row r="232" spans="5:25" x14ac:dyDescent="0.2">
      <c r="E232" s="114">
        <v>41352</v>
      </c>
      <c r="F232" s="110">
        <v>1.0445972483300769E-2</v>
      </c>
      <c r="G232" s="110">
        <v>-3.729280494740716E-3</v>
      </c>
      <c r="H232" s="110">
        <v>1.0876700296349919E-3</v>
      </c>
      <c r="I232" s="110">
        <v>-4.3751051352142857E-3</v>
      </c>
      <c r="J232" s="109">
        <v>-2.6289636973452126E-3</v>
      </c>
      <c r="K232" s="26">
        <f t="array" ref="K232">SQRT(MMULT(MMULT(TRANSPOSE($A$2:$A$6),MMULT(TRANSPOSE(EXP(F233:$J$516)-1),EXP(F233:$J$516)-1)/COUNTA(J233:$J$516)),$A$2:$A$6))*_xlfn.NORM.S.INV($E$3)</f>
        <v>-1.7820696005195379E-2</v>
      </c>
      <c r="L232">
        <f t="shared" si="9"/>
        <v>0</v>
      </c>
      <c r="M232" s="18">
        <f t="array" ref="M232">SQRT(MMULT(MMULT(TRANSPOSE($A$2:$A$6),MMULT(TRANSPOSE(EXP(F233:J484)-1),EXP(F233:J484)-1)/COUNTA(J233:J484)),$A$2:$A$6))*_xlfn.NORM.S.INV($E$3)</f>
        <v>-1.6004173785519753E-2</v>
      </c>
      <c r="N232">
        <f t="shared" si="10"/>
        <v>0</v>
      </c>
      <c r="O232" s="52">
        <f t="shared" si="11"/>
        <v>1.1114607703605929E-4</v>
      </c>
      <c r="P232" s="91">
        <v>1.0500722125548645E-2</v>
      </c>
      <c r="Q232" s="91">
        <v>-3.7223353643652812E-3</v>
      </c>
      <c r="R232" s="91">
        <v>1.0882617571970066E-3</v>
      </c>
      <c r="S232" s="91">
        <v>-4.3655483052008615E-3</v>
      </c>
      <c r="T232" s="91">
        <v>-2.6255109986201841E-3</v>
      </c>
      <c r="U232" s="114">
        <v>41352</v>
      </c>
      <c r="V232" s="91"/>
      <c r="W232" s="91"/>
      <c r="Y232" s="18"/>
    </row>
    <row r="233" spans="5:25" x14ac:dyDescent="0.2">
      <c r="E233" s="114">
        <v>41349</v>
      </c>
      <c r="F233" s="110">
        <v>-4.9877061489744679E-3</v>
      </c>
      <c r="G233" s="110">
        <v>1.4191348049385757E-3</v>
      </c>
      <c r="H233" s="110">
        <v>5.1438586600566225E-3</v>
      </c>
      <c r="I233" s="110">
        <v>3.9272976021495773E-3</v>
      </c>
      <c r="J233" s="109">
        <v>7.6133518692784209E-3</v>
      </c>
      <c r="K233" s="26">
        <f t="array" ref="K233">SQRT(MMULT(MMULT(TRANSPOSE($A$2:$A$6),MMULT(TRANSPOSE(EXP(F234:$J$516)-1),EXP(F234:$J$516)-1)/COUNTA(J234:$J$516)),$A$2:$A$6))*_xlfn.NORM.S.INV($E$3)</f>
        <v>-1.7848208956978414E-2</v>
      </c>
      <c r="L233">
        <f t="shared" si="9"/>
        <v>0</v>
      </c>
      <c r="M233" s="18">
        <f t="array" ref="M233">SQRT(MMULT(MMULT(TRANSPOSE($A$2:$A$6),MMULT(TRANSPOSE(EXP(F234:J485)-1),EXP(F234:J485)-1)/COUNTA(J234:J485)),$A$2:$A$6))*_xlfn.NORM.S.INV($E$3)</f>
        <v>-1.6048297562208214E-2</v>
      </c>
      <c r="N233">
        <f t="shared" si="10"/>
        <v>0</v>
      </c>
      <c r="O233" s="52">
        <f t="shared" si="11"/>
        <v>2.7136699018239343E-3</v>
      </c>
      <c r="P233" s="91">
        <v>-4.9752881969371554E-3</v>
      </c>
      <c r="Q233" s="91">
        <v>1.4201422532478247E-3</v>
      </c>
      <c r="R233" s="91">
        <v>5.157111014015614E-3</v>
      </c>
      <c r="S233" s="91">
        <v>3.9350195408520694E-3</v>
      </c>
      <c r="T233" s="91">
        <v>7.6424071217695566E-3</v>
      </c>
      <c r="U233" s="114">
        <v>41349</v>
      </c>
      <c r="V233" s="91"/>
      <c r="W233" s="91"/>
      <c r="Y233" s="18"/>
    </row>
    <row r="234" spans="5:25" x14ac:dyDescent="0.2">
      <c r="E234" s="114">
        <v>41348</v>
      </c>
      <c r="F234" s="110">
        <v>1.6358941219577377E-3</v>
      </c>
      <c r="G234" s="110">
        <v>5.7856378307614836E-3</v>
      </c>
      <c r="H234" s="110">
        <v>7.816848736485522E-4</v>
      </c>
      <c r="I234" s="110">
        <v>1.8632500606321619E-3</v>
      </c>
      <c r="J234" s="109">
        <v>7.0798968845085216E-3</v>
      </c>
      <c r="K234" s="26">
        <f t="array" ref="K234">SQRT(MMULT(MMULT(TRANSPOSE($A$2:$A$6),MMULT(TRANSPOSE(EXP(F235:$J$516)-1),EXP(F235:$J$516)-1)/COUNTA(J235:$J$516)),$A$2:$A$6))*_xlfn.NORM.S.INV($E$3)</f>
        <v>-1.7873944945931065E-2</v>
      </c>
      <c r="L234">
        <f t="shared" si="9"/>
        <v>0</v>
      </c>
      <c r="M234" s="18">
        <f t="array" ref="M234">SQRT(MMULT(MMULT(TRANSPOSE($A$2:$A$6),MMULT(TRANSPOSE(EXP(F235:J486)-1),EXP(F235:J486)-1)/COUNTA(J235:J486)),$A$2:$A$6))*_xlfn.NORM.S.INV($E$3)</f>
        <v>-1.6122974892523519E-2</v>
      </c>
      <c r="N234">
        <f t="shared" si="10"/>
        <v>0</v>
      </c>
      <c r="O234" s="52">
        <f t="shared" si="11"/>
        <v>3.3102798958633949E-3</v>
      </c>
      <c r="P234" s="91">
        <v>1.6372329266949315E-3</v>
      </c>
      <c r="Q234" s="91">
        <v>5.802406957749362E-3</v>
      </c>
      <c r="R234" s="91">
        <v>7.819904688906032E-4</v>
      </c>
      <c r="S234" s="91">
        <v>1.8649869896365523E-3</v>
      </c>
      <c r="T234" s="91">
        <v>7.1050186058601028E-3</v>
      </c>
      <c r="U234" s="114">
        <v>41348</v>
      </c>
      <c r="V234" s="91"/>
      <c r="W234" s="91"/>
      <c r="Y234" s="18"/>
    </row>
    <row r="235" spans="5:25" x14ac:dyDescent="0.2">
      <c r="E235" s="114">
        <v>41347</v>
      </c>
      <c r="F235" s="110">
        <v>1.0520846701795886E-2</v>
      </c>
      <c r="G235" s="110">
        <v>1.3752457459335834E-2</v>
      </c>
      <c r="H235" s="110">
        <v>6.2568206010413967E-4</v>
      </c>
      <c r="I235" s="110">
        <v>1.8667282431526816E-3</v>
      </c>
      <c r="J235" s="109">
        <v>1.0415129309233341E-2</v>
      </c>
      <c r="K235" s="26">
        <f t="array" ref="K235">SQRT(MMULT(MMULT(TRANSPOSE($A$2:$A$6),MMULT(TRANSPOSE(EXP(F236:$J$516)-1),EXP(F236:$J$516)-1)/COUNTA(J236:$J$516)),$A$2:$A$6))*_xlfn.NORM.S.INV($E$3)</f>
        <v>-1.7877642361737084E-2</v>
      </c>
      <c r="L235">
        <f t="shared" si="9"/>
        <v>0</v>
      </c>
      <c r="M235" s="18">
        <f t="array" ref="M235">SQRT(MMULT(MMULT(TRANSPOSE($A$2:$A$6),MMULT(TRANSPOSE(EXP(F236:J487)-1),EXP(F236:J487)-1)/COUNTA(J236:J487)),$A$2:$A$6))*_xlfn.NORM.S.INV($E$3)</f>
        <v>-1.6096918199194999E-2</v>
      </c>
      <c r="N235">
        <f t="shared" si="10"/>
        <v>0</v>
      </c>
      <c r="O235" s="52">
        <f t="shared" si="11"/>
        <v>7.2228088275484862E-3</v>
      </c>
      <c r="P235" s="91">
        <v>1.0576385409985845E-2</v>
      </c>
      <c r="Q235" s="91">
        <v>1.3847457497532023E-2</v>
      </c>
      <c r="R235" s="91">
        <v>6.2587783995415869E-4</v>
      </c>
      <c r="S235" s="91">
        <v>1.8684716649823851E-3</v>
      </c>
      <c r="T235" s="91">
        <v>1.0469555556521293E-2</v>
      </c>
      <c r="U235" s="114">
        <v>41347</v>
      </c>
      <c r="V235" s="91"/>
      <c r="W235" s="91"/>
      <c r="Y235" s="18"/>
    </row>
    <row r="236" spans="5:25" x14ac:dyDescent="0.2">
      <c r="E236" s="114">
        <v>41346</v>
      </c>
      <c r="F236" s="110">
        <v>-1.5095789196608645E-3</v>
      </c>
      <c r="G236" s="110">
        <v>-9.3684191850593856E-3</v>
      </c>
      <c r="H236" s="110">
        <v>1.4877522953684729E-3</v>
      </c>
      <c r="I236" s="110">
        <v>9.4629723192705202E-5</v>
      </c>
      <c r="J236" s="109">
        <v>-1.8963472847258626E-2</v>
      </c>
      <c r="K236" s="26">
        <f t="array" ref="K236">SQRT(MMULT(MMULT(TRANSPOSE($A$2:$A$6),MMULT(TRANSPOSE(EXP(F237:$J$516)-1),EXP(F237:$J$516)-1)/COUNTA(J237:$J$516)),$A$2:$A$6))*_xlfn.NORM.S.INV($E$3)</f>
        <v>-1.7895347862287189E-2</v>
      </c>
      <c r="L236">
        <f t="shared" si="9"/>
        <v>0</v>
      </c>
      <c r="M236" s="18">
        <f t="array" ref="M236">SQRT(MMULT(MMULT(TRANSPOSE($A$2:$A$6),MMULT(TRANSPOSE(EXP(F237:J488)-1),EXP(F237:J488)-1)/COUNTA(J237:J488)),$A$2:$A$6))*_xlfn.NORM.S.INV($E$3)</f>
        <v>-1.6080925282100516E-2</v>
      </c>
      <c r="N236">
        <f t="shared" si="10"/>
        <v>0</v>
      </c>
      <c r="O236" s="52">
        <f t="shared" si="11"/>
        <v>-5.1271136299293482E-3</v>
      </c>
      <c r="P236" s="91">
        <v>-1.5084400785324581E-3</v>
      </c>
      <c r="Q236" s="91">
        <v>-9.3246722657925885E-3</v>
      </c>
      <c r="R236" s="91">
        <v>1.4888595478523836E-3</v>
      </c>
      <c r="S236" s="91">
        <v>9.4634200726195772E-5</v>
      </c>
      <c r="T236" s="91">
        <v>-1.878479741419381E-2</v>
      </c>
      <c r="U236" s="114">
        <v>41346</v>
      </c>
      <c r="V236" s="91"/>
      <c r="W236" s="91"/>
      <c r="Y236" s="18"/>
    </row>
    <row r="237" spans="5:25" x14ac:dyDescent="0.2">
      <c r="E237" s="114">
        <v>41345</v>
      </c>
      <c r="F237" s="110">
        <v>4.3094705567615611E-4</v>
      </c>
      <c r="G237" s="110">
        <v>2.8732305391314062E-3</v>
      </c>
      <c r="H237" s="110">
        <v>-2.895119229121253E-3</v>
      </c>
      <c r="I237" s="110">
        <v>2.711976543397786E-3</v>
      </c>
      <c r="J237" s="109">
        <v>-7.6026773160894042E-3</v>
      </c>
      <c r="K237" s="26">
        <f t="array" ref="K237">SQRT(MMULT(MMULT(TRANSPOSE($A$2:$A$6),MMULT(TRANSPOSE(EXP(F238:$J$516)-1),EXP(F238:$J$516)-1)/COUNTA(J238:$J$516)),$A$2:$A$6))*_xlfn.NORM.S.INV($E$3)</f>
        <v>-1.7927033982002193E-2</v>
      </c>
      <c r="L237">
        <f t="shared" si="9"/>
        <v>0</v>
      </c>
      <c r="M237" s="18">
        <f t="array" ref="M237">SQRT(MMULT(MMULT(TRANSPOSE($A$2:$A$6),MMULT(TRANSPOSE(EXP(F238:J489)-1),EXP(F238:J489)-1)/COUNTA(J238:J489)),$A$2:$A$6))*_xlfn.NORM.S.INV($E$3)</f>
        <v>-1.6275208922134313E-2</v>
      </c>
      <c r="N237">
        <f t="shared" si="10"/>
        <v>0</v>
      </c>
      <c r="O237" s="52">
        <f t="shared" si="11"/>
        <v>-8.1086242863653304E-4</v>
      </c>
      <c r="P237" s="91">
        <v>4.3103992669890623E-4</v>
      </c>
      <c r="Q237" s="91">
        <v>2.8773622221418549E-3</v>
      </c>
      <c r="R237" s="91">
        <v>-2.8909324128645331E-3</v>
      </c>
      <c r="S237" s="91">
        <v>2.7156572783872956E-3</v>
      </c>
      <c r="T237" s="91">
        <v>-7.5738500659242591E-3</v>
      </c>
      <c r="U237" s="114">
        <v>41345</v>
      </c>
      <c r="V237" s="91"/>
      <c r="W237" s="91"/>
      <c r="Y237" s="18"/>
    </row>
    <row r="238" spans="5:25" x14ac:dyDescent="0.2">
      <c r="E238" s="114">
        <v>41342</v>
      </c>
      <c r="F238" s="110">
        <v>3.3116914021137718E-3</v>
      </c>
      <c r="G238" s="110">
        <v>3.7837082849486131E-3</v>
      </c>
      <c r="H238" s="110">
        <v>-1.2494665460862596E-3</v>
      </c>
      <c r="I238" s="110">
        <v>5.4342550111709364E-3</v>
      </c>
      <c r="J238" s="109">
        <v>2.4474349375106404E-2</v>
      </c>
      <c r="K238" s="26">
        <f t="array" ref="K238">SQRT(MMULT(MMULT(TRANSPOSE($A$2:$A$6),MMULT(TRANSPOSE(EXP(F239:$J$516)-1),EXP(F239:$J$516)-1)/COUNTA(J239:$J$516)),$A$2:$A$6))*_xlfn.NORM.S.INV($E$3)</f>
        <v>-1.7937643501195706E-2</v>
      </c>
      <c r="L238">
        <f t="shared" si="9"/>
        <v>0</v>
      </c>
      <c r="M238" s="18">
        <f t="array" ref="M238">SQRT(MMULT(MMULT(TRANSPOSE($A$2:$A$6),MMULT(TRANSPOSE(EXP(F239:J490)-1),EXP(F239:J490)-1)/COUNTA(J239:J490)),$A$2:$A$6))*_xlfn.NORM.S.INV($E$3)</f>
        <v>-1.624916998899972E-2</v>
      </c>
      <c r="N238">
        <f t="shared" si="10"/>
        <v>0</v>
      </c>
      <c r="O238" s="52">
        <f t="shared" si="11"/>
        <v>6.3117139574416269E-3</v>
      </c>
      <c r="P238" s="91">
        <v>3.3171811104857341E-3</v>
      </c>
      <c r="Q238" s="91">
        <v>3.790875545898631E-3</v>
      </c>
      <c r="R238" s="91">
        <v>-1.2486862877640892E-3</v>
      </c>
      <c r="S238" s="91">
        <v>5.4490473579236198E-3</v>
      </c>
      <c r="T238" s="91">
        <v>2.477630461747804E-2</v>
      </c>
      <c r="U238" s="114">
        <v>41342</v>
      </c>
      <c r="V238" s="91"/>
      <c r="W238" s="91"/>
      <c r="Y238" s="18"/>
    </row>
    <row r="239" spans="5:25" x14ac:dyDescent="0.2">
      <c r="E239" s="114">
        <v>41341</v>
      </c>
      <c r="F239" s="110">
        <v>-2.3048592184948479E-3</v>
      </c>
      <c r="G239" s="110">
        <v>-1.7134561158679712E-3</v>
      </c>
      <c r="H239" s="110">
        <v>3.9027801847348623E-4</v>
      </c>
      <c r="I239" s="110">
        <v>3.9544844385654412E-3</v>
      </c>
      <c r="J239" s="109">
        <v>5.6877454458975031E-3</v>
      </c>
      <c r="K239" s="26">
        <f t="array" ref="K239">SQRT(MMULT(MMULT(TRANSPOSE($A$2:$A$6),MMULT(TRANSPOSE(EXP(F240:$J$516)-1),EXP(F240:$J$516)-1)/COUNTA(J240:$J$516)),$A$2:$A$6))*_xlfn.NORM.S.INV($E$3)</f>
        <v>-1.7969460544244611E-2</v>
      </c>
      <c r="L239">
        <f t="shared" si="9"/>
        <v>0</v>
      </c>
      <c r="M239" s="18">
        <f t="array" ref="M239">SQRT(MMULT(MMULT(TRANSPOSE($A$2:$A$6),MMULT(TRANSPOSE(EXP(F240:J491)-1),EXP(F240:J491)-1)/COUNTA(J240:J491)),$A$2:$A$6))*_xlfn.NORM.S.INV($E$3)</f>
        <v>-1.6288630424139982E-2</v>
      </c>
      <c r="N239">
        <f t="shared" si="10"/>
        <v>0</v>
      </c>
      <c r="O239" s="52">
        <f t="shared" si="11"/>
        <v>9.8944226265991649E-4</v>
      </c>
      <c r="P239" s="91">
        <v>-2.3022050700240992E-3</v>
      </c>
      <c r="Q239" s="91">
        <v>-1.7119889880101713E-3</v>
      </c>
      <c r="R239" s="91">
        <v>3.9035418684796319E-4</v>
      </c>
      <c r="S239" s="91">
        <v>3.9623137290201171E-3</v>
      </c>
      <c r="T239" s="91">
        <v>5.7039513805345887E-3</v>
      </c>
      <c r="U239" s="114">
        <v>41341</v>
      </c>
      <c r="V239" s="91"/>
      <c r="W239" s="91"/>
      <c r="Y239" s="18"/>
    </row>
    <row r="240" spans="5:25" x14ac:dyDescent="0.2">
      <c r="E240" s="114">
        <v>41340</v>
      </c>
      <c r="F240" s="110">
        <v>-3.7341580182827863E-3</v>
      </c>
      <c r="G240" s="110">
        <v>1.8026133154149513E-4</v>
      </c>
      <c r="H240" s="110">
        <v>1.5606649297606449E-4</v>
      </c>
      <c r="I240" s="110">
        <v>4.1505050543014779E-3</v>
      </c>
      <c r="J240" s="109">
        <v>-1.6671903907884696E-2</v>
      </c>
      <c r="K240" s="26">
        <f t="array" ref="K240">SQRT(MMULT(MMULT(TRANSPOSE($A$2:$A$6),MMULT(TRANSPOSE(EXP(F241:$J$516)-1),EXP(F241:$J$516)-1)/COUNTA(J241:$J$516)),$A$2:$A$6))*_xlfn.NORM.S.INV($E$3)</f>
        <v>-1.7998147091364797E-2</v>
      </c>
      <c r="L240">
        <f t="shared" si="9"/>
        <v>0</v>
      </c>
      <c r="M240" s="18">
        <f t="array" ref="M240">SQRT(MMULT(MMULT(TRANSPOSE($A$2:$A$6),MMULT(TRANSPOSE(EXP(F241:J492)-1),EXP(F241:J492)-1)/COUNTA(J241:J492)),$A$2:$A$6))*_xlfn.NORM.S.INV($E$3)</f>
        <v>-1.6355320010302866E-2</v>
      </c>
      <c r="N240">
        <f t="shared" si="10"/>
        <v>0</v>
      </c>
      <c r="O240" s="52">
        <f t="shared" si="11"/>
        <v>-2.6542993180212375E-3</v>
      </c>
      <c r="P240" s="91">
        <v>-3.7271947202781597E-3</v>
      </c>
      <c r="Q240" s="91">
        <v>1.802775795916034E-4</v>
      </c>
      <c r="R240" s="91">
        <v>1.5607867198474956E-4</v>
      </c>
      <c r="S240" s="91">
        <v>4.1591303293584403E-3</v>
      </c>
      <c r="T240" s="91">
        <v>-1.6533696842129575E-2</v>
      </c>
      <c r="U240" s="114">
        <v>41340</v>
      </c>
      <c r="V240" s="91"/>
      <c r="W240" s="91"/>
      <c r="Y240" s="18"/>
    </row>
    <row r="241" spans="5:25" x14ac:dyDescent="0.2">
      <c r="E241" s="114">
        <v>41339</v>
      </c>
      <c r="F241" s="110">
        <v>1.2911124003759924E-3</v>
      </c>
      <c r="G241" s="110">
        <v>-3.5985919127409175E-3</v>
      </c>
      <c r="H241" s="110">
        <v>3.1244978796045374E-4</v>
      </c>
      <c r="I241" s="110">
        <v>4.9767758067188117E-3</v>
      </c>
      <c r="J241" s="109">
        <v>-2.9482133571870797E-3</v>
      </c>
      <c r="K241" s="26">
        <f t="array" ref="K241">SQRT(MMULT(MMULT(TRANSPOSE($A$2:$A$6),MMULT(TRANSPOSE(EXP(F242:$J$516)-1),EXP(F242:$J$516)-1)/COUNTA(J242:$J$516)),$A$2:$A$6))*_xlfn.NORM.S.INV($E$3)</f>
        <v>-1.8030837630867529E-2</v>
      </c>
      <c r="L241">
        <f t="shared" si="9"/>
        <v>0</v>
      </c>
      <c r="M241" s="18">
        <f t="array" ref="M241">SQRT(MMULT(MMULT(TRANSPOSE($A$2:$A$6),MMULT(TRANSPOSE(EXP(F242:J493)-1),EXP(F242:J493)-1)/COUNTA(J242:J493)),$A$2:$A$6))*_xlfn.NORM.S.INV($E$3)</f>
        <v>-1.6401622128307227E-2</v>
      </c>
      <c r="N241">
        <f t="shared" si="10"/>
        <v>0</v>
      </c>
      <c r="O241" s="52">
        <f t="shared" si="11"/>
        <v>-8.1998152439254372E-5</v>
      </c>
      <c r="P241" s="91">
        <v>1.2919462448148789E-3</v>
      </c>
      <c r="Q241" s="91">
        <v>-3.5921247407604273E-3</v>
      </c>
      <c r="R241" s="91">
        <v>3.124986054796608E-4</v>
      </c>
      <c r="S241" s="91">
        <v>4.9891805253978738E-3</v>
      </c>
      <c r="T241" s="91">
        <v>-2.943871644001006E-3</v>
      </c>
      <c r="U241" s="114">
        <v>41339</v>
      </c>
      <c r="V241" s="91"/>
      <c r="W241" s="91"/>
      <c r="Y241" s="18"/>
    </row>
    <row r="242" spans="5:25" x14ac:dyDescent="0.2">
      <c r="E242" s="114">
        <v>41338</v>
      </c>
      <c r="F242" s="110">
        <v>-3.1527997665436228E-3</v>
      </c>
      <c r="G242" s="110">
        <v>-3.4064212455607577E-3</v>
      </c>
      <c r="H242" s="110">
        <v>1.0159998577202994E-3</v>
      </c>
      <c r="I242" s="110">
        <v>-1.5692191623562608E-3</v>
      </c>
      <c r="J242" s="109">
        <v>-3.5262729026427769E-3</v>
      </c>
      <c r="K242" s="26">
        <f t="array" ref="K242">SQRT(MMULT(MMULT(TRANSPOSE($A$2:$A$6),MMULT(TRANSPOSE(EXP(F243:$J$516)-1),EXP(F243:$J$516)-1)/COUNTA(J243:$J$516)),$A$2:$A$6))*_xlfn.NORM.S.INV($E$3)</f>
        <v>-1.8061650225273736E-2</v>
      </c>
      <c r="L242">
        <f t="shared" si="9"/>
        <v>0</v>
      </c>
      <c r="M242" s="18">
        <f t="array" ref="M242">SQRT(MMULT(MMULT(TRANSPOSE($A$2:$A$6),MMULT(TRANSPOSE(EXP(F243:J494)-1),EXP(F243:J494)-1)/COUNTA(J243:J494)),$A$2:$A$6))*_xlfn.NORM.S.INV($E$3)</f>
        <v>-1.6419992039878373E-2</v>
      </c>
      <c r="N242">
        <f t="shared" si="10"/>
        <v>0</v>
      </c>
      <c r="O242" s="52">
        <f t="shared" si="11"/>
        <v>-1.9412675970006464E-3</v>
      </c>
      <c r="P242" s="91">
        <v>-3.1478349124605121E-3</v>
      </c>
      <c r="Q242" s="91">
        <v>-3.4006259749548295E-3</v>
      </c>
      <c r="R242" s="91">
        <v>1.016516160415426E-3</v>
      </c>
      <c r="S242" s="91">
        <v>-1.5679885817342365E-3</v>
      </c>
      <c r="T242" s="91">
        <v>-3.5200629038787401E-3</v>
      </c>
      <c r="U242" s="114">
        <v>41338</v>
      </c>
      <c r="V242" s="91"/>
      <c r="W242" s="91"/>
      <c r="Y242" s="18"/>
    </row>
    <row r="243" spans="5:25" x14ac:dyDescent="0.2">
      <c r="E243" s="114">
        <v>41335</v>
      </c>
      <c r="F243" s="110">
        <v>5.8835336773555335E-3</v>
      </c>
      <c r="G243" s="110">
        <v>3.6760305415525509E-3</v>
      </c>
      <c r="H243" s="110">
        <v>-2.5767867976904642E-3</v>
      </c>
      <c r="I243" s="110">
        <v>-1.8677822391418662E-3</v>
      </c>
      <c r="J243" s="109">
        <v>-8.7963753693686168E-4</v>
      </c>
      <c r="K243" s="26">
        <f t="array" ref="K243">SQRT(MMULT(MMULT(TRANSPOSE($A$2:$A$6),MMULT(TRANSPOSE(EXP(F244:$J$516)-1),EXP(F244:$J$516)-1)/COUNTA(J244:$J$516)),$A$2:$A$6))*_xlfn.NORM.S.INV($E$3)</f>
        <v>-1.8094397004099018E-2</v>
      </c>
      <c r="L243">
        <f t="shared" si="9"/>
        <v>0</v>
      </c>
      <c r="M243" s="18">
        <f t="array" ref="M243">SQRT(MMULT(MMULT(TRANSPOSE($A$2:$A$6),MMULT(TRANSPOSE(EXP(F244:J495)-1),EXP(F244:J495)-1)/COUNTA(J244:J495)),$A$2:$A$6))*_xlfn.NORM.S.INV($E$3)</f>
        <v>-1.6419951052146841E-2</v>
      </c>
      <c r="N243">
        <f t="shared" si="10"/>
        <v>0</v>
      </c>
      <c r="O243" s="52">
        <f t="shared" si="11"/>
        <v>7.4364552496371174E-4</v>
      </c>
      <c r="P243" s="91">
        <v>5.9008756556444553E-3</v>
      </c>
      <c r="Q243" s="91">
        <v>3.6827954285942877E-3</v>
      </c>
      <c r="R243" s="91">
        <v>-2.5734697323251954E-3</v>
      </c>
      <c r="S243" s="91">
        <v>-1.8660390193826482E-3</v>
      </c>
      <c r="T243" s="91">
        <v>-8.7925076925210455E-4</v>
      </c>
      <c r="U243" s="114">
        <v>41335</v>
      </c>
      <c r="V243" s="91"/>
      <c r="W243" s="91"/>
      <c r="Y243" s="18"/>
    </row>
    <row r="244" spans="5:25" x14ac:dyDescent="0.2">
      <c r="E244" s="114">
        <v>41334</v>
      </c>
      <c r="F244" s="110">
        <v>-5.9549275881085008E-3</v>
      </c>
      <c r="G244" s="110">
        <v>-8.7642348765397046E-3</v>
      </c>
      <c r="H244" s="110">
        <v>-6.3745148934093616E-3</v>
      </c>
      <c r="I244" s="110">
        <v>-5.5346416967531472E-3</v>
      </c>
      <c r="J244" s="109">
        <v>-3.2186753378979768E-3</v>
      </c>
      <c r="K244" s="26">
        <f t="array" ref="K244">SQRT(MMULT(MMULT(TRANSPOSE($A$2:$A$6),MMULT(TRANSPOSE(EXP(F245:$J$516)-1),EXP(F245:$J$516)-1)/COUNTA(J245:$J$516)),$A$2:$A$6))*_xlfn.NORM.S.INV($E$3)</f>
        <v>-1.810708369227168E-2</v>
      </c>
      <c r="L244">
        <f t="shared" si="9"/>
        <v>0</v>
      </c>
      <c r="M244" s="18">
        <f t="array" ref="M244">SQRT(MMULT(MMULT(TRANSPOSE($A$2:$A$6),MMULT(TRANSPOSE(EXP(F245:J496)-1),EXP(F245:J496)-1)/COUNTA(J245:J496)),$A$2:$A$6))*_xlfn.NORM.S.INV($E$3)</f>
        <v>-1.639936592322425E-2</v>
      </c>
      <c r="N244">
        <f t="shared" si="10"/>
        <v>0</v>
      </c>
      <c r="O244" s="52">
        <f t="shared" si="11"/>
        <v>-6.1167478277216938E-3</v>
      </c>
      <c r="P244" s="91">
        <v>-5.93723214926134E-3</v>
      </c>
      <c r="Q244" s="91">
        <v>-8.7259409241104979E-3</v>
      </c>
      <c r="R244" s="91">
        <v>-6.3542407754428876E-3</v>
      </c>
      <c r="S244" s="91">
        <v>-5.5193537847727514E-3</v>
      </c>
      <c r="T244" s="91">
        <v>-3.2135009554736804E-3</v>
      </c>
      <c r="U244" s="114">
        <v>41334</v>
      </c>
      <c r="V244" s="91"/>
      <c r="W244" s="91"/>
      <c r="Y244" s="18"/>
    </row>
    <row r="245" spans="5:25" x14ac:dyDescent="0.2">
      <c r="E245" s="114">
        <v>41333</v>
      </c>
      <c r="F245" s="110">
        <v>2.0232924119923053E-2</v>
      </c>
      <c r="G245" s="110">
        <v>1.6609551442558011E-2</v>
      </c>
      <c r="H245" s="110">
        <v>1.090780078493683E-2</v>
      </c>
      <c r="I245" s="110">
        <v>1.450773784231745E-2</v>
      </c>
      <c r="J245" s="109">
        <v>9.09760596121479E-3</v>
      </c>
      <c r="K245" s="26">
        <f t="array" ref="K245">SQRT(MMULT(MMULT(TRANSPOSE($A$2:$A$6),MMULT(TRANSPOSE(EXP(F246:$J$516)-1),EXP(F246:$J$516)-1)/COUNTA(J246:$J$516)),$A$2:$A$6))*_xlfn.NORM.S.INV($E$3)</f>
        <v>-1.8027716965640588E-2</v>
      </c>
      <c r="L245">
        <f t="shared" si="9"/>
        <v>0</v>
      </c>
      <c r="M245" s="18">
        <f t="array" ref="M245">SQRT(MMULT(MMULT(TRANSPOSE($A$2:$A$6),MMULT(TRANSPOSE(EXP(F246:J497)-1),EXP(F246:J497)-1)/COUNTA(J246:J497)),$A$2:$A$6))*_xlfn.NORM.S.INV($E$3)</f>
        <v>-1.6750684469444749E-2</v>
      </c>
      <c r="N245">
        <f t="shared" si="10"/>
        <v>0</v>
      </c>
      <c r="O245" s="52">
        <f t="shared" si="11"/>
        <v>1.4289589948392929E-2</v>
      </c>
      <c r="P245" s="91">
        <v>2.043899720299569E-2</v>
      </c>
      <c r="Q245" s="91">
        <v>1.674825692328108E-2</v>
      </c>
      <c r="R245" s="91">
        <v>1.0967507736956428E-2</v>
      </c>
      <c r="S245" s="91">
        <v>1.4613485840190732E-2</v>
      </c>
      <c r="T245" s="91">
        <v>9.1391149603436972E-3</v>
      </c>
      <c r="U245" s="114">
        <v>41333</v>
      </c>
      <c r="V245" s="91"/>
      <c r="W245" s="91"/>
      <c r="Y245" s="18"/>
    </row>
    <row r="246" spans="5:25" x14ac:dyDescent="0.2">
      <c r="E246" s="114">
        <v>41332</v>
      </c>
      <c r="F246" s="110">
        <v>4.3825168779156065E-4</v>
      </c>
      <c r="G246" s="110">
        <v>-9.9541793307079008E-4</v>
      </c>
      <c r="H246" s="110">
        <v>5.1838644510614233E-3</v>
      </c>
      <c r="I246" s="110">
        <v>-7.3465305245534341E-3</v>
      </c>
      <c r="J246" s="109">
        <v>-1.7673428230576015E-3</v>
      </c>
      <c r="K246" s="26">
        <f t="array" ref="K246">SQRT(MMULT(MMULT(TRANSPOSE($A$2:$A$6),MMULT(TRANSPOSE(EXP(F247:$J$516)-1),EXP(F247:$J$516)-1)/COUNTA(J247:$J$516)),$A$2:$A$6))*_xlfn.NORM.S.INV($E$3)</f>
        <v>-1.8060954190153702E-2</v>
      </c>
      <c r="L246">
        <f t="shared" si="9"/>
        <v>0</v>
      </c>
      <c r="M246" s="18">
        <f t="array" ref="M246">SQRT(MMULT(MMULT(TRANSPOSE($A$2:$A$6),MMULT(TRANSPOSE(EXP(F247:J498)-1),EXP(F247:J498)-1)/COUNTA(J247:J498)),$A$2:$A$6))*_xlfn.NORM.S.INV($E$3)</f>
        <v>-1.6756709393388095E-2</v>
      </c>
      <c r="N246">
        <f t="shared" si="10"/>
        <v>0</v>
      </c>
      <c r="O246" s="52">
        <f t="shared" si="11"/>
        <v>-4.5836228455772967E-4</v>
      </c>
      <c r="P246" s="91">
        <v>4.3834773409279215E-4</v>
      </c>
      <c r="Q246" s="91">
        <v>-9.9492266898526527E-4</v>
      </c>
      <c r="R246" s="91">
        <v>5.1973239236950963E-3</v>
      </c>
      <c r="S246" s="91">
        <v>-7.3196107318774795E-3</v>
      </c>
      <c r="T246" s="91">
        <v>-1.7657819923735385E-3</v>
      </c>
      <c r="U246" s="114">
        <v>41332</v>
      </c>
      <c r="V246" s="91"/>
      <c r="W246" s="91"/>
      <c r="Y246" s="18"/>
    </row>
    <row r="247" spans="5:25" x14ac:dyDescent="0.2">
      <c r="E247" s="114">
        <v>41331</v>
      </c>
      <c r="F247" s="110">
        <v>1.9736107437888775E-3</v>
      </c>
      <c r="G247" s="110">
        <v>-3.881461206538866E-3</v>
      </c>
      <c r="H247" s="110">
        <v>-5.6536487661937715E-3</v>
      </c>
      <c r="I247" s="110">
        <v>7.7206863395907989E-4</v>
      </c>
      <c r="J247" s="109">
        <v>1.422669445849482E-2</v>
      </c>
      <c r="K247" s="26">
        <f t="array" ref="K247">SQRT(MMULT(MMULT(TRANSPOSE($A$2:$A$6),MMULT(TRANSPOSE(EXP(F248:$J$516)-1),EXP(F248:$J$516)-1)/COUNTA(J248:$J$516)),$A$2:$A$6))*_xlfn.NORM.S.INV($E$3)</f>
        <v>-1.8094244959378655E-2</v>
      </c>
      <c r="L247">
        <f t="shared" si="9"/>
        <v>0</v>
      </c>
      <c r="M247" s="18">
        <f t="array" ref="M247">SQRT(MMULT(MMULT(TRANSPOSE($A$2:$A$6),MMULT(TRANSPOSE(EXP(F248:J499)-1),EXP(F248:J499)-1)/COUNTA(J248:J499)),$A$2:$A$6))*_xlfn.NORM.S.INV($E$3)</f>
        <v>-1.6758075634204589E-2</v>
      </c>
      <c r="N247">
        <f t="shared" si="10"/>
        <v>0</v>
      </c>
      <c r="O247" s="52">
        <f t="shared" si="11"/>
        <v>6.687599594722639E-4</v>
      </c>
      <c r="P247" s="91">
        <v>1.9755595953534488E-3</v>
      </c>
      <c r="Q247" s="91">
        <v>-3.8739380727215167E-3</v>
      </c>
      <c r="R247" s="91">
        <v>-5.6376969701167345E-3</v>
      </c>
      <c r="S247" s="91">
        <v>7.7236675566538793E-4</v>
      </c>
      <c r="T247" s="91">
        <v>1.4328375498922297E-2</v>
      </c>
      <c r="U247" s="114">
        <v>41331</v>
      </c>
      <c r="V247" s="91"/>
      <c r="W247" s="91"/>
      <c r="Y247" s="18"/>
    </row>
    <row r="248" spans="5:25" x14ac:dyDescent="0.2">
      <c r="E248" s="114">
        <v>41328</v>
      </c>
      <c r="F248" s="110">
        <v>9.520139335237245E-4</v>
      </c>
      <c r="G248" s="110">
        <v>2.345218169554917E-3</v>
      </c>
      <c r="H248" s="110">
        <v>2.9580393983727258E-3</v>
      </c>
      <c r="I248" s="110">
        <v>-3.2410276123663977E-3</v>
      </c>
      <c r="J248" s="109">
        <v>-1.0689021626303674E-2</v>
      </c>
      <c r="K248" s="26">
        <f t="array" ref="K248">SQRT(MMULT(MMULT(TRANSPOSE($A$2:$A$6),MMULT(TRANSPOSE(EXP(F249:$J$516)-1),EXP(F249:$J$516)-1)/COUNTA(J249:$J$516)),$A$2:$A$6))*_xlfn.NORM.S.INV($E$3)</f>
        <v>-1.812745674645343E-2</v>
      </c>
      <c r="L248">
        <f t="shared" si="9"/>
        <v>0</v>
      </c>
      <c r="M248" s="18">
        <f t="array" ref="M248">SQRT(MMULT(MMULT(TRANSPOSE($A$2:$A$6),MMULT(TRANSPOSE(EXP(F249:J500)-1),EXP(F249:J500)-1)/COUNTA(J249:J500)),$A$2:$A$6))*_xlfn.NORM.S.INV($E$3)</f>
        <v>-1.6808017584394461E-2</v>
      </c>
      <c r="N248">
        <f t="shared" si="10"/>
        <v>0</v>
      </c>
      <c r="O248" s="52">
        <f t="shared" si="11"/>
        <v>-9.6129484578419996E-4</v>
      </c>
      <c r="P248" s="91">
        <v>9.5246724262931792E-4</v>
      </c>
      <c r="Q248" s="91">
        <v>2.3479703447495393E-3</v>
      </c>
      <c r="R248" s="91">
        <v>2.9624187139118963E-3</v>
      </c>
      <c r="S248" s="91">
        <v>-3.2357811518792801E-3</v>
      </c>
      <c r="T248" s="91">
        <v>-1.0632097037894583E-2</v>
      </c>
      <c r="U248" s="114">
        <v>41328</v>
      </c>
      <c r="V248" s="91"/>
      <c r="W248" s="91"/>
      <c r="Y248" s="18"/>
    </row>
    <row r="249" spans="5:25" x14ac:dyDescent="0.2">
      <c r="E249" s="114">
        <v>41327</v>
      </c>
      <c r="F249" s="110">
        <v>-4.2392096032731145E-3</v>
      </c>
      <c r="G249" s="110">
        <v>1.1808610424517018E-2</v>
      </c>
      <c r="H249" s="110">
        <v>3.279685484703713E-3</v>
      </c>
      <c r="I249" s="110">
        <v>6.8589187479268154E-4</v>
      </c>
      <c r="J249" s="109">
        <v>1.3379279217257406E-2</v>
      </c>
      <c r="K249" s="26">
        <f t="array" ref="K249">SQRT(MMULT(MMULT(TRANSPOSE($A$2:$A$6),MMULT(TRANSPOSE(EXP(F250:$J$516)-1),EXP(F250:$J$516)-1)/COUNTA(J250:$J$516)),$A$2:$A$6))*_xlfn.NORM.S.INV($E$3)</f>
        <v>-1.8146928811273649E-2</v>
      </c>
      <c r="L249">
        <f t="shared" si="9"/>
        <v>0</v>
      </c>
      <c r="M249" s="18">
        <f t="array" ref="M249">SQRT(MMULT(MMULT(TRANSPOSE($A$2:$A$6),MMULT(TRANSPOSE(EXP(F250:J501)-1),EXP(F250:J501)-1)/COUNTA(J250:J501)),$A$2:$A$6))*_xlfn.NORM.S.INV($E$3)</f>
        <v>-1.6793603368902878E-2</v>
      </c>
      <c r="N249">
        <f t="shared" si="10"/>
        <v>0</v>
      </c>
      <c r="O249" s="52">
        <f t="shared" si="11"/>
        <v>5.0863822366059314E-3</v>
      </c>
      <c r="P249" s="91">
        <v>-4.2302368378651645E-3</v>
      </c>
      <c r="Q249" s="91">
        <v>1.1878607315259693E-2</v>
      </c>
      <c r="R249" s="91">
        <v>3.2850695375339356E-3</v>
      </c>
      <c r="S249" s="91">
        <v>6.8612715241322952E-4</v>
      </c>
      <c r="T249" s="91">
        <v>1.3469182272039193E-2</v>
      </c>
      <c r="U249" s="114">
        <v>41327</v>
      </c>
      <c r="V249" s="91"/>
      <c r="W249" s="91"/>
      <c r="Y249" s="18"/>
    </row>
    <row r="250" spans="5:25" x14ac:dyDescent="0.2">
      <c r="E250" s="114">
        <v>41326</v>
      </c>
      <c r="F250" s="110">
        <v>2.9945516724291083E-3</v>
      </c>
      <c r="G250" s="110">
        <v>-6.5574311813232557E-3</v>
      </c>
      <c r="H250" s="110">
        <v>-1.484904394956237E-3</v>
      </c>
      <c r="I250" s="110">
        <v>-1.0827144730209948E-3</v>
      </c>
      <c r="J250" s="109">
        <v>-1.2492919801883842E-2</v>
      </c>
      <c r="K250" s="26">
        <f t="array" ref="K250">SQRT(MMULT(MMULT(TRANSPOSE($A$2:$A$6),MMULT(TRANSPOSE(EXP(F251:$J$516)-1),EXP(F251:$J$516)-1)/COUNTA(J251:$J$516)),$A$2:$A$6))*_xlfn.NORM.S.INV($E$3)</f>
        <v>-1.8173857463826486E-2</v>
      </c>
      <c r="L250">
        <f t="shared" si="9"/>
        <v>0</v>
      </c>
      <c r="M250" s="18">
        <f t="array" ref="M250">SQRT(MMULT(MMULT(TRANSPOSE($A$2:$A$6),MMULT(TRANSPOSE(EXP(F251:J502)-1),EXP(F251:J502)-1)/COUNTA(J251:J502)),$A$2:$A$6))*_xlfn.NORM.S.INV($E$3)</f>
        <v>-1.7032766230222544E-2</v>
      </c>
      <c r="N250">
        <f t="shared" si="10"/>
        <v>0</v>
      </c>
      <c r="O250" s="52">
        <f t="shared" si="11"/>
        <v>-3.5744070108686744E-3</v>
      </c>
      <c r="P250" s="91">
        <v>2.9990398211681146E-3</v>
      </c>
      <c r="Q250" s="91">
        <v>-6.5359781473521839E-3</v>
      </c>
      <c r="R250" s="91">
        <v>-1.4838024699104224E-3</v>
      </c>
      <c r="S250" s="91">
        <v>-1.0821285491877664E-3</v>
      </c>
      <c r="T250" s="91">
        <v>-1.2415207234882653E-2</v>
      </c>
      <c r="U250" s="114">
        <v>41326</v>
      </c>
      <c r="V250" s="91"/>
      <c r="W250" s="91"/>
      <c r="Y250" s="18"/>
    </row>
    <row r="251" spans="5:25" x14ac:dyDescent="0.2">
      <c r="E251" s="114">
        <v>41325</v>
      </c>
      <c r="F251" s="110">
        <v>7.1949018562236493E-3</v>
      </c>
      <c r="G251" s="110">
        <v>6.7402200140084852E-3</v>
      </c>
      <c r="H251" s="110">
        <v>1.8759028875655725E-3</v>
      </c>
      <c r="I251" s="110">
        <v>4.325970660067094E-3</v>
      </c>
      <c r="J251" s="109">
        <v>1.2193736452328038E-2</v>
      </c>
      <c r="K251" s="26">
        <f t="array" ref="K251">SQRT(MMULT(MMULT(TRANSPOSE($A$2:$A$6),MMULT(TRANSPOSE(EXP(F252:$J$516)-1),EXP(F252:$J$516)-1)/COUNTA(J252:$J$516)),$A$2:$A$6))*_xlfn.NORM.S.INV($E$3)</f>
        <v>-1.8187078190766169E-2</v>
      </c>
      <c r="L251">
        <f t="shared" si="9"/>
        <v>0</v>
      </c>
      <c r="M251" s="18">
        <f t="array" ref="M251">SQRT(MMULT(MMULT(TRANSPOSE($A$2:$A$6),MMULT(TRANSPOSE(EXP(F252:J503)-1),EXP(F252:J503)-1)/COUNTA(J252:J503)),$A$2:$A$6))*_xlfn.NORM.S.INV($E$3)</f>
        <v>-1.7088108744206128E-2</v>
      </c>
      <c r="N251">
        <f t="shared" si="10"/>
        <v>0</v>
      </c>
      <c r="O251" s="52">
        <f t="shared" si="11"/>
        <v>6.1230119571984744E-3</v>
      </c>
      <c r="P251" s="91">
        <v>7.2208473503521109E-3</v>
      </c>
      <c r="Q251" s="91">
        <v>6.7629864183753607E-3</v>
      </c>
      <c r="R251" s="91">
        <v>1.8776634941242154E-3</v>
      </c>
      <c r="S251" s="91">
        <v>4.3353411784663454E-3</v>
      </c>
      <c r="T251" s="91">
        <v>1.2268383155514817E-2</v>
      </c>
      <c r="U251" s="114">
        <v>41325</v>
      </c>
      <c r="V251" s="91"/>
      <c r="W251" s="91"/>
      <c r="Y251" s="18"/>
    </row>
    <row r="252" spans="5:25" x14ac:dyDescent="0.2">
      <c r="E252" s="114">
        <v>41321</v>
      </c>
      <c r="F252" s="110">
        <v>2.7300510350288573E-3</v>
      </c>
      <c r="G252" s="110">
        <v>1.0971744668258805E-3</v>
      </c>
      <c r="H252" s="110">
        <v>8.6446720293285994E-3</v>
      </c>
      <c r="I252" s="110">
        <v>4.7330472714133395E-3</v>
      </c>
      <c r="J252" s="109">
        <v>-7.7498312335890088E-3</v>
      </c>
      <c r="K252" s="26">
        <f t="array" ref="K252">SQRT(MMULT(MMULT(TRANSPOSE($A$2:$A$6),MMULT(TRANSPOSE(EXP(F253:$J$516)-1),EXP(F253:$J$516)-1)/COUNTA(J253:$J$516)),$A$2:$A$6))*_xlfn.NORM.S.INV($E$3)</f>
        <v>-1.8218125868254866E-2</v>
      </c>
      <c r="L252">
        <f t="shared" si="9"/>
        <v>0</v>
      </c>
      <c r="M252" s="18">
        <f t="array" ref="M252">SQRT(MMULT(MMULT(TRANSPOSE($A$2:$A$6),MMULT(TRANSPOSE(EXP(F253:J504)-1),EXP(F253:J504)-1)/COUNTA(J253:J504)),$A$2:$A$6))*_xlfn.NORM.S.INV($E$3)</f>
        <v>-1.7084845747987801E-2</v>
      </c>
      <c r="N252">
        <f t="shared" si="10"/>
        <v>0</v>
      </c>
      <c r="O252" s="52">
        <f t="shared" si="11"/>
        <v>2.4457161767133537E-3</v>
      </c>
      <c r="P252" s="91">
        <v>2.7337810179313138E-3</v>
      </c>
      <c r="Q252" s="91">
        <v>1.0977765829198738E-3</v>
      </c>
      <c r="R252" s="91">
        <v>8.6821451095724367E-3</v>
      </c>
      <c r="S252" s="91">
        <v>4.7442658319927222E-3</v>
      </c>
      <c r="T252" s="91">
        <v>-7.7198787171085526E-3</v>
      </c>
      <c r="U252" s="114">
        <v>41321</v>
      </c>
      <c r="V252" s="91"/>
      <c r="W252" s="91"/>
      <c r="Y252" s="18"/>
    </row>
    <row r="253" spans="5:25" x14ac:dyDescent="0.2">
      <c r="E253" s="114">
        <v>41320</v>
      </c>
      <c r="F253" s="110">
        <v>-1.1813883780946728E-3</v>
      </c>
      <c r="G253" s="110">
        <v>-3.2882620237642129E-3</v>
      </c>
      <c r="H253" s="110">
        <v>1.737796108705288E-3</v>
      </c>
      <c r="I253" s="110">
        <v>6.3050139467910431E-3</v>
      </c>
      <c r="J253" s="109">
        <v>-3.556546327443573E-3</v>
      </c>
      <c r="K253" s="26">
        <f t="array" ref="K253">SQRT(MMULT(MMULT(TRANSPOSE($A$2:$A$6),MMULT(TRANSPOSE(EXP(F254:$J$516)-1),EXP(F254:$J$516)-1)/COUNTA(J254:$J$516)),$A$2:$A$6))*_xlfn.NORM.S.INV($E$3)</f>
        <v>-1.8252727536397916E-2</v>
      </c>
      <c r="L253">
        <f t="shared" si="9"/>
        <v>0</v>
      </c>
      <c r="M253" s="18">
        <f t="array" ref="M253">SQRT(MMULT(MMULT(TRANSPOSE($A$2:$A$6),MMULT(TRANSPOSE(EXP(F254:J505)-1),EXP(F254:J505)-1)/COUNTA(J254:J505)),$A$2:$A$6))*_xlfn.NORM.S.INV($E$3)</f>
        <v>-1.7194567975068031E-2</v>
      </c>
      <c r="N253">
        <f t="shared" si="10"/>
        <v>0</v>
      </c>
      <c r="O253" s="52">
        <f t="shared" si="11"/>
        <v>3.5021684354059521E-5</v>
      </c>
      <c r="P253" s="91">
        <v>-1.1806908135699734E-3</v>
      </c>
      <c r="Q253" s="91">
        <v>-3.28286161114133E-3</v>
      </c>
      <c r="R253" s="91">
        <v>1.7393069514151094E-3</v>
      </c>
      <c r="S253" s="91">
        <v>6.3249323872363039E-3</v>
      </c>
      <c r="T253" s="91">
        <v>-3.5502293076974389E-3</v>
      </c>
      <c r="U253" s="114">
        <v>41320</v>
      </c>
      <c r="V253" s="91"/>
      <c r="W253" s="91"/>
      <c r="Y253" s="18"/>
    </row>
    <row r="254" spans="5:25" x14ac:dyDescent="0.2">
      <c r="E254" s="114">
        <v>41319</v>
      </c>
      <c r="F254" s="110">
        <v>3.6225110325114641E-3</v>
      </c>
      <c r="G254" s="110">
        <v>7.138282300435202E-3</v>
      </c>
      <c r="H254" s="110">
        <v>5.3114321912847429E-3</v>
      </c>
      <c r="I254" s="110">
        <v>-1.7933457374244533E-3</v>
      </c>
      <c r="J254" s="109">
        <v>-5.4584846492754255E-3</v>
      </c>
      <c r="K254" s="26">
        <f t="array" ref="K254">SQRT(MMULT(MMULT(TRANSPOSE($A$2:$A$6),MMULT(TRANSPOSE(EXP(F255:$J$516)-1),EXP(F255:$J$516)-1)/COUNTA(J255:$J$516)),$A$2:$A$6))*_xlfn.NORM.S.INV($E$3)</f>
        <v>-1.8284506803025714E-2</v>
      </c>
      <c r="L254">
        <f t="shared" si="9"/>
        <v>0</v>
      </c>
      <c r="M254" s="18">
        <f t="array" ref="M254">SQRT(MMULT(MMULT(TRANSPOSE($A$2:$A$6),MMULT(TRANSPOSE(EXP(F255:J506)-1),EXP(F255:J506)-1)/COUNTA(J255:J506)),$A$2:$A$6))*_xlfn.NORM.S.INV($E$3)</f>
        <v>-1.7313086029461092E-2</v>
      </c>
      <c r="N254">
        <f t="shared" si="10"/>
        <v>0</v>
      </c>
      <c r="O254" s="52">
        <f t="shared" si="11"/>
        <v>2.3127383143245386E-3</v>
      </c>
      <c r="P254" s="91">
        <v>3.6290802555676294E-3</v>
      </c>
      <c r="Q254" s="91">
        <v>7.1638205678250522E-3</v>
      </c>
      <c r="R254" s="91">
        <v>5.3255628541879485E-3</v>
      </c>
      <c r="S254" s="91">
        <v>-1.7917386537865676E-3</v>
      </c>
      <c r="T254" s="91">
        <v>-5.4436141909679492E-3</v>
      </c>
      <c r="U254" s="114">
        <v>41319</v>
      </c>
      <c r="V254" s="91"/>
      <c r="W254" s="91"/>
      <c r="Y254" s="18"/>
    </row>
    <row r="255" spans="5:25" x14ac:dyDescent="0.2">
      <c r="E255" s="114">
        <v>41318</v>
      </c>
      <c r="F255" s="110">
        <v>1.2895801616791986E-2</v>
      </c>
      <c r="G255" s="110">
        <v>5.5260536767651478E-3</v>
      </c>
      <c r="H255" s="110">
        <v>2.148395190107667E-3</v>
      </c>
      <c r="I255" s="110">
        <v>1.4759158355251241E-3</v>
      </c>
      <c r="J255" s="109">
        <v>-2.3106568370544313E-3</v>
      </c>
      <c r="K255" s="26">
        <f t="array" ref="K255">SQRT(MMULT(MMULT(TRANSPOSE($A$2:$A$6),MMULT(TRANSPOSE(EXP(F256:$J$516)-1),EXP(F256:$J$516)-1)/COUNTA(J256:$J$516)),$A$2:$A$6))*_xlfn.NORM.S.INV($E$3)</f>
        <v>-1.831059481151898E-2</v>
      </c>
      <c r="L255">
        <f t="shared" si="9"/>
        <v>0</v>
      </c>
      <c r="M255" s="18">
        <f t="array" ref="M255">SQRT(MMULT(MMULT(TRANSPOSE($A$2:$A$6),MMULT(TRANSPOSE(EXP(F256:J507)-1),EXP(F256:J507)-1)/COUNTA(J256:J507)),$A$2:$A$6))*_xlfn.NORM.S.INV($E$3)</f>
        <v>-1.7417238897177015E-2</v>
      </c>
      <c r="N255">
        <f t="shared" si="10"/>
        <v>0</v>
      </c>
      <c r="O255" s="52">
        <f t="shared" si="11"/>
        <v>3.9665520666687243E-3</v>
      </c>
      <c r="P255" s="91">
        <v>1.2979311054071463E-2</v>
      </c>
      <c r="Q255" s="91">
        <v>5.5413504753807352E-3</v>
      </c>
      <c r="R255" s="91">
        <v>2.1507046446316291E-3</v>
      </c>
      <c r="S255" s="91">
        <v>1.4770055353376943E-3</v>
      </c>
      <c r="T255" s="91">
        <v>-2.3079893245093741E-3</v>
      </c>
      <c r="U255" s="114">
        <v>41318</v>
      </c>
      <c r="V255" s="91"/>
      <c r="W255" s="91"/>
      <c r="Y255" s="18"/>
    </row>
    <row r="256" spans="5:25" x14ac:dyDescent="0.2">
      <c r="E256" s="114">
        <v>41317</v>
      </c>
      <c r="F256" s="110">
        <v>8.8166340870379292E-3</v>
      </c>
      <c r="G256" s="110">
        <v>9.3713648496750526E-3</v>
      </c>
      <c r="H256" s="110">
        <v>-2.2279269020543087E-3</v>
      </c>
      <c r="I256" s="110">
        <v>6.8222115065984697E-3</v>
      </c>
      <c r="J256" s="109">
        <v>3.7577279484523724E-3</v>
      </c>
      <c r="K256" s="26">
        <f t="array" ref="K256">SQRT(MMULT(MMULT(TRANSPOSE($A$2:$A$6),MMULT(TRANSPOSE(EXP(F257:$J$516)-1),EXP(F257:$J$516)-1)/COUNTA(J257:$J$516)),$A$2:$A$6))*_xlfn.NORM.S.INV($E$3)</f>
        <v>-1.8331692046746836E-2</v>
      </c>
      <c r="L256">
        <f t="shared" si="9"/>
        <v>0</v>
      </c>
      <c r="M256" s="18">
        <f t="array" ref="M256">SQRT(MMULT(MMULT(TRANSPOSE($A$2:$A$6),MMULT(TRANSPOSE(EXP(F257:J508)-1),EXP(F257:J508)-1)/COUNTA(J257:J508)),$A$2:$A$6))*_xlfn.NORM.S.INV($E$3)</f>
        <v>-1.762042717445542E-2</v>
      </c>
      <c r="N256">
        <f t="shared" si="10"/>
        <v>0</v>
      </c>
      <c r="O256" s="52">
        <f t="shared" si="11"/>
        <v>4.9812519182935487E-3</v>
      </c>
      <c r="P256" s="91">
        <v>8.8556150815193302E-3</v>
      </c>
      <c r="Q256" s="91">
        <v>9.4154135806330252E-3</v>
      </c>
      <c r="R256" s="91">
        <v>-2.2254469149990408E-3</v>
      </c>
      <c r="S256" s="91">
        <v>6.8455358024435142E-3</v>
      </c>
      <c r="T256" s="91">
        <v>3.7647970599454794E-3</v>
      </c>
      <c r="U256" s="114">
        <v>41317</v>
      </c>
      <c r="V256" s="91"/>
      <c r="W256" s="91"/>
      <c r="Y256" s="18"/>
    </row>
    <row r="257" spans="1:25" x14ac:dyDescent="0.2">
      <c r="E257" s="114">
        <v>41314</v>
      </c>
      <c r="F257" s="110">
        <v>-2.2682067141235108E-3</v>
      </c>
      <c r="G257" s="110">
        <v>-2.7959396823827321E-4</v>
      </c>
      <c r="H257" s="110">
        <v>1.0707337832739545E-2</v>
      </c>
      <c r="I257" s="110">
        <v>5.0639697776285733E-3</v>
      </c>
      <c r="J257" s="109">
        <v>2.6098960417773221E-3</v>
      </c>
      <c r="K257" s="26">
        <f t="array" ref="K257">SQRT(MMULT(MMULT(TRANSPOSE($A$2:$A$6),MMULT(TRANSPOSE(EXP(F258:$J$516)-1),EXP(F258:$J$516)-1)/COUNTA(J258:$J$516)),$A$2:$A$6))*_xlfn.NORM.S.INV($E$3)</f>
        <v>-1.8359755605773041E-2</v>
      </c>
      <c r="L257">
        <f t="shared" si="9"/>
        <v>0</v>
      </c>
      <c r="M257" s="18">
        <f t="array" ref="M257">SQRT(MMULT(MMULT(TRANSPOSE($A$2:$A$6),MMULT(TRANSPOSE(EXP(F258:J509)-1),EXP(F258:J509)-1)/COUNTA(J258:J509)),$A$2:$A$6))*_xlfn.NORM.S.INV($E$3)</f>
        <v>-1.7658393560280615E-2</v>
      </c>
      <c r="N257">
        <f t="shared" si="10"/>
        <v>0</v>
      </c>
      <c r="O257" s="52">
        <f t="shared" si="11"/>
        <v>3.5799882399755907E-3</v>
      </c>
      <c r="P257" s="91">
        <v>-2.2656362770693272E-3</v>
      </c>
      <c r="Q257" s="91">
        <v>-2.7955488548725427E-4</v>
      </c>
      <c r="R257" s="91">
        <v>1.0764866517487093E-2</v>
      </c>
      <c r="S257" s="91">
        <v>5.0768133432403939E-3</v>
      </c>
      <c r="T257" s="91">
        <v>2.6133047852954228E-3</v>
      </c>
      <c r="U257" s="114">
        <v>41314</v>
      </c>
      <c r="V257" s="91"/>
      <c r="W257" s="91"/>
      <c r="Y257" s="18"/>
    </row>
    <row r="258" spans="1:25" x14ac:dyDescent="0.2">
      <c r="E258" s="114">
        <v>41313</v>
      </c>
      <c r="F258" s="110">
        <v>7.2000165374643465E-3</v>
      </c>
      <c r="G258" s="110">
        <v>5.4200537566924242E-3</v>
      </c>
      <c r="H258" s="110">
        <v>-1.5251436599388068E-3</v>
      </c>
      <c r="I258" s="110">
        <v>1.4586365465058344E-3</v>
      </c>
      <c r="J258" s="109">
        <v>2.901175986499502E-4</v>
      </c>
      <c r="K258" s="26">
        <f t="array" ref="K258">SQRT(MMULT(MMULT(TRANSPOSE($A$2:$A$6),MMULT(TRANSPOSE(EXP(F259:$J$516)-1),EXP(F259:$J$516)-1)/COUNTA(J259:$J$516)),$A$2:$A$6))*_xlfn.NORM.S.INV($E$3)</f>
        <v>-1.8391942284703058E-2</v>
      </c>
      <c r="L258">
        <f t="shared" si="9"/>
        <v>0</v>
      </c>
      <c r="M258" s="18">
        <f t="array" ref="M258">SQRT(MMULT(MMULT(TRANSPOSE($A$2:$A$6),MMULT(TRANSPOSE(EXP(F259:J510)-1),EXP(F259:J510)-1)/COUNTA(J259:J510)),$A$2:$A$6))*_xlfn.NORM.S.INV($E$3)</f>
        <v>-1.7660657106789608E-2</v>
      </c>
      <c r="N258">
        <f t="shared" si="10"/>
        <v>0</v>
      </c>
      <c r="O258" s="52">
        <f t="shared" si="11"/>
        <v>2.42740695588758E-3</v>
      </c>
      <c r="P258" s="91">
        <v>7.2259989770997457E-3</v>
      </c>
      <c r="Q258" s="91">
        <v>5.4347688215237167E-3</v>
      </c>
      <c r="R258" s="91">
        <v>-1.5239812193851288E-3</v>
      </c>
      <c r="S258" s="91">
        <v>1.4597008742194273E-3</v>
      </c>
      <c r="T258" s="91">
        <v>2.9015968683054894E-4</v>
      </c>
      <c r="U258" s="114">
        <v>41313</v>
      </c>
      <c r="V258" s="91"/>
      <c r="W258" s="91"/>
      <c r="Y258" s="18"/>
    </row>
    <row r="259" spans="1:25" x14ac:dyDescent="0.2">
      <c r="E259" s="114">
        <v>41312</v>
      </c>
      <c r="F259" s="110">
        <v>3.870000746245337E-3</v>
      </c>
      <c r="G259" s="110">
        <v>1.1250152319593873E-3</v>
      </c>
      <c r="H259" s="110">
        <v>6.4180763278357119E-4</v>
      </c>
      <c r="I259" s="110">
        <v>1.7457942601595995E-3</v>
      </c>
      <c r="J259" s="109">
        <v>1.4535220740757675E-3</v>
      </c>
      <c r="K259" s="26">
        <f t="array" ref="K259">SQRT(MMULT(MMULT(TRANSPOSE($A$2:$A$6),MMULT(TRANSPOSE(EXP(F260:$J$516)-1),EXP(F260:$J$516)-1)/COUNTA(J260:$J$516)),$A$2:$A$6))*_xlfn.NORM.S.INV($E$3)</f>
        <v>-1.8426100000104955E-2</v>
      </c>
      <c r="L259">
        <f t="shared" si="9"/>
        <v>0</v>
      </c>
      <c r="M259" s="18">
        <f t="array" ref="M259">SQRT(MMULT(MMULT(TRANSPOSE($A$2:$A$6),MMULT(TRANSPOSE(EXP(F260:J511)-1),EXP(F260:J511)-1)/COUNTA(J260:J511)),$A$2:$A$6))*_xlfn.NORM.S.INV($E$3)</f>
        <v>-1.7659702858711837E-2</v>
      </c>
      <c r="N259">
        <f t="shared" si="10"/>
        <v>0</v>
      </c>
      <c r="O259" s="52">
        <f t="shared" si="11"/>
        <v>1.6678916806503775E-3</v>
      </c>
      <c r="P259" s="91">
        <v>3.877498868592788E-3</v>
      </c>
      <c r="Q259" s="91">
        <v>1.1256482989765448E-3</v>
      </c>
      <c r="R259" s="91">
        <v>6.4201363537130796E-4</v>
      </c>
      <c r="S259" s="91">
        <v>1.7473190461507748E-3</v>
      </c>
      <c r="T259" s="91">
        <v>1.4545789492874661E-3</v>
      </c>
      <c r="U259" s="114">
        <v>41312</v>
      </c>
      <c r="V259" s="91"/>
      <c r="W259" s="91"/>
      <c r="Y259" s="18"/>
    </row>
    <row r="260" spans="1:25" x14ac:dyDescent="0.2">
      <c r="E260" s="114">
        <v>41311</v>
      </c>
      <c r="F260" s="110">
        <v>9.4720642288944109E-3</v>
      </c>
      <c r="G260" s="110">
        <v>9.3829909187402528E-5</v>
      </c>
      <c r="H260" s="110">
        <v>1.1242404034080924E-3</v>
      </c>
      <c r="I260" s="110">
        <v>7.0010968073629309E-3</v>
      </c>
      <c r="J260" s="109">
        <v>-4.1031566681482008E-2</v>
      </c>
      <c r="K260" s="26">
        <f t="array" ref="K260">SQRT(MMULT(MMULT(TRANSPOSE($A$2:$A$6),MMULT(TRANSPOSE(EXP(F261:$J$516)-1),EXP(F261:$J$516)-1)/COUNTA(J261:$J$516)),$A$2:$A$6))*_xlfn.NORM.S.INV($E$3)</f>
        <v>-1.84548177569329E-2</v>
      </c>
      <c r="L260">
        <f t="shared" si="9"/>
        <v>0</v>
      </c>
      <c r="M260" s="18">
        <f t="array" ref="M260">SQRT(MMULT(MMULT(TRANSPOSE($A$2:$A$6),MMULT(TRANSPOSE(EXP(F261:J512)-1),EXP(F261:J512)-1)/COUNTA(J261:J512)),$A$2:$A$6))*_xlfn.NORM.S.INV($E$3)</f>
        <v>-1.7670663942038287E-2</v>
      </c>
      <c r="N260">
        <f t="shared" si="10"/>
        <v>0</v>
      </c>
      <c r="O260" s="52">
        <f t="shared" si="11"/>
        <v>-3.5546458578608799E-3</v>
      </c>
      <c r="P260" s="91">
        <v>9.5170662042471932E-3</v>
      </c>
      <c r="Q260" s="91">
        <v>9.3834311351015387E-5</v>
      </c>
      <c r="R260" s="91">
        <v>1.1248725985413266E-3</v>
      </c>
      <c r="S260" s="91">
        <v>7.025661779403336E-3</v>
      </c>
      <c r="T260" s="91">
        <v>-4.0201168194414882E-2</v>
      </c>
      <c r="U260" s="114">
        <v>41311</v>
      </c>
      <c r="V260" s="91"/>
      <c r="W260" s="91"/>
      <c r="Y260" s="18"/>
    </row>
    <row r="261" spans="1:25" x14ac:dyDescent="0.2">
      <c r="E261" s="114">
        <v>41310</v>
      </c>
      <c r="F261" s="110">
        <v>9.3303487042103589E-3</v>
      </c>
      <c r="G261" s="110">
        <v>9.3905560696321203E-5</v>
      </c>
      <c r="H261" s="110">
        <v>1.6890306226539122E-3</v>
      </c>
      <c r="I261" s="110">
        <v>-1.8712277515038148E-4</v>
      </c>
      <c r="J261" s="109">
        <v>-2.7876691404553227E-3</v>
      </c>
      <c r="K261" s="26">
        <f t="array" ref="K261">SQRT(MMULT(MMULT(TRANSPOSE($A$2:$A$6),MMULT(TRANSPOSE(EXP(F262:$J$516)-1),EXP(F262:$J$516)-1)/COUNTA(J262:$J$516)),$A$2:$A$6))*_xlfn.NORM.S.INV($E$3)</f>
        <v>-1.8489455280932501E-2</v>
      </c>
      <c r="L261">
        <f t="shared" si="9"/>
        <v>0</v>
      </c>
      <c r="M261" s="18">
        <f t="array" ref="M261">SQRT(MMULT(MMULT(TRANSPOSE($A$2:$A$6),MMULT(TRANSPOSE(EXP(F262:J513)-1),EXP(F262:J513)-1)/COUNTA(J262:J513)),$A$2:$A$6))*_xlfn.NORM.S.INV($E$3)</f>
        <v>-1.827515454208202E-2</v>
      </c>
      <c r="N261">
        <f t="shared" si="10"/>
        <v>0</v>
      </c>
      <c r="O261" s="52">
        <f t="shared" si="11"/>
        <v>1.6236740588277255E-3</v>
      </c>
      <c r="P261" s="91">
        <v>9.3740121002656718E-3</v>
      </c>
      <c r="Q261" s="91">
        <v>9.3909969961503137E-5</v>
      </c>
      <c r="R261" s="91">
        <v>1.690457838299908E-3</v>
      </c>
      <c r="S261" s="91">
        <v>-1.8710526877585565E-4</v>
      </c>
      <c r="T261" s="91">
        <v>-2.783787198864407E-3</v>
      </c>
      <c r="U261" s="114">
        <v>41310</v>
      </c>
      <c r="V261" s="91"/>
      <c r="W261" s="91"/>
      <c r="Y261" s="18"/>
    </row>
    <row r="262" spans="1:25" s="5" customFormat="1" x14ac:dyDescent="0.2">
      <c r="A262"/>
      <c r="E262" s="114">
        <v>41307</v>
      </c>
      <c r="F262" s="110">
        <v>4.270050812387515E-3</v>
      </c>
      <c r="G262" s="110">
        <v>1.3603078398309173E-2</v>
      </c>
      <c r="H262" s="110">
        <v>8.2436565263098172E-3</v>
      </c>
      <c r="I262" s="110">
        <v>3.6999091780184428E-3</v>
      </c>
      <c r="J262" s="109">
        <v>3.6256069808012683E-3</v>
      </c>
      <c r="K262" s="26">
        <f t="array" ref="K262">SQRT(MMULT(MMULT(TRANSPOSE($A$2:$A$6),MMULT(TRANSPOSE(EXP(F263:$J$516)-1),EXP(F263:$J$516)-1)/COUNTA(J263:$J$516)),$A$2:$A$6))*_xlfn.NORM.S.INV($E$3)</f>
        <v>-1.8496497434291981E-2</v>
      </c>
      <c r="L262">
        <f t="shared" si="9"/>
        <v>0</v>
      </c>
      <c r="M262" s="18">
        <f t="array" ref="M262">SQRT(MMULT(MMULT(TRANSPOSE($A$2:$A$6),MMULT(TRANSPOSE(EXP(F263:J514)-1),EXP(F263:J514)-1)/COUNTA(J263:J514)),$A$2:$A$6))*_xlfn.NORM.S.INV($E$3)</f>
        <v>-1.824521574985245E-2</v>
      </c>
      <c r="N262">
        <f t="shared" si="10"/>
        <v>0</v>
      </c>
      <c r="O262" s="52">
        <f t="shared" si="11"/>
        <v>7.1374984888785365E-3</v>
      </c>
      <c r="P262" s="91">
        <v>4.2791804694322089E-3</v>
      </c>
      <c r="Q262" s="91">
        <v>1.3696021227292299E-2</v>
      </c>
      <c r="R262" s="91">
        <v>8.2777290257445291E-3</v>
      </c>
      <c r="S262" s="91">
        <v>3.7067622913402598E-3</v>
      </c>
      <c r="T262" s="91">
        <v>3.6321874441120894E-3</v>
      </c>
      <c r="U262" s="114">
        <v>41307</v>
      </c>
      <c r="V262" s="91"/>
      <c r="W262" s="91"/>
      <c r="Y262" s="39"/>
    </row>
    <row r="263" spans="1:25" x14ac:dyDescent="0.2">
      <c r="E263" s="114">
        <v>41306</v>
      </c>
      <c r="F263" s="110">
        <v>-1.7100981060700728E-3</v>
      </c>
      <c r="G263" s="110">
        <v>1.3323459783441058E-3</v>
      </c>
      <c r="H263" s="110">
        <v>6.5137677677309762E-3</v>
      </c>
      <c r="I263" s="110">
        <v>3.5566183248359152E-3</v>
      </c>
      <c r="J263" s="109">
        <v>-5.5725146229086949E-3</v>
      </c>
      <c r="K263" s="26">
        <f t="array" ref="K263">SQRT(MMULT(MMULT(TRANSPOSE($A$2:$A$6),MMULT(TRANSPOSE(EXP(F264:$J$516)-1),EXP(F264:$J$516)-1)/COUNTA(J264:$J$516)),$A$2:$A$6))*_xlfn.NORM.S.INV($E$3)</f>
        <v>-1.8532016011348872E-2</v>
      </c>
      <c r="L263">
        <f t="shared" si="9"/>
        <v>0</v>
      </c>
      <c r="M263" s="18">
        <f t="array" ref="M263">SQRT(MMULT(MMULT(TRANSPOSE($A$2:$A$6),MMULT(TRANSPOSE(EXP(F264:J515)-1),EXP(F264:J515)-1)/COUNTA(J264:J515)),$A$2:$A$6))*_xlfn.NORM.S.INV($E$3)</f>
        <v>-1.8259996484425549E-2</v>
      </c>
      <c r="N263">
        <f t="shared" si="10"/>
        <v>0</v>
      </c>
      <c r="O263" s="52">
        <f t="shared" si="11"/>
        <v>1.3161522043523986E-3</v>
      </c>
      <c r="P263" s="91">
        <v>-1.7086367214595999E-3</v>
      </c>
      <c r="Q263" s="91">
        <v>1.3332339455631725E-3</v>
      </c>
      <c r="R263" s="91">
        <v>6.5350284903984424E-3</v>
      </c>
      <c r="S263" s="91">
        <v>3.562950596722736E-3</v>
      </c>
      <c r="T263" s="91">
        <v>-5.557016963638084E-3</v>
      </c>
      <c r="U263" s="114">
        <v>41306</v>
      </c>
      <c r="V263" s="91"/>
      <c r="W263" s="91"/>
    </row>
    <row r="264" spans="1:25" x14ac:dyDescent="0.2">
      <c r="E264" s="114">
        <v>41305</v>
      </c>
      <c r="F264" s="110">
        <v>5.9193626445050655E-2</v>
      </c>
      <c r="G264" s="110">
        <v>-1.2587183402647195E-2</v>
      </c>
      <c r="H264" s="110">
        <v>-1.2245749375367479E-3</v>
      </c>
      <c r="I264" s="110">
        <v>-1.3751729942476001E-3</v>
      </c>
      <c r="J264" s="109">
        <v>2.7799472009432699E-4</v>
      </c>
      <c r="K264" s="26">
        <f t="array" ref="K264">SQRT(MMULT(MMULT(TRANSPOSE($A$2:$A$6),MMULT(TRANSPOSE(EXP(F265:$J$516)-1),EXP(F265:$J$516)-1)/COUNTA(J265:$J$516)),$A$2:$A$6))*_xlfn.NORM.S.INV($E$3)</f>
        <v>-1.8534265190723827E-2</v>
      </c>
      <c r="L264">
        <f t="shared" si="9"/>
        <v>0</v>
      </c>
      <c r="M264" s="18">
        <f t="array" ref="M264">SQRT(MMULT(MMULT(TRANSPOSE($A$2:$A$6),MMULT(TRANSPOSE(EXP(F265:J516)-1),EXP(F265:J516)-1)/COUNTA(J265:J516)),$A$2:$A$6))*_xlfn.NORM.S.INV($E$3)</f>
        <v>-1.8534265190723827E-2</v>
      </c>
      <c r="N264">
        <f t="shared" si="10"/>
        <v>0</v>
      </c>
      <c r="O264" s="52">
        <f t="shared" si="11"/>
        <v>7.718640996738471E-3</v>
      </c>
      <c r="P264" s="91">
        <v>6.0980654765173226E-2</v>
      </c>
      <c r="Q264" s="91">
        <v>-1.2508296145990916E-2</v>
      </c>
      <c r="R264" s="91">
        <v>-1.2238254516130365E-3</v>
      </c>
      <c r="S264" s="91">
        <v>-1.3742278771483596E-3</v>
      </c>
      <c r="T264" s="91">
        <v>2.7803336420739733E-4</v>
      </c>
      <c r="U264" s="114">
        <v>41305</v>
      </c>
      <c r="V264" s="91"/>
      <c r="W264" s="91"/>
    </row>
    <row r="265" spans="1:25" x14ac:dyDescent="0.2">
      <c r="E265" s="115">
        <v>41304</v>
      </c>
      <c r="F265" s="116">
        <v>-2.3046353547608324E-3</v>
      </c>
      <c r="G265" s="116">
        <v>-2.7548890267414541E-2</v>
      </c>
      <c r="H265" s="116">
        <v>-3.6646295898844941E-3</v>
      </c>
      <c r="I265" s="116">
        <v>-6.9164111246091033E-3</v>
      </c>
      <c r="J265" s="117">
        <v>5.5584766491103231E-4</v>
      </c>
      <c r="K265" s="91"/>
      <c r="M265" s="91"/>
      <c r="P265" s="91"/>
      <c r="Q265" s="91"/>
      <c r="R265" s="91"/>
      <c r="S265" s="91"/>
      <c r="T265" s="91"/>
      <c r="U265" s="91"/>
      <c r="V265" s="91"/>
      <c r="W265" s="91"/>
      <c r="X265" s="106"/>
    </row>
    <row r="266" spans="1:25" x14ac:dyDescent="0.2">
      <c r="E266" s="115">
        <v>41303</v>
      </c>
      <c r="F266" s="116">
        <v>-2.6276164405650867E-3</v>
      </c>
      <c r="G266" s="116">
        <v>-4.9284444481126682E-3</v>
      </c>
      <c r="H266" s="116">
        <v>1.3014635155497107E-3</v>
      </c>
      <c r="I266" s="116">
        <v>-2.5825258537483922E-2</v>
      </c>
      <c r="J266" s="117">
        <v>-1.7094622237690663E-2</v>
      </c>
      <c r="K266" s="91"/>
      <c r="M266" s="91"/>
      <c r="P266" s="91"/>
      <c r="Q266" s="91"/>
      <c r="R266" s="91"/>
      <c r="S266" s="91"/>
      <c r="T266" s="91"/>
      <c r="U266" s="91"/>
      <c r="V266" s="91"/>
      <c r="W266" s="91"/>
      <c r="X266" s="106"/>
    </row>
    <row r="267" spans="1:25" x14ac:dyDescent="0.2">
      <c r="E267" s="115">
        <v>41300</v>
      </c>
      <c r="F267" s="116">
        <v>8.2064254825802175E-5</v>
      </c>
      <c r="G267" s="116">
        <v>4.1968176416050523E-3</v>
      </c>
      <c r="H267" s="116">
        <v>8.0082670972488092E-3</v>
      </c>
      <c r="I267" s="116">
        <v>-1.0679943831554135E-2</v>
      </c>
      <c r="J267" s="117">
        <v>-4.3642581920283899E-3</v>
      </c>
      <c r="K267" s="91"/>
      <c r="M267" s="18"/>
      <c r="O267" s="18"/>
      <c r="P267" s="60"/>
      <c r="Q267" s="60"/>
      <c r="R267" s="60"/>
      <c r="S267" s="26"/>
      <c r="T267" s="60"/>
      <c r="U267" s="60"/>
      <c r="V267" s="38"/>
      <c r="W267" s="107"/>
      <c r="X267" s="106"/>
    </row>
    <row r="268" spans="1:25" x14ac:dyDescent="0.2">
      <c r="E268" s="115">
        <v>41299</v>
      </c>
      <c r="F268" s="116">
        <v>4.9205348657892993E-4</v>
      </c>
      <c r="G268" s="116">
        <v>-7.3780368508501023E-3</v>
      </c>
      <c r="H268" s="116">
        <v>7.3872317415842601E-4</v>
      </c>
      <c r="I268" s="116">
        <v>-4.2210360968529398E-3</v>
      </c>
      <c r="J268" s="117">
        <v>-7.8624262778202395E-3</v>
      </c>
      <c r="K268" s="91"/>
      <c r="M268" s="18"/>
      <c r="O268" s="18"/>
      <c r="P268" s="26"/>
      <c r="Q268" s="26"/>
      <c r="R268" s="26"/>
      <c r="S268" s="26"/>
      <c r="T268" s="26"/>
      <c r="U268" s="26"/>
      <c r="V268" s="26"/>
      <c r="W268" s="108"/>
      <c r="X268" s="106"/>
    </row>
    <row r="269" spans="1:25" x14ac:dyDescent="0.2">
      <c r="E269" s="115">
        <v>41298</v>
      </c>
      <c r="F269" s="116">
        <v>1.5795192475639423E-2</v>
      </c>
      <c r="G269" s="116">
        <v>2.4533268951609961E-3</v>
      </c>
      <c r="H269" s="116">
        <v>6.0947083841559092E-3</v>
      </c>
      <c r="I269" s="116">
        <v>1.4221033566801142E-2</v>
      </c>
      <c r="J269" s="117">
        <v>3.2460674769485601E-3</v>
      </c>
      <c r="K269" s="91"/>
      <c r="M269" s="18"/>
      <c r="O269" s="18"/>
      <c r="P269" s="26"/>
      <c r="Q269" s="26"/>
      <c r="R269" s="26"/>
      <c r="S269" s="26"/>
      <c r="T269" s="26"/>
      <c r="U269" s="26"/>
      <c r="V269" s="26"/>
      <c r="W269" s="108"/>
      <c r="X269" s="106"/>
    </row>
    <row r="270" spans="1:25" x14ac:dyDescent="0.2">
      <c r="E270" s="115">
        <v>41297</v>
      </c>
      <c r="F270" s="116">
        <v>-9.1645639848058214E-4</v>
      </c>
      <c r="G270" s="116">
        <v>2.6417249705892459E-3</v>
      </c>
      <c r="H270" s="116">
        <v>-2.7224484052280596E-3</v>
      </c>
      <c r="I270" s="116">
        <v>5.5502242302219026E-3</v>
      </c>
      <c r="J270" s="117">
        <v>7.8879907121969899E-3</v>
      </c>
      <c r="K270" s="91"/>
      <c r="M270" s="18"/>
      <c r="O270" s="18"/>
      <c r="P270" s="26"/>
      <c r="Q270" s="26"/>
      <c r="R270" s="26"/>
      <c r="S270" s="26"/>
      <c r="T270" s="26"/>
      <c r="U270" s="26"/>
      <c r="V270" s="26"/>
      <c r="W270" s="108"/>
      <c r="X270" s="106"/>
    </row>
    <row r="271" spans="1:25" x14ac:dyDescent="0.2">
      <c r="E271" s="115">
        <v>41296</v>
      </c>
      <c r="F271" s="116">
        <v>6.6645190095434084E-4</v>
      </c>
      <c r="G271" s="116">
        <v>-3.0055419586528498E-3</v>
      </c>
      <c r="H271" s="116">
        <v>-7.2237337701868583E-3</v>
      </c>
      <c r="I271" s="116">
        <v>1.7595373498980934E-2</v>
      </c>
      <c r="J271" s="117">
        <v>-5.9897562902186379E-3</v>
      </c>
      <c r="K271" s="91"/>
      <c r="M271" s="18"/>
      <c r="O271" s="18"/>
      <c r="P271" s="26"/>
      <c r="Q271" s="26"/>
      <c r="R271" s="26"/>
      <c r="S271" s="26"/>
      <c r="T271" s="26"/>
      <c r="U271" s="26"/>
      <c r="V271" s="26"/>
      <c r="W271" s="108"/>
      <c r="X271" s="106"/>
    </row>
    <row r="272" spans="1:25" x14ac:dyDescent="0.2">
      <c r="E272" s="115">
        <v>41293</v>
      </c>
      <c r="F272" s="116">
        <v>1.8351785861829247E-3</v>
      </c>
      <c r="G272" s="116">
        <v>1.3090086074808311E-2</v>
      </c>
      <c r="H272" s="116">
        <v>6.5447198549394481E-4</v>
      </c>
      <c r="I272" s="116">
        <v>3.540373081712127E-3</v>
      </c>
      <c r="J272" s="117">
        <v>-1.6274015645997638E-3</v>
      </c>
      <c r="K272" s="91"/>
      <c r="M272" s="18"/>
      <c r="O272" s="18"/>
      <c r="P272" s="26"/>
      <c r="Q272" s="26"/>
      <c r="R272" s="26"/>
      <c r="S272" s="26"/>
      <c r="T272" s="26"/>
      <c r="U272" s="26"/>
      <c r="V272" s="26"/>
      <c r="W272" s="108"/>
      <c r="X272" s="106"/>
    </row>
    <row r="273" spans="5:24" x14ac:dyDescent="0.2">
      <c r="E273" s="115">
        <v>41292</v>
      </c>
      <c r="F273" s="116">
        <v>-1.751719522765669E-3</v>
      </c>
      <c r="G273" s="116">
        <v>-1.1972866054964513E-3</v>
      </c>
      <c r="H273" s="116">
        <v>-4.328438243308203E-3</v>
      </c>
      <c r="I273" s="116">
        <v>-4.8438224620227857E-3</v>
      </c>
      <c r="J273" s="117">
        <v>-5.4052722064561248E-3</v>
      </c>
      <c r="K273" s="91"/>
      <c r="M273" s="18"/>
      <c r="O273" s="18"/>
      <c r="P273" s="26"/>
      <c r="Q273" s="26"/>
      <c r="R273" s="26"/>
      <c r="S273" s="26"/>
      <c r="T273" s="26"/>
      <c r="U273" s="26"/>
      <c r="V273" s="26"/>
      <c r="W273" s="108"/>
      <c r="X273" s="106"/>
    </row>
    <row r="274" spans="5:24" x14ac:dyDescent="0.2">
      <c r="E274" s="115">
        <v>41291</v>
      </c>
      <c r="F274" s="116">
        <v>-8.3459063417104916E-5</v>
      </c>
      <c r="G274" s="116">
        <v>2.3955765221970095E-3</v>
      </c>
      <c r="H274" s="116">
        <v>-3.2583202426640233E-4</v>
      </c>
      <c r="I274" s="116">
        <v>1.812926723048577E-3</v>
      </c>
      <c r="J274" s="117">
        <v>-9.1225934056987801E-3</v>
      </c>
      <c r="K274" s="91"/>
      <c r="M274" s="18"/>
      <c r="O274" s="18"/>
      <c r="P274" s="26"/>
      <c r="Q274" s="26"/>
      <c r="R274" s="26"/>
      <c r="S274" s="26"/>
      <c r="T274" s="26"/>
      <c r="U274" s="26"/>
      <c r="V274" s="26"/>
      <c r="W274" s="108"/>
      <c r="X274" s="106"/>
    </row>
    <row r="275" spans="5:24" x14ac:dyDescent="0.2">
      <c r="E275" s="115">
        <v>41290</v>
      </c>
      <c r="F275" s="116">
        <v>8.0322783918102079E-3</v>
      </c>
      <c r="G275" s="116">
        <v>-2.7636114457186946E-3</v>
      </c>
      <c r="H275" s="116">
        <v>1.0235429348647063E-2</v>
      </c>
      <c r="I275" s="116">
        <v>-4.0558694974251576E-3</v>
      </c>
      <c r="J275" s="117">
        <v>-5.8590842218375818E-3</v>
      </c>
      <c r="K275" s="91"/>
      <c r="M275" s="18"/>
      <c r="O275" s="18"/>
      <c r="P275" s="26"/>
      <c r="Q275" s="26"/>
      <c r="R275" s="26"/>
      <c r="S275" s="26"/>
      <c r="T275" s="26"/>
      <c r="U275" s="26"/>
      <c r="V275" s="26"/>
      <c r="W275" s="108"/>
      <c r="X275" s="106"/>
    </row>
    <row r="276" spans="5:24" x14ac:dyDescent="0.2">
      <c r="E276" s="115">
        <v>41286</v>
      </c>
      <c r="F276" s="116">
        <v>-1.7623880354393378E-3</v>
      </c>
      <c r="G276" s="116">
        <v>-9.1858837608700973E-5</v>
      </c>
      <c r="H276" s="116">
        <v>-4.9260631896858526E-3</v>
      </c>
      <c r="I276" s="116">
        <v>1.883264519115978E-3</v>
      </c>
      <c r="J276" s="117">
        <v>-2.6517462063581163E-3</v>
      </c>
      <c r="K276" s="91"/>
      <c r="M276" s="18"/>
      <c r="O276" s="18"/>
      <c r="P276" s="26"/>
      <c r="Q276" s="26"/>
      <c r="R276" s="26"/>
      <c r="S276" s="26"/>
      <c r="T276" s="26"/>
      <c r="U276" s="26"/>
      <c r="V276" s="26"/>
      <c r="W276" s="108"/>
      <c r="X276" s="106"/>
    </row>
    <row r="277" spans="5:24" x14ac:dyDescent="0.2">
      <c r="E277" s="115">
        <v>41285</v>
      </c>
      <c r="F277" s="116">
        <v>-4.1843794293068967E-3</v>
      </c>
      <c r="G277" s="116">
        <v>8.3132844635210833E-3</v>
      </c>
      <c r="H277" s="116">
        <v>1.0041975552273884E-2</v>
      </c>
      <c r="I277" s="116">
        <v>-1.9203584489108265E-3</v>
      </c>
      <c r="J277" s="117">
        <v>5.5769809466969279E-3</v>
      </c>
      <c r="K277" s="91"/>
      <c r="M277" s="18"/>
      <c r="O277" s="18"/>
      <c r="P277" s="26"/>
      <c r="Q277" s="26"/>
      <c r="R277" s="26"/>
      <c r="S277" s="26"/>
      <c r="T277" s="26"/>
      <c r="U277" s="26"/>
      <c r="V277" s="26"/>
      <c r="W277" s="108"/>
      <c r="X277" s="106"/>
    </row>
    <row r="278" spans="5:24" x14ac:dyDescent="0.2">
      <c r="E278" s="115">
        <v>41284</v>
      </c>
      <c r="F278" s="116">
        <v>5.3587540481266679E-3</v>
      </c>
      <c r="G278" s="116">
        <v>4.5555506912183328E-3</v>
      </c>
      <c r="H278" s="116">
        <v>5.2255005389775866E-3</v>
      </c>
      <c r="I278" s="116">
        <v>3.8692862743822487E-3</v>
      </c>
      <c r="J278" s="117">
        <v>1.1786806431334373E-2</v>
      </c>
      <c r="K278" s="91"/>
      <c r="M278" s="18"/>
      <c r="O278" s="18"/>
      <c r="P278" s="26"/>
      <c r="Q278" s="26"/>
      <c r="R278" s="26"/>
      <c r="S278" s="26"/>
      <c r="T278" s="26"/>
      <c r="U278" s="26"/>
      <c r="V278" s="26"/>
      <c r="W278" s="108"/>
      <c r="X278" s="106"/>
    </row>
    <row r="279" spans="5:24" x14ac:dyDescent="0.2">
      <c r="E279" s="115">
        <v>41283</v>
      </c>
      <c r="F279" s="116">
        <v>1.0080924342580351E-3</v>
      </c>
      <c r="G279" s="116">
        <v>-2.1410733457118479E-3</v>
      </c>
      <c r="H279" s="116">
        <v>-1.4958104015048422E-3</v>
      </c>
      <c r="I279" s="116">
        <v>-2.3085523801953584E-3</v>
      </c>
      <c r="J279" s="117">
        <v>-5.375061417973369E-3</v>
      </c>
      <c r="K279" s="91"/>
      <c r="M279" s="18"/>
      <c r="O279" s="18"/>
      <c r="P279" s="26"/>
      <c r="Q279" s="26"/>
      <c r="R279" s="26"/>
      <c r="S279" s="26"/>
      <c r="T279" s="26"/>
      <c r="U279" s="26"/>
      <c r="V279" s="26"/>
      <c r="W279" s="108"/>
      <c r="X279" s="106"/>
    </row>
    <row r="280" spans="5:24" x14ac:dyDescent="0.2">
      <c r="E280" s="115">
        <v>41282</v>
      </c>
      <c r="F280" s="116">
        <v>9.1177092513673834E-3</v>
      </c>
      <c r="G280" s="116">
        <v>-1.9505924113194845E-3</v>
      </c>
      <c r="H280" s="116">
        <v>-2.7365797446171013E-3</v>
      </c>
      <c r="I280" s="116">
        <v>6.2003968395068229E-4</v>
      </c>
      <c r="J280" s="117">
        <v>-1.5953271613709796E-2</v>
      </c>
      <c r="K280" s="91"/>
      <c r="M280" s="18"/>
      <c r="O280" s="18"/>
      <c r="P280" s="26"/>
      <c r="Q280" s="26"/>
      <c r="R280" s="26"/>
      <c r="S280" s="26"/>
      <c r="T280" s="26"/>
      <c r="U280" s="26"/>
      <c r="V280" s="26"/>
      <c r="W280" s="108"/>
      <c r="X280" s="106"/>
    </row>
    <row r="281" spans="5:24" x14ac:dyDescent="0.2">
      <c r="E281" s="115">
        <v>41279</v>
      </c>
      <c r="F281" s="116">
        <v>1.1086627334271572E-2</v>
      </c>
      <c r="G281" s="116">
        <v>7.1712563087888799E-3</v>
      </c>
      <c r="H281" s="116">
        <v>8.8165220892346997E-3</v>
      </c>
      <c r="I281" s="116">
        <v>1.516118414582376E-2</v>
      </c>
      <c r="J281" s="117">
        <v>-1.7259956954488075E-2</v>
      </c>
      <c r="K281" s="91"/>
      <c r="M281" s="18"/>
      <c r="O281" s="18"/>
      <c r="P281" s="26"/>
      <c r="Q281" s="26"/>
      <c r="R281" s="26"/>
      <c r="S281" s="26"/>
      <c r="T281" s="26"/>
      <c r="U281" s="26"/>
      <c r="V281" s="26"/>
      <c r="W281" s="108"/>
      <c r="X281" s="106"/>
    </row>
    <row r="282" spans="5:24" x14ac:dyDescent="0.2">
      <c r="E282" s="115">
        <v>41278</v>
      </c>
      <c r="F282" s="116">
        <v>5.0725775861834559E-3</v>
      </c>
      <c r="G282" s="116">
        <v>7.6937416365744655E-3</v>
      </c>
      <c r="H282" s="116">
        <v>1.8395874723992323E-3</v>
      </c>
      <c r="I282" s="116">
        <v>9.0074689946935994E-3</v>
      </c>
      <c r="J282" s="117">
        <v>7.2859870420042333E-3</v>
      </c>
      <c r="K282" s="91"/>
      <c r="M282" s="18"/>
      <c r="O282" s="18"/>
      <c r="P282" s="26"/>
      <c r="Q282" s="26"/>
      <c r="R282" s="26"/>
      <c r="S282" s="26"/>
      <c r="T282" s="26"/>
      <c r="U282" s="26"/>
      <c r="V282" s="26"/>
      <c r="W282" s="108"/>
      <c r="X282" s="106"/>
    </row>
    <row r="283" spans="5:24" x14ac:dyDescent="0.2">
      <c r="E283" s="115">
        <v>41277</v>
      </c>
      <c r="F283" s="116">
        <v>-1.1197585822495806E-3</v>
      </c>
      <c r="G283" s="116">
        <v>9.4437606103249371E-3</v>
      </c>
      <c r="H283" s="116">
        <v>-1.1709779228314668E-3</v>
      </c>
      <c r="I283" s="116">
        <v>9.6629334320016155E-4</v>
      </c>
      <c r="J283" s="117">
        <v>7.6025850648311806E-3</v>
      </c>
      <c r="K283" s="91"/>
      <c r="M283" s="18"/>
      <c r="O283" s="18"/>
      <c r="P283" s="26"/>
      <c r="Q283" s="26"/>
      <c r="R283" s="26"/>
      <c r="S283" s="26"/>
      <c r="T283" s="26"/>
      <c r="U283" s="26"/>
      <c r="V283" s="26"/>
      <c r="W283" s="108"/>
      <c r="X283" s="106"/>
    </row>
    <row r="284" spans="5:24" x14ac:dyDescent="0.2">
      <c r="E284" s="115">
        <v>41276</v>
      </c>
      <c r="F284" s="116">
        <v>2.845065329309632E-3</v>
      </c>
      <c r="G284" s="116">
        <v>2.0514524818040714E-2</v>
      </c>
      <c r="H284" s="116">
        <v>-1.7403248005703989E-2</v>
      </c>
      <c r="I284" s="116">
        <v>1.8383541410842141E-2</v>
      </c>
      <c r="J284" s="117">
        <v>1.6450410424106575E-2</v>
      </c>
      <c r="K284" s="91"/>
      <c r="M284" s="18"/>
      <c r="O284" s="18"/>
      <c r="P284" s="26"/>
      <c r="Q284" s="26"/>
      <c r="R284" s="26"/>
      <c r="S284" s="26"/>
      <c r="T284" s="26"/>
      <c r="U284" s="26"/>
      <c r="V284" s="26"/>
      <c r="W284" s="108"/>
      <c r="X284" s="106"/>
    </row>
    <row r="285" spans="5:24" x14ac:dyDescent="0.2">
      <c r="E285" s="115">
        <v>41272</v>
      </c>
      <c r="F285" s="116">
        <v>-7.8263973516724955E-3</v>
      </c>
      <c r="G285" s="116">
        <v>-5.0236249024419137E-3</v>
      </c>
      <c r="H285" s="116">
        <v>-8.7522734779505711E-3</v>
      </c>
      <c r="I285" s="116">
        <v>-1.4113061394316645E-2</v>
      </c>
      <c r="J285" s="117">
        <v>-5.3483562595214667E-4</v>
      </c>
      <c r="K285" s="91"/>
      <c r="M285" s="18"/>
      <c r="O285" s="18"/>
      <c r="P285" s="26"/>
      <c r="Q285" s="26"/>
      <c r="R285" s="26"/>
      <c r="S285" s="26"/>
      <c r="T285" s="26"/>
      <c r="U285" s="26"/>
      <c r="V285" s="26"/>
      <c r="W285" s="108"/>
      <c r="X285" s="106"/>
    </row>
    <row r="286" spans="5:24" x14ac:dyDescent="0.2">
      <c r="E286" s="115">
        <v>41271</v>
      </c>
      <c r="F286" s="116">
        <v>-2.5695181853492035E-4</v>
      </c>
      <c r="G286" s="116">
        <v>8.6772592864406699E-4</v>
      </c>
      <c r="H286" s="116">
        <v>8.9629077957186127E-4</v>
      </c>
      <c r="I286" s="116">
        <v>-2.8829620552402535E-3</v>
      </c>
      <c r="J286" s="117">
        <v>4.018716272843636E-3</v>
      </c>
      <c r="K286" s="91"/>
      <c r="M286" s="18"/>
      <c r="O286" s="18"/>
      <c r="P286" s="26"/>
      <c r="Q286" s="26"/>
      <c r="R286" s="26"/>
      <c r="S286" s="26"/>
      <c r="T286" s="26"/>
      <c r="U286" s="26"/>
      <c r="V286" s="26"/>
      <c r="W286" s="108"/>
      <c r="X286" s="106"/>
    </row>
    <row r="287" spans="5:24" x14ac:dyDescent="0.2">
      <c r="E287" s="115">
        <v>41270</v>
      </c>
      <c r="F287" s="116">
        <v>-4.273083159626297E-3</v>
      </c>
      <c r="G287" s="116">
        <v>-1.0744555097215851E-2</v>
      </c>
      <c r="H287" s="116">
        <v>-3.1739252567612383E-3</v>
      </c>
      <c r="I287" s="116">
        <v>-8.2456386237776107E-3</v>
      </c>
      <c r="J287" s="117">
        <v>3.7654268083377124E-3</v>
      </c>
      <c r="K287" s="91"/>
      <c r="M287" s="18"/>
      <c r="O287" s="18"/>
      <c r="P287" s="26"/>
      <c r="Q287" s="26"/>
      <c r="R287" s="26"/>
      <c r="S287" s="26"/>
      <c r="T287" s="26"/>
      <c r="U287" s="26"/>
      <c r="V287" s="26"/>
      <c r="W287" s="108"/>
      <c r="X287" s="106"/>
    </row>
    <row r="288" spans="5:24" x14ac:dyDescent="0.2">
      <c r="E288" s="115">
        <v>41269</v>
      </c>
      <c r="F288" s="116">
        <v>6.3307829069466845E-3</v>
      </c>
      <c r="G288" s="116">
        <v>8.5904796518105188E-4</v>
      </c>
      <c r="H288" s="116">
        <v>-5.6860777786629454E-4</v>
      </c>
      <c r="I288" s="116">
        <v>2.0740526201705432E-3</v>
      </c>
      <c r="J288" s="117">
        <v>2.4281283617901698E-3</v>
      </c>
      <c r="K288" s="91"/>
      <c r="M288" s="18"/>
      <c r="O288" s="18"/>
      <c r="P288" s="26"/>
      <c r="Q288" s="26"/>
      <c r="R288" s="26"/>
      <c r="S288" s="26"/>
      <c r="T288" s="26"/>
      <c r="U288" s="26"/>
      <c r="V288" s="26"/>
      <c r="W288" s="108"/>
      <c r="X288" s="106"/>
    </row>
    <row r="289" spans="5:24" x14ac:dyDescent="0.2">
      <c r="E289" s="115">
        <v>41265</v>
      </c>
      <c r="F289" s="116">
        <v>1.9758027816596381E-3</v>
      </c>
      <c r="G289" s="116">
        <v>3.8274618893821962E-3</v>
      </c>
      <c r="H289" s="116">
        <v>-4.6990828257946777E-3</v>
      </c>
      <c r="I289" s="116">
        <v>-1.7076435077557944E-3</v>
      </c>
      <c r="J289" s="117">
        <v>2.9759474431504357E-3</v>
      </c>
      <c r="K289" s="91"/>
      <c r="M289" s="18"/>
      <c r="O289" s="18"/>
      <c r="P289" s="26"/>
      <c r="Q289" s="26"/>
      <c r="R289" s="26"/>
      <c r="S289" s="26"/>
      <c r="T289" s="26"/>
      <c r="U289" s="26"/>
      <c r="V289" s="26"/>
      <c r="W289" s="108"/>
      <c r="X289" s="106"/>
    </row>
    <row r="290" spans="5:24" x14ac:dyDescent="0.2">
      <c r="E290" s="115">
        <v>41264</v>
      </c>
      <c r="F290" s="116">
        <v>-6.5996110336152868E-3</v>
      </c>
      <c r="G290" s="116">
        <v>1.3431251571217747E-3</v>
      </c>
      <c r="H290" s="116">
        <v>4.3743091984022988E-3</v>
      </c>
      <c r="I290" s="116">
        <v>-4.1618755554426934E-3</v>
      </c>
      <c r="J290" s="117">
        <v>3.5281226520437986E-3</v>
      </c>
      <c r="K290" s="91"/>
      <c r="M290" s="18"/>
      <c r="O290" s="18"/>
      <c r="P290" s="26"/>
      <c r="Q290" s="26"/>
      <c r="R290" s="26"/>
      <c r="S290" s="26"/>
      <c r="T290" s="26"/>
      <c r="U290" s="26"/>
      <c r="V290" s="26"/>
      <c r="W290" s="108"/>
      <c r="X290" s="106"/>
    </row>
    <row r="291" spans="5:24" x14ac:dyDescent="0.2">
      <c r="E291" s="115">
        <v>41263</v>
      </c>
      <c r="F291" s="116">
        <v>9.4018271934887454E-4</v>
      </c>
      <c r="G291" s="116">
        <v>-3.5456244062348347E-3</v>
      </c>
      <c r="H291" s="116">
        <v>-1.2170943791667886E-3</v>
      </c>
      <c r="I291" s="116">
        <v>-2.3381637350465361E-3</v>
      </c>
      <c r="J291" s="117">
        <v>7.0942107290200909E-3</v>
      </c>
      <c r="K291" s="91"/>
      <c r="M291" s="18"/>
      <c r="O291" s="18"/>
      <c r="P291" s="26"/>
      <c r="Q291" s="26"/>
      <c r="R291" s="26"/>
      <c r="S291" s="26"/>
      <c r="T291" s="26"/>
      <c r="U291" s="26"/>
      <c r="V291" s="26"/>
      <c r="W291" s="108"/>
      <c r="X291" s="106"/>
    </row>
    <row r="292" spans="5:24" x14ac:dyDescent="0.2">
      <c r="E292" s="115">
        <v>41262</v>
      </c>
      <c r="F292" s="116">
        <v>2.6541744234742717E-3</v>
      </c>
      <c r="G292" s="116">
        <v>9.6116888206694111E-3</v>
      </c>
      <c r="H292" s="116">
        <v>2.7607005745762217E-3</v>
      </c>
      <c r="I292" s="116">
        <v>2.7913297310367905E-3</v>
      </c>
      <c r="J292" s="117">
        <v>-1.094721311929846E-3</v>
      </c>
      <c r="K292" s="91"/>
      <c r="M292" s="18"/>
      <c r="O292" s="18"/>
      <c r="P292" s="26"/>
      <c r="Q292" s="26"/>
      <c r="R292" s="26"/>
      <c r="S292" s="26"/>
      <c r="T292" s="26"/>
      <c r="U292" s="26"/>
      <c r="V292" s="26"/>
      <c r="W292" s="108"/>
      <c r="X292" s="106"/>
    </row>
    <row r="293" spans="5:24" x14ac:dyDescent="0.2">
      <c r="E293" s="115">
        <v>41261</v>
      </c>
      <c r="F293" s="116">
        <v>5.7608098193292984E-3</v>
      </c>
      <c r="G293" s="116">
        <v>1.0630540705411312E-3</v>
      </c>
      <c r="H293" s="116">
        <v>-2.0305953353782699E-3</v>
      </c>
      <c r="I293" s="116">
        <v>4.2902576847402493E-3</v>
      </c>
      <c r="J293" s="117">
        <v>-8.201300281536583E-4</v>
      </c>
      <c r="K293" s="91"/>
      <c r="M293" s="18"/>
      <c r="O293" s="18"/>
      <c r="P293" s="26"/>
      <c r="Q293" s="26"/>
      <c r="R293" s="26"/>
      <c r="S293" s="26"/>
      <c r="T293" s="26"/>
      <c r="U293" s="26"/>
      <c r="V293" s="26"/>
      <c r="W293" s="108"/>
      <c r="X293" s="106"/>
    </row>
    <row r="294" spans="5:24" x14ac:dyDescent="0.2">
      <c r="E294" s="115">
        <v>41258</v>
      </c>
      <c r="F294" s="116">
        <v>1.2942907126901849E-3</v>
      </c>
      <c r="G294" s="116">
        <v>-8.8556653682422722E-3</v>
      </c>
      <c r="H294" s="116">
        <v>7.1662175157988558E-3</v>
      </c>
      <c r="I294" s="116">
        <v>-8.8755036536386049E-3</v>
      </c>
      <c r="J294" s="117">
        <v>2.04315620127727E-2</v>
      </c>
      <c r="K294" s="91"/>
      <c r="M294" s="18"/>
      <c r="O294" s="18"/>
      <c r="P294" s="26"/>
      <c r="Q294" s="26"/>
      <c r="R294" s="26"/>
      <c r="S294" s="26"/>
      <c r="T294" s="26"/>
      <c r="U294" s="26"/>
      <c r="V294" s="26"/>
      <c r="W294" s="108"/>
      <c r="X294" s="106"/>
    </row>
    <row r="295" spans="5:24" x14ac:dyDescent="0.2">
      <c r="E295" s="115">
        <v>41257</v>
      </c>
      <c r="F295" s="116">
        <v>5.4541480873863957E-3</v>
      </c>
      <c r="G295" s="116">
        <v>1.0306809228745797E-2</v>
      </c>
      <c r="H295" s="116">
        <v>-3.9151610717459585E-3</v>
      </c>
      <c r="I295" s="116">
        <v>9.7806669988583449E-4</v>
      </c>
      <c r="J295" s="117">
        <v>-4.7308966347582694E-3</v>
      </c>
      <c r="K295" s="91"/>
      <c r="M295" s="18"/>
      <c r="O295" s="18"/>
      <c r="P295" s="26"/>
      <c r="Q295" s="26"/>
      <c r="R295" s="26"/>
      <c r="S295" s="26"/>
      <c r="T295" s="26"/>
      <c r="U295" s="26"/>
      <c r="V295" s="26"/>
      <c r="W295" s="108"/>
      <c r="X295" s="106"/>
    </row>
    <row r="296" spans="5:24" x14ac:dyDescent="0.2">
      <c r="E296" s="115">
        <v>41256</v>
      </c>
      <c r="F296" s="116">
        <v>0</v>
      </c>
      <c r="G296" s="116">
        <v>-3.8710657192084078E-4</v>
      </c>
      <c r="H296" s="116">
        <v>1.3032393579358429E-3</v>
      </c>
      <c r="I296" s="116">
        <v>1.2177371281420558E-3</v>
      </c>
      <c r="J296" s="117">
        <v>-2.1151940375215374E-2</v>
      </c>
      <c r="K296" s="91"/>
      <c r="M296" s="18"/>
      <c r="O296" s="18"/>
      <c r="P296" s="26"/>
      <c r="Q296" s="26"/>
      <c r="R296" s="26"/>
      <c r="S296" s="26"/>
      <c r="T296" s="26"/>
      <c r="U296" s="26"/>
      <c r="V296" s="26"/>
      <c r="W296" s="108"/>
      <c r="X296" s="106"/>
    </row>
    <row r="297" spans="5:24" x14ac:dyDescent="0.2">
      <c r="E297" s="115">
        <v>41255</v>
      </c>
      <c r="F297" s="116">
        <v>1.654387396327205E-2</v>
      </c>
      <c r="G297" s="116">
        <v>3.8710657192082067E-4</v>
      </c>
      <c r="H297" s="116">
        <v>7.691519130977576E-3</v>
      </c>
      <c r="I297" s="116">
        <v>8.6162829775136788E-3</v>
      </c>
      <c r="J297" s="117">
        <v>7.6401529706405088E-3</v>
      </c>
      <c r="K297" s="91"/>
      <c r="M297" s="18"/>
      <c r="O297" s="18"/>
      <c r="P297" s="26"/>
      <c r="Q297" s="26"/>
      <c r="R297" s="26"/>
      <c r="S297" s="26"/>
      <c r="T297" s="26"/>
      <c r="U297" s="26"/>
      <c r="V297" s="26"/>
      <c r="W297" s="108"/>
      <c r="X297" s="106"/>
    </row>
    <row r="298" spans="5:24" x14ac:dyDescent="0.2">
      <c r="E298" s="115">
        <v>41254</v>
      </c>
      <c r="F298" s="116">
        <v>-5.7205299396261775E-3</v>
      </c>
      <c r="G298" s="116">
        <v>-1.0881568628992365E-2</v>
      </c>
      <c r="H298" s="116">
        <v>3.9507398988179654E-3</v>
      </c>
      <c r="I298" s="116">
        <v>-2.5286336947992685E-5</v>
      </c>
      <c r="J298" s="117">
        <v>1.3789516622138563E-2</v>
      </c>
      <c r="K298" s="91"/>
      <c r="M298" s="18"/>
      <c r="O298" s="18"/>
      <c r="P298" s="26"/>
      <c r="Q298" s="26"/>
      <c r="R298" s="26"/>
      <c r="S298" s="26"/>
      <c r="T298" s="26"/>
      <c r="U298" s="26"/>
      <c r="V298" s="26"/>
      <c r="W298" s="108"/>
      <c r="X298" s="106"/>
    </row>
    <row r="299" spans="5:24" x14ac:dyDescent="0.2">
      <c r="E299" s="115">
        <v>41251</v>
      </c>
      <c r="F299" s="116">
        <v>1.6189978212509344E-2</v>
      </c>
      <c r="G299" s="116">
        <v>-3.9192783743341991E-3</v>
      </c>
      <c r="H299" s="116">
        <v>6.7024736348963703E-3</v>
      </c>
      <c r="I299" s="116">
        <v>1.6440190321723468E-2</v>
      </c>
      <c r="J299" s="117">
        <v>-4.9862485361730864E-3</v>
      </c>
      <c r="K299" s="91"/>
      <c r="M299" s="18"/>
      <c r="O299" s="18"/>
      <c r="P299" s="26"/>
      <c r="Q299" s="26"/>
      <c r="R299" s="26"/>
      <c r="S299" s="26"/>
      <c r="T299" s="26"/>
      <c r="U299" s="26"/>
      <c r="V299" s="26"/>
      <c r="W299" s="108"/>
      <c r="X299" s="106"/>
    </row>
    <row r="300" spans="5:24" x14ac:dyDescent="0.2">
      <c r="E300" s="115">
        <v>41250</v>
      </c>
      <c r="F300" s="116">
        <v>9.769148341486936E-3</v>
      </c>
      <c r="G300" s="116">
        <v>-4.093846577086814E-3</v>
      </c>
      <c r="H300" s="116">
        <v>4.4097511927210977E-3</v>
      </c>
      <c r="I300" s="116">
        <v>6.7588099845947817E-3</v>
      </c>
      <c r="J300" s="117">
        <v>8.3241784881199956E-3</v>
      </c>
      <c r="K300" s="91"/>
      <c r="M300" s="18"/>
      <c r="O300" s="18"/>
      <c r="P300" s="26"/>
      <c r="Q300" s="26"/>
      <c r="R300" s="26"/>
      <c r="S300" s="26"/>
      <c r="T300" s="26"/>
      <c r="U300" s="26"/>
      <c r="V300" s="26"/>
      <c r="W300" s="108"/>
      <c r="X300" s="106"/>
    </row>
    <row r="301" spans="5:24" x14ac:dyDescent="0.2">
      <c r="E301" s="115">
        <v>41249</v>
      </c>
      <c r="F301" s="116">
        <v>9.7750211028450572E-3</v>
      </c>
      <c r="G301" s="116">
        <v>3.1365765015727659E-2</v>
      </c>
      <c r="H301" s="116">
        <v>5.6026636926884178E-3</v>
      </c>
      <c r="I301" s="116">
        <v>1.5788104329782816E-2</v>
      </c>
      <c r="J301" s="117">
        <v>8.956061576733362E-3</v>
      </c>
      <c r="K301" s="91"/>
      <c r="M301" s="18"/>
      <c r="O301" s="18"/>
      <c r="P301" s="26"/>
      <c r="Q301" s="26"/>
      <c r="R301" s="26"/>
      <c r="S301" s="26"/>
      <c r="T301" s="26"/>
      <c r="U301" s="26"/>
      <c r="V301" s="26"/>
      <c r="W301" s="108"/>
      <c r="X301" s="106"/>
    </row>
    <row r="302" spans="5:24" x14ac:dyDescent="0.2">
      <c r="E302" s="115">
        <v>41248</v>
      </c>
      <c r="F302" s="116">
        <v>7.6689529016897903E-3</v>
      </c>
      <c r="G302" s="116">
        <v>-1.5081757929357762E-2</v>
      </c>
      <c r="H302" s="116">
        <v>-3.3542970928621005E-4</v>
      </c>
      <c r="I302" s="116">
        <v>-4.4820892036970279E-3</v>
      </c>
      <c r="J302" s="117">
        <v>2.5336284185085941E-3</v>
      </c>
      <c r="K302" s="91"/>
      <c r="M302" s="18"/>
      <c r="O302" s="18"/>
      <c r="P302" s="26"/>
      <c r="Q302" s="26"/>
      <c r="R302" s="26"/>
      <c r="S302" s="26"/>
      <c r="T302" s="26"/>
      <c r="U302" s="26"/>
      <c r="V302" s="26"/>
      <c r="W302" s="108"/>
      <c r="X302" s="106"/>
    </row>
    <row r="303" spans="5:24" x14ac:dyDescent="0.2">
      <c r="E303" s="115">
        <v>41247</v>
      </c>
      <c r="F303" s="116">
        <v>-7.2141363575199367E-3</v>
      </c>
      <c r="G303" s="116">
        <v>2.3944331489521641E-2</v>
      </c>
      <c r="H303" s="116">
        <v>8.841169973753258E-3</v>
      </c>
      <c r="I303" s="116">
        <v>1.5889112801079221E-2</v>
      </c>
      <c r="J303" s="117">
        <v>0</v>
      </c>
      <c r="K303" s="91"/>
      <c r="M303" s="18"/>
      <c r="O303" s="18"/>
      <c r="P303" s="26"/>
      <c r="Q303" s="26"/>
      <c r="R303" s="26"/>
      <c r="S303" s="26"/>
      <c r="T303" s="26"/>
      <c r="U303" s="26"/>
      <c r="V303" s="26"/>
      <c r="W303" s="108"/>
      <c r="X303" s="106"/>
    </row>
    <row r="304" spans="5:24" x14ac:dyDescent="0.2">
      <c r="E304" s="115">
        <v>41244</v>
      </c>
      <c r="F304" s="116">
        <v>3.7375758357858489E-3</v>
      </c>
      <c r="G304" s="116">
        <v>9.1417291176430319E-3</v>
      </c>
      <c r="H304" s="116">
        <v>-1.9433188420157762E-3</v>
      </c>
      <c r="I304" s="116">
        <v>3.4436534201603784E-3</v>
      </c>
      <c r="J304" s="117">
        <v>2.5395461658623084E-3</v>
      </c>
      <c r="K304" s="91"/>
      <c r="M304" s="18"/>
      <c r="O304" s="18"/>
      <c r="P304" s="26"/>
      <c r="Q304" s="26"/>
      <c r="R304" s="26"/>
      <c r="S304" s="26"/>
      <c r="T304" s="26"/>
      <c r="U304" s="26"/>
      <c r="V304" s="26"/>
      <c r="W304" s="108"/>
      <c r="X304" s="106"/>
    </row>
    <row r="305" spans="5:24" x14ac:dyDescent="0.2">
      <c r="E305" s="115">
        <v>41243</v>
      </c>
      <c r="F305" s="116">
        <v>-9.3632701758711977E-3</v>
      </c>
      <c r="G305" s="116">
        <v>-1.9963244180779924E-2</v>
      </c>
      <c r="H305" s="116">
        <v>-6.730145797467068E-3</v>
      </c>
      <c r="I305" s="116">
        <v>-1.3440128023037519E-2</v>
      </c>
      <c r="J305" s="117">
        <v>1.0795634105272381E-2</v>
      </c>
      <c r="K305" s="91"/>
      <c r="M305" s="18"/>
      <c r="O305" s="18"/>
      <c r="P305" s="26"/>
      <c r="Q305" s="26"/>
      <c r="R305" s="26"/>
      <c r="S305" s="26"/>
      <c r="T305" s="26"/>
      <c r="U305" s="26"/>
      <c r="V305" s="26"/>
      <c r="W305" s="108"/>
      <c r="X305" s="106"/>
    </row>
    <row r="306" spans="5:24" x14ac:dyDescent="0.2">
      <c r="E306" s="115">
        <v>41242</v>
      </c>
      <c r="F306" s="116">
        <v>-8.4694066456698861E-3</v>
      </c>
      <c r="G306" s="116">
        <v>-1.5726862159145538E-2</v>
      </c>
      <c r="H306" s="116">
        <v>-1.1752594387991528E-2</v>
      </c>
      <c r="I306" s="116">
        <v>-1.6744738680049543E-2</v>
      </c>
      <c r="J306" s="117">
        <v>4.3491522150628896E-2</v>
      </c>
      <c r="K306" s="91"/>
      <c r="M306" s="18"/>
      <c r="O306" s="18"/>
      <c r="P306" s="26"/>
      <c r="Q306" s="26"/>
      <c r="R306" s="26"/>
      <c r="S306" s="26"/>
      <c r="T306" s="26"/>
      <c r="U306" s="26"/>
      <c r="V306" s="26"/>
      <c r="W306" s="108"/>
      <c r="X306" s="106"/>
    </row>
    <row r="307" spans="5:24" x14ac:dyDescent="0.2">
      <c r="E307" s="115">
        <v>41241</v>
      </c>
      <c r="F307" s="116">
        <v>-9.8625250885926545E-4</v>
      </c>
      <c r="G307" s="116">
        <v>4.4404517931940016E-3</v>
      </c>
      <c r="H307" s="116">
        <v>-1.6558401146696765E-3</v>
      </c>
      <c r="I307" s="116">
        <v>3.3786930434917318E-3</v>
      </c>
      <c r="J307" s="117">
        <v>-5.9489506507734513E-3</v>
      </c>
      <c r="K307" s="91"/>
      <c r="M307" s="18"/>
      <c r="O307" s="18"/>
      <c r="P307" s="26"/>
      <c r="Q307" s="26"/>
      <c r="R307" s="26"/>
      <c r="S307" s="26"/>
      <c r="T307" s="26"/>
      <c r="U307" s="26"/>
      <c r="V307" s="26"/>
      <c r="W307" s="108"/>
      <c r="X307" s="106"/>
    </row>
    <row r="308" spans="5:24" x14ac:dyDescent="0.2">
      <c r="E308" s="115">
        <v>41240</v>
      </c>
      <c r="F308" s="116">
        <v>-1.9700141157347963E-3</v>
      </c>
      <c r="G308" s="116">
        <v>-2.2670519566584273E-2</v>
      </c>
      <c r="H308" s="116">
        <v>9.5678058388897549E-3</v>
      </c>
      <c r="I308" s="116">
        <v>8.5756605257269938E-3</v>
      </c>
      <c r="J308" s="117">
        <v>-1.6179087840149438E-2</v>
      </c>
      <c r="K308" s="91"/>
      <c r="M308" s="18"/>
      <c r="O308" s="18"/>
      <c r="P308" s="26"/>
      <c r="Q308" s="26"/>
      <c r="R308" s="26"/>
      <c r="S308" s="26"/>
      <c r="T308" s="26"/>
      <c r="U308" s="26"/>
      <c r="V308" s="26"/>
      <c r="W308" s="108"/>
      <c r="X308" s="106"/>
    </row>
    <row r="309" spans="5:24" x14ac:dyDescent="0.2">
      <c r="E309" s="115">
        <v>41237</v>
      </c>
      <c r="F309" s="116">
        <v>5.0220091584447053E-3</v>
      </c>
      <c r="G309" s="116">
        <v>1.1127488737226748E-2</v>
      </c>
      <c r="H309" s="116">
        <v>4.3190650778258512E-3</v>
      </c>
      <c r="I309" s="116">
        <v>9.0630675712244303E-4</v>
      </c>
      <c r="J309" s="117">
        <v>-3.786360721084374E-3</v>
      </c>
      <c r="K309" s="91"/>
      <c r="M309" s="18"/>
      <c r="O309" s="18"/>
      <c r="P309" s="26"/>
      <c r="Q309" s="26"/>
      <c r="R309" s="26"/>
      <c r="S309" s="26"/>
      <c r="T309" s="26"/>
      <c r="U309" s="26"/>
      <c r="V309" s="26"/>
      <c r="W309" s="108"/>
      <c r="X309" s="106"/>
    </row>
    <row r="310" spans="5:24" x14ac:dyDescent="0.2">
      <c r="E310" s="115">
        <v>41235</v>
      </c>
      <c r="F310" s="116">
        <v>-5.111383329808092E-3</v>
      </c>
      <c r="G310" s="116">
        <v>-1.3017386888061965E-2</v>
      </c>
      <c r="H310" s="116">
        <v>3.7525575695961672E-3</v>
      </c>
      <c r="I310" s="116">
        <v>-9.5210558664685155E-3</v>
      </c>
      <c r="J310" s="117">
        <v>-4.0614265109219947E-3</v>
      </c>
      <c r="K310" s="91"/>
      <c r="M310" s="18"/>
      <c r="O310" s="18"/>
      <c r="P310" s="26"/>
      <c r="Q310" s="26"/>
      <c r="R310" s="26"/>
      <c r="S310" s="26"/>
      <c r="T310" s="26"/>
      <c r="U310" s="26"/>
      <c r="V310" s="26"/>
      <c r="W310" s="108"/>
      <c r="X310" s="106"/>
    </row>
    <row r="311" spans="5:24" x14ac:dyDescent="0.2">
      <c r="E311" s="115">
        <v>41234</v>
      </c>
      <c r="F311" s="116">
        <v>6.2619084287873859E-4</v>
      </c>
      <c r="G311" s="116">
        <v>-9.453310643513261E-5</v>
      </c>
      <c r="H311" s="116">
        <v>1.5887391125962752E-3</v>
      </c>
      <c r="I311" s="116">
        <v>-1.2097694186777076E-3</v>
      </c>
      <c r="J311" s="117">
        <v>4.0614265109219626E-3</v>
      </c>
      <c r="K311" s="91"/>
      <c r="M311" s="18"/>
      <c r="O311" s="18"/>
      <c r="P311" s="26"/>
      <c r="Q311" s="26"/>
      <c r="R311" s="26"/>
      <c r="S311" s="26"/>
      <c r="T311" s="26"/>
      <c r="U311" s="26"/>
      <c r="V311" s="26"/>
      <c r="W311" s="108"/>
      <c r="X311" s="106"/>
    </row>
    <row r="312" spans="5:24" x14ac:dyDescent="0.2">
      <c r="E312" s="115">
        <v>41233</v>
      </c>
      <c r="F312" s="116">
        <v>1.5059514689915692E-2</v>
      </c>
      <c r="G312" s="116">
        <v>1.101009614016726E-2</v>
      </c>
      <c r="H312" s="116">
        <v>-4.1754206933760311E-3</v>
      </c>
      <c r="I312" s="116">
        <v>1.1322350950215228E-2</v>
      </c>
      <c r="J312" s="117">
        <v>2.234084908239398E-2</v>
      </c>
      <c r="K312" s="91"/>
      <c r="M312" s="18"/>
      <c r="O312" s="18"/>
      <c r="P312" s="26"/>
      <c r="Q312" s="26"/>
      <c r="R312" s="26"/>
      <c r="S312" s="26"/>
      <c r="T312" s="26"/>
      <c r="U312" s="26"/>
      <c r="V312" s="26"/>
      <c r="W312" s="108"/>
      <c r="X312" s="106"/>
    </row>
    <row r="313" spans="5:24" x14ac:dyDescent="0.2">
      <c r="E313" s="115">
        <v>41230</v>
      </c>
      <c r="F313" s="116">
        <v>1.0002197047482325E-3</v>
      </c>
      <c r="G313" s="116">
        <v>3.1545802544910998E-3</v>
      </c>
      <c r="H313" s="116">
        <v>4.594073212182046E-3</v>
      </c>
      <c r="I313" s="116">
        <v>-1.3957938657037096E-2</v>
      </c>
      <c r="J313" s="117">
        <v>4.1702759358512257E-3</v>
      </c>
      <c r="K313" s="91"/>
      <c r="M313" s="18"/>
      <c r="O313" s="18"/>
      <c r="P313" s="26"/>
      <c r="Q313" s="26"/>
      <c r="R313" s="26"/>
      <c r="S313" s="26"/>
      <c r="T313" s="26"/>
      <c r="U313" s="26"/>
      <c r="V313" s="26"/>
      <c r="W313" s="108"/>
      <c r="X313" s="106"/>
    </row>
    <row r="314" spans="5:24" x14ac:dyDescent="0.2">
      <c r="E314" s="115">
        <v>41229</v>
      </c>
      <c r="F314" s="116">
        <v>-3.6377304493894299E-4</v>
      </c>
      <c r="G314" s="116">
        <v>4.3175387104251199E-3</v>
      </c>
      <c r="H314" s="116">
        <v>2.0110811726002284E-3</v>
      </c>
      <c r="I314" s="116">
        <v>8.7907790461999955E-3</v>
      </c>
      <c r="J314" s="117">
        <v>5.9881721727267174E-3</v>
      </c>
      <c r="K314" s="91"/>
      <c r="M314" s="18"/>
      <c r="O314" s="18"/>
      <c r="P314" s="26"/>
      <c r="Q314" s="26"/>
      <c r="R314" s="26"/>
      <c r="S314" s="26"/>
      <c r="T314" s="26"/>
      <c r="U314" s="26"/>
      <c r="V314" s="26"/>
      <c r="W314" s="108"/>
      <c r="X314" s="106"/>
    </row>
    <row r="315" spans="5:24" x14ac:dyDescent="0.2">
      <c r="E315" s="115">
        <v>41228</v>
      </c>
      <c r="F315" s="116">
        <v>2.6532871096898319E-2</v>
      </c>
      <c r="G315" s="116">
        <v>1.4723182352890307E-2</v>
      </c>
      <c r="H315" s="116">
        <v>7.4939634547914044E-3</v>
      </c>
      <c r="I315" s="116">
        <v>7.8662363739045275E-3</v>
      </c>
      <c r="J315" s="117">
        <v>-9.2663297761023736E-3</v>
      </c>
      <c r="K315" s="91"/>
      <c r="M315" s="18"/>
      <c r="O315" s="18"/>
      <c r="P315" s="26"/>
      <c r="Q315" s="26"/>
      <c r="R315" s="26"/>
      <c r="S315" s="26"/>
      <c r="T315" s="26"/>
      <c r="U315" s="26"/>
      <c r="V315" s="26"/>
      <c r="W315" s="108"/>
      <c r="X315" s="106"/>
    </row>
    <row r="316" spans="5:24" x14ac:dyDescent="0.2">
      <c r="E316" s="115">
        <v>41227</v>
      </c>
      <c r="F316" s="116">
        <v>1.3156948494937901E-2</v>
      </c>
      <c r="G316" s="116">
        <v>1.3162026758481073E-2</v>
      </c>
      <c r="H316" s="116">
        <v>3.8951028670421166E-3</v>
      </c>
      <c r="I316" s="116">
        <v>2.999077003254462E-2</v>
      </c>
      <c r="J316" s="117">
        <v>1.8922273220930434E-2</v>
      </c>
      <c r="K316" s="91"/>
      <c r="M316" s="18"/>
      <c r="O316" s="18"/>
      <c r="P316" s="26"/>
      <c r="Q316" s="26"/>
      <c r="R316" s="26"/>
      <c r="S316" s="26"/>
      <c r="T316" s="26"/>
      <c r="U316" s="26"/>
      <c r="V316" s="26"/>
      <c r="W316" s="108"/>
      <c r="X316" s="106"/>
    </row>
    <row r="317" spans="5:24" x14ac:dyDescent="0.2">
      <c r="E317" s="115">
        <v>41226</v>
      </c>
      <c r="F317" s="116">
        <v>-2.5405352932870363E-2</v>
      </c>
      <c r="G317" s="116">
        <v>-3.3829255787849323E-2</v>
      </c>
      <c r="H317" s="116">
        <v>3.1371098966401542E-2</v>
      </c>
      <c r="I317" s="116">
        <v>-2.4080087810182064E-2</v>
      </c>
      <c r="J317" s="117">
        <v>-6.0458038200775638E-3</v>
      </c>
      <c r="K317" s="91"/>
      <c r="M317" s="18"/>
      <c r="O317" s="18"/>
      <c r="P317" s="26"/>
      <c r="Q317" s="26"/>
      <c r="R317" s="26"/>
      <c r="S317" s="26"/>
      <c r="T317" s="26"/>
      <c r="U317" s="26"/>
      <c r="V317" s="26"/>
      <c r="W317" s="108"/>
      <c r="X317" s="106"/>
    </row>
    <row r="318" spans="5:24" x14ac:dyDescent="0.2">
      <c r="E318" s="115">
        <v>41223</v>
      </c>
      <c r="F318" s="116">
        <v>5.9199401612072475E-3</v>
      </c>
      <c r="G318" s="116">
        <v>1.1477544334204419E-3</v>
      </c>
      <c r="H318" s="116">
        <v>-2.535672025688448E-3</v>
      </c>
      <c r="I318" s="116">
        <v>-1.126227190802955E-2</v>
      </c>
      <c r="J318" s="117">
        <v>-2.2647061315476533E-2</v>
      </c>
      <c r="K318" s="91"/>
      <c r="M318" s="18"/>
      <c r="O318" s="18"/>
      <c r="P318" s="26"/>
      <c r="Q318" s="26"/>
      <c r="R318" s="26"/>
      <c r="S318" s="26"/>
      <c r="T318" s="26"/>
      <c r="U318" s="26"/>
      <c r="V318" s="26"/>
      <c r="W318" s="108"/>
      <c r="X318" s="106"/>
    </row>
    <row r="319" spans="5:24" x14ac:dyDescent="0.2">
      <c r="E319" s="115">
        <v>41222</v>
      </c>
      <c r="F319" s="116">
        <v>-2.8263663571600289E-2</v>
      </c>
      <c r="G319" s="116">
        <v>-1.6042922033957241E-2</v>
      </c>
      <c r="H319" s="116">
        <v>-4.095944585034904E-3</v>
      </c>
      <c r="I319" s="116">
        <v>-2.9397350452365949E-2</v>
      </c>
      <c r="J319" s="117">
        <v>2.9508977140591929E-3</v>
      </c>
      <c r="K319" s="91"/>
      <c r="M319" s="18"/>
      <c r="O319" s="18"/>
      <c r="P319" s="26"/>
      <c r="Q319" s="26"/>
      <c r="R319" s="26"/>
      <c r="S319" s="26"/>
      <c r="T319" s="26"/>
      <c r="U319" s="26"/>
      <c r="V319" s="26"/>
      <c r="W319" s="108"/>
      <c r="X319" s="106"/>
    </row>
    <row r="320" spans="5:24" x14ac:dyDescent="0.2">
      <c r="E320" s="115">
        <v>41221</v>
      </c>
      <c r="F320" s="116">
        <v>-1.6218396738310566E-3</v>
      </c>
      <c r="G320" s="116">
        <v>4.6251761847415423E-3</v>
      </c>
      <c r="H320" s="116">
        <v>7.5953054120756593E-3</v>
      </c>
      <c r="I320" s="116">
        <v>-6.5997777009547632E-3</v>
      </c>
      <c r="J320" s="117">
        <v>1.0695152854980343E-2</v>
      </c>
      <c r="K320" s="91"/>
      <c r="M320" s="18"/>
      <c r="O320" s="18"/>
      <c r="P320" s="26"/>
      <c r="Q320" s="26"/>
      <c r="R320" s="26"/>
      <c r="S320" s="26"/>
      <c r="T320" s="26"/>
      <c r="U320" s="26"/>
      <c r="V320" s="26"/>
      <c r="W320" s="108"/>
      <c r="X320" s="106"/>
    </row>
    <row r="321" spans="5:24" x14ac:dyDescent="0.2">
      <c r="E321" s="115">
        <v>41220</v>
      </c>
      <c r="F321" s="116">
        <v>5.8698373338324896E-3</v>
      </c>
      <c r="G321" s="116">
        <v>-2.456783282015844E-3</v>
      </c>
      <c r="H321" s="116">
        <v>1.1369156963937709E-2</v>
      </c>
      <c r="I321" s="116">
        <v>1.0158812689390301E-2</v>
      </c>
      <c r="J321" s="117">
        <v>1.7936080651635713E-3</v>
      </c>
      <c r="K321" s="91"/>
      <c r="M321" s="18"/>
      <c r="O321" s="18"/>
      <c r="P321" s="26"/>
      <c r="Q321" s="26"/>
      <c r="R321" s="26"/>
      <c r="S321" s="26"/>
      <c r="T321" s="26"/>
      <c r="U321" s="26"/>
      <c r="V321" s="26"/>
      <c r="W321" s="108"/>
      <c r="X321" s="106"/>
    </row>
    <row r="322" spans="5:24" x14ac:dyDescent="0.2">
      <c r="E322" s="115">
        <v>41219</v>
      </c>
      <c r="F322" s="116">
        <v>1.4321748561810423E-2</v>
      </c>
      <c r="G322" s="116">
        <v>2.8041466319760507E-2</v>
      </c>
      <c r="H322" s="116">
        <v>1.590320943652495E-2</v>
      </c>
      <c r="I322" s="116">
        <v>2.6546678444165833E-2</v>
      </c>
      <c r="J322" s="117">
        <v>1.4209683820428422E-2</v>
      </c>
      <c r="K322" s="91"/>
      <c r="M322" s="18"/>
      <c r="O322" s="18"/>
      <c r="P322" s="26"/>
      <c r="Q322" s="26"/>
      <c r="R322" s="26"/>
      <c r="S322" s="26"/>
      <c r="T322" s="26"/>
      <c r="U322" s="26"/>
      <c r="V322" s="26"/>
      <c r="W322" s="108"/>
      <c r="X322" s="106"/>
    </row>
    <row r="323" spans="5:24" x14ac:dyDescent="0.2">
      <c r="E323" s="115">
        <v>41216</v>
      </c>
      <c r="F323" s="116">
        <v>-9.0550421150989782E-3</v>
      </c>
      <c r="G323" s="116">
        <v>-7.2531977289403311E-3</v>
      </c>
      <c r="H323" s="116">
        <v>-6.105266345139926E-3</v>
      </c>
      <c r="I323" s="116">
        <v>-1.4432306319823749E-4</v>
      </c>
      <c r="J323" s="117">
        <v>-8.9044472487722574E-3</v>
      </c>
      <c r="K323" s="91"/>
      <c r="M323" s="18"/>
      <c r="O323" s="18"/>
      <c r="P323" s="26"/>
      <c r="Q323" s="26"/>
      <c r="R323" s="26"/>
      <c r="S323" s="26"/>
      <c r="T323" s="26"/>
      <c r="U323" s="26"/>
      <c r="V323" s="26"/>
      <c r="W323" s="108"/>
      <c r="X323" s="106"/>
    </row>
    <row r="324" spans="5:24" x14ac:dyDescent="0.2">
      <c r="E324" s="115">
        <v>41215</v>
      </c>
      <c r="F324" s="116">
        <v>-1.0776342257899762E-2</v>
      </c>
      <c r="G324" s="116">
        <v>-2.1174472165309526E-3</v>
      </c>
      <c r="H324" s="116">
        <v>-5.9793240745589201E-3</v>
      </c>
      <c r="I324" s="116">
        <v>-8.5836405952620584E-3</v>
      </c>
      <c r="J324" s="117">
        <v>-5.0112364014601027E-3</v>
      </c>
      <c r="K324" s="91"/>
      <c r="M324" s="18"/>
      <c r="O324" s="18"/>
      <c r="P324" s="26"/>
      <c r="Q324" s="26"/>
      <c r="R324" s="26"/>
      <c r="S324" s="26"/>
      <c r="T324" s="26"/>
      <c r="U324" s="26"/>
      <c r="V324" s="26"/>
      <c r="W324" s="108"/>
      <c r="X324" s="106"/>
    </row>
    <row r="325" spans="5:24" x14ac:dyDescent="0.2">
      <c r="E325" s="115">
        <v>41214</v>
      </c>
      <c r="F325" s="116">
        <v>8.9658303669804733E-4</v>
      </c>
      <c r="G325" s="116">
        <v>-9.1883312463407266E-3</v>
      </c>
      <c r="H325" s="116">
        <v>1.2464761830476455E-3</v>
      </c>
      <c r="I325" s="116">
        <v>-1.9210636493991788E-2</v>
      </c>
      <c r="J325" s="117">
        <v>-2.9361193048195603E-3</v>
      </c>
      <c r="K325" s="91"/>
      <c r="M325" s="18"/>
      <c r="O325" s="18"/>
      <c r="P325" s="26"/>
      <c r="Q325" s="26"/>
      <c r="R325" s="26"/>
      <c r="S325" s="26"/>
      <c r="T325" s="26"/>
      <c r="U325" s="26"/>
      <c r="V325" s="26"/>
      <c r="W325" s="108"/>
      <c r="X325" s="106"/>
    </row>
    <row r="326" spans="5:24" x14ac:dyDescent="0.2">
      <c r="E326" s="115">
        <v>41213</v>
      </c>
      <c r="F326" s="116">
        <v>-1.8220349041818813E-2</v>
      </c>
      <c r="G326" s="116">
        <v>-1.9436492311212434E-2</v>
      </c>
      <c r="H326" s="116">
        <v>-2.8467297962547727E-3</v>
      </c>
      <c r="I326" s="116">
        <v>-1.1861022618652921E-3</v>
      </c>
      <c r="J326" s="117">
        <v>-4.1349419883049125E-2</v>
      </c>
      <c r="K326" s="91"/>
      <c r="M326" s="18"/>
      <c r="O326" s="18"/>
      <c r="P326" s="26"/>
      <c r="Q326" s="26"/>
      <c r="R326" s="26"/>
      <c r="S326" s="26"/>
      <c r="T326" s="26"/>
      <c r="U326" s="26"/>
      <c r="V326" s="26"/>
      <c r="W326" s="108"/>
      <c r="X326" s="106"/>
    </row>
    <row r="327" spans="5:24" x14ac:dyDescent="0.2">
      <c r="E327" s="115">
        <v>41212</v>
      </c>
      <c r="F327" s="116">
        <v>-1.5840695451746678E-3</v>
      </c>
      <c r="G327" s="116">
        <v>1.1217147996013704E-3</v>
      </c>
      <c r="H327" s="116">
        <v>4.1838856459097008E-3</v>
      </c>
      <c r="I327" s="116">
        <v>-1.37098781821799E-2</v>
      </c>
      <c r="J327" s="117">
        <v>-3.6501635912306028E-3</v>
      </c>
      <c r="K327" s="91"/>
      <c r="M327" s="18"/>
      <c r="O327" s="18"/>
      <c r="P327" s="26"/>
      <c r="Q327" s="26"/>
      <c r="R327" s="26"/>
      <c r="S327" s="26"/>
      <c r="T327" s="26"/>
      <c r="U327" s="26"/>
      <c r="V327" s="26"/>
      <c r="W327" s="108"/>
      <c r="X327" s="106"/>
    </row>
    <row r="328" spans="5:24" x14ac:dyDescent="0.2">
      <c r="E328" s="115">
        <v>41209</v>
      </c>
      <c r="F328" s="116">
        <v>-6.6608415564622615E-3</v>
      </c>
      <c r="G328" s="116">
        <v>3.1356603596037994E-2</v>
      </c>
      <c r="H328" s="116">
        <v>1.7835959300827744E-4</v>
      </c>
      <c r="I328" s="116">
        <v>2.5169734920020936E-5</v>
      </c>
      <c r="J328" s="117">
        <v>-8.9286894580529359E-3</v>
      </c>
      <c r="K328" s="91"/>
      <c r="M328" s="18"/>
      <c r="O328" s="18"/>
      <c r="P328" s="26"/>
      <c r="Q328" s="26"/>
      <c r="R328" s="26"/>
      <c r="S328" s="26"/>
      <c r="T328" s="26"/>
      <c r="U328" s="26"/>
      <c r="V328" s="26"/>
      <c r="W328" s="108"/>
      <c r="X328" s="106"/>
    </row>
    <row r="329" spans="5:24" x14ac:dyDescent="0.2">
      <c r="E329" s="115">
        <v>41208</v>
      </c>
      <c r="F329" s="116">
        <v>-9.6493886934325441E-3</v>
      </c>
      <c r="G329" s="116">
        <v>3.6747191897358103E-3</v>
      </c>
      <c r="H329" s="116">
        <v>-2.6756156219294252E-4</v>
      </c>
      <c r="I329" s="116">
        <v>-4.6663210318845646E-3</v>
      </c>
      <c r="J329" s="117">
        <v>4.1754063907333714E-3</v>
      </c>
      <c r="K329" s="91"/>
      <c r="M329" s="18"/>
      <c r="O329" s="18"/>
      <c r="P329" s="26"/>
      <c r="Q329" s="26"/>
      <c r="R329" s="26"/>
      <c r="S329" s="26"/>
      <c r="T329" s="26"/>
      <c r="U329" s="26"/>
      <c r="V329" s="26"/>
      <c r="W329" s="108"/>
      <c r="X329" s="106"/>
    </row>
    <row r="330" spans="5:24" x14ac:dyDescent="0.2">
      <c r="E330" s="115">
        <v>41207</v>
      </c>
      <c r="F330" s="116">
        <v>-2.2751488192553085E-2</v>
      </c>
      <c r="G330" s="116">
        <v>3.2994406535436678E-3</v>
      </c>
      <c r="H330" s="116">
        <v>-5.4262701119873226E-3</v>
      </c>
      <c r="I330" s="116">
        <v>-1.0704978005986316E-2</v>
      </c>
      <c r="J330" s="117">
        <v>-5.2859812707394824E-3</v>
      </c>
      <c r="K330" s="91"/>
      <c r="M330" s="18"/>
      <c r="O330" s="18"/>
      <c r="P330" s="26"/>
      <c r="Q330" s="26"/>
      <c r="R330" s="26"/>
      <c r="S330" s="26"/>
      <c r="T330" s="26"/>
      <c r="U330" s="26"/>
      <c r="V330" s="26"/>
      <c r="W330" s="108"/>
      <c r="X330" s="106"/>
    </row>
    <row r="331" spans="5:24" x14ac:dyDescent="0.2">
      <c r="E331" s="115">
        <v>41206</v>
      </c>
      <c r="F331" s="116">
        <v>5.0868914337973163E-3</v>
      </c>
      <c r="G331" s="116">
        <v>-3.008873133944445E-3</v>
      </c>
      <c r="H331" s="116">
        <v>-7.5125868274186266E-3</v>
      </c>
      <c r="I331" s="116">
        <v>-6.7128450938876037E-3</v>
      </c>
      <c r="J331" s="117">
        <v>4.7285456460050921E-3</v>
      </c>
      <c r="K331" s="91"/>
      <c r="M331" s="18"/>
      <c r="O331" s="18"/>
      <c r="P331" s="26"/>
      <c r="Q331" s="26"/>
      <c r="R331" s="26"/>
      <c r="S331" s="26"/>
      <c r="T331" s="26"/>
      <c r="U331" s="26"/>
      <c r="V331" s="26"/>
      <c r="W331" s="108"/>
      <c r="X331" s="106"/>
    </row>
    <row r="332" spans="5:24" x14ac:dyDescent="0.2">
      <c r="E332" s="115">
        <v>41205</v>
      </c>
      <c r="F332" s="116">
        <v>8.964736563106087E-3</v>
      </c>
      <c r="G332" s="116">
        <v>3.3004010871648735E-3</v>
      </c>
      <c r="H332" s="116">
        <v>-3.1648527874357279E-3</v>
      </c>
      <c r="I332" s="116">
        <v>1.704247212874373E-2</v>
      </c>
      <c r="J332" s="117">
        <v>-1.0538288289749396E-2</v>
      </c>
      <c r="K332" s="91"/>
      <c r="M332" s="18"/>
      <c r="O332" s="18"/>
      <c r="P332" s="26"/>
      <c r="Q332" s="26"/>
      <c r="R332" s="26"/>
      <c r="S332" s="26"/>
      <c r="T332" s="26"/>
      <c r="U332" s="26"/>
      <c r="V332" s="26"/>
      <c r="W332" s="108"/>
      <c r="X332" s="106"/>
    </row>
    <row r="333" spans="5:24" x14ac:dyDescent="0.2">
      <c r="E333" s="115">
        <v>41202</v>
      </c>
      <c r="F333" s="116">
        <v>-3.9374884246187146E-3</v>
      </c>
      <c r="G333" s="116">
        <v>2.9210972335496181E-3</v>
      </c>
      <c r="H333" s="116">
        <v>2.9935458397982811E-2</v>
      </c>
      <c r="I333" s="116">
        <v>3.0069106323684786E-3</v>
      </c>
      <c r="J333" s="117">
        <v>5.5324726500373175E-3</v>
      </c>
      <c r="K333" s="91"/>
      <c r="M333" s="18"/>
      <c r="O333" s="18"/>
      <c r="P333" s="26"/>
      <c r="Q333" s="26"/>
      <c r="R333" s="26"/>
      <c r="S333" s="26"/>
      <c r="T333" s="26"/>
      <c r="U333" s="26"/>
      <c r="V333" s="26"/>
      <c r="W333" s="108"/>
      <c r="X333" s="106"/>
    </row>
    <row r="334" spans="5:24" x14ac:dyDescent="0.2">
      <c r="E334" s="115">
        <v>41201</v>
      </c>
      <c r="F334" s="116">
        <v>-5.1225482879299698E-4</v>
      </c>
      <c r="G334" s="116">
        <v>-1.7536483225189027E-3</v>
      </c>
      <c r="H334" s="116">
        <v>-6.2210214584069116E-3</v>
      </c>
      <c r="I334" s="116">
        <v>-5.6679715099869623E-3</v>
      </c>
      <c r="J334" s="117">
        <v>0</v>
      </c>
      <c r="K334" s="91"/>
      <c r="M334" s="18"/>
      <c r="O334" s="18"/>
      <c r="P334" s="26"/>
      <c r="Q334" s="26"/>
      <c r="R334" s="26"/>
      <c r="S334" s="26"/>
      <c r="T334" s="26"/>
      <c r="U334" s="26"/>
      <c r="V334" s="26"/>
      <c r="W334" s="108"/>
      <c r="X334" s="106"/>
    </row>
    <row r="335" spans="5:24" x14ac:dyDescent="0.2">
      <c r="E335" s="115">
        <v>41200</v>
      </c>
      <c r="F335" s="116">
        <v>-2.9840134901884621E-3</v>
      </c>
      <c r="G335" s="116">
        <v>9.782017691540976E-3</v>
      </c>
      <c r="H335" s="116">
        <v>8.9804934406009838E-5</v>
      </c>
      <c r="I335" s="116">
        <v>7.8158542628547524E-3</v>
      </c>
      <c r="J335" s="117">
        <v>1.9437507188182813E-3</v>
      </c>
      <c r="K335" s="91"/>
      <c r="M335" s="18"/>
      <c r="O335" s="18"/>
      <c r="P335" s="26"/>
      <c r="Q335" s="26"/>
      <c r="R335" s="26"/>
      <c r="S335" s="26"/>
      <c r="T335" s="26"/>
      <c r="U335" s="26"/>
      <c r="V335" s="26"/>
      <c r="W335" s="108"/>
      <c r="X335" s="106"/>
    </row>
    <row r="336" spans="5:24" x14ac:dyDescent="0.2">
      <c r="E336" s="115">
        <v>41199</v>
      </c>
      <c r="F336" s="116">
        <v>-6.8059825172885643E-4</v>
      </c>
      <c r="G336" s="116">
        <v>8.687894968276785E-3</v>
      </c>
      <c r="H336" s="116">
        <v>-1.0372975655720446E-2</v>
      </c>
      <c r="I336" s="116">
        <v>1.9426453262792614E-2</v>
      </c>
      <c r="J336" s="117">
        <v>1.3430395491421464E-2</v>
      </c>
      <c r="K336" s="91"/>
      <c r="M336" s="18"/>
      <c r="O336" s="18"/>
      <c r="P336" s="26"/>
      <c r="Q336" s="26"/>
      <c r="R336" s="26"/>
      <c r="S336" s="26"/>
      <c r="T336" s="26"/>
      <c r="U336" s="26"/>
      <c r="V336" s="26"/>
      <c r="W336" s="108"/>
      <c r="X336" s="106"/>
    </row>
    <row r="337" spans="5:24" x14ac:dyDescent="0.2">
      <c r="E337" s="115">
        <v>41198</v>
      </c>
      <c r="F337" s="116">
        <v>-6.803326109389487E-4</v>
      </c>
      <c r="G337" s="116">
        <v>-2.9731862382655696E-4</v>
      </c>
      <c r="H337" s="116">
        <v>-1.4834544920130262E-2</v>
      </c>
      <c r="I337" s="116">
        <v>1.8351010972262724E-3</v>
      </c>
      <c r="J337" s="117">
        <v>-9.5317309066925218E-3</v>
      </c>
      <c r="K337" s="91"/>
      <c r="M337" s="18"/>
      <c r="O337" s="18"/>
      <c r="P337" s="26"/>
      <c r="Q337" s="26"/>
      <c r="R337" s="26"/>
      <c r="S337" s="26"/>
      <c r="T337" s="26"/>
      <c r="U337" s="26"/>
      <c r="V337" s="26"/>
      <c r="W337" s="108"/>
      <c r="X337" s="106"/>
    </row>
    <row r="338" spans="5:24" x14ac:dyDescent="0.2">
      <c r="E338" s="115">
        <v>41195</v>
      </c>
      <c r="F338" s="116">
        <v>5.5409176032810807E-3</v>
      </c>
      <c r="G338" s="116">
        <v>2.2824278937950302E-3</v>
      </c>
      <c r="H338" s="116">
        <v>-1.1503361769212836E-2</v>
      </c>
      <c r="I338" s="116">
        <v>4.3685055583062157E-4</v>
      </c>
      <c r="J338" s="117">
        <v>4.4741190282185745E-3</v>
      </c>
      <c r="K338" s="91"/>
      <c r="M338" s="18"/>
      <c r="O338" s="18"/>
      <c r="P338" s="26"/>
      <c r="Q338" s="26"/>
      <c r="R338" s="26"/>
      <c r="S338" s="26"/>
      <c r="T338" s="26"/>
      <c r="U338" s="26"/>
      <c r="V338" s="26"/>
      <c r="W338" s="108"/>
      <c r="X338" s="106"/>
    </row>
    <row r="339" spans="5:24" x14ac:dyDescent="0.2">
      <c r="E339" s="115">
        <v>41194</v>
      </c>
      <c r="F339" s="116">
        <v>-3.0726133349039723E-3</v>
      </c>
      <c r="G339" s="116">
        <v>-7.0292634965261839E-3</v>
      </c>
      <c r="H339" s="116">
        <v>6.0838318931942048E-3</v>
      </c>
      <c r="I339" s="116">
        <v>-1.0164199826261768E-2</v>
      </c>
      <c r="J339" s="117">
        <v>-3.078205875832231E-3</v>
      </c>
      <c r="K339" s="91"/>
      <c r="M339" s="18"/>
      <c r="O339" s="18"/>
      <c r="P339" s="26"/>
      <c r="Q339" s="26"/>
      <c r="R339" s="26"/>
      <c r="S339" s="26"/>
      <c r="T339" s="26"/>
      <c r="U339" s="26"/>
      <c r="V339" s="26"/>
      <c r="W339" s="108"/>
      <c r="X339" s="106"/>
    </row>
    <row r="340" spans="5:24" x14ac:dyDescent="0.2">
      <c r="E340" s="115">
        <v>41193</v>
      </c>
      <c r="F340" s="116">
        <v>8.9026594536120371E-3</v>
      </c>
      <c r="G340" s="116">
        <v>9.8583476675076446E-5</v>
      </c>
      <c r="H340" s="116">
        <v>9.0196906752441769E-3</v>
      </c>
      <c r="I340" s="116">
        <v>3.9128120185336892E-3</v>
      </c>
      <c r="J340" s="117">
        <v>2.7952784061895613E-4</v>
      </c>
      <c r="K340" s="91"/>
      <c r="M340" s="18"/>
      <c r="O340" s="18"/>
      <c r="P340" s="26"/>
      <c r="Q340" s="26"/>
      <c r="R340" s="26"/>
      <c r="S340" s="26"/>
      <c r="T340" s="26"/>
      <c r="U340" s="26"/>
      <c r="V340" s="26"/>
      <c r="W340" s="108"/>
      <c r="X340" s="106"/>
    </row>
    <row r="341" spans="5:24" x14ac:dyDescent="0.2">
      <c r="E341" s="115">
        <v>41192</v>
      </c>
      <c r="F341" s="116">
        <v>2.1518315562096282E-3</v>
      </c>
      <c r="G341" s="116">
        <v>-1.2745311255640124E-2</v>
      </c>
      <c r="H341" s="116">
        <v>-9.0196906752441491E-3</v>
      </c>
      <c r="I341" s="116">
        <v>-3.6583555037045194E-3</v>
      </c>
      <c r="J341" s="117">
        <v>-2.4569796294200419E-2</v>
      </c>
      <c r="K341" s="91"/>
      <c r="M341" s="18"/>
      <c r="O341" s="18"/>
      <c r="P341" s="26"/>
      <c r="Q341" s="26"/>
      <c r="R341" s="26"/>
      <c r="S341" s="26"/>
      <c r="T341" s="26"/>
      <c r="U341" s="26"/>
      <c r="V341" s="26"/>
      <c r="W341" s="108"/>
      <c r="X341" s="106"/>
    </row>
    <row r="342" spans="5:24" x14ac:dyDescent="0.2">
      <c r="E342" s="115">
        <v>41191</v>
      </c>
      <c r="F342" s="116">
        <v>1.729658390520129E-2</v>
      </c>
      <c r="G342" s="116">
        <v>3.9042727151295292E-3</v>
      </c>
      <c r="H342" s="116">
        <v>1.1044941547262556E-2</v>
      </c>
      <c r="I342" s="116">
        <v>1.3914184416735E-2</v>
      </c>
      <c r="J342" s="117">
        <v>1.3728997958373391E-2</v>
      </c>
      <c r="K342" s="91"/>
      <c r="M342" s="18"/>
      <c r="O342" s="18"/>
      <c r="P342" s="26"/>
      <c r="Q342" s="26"/>
      <c r="R342" s="26"/>
      <c r="S342" s="26"/>
      <c r="T342" s="26"/>
      <c r="U342" s="26"/>
      <c r="V342" s="26"/>
      <c r="W342" s="108"/>
      <c r="X342" s="106"/>
    </row>
    <row r="343" spans="5:24" x14ac:dyDescent="0.2">
      <c r="E343" s="115">
        <v>41188</v>
      </c>
      <c r="F343" s="116">
        <v>1.4914464480373678E-3</v>
      </c>
      <c r="G343" s="116">
        <v>-6.7253983441295812E-3</v>
      </c>
      <c r="H343" s="116">
        <v>-4.1342026282120753E-3</v>
      </c>
      <c r="I343" s="116">
        <v>-2.2938628789688589E-3</v>
      </c>
      <c r="J343" s="117">
        <v>6.1009065239058698E-3</v>
      </c>
      <c r="K343" s="91"/>
      <c r="M343" s="18"/>
      <c r="O343" s="18"/>
      <c r="P343" s="26"/>
      <c r="Q343" s="26"/>
      <c r="R343" s="26"/>
      <c r="S343" s="26"/>
      <c r="T343" s="26"/>
      <c r="U343" s="26"/>
      <c r="V343" s="26"/>
      <c r="W343" s="108"/>
      <c r="X343" s="106"/>
    </row>
    <row r="344" spans="5:24" x14ac:dyDescent="0.2">
      <c r="E344" s="115">
        <v>41187</v>
      </c>
      <c r="F344" s="116">
        <v>7.4028660115841877E-3</v>
      </c>
      <c r="G344" s="116">
        <v>5.2594182818060014E-3</v>
      </c>
      <c r="H344" s="116">
        <v>4.4867077558544636E-3</v>
      </c>
      <c r="I344" s="116">
        <v>5.0216505088233952E-4</v>
      </c>
      <c r="J344" s="117">
        <v>-2.2230369366422376E-3</v>
      </c>
      <c r="K344" s="91"/>
      <c r="M344" s="18"/>
      <c r="O344" s="18"/>
      <c r="P344" s="26"/>
      <c r="Q344" s="26"/>
      <c r="R344" s="26"/>
      <c r="S344" s="26"/>
      <c r="T344" s="26"/>
      <c r="U344" s="26"/>
      <c r="V344" s="26"/>
      <c r="W344" s="108"/>
      <c r="X344" s="106"/>
    </row>
    <row r="345" spans="5:24" x14ac:dyDescent="0.2">
      <c r="E345" s="115">
        <v>41186</v>
      </c>
      <c r="F345" s="116">
        <v>4.4247612642586833E-4</v>
      </c>
      <c r="G345" s="116">
        <v>1.3469557961779234E-2</v>
      </c>
      <c r="H345" s="116">
        <v>-7.9321689852039157E-4</v>
      </c>
      <c r="I345" s="116">
        <v>5.1488184603783424E-5</v>
      </c>
      <c r="J345" s="117">
        <v>9.7616067837764785E-3</v>
      </c>
      <c r="K345" s="91"/>
      <c r="M345" s="18"/>
      <c r="O345" s="18"/>
      <c r="P345" s="26"/>
      <c r="Q345" s="26"/>
      <c r="R345" s="26"/>
      <c r="S345" s="26"/>
      <c r="T345" s="26"/>
      <c r="U345" s="26"/>
      <c r="V345" s="26"/>
      <c r="W345" s="108"/>
      <c r="X345" s="106"/>
    </row>
    <row r="346" spans="5:24" x14ac:dyDescent="0.2">
      <c r="E346" s="115">
        <v>41185</v>
      </c>
      <c r="F346" s="116">
        <v>4.2568041698340152E-3</v>
      </c>
      <c r="G346" s="116">
        <v>-6.4994694595801213E-3</v>
      </c>
      <c r="H346" s="116">
        <v>-9.9938668867123014E-3</v>
      </c>
      <c r="I346" s="116">
        <v>4.9968083392172456E-3</v>
      </c>
      <c r="J346" s="117">
        <v>5.9027942432678003E-3</v>
      </c>
      <c r="K346" s="91"/>
      <c r="M346" s="18"/>
      <c r="O346" s="18"/>
      <c r="P346" s="26"/>
      <c r="Q346" s="26"/>
      <c r="R346" s="26"/>
      <c r="S346" s="26"/>
      <c r="T346" s="26"/>
      <c r="U346" s="26"/>
      <c r="V346" s="26"/>
      <c r="W346" s="108"/>
      <c r="X346" s="106"/>
    </row>
    <row r="347" spans="5:24" x14ac:dyDescent="0.2">
      <c r="E347" s="115">
        <v>41184</v>
      </c>
      <c r="F347" s="116">
        <v>-4.6992802962601008E-3</v>
      </c>
      <c r="G347" s="116">
        <v>1.080509711403353E-3</v>
      </c>
      <c r="H347" s="116">
        <v>-6.260920219779008E-3</v>
      </c>
      <c r="I347" s="116">
        <v>-6.1038097344160505E-3</v>
      </c>
      <c r="J347" s="117">
        <v>8.7783482165466262E-3</v>
      </c>
      <c r="K347" s="91"/>
      <c r="M347" s="18"/>
      <c r="O347" s="18"/>
      <c r="P347" s="26"/>
      <c r="Q347" s="26"/>
      <c r="R347" s="26"/>
      <c r="S347" s="26"/>
      <c r="T347" s="26"/>
      <c r="U347" s="26"/>
      <c r="V347" s="26"/>
      <c r="W347" s="108"/>
      <c r="X347" s="106"/>
    </row>
    <row r="348" spans="5:24" x14ac:dyDescent="0.2">
      <c r="E348" s="115">
        <v>41181</v>
      </c>
      <c r="F348" s="116">
        <v>7.7253841902801225E-3</v>
      </c>
      <c r="G348" s="116">
        <v>1.1463435635654953E-2</v>
      </c>
      <c r="H348" s="116">
        <v>4.9532952059474153E-3</v>
      </c>
      <c r="I348" s="116">
        <v>2.9375374053159948E-3</v>
      </c>
      <c r="J348" s="117">
        <v>2.8482407219081493E-3</v>
      </c>
      <c r="K348" s="91"/>
      <c r="M348" s="18"/>
      <c r="O348" s="18"/>
      <c r="P348" s="26"/>
      <c r="Q348" s="26"/>
      <c r="R348" s="26"/>
      <c r="S348" s="26"/>
      <c r="T348" s="26"/>
      <c r="U348" s="26"/>
      <c r="V348" s="26"/>
      <c r="W348" s="108"/>
      <c r="X348" s="106"/>
    </row>
    <row r="349" spans="5:24" x14ac:dyDescent="0.2">
      <c r="E349" s="115">
        <v>41180</v>
      </c>
      <c r="F349" s="116">
        <v>-1.5654842655526895E-2</v>
      </c>
      <c r="G349" s="116">
        <v>-8.9055493310371478E-3</v>
      </c>
      <c r="H349" s="116">
        <v>-3.3917741660672873E-3</v>
      </c>
      <c r="I349" s="116">
        <v>-8.4159743883590807E-3</v>
      </c>
      <c r="J349" s="117">
        <v>6.2949541114868217E-3</v>
      </c>
      <c r="K349" s="91"/>
      <c r="M349" s="18"/>
      <c r="O349" s="18"/>
      <c r="P349" s="26"/>
      <c r="Q349" s="26"/>
      <c r="R349" s="26"/>
      <c r="S349" s="26"/>
      <c r="T349" s="26"/>
      <c r="U349" s="26"/>
      <c r="V349" s="26"/>
      <c r="W349" s="108"/>
      <c r="X349" s="106"/>
    </row>
    <row r="350" spans="5:24" x14ac:dyDescent="0.2">
      <c r="E350" s="115">
        <v>41179</v>
      </c>
      <c r="F350" s="116">
        <v>7.5756893546931828E-3</v>
      </c>
      <c r="G350" s="116">
        <v>5.9136982120509189E-4</v>
      </c>
      <c r="H350" s="116">
        <v>-1.4651561186578678E-2</v>
      </c>
      <c r="I350" s="116">
        <v>-1.8535602852343363E-3</v>
      </c>
      <c r="J350" s="117">
        <v>3.5942336553065439E-2</v>
      </c>
      <c r="K350" s="91"/>
      <c r="M350" s="18"/>
      <c r="O350" s="18"/>
      <c r="P350" s="26"/>
      <c r="Q350" s="26"/>
      <c r="R350" s="26"/>
      <c r="S350" s="26"/>
      <c r="T350" s="26"/>
      <c r="U350" s="26"/>
      <c r="V350" s="26"/>
      <c r="W350" s="108"/>
      <c r="X350" s="106"/>
    </row>
    <row r="351" spans="5:24" x14ac:dyDescent="0.2">
      <c r="E351" s="115">
        <v>41178</v>
      </c>
      <c r="F351" s="116">
        <v>1.8586903018308041E-3</v>
      </c>
      <c r="G351" s="116">
        <v>2.8623844841685659E-3</v>
      </c>
      <c r="H351" s="116">
        <v>2.9988913803949712E-3</v>
      </c>
      <c r="I351" s="116">
        <v>1.1302297037339442E-2</v>
      </c>
      <c r="J351" s="117">
        <v>-2.0806710067978497E-3</v>
      </c>
      <c r="K351" s="91"/>
      <c r="M351" s="18"/>
      <c r="O351" s="18"/>
      <c r="P351" s="26"/>
      <c r="Q351" s="26"/>
      <c r="R351" s="26"/>
      <c r="S351" s="26"/>
      <c r="T351" s="26"/>
      <c r="U351" s="26"/>
      <c r="V351" s="26"/>
      <c r="W351" s="108"/>
      <c r="X351" s="106"/>
    </row>
    <row r="352" spans="5:24" x14ac:dyDescent="0.2">
      <c r="E352" s="115">
        <v>41177</v>
      </c>
      <c r="F352" s="116">
        <v>1.5072642543440071E-3</v>
      </c>
      <c r="G352" s="116">
        <v>-4.9303541350086766E-3</v>
      </c>
      <c r="H352" s="116">
        <v>-5.4769926341980898E-3</v>
      </c>
      <c r="I352" s="116">
        <v>-1.6258023005144603E-2</v>
      </c>
      <c r="J352" s="117">
        <v>-8.2790012685306346E-3</v>
      </c>
      <c r="K352" s="91"/>
      <c r="M352" s="18"/>
      <c r="O352" s="18"/>
      <c r="P352" s="26"/>
      <c r="Q352" s="26"/>
      <c r="R352" s="26"/>
      <c r="S352" s="26"/>
      <c r="T352" s="26"/>
      <c r="U352" s="26"/>
      <c r="V352" s="26"/>
      <c r="W352" s="108"/>
      <c r="X352" s="106"/>
    </row>
    <row r="353" spans="5:24" x14ac:dyDescent="0.2">
      <c r="E353" s="115">
        <v>41174</v>
      </c>
      <c r="F353" s="116">
        <v>-1.6804374486920331E-2</v>
      </c>
      <c r="G353" s="116">
        <v>-4.514686014040265E-3</v>
      </c>
      <c r="H353" s="116">
        <v>-1.6204556598160651E-3</v>
      </c>
      <c r="I353" s="116">
        <v>-3.9387081582418739E-4</v>
      </c>
      <c r="J353" s="117">
        <v>-8.7952056585799045E-3</v>
      </c>
      <c r="K353" s="91"/>
      <c r="M353" s="18"/>
      <c r="O353" s="18"/>
      <c r="P353" s="26"/>
      <c r="Q353" s="26"/>
      <c r="R353" s="26"/>
      <c r="S353" s="26"/>
      <c r="T353" s="26"/>
      <c r="U353" s="26"/>
      <c r="V353" s="26"/>
      <c r="W353" s="108"/>
      <c r="X353" s="106"/>
    </row>
    <row r="354" spans="5:24" x14ac:dyDescent="0.2">
      <c r="E354" s="115">
        <v>41173</v>
      </c>
      <c r="F354" s="116">
        <v>9.3791844505734818E-3</v>
      </c>
      <c r="G354" s="116">
        <v>8.4570166783563654E-3</v>
      </c>
      <c r="H354" s="116">
        <v>3.670700914382331E-3</v>
      </c>
      <c r="I354" s="116">
        <v>1.4059129058866839E-2</v>
      </c>
      <c r="J354" s="117">
        <v>1.9154877933908319E-2</v>
      </c>
      <c r="K354" s="91"/>
      <c r="M354" s="18"/>
      <c r="O354" s="18"/>
      <c r="P354" s="26"/>
      <c r="Q354" s="26"/>
      <c r="R354" s="26"/>
      <c r="S354" s="26"/>
      <c r="T354" s="26"/>
      <c r="U354" s="26"/>
      <c r="V354" s="26"/>
      <c r="W354" s="108"/>
      <c r="X354" s="106"/>
    </row>
    <row r="355" spans="5:24" x14ac:dyDescent="0.2">
      <c r="E355" s="115">
        <v>41172</v>
      </c>
      <c r="F355" s="116">
        <v>-1.7615847379587088E-4</v>
      </c>
      <c r="G355" s="116">
        <v>7.6333449748450053E-3</v>
      </c>
      <c r="H355" s="116">
        <v>4.1135194799870392E-3</v>
      </c>
      <c r="I355" s="116">
        <v>6.2159736649727987E-3</v>
      </c>
      <c r="J355" s="117">
        <v>1.6197041743923092E-2</v>
      </c>
      <c r="K355" s="91"/>
      <c r="M355" s="18"/>
      <c r="O355" s="18"/>
      <c r="P355" s="26"/>
      <c r="Q355" s="26"/>
      <c r="R355" s="26"/>
      <c r="S355" s="26"/>
      <c r="T355" s="26"/>
      <c r="U355" s="26"/>
      <c r="V355" s="26"/>
      <c r="W355" s="108"/>
      <c r="X355" s="106"/>
    </row>
    <row r="356" spans="5:24" x14ac:dyDescent="0.2">
      <c r="E356" s="115">
        <v>41171</v>
      </c>
      <c r="F356" s="116">
        <v>-8.7988670384758921E-5</v>
      </c>
      <c r="G356" s="116">
        <v>8.0931109188624954E-3</v>
      </c>
      <c r="H356" s="116">
        <v>1.0705394222800974E-2</v>
      </c>
      <c r="I356" s="116">
        <v>7.4295103413382141E-3</v>
      </c>
      <c r="J356" s="117">
        <v>-1.1126162739435196E-2</v>
      </c>
      <c r="K356" s="91"/>
      <c r="M356" s="18"/>
      <c r="O356" s="18"/>
      <c r="P356" s="26"/>
      <c r="Q356" s="26"/>
      <c r="R356" s="26"/>
      <c r="S356" s="26"/>
      <c r="T356" s="26"/>
      <c r="U356" s="26"/>
      <c r="V356" s="26"/>
      <c r="W356" s="108"/>
      <c r="X356" s="106"/>
    </row>
    <row r="357" spans="5:24" x14ac:dyDescent="0.2">
      <c r="E357" s="115">
        <v>41170</v>
      </c>
      <c r="F357" s="116">
        <v>-1.1728877524525325E-2</v>
      </c>
      <c r="G357" s="116">
        <v>3.2155466431420666E-3</v>
      </c>
      <c r="H357" s="116">
        <v>-6.0727763505861077E-4</v>
      </c>
      <c r="I357" s="116">
        <v>-4.1444532269823845E-3</v>
      </c>
      <c r="J357" s="117">
        <v>3.8950370759429291E-3</v>
      </c>
      <c r="K357" s="91"/>
      <c r="M357" s="18"/>
      <c r="O357" s="18"/>
      <c r="P357" s="26"/>
      <c r="Q357" s="26"/>
      <c r="R357" s="26"/>
      <c r="S357" s="26"/>
      <c r="T357" s="26"/>
      <c r="U357" s="26"/>
      <c r="V357" s="26"/>
      <c r="W357" s="108"/>
      <c r="X357" s="106"/>
    </row>
    <row r="358" spans="5:24" x14ac:dyDescent="0.2">
      <c r="E358" s="115">
        <v>41167</v>
      </c>
      <c r="F358" s="116">
        <v>-5.6401717200133721E-3</v>
      </c>
      <c r="G358" s="116">
        <v>-1.1064668193201945E-3</v>
      </c>
      <c r="H358" s="116">
        <v>-7.4324743014595367E-3</v>
      </c>
      <c r="I358" s="116">
        <v>-3.7387168016999265E-3</v>
      </c>
      <c r="J358" s="117">
        <v>-8.9659160804308764E-3</v>
      </c>
      <c r="K358" s="91"/>
      <c r="M358" s="18"/>
      <c r="O358" s="18"/>
      <c r="P358" s="26"/>
      <c r="Q358" s="26"/>
      <c r="R358" s="26"/>
      <c r="S358" s="26"/>
      <c r="T358" s="26"/>
      <c r="U358" s="26"/>
      <c r="V358" s="26"/>
      <c r="W358" s="108"/>
      <c r="X358" s="106"/>
    </row>
    <row r="359" spans="5:24" x14ac:dyDescent="0.2">
      <c r="E359" s="115">
        <v>41166</v>
      </c>
      <c r="F359" s="116">
        <v>3.3433243578209496E-2</v>
      </c>
      <c r="G359" s="116">
        <v>7.6699084692755425E-3</v>
      </c>
      <c r="H359" s="116">
        <v>8.3002554195455661E-3</v>
      </c>
      <c r="I359" s="116">
        <v>1.2084253293151081E-2</v>
      </c>
      <c r="J359" s="117">
        <v>8.6657385269444352E-3</v>
      </c>
      <c r="K359" s="91"/>
      <c r="M359" s="18"/>
      <c r="O359" s="18"/>
      <c r="P359" s="26"/>
      <c r="Q359" s="26"/>
      <c r="R359" s="26"/>
      <c r="S359" s="26"/>
      <c r="T359" s="26"/>
      <c r="U359" s="26"/>
      <c r="V359" s="26"/>
      <c r="W359" s="108"/>
      <c r="X359" s="106"/>
    </row>
    <row r="360" spans="5:24" x14ac:dyDescent="0.2">
      <c r="E360" s="115">
        <v>41165</v>
      </c>
      <c r="F360" s="116">
        <v>3.4775110163753765E-2</v>
      </c>
      <c r="G360" s="116">
        <v>-6.8654669569499938E-3</v>
      </c>
      <c r="H360" s="116">
        <v>3.9145466469953294E-3</v>
      </c>
      <c r="I360" s="116">
        <v>3.678922562042118E-3</v>
      </c>
      <c r="J360" s="117">
        <v>-5.3874733009032123E-3</v>
      </c>
      <c r="K360" s="91"/>
      <c r="M360" s="18"/>
      <c r="O360" s="18"/>
      <c r="P360" s="26"/>
      <c r="Q360" s="26"/>
      <c r="R360" s="26"/>
      <c r="S360" s="26"/>
      <c r="T360" s="26"/>
      <c r="U360" s="26"/>
      <c r="V360" s="26"/>
      <c r="W360" s="108"/>
      <c r="X360" s="106"/>
    </row>
    <row r="361" spans="5:24" x14ac:dyDescent="0.2">
      <c r="E361" s="115">
        <v>41164</v>
      </c>
      <c r="F361" s="116">
        <v>2.3525994245022837E-2</v>
      </c>
      <c r="G361" s="116">
        <v>-7.2179973501619379E-3</v>
      </c>
      <c r="H361" s="116">
        <v>-1.0577385500876873E-2</v>
      </c>
      <c r="I361" s="116">
        <v>-1.2206545012412525E-2</v>
      </c>
      <c r="J361" s="117">
        <v>-3.317502181297758E-2</v>
      </c>
      <c r="K361" s="91"/>
      <c r="M361" s="18"/>
      <c r="O361" s="18"/>
      <c r="P361" s="26"/>
      <c r="Q361" s="26"/>
      <c r="R361" s="26"/>
      <c r="S361" s="26"/>
      <c r="T361" s="26"/>
      <c r="U361" s="26"/>
      <c r="V361" s="26"/>
      <c r="W361" s="108"/>
      <c r="X361" s="106"/>
    </row>
    <row r="362" spans="5:24" x14ac:dyDescent="0.2">
      <c r="E362" s="115">
        <v>41163</v>
      </c>
      <c r="F362" s="116">
        <v>2.2151777130272228E-2</v>
      </c>
      <c r="G362" s="116">
        <v>1.9772620218180641E-2</v>
      </c>
      <c r="H362" s="116">
        <v>1.1885694731279071E-2</v>
      </c>
      <c r="I362" s="116">
        <v>1.2246073758913432E-2</v>
      </c>
      <c r="J362" s="117">
        <v>8.118533625614972E-3</v>
      </c>
      <c r="K362" s="91"/>
      <c r="M362" s="18"/>
      <c r="O362" s="18"/>
      <c r="P362" s="26"/>
      <c r="Q362" s="26"/>
      <c r="R362" s="26"/>
      <c r="S362" s="26"/>
      <c r="T362" s="26"/>
      <c r="U362" s="26"/>
      <c r="V362" s="26"/>
      <c r="W362" s="108"/>
      <c r="X362" s="106"/>
    </row>
    <row r="363" spans="5:24" x14ac:dyDescent="0.2">
      <c r="E363" s="115">
        <v>41160</v>
      </c>
      <c r="F363" s="116">
        <v>-2.2910227556053618E-2</v>
      </c>
      <c r="G363" s="116">
        <v>-1.8473252043788146E-2</v>
      </c>
      <c r="H363" s="116">
        <v>-1.3781320722752769E-2</v>
      </c>
      <c r="I363" s="116">
        <v>-2.0404927168604554E-2</v>
      </c>
      <c r="J363" s="117">
        <v>-2.1029273038519647E-2</v>
      </c>
      <c r="K363" s="91"/>
      <c r="M363" s="18"/>
      <c r="O363" s="18"/>
      <c r="P363" s="26"/>
      <c r="Q363" s="26"/>
      <c r="R363" s="26"/>
      <c r="S363" s="26"/>
      <c r="T363" s="26"/>
      <c r="U363" s="26"/>
      <c r="V363" s="26"/>
      <c r="W363" s="108"/>
      <c r="X363" s="106"/>
    </row>
    <row r="364" spans="5:24" x14ac:dyDescent="0.2">
      <c r="E364" s="115">
        <v>41159</v>
      </c>
      <c r="F364" s="116">
        <v>-2.6558385425561565E-2</v>
      </c>
      <c r="G364" s="116">
        <v>4.1093140397620914E-3</v>
      </c>
      <c r="H364" s="116">
        <v>-6.4353528097918968E-3</v>
      </c>
      <c r="I364" s="116">
        <v>-6.4666498465273158E-3</v>
      </c>
      <c r="J364" s="117">
        <v>9.163892482550038E-3</v>
      </c>
      <c r="K364" s="91"/>
      <c r="M364" s="18"/>
      <c r="O364" s="18"/>
      <c r="P364" s="26"/>
      <c r="Q364" s="26"/>
      <c r="R364" s="26"/>
      <c r="S364" s="26"/>
      <c r="T364" s="26"/>
      <c r="U364" s="26"/>
      <c r="V364" s="26"/>
      <c r="W364" s="108"/>
      <c r="X364" s="106"/>
    </row>
    <row r="365" spans="5:24" x14ac:dyDescent="0.2">
      <c r="E365" s="115">
        <v>41158</v>
      </c>
      <c r="F365" s="116">
        <v>6.1093802722654448E-3</v>
      </c>
      <c r="G365" s="116">
        <v>7.8645734031471768E-3</v>
      </c>
      <c r="H365" s="116">
        <v>-2.8184727707724253E-3</v>
      </c>
      <c r="I365" s="116">
        <v>3.4600591363178609E-4</v>
      </c>
      <c r="J365" s="117">
        <v>2.0161385606500522E-3</v>
      </c>
      <c r="K365" s="91"/>
      <c r="M365" s="18"/>
      <c r="O365" s="18"/>
      <c r="P365" s="26"/>
      <c r="Q365" s="26"/>
      <c r="R365" s="26"/>
      <c r="S365" s="26"/>
      <c r="T365" s="26"/>
      <c r="U365" s="26"/>
      <c r="V365" s="26"/>
      <c r="W365" s="108"/>
      <c r="X365" s="106"/>
    </row>
    <row r="366" spans="5:24" x14ac:dyDescent="0.2">
      <c r="E366" s="115">
        <v>41157</v>
      </c>
      <c r="F366" s="116">
        <v>-2.7857129706709171E-4</v>
      </c>
      <c r="G366" s="116">
        <v>9.1518728879516186E-3</v>
      </c>
      <c r="H366" s="116">
        <v>1.2184726495994315E-2</v>
      </c>
      <c r="I366" s="116">
        <v>1.1111648394231935E-2</v>
      </c>
      <c r="J366" s="117">
        <v>5.49186326973072E-3</v>
      </c>
      <c r="K366" s="91"/>
      <c r="M366" s="18"/>
      <c r="O366" s="18"/>
      <c r="P366" s="26"/>
      <c r="Q366" s="26"/>
      <c r="R366" s="26"/>
      <c r="S366" s="26"/>
      <c r="T366" s="26"/>
      <c r="U366" s="26"/>
      <c r="V366" s="26"/>
      <c r="W366" s="108"/>
      <c r="X366" s="106"/>
    </row>
    <row r="367" spans="5:24" x14ac:dyDescent="0.2">
      <c r="E367" s="115">
        <v>41153</v>
      </c>
      <c r="F367" s="116">
        <v>9.3258255705042283E-3</v>
      </c>
      <c r="G367" s="116">
        <v>2.7620111753272544E-3</v>
      </c>
      <c r="H367" s="116">
        <v>3.7191356215407084E-3</v>
      </c>
      <c r="I367" s="116">
        <v>3.4799714536236808E-3</v>
      </c>
      <c r="J367" s="117">
        <v>2.4649140672312164E-2</v>
      </c>
      <c r="K367" s="91"/>
      <c r="M367" s="18"/>
      <c r="O367" s="18"/>
      <c r="P367" s="26"/>
      <c r="Q367" s="26"/>
      <c r="R367" s="26"/>
      <c r="S367" s="26"/>
      <c r="T367" s="26"/>
      <c r="U367" s="26"/>
      <c r="V367" s="26"/>
      <c r="W367" s="108"/>
      <c r="X367" s="106"/>
    </row>
    <row r="368" spans="5:24" x14ac:dyDescent="0.2">
      <c r="E368" s="115">
        <v>41152</v>
      </c>
      <c r="F368" s="116">
        <v>5.9202011809895731E-3</v>
      </c>
      <c r="G368" s="116">
        <v>1.0193302310425695E-2</v>
      </c>
      <c r="H368" s="116">
        <v>-2.2504197631456209E-3</v>
      </c>
      <c r="I368" s="116">
        <v>2.2529078252137985E-3</v>
      </c>
      <c r="J368" s="117">
        <v>-5.9243239284829585E-3</v>
      </c>
      <c r="K368" s="91"/>
      <c r="M368" s="18"/>
      <c r="O368" s="18"/>
      <c r="P368" s="26"/>
      <c r="Q368" s="26"/>
      <c r="R368" s="26"/>
      <c r="S368" s="26"/>
      <c r="T368" s="26"/>
      <c r="U368" s="26"/>
      <c r="V368" s="26"/>
      <c r="W368" s="108"/>
      <c r="X368" s="106"/>
    </row>
    <row r="369" spans="5:24" x14ac:dyDescent="0.2">
      <c r="E369" s="115">
        <v>41151</v>
      </c>
      <c r="F369" s="116">
        <v>9.4291762525226862E-4</v>
      </c>
      <c r="G369" s="116">
        <v>-4.7492219572081561E-3</v>
      </c>
      <c r="H369" s="116">
        <v>2.5973270316500918E-3</v>
      </c>
      <c r="I369" s="116">
        <v>-2.6560602280961735E-3</v>
      </c>
      <c r="J369" s="117">
        <v>-7.0628623016705657E-3</v>
      </c>
      <c r="K369" s="91"/>
      <c r="M369" s="18"/>
      <c r="O369" s="18"/>
      <c r="P369" s="26"/>
      <c r="Q369" s="26"/>
      <c r="R369" s="26"/>
      <c r="S369" s="26"/>
      <c r="T369" s="26"/>
      <c r="U369" s="26"/>
      <c r="V369" s="26"/>
      <c r="W369" s="108"/>
      <c r="X369" s="106"/>
    </row>
    <row r="370" spans="5:24" x14ac:dyDescent="0.2">
      <c r="E370" s="115">
        <v>41150</v>
      </c>
      <c r="F370" s="116">
        <v>-7.7059628131752435E-3</v>
      </c>
      <c r="G370" s="116">
        <v>3.1979608626554455E-3</v>
      </c>
      <c r="H370" s="116">
        <v>7.3082603740609675E-3</v>
      </c>
      <c r="I370" s="116">
        <v>-3.9708298765264247E-3</v>
      </c>
      <c r="J370" s="117">
        <v>-4.0974464000565914E-3</v>
      </c>
      <c r="K370" s="91"/>
      <c r="M370" s="18"/>
      <c r="O370" s="18"/>
      <c r="P370" s="26"/>
      <c r="Q370" s="26"/>
      <c r="R370" s="26"/>
      <c r="S370" s="26"/>
      <c r="T370" s="26"/>
      <c r="U370" s="26"/>
      <c r="V370" s="26"/>
      <c r="W370" s="108"/>
      <c r="X370" s="106"/>
    </row>
    <row r="371" spans="5:24" x14ac:dyDescent="0.2">
      <c r="E371" s="115">
        <v>41149</v>
      </c>
      <c r="F371" s="116">
        <v>-1.1226157758706958E-3</v>
      </c>
      <c r="G371" s="116">
        <v>3.2083689241102515E-3</v>
      </c>
      <c r="H371" s="116">
        <v>8.4401848174044582E-3</v>
      </c>
      <c r="I371" s="116">
        <v>3.3859576052664882E-3</v>
      </c>
      <c r="J371" s="117">
        <v>2.3394613634451118E-3</v>
      </c>
      <c r="K371" s="91"/>
      <c r="M371" s="18"/>
      <c r="O371" s="18"/>
      <c r="P371" s="26"/>
      <c r="Q371" s="26"/>
      <c r="R371" s="26"/>
      <c r="S371" s="26"/>
      <c r="T371" s="26"/>
      <c r="U371" s="26"/>
      <c r="V371" s="26"/>
      <c r="W371" s="108"/>
      <c r="X371" s="106"/>
    </row>
    <row r="372" spans="5:24" x14ac:dyDescent="0.2">
      <c r="E372" s="115">
        <v>41146</v>
      </c>
      <c r="F372" s="116">
        <v>-5.8741305147823374E-3</v>
      </c>
      <c r="G372" s="116">
        <v>9.1637195128992203E-3</v>
      </c>
      <c r="H372" s="116">
        <v>-8.6135143952841432E-3</v>
      </c>
      <c r="I372" s="116">
        <v>1.689528632490428E-4</v>
      </c>
      <c r="J372" s="117">
        <v>-1.755008978786325E-3</v>
      </c>
      <c r="K372" s="91"/>
      <c r="M372" s="18"/>
      <c r="O372" s="18"/>
      <c r="P372" s="26"/>
      <c r="Q372" s="26"/>
      <c r="R372" s="26"/>
      <c r="S372" s="26"/>
      <c r="T372" s="26"/>
      <c r="U372" s="26"/>
      <c r="V372" s="26"/>
      <c r="W372" s="108"/>
      <c r="X372" s="106"/>
    </row>
    <row r="373" spans="5:24" x14ac:dyDescent="0.2">
      <c r="E373" s="115">
        <v>41145</v>
      </c>
      <c r="F373" s="116">
        <v>-4.2670147891117425E-3</v>
      </c>
      <c r="G373" s="116">
        <v>6.2816591162649475E-4</v>
      </c>
      <c r="H373" s="116">
        <v>4.8630970242738549E-3</v>
      </c>
      <c r="I373" s="116">
        <v>-2.9894025990926418E-4</v>
      </c>
      <c r="J373" s="117">
        <v>-1.459982921201591E-3</v>
      </c>
      <c r="K373" s="91"/>
      <c r="M373" s="18"/>
      <c r="O373" s="18"/>
      <c r="P373" s="26"/>
      <c r="Q373" s="26"/>
      <c r="R373" s="26"/>
      <c r="S373" s="26"/>
      <c r="T373" s="26"/>
      <c r="U373" s="26"/>
      <c r="V373" s="26"/>
      <c r="W373" s="108"/>
      <c r="X373" s="106"/>
    </row>
    <row r="374" spans="5:24" x14ac:dyDescent="0.2">
      <c r="E374" s="115">
        <v>41144</v>
      </c>
      <c r="F374" s="116">
        <v>-7.561784199117876E-3</v>
      </c>
      <c r="G374" s="116">
        <v>-7.9243004702752411E-3</v>
      </c>
      <c r="H374" s="116">
        <v>-2.7817490923855949E-3</v>
      </c>
      <c r="I374" s="116">
        <v>-3.1653010748771636E-3</v>
      </c>
      <c r="J374" s="117">
        <v>4.0935252255324345E-3</v>
      </c>
      <c r="K374" s="91"/>
      <c r="M374" s="18"/>
      <c r="O374" s="18"/>
      <c r="P374" s="26"/>
      <c r="Q374" s="26"/>
      <c r="R374" s="26"/>
      <c r="S374" s="26"/>
      <c r="T374" s="26"/>
      <c r="U374" s="26"/>
      <c r="V374" s="26"/>
      <c r="W374" s="108"/>
      <c r="X374" s="106"/>
    </row>
    <row r="375" spans="5:24" x14ac:dyDescent="0.2">
      <c r="E375" s="115">
        <v>41143</v>
      </c>
      <c r="F375" s="116">
        <v>3.1283701469073419E-3</v>
      </c>
      <c r="G375" s="116">
        <v>5.2060321703965556E-3</v>
      </c>
      <c r="H375" s="116">
        <v>-1.9948299567475506E-3</v>
      </c>
      <c r="I375" s="116">
        <v>-9.0669133729166164E-5</v>
      </c>
      <c r="J375" s="117">
        <v>4.9934266804899765E-3</v>
      </c>
      <c r="K375" s="91"/>
      <c r="M375" s="18"/>
      <c r="O375" s="18"/>
      <c r="P375" s="26"/>
      <c r="Q375" s="26"/>
      <c r="R375" s="26"/>
      <c r="S375" s="26"/>
      <c r="T375" s="26"/>
      <c r="U375" s="26"/>
      <c r="V375" s="26"/>
      <c r="W375" s="108"/>
      <c r="X375" s="106"/>
    </row>
    <row r="376" spans="5:24" x14ac:dyDescent="0.2">
      <c r="E376" s="115">
        <v>41142</v>
      </c>
      <c r="F376" s="116">
        <v>-7.80287813789147E-3</v>
      </c>
      <c r="G376" s="116">
        <v>5.9683655025756866E-3</v>
      </c>
      <c r="H376" s="116">
        <v>3.5585499439098676E-3</v>
      </c>
      <c r="I376" s="116">
        <v>-4.2259333685603822E-3</v>
      </c>
      <c r="J376" s="117">
        <v>-1.0836368757131933E-2</v>
      </c>
      <c r="K376" s="91"/>
      <c r="M376" s="18"/>
      <c r="O376" s="18"/>
      <c r="P376" s="26"/>
      <c r="Q376" s="26"/>
      <c r="R376" s="26"/>
      <c r="S376" s="26"/>
      <c r="T376" s="26"/>
      <c r="U376" s="26"/>
      <c r="V376" s="26"/>
      <c r="W376" s="108"/>
      <c r="X376" s="106"/>
    </row>
    <row r="377" spans="5:24" x14ac:dyDescent="0.2">
      <c r="E377" s="115">
        <v>41139</v>
      </c>
      <c r="F377" s="116">
        <v>2.563658398809978E-3</v>
      </c>
      <c r="G377" s="116">
        <v>-5.2490242160937973E-4</v>
      </c>
      <c r="H377" s="116">
        <v>-1.8265137020530238E-2</v>
      </c>
      <c r="I377" s="116">
        <v>-2.6788479337757024E-3</v>
      </c>
      <c r="J377" s="117">
        <v>-9.2779990819656499E-3</v>
      </c>
      <c r="K377" s="91"/>
      <c r="M377" s="18"/>
      <c r="O377" s="18"/>
      <c r="P377" s="26"/>
      <c r="Q377" s="26"/>
      <c r="R377" s="26"/>
      <c r="S377" s="26"/>
      <c r="T377" s="26"/>
      <c r="U377" s="26"/>
      <c r="V377" s="26"/>
      <c r="W377" s="108"/>
      <c r="X377" s="106"/>
    </row>
    <row r="378" spans="5:24" x14ac:dyDescent="0.2">
      <c r="E378" s="115">
        <v>41138</v>
      </c>
      <c r="F378" s="116">
        <v>-1.2825348619897351E-3</v>
      </c>
      <c r="G378" s="116">
        <v>-3.3533606927141088E-3</v>
      </c>
      <c r="H378" s="116">
        <v>2.560810967601515E-4</v>
      </c>
      <c r="I378" s="116">
        <v>-3.0948497381671062E-3</v>
      </c>
      <c r="J378" s="117">
        <v>1.3072011198990751E-2</v>
      </c>
      <c r="K378" s="91"/>
      <c r="M378" s="18"/>
      <c r="O378" s="18"/>
      <c r="P378" s="26"/>
      <c r="Q378" s="26"/>
      <c r="R378" s="26"/>
      <c r="S378" s="26"/>
      <c r="T378" s="26"/>
      <c r="U378" s="26"/>
      <c r="V378" s="26"/>
      <c r="W378" s="108"/>
      <c r="X378" s="106"/>
    </row>
    <row r="379" spans="5:24" x14ac:dyDescent="0.2">
      <c r="E379" s="115">
        <v>41137</v>
      </c>
      <c r="F379" s="116">
        <v>-1.463953553790533E-3</v>
      </c>
      <c r="G379" s="116">
        <v>-3.137747525758428E-4</v>
      </c>
      <c r="H379" s="116">
        <v>-7.1476981971437658E-3</v>
      </c>
      <c r="I379" s="116">
        <v>3.5579601726863641E-3</v>
      </c>
      <c r="J379" s="117">
        <v>-2.9236707091901727E-4</v>
      </c>
      <c r="K379" s="91"/>
      <c r="M379" s="18"/>
      <c r="O379" s="18"/>
      <c r="P379" s="26"/>
      <c r="Q379" s="26"/>
      <c r="R379" s="26"/>
      <c r="S379" s="26"/>
      <c r="T379" s="26"/>
      <c r="U379" s="26"/>
      <c r="V379" s="26"/>
      <c r="W379" s="108"/>
      <c r="X379" s="106"/>
    </row>
    <row r="380" spans="5:24" x14ac:dyDescent="0.2">
      <c r="E380" s="115">
        <v>41136</v>
      </c>
      <c r="F380" s="116">
        <v>-9.1409217111445933E-4</v>
      </c>
      <c r="G380" s="116">
        <v>-8.5389350754444277E-3</v>
      </c>
      <c r="H380" s="116">
        <v>-4.905750183094853E-3</v>
      </c>
      <c r="I380" s="116">
        <v>-6.79671109539537E-3</v>
      </c>
      <c r="J380" s="117">
        <v>9.9884555302213809E-3</v>
      </c>
      <c r="K380" s="91"/>
      <c r="M380" s="18"/>
      <c r="O380" s="18"/>
      <c r="P380" s="26"/>
      <c r="Q380" s="26"/>
      <c r="R380" s="26"/>
      <c r="S380" s="26"/>
      <c r="T380" s="26"/>
      <c r="U380" s="26"/>
      <c r="V380" s="26"/>
      <c r="W380" s="108"/>
      <c r="X380" s="106"/>
    </row>
    <row r="381" spans="5:24" x14ac:dyDescent="0.2">
      <c r="E381" s="115">
        <v>41135</v>
      </c>
      <c r="F381" s="116">
        <v>1.1945597161083787E-2</v>
      </c>
      <c r="G381" s="116">
        <v>3.3236817925317414E-3</v>
      </c>
      <c r="H381" s="116">
        <v>-8.402126479257789E-3</v>
      </c>
      <c r="I381" s="116">
        <v>-9.9634541084752987E-4</v>
      </c>
      <c r="J381" s="117">
        <v>3.8454922656753687E-3</v>
      </c>
      <c r="K381" s="91"/>
      <c r="M381" s="18"/>
      <c r="O381" s="18"/>
      <c r="P381" s="26"/>
      <c r="Q381" s="26"/>
      <c r="R381" s="26"/>
      <c r="S381" s="26"/>
      <c r="T381" s="26"/>
      <c r="U381" s="26"/>
      <c r="V381" s="26"/>
      <c r="W381" s="108"/>
      <c r="X381" s="106"/>
    </row>
    <row r="382" spans="5:24" x14ac:dyDescent="0.2">
      <c r="E382" s="115">
        <v>41132</v>
      </c>
      <c r="F382" s="116">
        <v>2.3136815380402648E-3</v>
      </c>
      <c r="G382" s="116">
        <v>-4.2564949146701352E-3</v>
      </c>
      <c r="H382" s="116">
        <v>1.1721144985679373E-3</v>
      </c>
      <c r="I382" s="116">
        <v>-2.0789960170111165E-3</v>
      </c>
      <c r="J382" s="117">
        <v>2.9683656123876681E-3</v>
      </c>
      <c r="K382" s="91"/>
      <c r="M382" s="18"/>
      <c r="O382" s="18"/>
      <c r="P382" s="26"/>
      <c r="Q382" s="26"/>
      <c r="R382" s="26"/>
      <c r="S382" s="26"/>
      <c r="T382" s="26"/>
      <c r="U382" s="26"/>
      <c r="V382" s="26"/>
      <c r="W382" s="108"/>
      <c r="X382" s="106"/>
    </row>
    <row r="383" spans="5:24" x14ac:dyDescent="0.2">
      <c r="E383" s="115">
        <v>41131</v>
      </c>
      <c r="F383" s="116">
        <v>-6.4849131335108765E-4</v>
      </c>
      <c r="G383" s="116">
        <v>2.4893883915097915E-3</v>
      </c>
      <c r="H383" s="116">
        <v>4.8703232606018129E-3</v>
      </c>
      <c r="I383" s="116">
        <v>2.1660370177309138E-4</v>
      </c>
      <c r="J383" s="117">
        <v>1.8905293943521192E-2</v>
      </c>
      <c r="K383" s="91"/>
      <c r="M383" s="18"/>
      <c r="O383" s="18"/>
      <c r="P383" s="26"/>
      <c r="Q383" s="26"/>
      <c r="R383" s="26"/>
      <c r="S383" s="26"/>
      <c r="T383" s="26"/>
      <c r="U383" s="26"/>
      <c r="V383" s="26"/>
      <c r="W383" s="108"/>
      <c r="X383" s="106"/>
    </row>
    <row r="384" spans="5:24" x14ac:dyDescent="0.2">
      <c r="E384" s="115">
        <v>41130</v>
      </c>
      <c r="F384" s="116">
        <v>-7.4718149433111161E-3</v>
      </c>
      <c r="G384" s="116">
        <v>-4.2487527820500651E-3</v>
      </c>
      <c r="H384" s="116">
        <v>4.1332561104158554E-3</v>
      </c>
      <c r="I384" s="116">
        <v>5.3537166396217168E-4</v>
      </c>
      <c r="J384" s="117">
        <v>-1.1146462088464742E-2</v>
      </c>
      <c r="K384" s="91"/>
      <c r="M384" s="18"/>
      <c r="O384" s="18"/>
      <c r="P384" s="26"/>
      <c r="Q384" s="26"/>
      <c r="R384" s="26"/>
      <c r="S384" s="26"/>
      <c r="T384" s="26"/>
      <c r="U384" s="26"/>
      <c r="V384" s="26"/>
      <c r="W384" s="108"/>
      <c r="X384" s="106"/>
    </row>
    <row r="385" spans="5:24" x14ac:dyDescent="0.2">
      <c r="E385" s="115">
        <v>41129</v>
      </c>
      <c r="F385" s="116">
        <v>4.0518377360512529E-3</v>
      </c>
      <c r="G385" s="116">
        <v>-8.27201096310442E-4</v>
      </c>
      <c r="H385" s="116">
        <v>1.6882143246916244E-4</v>
      </c>
      <c r="I385" s="116">
        <v>3.192809915363558E-3</v>
      </c>
      <c r="J385" s="117">
        <v>6.3109913087556566E-3</v>
      </c>
      <c r="K385" s="91"/>
      <c r="M385" s="18"/>
      <c r="O385" s="18"/>
      <c r="P385" s="26"/>
      <c r="Q385" s="26"/>
      <c r="R385" s="26"/>
      <c r="S385" s="26"/>
      <c r="T385" s="26"/>
      <c r="U385" s="26"/>
      <c r="V385" s="26"/>
      <c r="W385" s="108"/>
      <c r="X385" s="106"/>
    </row>
    <row r="386" spans="5:24" x14ac:dyDescent="0.2">
      <c r="E386" s="115">
        <v>41128</v>
      </c>
      <c r="F386" s="116">
        <v>8.2466096519793197E-3</v>
      </c>
      <c r="G386" s="116">
        <v>-1.0326313503342581E-3</v>
      </c>
      <c r="H386" s="116">
        <v>-7.7472971462882968E-3</v>
      </c>
      <c r="I386" s="116">
        <v>-5.8819296774755361E-4</v>
      </c>
      <c r="J386" s="117">
        <v>6.031238743103148E-4</v>
      </c>
      <c r="K386" s="91"/>
      <c r="M386" s="18"/>
      <c r="O386" s="18"/>
      <c r="P386" s="26"/>
      <c r="Q386" s="26"/>
      <c r="R386" s="26"/>
      <c r="S386" s="26"/>
      <c r="T386" s="26"/>
      <c r="U386" s="26"/>
      <c r="V386" s="26"/>
      <c r="W386" s="108"/>
      <c r="X386" s="106"/>
    </row>
    <row r="387" spans="5:24" x14ac:dyDescent="0.2">
      <c r="E387" s="115">
        <v>41125</v>
      </c>
      <c r="F387" s="116">
        <v>1.5092801450285133E-2</v>
      </c>
      <c r="G387" s="116">
        <v>1.0062726358745954E-2</v>
      </c>
      <c r="H387" s="116">
        <v>7.6628875199916905E-3</v>
      </c>
      <c r="I387" s="116">
        <v>1.3656772238108022E-2</v>
      </c>
      <c r="J387" s="117">
        <v>4.5350424448162034E-3</v>
      </c>
      <c r="K387" s="91"/>
      <c r="M387" s="18"/>
      <c r="O387" s="18"/>
      <c r="P387" s="26"/>
      <c r="Q387" s="26"/>
      <c r="R387" s="26"/>
      <c r="S387" s="26"/>
      <c r="T387" s="26"/>
      <c r="U387" s="26"/>
      <c r="V387" s="26"/>
      <c r="W387" s="108"/>
      <c r="X387" s="106"/>
    </row>
    <row r="388" spans="5:24" x14ac:dyDescent="0.2">
      <c r="E388" s="115">
        <v>41124</v>
      </c>
      <c r="F388" s="116">
        <v>6.1584490187040269E-3</v>
      </c>
      <c r="G388" s="116">
        <v>8.6916700348840092E-3</v>
      </c>
      <c r="H388" s="116">
        <v>6.6152011162571049E-3</v>
      </c>
      <c r="I388" s="116">
        <v>-2.0326498267354701E-3</v>
      </c>
      <c r="J388" s="117">
        <v>-3.0269553941729091E-4</v>
      </c>
      <c r="K388" s="91"/>
      <c r="M388" s="18"/>
      <c r="O388" s="18"/>
      <c r="P388" s="26"/>
      <c r="Q388" s="26"/>
      <c r="R388" s="26"/>
      <c r="S388" s="26"/>
      <c r="T388" s="26"/>
      <c r="U388" s="26"/>
      <c r="V388" s="26"/>
      <c r="W388" s="108"/>
      <c r="X388" s="106"/>
    </row>
    <row r="389" spans="5:24" x14ac:dyDescent="0.2">
      <c r="E389" s="115">
        <v>41123</v>
      </c>
      <c r="F389" s="116">
        <v>1.2460287094569669E-2</v>
      </c>
      <c r="G389" s="116">
        <v>-1.7864931380681519E-3</v>
      </c>
      <c r="H389" s="116">
        <v>-1.5303570398184994E-3</v>
      </c>
      <c r="I389" s="116">
        <v>2.7327017167613496E-3</v>
      </c>
      <c r="J389" s="117">
        <v>4.8588526369257945E-3</v>
      </c>
      <c r="K389" s="91"/>
      <c r="M389" s="18"/>
      <c r="O389" s="18"/>
      <c r="P389" s="26"/>
      <c r="Q389" s="26"/>
      <c r="R389" s="26"/>
      <c r="S389" s="26"/>
      <c r="T389" s="26"/>
      <c r="U389" s="26"/>
      <c r="V389" s="26"/>
      <c r="W389" s="108"/>
      <c r="X389" s="106"/>
    </row>
    <row r="390" spans="5:24" x14ac:dyDescent="0.2">
      <c r="E390" s="115">
        <v>41122</v>
      </c>
      <c r="F390" s="116">
        <v>-1.4914804884621454E-2</v>
      </c>
      <c r="G390" s="116">
        <v>1.8917000263177258E-3</v>
      </c>
      <c r="H390" s="116">
        <v>-2.630560234063144E-3</v>
      </c>
      <c r="I390" s="116">
        <v>-2.3446339779247993E-3</v>
      </c>
      <c r="J390" s="117">
        <v>8.1045475785748323E-3</v>
      </c>
      <c r="K390" s="91"/>
      <c r="M390" s="18"/>
      <c r="O390" s="18"/>
      <c r="P390" s="26"/>
      <c r="Q390" s="26"/>
      <c r="R390" s="26"/>
      <c r="S390" s="26"/>
      <c r="T390" s="26"/>
      <c r="U390" s="26"/>
      <c r="V390" s="26"/>
      <c r="W390" s="108"/>
      <c r="X390" s="106"/>
    </row>
    <row r="391" spans="5:24" x14ac:dyDescent="0.2">
      <c r="E391" s="115">
        <v>41121</v>
      </c>
      <c r="F391" s="116">
        <v>1.7502448762710062E-2</v>
      </c>
      <c r="G391" s="116">
        <v>-1.786519998920963E-3</v>
      </c>
      <c r="H391" s="116">
        <v>3.0554214241389093E-3</v>
      </c>
      <c r="I391" s="116">
        <v>5.3059820075530163E-3</v>
      </c>
      <c r="J391" s="117">
        <v>-3.6109711130368517E-2</v>
      </c>
      <c r="K391" s="91"/>
      <c r="M391" s="18"/>
      <c r="O391" s="18"/>
      <c r="P391" s="26"/>
      <c r="Q391" s="26"/>
      <c r="R391" s="26"/>
      <c r="S391" s="26"/>
      <c r="T391" s="26"/>
      <c r="U391" s="26"/>
      <c r="V391" s="26"/>
      <c r="W391" s="108"/>
      <c r="X391" s="106"/>
    </row>
    <row r="392" spans="5:24" x14ac:dyDescent="0.2">
      <c r="E392" s="115">
        <v>41118</v>
      </c>
      <c r="F392" s="116">
        <v>-1.2465073577076315E-3</v>
      </c>
      <c r="G392" s="116">
        <v>-8.0522652416416991E-3</v>
      </c>
      <c r="H392" s="116">
        <v>-1.4932505286297984E-2</v>
      </c>
      <c r="I392" s="116">
        <v>3.0212908374286425E-2</v>
      </c>
      <c r="J392" s="117">
        <v>1.199034803469826E-2</v>
      </c>
      <c r="K392" s="91"/>
      <c r="M392" s="18"/>
      <c r="O392" s="18"/>
      <c r="P392" s="26"/>
      <c r="Q392" s="26"/>
      <c r="R392" s="26"/>
      <c r="S392" s="26"/>
      <c r="T392" s="26"/>
      <c r="U392" s="26"/>
      <c r="V392" s="26"/>
      <c r="W392" s="108"/>
      <c r="X392" s="106"/>
    </row>
    <row r="393" spans="5:24" x14ac:dyDescent="0.2">
      <c r="E393" s="115">
        <v>41117</v>
      </c>
      <c r="F393" s="116">
        <v>1.3411455624802861E-2</v>
      </c>
      <c r="G393" s="116">
        <v>2.3820547569366812E-2</v>
      </c>
      <c r="H393" s="116">
        <v>-5.0256517792940316E-4</v>
      </c>
      <c r="I393" s="116">
        <v>5.5656642642052112E-3</v>
      </c>
      <c r="J393" s="117">
        <v>-1.6919873401825429E-2</v>
      </c>
      <c r="K393" s="91"/>
      <c r="M393" s="18"/>
      <c r="O393" s="18"/>
      <c r="P393" s="26"/>
      <c r="Q393" s="26"/>
      <c r="R393" s="26"/>
      <c r="S393" s="26"/>
      <c r="T393" s="26"/>
      <c r="U393" s="26"/>
      <c r="V393" s="26"/>
      <c r="W393" s="108"/>
      <c r="X393" s="106"/>
    </row>
    <row r="394" spans="5:24" x14ac:dyDescent="0.2">
      <c r="E394" s="115">
        <v>41116</v>
      </c>
      <c r="F394" s="116">
        <v>6.2940030549145029E-2</v>
      </c>
      <c r="G394" s="116">
        <v>3.418960870190601E-3</v>
      </c>
      <c r="H394" s="116">
        <v>-1.8492046461290514E-2</v>
      </c>
      <c r="I394" s="116">
        <v>4.526503642347357E-3</v>
      </c>
      <c r="J394" s="117">
        <v>-5.7830027223927042E-4</v>
      </c>
      <c r="K394" s="91"/>
      <c r="M394" s="18"/>
      <c r="O394" s="18"/>
      <c r="P394" s="26"/>
      <c r="Q394" s="26"/>
      <c r="R394" s="26"/>
      <c r="S394" s="26"/>
      <c r="T394" s="26"/>
      <c r="U394" s="26"/>
      <c r="V394" s="26"/>
      <c r="W394" s="108"/>
      <c r="X394" s="106"/>
    </row>
    <row r="395" spans="5:24" x14ac:dyDescent="0.2">
      <c r="E395" s="115">
        <v>41115</v>
      </c>
      <c r="F395" s="116">
        <v>-6.9067348714796821E-3</v>
      </c>
      <c r="G395" s="116">
        <v>4.6130215826032982E-3</v>
      </c>
      <c r="H395" s="116">
        <v>-4.5690638258306278E-2</v>
      </c>
      <c r="I395" s="116">
        <v>-1.8266087209717222E-3</v>
      </c>
      <c r="J395" s="117">
        <v>-8.9224026923494706E-3</v>
      </c>
      <c r="K395" s="91"/>
      <c r="M395" s="18"/>
      <c r="O395" s="18"/>
      <c r="P395" s="26"/>
      <c r="Q395" s="26"/>
      <c r="R395" s="26"/>
      <c r="S395" s="26"/>
      <c r="T395" s="26"/>
      <c r="U395" s="26"/>
      <c r="V395" s="26"/>
      <c r="W395" s="108"/>
      <c r="X395" s="106"/>
    </row>
    <row r="396" spans="5:24" x14ac:dyDescent="0.2">
      <c r="E396" s="115">
        <v>41114</v>
      </c>
      <c r="F396" s="116">
        <v>-1.3469791316252052E-2</v>
      </c>
      <c r="G396" s="116">
        <v>-7.0716477685625655E-3</v>
      </c>
      <c r="H396" s="116">
        <v>-6.7276985173540613E-3</v>
      </c>
      <c r="I396" s="116">
        <v>-4.0066831969689104E-3</v>
      </c>
      <c r="J396" s="117">
        <v>-2.7414050561057508E-2</v>
      </c>
      <c r="K396" s="91"/>
      <c r="M396" s="18"/>
      <c r="O396" s="18"/>
      <c r="P396" s="26"/>
      <c r="Q396" s="26"/>
      <c r="R396" s="26"/>
      <c r="S396" s="26"/>
      <c r="T396" s="26"/>
      <c r="U396" s="26"/>
      <c r="V396" s="26"/>
      <c r="W396" s="108"/>
      <c r="X396" s="106"/>
    </row>
    <row r="397" spans="5:24" x14ac:dyDescent="0.2">
      <c r="E397" s="115">
        <v>41111</v>
      </c>
      <c r="F397" s="116">
        <v>-7.7743404729706611E-3</v>
      </c>
      <c r="G397" s="116">
        <v>1.2895203369803375E-2</v>
      </c>
      <c r="H397" s="116">
        <v>8.4561911164233623E-3</v>
      </c>
      <c r="I397" s="116">
        <v>5.5489115609836503E-3</v>
      </c>
      <c r="J397" s="117">
        <v>8.3662182396861899E-4</v>
      </c>
      <c r="K397" s="91"/>
      <c r="M397" s="18"/>
      <c r="O397" s="18"/>
      <c r="P397" s="26"/>
      <c r="Q397" s="26"/>
      <c r="R397" s="26"/>
      <c r="S397" s="26"/>
      <c r="T397" s="26"/>
      <c r="U397" s="26"/>
      <c r="V397" s="26"/>
      <c r="W397" s="108"/>
      <c r="X397" s="106"/>
    </row>
    <row r="398" spans="5:24" x14ac:dyDescent="0.2">
      <c r="E398" s="115">
        <v>41110</v>
      </c>
      <c r="F398" s="116">
        <v>-5.3162106465880852E-3</v>
      </c>
      <c r="G398" s="116">
        <v>-9.0440789057016583E-3</v>
      </c>
      <c r="H398" s="116">
        <v>8.8453086553098217E-3</v>
      </c>
      <c r="I398" s="116">
        <v>-3.4598796362403823E-3</v>
      </c>
      <c r="J398" s="117">
        <v>-3.3428241108276789E-3</v>
      </c>
      <c r="K398" s="91"/>
      <c r="M398" s="18"/>
      <c r="O398" s="18"/>
      <c r="P398" s="26"/>
      <c r="Q398" s="26"/>
      <c r="R398" s="26"/>
      <c r="S398" s="26"/>
      <c r="T398" s="26"/>
      <c r="U398" s="26"/>
      <c r="V398" s="26"/>
      <c r="W398" s="108"/>
      <c r="X398" s="106"/>
    </row>
    <row r="399" spans="5:24" x14ac:dyDescent="0.2">
      <c r="E399" s="115">
        <v>41109</v>
      </c>
      <c r="F399" s="116">
        <v>9.0081564038777689E-4</v>
      </c>
      <c r="G399" s="116">
        <v>9.9097026629807166E-3</v>
      </c>
      <c r="H399" s="116">
        <v>-3.4844363564944139E-3</v>
      </c>
      <c r="I399" s="116">
        <v>5.7233588986827198E-3</v>
      </c>
      <c r="J399" s="117">
        <v>-1.9445720415630576E-3</v>
      </c>
      <c r="K399" s="91"/>
      <c r="M399" s="18"/>
      <c r="O399" s="18"/>
      <c r="P399" s="26"/>
      <c r="Q399" s="26"/>
      <c r="R399" s="26"/>
      <c r="S399" s="26"/>
      <c r="T399" s="26"/>
      <c r="U399" s="26"/>
      <c r="V399" s="26"/>
      <c r="W399" s="108"/>
      <c r="X399" s="106"/>
    </row>
    <row r="400" spans="5:24" x14ac:dyDescent="0.2">
      <c r="E400" s="115">
        <v>41108</v>
      </c>
      <c r="F400" s="116">
        <v>4.005900792086527E-4</v>
      </c>
      <c r="G400" s="116">
        <v>8.4794480433684587E-3</v>
      </c>
      <c r="H400" s="116">
        <v>2.1574927202690341E-2</v>
      </c>
      <c r="I400" s="116">
        <v>4.3243507964958868E-3</v>
      </c>
      <c r="J400" s="117">
        <v>-3.8779066602919656E-3</v>
      </c>
      <c r="K400" s="91"/>
      <c r="M400" s="18"/>
      <c r="O400" s="18"/>
      <c r="P400" s="26"/>
      <c r="Q400" s="26"/>
      <c r="R400" s="26"/>
      <c r="S400" s="26"/>
      <c r="T400" s="26"/>
      <c r="U400" s="26"/>
      <c r="V400" s="26"/>
      <c r="W400" s="108"/>
      <c r="X400" s="106"/>
    </row>
    <row r="401" spans="5:24" x14ac:dyDescent="0.2">
      <c r="E401" s="115">
        <v>41107</v>
      </c>
      <c r="F401" s="116">
        <v>1.0573554520939247E-2</v>
      </c>
      <c r="G401" s="116">
        <v>7.3409997176691975E-3</v>
      </c>
      <c r="H401" s="116">
        <v>1.5360117529904314E-3</v>
      </c>
      <c r="I401" s="116">
        <v>1.9166472056106196E-2</v>
      </c>
      <c r="J401" s="117">
        <v>-1.0725081514469695E-2</v>
      </c>
      <c r="K401" s="91"/>
      <c r="M401" s="18"/>
      <c r="O401" s="18"/>
      <c r="P401" s="26"/>
      <c r="Q401" s="26"/>
      <c r="R401" s="26"/>
      <c r="S401" s="26"/>
      <c r="T401" s="26"/>
      <c r="U401" s="26"/>
      <c r="V401" s="26"/>
      <c r="W401" s="108"/>
      <c r="X401" s="106"/>
    </row>
    <row r="402" spans="5:24" x14ac:dyDescent="0.2">
      <c r="E402" s="115">
        <v>41104</v>
      </c>
      <c r="F402" s="116">
        <v>-1.0122720442842286E-4</v>
      </c>
      <c r="G402" s="116">
        <v>-5.702456101603459E-3</v>
      </c>
      <c r="H402" s="116">
        <v>-2.5854584161662244E-3</v>
      </c>
      <c r="I402" s="116">
        <v>-1.5269797652763676E-3</v>
      </c>
      <c r="J402" s="117">
        <v>0</v>
      </c>
      <c r="K402" s="91"/>
      <c r="M402" s="18"/>
      <c r="O402" s="18"/>
      <c r="P402" s="26"/>
      <c r="Q402" s="26"/>
      <c r="R402" s="26"/>
      <c r="S402" s="26"/>
      <c r="T402" s="26"/>
      <c r="U402" s="26"/>
      <c r="V402" s="26"/>
      <c r="W402" s="108"/>
      <c r="X402" s="106"/>
    </row>
    <row r="403" spans="5:24" x14ac:dyDescent="0.2">
      <c r="E403" s="115">
        <v>41103</v>
      </c>
      <c r="F403" s="116">
        <v>1.9626741544168814E-2</v>
      </c>
      <c r="G403" s="116">
        <v>1.2212319237589446E-2</v>
      </c>
      <c r="H403" s="116">
        <v>8.9970238115891343E-3</v>
      </c>
      <c r="I403" s="116">
        <v>5.52188508435595E-3</v>
      </c>
      <c r="J403" s="117">
        <v>0</v>
      </c>
      <c r="K403" s="91"/>
      <c r="M403" s="18"/>
      <c r="O403" s="18"/>
      <c r="P403" s="26"/>
      <c r="Q403" s="26"/>
      <c r="R403" s="26"/>
      <c r="S403" s="26"/>
      <c r="T403" s="26"/>
      <c r="U403" s="26"/>
      <c r="V403" s="26"/>
      <c r="W403" s="108"/>
      <c r="X403" s="106"/>
    </row>
    <row r="404" spans="5:24" x14ac:dyDescent="0.2">
      <c r="E404" s="115">
        <v>41102</v>
      </c>
      <c r="F404" s="116">
        <v>-5.6618735536720158E-3</v>
      </c>
      <c r="G404" s="116">
        <v>3.7705658634883386E-3</v>
      </c>
      <c r="H404" s="116">
        <v>4.6518353695025856E-3</v>
      </c>
      <c r="I404" s="116">
        <v>-5.0918085730424899E-3</v>
      </c>
      <c r="J404" s="117">
        <v>-9.5276206861785919E-3</v>
      </c>
      <c r="K404" s="91"/>
      <c r="M404" s="18"/>
      <c r="O404" s="18"/>
      <c r="P404" s="26"/>
      <c r="Q404" s="26"/>
      <c r="R404" s="26"/>
      <c r="S404" s="26"/>
      <c r="T404" s="26"/>
      <c r="U404" s="26"/>
      <c r="V404" s="26"/>
      <c r="W404" s="108"/>
      <c r="X404" s="106"/>
    </row>
    <row r="405" spans="5:24" x14ac:dyDescent="0.2">
      <c r="E405" s="115">
        <v>41101</v>
      </c>
      <c r="F405" s="116">
        <v>4.5267651909967786E-3</v>
      </c>
      <c r="G405" s="116">
        <v>1.3986142351799123E-2</v>
      </c>
      <c r="H405" s="116">
        <v>2.0470270306027168E-3</v>
      </c>
      <c r="I405" s="116">
        <v>7.731280230164045E-3</v>
      </c>
      <c r="J405" s="117">
        <v>2.1912645779442338E-2</v>
      </c>
      <c r="K405" s="91"/>
      <c r="M405" s="18"/>
      <c r="O405" s="18"/>
      <c r="P405" s="26"/>
      <c r="Q405" s="26"/>
      <c r="R405" s="26"/>
      <c r="S405" s="26"/>
      <c r="T405" s="26"/>
      <c r="U405" s="26"/>
      <c r="V405" s="26"/>
      <c r="W405" s="108"/>
      <c r="X405" s="106"/>
    </row>
    <row r="406" spans="5:24" x14ac:dyDescent="0.2">
      <c r="E406" s="115">
        <v>41100</v>
      </c>
      <c r="F406" s="116">
        <v>3.0981977438647164E-3</v>
      </c>
      <c r="G406" s="116">
        <v>2.1430511838822237E-3</v>
      </c>
      <c r="H406" s="116">
        <v>5.6718519656094426E-3</v>
      </c>
      <c r="I406" s="116">
        <v>1.3317418774454621E-2</v>
      </c>
      <c r="J406" s="117">
        <v>5.2756509439920224E-3</v>
      </c>
      <c r="K406" s="91"/>
      <c r="M406" s="18"/>
      <c r="O406" s="18"/>
      <c r="P406" s="26"/>
      <c r="Q406" s="26"/>
      <c r="R406" s="26"/>
      <c r="S406" s="26"/>
      <c r="T406" s="26"/>
      <c r="U406" s="26"/>
      <c r="V406" s="26"/>
      <c r="W406" s="108"/>
      <c r="X406" s="106"/>
    </row>
    <row r="407" spans="5:24" x14ac:dyDescent="0.2">
      <c r="E407" s="115">
        <v>41097</v>
      </c>
      <c r="F407" s="116">
        <v>7.6835500048917675E-3</v>
      </c>
      <c r="G407" s="116">
        <v>8.5049533722847907E-3</v>
      </c>
      <c r="H407" s="116">
        <v>3.2200371442983816E-3</v>
      </c>
      <c r="I407" s="116">
        <v>1.4661352384923788E-2</v>
      </c>
      <c r="J407" s="117">
        <v>1.4582324657280132E-2</v>
      </c>
      <c r="K407" s="91"/>
      <c r="M407" s="18"/>
      <c r="O407" s="18"/>
      <c r="P407" s="26"/>
      <c r="Q407" s="26"/>
      <c r="R407" s="26"/>
      <c r="S407" s="26"/>
      <c r="T407" s="26"/>
      <c r="U407" s="26"/>
      <c r="V407" s="26"/>
      <c r="W407" s="108"/>
      <c r="X407" s="106"/>
    </row>
    <row r="408" spans="5:24" x14ac:dyDescent="0.2">
      <c r="E408" s="115">
        <v>41096</v>
      </c>
      <c r="F408" s="116">
        <v>4.2826788220290315E-3</v>
      </c>
      <c r="G408" s="116">
        <v>1.1223275526692439E-2</v>
      </c>
      <c r="H408" s="116">
        <v>2.4013891362576738E-3</v>
      </c>
      <c r="I408" s="116">
        <v>-3.4598887333219552E-3</v>
      </c>
      <c r="J408" s="117">
        <v>-4.7907496887176449E-3</v>
      </c>
      <c r="K408" s="91"/>
      <c r="M408" s="18"/>
      <c r="O408" s="18"/>
      <c r="P408" s="26"/>
      <c r="Q408" s="26"/>
      <c r="R408" s="26"/>
      <c r="S408" s="26"/>
      <c r="T408" s="26"/>
      <c r="U408" s="26"/>
      <c r="V408" s="26"/>
      <c r="W408" s="108"/>
      <c r="X408" s="106"/>
    </row>
    <row r="409" spans="5:24" x14ac:dyDescent="0.2">
      <c r="E409" s="115">
        <v>41095</v>
      </c>
      <c r="F409" s="116">
        <v>5.668691558351948E-3</v>
      </c>
      <c r="G409" s="116">
        <v>-1.3952567298872426E-2</v>
      </c>
      <c r="H409" s="116">
        <v>-1.0773566990889786E-3</v>
      </c>
      <c r="I409" s="116">
        <v>4.0496464316303752E-3</v>
      </c>
      <c r="J409" s="117">
        <v>-9.2349048338854472E-3</v>
      </c>
      <c r="K409" s="91"/>
      <c r="M409" s="18"/>
      <c r="O409" s="18"/>
      <c r="P409" s="26"/>
      <c r="Q409" s="26"/>
      <c r="R409" s="26"/>
      <c r="S409" s="26"/>
      <c r="T409" s="26"/>
      <c r="U409" s="26"/>
      <c r="V409" s="26"/>
      <c r="W409" s="108"/>
      <c r="X409" s="106"/>
    </row>
    <row r="410" spans="5:24" x14ac:dyDescent="0.2">
      <c r="E410" s="115">
        <v>41094</v>
      </c>
      <c r="F410" s="116">
        <v>-9.4298462954958678E-3</v>
      </c>
      <c r="G410" s="116">
        <v>-6.8891378332258633E-3</v>
      </c>
      <c r="H410" s="116">
        <v>2.9856010729227968E-3</v>
      </c>
      <c r="I410" s="116">
        <v>-6.1112399644329546E-3</v>
      </c>
      <c r="J410" s="117">
        <v>-2.7814882392309111E-3</v>
      </c>
      <c r="K410" s="91"/>
      <c r="M410" s="18"/>
      <c r="O410" s="18"/>
      <c r="P410" s="26"/>
      <c r="Q410" s="26"/>
      <c r="R410" s="26"/>
      <c r="S410" s="26"/>
      <c r="T410" s="26"/>
      <c r="U410" s="26"/>
      <c r="V410" s="26"/>
      <c r="W410" s="108"/>
      <c r="X410" s="106"/>
    </row>
    <row r="411" spans="5:24" x14ac:dyDescent="0.2">
      <c r="E411" s="115">
        <v>41090</v>
      </c>
      <c r="F411" s="116">
        <v>3.0288662449506312E-3</v>
      </c>
      <c r="G411" s="116">
        <v>8.9311489920573268E-3</v>
      </c>
      <c r="H411" s="116">
        <v>4.9857771862597887E-4</v>
      </c>
      <c r="I411" s="116">
        <v>1.0220738591881984E-2</v>
      </c>
      <c r="J411" s="117">
        <v>1.3704680945941921E-2</v>
      </c>
      <c r="K411" s="91"/>
      <c r="M411" s="18"/>
      <c r="O411" s="18"/>
      <c r="P411" s="26"/>
      <c r="Q411" s="26"/>
      <c r="R411" s="26"/>
      <c r="S411" s="26"/>
      <c r="T411" s="26"/>
      <c r="U411" s="26"/>
      <c r="V411" s="26"/>
      <c r="W411" s="108"/>
      <c r="X411" s="106"/>
    </row>
    <row r="412" spans="5:24" x14ac:dyDescent="0.2">
      <c r="E412" s="115">
        <v>41089</v>
      </c>
      <c r="F412" s="116">
        <v>1.2631742534811096E-2</v>
      </c>
      <c r="G412" s="116">
        <v>-4.5182228070496148E-2</v>
      </c>
      <c r="H412" s="116">
        <v>7.0882837771440938E-3</v>
      </c>
      <c r="I412" s="116">
        <v>1.1611717690988023E-2</v>
      </c>
      <c r="J412" s="117">
        <v>2.0484411331804796E-2</v>
      </c>
      <c r="K412" s="91"/>
      <c r="M412" s="18"/>
      <c r="O412" s="18"/>
      <c r="P412" s="26"/>
      <c r="Q412" s="26"/>
      <c r="R412" s="26"/>
      <c r="S412" s="26"/>
      <c r="T412" s="26"/>
      <c r="U412" s="26"/>
      <c r="V412" s="26"/>
      <c r="W412" s="108"/>
      <c r="X412" s="106"/>
    </row>
    <row r="413" spans="5:24" x14ac:dyDescent="0.2">
      <c r="E413" s="115">
        <v>41088</v>
      </c>
      <c r="F413" s="116">
        <v>8.6174138313228708E-3</v>
      </c>
      <c r="G413" s="116">
        <v>1.8735077883713838E-2</v>
      </c>
      <c r="H413" s="116">
        <v>8.3196908671744393E-3</v>
      </c>
      <c r="I413" s="116">
        <v>5.9671138612695041E-3</v>
      </c>
      <c r="J413" s="117">
        <v>4.5575988327666829E-2</v>
      </c>
      <c r="K413" s="91"/>
      <c r="M413" s="18"/>
      <c r="O413" s="18"/>
      <c r="P413" s="26"/>
      <c r="Q413" s="26"/>
      <c r="R413" s="26"/>
      <c r="S413" s="26"/>
      <c r="T413" s="26"/>
      <c r="U413" s="26"/>
      <c r="V413" s="26"/>
      <c r="W413" s="108"/>
      <c r="X413" s="106"/>
    </row>
    <row r="414" spans="5:24" x14ac:dyDescent="0.2">
      <c r="E414" s="115">
        <v>41087</v>
      </c>
      <c r="F414" s="116">
        <v>1.6700488915347245E-2</v>
      </c>
      <c r="G414" s="116">
        <v>1.5043019680559426E-2</v>
      </c>
      <c r="H414" s="116">
        <v>1.8739924477595614E-2</v>
      </c>
      <c r="I414" s="116">
        <v>1.7474253287783362E-2</v>
      </c>
      <c r="J414" s="117">
        <v>3.8330627280298332E-2</v>
      </c>
      <c r="K414" s="91"/>
      <c r="M414" s="18"/>
      <c r="O414" s="18"/>
      <c r="P414" s="26"/>
      <c r="Q414" s="26"/>
      <c r="R414" s="26"/>
      <c r="S414" s="26"/>
      <c r="T414" s="26"/>
      <c r="U414" s="26"/>
      <c r="V414" s="26"/>
      <c r="W414" s="108"/>
      <c r="X414" s="106"/>
    </row>
    <row r="415" spans="5:24" x14ac:dyDescent="0.2">
      <c r="E415" s="115">
        <v>41086</v>
      </c>
      <c r="F415" s="116">
        <v>-1.4668371567867319E-2</v>
      </c>
      <c r="G415" s="116">
        <v>-2.6588555360409823E-2</v>
      </c>
      <c r="H415" s="116">
        <v>-2.6641055579800184E-2</v>
      </c>
      <c r="I415" s="116">
        <v>-1.0361186416467162E-2</v>
      </c>
      <c r="J415" s="117">
        <v>-3.0478065847014704E-2</v>
      </c>
      <c r="K415" s="91"/>
      <c r="M415" s="18"/>
      <c r="O415" s="18"/>
      <c r="P415" s="26"/>
      <c r="Q415" s="26"/>
      <c r="R415" s="26"/>
      <c r="S415" s="26"/>
      <c r="T415" s="26"/>
      <c r="U415" s="26"/>
      <c r="V415" s="26"/>
      <c r="W415" s="108"/>
      <c r="X415" s="106"/>
    </row>
    <row r="416" spans="5:24" x14ac:dyDescent="0.2">
      <c r="E416" s="115">
        <v>41083</v>
      </c>
      <c r="F416" s="116">
        <v>-2.8497850602296704E-2</v>
      </c>
      <c r="G416" s="116">
        <v>-4.5311767658086359E-2</v>
      </c>
      <c r="H416" s="116">
        <v>-1.4710491253122638E-2</v>
      </c>
      <c r="I416" s="116">
        <v>-3.8709673820732572E-2</v>
      </c>
      <c r="J416" s="117">
        <v>-4.8819028708727064E-2</v>
      </c>
      <c r="K416" s="91"/>
      <c r="M416" s="18"/>
      <c r="O416" s="18"/>
      <c r="P416" s="26"/>
      <c r="Q416" s="26"/>
      <c r="R416" s="26"/>
      <c r="S416" s="26"/>
      <c r="T416" s="26"/>
      <c r="U416" s="26"/>
      <c r="V416" s="26"/>
      <c r="W416" s="108"/>
      <c r="X416" s="106"/>
    </row>
    <row r="417" spans="5:24" x14ac:dyDescent="0.2">
      <c r="E417" s="115">
        <v>41082</v>
      </c>
      <c r="F417" s="116">
        <v>5.7394569525923821E-3</v>
      </c>
      <c r="G417" s="116">
        <v>1.7389995929412889E-2</v>
      </c>
      <c r="H417" s="116">
        <v>4.8795409172830368E-3</v>
      </c>
      <c r="I417" s="116">
        <v>6.3029986440496693E-3</v>
      </c>
      <c r="J417" s="117">
        <v>2.1600431172396836E-2</v>
      </c>
      <c r="K417" s="91"/>
      <c r="M417" s="18"/>
      <c r="O417" s="18"/>
      <c r="P417" s="26"/>
      <c r="Q417" s="26"/>
      <c r="R417" s="26"/>
      <c r="S417" s="26"/>
      <c r="T417" s="26"/>
      <c r="U417" s="26"/>
      <c r="V417" s="26"/>
      <c r="W417" s="108"/>
      <c r="X417" s="106"/>
    </row>
    <row r="418" spans="5:24" x14ac:dyDescent="0.2">
      <c r="E418" s="115">
        <v>41081</v>
      </c>
      <c r="F418" s="116">
        <v>-3.7602912863371881E-3</v>
      </c>
      <c r="G418" s="116">
        <v>-1.1101285414742937E-2</v>
      </c>
      <c r="H418" s="116">
        <v>-1.6526578488141635E-2</v>
      </c>
      <c r="I418" s="116">
        <v>2.1817433282053642E-3</v>
      </c>
      <c r="J418" s="117">
        <v>-7.6427344512937324E-3</v>
      </c>
      <c r="K418" s="91"/>
      <c r="M418" s="18"/>
      <c r="O418" s="18"/>
      <c r="P418" s="26"/>
      <c r="Q418" s="26"/>
      <c r="R418" s="26"/>
      <c r="S418" s="26"/>
      <c r="T418" s="26"/>
      <c r="U418" s="26"/>
      <c r="V418" s="26"/>
      <c r="W418" s="108"/>
      <c r="X418" s="106"/>
    </row>
    <row r="419" spans="5:24" x14ac:dyDescent="0.2">
      <c r="E419" s="115">
        <v>41080</v>
      </c>
      <c r="F419" s="116">
        <v>8.481165140922297E-3</v>
      </c>
      <c r="G419" s="116">
        <v>8.0229079595665557E-3</v>
      </c>
      <c r="H419" s="116">
        <v>-6.4215305704063818E-3</v>
      </c>
      <c r="I419" s="116">
        <v>3.2094151413912036E-3</v>
      </c>
      <c r="J419" s="117">
        <v>2.1608288578164169E-2</v>
      </c>
      <c r="K419" s="91"/>
      <c r="M419" s="18"/>
      <c r="O419" s="18"/>
      <c r="P419" s="26"/>
      <c r="Q419" s="26"/>
      <c r="R419" s="26"/>
      <c r="S419" s="26"/>
      <c r="T419" s="26"/>
      <c r="U419" s="26"/>
      <c r="V419" s="26"/>
      <c r="W419" s="108"/>
      <c r="X419" s="106"/>
    </row>
    <row r="420" spans="5:24" x14ac:dyDescent="0.2">
      <c r="E420" s="115">
        <v>41079</v>
      </c>
      <c r="F420" s="116">
        <v>-2.4154996832587267E-3</v>
      </c>
      <c r="G420" s="116">
        <v>1.1298162070908392E-2</v>
      </c>
      <c r="H420" s="116">
        <v>9.3615280859918552E-3</v>
      </c>
      <c r="I420" s="116">
        <v>2.8728299210172472E-3</v>
      </c>
      <c r="J420" s="117">
        <v>2.0251472537170377E-2</v>
      </c>
      <c r="K420" s="91"/>
      <c r="M420" s="18"/>
      <c r="O420" s="18"/>
      <c r="P420" s="26"/>
      <c r="Q420" s="26"/>
      <c r="R420" s="26"/>
      <c r="S420" s="26"/>
      <c r="T420" s="26"/>
      <c r="U420" s="26"/>
      <c r="V420" s="26"/>
      <c r="W420" s="108"/>
      <c r="X420" s="106"/>
    </row>
    <row r="421" spans="5:24" x14ac:dyDescent="0.2">
      <c r="E421" s="115">
        <v>41076</v>
      </c>
      <c r="F421" s="116">
        <v>-2.3020812335311662E-2</v>
      </c>
      <c r="G421" s="116">
        <v>-8.4324807189194717E-3</v>
      </c>
      <c r="H421" s="116">
        <v>-1.6344398921626846E-3</v>
      </c>
      <c r="I421" s="116">
        <v>-2.6590655137097945E-2</v>
      </c>
      <c r="J421" s="117">
        <v>2.2230017196857608E-2</v>
      </c>
      <c r="K421" s="91"/>
      <c r="M421" s="18"/>
      <c r="O421" s="18"/>
      <c r="P421" s="26"/>
      <c r="Q421" s="26"/>
      <c r="R421" s="26"/>
      <c r="S421" s="26"/>
      <c r="T421" s="26"/>
      <c r="U421" s="26"/>
      <c r="V421" s="26"/>
      <c r="W421" s="108"/>
      <c r="X421" s="106"/>
    </row>
    <row r="422" spans="5:24" x14ac:dyDescent="0.2">
      <c r="E422" s="115">
        <v>41075</v>
      </c>
      <c r="F422" s="116">
        <v>4.2120975674722061E-3</v>
      </c>
      <c r="G422" s="116">
        <v>7.8968168283301676E-3</v>
      </c>
      <c r="H422" s="116">
        <v>1.7980002892161442E-3</v>
      </c>
      <c r="I422" s="116">
        <v>-1.1978199566912194E-2</v>
      </c>
      <c r="J422" s="117">
        <v>2.7858697292348151E-2</v>
      </c>
      <c r="K422" s="91"/>
      <c r="M422" s="18"/>
      <c r="O422" s="18"/>
      <c r="P422" s="26"/>
      <c r="Q422" s="26"/>
      <c r="R422" s="26"/>
      <c r="S422" s="26"/>
      <c r="T422" s="26"/>
      <c r="U422" s="26"/>
      <c r="V422" s="26"/>
      <c r="W422" s="108"/>
      <c r="X422" s="106"/>
    </row>
    <row r="423" spans="5:24" x14ac:dyDescent="0.2">
      <c r="E423" s="115">
        <v>41074</v>
      </c>
      <c r="F423" s="116">
        <v>-3.2888536280110234E-3</v>
      </c>
      <c r="G423" s="116">
        <v>-8.2157272179326189E-3</v>
      </c>
      <c r="H423" s="116">
        <v>-2.1245607565075052E-3</v>
      </c>
      <c r="I423" s="116">
        <v>9.0449146313955687E-4</v>
      </c>
      <c r="J423" s="117">
        <v>7.0876326031778054E-3</v>
      </c>
      <c r="K423" s="91"/>
      <c r="M423" s="18"/>
      <c r="O423" s="18"/>
      <c r="P423" s="26"/>
      <c r="Q423" s="26"/>
      <c r="R423" s="26"/>
      <c r="S423" s="26"/>
      <c r="T423" s="26"/>
      <c r="U423" s="26"/>
      <c r="V423" s="26"/>
      <c r="W423" s="108"/>
      <c r="X423" s="106"/>
    </row>
    <row r="424" spans="5:24" x14ac:dyDescent="0.2">
      <c r="E424" s="115">
        <v>41073</v>
      </c>
      <c r="F424" s="116">
        <v>1.2321523002325468E-3</v>
      </c>
      <c r="G424" s="116">
        <v>-8.4956117843481508E-4</v>
      </c>
      <c r="H424" s="116">
        <v>-3.9104480194913872E-3</v>
      </c>
      <c r="I424" s="116">
        <v>-1.2524449552705574E-4</v>
      </c>
      <c r="J424" s="117">
        <v>-2.9624728040167473E-2</v>
      </c>
      <c r="K424" s="91"/>
      <c r="M424" s="18"/>
      <c r="O424" s="18"/>
      <c r="P424" s="26"/>
      <c r="Q424" s="26"/>
      <c r="R424" s="26"/>
      <c r="S424" s="26"/>
      <c r="T424" s="26"/>
      <c r="U424" s="26"/>
      <c r="V424" s="26"/>
      <c r="W424" s="108"/>
      <c r="X424" s="106"/>
    </row>
    <row r="425" spans="5:24" x14ac:dyDescent="0.2">
      <c r="E425" s="115">
        <v>41072</v>
      </c>
      <c r="F425" s="116">
        <v>-1.5191415779055976E-2</v>
      </c>
      <c r="G425" s="116">
        <v>-1.0771083181145986E-2</v>
      </c>
      <c r="H425" s="116">
        <v>5.1356045308150432E-3</v>
      </c>
      <c r="I425" s="116">
        <v>-1.4605788371337982E-3</v>
      </c>
      <c r="J425" s="117">
        <v>-1.1236003540143964E-2</v>
      </c>
      <c r="K425" s="91"/>
      <c r="M425" s="18"/>
      <c r="O425" s="18"/>
      <c r="P425" s="26"/>
      <c r="Q425" s="26"/>
      <c r="R425" s="26"/>
      <c r="S425" s="26"/>
      <c r="T425" s="26"/>
      <c r="U425" s="26"/>
      <c r="V425" s="26"/>
      <c r="W425" s="108"/>
      <c r="X425" s="106"/>
    </row>
    <row r="426" spans="5:24" x14ac:dyDescent="0.2">
      <c r="E426" s="115">
        <v>41069</v>
      </c>
      <c r="F426" s="116">
        <v>-8.2627280991755311E-3</v>
      </c>
      <c r="G426" s="116">
        <v>-1.8831877650559471E-2</v>
      </c>
      <c r="H426" s="116">
        <v>-3.5080807506637267E-3</v>
      </c>
      <c r="I426" s="116">
        <v>-1.2666063520067175E-2</v>
      </c>
      <c r="J426" s="117">
        <v>-2.5131651987503813E-2</v>
      </c>
      <c r="K426" s="91"/>
      <c r="M426" s="18"/>
      <c r="O426" s="18"/>
      <c r="P426" s="26"/>
      <c r="Q426" s="26"/>
      <c r="R426" s="26"/>
      <c r="S426" s="26"/>
      <c r="T426" s="26"/>
      <c r="U426" s="26"/>
      <c r="V426" s="26"/>
      <c r="W426" s="108"/>
      <c r="X426" s="106"/>
    </row>
    <row r="427" spans="5:24" x14ac:dyDescent="0.2">
      <c r="E427" s="115">
        <v>41068</v>
      </c>
      <c r="F427" s="116">
        <v>7.1504405032369149E-3</v>
      </c>
      <c r="G427" s="116">
        <v>-9.9486434533831609E-3</v>
      </c>
      <c r="H427" s="116">
        <v>5.5533377387455363E-3</v>
      </c>
      <c r="I427" s="116">
        <v>4.1182817122835977E-4</v>
      </c>
      <c r="J427" s="117">
        <v>-6.9370622078924376E-3</v>
      </c>
      <c r="K427" s="91"/>
      <c r="M427" s="18"/>
      <c r="O427" s="18"/>
      <c r="P427" s="26"/>
      <c r="Q427" s="26"/>
      <c r="R427" s="26"/>
      <c r="S427" s="26"/>
      <c r="T427" s="26"/>
      <c r="U427" s="26"/>
      <c r="V427" s="26"/>
      <c r="W427" s="108"/>
      <c r="X427" s="106"/>
    </row>
    <row r="428" spans="5:24" x14ac:dyDescent="0.2">
      <c r="E428" s="115">
        <v>41067</v>
      </c>
      <c r="F428" s="116">
        <v>-9.0927921207048588E-4</v>
      </c>
      <c r="G428" s="116">
        <v>1.3458893845437962E-2</v>
      </c>
      <c r="H428" s="116">
        <v>1.7211092629277358E-3</v>
      </c>
      <c r="I428" s="116">
        <v>1.6098019597237723E-2</v>
      </c>
      <c r="J428" s="117">
        <v>6.0294193322029807E-3</v>
      </c>
      <c r="K428" s="91"/>
      <c r="M428" s="18"/>
      <c r="O428" s="18"/>
      <c r="P428" s="26"/>
      <c r="Q428" s="26"/>
      <c r="R428" s="26"/>
      <c r="S428" s="26"/>
      <c r="T428" s="26"/>
      <c r="U428" s="26"/>
      <c r="V428" s="26"/>
      <c r="W428" s="108"/>
      <c r="X428" s="106"/>
    </row>
    <row r="429" spans="5:24" x14ac:dyDescent="0.2">
      <c r="E429" s="115">
        <v>41066</v>
      </c>
      <c r="F429" s="116">
        <v>4.0474651602935762E-3</v>
      </c>
      <c r="G429" s="116">
        <v>4.1390904904231324E-4</v>
      </c>
      <c r="H429" s="116">
        <v>-8.1993497522300069E-4</v>
      </c>
      <c r="I429" s="116">
        <v>1.3959810120704581E-4</v>
      </c>
      <c r="J429" s="117">
        <v>1.646395416536283E-2</v>
      </c>
      <c r="K429" s="91"/>
      <c r="M429" s="18"/>
      <c r="O429" s="18"/>
      <c r="P429" s="26"/>
      <c r="Q429" s="26"/>
      <c r="R429" s="26"/>
      <c r="S429" s="26"/>
      <c r="T429" s="26"/>
      <c r="U429" s="26"/>
      <c r="V429" s="26"/>
      <c r="W429" s="108"/>
      <c r="X429" s="106"/>
    </row>
    <row r="430" spans="5:24" x14ac:dyDescent="0.2">
      <c r="E430" s="115">
        <v>41065</v>
      </c>
      <c r="F430" s="116">
        <v>7.2245804332749719E-3</v>
      </c>
      <c r="G430" s="116">
        <v>6.3320524840588003E-3</v>
      </c>
      <c r="H430" s="116">
        <v>5.3420242022251688E-3</v>
      </c>
      <c r="I430" s="116">
        <v>-8.047967796340972E-3</v>
      </c>
      <c r="J430" s="117">
        <v>2.0183869332922169E-2</v>
      </c>
      <c r="K430" s="91"/>
      <c r="M430" s="18"/>
      <c r="O430" s="18"/>
      <c r="P430" s="26"/>
      <c r="Q430" s="26"/>
      <c r="R430" s="26"/>
      <c r="S430" s="26"/>
      <c r="T430" s="26"/>
      <c r="U430" s="26"/>
      <c r="V430" s="26"/>
      <c r="W430" s="108"/>
      <c r="X430" s="106"/>
    </row>
    <row r="431" spans="5:24" x14ac:dyDescent="0.2">
      <c r="E431" s="115">
        <v>41062</v>
      </c>
      <c r="F431" s="116">
        <v>2.0444195435782757E-3</v>
      </c>
      <c r="G431" s="116">
        <v>-8.8123912224390751E-3</v>
      </c>
      <c r="H431" s="116">
        <v>1.4843556100138575E-3</v>
      </c>
      <c r="I431" s="116">
        <v>-1.109638258595666E-2</v>
      </c>
      <c r="J431" s="117">
        <v>1.1356558685809372E-2</v>
      </c>
      <c r="K431" s="91"/>
      <c r="M431" s="18"/>
      <c r="O431" s="18"/>
      <c r="P431" s="26"/>
      <c r="Q431" s="26"/>
      <c r="R431" s="26"/>
      <c r="S431" s="26"/>
      <c r="T431" s="26"/>
      <c r="U431" s="26"/>
      <c r="V431" s="26"/>
      <c r="W431" s="108"/>
      <c r="X431" s="106"/>
    </row>
    <row r="432" spans="5:24" x14ac:dyDescent="0.2">
      <c r="E432" s="115">
        <v>41061</v>
      </c>
      <c r="F432" s="116">
        <v>-7.5438703592256027E-3</v>
      </c>
      <c r="G432" s="116">
        <v>4.8631098213398893E-3</v>
      </c>
      <c r="H432" s="116">
        <v>7.4321851320712179E-4</v>
      </c>
      <c r="I432" s="116">
        <v>-5.1210379603472437E-3</v>
      </c>
      <c r="J432" s="117">
        <v>5.7269924738485101E-3</v>
      </c>
      <c r="K432" s="91"/>
      <c r="M432" s="18"/>
      <c r="O432" s="18"/>
      <c r="P432" s="26"/>
      <c r="Q432" s="26"/>
      <c r="R432" s="26"/>
      <c r="S432" s="26"/>
      <c r="T432" s="26"/>
      <c r="U432" s="26"/>
      <c r="V432" s="26"/>
      <c r="W432" s="108"/>
      <c r="X432" s="106"/>
    </row>
    <row r="433" spans="5:24" x14ac:dyDescent="0.2">
      <c r="E433" s="115">
        <v>41060</v>
      </c>
      <c r="F433" s="116">
        <v>-1.4119006509760779E-2</v>
      </c>
      <c r="G433" s="116">
        <v>5.3038814350138443E-3</v>
      </c>
      <c r="H433" s="116">
        <v>-7.3760418587985772E-4</v>
      </c>
      <c r="I433" s="116">
        <v>-2.1361720456134366E-3</v>
      </c>
      <c r="J433" s="117">
        <v>-1.9127112966976442E-3</v>
      </c>
      <c r="K433" s="91"/>
      <c r="M433" s="18"/>
      <c r="O433" s="18"/>
      <c r="P433" s="26"/>
      <c r="Q433" s="26"/>
      <c r="R433" s="26"/>
      <c r="S433" s="26"/>
      <c r="T433" s="26"/>
      <c r="U433" s="26"/>
      <c r="V433" s="26"/>
      <c r="W433" s="108"/>
      <c r="X433" s="106"/>
    </row>
    <row r="434" spans="5:24" x14ac:dyDescent="0.2">
      <c r="E434" s="115">
        <v>41059</v>
      </c>
      <c r="F434" s="116">
        <v>-4.8947804758156729E-3</v>
      </c>
      <c r="G434" s="116">
        <v>-1.3258956869749521E-2</v>
      </c>
      <c r="H434" s="116">
        <v>-9.7021609024373952E-3</v>
      </c>
      <c r="I434" s="116">
        <v>4.1678619244604042E-3</v>
      </c>
      <c r="J434" s="117">
        <v>-3.011507798393E-2</v>
      </c>
      <c r="K434" s="91"/>
      <c r="M434" s="18"/>
      <c r="O434" s="18"/>
      <c r="P434" s="26"/>
      <c r="Q434" s="26"/>
      <c r="R434" s="26"/>
      <c r="S434" s="26"/>
      <c r="T434" s="26"/>
      <c r="U434" s="26"/>
      <c r="V434" s="26"/>
      <c r="W434" s="108"/>
      <c r="X434" s="106"/>
    </row>
    <row r="435" spans="5:24" x14ac:dyDescent="0.2">
      <c r="E435" s="115">
        <v>41055</v>
      </c>
      <c r="F435" s="116">
        <v>-5.9770199267027483E-4</v>
      </c>
      <c r="G435" s="116">
        <v>8.2665359524570717E-3</v>
      </c>
      <c r="H435" s="116">
        <v>-4.3718251807513897E-3</v>
      </c>
      <c r="I435" s="116">
        <v>1.1724592618155874E-2</v>
      </c>
      <c r="J435" s="117">
        <v>-7.3890989942466106E-3</v>
      </c>
      <c r="K435" s="91"/>
      <c r="M435" s="18"/>
      <c r="O435" s="18"/>
      <c r="P435" s="26"/>
      <c r="Q435" s="26"/>
      <c r="R435" s="26"/>
      <c r="S435" s="26"/>
      <c r="T435" s="26"/>
      <c r="U435" s="26"/>
      <c r="V435" s="26"/>
      <c r="W435" s="108"/>
      <c r="X435" s="106"/>
    </row>
    <row r="436" spans="5:24" x14ac:dyDescent="0.2">
      <c r="E436" s="115">
        <v>41054</v>
      </c>
      <c r="F436" s="116">
        <v>7.8986641427265681E-3</v>
      </c>
      <c r="G436" s="116">
        <v>-7.2612321211100461E-4</v>
      </c>
      <c r="H436" s="116">
        <v>4.2906217132916823E-3</v>
      </c>
      <c r="I436" s="116">
        <v>-1.5869092921004147E-3</v>
      </c>
      <c r="J436" s="117">
        <v>-7.9441187884320887E-3</v>
      </c>
      <c r="K436" s="91"/>
      <c r="M436" s="18"/>
      <c r="O436" s="18"/>
      <c r="P436" s="26"/>
      <c r="Q436" s="26"/>
      <c r="R436" s="26"/>
      <c r="S436" s="26"/>
      <c r="T436" s="26"/>
      <c r="U436" s="26"/>
      <c r="V436" s="26"/>
      <c r="W436" s="108"/>
      <c r="X436" s="106"/>
    </row>
    <row r="437" spans="5:24" x14ac:dyDescent="0.2">
      <c r="E437" s="115">
        <v>41053</v>
      </c>
      <c r="F437" s="116">
        <v>1.7416539372196609E-2</v>
      </c>
      <c r="G437" s="116">
        <v>-3.1116017966380483E-4</v>
      </c>
      <c r="H437" s="116">
        <v>-5.5822003397142158E-3</v>
      </c>
      <c r="I437" s="116">
        <v>7.1677852013463453E-3</v>
      </c>
      <c r="J437" s="117">
        <v>3.1532998554100918E-2</v>
      </c>
      <c r="K437" s="91"/>
      <c r="M437" s="18"/>
      <c r="O437" s="18"/>
      <c r="P437" s="26"/>
      <c r="Q437" s="26"/>
      <c r="R437" s="26"/>
      <c r="S437" s="26"/>
      <c r="T437" s="26"/>
      <c r="U437" s="26"/>
      <c r="V437" s="26"/>
      <c r="W437" s="108"/>
      <c r="X437" s="106"/>
    </row>
    <row r="438" spans="5:24" x14ac:dyDescent="0.2">
      <c r="E438" s="115">
        <v>41052</v>
      </c>
      <c r="F438" s="116">
        <v>1.5129254891403323E-2</v>
      </c>
      <c r="G438" s="116">
        <v>1.4617130718418192E-2</v>
      </c>
      <c r="H438" s="116">
        <v>9.239830269014827E-3</v>
      </c>
      <c r="I438" s="116">
        <v>2.2257048740618266E-2</v>
      </c>
      <c r="J438" s="117">
        <v>1.2006358159468903E-2</v>
      </c>
      <c r="K438" s="91"/>
      <c r="M438" s="18"/>
      <c r="O438" s="18"/>
      <c r="P438" s="26"/>
      <c r="Q438" s="26"/>
      <c r="R438" s="26"/>
      <c r="S438" s="26"/>
      <c r="T438" s="26"/>
      <c r="U438" s="26"/>
      <c r="V438" s="26"/>
      <c r="W438" s="108"/>
      <c r="X438" s="106"/>
    </row>
    <row r="439" spans="5:24" x14ac:dyDescent="0.2">
      <c r="E439" s="115">
        <v>41051</v>
      </c>
      <c r="F439" s="116">
        <v>1.2627434137899175E-2</v>
      </c>
      <c r="G439" s="116">
        <v>-4.0933331598444088E-3</v>
      </c>
      <c r="H439" s="116">
        <v>2.0377750786775479E-3</v>
      </c>
      <c r="I439" s="116">
        <v>-7.779498743087785E-3</v>
      </c>
      <c r="J439" s="117">
        <v>-1.4829125485635379E-2</v>
      </c>
      <c r="K439" s="91"/>
      <c r="M439" s="18"/>
      <c r="O439" s="18"/>
      <c r="P439" s="26"/>
      <c r="Q439" s="26"/>
      <c r="R439" s="26"/>
      <c r="S439" s="26"/>
      <c r="T439" s="26"/>
      <c r="U439" s="26"/>
      <c r="V439" s="26"/>
      <c r="W439" s="108"/>
      <c r="X439" s="106"/>
    </row>
    <row r="440" spans="5:24" x14ac:dyDescent="0.2">
      <c r="E440" s="115">
        <v>41048</v>
      </c>
      <c r="F440" s="116">
        <v>1.0769790725233904E-2</v>
      </c>
      <c r="G440" s="116">
        <v>8.0981310198785118E-3</v>
      </c>
      <c r="H440" s="116">
        <v>-2.2030525097276817E-2</v>
      </c>
      <c r="I440" s="116">
        <v>1.3361308258017844E-2</v>
      </c>
      <c r="J440" s="117">
        <v>-1.5646535267497504E-3</v>
      </c>
      <c r="K440" s="91"/>
      <c r="M440" s="18"/>
      <c r="O440" s="18"/>
      <c r="P440" s="26"/>
      <c r="Q440" s="26"/>
      <c r="R440" s="26"/>
      <c r="S440" s="26"/>
      <c r="T440" s="26"/>
      <c r="U440" s="26"/>
      <c r="V440" s="26"/>
      <c r="W440" s="108"/>
      <c r="X440" s="106"/>
    </row>
    <row r="441" spans="5:24" x14ac:dyDescent="0.2">
      <c r="E441" s="115">
        <v>41047</v>
      </c>
      <c r="F441" s="116">
        <v>-3.8144156466542265E-3</v>
      </c>
      <c r="G441" s="116">
        <v>-9.7726047328534123E-3</v>
      </c>
      <c r="H441" s="116">
        <v>-7.3160528769443279E-3</v>
      </c>
      <c r="I441" s="116">
        <v>-8.9698144971523518E-3</v>
      </c>
      <c r="J441" s="117">
        <v>-4.6794433894355517E-3</v>
      </c>
      <c r="K441" s="91"/>
      <c r="M441" s="18"/>
      <c r="O441" s="18"/>
      <c r="P441" s="26"/>
      <c r="Q441" s="26"/>
      <c r="R441" s="26"/>
      <c r="S441" s="26"/>
      <c r="T441" s="26"/>
      <c r="U441" s="26"/>
      <c r="V441" s="26"/>
      <c r="W441" s="108"/>
      <c r="X441" s="106"/>
    </row>
    <row r="442" spans="5:24" x14ac:dyDescent="0.2">
      <c r="E442" s="115">
        <v>41046</v>
      </c>
      <c r="F442" s="116">
        <v>1.1380028056108571E-2</v>
      </c>
      <c r="G442" s="116">
        <v>3.1376571802930813E-4</v>
      </c>
      <c r="H442" s="116">
        <v>-1.165830573401822E-2</v>
      </c>
      <c r="I442" s="116">
        <v>5.6626277895358912E-4</v>
      </c>
      <c r="J442" s="117">
        <v>-2.7972070431927835E-3</v>
      </c>
      <c r="K442" s="91"/>
      <c r="M442" s="18"/>
      <c r="O442" s="18"/>
      <c r="P442" s="26"/>
      <c r="Q442" s="26"/>
      <c r="R442" s="26"/>
      <c r="S442" s="26"/>
      <c r="T442" s="26"/>
      <c r="U442" s="26"/>
      <c r="V442" s="26"/>
      <c r="W442" s="108"/>
      <c r="X442" s="106"/>
    </row>
    <row r="443" spans="5:24" x14ac:dyDescent="0.2">
      <c r="E443" s="115">
        <v>41045</v>
      </c>
      <c r="F443" s="116">
        <v>-4.1629159155895431E-3</v>
      </c>
      <c r="G443" s="116">
        <v>-5.7367587638304345E-3</v>
      </c>
      <c r="H443" s="116">
        <v>-1.5155950612307375E-2</v>
      </c>
      <c r="I443" s="116">
        <v>-1.4423341323562542E-2</v>
      </c>
      <c r="J443" s="117">
        <v>4.9781514923787585E-3</v>
      </c>
      <c r="K443" s="91"/>
      <c r="M443" s="18"/>
      <c r="O443" s="18"/>
      <c r="P443" s="26"/>
      <c r="Q443" s="26"/>
      <c r="R443" s="26"/>
      <c r="S443" s="26"/>
      <c r="T443" s="26"/>
      <c r="U443" s="26"/>
      <c r="V443" s="26"/>
      <c r="W443" s="108"/>
      <c r="X443" s="106"/>
    </row>
    <row r="444" spans="5:24" x14ac:dyDescent="0.2">
      <c r="E444" s="115">
        <v>41044</v>
      </c>
      <c r="F444" s="116">
        <v>3.6446615449582331E-2</v>
      </c>
      <c r="G444" s="116">
        <v>8.2501772604572799E-3</v>
      </c>
      <c r="H444" s="116">
        <v>6.2678095140992077E-3</v>
      </c>
      <c r="I444" s="116">
        <v>7.9309512091140823E-3</v>
      </c>
      <c r="J444" s="117">
        <v>1.8574482132806467E-2</v>
      </c>
      <c r="K444" s="91"/>
      <c r="M444" s="18"/>
      <c r="O444" s="18"/>
      <c r="P444" s="26"/>
      <c r="Q444" s="26"/>
      <c r="R444" s="26"/>
      <c r="S444" s="26"/>
      <c r="T444" s="26"/>
      <c r="U444" s="26"/>
      <c r="V444" s="26"/>
      <c r="W444" s="108"/>
      <c r="X444" s="106"/>
    </row>
    <row r="445" spans="5:24" x14ac:dyDescent="0.2">
      <c r="E445" s="115">
        <v>41041</v>
      </c>
      <c r="F445" s="116">
        <v>1.9905191137814656E-3</v>
      </c>
      <c r="G445" s="116">
        <v>-5.1249515124532638E-3</v>
      </c>
      <c r="H445" s="116">
        <v>-9.9633285553818712E-3</v>
      </c>
      <c r="I445" s="116">
        <v>-3.4827804579274048E-3</v>
      </c>
      <c r="J445" s="117">
        <v>-1.2316630085041375E-2</v>
      </c>
      <c r="K445" s="91"/>
      <c r="M445" s="18"/>
      <c r="O445" s="18"/>
      <c r="P445" s="26"/>
      <c r="Q445" s="26"/>
      <c r="R445" s="26"/>
      <c r="S445" s="26"/>
      <c r="T445" s="26"/>
      <c r="U445" s="26"/>
      <c r="V445" s="26"/>
      <c r="W445" s="108"/>
      <c r="X445" s="106"/>
    </row>
    <row r="446" spans="5:24" x14ac:dyDescent="0.2">
      <c r="E446" s="115">
        <v>41040</v>
      </c>
      <c r="F446" s="116">
        <v>-2.3736405293250211E-2</v>
      </c>
      <c r="G446" s="116">
        <v>-5.8257336737484325E-3</v>
      </c>
      <c r="H446" s="116">
        <v>7.5597996313939561E-3</v>
      </c>
      <c r="I446" s="116">
        <v>-2.7719183830783368E-3</v>
      </c>
      <c r="J446" s="117">
        <v>5.9814309286201611E-3</v>
      </c>
      <c r="K446" s="91"/>
      <c r="M446" s="18"/>
      <c r="O446" s="18"/>
      <c r="P446" s="26"/>
      <c r="Q446" s="26"/>
      <c r="R446" s="26"/>
      <c r="S446" s="26"/>
      <c r="T446" s="26"/>
      <c r="U446" s="26"/>
      <c r="V446" s="26"/>
      <c r="W446" s="108"/>
      <c r="X446" s="106"/>
    </row>
    <row r="447" spans="5:24" x14ac:dyDescent="0.2">
      <c r="E447" s="115">
        <v>41039</v>
      </c>
      <c r="F447" s="116">
        <v>-9.7887191019196754E-3</v>
      </c>
      <c r="G447" s="116">
        <v>-1.2677316940354988E-2</v>
      </c>
      <c r="H447" s="116">
        <v>-1.8869749427854306E-2</v>
      </c>
      <c r="I447" s="116">
        <v>-1.0970120037166905E-2</v>
      </c>
      <c r="J447" s="117">
        <v>-3.1556895238536259E-4</v>
      </c>
      <c r="K447" s="91"/>
      <c r="M447" s="18"/>
      <c r="O447" s="18"/>
      <c r="P447" s="26"/>
      <c r="Q447" s="26"/>
      <c r="R447" s="26"/>
      <c r="S447" s="26"/>
      <c r="T447" s="26"/>
      <c r="U447" s="26"/>
      <c r="V447" s="26"/>
      <c r="W447" s="108"/>
      <c r="X447" s="106"/>
    </row>
    <row r="448" spans="5:24" x14ac:dyDescent="0.2">
      <c r="E448" s="115">
        <v>41038</v>
      </c>
      <c r="F448" s="116">
        <v>6.7666029945304676E-3</v>
      </c>
      <c r="G448" s="116">
        <v>9.4670578211063436E-3</v>
      </c>
      <c r="H448" s="116">
        <v>5.8681936053752914E-3</v>
      </c>
      <c r="I448" s="116">
        <v>1.4316952359943009E-2</v>
      </c>
      <c r="J448" s="117">
        <v>1.9120909793135604E-2</v>
      </c>
      <c r="K448" s="91"/>
      <c r="M448" s="18"/>
      <c r="O448" s="18"/>
      <c r="P448" s="26"/>
      <c r="Q448" s="26"/>
      <c r="R448" s="26"/>
      <c r="S448" s="26"/>
      <c r="T448" s="26"/>
      <c r="U448" s="26"/>
      <c r="V448" s="26"/>
      <c r="W448" s="108"/>
      <c r="X448" s="106"/>
    </row>
    <row r="449" spans="5:24" x14ac:dyDescent="0.2">
      <c r="E449" s="115">
        <v>41037</v>
      </c>
      <c r="F449" s="116">
        <v>7.544730786571694E-4</v>
      </c>
      <c r="G449" s="116">
        <v>4.1357898724680438E-4</v>
      </c>
      <c r="H449" s="116">
        <v>1.9126021463250463E-3</v>
      </c>
      <c r="I449" s="116">
        <v>2.5000068866356442E-3</v>
      </c>
      <c r="J449" s="117">
        <v>-1.5959526990284686E-2</v>
      </c>
      <c r="K449" s="91"/>
      <c r="M449" s="18"/>
      <c r="O449" s="18"/>
      <c r="P449" s="26"/>
      <c r="Q449" s="26"/>
      <c r="R449" s="26"/>
      <c r="S449" s="26"/>
      <c r="T449" s="26"/>
      <c r="U449" s="26"/>
      <c r="V449" s="26"/>
      <c r="W449" s="108"/>
      <c r="X449" s="106"/>
    </row>
    <row r="450" spans="5:24" x14ac:dyDescent="0.2">
      <c r="E450" s="115">
        <v>41034</v>
      </c>
      <c r="F450" s="116">
        <v>-5.5925893923027279E-3</v>
      </c>
      <c r="G450" s="116">
        <v>5.0812445961227505E-3</v>
      </c>
      <c r="H450" s="116">
        <v>1.0005598291300726E-2</v>
      </c>
      <c r="I450" s="116">
        <v>1.3720086490813823E-2</v>
      </c>
      <c r="J450" s="117">
        <v>0</v>
      </c>
      <c r="K450" s="91"/>
      <c r="M450" s="18"/>
      <c r="O450" s="18"/>
      <c r="P450" s="26"/>
      <c r="Q450" s="26"/>
      <c r="R450" s="26"/>
      <c r="S450" s="26"/>
      <c r="T450" s="26"/>
      <c r="U450" s="26"/>
      <c r="V450" s="26"/>
      <c r="W450" s="108"/>
      <c r="X450" s="106"/>
    </row>
    <row r="451" spans="5:24" x14ac:dyDescent="0.2">
      <c r="E451" s="115">
        <v>41033</v>
      </c>
      <c r="F451" s="116">
        <v>-4.0670893686364706E-3</v>
      </c>
      <c r="G451" s="116">
        <v>-6.2366013499815312E-4</v>
      </c>
      <c r="H451" s="116">
        <v>-3.8654876486058737E-4</v>
      </c>
      <c r="I451" s="116">
        <v>8.2025482330338496E-3</v>
      </c>
      <c r="J451" s="117">
        <v>5.0794559215001723E-3</v>
      </c>
      <c r="K451" s="91"/>
      <c r="M451" s="18"/>
      <c r="O451" s="18"/>
      <c r="P451" s="26"/>
      <c r="Q451" s="26"/>
      <c r="R451" s="26"/>
      <c r="S451" s="26"/>
      <c r="T451" s="26"/>
      <c r="U451" s="26"/>
      <c r="V451" s="26"/>
      <c r="W451" s="108"/>
      <c r="X451" s="106"/>
    </row>
    <row r="452" spans="5:24" x14ac:dyDescent="0.2">
      <c r="E452" s="115">
        <v>41032</v>
      </c>
      <c r="F452" s="116">
        <v>-1.0455756753975146E-2</v>
      </c>
      <c r="G452" s="116">
        <v>-2.0755670235121414E-3</v>
      </c>
      <c r="H452" s="116">
        <v>7.216745056513884E-3</v>
      </c>
      <c r="I452" s="116">
        <v>4.8125202852416071E-3</v>
      </c>
      <c r="J452" s="117">
        <v>-1.7040541617679827E-2</v>
      </c>
      <c r="K452" s="91"/>
      <c r="M452" s="18"/>
      <c r="O452" s="18"/>
      <c r="P452" s="26"/>
      <c r="Q452" s="26"/>
      <c r="R452" s="26"/>
      <c r="S452" s="26"/>
      <c r="T452" s="26"/>
      <c r="U452" s="26"/>
      <c r="V452" s="26"/>
      <c r="W452" s="108"/>
      <c r="X452" s="106"/>
    </row>
    <row r="453" spans="5:24" x14ac:dyDescent="0.2">
      <c r="E453" s="115">
        <v>41031</v>
      </c>
      <c r="F453" s="116">
        <v>1.6312062313684615E-2</v>
      </c>
      <c r="G453" s="116">
        <v>-1.3593224943579426E-2</v>
      </c>
      <c r="H453" s="116">
        <v>1.558816805583115E-3</v>
      </c>
      <c r="I453" s="116">
        <v>-8.4139187280289109E-3</v>
      </c>
      <c r="J453" s="117">
        <v>-3.2036424930856434E-2</v>
      </c>
      <c r="K453" s="91"/>
      <c r="M453" s="18"/>
      <c r="O453" s="18"/>
      <c r="P453" s="26"/>
      <c r="Q453" s="26"/>
      <c r="R453" s="26"/>
      <c r="S453" s="26"/>
      <c r="T453" s="26"/>
      <c r="U453" s="26"/>
      <c r="V453" s="26"/>
      <c r="W453" s="108"/>
      <c r="X453" s="106"/>
    </row>
    <row r="454" spans="5:24" x14ac:dyDescent="0.2">
      <c r="E454" s="115">
        <v>41030</v>
      </c>
      <c r="F454" s="116">
        <v>-1.0672148751334114E-3</v>
      </c>
      <c r="G454" s="116">
        <v>8.009899576538481E-3</v>
      </c>
      <c r="H454" s="116">
        <v>1.342828981985751E-2</v>
      </c>
      <c r="I454" s="116">
        <v>7.4755050911694864E-3</v>
      </c>
      <c r="J454" s="117">
        <v>1.1902572802975741E-3</v>
      </c>
      <c r="K454" s="91"/>
      <c r="M454" s="18"/>
      <c r="O454" s="18"/>
      <c r="P454" s="26"/>
      <c r="Q454" s="26"/>
      <c r="R454" s="26"/>
      <c r="S454" s="26"/>
      <c r="T454" s="26"/>
      <c r="U454" s="26"/>
      <c r="V454" s="26"/>
      <c r="W454" s="108"/>
      <c r="X454" s="106"/>
    </row>
    <row r="455" spans="5:24" x14ac:dyDescent="0.2">
      <c r="E455" s="115">
        <v>41027</v>
      </c>
      <c r="F455" s="116">
        <v>-1.1561056958322069E-2</v>
      </c>
      <c r="G455" s="116">
        <v>-1.9570873733051777E-3</v>
      </c>
      <c r="H455" s="116">
        <v>-1.1241921846394493E-2</v>
      </c>
      <c r="I455" s="116">
        <v>2.8756476784346902E-3</v>
      </c>
      <c r="J455" s="117">
        <v>2.6839057116683608E-3</v>
      </c>
      <c r="K455" s="91"/>
      <c r="M455" s="18"/>
      <c r="O455" s="18"/>
      <c r="P455" s="26"/>
      <c r="Q455" s="26"/>
      <c r="R455" s="26"/>
      <c r="S455" s="26"/>
      <c r="T455" s="26"/>
      <c r="U455" s="26"/>
      <c r="V455" s="26"/>
      <c r="W455" s="108"/>
      <c r="X455" s="106"/>
    </row>
    <row r="456" spans="5:24" x14ac:dyDescent="0.2">
      <c r="E456" s="115">
        <v>41026</v>
      </c>
      <c r="F456" s="116">
        <v>-3.1043230024452001E-2</v>
      </c>
      <c r="G456" s="116">
        <v>-1.2272513095092053E-2</v>
      </c>
      <c r="H456" s="116">
        <v>-2.9662140791795796E-3</v>
      </c>
      <c r="I456" s="116">
        <v>-2.1219825314550592E-2</v>
      </c>
      <c r="J456" s="117">
        <v>-1.0396670495309892E-2</v>
      </c>
      <c r="K456" s="91"/>
      <c r="M456" s="18"/>
      <c r="O456" s="18"/>
      <c r="P456" s="26"/>
      <c r="Q456" s="26"/>
      <c r="R456" s="26"/>
      <c r="S456" s="26"/>
      <c r="T456" s="26"/>
      <c r="U456" s="26"/>
      <c r="V456" s="26"/>
      <c r="W456" s="108"/>
      <c r="X456" s="106"/>
    </row>
    <row r="457" spans="5:24" x14ac:dyDescent="0.2">
      <c r="E457" s="115">
        <v>41025</v>
      </c>
      <c r="F457" s="116">
        <v>-6.4621475196972311E-2</v>
      </c>
      <c r="G457" s="116">
        <v>1.1347045675291229E-2</v>
      </c>
      <c r="H457" s="116">
        <v>4.6093824253915306E-3</v>
      </c>
      <c r="I457" s="116">
        <v>-3.2532142748230128E-3</v>
      </c>
      <c r="J457" s="117">
        <v>1.0396670495309901E-2</v>
      </c>
      <c r="K457" s="91"/>
      <c r="M457" s="18"/>
      <c r="O457" s="18"/>
      <c r="P457" s="26"/>
      <c r="Q457" s="26"/>
      <c r="R457" s="26"/>
      <c r="S457" s="26"/>
      <c r="T457" s="26"/>
      <c r="U457" s="26"/>
      <c r="V457" s="26"/>
      <c r="W457" s="108"/>
      <c r="X457" s="106"/>
    </row>
    <row r="458" spans="5:24" x14ac:dyDescent="0.2">
      <c r="E458" s="115">
        <v>41024</v>
      </c>
      <c r="F458" s="116">
        <v>-6.9714066430075902E-3</v>
      </c>
      <c r="G458" s="116">
        <v>2.9855849852665896E-3</v>
      </c>
      <c r="H458" s="116">
        <v>1.9593735859682907E-3</v>
      </c>
      <c r="I458" s="116">
        <v>-2.0974867266909069E-2</v>
      </c>
      <c r="J458" s="117">
        <v>5.2094932860168947E-2</v>
      </c>
      <c r="K458" s="91"/>
      <c r="M458" s="18"/>
      <c r="O458" s="18"/>
      <c r="P458" s="26"/>
      <c r="Q458" s="26"/>
      <c r="R458" s="26"/>
      <c r="S458" s="26"/>
      <c r="T458" s="26"/>
      <c r="U458" s="26"/>
      <c r="V458" s="26"/>
      <c r="W458" s="108"/>
      <c r="X458" s="106"/>
    </row>
    <row r="459" spans="5:24" x14ac:dyDescent="0.2">
      <c r="E459" s="115">
        <v>41023</v>
      </c>
      <c r="F459" s="116">
        <v>-5.6936428718788786E-3</v>
      </c>
      <c r="G459" s="116">
        <v>-4.8345112438937087E-3</v>
      </c>
      <c r="H459" s="116">
        <v>1.5496722804431881E-2</v>
      </c>
      <c r="I459" s="116">
        <v>6.0752570711849335E-3</v>
      </c>
      <c r="J459" s="117">
        <v>-1.1260740607094475E-2</v>
      </c>
      <c r="K459" s="91"/>
      <c r="M459" s="18"/>
      <c r="O459" s="18"/>
      <c r="P459" s="26"/>
      <c r="Q459" s="26"/>
      <c r="R459" s="26"/>
      <c r="S459" s="26"/>
      <c r="T459" s="26"/>
      <c r="U459" s="26"/>
      <c r="V459" s="26"/>
      <c r="W459" s="108"/>
      <c r="X459" s="106"/>
    </row>
    <row r="460" spans="5:24" x14ac:dyDescent="0.2">
      <c r="E460" s="115">
        <v>41020</v>
      </c>
      <c r="F460" s="116">
        <v>-2.7404313471625311E-3</v>
      </c>
      <c r="G460" s="116">
        <v>-9.2297803938209467E-4</v>
      </c>
      <c r="H460" s="116">
        <v>-2.3080505437758012E-3</v>
      </c>
      <c r="I460" s="116">
        <v>-5.4644787736666631E-2</v>
      </c>
      <c r="J460" s="117">
        <v>1.2834977791957233E-2</v>
      </c>
      <c r="K460" s="91"/>
      <c r="M460" s="18"/>
      <c r="O460" s="18"/>
      <c r="P460" s="26"/>
      <c r="Q460" s="26"/>
      <c r="R460" s="26"/>
      <c r="S460" s="26"/>
      <c r="T460" s="26"/>
      <c r="U460" s="26"/>
      <c r="V460" s="26"/>
      <c r="W460" s="108"/>
      <c r="X460" s="106"/>
    </row>
    <row r="461" spans="5:24" x14ac:dyDescent="0.2">
      <c r="E461" s="115">
        <v>41019</v>
      </c>
      <c r="F461" s="116">
        <v>-1.0886998525325644E-2</v>
      </c>
      <c r="G461" s="116">
        <v>-3.6840652994172872E-3</v>
      </c>
      <c r="H461" s="116">
        <v>-2.1704046250493242E-2</v>
      </c>
      <c r="I461" s="116">
        <v>8.5593712299634177E-3</v>
      </c>
      <c r="J461" s="117">
        <v>-3.7737468468948664E-3</v>
      </c>
      <c r="K461" s="91"/>
      <c r="M461" s="18"/>
      <c r="O461" s="18"/>
      <c r="P461" s="26"/>
      <c r="Q461" s="26"/>
      <c r="R461" s="26"/>
      <c r="S461" s="26"/>
      <c r="T461" s="26"/>
      <c r="U461" s="26"/>
      <c r="V461" s="26"/>
      <c r="W461" s="108"/>
      <c r="X461" s="106"/>
    </row>
    <row r="462" spans="5:24" x14ac:dyDescent="0.2">
      <c r="E462" s="115">
        <v>41018</v>
      </c>
      <c r="F462" s="116">
        <v>2.0556702418488542E-3</v>
      </c>
      <c r="G462" s="116">
        <v>6.7643706021646042E-3</v>
      </c>
      <c r="H462" s="116">
        <v>-2.4086285105208542E-3</v>
      </c>
      <c r="I462" s="116">
        <v>-1.6726540738619057E-3</v>
      </c>
      <c r="J462" s="117">
        <v>3.1438601733612052E-3</v>
      </c>
      <c r="K462" s="91"/>
      <c r="M462" s="18"/>
      <c r="O462" s="18"/>
      <c r="P462" s="26"/>
      <c r="Q462" s="26"/>
      <c r="R462" s="26"/>
      <c r="S462" s="26"/>
      <c r="T462" s="26"/>
      <c r="U462" s="26"/>
      <c r="V462" s="26"/>
      <c r="W462" s="108"/>
      <c r="X462" s="106"/>
    </row>
    <row r="463" spans="5:24" x14ac:dyDescent="0.2">
      <c r="E463" s="115">
        <v>41017</v>
      </c>
      <c r="F463" s="116">
        <v>-5.317269404100349E-3</v>
      </c>
      <c r="G463" s="116">
        <v>-4.4123862356826582E-3</v>
      </c>
      <c r="H463" s="116">
        <v>7.7734631639754414E-5</v>
      </c>
      <c r="I463" s="116">
        <v>-1.6678661690029947E-2</v>
      </c>
      <c r="J463" s="117">
        <v>2.2286743952879006E-2</v>
      </c>
      <c r="K463" s="91"/>
      <c r="M463" s="18"/>
      <c r="O463" s="18"/>
      <c r="P463" s="26"/>
      <c r="Q463" s="26"/>
      <c r="R463" s="26"/>
      <c r="S463" s="26"/>
      <c r="T463" s="26"/>
      <c r="U463" s="26"/>
      <c r="V463" s="26"/>
      <c r="W463" s="108"/>
      <c r="X463" s="106"/>
    </row>
    <row r="464" spans="5:24" x14ac:dyDescent="0.2">
      <c r="E464" s="115">
        <v>41016</v>
      </c>
      <c r="F464" s="116">
        <v>-2.1811074085995561E-2</v>
      </c>
      <c r="G464" s="116">
        <v>1.0187847953479035E-2</v>
      </c>
      <c r="H464" s="116">
        <v>8.3388049141539366E-3</v>
      </c>
      <c r="I464" s="116">
        <v>9.9764005116558304E-3</v>
      </c>
      <c r="J464" s="117">
        <v>1.3288282581300345E-2</v>
      </c>
      <c r="K464" s="91"/>
      <c r="M464" s="18"/>
      <c r="O464" s="18"/>
      <c r="P464" s="26"/>
      <c r="Q464" s="26"/>
      <c r="R464" s="26"/>
      <c r="S464" s="26"/>
      <c r="T464" s="26"/>
      <c r="U464" s="26"/>
      <c r="V464" s="26"/>
      <c r="W464" s="108"/>
      <c r="X464" s="106"/>
    </row>
    <row r="465" spans="5:24" x14ac:dyDescent="0.2">
      <c r="E465" s="115">
        <v>41013</v>
      </c>
      <c r="F465" s="116">
        <v>-2.0275494842317499E-2</v>
      </c>
      <c r="G465" s="116">
        <v>5.2892000248224184E-3</v>
      </c>
      <c r="H465" s="116">
        <v>2.1153957779237484E-3</v>
      </c>
      <c r="I465" s="116">
        <v>7.6709646806093533E-3</v>
      </c>
      <c r="J465" s="117">
        <v>-8.7707706886065717E-3</v>
      </c>
      <c r="K465" s="91"/>
      <c r="M465" s="18"/>
      <c r="O465" s="18"/>
      <c r="P465" s="26"/>
      <c r="Q465" s="26"/>
      <c r="R465" s="26"/>
      <c r="S465" s="26"/>
      <c r="T465" s="26"/>
      <c r="U465" s="26"/>
      <c r="V465" s="26"/>
      <c r="W465" s="108"/>
      <c r="X465" s="106"/>
    </row>
    <row r="466" spans="5:24" x14ac:dyDescent="0.2">
      <c r="E466" s="115">
        <v>41012</v>
      </c>
      <c r="F466" s="116">
        <v>5.3535004065765723E-4</v>
      </c>
      <c r="G466" s="116">
        <v>4.3767520440243625E-3</v>
      </c>
      <c r="H466" s="116">
        <v>4.87406090181972E-3</v>
      </c>
      <c r="I466" s="116">
        <v>1.9669371048153372E-3</v>
      </c>
      <c r="J466" s="117">
        <v>-1.4767538478314442E-2</v>
      </c>
      <c r="K466" s="91"/>
      <c r="M466" s="18"/>
      <c r="O466" s="18"/>
      <c r="P466" s="26"/>
      <c r="Q466" s="26"/>
      <c r="R466" s="26"/>
      <c r="S466" s="26"/>
      <c r="T466" s="26"/>
      <c r="U466" s="26"/>
      <c r="V466" s="26"/>
      <c r="W466" s="108"/>
      <c r="X466" s="106"/>
    </row>
    <row r="467" spans="5:24" x14ac:dyDescent="0.2">
      <c r="E467" s="115">
        <v>41011</v>
      </c>
      <c r="F467" s="116">
        <v>1.4383498295147458E-2</v>
      </c>
      <c r="G467" s="116">
        <v>1.9936451607545029E-2</v>
      </c>
      <c r="H467" s="116">
        <v>-5.6580559209730742E-3</v>
      </c>
      <c r="I467" s="116">
        <v>1.1546671341578574E-2</v>
      </c>
      <c r="J467" s="117">
        <v>5.7528308624855669E-3</v>
      </c>
      <c r="K467" s="91"/>
      <c r="M467" s="18"/>
      <c r="O467" s="18"/>
      <c r="P467" s="26"/>
      <c r="Q467" s="26"/>
      <c r="R467" s="26"/>
      <c r="S467" s="26"/>
      <c r="T467" s="26"/>
      <c r="U467" s="26"/>
      <c r="V467" s="26"/>
      <c r="W467" s="108"/>
      <c r="X467" s="106"/>
    </row>
    <row r="468" spans="5:24" x14ac:dyDescent="0.2">
      <c r="E468" s="115">
        <v>41010</v>
      </c>
      <c r="F468" s="116">
        <v>1.2941118862277336E-2</v>
      </c>
      <c r="G468" s="116">
        <v>4.1635289806139838E-3</v>
      </c>
      <c r="H468" s="116">
        <v>3.9182070913809045E-4</v>
      </c>
      <c r="I468" s="116">
        <v>9.4512578082327839E-3</v>
      </c>
      <c r="J468" s="117">
        <v>2.8940344917649557E-2</v>
      </c>
      <c r="K468" s="91"/>
      <c r="M468" s="18"/>
      <c r="O468" s="18"/>
      <c r="P468" s="26"/>
      <c r="Q468" s="26"/>
      <c r="R468" s="26"/>
      <c r="S468" s="26"/>
      <c r="T468" s="26"/>
      <c r="U468" s="26"/>
      <c r="V468" s="26"/>
      <c r="W468" s="108"/>
      <c r="X468" s="106"/>
    </row>
    <row r="469" spans="5:24" x14ac:dyDescent="0.2">
      <c r="E469" s="115">
        <v>41009</v>
      </c>
      <c r="F469" s="116">
        <v>3.3075154353343949E-3</v>
      </c>
      <c r="G469" s="116">
        <v>-3.417448814878426E-3</v>
      </c>
      <c r="H469" s="116">
        <v>-3.1307433733767623E-3</v>
      </c>
      <c r="I469" s="116">
        <v>-4.1349633564331714E-3</v>
      </c>
      <c r="J469" s="117">
        <v>5.2927329121160915E-3</v>
      </c>
      <c r="K469" s="91"/>
      <c r="M469" s="18"/>
      <c r="O469" s="18"/>
      <c r="P469" s="26"/>
      <c r="Q469" s="26"/>
      <c r="R469" s="26"/>
      <c r="S469" s="26"/>
      <c r="T469" s="26"/>
      <c r="U469" s="26"/>
      <c r="V469" s="26"/>
      <c r="W469" s="108"/>
      <c r="X469" s="106"/>
    </row>
    <row r="470" spans="5:24" x14ac:dyDescent="0.2">
      <c r="E470" s="115">
        <v>41006</v>
      </c>
      <c r="F470" s="116">
        <v>1.1050684364928896E-3</v>
      </c>
      <c r="G470" s="116">
        <v>2.989669540113401E-3</v>
      </c>
      <c r="H470" s="116">
        <v>-1.4057426056539681E-3</v>
      </c>
      <c r="I470" s="116">
        <v>-1.527622367086159E-3</v>
      </c>
      <c r="J470" s="117">
        <v>3.4416419099619323E-2</v>
      </c>
      <c r="K470" s="91"/>
      <c r="M470" s="18"/>
      <c r="O470" s="18"/>
      <c r="P470" s="26"/>
      <c r="Q470" s="26"/>
      <c r="R470" s="26"/>
      <c r="S470" s="26"/>
      <c r="T470" s="26"/>
      <c r="U470" s="26"/>
      <c r="V470" s="26"/>
      <c r="W470" s="108"/>
      <c r="X470" s="106"/>
    </row>
    <row r="471" spans="5:24" x14ac:dyDescent="0.2">
      <c r="E471" s="115">
        <v>41005</v>
      </c>
      <c r="F471" s="116">
        <v>-2.2050931160511857E-2</v>
      </c>
      <c r="G471" s="116">
        <v>-1.3173306656009421E-2</v>
      </c>
      <c r="H471" s="116">
        <v>4.8502392091832429E-3</v>
      </c>
      <c r="I471" s="116">
        <v>-7.2814347394112213E-3</v>
      </c>
      <c r="J471" s="117">
        <v>-5.8190445908611037E-3</v>
      </c>
      <c r="K471" s="91"/>
      <c r="M471" s="18"/>
      <c r="O471" s="18"/>
      <c r="P471" s="26"/>
      <c r="Q471" s="26"/>
      <c r="R471" s="26"/>
      <c r="S471" s="26"/>
      <c r="T471" s="26"/>
      <c r="U471" s="26"/>
      <c r="V471" s="26"/>
      <c r="W471" s="108"/>
      <c r="X471" s="106"/>
    </row>
    <row r="472" spans="5:24" x14ac:dyDescent="0.2">
      <c r="E472" s="115">
        <v>41004</v>
      </c>
      <c r="F472" s="116">
        <v>1.041797948912266E-2</v>
      </c>
      <c r="G472" s="116">
        <v>6.2463401112926335E-3</v>
      </c>
      <c r="H472" s="116">
        <v>1.0984464458894405E-3</v>
      </c>
      <c r="I472" s="116">
        <v>1.0637198025319801E-2</v>
      </c>
      <c r="J472" s="117">
        <v>1.2708384325819442E-2</v>
      </c>
      <c r="K472" s="91"/>
      <c r="M472" s="18"/>
      <c r="O472" s="18"/>
      <c r="P472" s="26"/>
      <c r="Q472" s="26"/>
      <c r="R472" s="26"/>
      <c r="S472" s="26"/>
      <c r="T472" s="26"/>
      <c r="U472" s="26"/>
      <c r="V472" s="26"/>
      <c r="W472" s="108"/>
      <c r="X472" s="106"/>
    </row>
    <row r="473" spans="5:24" x14ac:dyDescent="0.2">
      <c r="E473" s="115">
        <v>41003</v>
      </c>
      <c r="F473" s="116">
        <v>-1.1858979131924519E-2</v>
      </c>
      <c r="G473" s="116">
        <v>-7.3919697175860773E-3</v>
      </c>
      <c r="H473" s="116">
        <v>-1.4904509314226191E-3</v>
      </c>
      <c r="I473" s="116">
        <v>-1.0100605965112069E-2</v>
      </c>
      <c r="J473" s="117">
        <v>-2.2219371583462662E-2</v>
      </c>
      <c r="K473" s="91"/>
      <c r="M473" s="18"/>
      <c r="O473" s="18"/>
      <c r="P473" s="26"/>
      <c r="Q473" s="26"/>
      <c r="R473" s="26"/>
      <c r="S473" s="26"/>
      <c r="T473" s="26"/>
      <c r="U473" s="26"/>
      <c r="V473" s="26"/>
      <c r="W473" s="108"/>
      <c r="X473" s="106"/>
    </row>
    <row r="474" spans="5:24" x14ac:dyDescent="0.2">
      <c r="E474" s="115">
        <v>41002</v>
      </c>
      <c r="F474" s="116">
        <v>1.0221284879364811E-2</v>
      </c>
      <c r="G474" s="116">
        <v>-8.5899053451905637E-3</v>
      </c>
      <c r="H474" s="116">
        <v>4.3205243178242965E-3</v>
      </c>
      <c r="I474" s="116">
        <v>-6.1797884623421562E-3</v>
      </c>
      <c r="J474" s="117">
        <v>3.3830112826414404E-4</v>
      </c>
      <c r="K474" s="91"/>
      <c r="M474" s="18"/>
      <c r="O474" s="18"/>
      <c r="P474" s="26"/>
      <c r="Q474" s="26"/>
      <c r="R474" s="26"/>
      <c r="S474" s="26"/>
      <c r="T474" s="26"/>
      <c r="U474" s="26"/>
      <c r="V474" s="26"/>
      <c r="W474" s="108"/>
      <c r="X474" s="106"/>
    </row>
    <row r="475" spans="5:24" x14ac:dyDescent="0.2">
      <c r="E475" s="115">
        <v>40999</v>
      </c>
      <c r="F475" s="116">
        <v>9.1332243914642661E-3</v>
      </c>
      <c r="G475" s="116">
        <v>1.4393231744945474E-2</v>
      </c>
      <c r="H475" s="116">
        <v>1.0605546266997255E-2</v>
      </c>
      <c r="I475" s="116">
        <v>6.6360451836472443E-3</v>
      </c>
      <c r="J475" s="117">
        <v>-2.0419227988976166E-2</v>
      </c>
      <c r="K475" s="91"/>
      <c r="M475" s="18"/>
      <c r="O475" s="18"/>
      <c r="P475" s="26"/>
      <c r="Q475" s="26"/>
      <c r="R475" s="26"/>
      <c r="S475" s="26"/>
      <c r="T475" s="26"/>
      <c r="U475" s="26"/>
      <c r="V475" s="26"/>
      <c r="W475" s="108"/>
      <c r="X475" s="106"/>
    </row>
    <row r="476" spans="5:24" x14ac:dyDescent="0.2">
      <c r="E476" s="115">
        <v>40998</v>
      </c>
      <c r="F476" s="116">
        <v>-5.2161256381647843E-3</v>
      </c>
      <c r="G476" s="116">
        <v>7.3285023979701071E-3</v>
      </c>
      <c r="H476" s="116">
        <v>-1.192840946834548E-3</v>
      </c>
      <c r="I476" s="116">
        <v>-7.4625441232518026E-3</v>
      </c>
      <c r="J476" s="117">
        <v>-2.4547154918420484E-2</v>
      </c>
      <c r="K476" s="91"/>
      <c r="M476" s="18"/>
      <c r="O476" s="18"/>
      <c r="P476" s="26"/>
      <c r="Q476" s="26"/>
      <c r="R476" s="26"/>
      <c r="S476" s="26"/>
      <c r="T476" s="26"/>
      <c r="U476" s="26"/>
      <c r="V476" s="26"/>
      <c r="W476" s="108"/>
      <c r="X476" s="106"/>
    </row>
    <row r="477" spans="5:24" x14ac:dyDescent="0.2">
      <c r="E477" s="115">
        <v>40997</v>
      </c>
      <c r="F477" s="116">
        <v>1.7308420527453176E-2</v>
      </c>
      <c r="G477" s="116">
        <v>1.104035609508916E-2</v>
      </c>
      <c r="H477" s="116">
        <v>1.4892303708129011E-2</v>
      </c>
      <c r="I477" s="116">
        <v>7.7041895291125855E-3</v>
      </c>
      <c r="J477" s="117">
        <v>1.8930037594407343E-2</v>
      </c>
      <c r="K477" s="91"/>
      <c r="M477" s="18"/>
      <c r="O477" s="18"/>
      <c r="P477" s="26"/>
      <c r="Q477" s="26"/>
      <c r="R477" s="26"/>
      <c r="S477" s="26"/>
      <c r="T477" s="26"/>
      <c r="U477" s="26"/>
      <c r="V477" s="26"/>
      <c r="W477" s="108"/>
      <c r="X477" s="106"/>
    </row>
    <row r="478" spans="5:24" x14ac:dyDescent="0.2">
      <c r="E478" s="115">
        <v>40996</v>
      </c>
      <c r="F478" s="116">
        <v>2.3395553163021037E-2</v>
      </c>
      <c r="G478" s="116">
        <v>1.6737850786767941E-2</v>
      </c>
      <c r="H478" s="116">
        <v>6.4740960396391595E-3</v>
      </c>
      <c r="I478" s="116">
        <v>1.5206936658935986E-2</v>
      </c>
      <c r="J478" s="117">
        <v>-2.3037910416211973E-3</v>
      </c>
      <c r="K478" s="91"/>
      <c r="M478" s="18"/>
      <c r="O478" s="18"/>
      <c r="P478" s="26"/>
      <c r="Q478" s="26"/>
      <c r="R478" s="26"/>
      <c r="S478" s="26"/>
      <c r="T478" s="26"/>
      <c r="U478" s="26"/>
      <c r="V478" s="26"/>
      <c r="W478" s="108"/>
      <c r="X478" s="106"/>
    </row>
    <row r="479" spans="5:24" x14ac:dyDescent="0.2">
      <c r="E479" s="115">
        <v>40995</v>
      </c>
      <c r="F479" s="116">
        <v>-4.5527113606163259E-3</v>
      </c>
      <c r="G479" s="116">
        <v>-7.3168019833671077E-3</v>
      </c>
      <c r="H479" s="116">
        <v>-9.7377561670075055E-4</v>
      </c>
      <c r="I479" s="116">
        <v>-2.4100268052920895E-3</v>
      </c>
      <c r="J479" s="117">
        <v>0</v>
      </c>
      <c r="K479" s="91"/>
      <c r="M479" s="18"/>
      <c r="O479" s="18"/>
      <c r="P479" s="26"/>
      <c r="Q479" s="26"/>
      <c r="R479" s="26"/>
      <c r="S479" s="26"/>
      <c r="T479" s="26"/>
      <c r="U479" s="26"/>
      <c r="V479" s="26"/>
      <c r="W479" s="108"/>
      <c r="X479" s="106"/>
    </row>
    <row r="480" spans="5:24" x14ac:dyDescent="0.2">
      <c r="E480" s="115">
        <v>40991</v>
      </c>
      <c r="F480" s="116">
        <v>-4.3437419005967559E-3</v>
      </c>
      <c r="G480" s="116">
        <v>-2.3906408353500446E-3</v>
      </c>
      <c r="H480" s="116">
        <v>-7.2734712937341404E-3</v>
      </c>
      <c r="I480" s="116">
        <v>-3.7465565166347977E-3</v>
      </c>
      <c r="J480" s="117">
        <v>7.2584737603508045E-3</v>
      </c>
      <c r="K480" s="91"/>
      <c r="M480" s="18"/>
      <c r="O480" s="18"/>
      <c r="P480" s="26"/>
      <c r="Q480" s="26"/>
      <c r="R480" s="26"/>
      <c r="S480" s="26"/>
      <c r="T480" s="26"/>
      <c r="U480" s="26"/>
      <c r="V480" s="26"/>
      <c r="W480" s="108"/>
      <c r="X480" s="106"/>
    </row>
    <row r="481" spans="5:24" x14ac:dyDescent="0.2">
      <c r="E481" s="115">
        <v>40990</v>
      </c>
      <c r="F481" s="116">
        <v>-5.5439646116091802E-3</v>
      </c>
      <c r="G481" s="116">
        <v>4.024177604248419E-3</v>
      </c>
      <c r="H481" s="116">
        <v>2.9838997396964243E-3</v>
      </c>
      <c r="I481" s="116">
        <v>-3.6380670547328207E-3</v>
      </c>
      <c r="J481" s="117">
        <v>-2.4207981821435149E-2</v>
      </c>
      <c r="K481" s="91"/>
      <c r="M481" s="18"/>
      <c r="O481" s="18"/>
      <c r="P481" s="26"/>
      <c r="Q481" s="26"/>
      <c r="R481" s="26"/>
      <c r="S481" s="26"/>
      <c r="T481" s="26"/>
      <c r="U481" s="26"/>
      <c r="V481" s="26"/>
      <c r="W481" s="108"/>
      <c r="X481" s="106"/>
    </row>
    <row r="482" spans="5:24" x14ac:dyDescent="0.2">
      <c r="E482" s="115">
        <v>40989</v>
      </c>
      <c r="F482" s="116">
        <v>7.6190949703545596E-3</v>
      </c>
      <c r="G482" s="116">
        <v>-6.4091946794928327E-3</v>
      </c>
      <c r="H482" s="116">
        <v>8.0621256230896079E-5</v>
      </c>
      <c r="I482" s="116">
        <v>-1.8073795424730008E-3</v>
      </c>
      <c r="J482" s="117">
        <v>-5.8009503732072585E-3</v>
      </c>
      <c r="K482" s="91"/>
      <c r="M482" s="18"/>
      <c r="O482" s="18"/>
      <c r="P482" s="26"/>
      <c r="Q482" s="26"/>
      <c r="R482" s="26"/>
      <c r="S482" s="26"/>
      <c r="T482" s="26"/>
      <c r="U482" s="26"/>
      <c r="V482" s="26"/>
      <c r="W482" s="108"/>
      <c r="X482" s="106"/>
    </row>
    <row r="483" spans="5:24" x14ac:dyDescent="0.2">
      <c r="E483" s="115">
        <v>40988</v>
      </c>
      <c r="F483" s="116">
        <v>-9.43731745581753E-5</v>
      </c>
      <c r="G483" s="116">
        <v>4.3334997294184805E-4</v>
      </c>
      <c r="H483" s="116">
        <v>-2.1782670740801628E-3</v>
      </c>
      <c r="I483" s="116">
        <v>6.0689262917251298E-3</v>
      </c>
      <c r="J483" s="117">
        <v>-6.7253037361459864E-3</v>
      </c>
      <c r="K483" s="91"/>
      <c r="M483" s="18"/>
      <c r="O483" s="18"/>
      <c r="P483" s="26"/>
      <c r="Q483" s="26"/>
      <c r="R483" s="26"/>
      <c r="S483" s="26"/>
      <c r="T483" s="26"/>
      <c r="U483" s="26"/>
      <c r="V483" s="26"/>
      <c r="W483" s="108"/>
      <c r="X483" s="106"/>
    </row>
    <row r="484" spans="5:24" x14ac:dyDescent="0.2">
      <c r="E484" s="115">
        <v>40985</v>
      </c>
      <c r="F484" s="116">
        <v>1.1335906968758123E-3</v>
      </c>
      <c r="G484" s="116">
        <v>9.7974358032199213E-3</v>
      </c>
      <c r="H484" s="116">
        <v>7.4421117468540165E-3</v>
      </c>
      <c r="I484" s="116">
        <v>-2.4407678060391652E-4</v>
      </c>
      <c r="J484" s="117">
        <v>-6.6804169159823488E-3</v>
      </c>
      <c r="K484" s="91"/>
      <c r="M484" s="18"/>
      <c r="O484" s="18"/>
      <c r="P484" s="26"/>
      <c r="Q484" s="26"/>
      <c r="R484" s="26"/>
      <c r="S484" s="26"/>
      <c r="T484" s="26"/>
      <c r="U484" s="26"/>
      <c r="V484" s="26"/>
      <c r="W484" s="108"/>
      <c r="X484" s="106"/>
    </row>
    <row r="485" spans="5:24" x14ac:dyDescent="0.2">
      <c r="E485" s="115">
        <v>40984</v>
      </c>
      <c r="F485" s="116">
        <v>-1.6057055936947353E-3</v>
      </c>
      <c r="G485" s="116">
        <v>1.5434140356359592E-2</v>
      </c>
      <c r="H485" s="116">
        <v>-2.9187770141520901E-3</v>
      </c>
      <c r="I485" s="116">
        <v>2.2932859430667388E-3</v>
      </c>
      <c r="J485" s="117">
        <v>3.3202023988331039E-2</v>
      </c>
      <c r="K485" s="91"/>
      <c r="M485" s="18"/>
      <c r="O485" s="18"/>
      <c r="P485" s="26"/>
      <c r="Q485" s="26"/>
      <c r="R485" s="26"/>
      <c r="S485" s="26"/>
      <c r="T485" s="26"/>
      <c r="U485" s="26"/>
      <c r="V485" s="26"/>
      <c r="W485" s="108"/>
      <c r="X485" s="106"/>
    </row>
    <row r="486" spans="5:24" x14ac:dyDescent="0.2">
      <c r="E486" s="115">
        <v>40983</v>
      </c>
      <c r="F486" s="116">
        <v>1.3203778261813279E-2</v>
      </c>
      <c r="G486" s="116">
        <v>7.2475386244493789E-3</v>
      </c>
      <c r="H486" s="116">
        <v>7.2901724372394347E-4</v>
      </c>
      <c r="I486" s="116">
        <v>1.05981650088231E-2</v>
      </c>
      <c r="J486" s="117">
        <v>2.8929758691974426E-2</v>
      </c>
      <c r="K486" s="91"/>
      <c r="M486" s="18"/>
      <c r="O486" s="18"/>
      <c r="P486" s="26"/>
      <c r="Q486" s="26"/>
      <c r="R486" s="26"/>
      <c r="S486" s="26"/>
      <c r="T486" s="26"/>
      <c r="U486" s="26"/>
      <c r="V486" s="26"/>
      <c r="W486" s="108"/>
      <c r="X486" s="106"/>
    </row>
    <row r="487" spans="5:24" x14ac:dyDescent="0.2">
      <c r="E487" s="115">
        <v>40982</v>
      </c>
      <c r="F487" s="116">
        <v>1.9894361370293802E-2</v>
      </c>
      <c r="G487" s="116">
        <v>5.4986675216871029E-3</v>
      </c>
      <c r="H487" s="116">
        <v>4.30309130499345E-3</v>
      </c>
      <c r="I487" s="116">
        <v>-2.9612626205418454E-3</v>
      </c>
      <c r="J487" s="117">
        <v>-1.0404579724356855E-2</v>
      </c>
      <c r="K487" s="91"/>
      <c r="M487" s="18"/>
      <c r="O487" s="18"/>
      <c r="P487" s="26"/>
      <c r="Q487" s="26"/>
      <c r="R487" s="26"/>
      <c r="S487" s="26"/>
      <c r="T487" s="26"/>
      <c r="U487" s="26"/>
      <c r="V487" s="26"/>
      <c r="W487" s="108"/>
      <c r="X487" s="106"/>
    </row>
    <row r="488" spans="5:24" x14ac:dyDescent="0.2">
      <c r="E488" s="115">
        <v>40981</v>
      </c>
      <c r="F488" s="116">
        <v>2.5394176958831913E-3</v>
      </c>
      <c r="G488" s="116">
        <v>3.2683862008689355E-3</v>
      </c>
      <c r="H488" s="116">
        <v>1.1045446197821917E-2</v>
      </c>
      <c r="I488" s="116">
        <v>5.0366644926509154E-3</v>
      </c>
      <c r="J488" s="117">
        <v>-1.983537825890732E-2</v>
      </c>
      <c r="K488" s="91"/>
      <c r="M488" s="18"/>
      <c r="O488" s="18"/>
      <c r="P488" s="26"/>
      <c r="Q488" s="26"/>
      <c r="R488" s="26"/>
      <c r="S488" s="26"/>
      <c r="T488" s="26"/>
      <c r="U488" s="26"/>
      <c r="V488" s="26"/>
      <c r="W488" s="108"/>
      <c r="X488" s="106"/>
    </row>
    <row r="489" spans="5:24" x14ac:dyDescent="0.2">
      <c r="E489" s="115">
        <v>40978</v>
      </c>
      <c r="F489" s="116">
        <v>1.0716221977734631E-2</v>
      </c>
      <c r="G489" s="116">
        <v>1.9263130167704038E-2</v>
      </c>
      <c r="H489" s="116">
        <v>1.3000516119012023E-2</v>
      </c>
      <c r="I489" s="116">
        <v>1.9449919716513962E-2</v>
      </c>
      <c r="J489" s="117">
        <v>2.3850012665772174E-2</v>
      </c>
      <c r="K489" s="91"/>
      <c r="M489" s="18"/>
      <c r="O489" s="18"/>
      <c r="P489" s="26"/>
      <c r="Q489" s="26"/>
      <c r="R489" s="26"/>
      <c r="S489" s="26"/>
      <c r="T489" s="26"/>
      <c r="U489" s="26"/>
      <c r="V489" s="26"/>
      <c r="W489" s="108"/>
      <c r="X489" s="106"/>
    </row>
    <row r="490" spans="5:24" x14ac:dyDescent="0.2">
      <c r="E490" s="115">
        <v>40977</v>
      </c>
      <c r="F490" s="116">
        <v>4.9443548034490122E-4</v>
      </c>
      <c r="G490" s="116">
        <v>-3.3316735272563422E-3</v>
      </c>
      <c r="H490" s="116">
        <v>2.8379192443270286E-3</v>
      </c>
      <c r="I490" s="116">
        <v>1.0690787711524515E-2</v>
      </c>
      <c r="J490" s="117">
        <v>-1.5632876352478807E-2</v>
      </c>
      <c r="K490" s="91"/>
      <c r="M490" s="18"/>
      <c r="O490" s="18"/>
      <c r="P490" s="26"/>
      <c r="Q490" s="26"/>
      <c r="R490" s="26"/>
      <c r="S490" s="26"/>
      <c r="T490" s="26"/>
      <c r="U490" s="26"/>
      <c r="V490" s="26"/>
      <c r="W490" s="108"/>
      <c r="X490" s="106"/>
    </row>
    <row r="491" spans="5:24" x14ac:dyDescent="0.2">
      <c r="E491" s="115">
        <v>40976</v>
      </c>
      <c r="F491" s="116">
        <v>8.9033638840267811E-4</v>
      </c>
      <c r="G491" s="116">
        <v>3.7921660835906687E-3</v>
      </c>
      <c r="H491" s="116">
        <v>1.024947565683486E-2</v>
      </c>
      <c r="I491" s="116">
        <v>1.6109466114784091E-2</v>
      </c>
      <c r="J491" s="117">
        <v>7.6196174977608529E-3</v>
      </c>
      <c r="K491" s="91"/>
      <c r="M491" s="18"/>
      <c r="O491" s="18"/>
      <c r="P491" s="26"/>
      <c r="Q491" s="26"/>
      <c r="R491" s="26"/>
      <c r="S491" s="26"/>
      <c r="T491" s="26"/>
      <c r="U491" s="26"/>
      <c r="V491" s="26"/>
      <c r="W491" s="108"/>
      <c r="X491" s="106"/>
    </row>
    <row r="492" spans="5:24" x14ac:dyDescent="0.2">
      <c r="E492" s="115">
        <v>40975</v>
      </c>
      <c r="F492" s="116">
        <v>-8.2800439558804537E-3</v>
      </c>
      <c r="G492" s="116">
        <v>-1.6557639020020123E-2</v>
      </c>
      <c r="H492" s="116">
        <v>1.0782606456862324E-2</v>
      </c>
      <c r="I492" s="116">
        <v>-1.7133059383478966E-3</v>
      </c>
      <c r="J492" s="117">
        <v>-4.6459530701873072E-2</v>
      </c>
      <c r="K492" s="91"/>
      <c r="M492" s="18"/>
      <c r="O492" s="18"/>
      <c r="P492" s="26"/>
      <c r="Q492" s="26"/>
      <c r="R492" s="26"/>
      <c r="S492" s="26"/>
      <c r="T492" s="26"/>
      <c r="U492" s="26"/>
      <c r="V492" s="26"/>
      <c r="W492" s="108"/>
      <c r="X492" s="106"/>
    </row>
    <row r="493" spans="5:24" x14ac:dyDescent="0.2">
      <c r="E493" s="115">
        <v>40974</v>
      </c>
      <c r="F493" s="116">
        <v>-1.1128421525830483E-2</v>
      </c>
      <c r="G493" s="116">
        <v>-1.9624996776435772E-2</v>
      </c>
      <c r="H493" s="116">
        <v>-2.5612138237830041E-4</v>
      </c>
      <c r="I493" s="116">
        <v>-2.2375731204213895E-2</v>
      </c>
      <c r="J493" s="117">
        <v>1.1173283570755616E-2</v>
      </c>
      <c r="K493" s="91"/>
      <c r="M493" s="18"/>
      <c r="O493" s="18"/>
      <c r="P493" s="26"/>
      <c r="Q493" s="26"/>
      <c r="R493" s="26"/>
      <c r="S493" s="26"/>
      <c r="T493" s="26"/>
      <c r="U493" s="26"/>
      <c r="V493" s="26"/>
      <c r="W493" s="108"/>
      <c r="X493" s="106"/>
    </row>
    <row r="494" spans="5:24" x14ac:dyDescent="0.2">
      <c r="E494" s="115">
        <v>40971</v>
      </c>
      <c r="F494" s="116">
        <v>1.476712496906297E-2</v>
      </c>
      <c r="G494" s="116">
        <v>3.4487918403485656E-3</v>
      </c>
      <c r="H494" s="116">
        <v>4.1903583530759972E-3</v>
      </c>
      <c r="I494" s="116">
        <v>-2.1498740140056976E-3</v>
      </c>
      <c r="J494" s="117">
        <v>9.029242362558039E-3</v>
      </c>
      <c r="K494" s="91"/>
      <c r="M494" s="18"/>
      <c r="O494" s="18"/>
      <c r="P494" s="26"/>
      <c r="Q494" s="26"/>
      <c r="R494" s="26"/>
      <c r="S494" s="26"/>
      <c r="T494" s="26"/>
      <c r="U494" s="26"/>
      <c r="V494" s="26"/>
      <c r="W494" s="108"/>
      <c r="X494" s="106"/>
    </row>
    <row r="495" spans="5:24" x14ac:dyDescent="0.2">
      <c r="E495" s="115">
        <v>40970</v>
      </c>
      <c r="F495" s="116">
        <v>7.4166609300914893E-3</v>
      </c>
      <c r="G495" s="116">
        <v>-1.6701966075537476E-3</v>
      </c>
      <c r="H495" s="116">
        <v>-1.5223379317420705E-2</v>
      </c>
      <c r="I495" s="116">
        <v>-8.9850782071689943E-3</v>
      </c>
      <c r="J495" s="117">
        <v>2.1612004935972356E-2</v>
      </c>
      <c r="K495" s="91"/>
      <c r="M495" s="18"/>
      <c r="O495" s="18"/>
      <c r="P495" s="26"/>
      <c r="Q495" s="26"/>
      <c r="R495" s="26"/>
      <c r="S495" s="26"/>
      <c r="T495" s="26"/>
      <c r="U495" s="26"/>
      <c r="V495" s="26"/>
      <c r="W495" s="108"/>
      <c r="X495" s="106"/>
    </row>
    <row r="496" spans="5:24" x14ac:dyDescent="0.2">
      <c r="E496" s="115">
        <v>40969</v>
      </c>
      <c r="F496" s="116">
        <v>2.18598811429326E-3</v>
      </c>
      <c r="G496" s="116">
        <v>-2.3334278623460924E-3</v>
      </c>
      <c r="H496" s="116">
        <v>-3.1179623846264342E-3</v>
      </c>
      <c r="I496" s="116">
        <v>5.5615376004585264E-5</v>
      </c>
      <c r="J496" s="117">
        <v>1.9385471893885359E-2</v>
      </c>
      <c r="K496" s="91"/>
      <c r="M496" s="18"/>
      <c r="O496" s="18"/>
      <c r="P496" s="26"/>
      <c r="Q496" s="26"/>
      <c r="R496" s="26"/>
      <c r="S496" s="26"/>
      <c r="T496" s="26"/>
      <c r="U496" s="26"/>
      <c r="V496" s="26"/>
      <c r="W496" s="108"/>
      <c r="X496" s="106"/>
    </row>
    <row r="497" spans="5:24" x14ac:dyDescent="0.2">
      <c r="E497" s="115">
        <v>40968</v>
      </c>
      <c r="F497" s="116">
        <v>3.8946209688761203E-2</v>
      </c>
      <c r="G497" s="116">
        <v>3.5931881315973135E-2</v>
      </c>
      <c r="H497" s="116">
        <v>1.4065507429374893E-2</v>
      </c>
      <c r="I497" s="116">
        <v>2.9707499876110478E-2</v>
      </c>
      <c r="J497" s="117">
        <v>1.8393195912516435E-2</v>
      </c>
      <c r="K497" s="91"/>
      <c r="M497" s="18"/>
      <c r="O497" s="18"/>
      <c r="P497" s="26"/>
      <c r="Q497" s="26"/>
      <c r="R497" s="26"/>
      <c r="S497" s="26"/>
      <c r="T497" s="26"/>
      <c r="U497" s="26"/>
      <c r="V497" s="26"/>
      <c r="W497" s="108"/>
      <c r="X497" s="106"/>
    </row>
    <row r="498" spans="5:24" x14ac:dyDescent="0.2">
      <c r="E498" s="115">
        <v>40967</v>
      </c>
      <c r="F498" s="116">
        <v>-2.272694072045031E-3</v>
      </c>
      <c r="G498" s="116">
        <v>-7.4504221256910478E-3</v>
      </c>
      <c r="H498" s="116">
        <v>1.1099763640905001E-3</v>
      </c>
      <c r="I498" s="116">
        <v>-1.0407534361672886E-2</v>
      </c>
      <c r="J498" s="117">
        <v>3.0984055949320587E-3</v>
      </c>
      <c r="K498" s="91"/>
      <c r="M498" s="18"/>
      <c r="O498" s="18"/>
      <c r="P498" s="26"/>
      <c r="Q498" s="26"/>
      <c r="R498" s="26"/>
      <c r="S498" s="26"/>
      <c r="T498" s="26"/>
      <c r="U498" s="26"/>
      <c r="V498" s="26"/>
      <c r="W498" s="108"/>
      <c r="X498" s="106"/>
    </row>
    <row r="499" spans="5:24" x14ac:dyDescent="0.2">
      <c r="E499" s="115">
        <v>40964</v>
      </c>
      <c r="F499" s="116">
        <v>1.5490733817542933E-3</v>
      </c>
      <c r="G499" s="116">
        <v>1.7142950971762163E-3</v>
      </c>
      <c r="H499" s="116">
        <v>-3.5815559318161647E-3</v>
      </c>
      <c r="I499" s="116">
        <v>-9.6396854209917452E-4</v>
      </c>
      <c r="J499" s="117">
        <v>1.1793384426318198E-2</v>
      </c>
      <c r="K499" s="91"/>
      <c r="M499" s="18"/>
      <c r="O499" s="18"/>
      <c r="P499" s="26"/>
      <c r="Q499" s="26"/>
      <c r="R499" s="26"/>
      <c r="S499" s="26"/>
      <c r="T499" s="26"/>
      <c r="U499" s="26"/>
      <c r="V499" s="26"/>
      <c r="W499" s="108"/>
      <c r="X499" s="106"/>
    </row>
    <row r="500" spans="5:24" x14ac:dyDescent="0.2">
      <c r="E500" s="115">
        <v>40963</v>
      </c>
      <c r="F500" s="116">
        <v>6.844444544853911E-3</v>
      </c>
      <c r="G500" s="116">
        <v>1.1505157155654174E-2</v>
      </c>
      <c r="H500" s="116">
        <v>1.1128775489245202E-2</v>
      </c>
      <c r="I500" s="116">
        <v>8.8095040115482477E-3</v>
      </c>
      <c r="J500" s="117">
        <v>4.1956690877424626E-3</v>
      </c>
      <c r="K500" s="91"/>
      <c r="M500" s="18"/>
      <c r="O500" s="18"/>
      <c r="P500" s="26"/>
      <c r="Q500" s="26"/>
      <c r="R500" s="26"/>
      <c r="S500" s="26"/>
      <c r="T500" s="26"/>
      <c r="U500" s="26"/>
      <c r="V500" s="26"/>
      <c r="W500" s="108"/>
      <c r="X500" s="106"/>
    </row>
    <row r="501" spans="5:24" x14ac:dyDescent="0.2">
      <c r="E501" s="115">
        <v>40962</v>
      </c>
      <c r="F501" s="116">
        <v>1.4781063304177057E-2</v>
      </c>
      <c r="G501" s="116">
        <v>2.4330074900475581E-3</v>
      </c>
      <c r="H501" s="116">
        <v>1.3678882519515341E-3</v>
      </c>
      <c r="I501" s="116">
        <v>5.3174777463806389E-3</v>
      </c>
      <c r="J501" s="117">
        <v>-1.5989053514060634E-2</v>
      </c>
      <c r="K501" s="91"/>
      <c r="M501" s="18"/>
      <c r="O501" s="18"/>
      <c r="P501" s="26"/>
      <c r="Q501" s="26"/>
      <c r="R501" s="26"/>
      <c r="S501" s="26"/>
      <c r="T501" s="26"/>
      <c r="U501" s="26"/>
      <c r="V501" s="26"/>
      <c r="W501" s="108"/>
      <c r="X501" s="106"/>
    </row>
    <row r="502" spans="5:24" x14ac:dyDescent="0.2">
      <c r="E502" s="115">
        <v>40961</v>
      </c>
      <c r="F502" s="116">
        <v>-2.2864775660781791E-2</v>
      </c>
      <c r="G502" s="116">
        <v>-1.8503259467856553E-2</v>
      </c>
      <c r="H502" s="116">
        <v>-6.5653472199869263E-3</v>
      </c>
      <c r="I502" s="116">
        <v>-1.5132529160603682E-2</v>
      </c>
      <c r="J502" s="117">
        <v>-4.3851691066507874E-2</v>
      </c>
      <c r="K502" s="91"/>
      <c r="M502" s="18"/>
      <c r="O502" s="18"/>
      <c r="P502" s="26"/>
      <c r="Q502" s="26"/>
      <c r="R502" s="26"/>
      <c r="S502" s="26"/>
      <c r="T502" s="26"/>
      <c r="U502" s="26"/>
      <c r="V502" s="26"/>
      <c r="W502" s="108"/>
      <c r="X502" s="106"/>
    </row>
    <row r="503" spans="5:24" x14ac:dyDescent="0.2">
      <c r="E503" s="115">
        <v>40960</v>
      </c>
      <c r="F503" s="116">
        <v>8.7082224239720951E-3</v>
      </c>
      <c r="G503" s="116">
        <v>1.1798040220650516E-2</v>
      </c>
      <c r="H503" s="116">
        <v>9.7353141447324848E-3</v>
      </c>
      <c r="I503" s="116">
        <v>7.8871622826003525E-3</v>
      </c>
      <c r="J503" s="117">
        <v>1.8318368125550006E-2</v>
      </c>
      <c r="K503" s="91"/>
      <c r="M503" s="18"/>
      <c r="O503" s="18"/>
      <c r="P503" s="26"/>
      <c r="Q503" s="26"/>
      <c r="R503" s="26"/>
      <c r="S503" s="26"/>
      <c r="T503" s="26"/>
      <c r="U503" s="26"/>
      <c r="V503" s="26"/>
      <c r="W503" s="108"/>
      <c r="X503" s="106"/>
    </row>
    <row r="504" spans="5:24" x14ac:dyDescent="0.2">
      <c r="E504" s="115">
        <v>40957</v>
      </c>
      <c r="F504" s="116">
        <v>-2.2881470541520105E-3</v>
      </c>
      <c r="G504" s="116">
        <v>8.679034254179048E-3</v>
      </c>
      <c r="H504" s="116">
        <v>-5.4770695712521829E-3</v>
      </c>
      <c r="I504" s="116">
        <v>5.0920498649738724E-3</v>
      </c>
      <c r="J504" s="117">
        <v>-1.0077747744392817E-3</v>
      </c>
      <c r="K504" s="91"/>
      <c r="M504" s="18"/>
      <c r="O504" s="18"/>
      <c r="P504" s="26"/>
      <c r="Q504" s="26"/>
      <c r="R504" s="26"/>
      <c r="S504" s="26"/>
      <c r="T504" s="26"/>
      <c r="U504" s="26"/>
      <c r="V504" s="26"/>
      <c r="W504" s="108"/>
      <c r="X504" s="106"/>
    </row>
    <row r="505" spans="5:24" x14ac:dyDescent="0.2">
      <c r="E505" s="115">
        <v>40956</v>
      </c>
      <c r="F505" s="116">
        <v>-1.9138468731134759E-2</v>
      </c>
      <c r="G505" s="116">
        <v>-1.3506837381618512E-2</v>
      </c>
      <c r="H505" s="116">
        <v>-1.2467828069740092E-2</v>
      </c>
      <c r="I505" s="116">
        <v>-1.5721537399142935E-2</v>
      </c>
      <c r="J505" s="117">
        <v>-5.6923514054966727E-3</v>
      </c>
      <c r="K505" s="91"/>
      <c r="M505" s="18"/>
      <c r="O505" s="18"/>
      <c r="P505" s="26"/>
      <c r="Q505" s="26"/>
      <c r="R505" s="26"/>
      <c r="S505" s="26"/>
      <c r="T505" s="26"/>
      <c r="U505" s="26"/>
      <c r="V505" s="26"/>
      <c r="W505" s="108"/>
      <c r="X505" s="106"/>
    </row>
    <row r="506" spans="5:24" x14ac:dyDescent="0.2">
      <c r="E506" s="115">
        <v>40955</v>
      </c>
      <c r="F506" s="116">
        <v>1.5198632270281126E-2</v>
      </c>
      <c r="G506" s="116">
        <v>1.1880876196814934E-2</v>
      </c>
      <c r="H506" s="116">
        <v>-4.5413025690243022E-3</v>
      </c>
      <c r="I506" s="116">
        <v>2.4869116020172388E-2</v>
      </c>
      <c r="J506" s="117">
        <v>3.0166823475468063E-2</v>
      </c>
      <c r="K506" s="91"/>
      <c r="M506" s="18"/>
      <c r="O506" s="18"/>
      <c r="P506" s="26"/>
      <c r="Q506" s="26"/>
      <c r="R506" s="26"/>
      <c r="S506" s="26"/>
      <c r="T506" s="26"/>
      <c r="U506" s="26"/>
      <c r="V506" s="26"/>
      <c r="W506" s="108"/>
      <c r="X506" s="106"/>
    </row>
    <row r="507" spans="5:24" x14ac:dyDescent="0.2">
      <c r="E507" s="115">
        <v>40954</v>
      </c>
      <c r="F507" s="116">
        <v>2.7804338353174262E-2</v>
      </c>
      <c r="G507" s="116">
        <v>1.5082077456268833E-2</v>
      </c>
      <c r="H507" s="116">
        <v>1.0543728683616629E-2</v>
      </c>
      <c r="I507" s="116">
        <v>1.2523792420212888E-2</v>
      </c>
      <c r="J507" s="117">
        <v>1.3773350495165754E-3</v>
      </c>
      <c r="K507" s="91"/>
      <c r="M507" s="18"/>
      <c r="O507" s="18"/>
      <c r="P507" s="26"/>
      <c r="Q507" s="26"/>
      <c r="R507" s="26"/>
      <c r="S507" s="26"/>
      <c r="T507" s="26"/>
      <c r="U507" s="26"/>
      <c r="V507" s="26"/>
      <c r="W507" s="108"/>
      <c r="X507" s="106"/>
    </row>
    <row r="508" spans="5:24" x14ac:dyDescent="0.2">
      <c r="E508" s="115">
        <v>40950</v>
      </c>
      <c r="F508" s="116">
        <v>3.0902683309578373E-3</v>
      </c>
      <c r="G508" s="116">
        <v>3.3296538072979727E-2</v>
      </c>
      <c r="H508" s="116">
        <v>1.0227554331486729E-2</v>
      </c>
      <c r="I508" s="116">
        <v>-1.0398474698729129E-3</v>
      </c>
      <c r="J508" s="117">
        <v>4.8721165656413629E-2</v>
      </c>
      <c r="K508" s="91"/>
      <c r="M508" s="18"/>
      <c r="O508" s="18"/>
      <c r="P508" s="26"/>
      <c r="Q508" s="26"/>
      <c r="R508" s="26"/>
      <c r="S508" s="26"/>
      <c r="T508" s="26"/>
      <c r="U508" s="26"/>
      <c r="V508" s="26"/>
      <c r="W508" s="108"/>
      <c r="X508" s="106"/>
    </row>
    <row r="509" spans="5:24" x14ac:dyDescent="0.2">
      <c r="E509" s="115">
        <v>40949</v>
      </c>
      <c r="F509" s="116">
        <v>-6.064900495600295E-3</v>
      </c>
      <c r="G509" s="116">
        <v>-1.4508810913575918E-2</v>
      </c>
      <c r="H509" s="116">
        <v>-6.9149079410301814E-3</v>
      </c>
      <c r="I509" s="116">
        <v>-1.4774547055015658E-3</v>
      </c>
      <c r="J509" s="117">
        <v>-1.4368198438792836E-2</v>
      </c>
      <c r="K509" s="91"/>
      <c r="M509" s="18"/>
      <c r="O509" s="18"/>
      <c r="P509" s="26"/>
      <c r="Q509" s="26"/>
      <c r="R509" s="26"/>
      <c r="S509" s="26"/>
      <c r="T509" s="26"/>
      <c r="U509" s="26"/>
      <c r="V509" s="26"/>
      <c r="W509" s="108"/>
      <c r="X509" s="106"/>
    </row>
    <row r="510" spans="5:24" x14ac:dyDescent="0.2">
      <c r="E510" s="115">
        <v>40948</v>
      </c>
      <c r="F510" s="116">
        <v>-7.6087479903932083E-3</v>
      </c>
      <c r="G510" s="116">
        <v>1.6215136065586024E-2</v>
      </c>
      <c r="H510" s="116">
        <v>4.5192155729622801E-3</v>
      </c>
      <c r="I510" s="116">
        <v>8.823838974627303E-3</v>
      </c>
      <c r="J510" s="117">
        <v>-1.099502463341333E-2</v>
      </c>
      <c r="K510" s="91"/>
      <c r="M510" s="18"/>
      <c r="O510" s="18"/>
      <c r="P510" s="26"/>
      <c r="Q510" s="26"/>
      <c r="R510" s="26"/>
      <c r="S510" s="26"/>
      <c r="T510" s="26"/>
      <c r="U510" s="26"/>
      <c r="V510" s="26"/>
      <c r="W510" s="108"/>
      <c r="X510" s="106"/>
    </row>
    <row r="511" spans="5:24" x14ac:dyDescent="0.2">
      <c r="E511" s="115">
        <v>40947</v>
      </c>
      <c r="F511" s="116">
        <v>-2.1060071869069484E-4</v>
      </c>
      <c r="G511" s="116">
        <v>1.6234473875652636E-2</v>
      </c>
      <c r="H511" s="116">
        <v>8.2382630256469646E-3</v>
      </c>
      <c r="I511" s="116">
        <v>-6.8046044019037417E-3</v>
      </c>
      <c r="J511" s="117">
        <v>-3.2956823877844217E-2</v>
      </c>
      <c r="K511" s="91"/>
      <c r="M511" s="18"/>
      <c r="O511" s="18"/>
      <c r="P511" s="26"/>
      <c r="Q511" s="26"/>
      <c r="R511" s="26"/>
      <c r="S511" s="26"/>
      <c r="T511" s="26"/>
      <c r="U511" s="26"/>
      <c r="V511" s="26"/>
      <c r="W511" s="108"/>
      <c r="X511" s="106"/>
    </row>
    <row r="512" spans="5:24" x14ac:dyDescent="0.2">
      <c r="E512" s="115">
        <v>40946</v>
      </c>
      <c r="F512" s="116">
        <v>1.0474821188205224E-2</v>
      </c>
      <c r="G512" s="116">
        <v>-2.5826050676642683E-2</v>
      </c>
      <c r="H512" s="116">
        <v>5.6166363103643743E-3</v>
      </c>
      <c r="I512" s="116">
        <v>-1.2149762556464317E-3</v>
      </c>
      <c r="J512" s="117">
        <v>-1.7887218184349102E-2</v>
      </c>
      <c r="K512" s="91"/>
      <c r="M512" s="18"/>
      <c r="O512" s="18"/>
      <c r="P512" s="26"/>
      <c r="Q512" s="26"/>
      <c r="R512" s="26"/>
      <c r="S512" s="26"/>
      <c r="T512" s="26"/>
      <c r="U512" s="26"/>
      <c r="V512" s="26"/>
      <c r="W512" s="108"/>
      <c r="X512" s="106"/>
    </row>
    <row r="513" spans="2:24" x14ac:dyDescent="0.2">
      <c r="E513" s="115">
        <v>40943</v>
      </c>
      <c r="F513" s="116">
        <v>-2.7071381652496843E-2</v>
      </c>
      <c r="G513" s="116">
        <v>-4.2232398851206297E-2</v>
      </c>
      <c r="H513" s="116">
        <v>-4.4572196780839554E-2</v>
      </c>
      <c r="I513" s="116">
        <v>-3.5129156806097857E-2</v>
      </c>
      <c r="J513" s="117">
        <v>-4.9122206671419755E-3</v>
      </c>
      <c r="K513" s="91"/>
      <c r="M513" s="18"/>
      <c r="O513" s="18"/>
      <c r="P513" s="26"/>
      <c r="Q513" s="26"/>
      <c r="R513" s="26"/>
      <c r="S513" s="26"/>
      <c r="T513" s="26"/>
      <c r="U513" s="26"/>
      <c r="V513" s="26"/>
      <c r="W513" s="108"/>
      <c r="X513" s="106"/>
    </row>
    <row r="514" spans="2:24" x14ac:dyDescent="0.2">
      <c r="E514" s="115">
        <v>40942</v>
      </c>
      <c r="F514" s="116">
        <v>8.0031038759627113E-3</v>
      </c>
      <c r="G514" s="116">
        <v>-1.6202305234671913E-3</v>
      </c>
      <c r="H514" s="116">
        <v>-6.6907118166191519E-3</v>
      </c>
      <c r="I514" s="116">
        <v>-2.6399483872907321E-2</v>
      </c>
      <c r="J514" s="117">
        <v>3.1527413446846828E-2</v>
      </c>
      <c r="K514" s="91"/>
      <c r="M514" s="18"/>
      <c r="O514" s="18"/>
      <c r="P514" s="26"/>
      <c r="Q514" s="26"/>
      <c r="R514" s="26"/>
      <c r="S514" s="26"/>
      <c r="T514" s="26"/>
      <c r="U514" s="26"/>
      <c r="V514" s="26"/>
      <c r="W514" s="108"/>
      <c r="X514" s="106"/>
    </row>
    <row r="515" spans="2:24" x14ac:dyDescent="0.2">
      <c r="E515" s="115">
        <v>40941</v>
      </c>
      <c r="F515" s="116">
        <v>1.959910915049945E-2</v>
      </c>
      <c r="G515" s="116">
        <v>6.2644781670603677E-3</v>
      </c>
      <c r="H515" s="116">
        <v>-2.0210884103988802E-2</v>
      </c>
      <c r="I515" s="116">
        <v>-5.0560528296281257E-2</v>
      </c>
      <c r="J515" s="117">
        <v>2.1814033262894831E-2</v>
      </c>
      <c r="K515" s="91"/>
      <c r="M515" s="18"/>
      <c r="O515" s="18"/>
      <c r="P515" s="26"/>
      <c r="Q515" s="26"/>
      <c r="R515" s="26"/>
      <c r="S515" s="26"/>
      <c r="T515" s="26"/>
      <c r="U515" s="26"/>
      <c r="V515" s="26"/>
      <c r="W515" s="108"/>
      <c r="X515" s="106"/>
    </row>
    <row r="516" spans="2:24" x14ac:dyDescent="0.2">
      <c r="E516" s="118">
        <v>40940</v>
      </c>
      <c r="F516" s="119">
        <v>-2.0429117615248772E-2</v>
      </c>
      <c r="G516" s="119">
        <v>-3.0937443597998594E-2</v>
      </c>
      <c r="H516" s="119">
        <v>-5.3106728624952694E-3</v>
      </c>
      <c r="I516" s="119">
        <v>1.6681920231201193E-2</v>
      </c>
      <c r="J516" s="120">
        <v>-8.8331455625350386E-2</v>
      </c>
      <c r="K516" s="91"/>
      <c r="M516" s="18"/>
      <c r="O516" s="18"/>
      <c r="P516" s="26"/>
      <c r="Q516" s="26"/>
      <c r="R516" s="26"/>
      <c r="S516" s="26"/>
      <c r="T516" s="26"/>
      <c r="U516" s="26"/>
      <c r="V516" s="26"/>
      <c r="W516" s="108"/>
      <c r="X516" s="106"/>
    </row>
    <row r="517" spans="2:24" x14ac:dyDescent="0.2">
      <c r="B517" s="12"/>
      <c r="C517" s="18"/>
      <c r="D517" s="18"/>
      <c r="E517" s="18"/>
      <c r="F517" s="18"/>
      <c r="G517" s="18"/>
      <c r="H517" s="91"/>
      <c r="I517" s="91"/>
      <c r="J517" s="91"/>
      <c r="K517" s="102"/>
      <c r="M517" s="18"/>
      <c r="P517" s="91"/>
      <c r="Q517" s="91"/>
      <c r="R517" s="91"/>
      <c r="S517" s="91"/>
      <c r="T517" s="91"/>
      <c r="U517" s="91"/>
      <c r="V517" s="91"/>
      <c r="W517" s="91"/>
      <c r="X517" s="106"/>
    </row>
    <row r="518" spans="2:24" x14ac:dyDescent="0.2">
      <c r="B518" s="12"/>
      <c r="C518" s="18"/>
      <c r="D518" s="18"/>
      <c r="E518" s="18"/>
      <c r="F518" s="18"/>
      <c r="G518" s="18"/>
      <c r="H518" s="91"/>
      <c r="I518" s="91"/>
      <c r="J518" s="91"/>
      <c r="K518" s="102"/>
      <c r="M518" s="18"/>
      <c r="P518" s="91"/>
      <c r="Q518" s="91"/>
      <c r="R518" s="91"/>
      <c r="S518" s="91"/>
      <c r="T518" s="91"/>
      <c r="U518" s="91"/>
      <c r="V518" s="91"/>
      <c r="W518" s="91"/>
      <c r="X518" s="106"/>
    </row>
    <row r="519" spans="2:24" x14ac:dyDescent="0.2">
      <c r="B519" s="12"/>
      <c r="C519" s="18"/>
      <c r="D519" s="18"/>
      <c r="E519" s="18"/>
      <c r="F519" s="18"/>
      <c r="G519" s="18"/>
      <c r="H519" s="91"/>
      <c r="I519" s="91"/>
      <c r="J519" s="91"/>
      <c r="K519" s="102"/>
      <c r="M519" s="18"/>
      <c r="P519" s="91"/>
      <c r="Q519" s="91"/>
      <c r="R519" s="91"/>
      <c r="S519" s="91"/>
      <c r="T519" s="91"/>
      <c r="U519" s="91"/>
      <c r="V519" s="91"/>
      <c r="W519" s="91"/>
      <c r="X519" s="106"/>
    </row>
    <row r="520" spans="2:24" x14ac:dyDescent="0.2">
      <c r="B520" s="12"/>
      <c r="C520" s="18"/>
      <c r="D520" s="18"/>
      <c r="E520" s="18"/>
      <c r="F520" s="18"/>
      <c r="G520" s="18"/>
      <c r="H520" s="18"/>
      <c r="I520" s="18"/>
      <c r="J520" s="18"/>
      <c r="M520" s="18"/>
      <c r="P520" s="91"/>
      <c r="Q520" s="91"/>
      <c r="R520" s="91"/>
      <c r="S520" s="91"/>
      <c r="T520" s="91"/>
      <c r="U520" s="91"/>
      <c r="V520" s="91"/>
      <c r="W520" s="91"/>
      <c r="X520" s="106"/>
    </row>
    <row r="521" spans="2:24" x14ac:dyDescent="0.2">
      <c r="B521" s="12"/>
      <c r="C521" s="18"/>
      <c r="D521" s="18"/>
      <c r="E521" s="18"/>
      <c r="F521" s="18"/>
      <c r="G521" s="18"/>
      <c r="H521" s="18"/>
      <c r="I521" s="18"/>
      <c r="J521" s="18"/>
      <c r="M521" s="18"/>
      <c r="P521" s="91"/>
      <c r="Q521" s="91"/>
      <c r="R521" s="91"/>
      <c r="S521" s="91"/>
      <c r="T521" s="91"/>
      <c r="U521" s="91"/>
      <c r="V521" s="91"/>
      <c r="W521" s="91"/>
      <c r="X521" s="106"/>
    </row>
    <row r="522" spans="2:24" x14ac:dyDescent="0.2">
      <c r="B522" s="12"/>
      <c r="C522" s="18"/>
      <c r="D522" s="18"/>
      <c r="E522" s="18"/>
      <c r="F522" s="18"/>
      <c r="G522" s="18"/>
      <c r="H522" s="18"/>
      <c r="I522" s="18"/>
      <c r="J522" s="18"/>
      <c r="M522" s="18"/>
      <c r="P522" s="91"/>
      <c r="Q522" s="91"/>
      <c r="R522" s="91"/>
      <c r="S522" s="91"/>
      <c r="T522" s="91"/>
      <c r="U522" s="91"/>
      <c r="V522" s="91"/>
      <c r="W522" s="91"/>
      <c r="X522" s="106"/>
    </row>
    <row r="523" spans="2:24" x14ac:dyDescent="0.2">
      <c r="B523" s="12"/>
      <c r="C523" s="18"/>
      <c r="D523" s="18"/>
      <c r="E523" s="18"/>
      <c r="F523" s="18"/>
      <c r="G523" s="18"/>
      <c r="H523" s="18"/>
      <c r="I523" s="18"/>
      <c r="J523" s="18"/>
      <c r="M523" s="18"/>
      <c r="P523" s="91"/>
      <c r="Q523" s="91"/>
      <c r="R523" s="91"/>
      <c r="S523" s="91"/>
      <c r="T523" s="91"/>
      <c r="U523" s="91"/>
      <c r="V523" s="91"/>
      <c r="W523" s="91"/>
      <c r="X523" s="106"/>
    </row>
    <row r="524" spans="2:24" x14ac:dyDescent="0.2">
      <c r="B524" s="12"/>
      <c r="C524" s="18"/>
      <c r="D524" s="18"/>
      <c r="E524" s="18"/>
      <c r="F524" s="18"/>
      <c r="G524" s="18"/>
      <c r="H524" s="18"/>
      <c r="I524" s="18"/>
      <c r="J524" s="18"/>
      <c r="M524" s="18"/>
      <c r="P524" s="91"/>
      <c r="Q524" s="91"/>
      <c r="R524" s="91"/>
      <c r="S524" s="91"/>
      <c r="T524" s="91"/>
      <c r="U524" s="91"/>
      <c r="V524" s="91"/>
      <c r="W524" s="91"/>
      <c r="X524" s="106"/>
    </row>
    <row r="525" spans="2:24" x14ac:dyDescent="0.2">
      <c r="B525" s="12"/>
      <c r="C525" s="18"/>
      <c r="D525" s="18"/>
      <c r="E525" s="18"/>
      <c r="F525" s="18"/>
      <c r="G525" s="18"/>
      <c r="H525" s="18"/>
      <c r="I525" s="18"/>
      <c r="J525" s="18"/>
      <c r="M525" s="18"/>
      <c r="P525" s="91"/>
      <c r="Q525" s="91"/>
      <c r="R525" s="91"/>
      <c r="S525" s="91"/>
      <c r="T525" s="91"/>
      <c r="U525" s="91"/>
      <c r="V525" s="91"/>
      <c r="W525" s="91"/>
      <c r="X525" s="106"/>
    </row>
    <row r="526" spans="2:24" x14ac:dyDescent="0.2">
      <c r="B526" s="12"/>
      <c r="C526" s="18"/>
      <c r="D526" s="18"/>
      <c r="E526" s="18"/>
      <c r="F526" s="18"/>
      <c r="G526" s="18"/>
      <c r="H526" s="18"/>
      <c r="I526" s="18"/>
      <c r="J526" s="18"/>
      <c r="M526" s="18"/>
      <c r="P526" s="91"/>
      <c r="Q526" s="91"/>
      <c r="R526" s="91"/>
      <c r="S526" s="91"/>
      <c r="T526" s="91"/>
      <c r="U526" s="91"/>
      <c r="V526" s="91"/>
      <c r="W526" s="91"/>
      <c r="X526" s="106"/>
    </row>
    <row r="527" spans="2:24" x14ac:dyDescent="0.2">
      <c r="B527" s="12"/>
      <c r="C527" s="18"/>
      <c r="D527" s="18"/>
      <c r="E527" s="18"/>
      <c r="F527" s="18"/>
      <c r="G527" s="18"/>
      <c r="H527" s="18"/>
      <c r="I527" s="18"/>
      <c r="J527" s="18"/>
      <c r="M527" s="18"/>
      <c r="P527" s="91"/>
      <c r="Q527" s="91"/>
      <c r="R527" s="91"/>
      <c r="S527" s="91"/>
      <c r="T527" s="91"/>
      <c r="U527" s="91"/>
      <c r="V527" s="91"/>
      <c r="W527" s="91"/>
      <c r="X527" s="106"/>
    </row>
    <row r="528" spans="2:24" x14ac:dyDescent="0.2">
      <c r="B528" s="12"/>
      <c r="C528" s="18"/>
      <c r="D528" s="18"/>
      <c r="E528" s="18"/>
      <c r="F528" s="18"/>
      <c r="G528" s="18"/>
      <c r="H528" s="18"/>
      <c r="I528" s="18"/>
      <c r="J528" s="18"/>
      <c r="M528" s="18"/>
      <c r="P528" s="91"/>
      <c r="Q528" s="91"/>
      <c r="R528" s="91"/>
      <c r="S528" s="91"/>
      <c r="T528" s="91"/>
      <c r="U528" s="91"/>
      <c r="V528" s="91"/>
      <c r="W528" s="91"/>
      <c r="X528" s="106"/>
    </row>
    <row r="529" spans="2:24" x14ac:dyDescent="0.2">
      <c r="B529" s="12"/>
      <c r="C529" s="18"/>
      <c r="D529" s="18"/>
      <c r="E529" s="18"/>
      <c r="F529" s="18"/>
      <c r="G529" s="18"/>
      <c r="H529" s="18"/>
      <c r="I529" s="18"/>
      <c r="J529" s="18"/>
      <c r="M529" s="18"/>
      <c r="P529" s="91"/>
      <c r="Q529" s="91"/>
      <c r="R529" s="91"/>
      <c r="S529" s="91"/>
      <c r="T529" s="91"/>
      <c r="U529" s="91"/>
      <c r="V529" s="91"/>
      <c r="W529" s="91"/>
      <c r="X529" s="106"/>
    </row>
    <row r="530" spans="2:24" x14ac:dyDescent="0.2">
      <c r="B530" s="12"/>
      <c r="C530" s="18"/>
      <c r="D530" s="18"/>
      <c r="E530" s="18"/>
      <c r="F530" s="18"/>
      <c r="G530" s="18"/>
      <c r="H530" s="18"/>
      <c r="I530" s="18"/>
      <c r="J530" s="18"/>
      <c r="M530" s="18"/>
      <c r="P530" s="91"/>
      <c r="Q530" s="91"/>
      <c r="R530" s="91"/>
      <c r="S530" s="91"/>
      <c r="T530" s="91"/>
      <c r="U530" s="91"/>
      <c r="V530" s="91"/>
      <c r="W530" s="91"/>
      <c r="X530" s="106"/>
    </row>
    <row r="531" spans="2:24" x14ac:dyDescent="0.2">
      <c r="B531" s="12"/>
      <c r="C531" s="18"/>
      <c r="D531" s="18"/>
      <c r="E531" s="18"/>
      <c r="F531" s="18"/>
      <c r="G531" s="18"/>
      <c r="H531" s="18"/>
      <c r="I531" s="18"/>
      <c r="J531" s="18"/>
      <c r="M531" s="18"/>
      <c r="P531" s="91"/>
      <c r="Q531" s="91"/>
      <c r="R531" s="91"/>
      <c r="S531" s="91"/>
      <c r="T531" s="91"/>
      <c r="U531" s="91"/>
      <c r="V531" s="91"/>
      <c r="W531" s="91"/>
      <c r="X531" s="106"/>
    </row>
    <row r="532" spans="2:24" x14ac:dyDescent="0.2">
      <c r="B532" s="12"/>
      <c r="C532" s="18"/>
      <c r="D532" s="18"/>
      <c r="E532" s="18"/>
      <c r="F532" s="18"/>
      <c r="G532" s="18"/>
      <c r="H532" s="18"/>
      <c r="I532" s="18"/>
      <c r="J532" s="18"/>
      <c r="M532" s="18"/>
      <c r="P532" s="91"/>
      <c r="Q532" s="91"/>
      <c r="R532" s="91"/>
      <c r="S532" s="91"/>
      <c r="T532" s="91"/>
      <c r="U532" s="91"/>
      <c r="V532" s="91"/>
      <c r="W532" s="91"/>
      <c r="X532" s="106"/>
    </row>
    <row r="533" spans="2:24" x14ac:dyDescent="0.2">
      <c r="B533" s="12"/>
      <c r="C533" s="18"/>
      <c r="D533" s="18"/>
      <c r="E533" s="18"/>
      <c r="F533" s="18"/>
      <c r="G533" s="18"/>
      <c r="H533" s="18"/>
      <c r="I533" s="18"/>
      <c r="J533" s="18"/>
      <c r="M533" s="18"/>
      <c r="P533" s="91"/>
      <c r="Q533" s="91"/>
      <c r="R533" s="91"/>
      <c r="S533" s="91"/>
      <c r="T533" s="91"/>
      <c r="U533" s="91"/>
      <c r="V533" s="91"/>
      <c r="W533" s="91"/>
      <c r="X533" s="106"/>
    </row>
    <row r="534" spans="2:24" x14ac:dyDescent="0.2">
      <c r="B534" s="12"/>
      <c r="C534" s="18"/>
      <c r="D534" s="18"/>
      <c r="E534" s="18"/>
      <c r="F534" s="18"/>
      <c r="G534" s="18"/>
      <c r="H534" s="18"/>
      <c r="I534" s="18"/>
      <c r="J534" s="18"/>
      <c r="M534" s="18"/>
      <c r="P534" s="91"/>
      <c r="Q534" s="91"/>
      <c r="R534" s="91"/>
      <c r="S534" s="91"/>
      <c r="T534" s="91"/>
      <c r="U534" s="91"/>
      <c r="V534" s="91"/>
      <c r="W534" s="91"/>
      <c r="X534" s="106"/>
    </row>
    <row r="535" spans="2:24" x14ac:dyDescent="0.2">
      <c r="B535" s="12"/>
      <c r="C535" s="18"/>
      <c r="D535" s="18"/>
      <c r="E535" s="18"/>
      <c r="F535" s="18"/>
      <c r="G535" s="18"/>
      <c r="H535" s="18"/>
      <c r="I535" s="18"/>
      <c r="J535" s="18"/>
      <c r="M535" s="18"/>
      <c r="P535" s="91"/>
      <c r="Q535" s="91"/>
      <c r="R535" s="91"/>
      <c r="S535" s="91"/>
      <c r="T535" s="91"/>
      <c r="U535" s="91"/>
      <c r="V535" s="91"/>
      <c r="W535" s="91"/>
      <c r="X535" s="106"/>
    </row>
    <row r="536" spans="2:24" x14ac:dyDescent="0.2">
      <c r="B536" s="12"/>
      <c r="C536" s="18"/>
      <c r="D536" s="18"/>
      <c r="E536" s="18"/>
      <c r="F536" s="18"/>
      <c r="G536" s="18"/>
      <c r="H536" s="18"/>
      <c r="I536" s="18"/>
      <c r="J536" s="18"/>
      <c r="M536" s="18"/>
      <c r="P536" s="91"/>
      <c r="Q536" s="91"/>
      <c r="R536" s="91"/>
      <c r="S536" s="91"/>
      <c r="T536" s="91"/>
      <c r="U536" s="91"/>
      <c r="V536" s="91"/>
      <c r="W536" s="91"/>
      <c r="X536" s="106"/>
    </row>
    <row r="537" spans="2:24" x14ac:dyDescent="0.2">
      <c r="B537" s="12"/>
      <c r="C537" s="18"/>
      <c r="D537" s="18"/>
      <c r="E537" s="18"/>
      <c r="F537" s="18"/>
      <c r="G537" s="18"/>
      <c r="H537" s="18"/>
      <c r="I537" s="18"/>
      <c r="J537" s="18"/>
      <c r="M537" s="18"/>
      <c r="P537" s="91"/>
      <c r="Q537" s="91"/>
      <c r="R537" s="91"/>
      <c r="S537" s="91"/>
      <c r="T537" s="91"/>
      <c r="U537" s="91"/>
      <c r="V537" s="91"/>
      <c r="W537" s="91"/>
      <c r="X537" s="106"/>
    </row>
    <row r="538" spans="2:24" x14ac:dyDescent="0.2">
      <c r="B538" s="12"/>
      <c r="C538" s="18"/>
      <c r="D538" s="18"/>
      <c r="E538" s="18"/>
      <c r="F538" s="18"/>
      <c r="G538" s="18"/>
      <c r="H538" s="18"/>
      <c r="I538" s="18"/>
      <c r="J538" s="18"/>
      <c r="M538" s="18"/>
      <c r="P538" s="91"/>
      <c r="Q538" s="91"/>
      <c r="R538" s="91"/>
      <c r="S538" s="91"/>
      <c r="T538" s="91"/>
      <c r="U538" s="91"/>
      <c r="V538" s="91"/>
      <c r="W538" s="91"/>
      <c r="X538" s="106"/>
    </row>
    <row r="539" spans="2:24" x14ac:dyDescent="0.2">
      <c r="B539" s="12"/>
      <c r="C539" s="18"/>
      <c r="D539" s="18"/>
      <c r="E539" s="18"/>
      <c r="F539" s="18"/>
      <c r="G539" s="18"/>
      <c r="H539" s="18"/>
      <c r="I539" s="18"/>
      <c r="J539" s="18"/>
      <c r="M539" s="18"/>
      <c r="P539" s="91"/>
      <c r="Q539" s="91"/>
      <c r="R539" s="91"/>
      <c r="S539" s="91"/>
      <c r="T539" s="91"/>
      <c r="U539" s="91"/>
      <c r="V539" s="91"/>
      <c r="W539" s="91"/>
      <c r="X539" s="106"/>
    </row>
    <row r="540" spans="2:24" x14ac:dyDescent="0.2">
      <c r="B540" s="12"/>
      <c r="C540" s="18"/>
      <c r="D540" s="18"/>
      <c r="E540" s="18"/>
      <c r="F540" s="18"/>
      <c r="G540" s="18"/>
      <c r="H540" s="18"/>
      <c r="I540" s="18"/>
      <c r="J540" s="18"/>
      <c r="M540" s="18"/>
      <c r="P540" s="91"/>
      <c r="Q540" s="91"/>
      <c r="R540" s="91"/>
      <c r="S540" s="91"/>
      <c r="T540" s="91"/>
      <c r="U540" s="91"/>
      <c r="V540" s="91"/>
      <c r="W540" s="91"/>
      <c r="X540" s="106"/>
    </row>
    <row r="541" spans="2:24" x14ac:dyDescent="0.2">
      <c r="B541" s="12"/>
      <c r="C541" s="18"/>
      <c r="D541" s="18"/>
      <c r="E541" s="18"/>
      <c r="F541" s="18"/>
      <c r="G541" s="18"/>
      <c r="H541" s="18"/>
      <c r="I541" s="18"/>
      <c r="J541" s="18"/>
      <c r="M541" s="18"/>
      <c r="P541" s="91"/>
      <c r="Q541" s="91"/>
      <c r="R541" s="91"/>
      <c r="S541" s="91"/>
      <c r="T541" s="91"/>
      <c r="U541" s="91"/>
      <c r="V541" s="91"/>
      <c r="W541" s="91"/>
      <c r="X541" s="106"/>
    </row>
    <row r="542" spans="2:24" x14ac:dyDescent="0.2">
      <c r="B542" s="12"/>
      <c r="C542" s="18"/>
      <c r="D542" s="18"/>
      <c r="E542" s="18"/>
      <c r="F542" s="18"/>
      <c r="G542" s="18"/>
      <c r="H542" s="18"/>
      <c r="I542" s="18"/>
      <c r="J542" s="18"/>
      <c r="M542" s="18"/>
      <c r="P542" s="91"/>
      <c r="Q542" s="91"/>
      <c r="R542" s="91"/>
      <c r="S542" s="91"/>
      <c r="T542" s="91"/>
      <c r="U542" s="91"/>
      <c r="V542" s="91"/>
      <c r="W542" s="91"/>
      <c r="X542" s="106"/>
    </row>
    <row r="543" spans="2:24" x14ac:dyDescent="0.2">
      <c r="B543" s="12"/>
      <c r="C543" s="18"/>
      <c r="D543" s="18"/>
      <c r="E543" s="18"/>
      <c r="F543" s="18"/>
      <c r="G543" s="18"/>
      <c r="H543" s="18"/>
      <c r="I543" s="18"/>
      <c r="J543" s="18"/>
      <c r="M543" s="18"/>
      <c r="P543" s="91"/>
      <c r="Q543" s="91"/>
      <c r="R543" s="91"/>
      <c r="S543" s="91"/>
      <c r="T543" s="91"/>
      <c r="U543" s="91"/>
      <c r="V543" s="91"/>
      <c r="W543" s="91"/>
      <c r="X543" s="106"/>
    </row>
    <row r="544" spans="2:24" x14ac:dyDescent="0.2">
      <c r="B544" s="12"/>
      <c r="C544" s="18"/>
      <c r="D544" s="18"/>
      <c r="E544" s="18"/>
      <c r="F544" s="18"/>
      <c r="G544" s="18"/>
      <c r="H544" s="18"/>
      <c r="I544" s="18"/>
      <c r="J544" s="18"/>
      <c r="M544" s="18"/>
      <c r="P544" s="91"/>
      <c r="Q544" s="91"/>
      <c r="R544" s="91"/>
      <c r="S544" s="91"/>
      <c r="T544" s="91"/>
      <c r="U544" s="91"/>
      <c r="V544" s="91"/>
      <c r="W544" s="91"/>
      <c r="X544" s="106"/>
    </row>
    <row r="545" spans="2:24" x14ac:dyDescent="0.2">
      <c r="B545" s="12"/>
      <c r="C545" s="18"/>
      <c r="D545" s="18"/>
      <c r="E545" s="18"/>
      <c r="F545" s="18"/>
      <c r="G545" s="18"/>
      <c r="H545" s="18"/>
      <c r="I545" s="18"/>
      <c r="J545" s="18"/>
      <c r="M545" s="18"/>
      <c r="P545" s="91"/>
      <c r="Q545" s="91"/>
      <c r="R545" s="91"/>
      <c r="S545" s="91"/>
      <c r="T545" s="91"/>
      <c r="U545" s="91"/>
      <c r="V545" s="91"/>
      <c r="W545" s="91"/>
      <c r="X545" s="106"/>
    </row>
    <row r="546" spans="2:24" x14ac:dyDescent="0.2">
      <c r="B546" s="12"/>
      <c r="C546" s="18"/>
      <c r="D546" s="18"/>
      <c r="E546" s="18"/>
      <c r="F546" s="18"/>
      <c r="G546" s="18"/>
      <c r="H546" s="18"/>
      <c r="I546" s="18"/>
      <c r="J546" s="18"/>
      <c r="M546" s="18"/>
      <c r="P546" s="91"/>
      <c r="Q546" s="91"/>
      <c r="R546" s="91"/>
      <c r="S546" s="91"/>
      <c r="T546" s="91"/>
      <c r="U546" s="91"/>
      <c r="V546" s="91"/>
      <c r="W546" s="91"/>
      <c r="X546" s="106"/>
    </row>
    <row r="547" spans="2:24" x14ac:dyDescent="0.2">
      <c r="B547" s="12"/>
      <c r="C547" s="18"/>
      <c r="D547" s="18"/>
      <c r="E547" s="18"/>
      <c r="F547" s="18"/>
      <c r="G547" s="18"/>
      <c r="H547" s="18"/>
      <c r="I547" s="18"/>
      <c r="J547" s="18"/>
      <c r="M547" s="18"/>
      <c r="P547" s="91"/>
      <c r="Q547" s="91"/>
      <c r="R547" s="91"/>
      <c r="S547" s="91"/>
      <c r="T547" s="91"/>
      <c r="U547" s="91"/>
      <c r="V547" s="91"/>
      <c r="W547" s="91"/>
      <c r="X547" s="106"/>
    </row>
    <row r="548" spans="2:24" x14ac:dyDescent="0.2">
      <c r="B548" s="12"/>
      <c r="C548" s="18"/>
      <c r="D548" s="18"/>
      <c r="E548" s="18"/>
      <c r="F548" s="18"/>
      <c r="G548" s="18"/>
      <c r="H548" s="18"/>
      <c r="I548" s="18"/>
      <c r="J548" s="18"/>
      <c r="M548" s="18"/>
      <c r="P548" s="91"/>
      <c r="Q548" s="91"/>
      <c r="R548" s="91"/>
      <c r="S548" s="91"/>
      <c r="T548" s="91"/>
      <c r="U548" s="91"/>
      <c r="V548" s="91"/>
      <c r="W548" s="91"/>
      <c r="X548" s="106"/>
    </row>
    <row r="549" spans="2:24" x14ac:dyDescent="0.2">
      <c r="B549" s="12"/>
      <c r="C549" s="18"/>
      <c r="D549" s="18"/>
      <c r="E549" s="18"/>
      <c r="F549" s="18"/>
      <c r="G549" s="18"/>
      <c r="H549" s="18"/>
      <c r="I549" s="18"/>
      <c r="J549" s="18"/>
      <c r="M549" s="18"/>
      <c r="P549" s="91"/>
      <c r="Q549" s="91"/>
      <c r="R549" s="91"/>
      <c r="S549" s="91"/>
      <c r="T549" s="91"/>
      <c r="U549" s="91"/>
      <c r="V549" s="91"/>
      <c r="W549" s="91"/>
      <c r="X549" s="106"/>
    </row>
    <row r="550" spans="2:24" x14ac:dyDescent="0.2">
      <c r="B550" s="12"/>
      <c r="C550" s="18"/>
      <c r="D550" s="18"/>
      <c r="E550" s="18"/>
      <c r="F550" s="18"/>
      <c r="G550" s="18"/>
      <c r="H550" s="18"/>
      <c r="I550" s="18"/>
      <c r="J550" s="18"/>
      <c r="M550" s="18"/>
      <c r="P550" s="91"/>
      <c r="Q550" s="91"/>
      <c r="R550" s="91"/>
      <c r="S550" s="91"/>
      <c r="T550" s="91"/>
      <c r="U550" s="91"/>
      <c r="V550" s="91"/>
      <c r="W550" s="91"/>
      <c r="X550" s="106"/>
    </row>
    <row r="551" spans="2:24" x14ac:dyDescent="0.2">
      <c r="B551" s="12"/>
      <c r="C551" s="18"/>
      <c r="D551" s="18"/>
      <c r="E551" s="18"/>
      <c r="F551" s="18"/>
      <c r="G551" s="18"/>
      <c r="H551" s="18"/>
      <c r="I551" s="18"/>
      <c r="J551" s="18"/>
      <c r="M551" s="18"/>
      <c r="P551" s="91"/>
      <c r="Q551" s="91"/>
      <c r="R551" s="91"/>
      <c r="S551" s="91"/>
      <c r="T551" s="91"/>
      <c r="U551" s="91"/>
      <c r="V551" s="91"/>
      <c r="W551" s="91"/>
      <c r="X551" s="106"/>
    </row>
    <row r="552" spans="2:24" x14ac:dyDescent="0.2">
      <c r="B552" s="12"/>
      <c r="C552" s="18"/>
      <c r="D552" s="18"/>
      <c r="E552" s="18"/>
      <c r="F552" s="18"/>
      <c r="G552" s="18"/>
      <c r="H552" s="18"/>
      <c r="I552" s="18"/>
      <c r="J552" s="18"/>
      <c r="M552" s="18"/>
      <c r="P552" s="91"/>
      <c r="Q552" s="91"/>
      <c r="R552" s="91"/>
      <c r="S552" s="91"/>
      <c r="T552" s="91"/>
      <c r="U552" s="91"/>
      <c r="V552" s="91"/>
      <c r="W552" s="91"/>
      <c r="X552" s="106"/>
    </row>
    <row r="553" spans="2:24" x14ac:dyDescent="0.2">
      <c r="B553" s="12"/>
      <c r="C553" s="18"/>
      <c r="D553" s="18"/>
      <c r="E553" s="18"/>
      <c r="F553" s="18"/>
      <c r="G553" s="18"/>
      <c r="H553" s="18"/>
      <c r="I553" s="18"/>
      <c r="J553" s="18"/>
      <c r="M553" s="18"/>
      <c r="P553" s="91"/>
      <c r="Q553" s="91"/>
      <c r="R553" s="91"/>
      <c r="S553" s="91"/>
      <c r="T553" s="91"/>
      <c r="U553" s="91"/>
      <c r="V553" s="91"/>
      <c r="W553" s="91"/>
      <c r="X553" s="106"/>
    </row>
    <row r="554" spans="2:24" x14ac:dyDescent="0.2">
      <c r="B554" s="12"/>
      <c r="C554" s="18"/>
      <c r="D554" s="18"/>
      <c r="E554" s="18"/>
      <c r="F554" s="18"/>
      <c r="G554" s="18"/>
      <c r="H554" s="18"/>
      <c r="I554" s="18"/>
      <c r="J554" s="18"/>
      <c r="M554" s="18"/>
      <c r="P554" s="91"/>
      <c r="Q554" s="91"/>
      <c r="R554" s="91"/>
      <c r="S554" s="91"/>
      <c r="T554" s="91"/>
      <c r="U554" s="91"/>
      <c r="V554" s="91"/>
      <c r="W554" s="91"/>
      <c r="X554" s="106"/>
    </row>
    <row r="555" spans="2:24" x14ac:dyDescent="0.2">
      <c r="B555" s="12"/>
      <c r="C555" s="18"/>
      <c r="D555" s="18"/>
      <c r="E555" s="18"/>
      <c r="F555" s="18"/>
      <c r="G555" s="18"/>
      <c r="H555" s="18"/>
      <c r="I555" s="18"/>
      <c r="J555" s="18"/>
      <c r="M555" s="18"/>
      <c r="P555" s="91"/>
      <c r="Q555" s="91"/>
      <c r="R555" s="91"/>
      <c r="S555" s="91"/>
      <c r="T555" s="91"/>
      <c r="U555" s="91"/>
      <c r="V555" s="91"/>
      <c r="W555" s="91"/>
      <c r="X555" s="106"/>
    </row>
    <row r="556" spans="2:24" x14ac:dyDescent="0.2">
      <c r="B556" s="12"/>
      <c r="C556" s="18"/>
      <c r="D556" s="18"/>
      <c r="E556" s="18"/>
      <c r="F556" s="18"/>
      <c r="G556" s="18"/>
      <c r="H556" s="18"/>
      <c r="I556" s="18"/>
      <c r="J556" s="18"/>
      <c r="M556" s="18"/>
      <c r="P556" s="91"/>
      <c r="Q556" s="91"/>
      <c r="R556" s="91"/>
      <c r="S556" s="91"/>
      <c r="T556" s="91"/>
      <c r="U556" s="91"/>
      <c r="V556" s="91"/>
      <c r="W556" s="91"/>
      <c r="X556" s="106"/>
    </row>
    <row r="557" spans="2:24" x14ac:dyDescent="0.2">
      <c r="B557" s="12"/>
      <c r="C557" s="18"/>
      <c r="D557" s="18"/>
      <c r="E557" s="18"/>
      <c r="F557" s="18"/>
      <c r="G557" s="18"/>
      <c r="H557" s="18"/>
      <c r="I557" s="18"/>
      <c r="J557" s="18"/>
      <c r="M557" s="18"/>
      <c r="P557" s="91"/>
      <c r="Q557" s="91"/>
      <c r="R557" s="91"/>
      <c r="S557" s="91"/>
      <c r="T557" s="91"/>
      <c r="U557" s="91"/>
      <c r="V557" s="91"/>
      <c r="W557" s="91"/>
      <c r="X557" s="106"/>
    </row>
    <row r="558" spans="2:24" x14ac:dyDescent="0.2">
      <c r="B558" s="12"/>
      <c r="C558" s="18"/>
      <c r="D558" s="18"/>
      <c r="E558" s="18"/>
      <c r="F558" s="18"/>
      <c r="G558" s="18"/>
      <c r="H558" s="18"/>
      <c r="I558" s="18"/>
      <c r="J558" s="18"/>
      <c r="M558" s="18"/>
      <c r="P558" s="91"/>
      <c r="Q558" s="91"/>
      <c r="R558" s="91"/>
      <c r="S558" s="91"/>
      <c r="T558" s="91"/>
      <c r="U558" s="91"/>
      <c r="V558" s="91"/>
      <c r="W558" s="91"/>
      <c r="X558" s="106"/>
    </row>
    <row r="559" spans="2:24" x14ac:dyDescent="0.2">
      <c r="B559" s="12"/>
      <c r="C559" s="18"/>
      <c r="D559" s="18"/>
      <c r="E559" s="18"/>
      <c r="F559" s="18"/>
      <c r="G559" s="18"/>
      <c r="H559" s="18"/>
      <c r="I559" s="18"/>
      <c r="J559" s="18"/>
      <c r="M559" s="18"/>
      <c r="P559" s="91"/>
      <c r="Q559" s="91"/>
      <c r="R559" s="91"/>
      <c r="S559" s="91"/>
      <c r="T559" s="91"/>
      <c r="U559" s="91"/>
      <c r="V559" s="91"/>
      <c r="W559" s="91"/>
      <c r="X559" s="106"/>
    </row>
    <row r="560" spans="2:24" x14ac:dyDescent="0.2">
      <c r="B560" s="12"/>
      <c r="C560" s="18"/>
      <c r="D560" s="18"/>
      <c r="E560" s="18"/>
      <c r="F560" s="18"/>
      <c r="G560" s="18"/>
      <c r="H560" s="18"/>
      <c r="I560" s="18"/>
      <c r="J560" s="18"/>
      <c r="M560" s="18"/>
      <c r="P560" s="91"/>
      <c r="Q560" s="91"/>
      <c r="R560" s="91"/>
      <c r="S560" s="91"/>
      <c r="T560" s="91"/>
      <c r="U560" s="91"/>
      <c r="V560" s="91"/>
      <c r="W560" s="91"/>
      <c r="X560" s="106"/>
    </row>
    <row r="561" spans="2:24" x14ac:dyDescent="0.2">
      <c r="B561" s="12"/>
      <c r="C561" s="18"/>
      <c r="D561" s="18"/>
      <c r="E561" s="18"/>
      <c r="F561" s="18"/>
      <c r="G561" s="18"/>
      <c r="H561" s="18"/>
      <c r="I561" s="18"/>
      <c r="J561" s="18"/>
      <c r="M561" s="18"/>
      <c r="P561" s="91"/>
      <c r="Q561" s="91"/>
      <c r="R561" s="91"/>
      <c r="S561" s="91"/>
      <c r="T561" s="91"/>
      <c r="U561" s="91"/>
      <c r="V561" s="91"/>
      <c r="W561" s="91"/>
      <c r="X561" s="106"/>
    </row>
    <row r="562" spans="2:24" x14ac:dyDescent="0.2">
      <c r="B562" s="12"/>
      <c r="C562" s="18"/>
      <c r="D562" s="18"/>
      <c r="E562" s="18"/>
      <c r="F562" s="18"/>
      <c r="G562" s="18"/>
      <c r="H562" s="18"/>
      <c r="I562" s="18"/>
      <c r="J562" s="18"/>
      <c r="M562" s="18"/>
      <c r="P562" s="91"/>
      <c r="Q562" s="91"/>
      <c r="R562" s="91"/>
      <c r="S562" s="91"/>
      <c r="T562" s="91"/>
      <c r="U562" s="91"/>
      <c r="V562" s="91"/>
      <c r="W562" s="91"/>
      <c r="X562" s="106"/>
    </row>
    <row r="563" spans="2:24" x14ac:dyDescent="0.2">
      <c r="B563" s="12"/>
      <c r="C563" s="18"/>
      <c r="D563" s="18"/>
      <c r="E563" s="18"/>
      <c r="F563" s="18"/>
      <c r="G563" s="18"/>
      <c r="H563" s="18"/>
      <c r="I563" s="18"/>
      <c r="J563" s="18"/>
      <c r="M563" s="18"/>
      <c r="P563" s="91"/>
      <c r="Q563" s="91"/>
      <c r="R563" s="91"/>
      <c r="S563" s="91"/>
      <c r="T563" s="91"/>
      <c r="U563" s="91"/>
      <c r="V563" s="91"/>
      <c r="W563" s="91"/>
      <c r="X563" s="106"/>
    </row>
    <row r="564" spans="2:24" x14ac:dyDescent="0.2">
      <c r="B564" s="12"/>
      <c r="C564" s="18"/>
      <c r="D564" s="18"/>
      <c r="E564" s="18"/>
      <c r="F564" s="18"/>
      <c r="G564" s="18"/>
      <c r="H564" s="18"/>
      <c r="I564" s="18"/>
      <c r="J564" s="18"/>
      <c r="M564" s="18"/>
      <c r="P564" s="91"/>
      <c r="Q564" s="91"/>
      <c r="R564" s="91"/>
      <c r="S564" s="91"/>
      <c r="T564" s="91"/>
      <c r="U564" s="91"/>
      <c r="V564" s="91"/>
      <c r="W564" s="91"/>
      <c r="X564" s="106"/>
    </row>
    <row r="565" spans="2:24" x14ac:dyDescent="0.2">
      <c r="B565" s="12"/>
      <c r="C565" s="18"/>
      <c r="D565" s="18"/>
      <c r="E565" s="18"/>
      <c r="F565" s="18"/>
      <c r="G565" s="18"/>
      <c r="H565" s="18"/>
      <c r="I565" s="18"/>
      <c r="J565" s="18"/>
      <c r="M565" s="18"/>
      <c r="P565" s="91"/>
      <c r="Q565" s="91"/>
      <c r="R565" s="91"/>
      <c r="S565" s="91"/>
      <c r="T565" s="91"/>
      <c r="U565" s="91"/>
      <c r="V565" s="91"/>
      <c r="W565" s="91"/>
      <c r="X565" s="106"/>
    </row>
    <row r="566" spans="2:24" x14ac:dyDescent="0.2">
      <c r="B566" s="12"/>
      <c r="C566" s="18"/>
      <c r="D566" s="18"/>
      <c r="E566" s="18"/>
      <c r="F566" s="18"/>
      <c r="G566" s="18"/>
      <c r="H566" s="18"/>
      <c r="I566" s="18"/>
      <c r="J566" s="18"/>
      <c r="M566" s="18"/>
      <c r="P566" s="91"/>
      <c r="Q566" s="91"/>
      <c r="R566" s="91"/>
      <c r="S566" s="91"/>
      <c r="T566" s="91"/>
      <c r="U566" s="91"/>
      <c r="V566" s="91"/>
      <c r="W566" s="91"/>
      <c r="X566" s="106"/>
    </row>
    <row r="567" spans="2:24" x14ac:dyDescent="0.2">
      <c r="B567" s="12"/>
      <c r="C567" s="18"/>
      <c r="D567" s="18"/>
      <c r="E567" s="18"/>
      <c r="F567" s="18"/>
      <c r="G567" s="18"/>
      <c r="H567" s="18"/>
      <c r="I567" s="18"/>
      <c r="J567" s="18"/>
      <c r="M567" s="18"/>
      <c r="P567" s="91"/>
      <c r="Q567" s="91"/>
      <c r="R567" s="91"/>
      <c r="S567" s="91"/>
      <c r="T567" s="91"/>
      <c r="U567" s="91"/>
      <c r="V567" s="91"/>
      <c r="W567" s="91"/>
      <c r="X567" s="106"/>
    </row>
    <row r="568" spans="2:24" x14ac:dyDescent="0.2">
      <c r="B568" s="12"/>
      <c r="C568" s="18"/>
      <c r="D568" s="18"/>
      <c r="E568" s="18"/>
      <c r="F568" s="18"/>
      <c r="G568" s="18"/>
      <c r="H568" s="18"/>
      <c r="I568" s="18"/>
      <c r="J568" s="18"/>
      <c r="M568" s="18"/>
      <c r="P568" s="91"/>
      <c r="Q568" s="91"/>
      <c r="R568" s="91"/>
      <c r="S568" s="91"/>
      <c r="T568" s="91"/>
      <c r="U568" s="91"/>
      <c r="V568" s="91"/>
      <c r="W568" s="91"/>
      <c r="X568" s="106"/>
    </row>
    <row r="569" spans="2:24" x14ac:dyDescent="0.2">
      <c r="B569" s="12"/>
      <c r="C569" s="18"/>
      <c r="D569" s="18"/>
      <c r="E569" s="18"/>
      <c r="F569" s="18"/>
      <c r="G569" s="18"/>
      <c r="H569" s="18"/>
      <c r="I569" s="18"/>
      <c r="J569" s="18"/>
      <c r="M569" s="18"/>
      <c r="P569" s="91"/>
      <c r="Q569" s="91"/>
      <c r="R569" s="91"/>
      <c r="S569" s="91"/>
      <c r="T569" s="91"/>
      <c r="U569" s="91"/>
      <c r="V569" s="91"/>
      <c r="W569" s="91"/>
      <c r="X569" s="106"/>
    </row>
    <row r="570" spans="2:24" x14ac:dyDescent="0.2">
      <c r="B570" s="12"/>
      <c r="C570" s="18"/>
      <c r="D570" s="18"/>
      <c r="E570" s="18"/>
      <c r="F570" s="18"/>
      <c r="G570" s="18"/>
      <c r="H570" s="18"/>
      <c r="I570" s="18"/>
      <c r="J570" s="18"/>
      <c r="M570" s="18"/>
      <c r="P570" s="91"/>
      <c r="Q570" s="91"/>
      <c r="R570" s="91"/>
      <c r="S570" s="91"/>
      <c r="T570" s="91"/>
      <c r="U570" s="91"/>
      <c r="V570" s="91"/>
      <c r="W570" s="91"/>
      <c r="X570" s="106"/>
    </row>
    <row r="571" spans="2:24" x14ac:dyDescent="0.2">
      <c r="B571" s="12"/>
      <c r="C571" s="18"/>
      <c r="D571" s="18"/>
      <c r="E571" s="18"/>
      <c r="F571" s="18"/>
      <c r="G571" s="18"/>
      <c r="H571" s="18"/>
      <c r="I571" s="18"/>
      <c r="J571" s="18"/>
      <c r="M571" s="18"/>
      <c r="P571" s="91"/>
      <c r="Q571" s="91"/>
      <c r="R571" s="91"/>
      <c r="S571" s="91"/>
      <c r="T571" s="91"/>
      <c r="U571" s="91"/>
      <c r="V571" s="91"/>
      <c r="W571" s="91"/>
      <c r="X571" s="106"/>
    </row>
    <row r="572" spans="2:24" x14ac:dyDescent="0.2">
      <c r="B572" s="12"/>
      <c r="C572" s="18"/>
      <c r="D572" s="18"/>
      <c r="E572" s="18"/>
      <c r="F572" s="18"/>
      <c r="G572" s="18"/>
      <c r="H572" s="18"/>
      <c r="I572" s="18"/>
      <c r="J572" s="18"/>
      <c r="M572" s="18"/>
      <c r="P572" s="91"/>
      <c r="Q572" s="91"/>
      <c r="R572" s="91"/>
      <c r="S572" s="91"/>
      <c r="T572" s="91"/>
      <c r="U572" s="91"/>
      <c r="V572" s="91"/>
      <c r="W572" s="91"/>
      <c r="X572" s="106"/>
    </row>
    <row r="573" spans="2:24" x14ac:dyDescent="0.2">
      <c r="B573" s="12"/>
      <c r="C573" s="18"/>
      <c r="D573" s="18"/>
      <c r="E573" s="18"/>
      <c r="F573" s="18"/>
      <c r="G573" s="18"/>
      <c r="H573" s="18"/>
      <c r="I573" s="18"/>
      <c r="J573" s="18"/>
      <c r="M573" s="18"/>
      <c r="P573" s="91"/>
      <c r="Q573" s="91"/>
      <c r="R573" s="91"/>
      <c r="S573" s="91"/>
      <c r="T573" s="91"/>
      <c r="U573" s="91"/>
      <c r="V573" s="91"/>
      <c r="W573" s="91"/>
      <c r="X573" s="106"/>
    </row>
    <row r="574" spans="2:24" x14ac:dyDescent="0.2">
      <c r="B574" s="12"/>
      <c r="C574" s="18"/>
      <c r="D574" s="18"/>
      <c r="E574" s="18"/>
      <c r="F574" s="18"/>
      <c r="G574" s="18"/>
      <c r="H574" s="18"/>
      <c r="I574" s="18"/>
      <c r="J574" s="18"/>
      <c r="M574" s="18"/>
      <c r="P574" s="91"/>
      <c r="Q574" s="91"/>
      <c r="R574" s="91"/>
      <c r="S574" s="91"/>
      <c r="T574" s="91"/>
      <c r="U574" s="91"/>
      <c r="V574" s="91"/>
      <c r="W574" s="91"/>
      <c r="X574" s="106"/>
    </row>
    <row r="575" spans="2:24" x14ac:dyDescent="0.2">
      <c r="B575" s="12"/>
      <c r="C575" s="18"/>
      <c r="D575" s="18"/>
      <c r="E575" s="18"/>
      <c r="F575" s="18"/>
      <c r="G575" s="18"/>
      <c r="H575" s="18"/>
      <c r="I575" s="18"/>
      <c r="J575" s="18"/>
      <c r="M575" s="18"/>
      <c r="P575" s="91"/>
      <c r="Q575" s="91"/>
      <c r="R575" s="91"/>
      <c r="S575" s="91"/>
      <c r="T575" s="91"/>
      <c r="U575" s="91"/>
      <c r="V575" s="91"/>
      <c r="W575" s="91"/>
      <c r="X575" s="106"/>
    </row>
    <row r="576" spans="2:24" x14ac:dyDescent="0.2">
      <c r="B576" s="12"/>
      <c r="C576" s="18"/>
      <c r="D576" s="18"/>
      <c r="E576" s="18"/>
      <c r="F576" s="18"/>
      <c r="G576" s="18"/>
      <c r="H576" s="18"/>
      <c r="I576" s="18"/>
      <c r="J576" s="18"/>
      <c r="M576" s="18"/>
      <c r="P576" s="91"/>
      <c r="Q576" s="91"/>
      <c r="R576" s="91"/>
      <c r="S576" s="91"/>
      <c r="T576" s="91"/>
      <c r="U576" s="91"/>
      <c r="V576" s="91"/>
      <c r="W576" s="91"/>
      <c r="X576" s="106"/>
    </row>
    <row r="577" spans="2:24" x14ac:dyDescent="0.2">
      <c r="B577" s="12"/>
      <c r="C577" s="18"/>
      <c r="D577" s="18"/>
      <c r="E577" s="18"/>
      <c r="F577" s="18"/>
      <c r="G577" s="18"/>
      <c r="H577" s="18"/>
      <c r="I577" s="18"/>
      <c r="J577" s="18"/>
      <c r="M577" s="18"/>
      <c r="P577" s="91"/>
      <c r="Q577" s="91"/>
      <c r="R577" s="91"/>
      <c r="S577" s="91"/>
      <c r="T577" s="91"/>
      <c r="U577" s="91"/>
      <c r="V577" s="91"/>
      <c r="W577" s="91"/>
      <c r="X577" s="106"/>
    </row>
    <row r="578" spans="2:24" x14ac:dyDescent="0.2">
      <c r="B578" s="12"/>
      <c r="C578" s="18"/>
      <c r="D578" s="18"/>
      <c r="E578" s="18"/>
      <c r="F578" s="18"/>
      <c r="G578" s="18"/>
      <c r="H578" s="18"/>
      <c r="I578" s="18"/>
      <c r="J578" s="18"/>
      <c r="M578" s="18"/>
      <c r="P578" s="91"/>
      <c r="Q578" s="91"/>
      <c r="R578" s="91"/>
      <c r="S578" s="91"/>
      <c r="T578" s="91"/>
      <c r="U578" s="91"/>
      <c r="V578" s="91"/>
      <c r="W578" s="91"/>
      <c r="X578" s="106"/>
    </row>
    <row r="579" spans="2:24" x14ac:dyDescent="0.2">
      <c r="B579" s="12"/>
      <c r="C579" s="18"/>
      <c r="D579" s="18"/>
      <c r="E579" s="18"/>
      <c r="F579" s="18"/>
      <c r="G579" s="18"/>
      <c r="H579" s="18"/>
      <c r="I579" s="18"/>
      <c r="J579" s="18"/>
      <c r="M579" s="18"/>
      <c r="P579" s="91"/>
      <c r="Q579" s="91"/>
      <c r="R579" s="91"/>
      <c r="S579" s="91"/>
      <c r="T579" s="91"/>
      <c r="U579" s="91"/>
      <c r="V579" s="91"/>
      <c r="W579" s="91"/>
      <c r="X579" s="106"/>
    </row>
    <row r="580" spans="2:24" x14ac:dyDescent="0.2">
      <c r="B580" s="12"/>
      <c r="C580" s="18"/>
      <c r="D580" s="18"/>
      <c r="E580" s="18"/>
      <c r="F580" s="18"/>
      <c r="G580" s="18"/>
      <c r="H580" s="18"/>
      <c r="I580" s="18"/>
      <c r="J580" s="18"/>
      <c r="M580" s="18"/>
      <c r="P580" s="91"/>
      <c r="Q580" s="91"/>
      <c r="R580" s="91"/>
      <c r="S580" s="91"/>
      <c r="T580" s="91"/>
      <c r="U580" s="91"/>
      <c r="V580" s="91"/>
      <c r="W580" s="91"/>
      <c r="X580" s="106"/>
    </row>
    <row r="581" spans="2:24" x14ac:dyDescent="0.2">
      <c r="B581" s="12"/>
      <c r="C581" s="18"/>
      <c r="D581" s="18"/>
      <c r="E581" s="18"/>
      <c r="F581" s="18"/>
      <c r="G581" s="18"/>
      <c r="H581" s="18"/>
      <c r="I581" s="18"/>
      <c r="J581" s="18"/>
      <c r="M581" s="18"/>
      <c r="P581" s="91"/>
      <c r="Q581" s="91"/>
      <c r="R581" s="91"/>
      <c r="S581" s="91"/>
      <c r="T581" s="91"/>
      <c r="U581" s="91"/>
      <c r="V581" s="91"/>
      <c r="W581" s="91"/>
      <c r="X581" s="106"/>
    </row>
    <row r="582" spans="2:24" x14ac:dyDescent="0.2">
      <c r="B582" s="12"/>
      <c r="C582" s="18"/>
      <c r="D582" s="18"/>
      <c r="E582" s="18"/>
      <c r="F582" s="18"/>
      <c r="G582" s="18"/>
      <c r="H582" s="18"/>
      <c r="I582" s="18"/>
      <c r="J582" s="18"/>
      <c r="M582" s="18"/>
      <c r="P582" s="91"/>
      <c r="Q582" s="91"/>
      <c r="R582" s="91"/>
      <c r="S582" s="91"/>
      <c r="T582" s="91"/>
      <c r="U582" s="91"/>
      <c r="V582" s="91"/>
      <c r="W582" s="91"/>
      <c r="X582" s="106"/>
    </row>
    <row r="583" spans="2:24" x14ac:dyDescent="0.2">
      <c r="B583" s="12"/>
      <c r="C583" s="18"/>
      <c r="D583" s="18"/>
      <c r="E583" s="18"/>
      <c r="F583" s="18"/>
      <c r="G583" s="18"/>
      <c r="H583" s="18"/>
      <c r="I583" s="18"/>
      <c r="J583" s="18"/>
      <c r="M583" s="18"/>
      <c r="P583" s="91"/>
      <c r="Q583" s="91"/>
      <c r="R583" s="91"/>
      <c r="S583" s="91"/>
      <c r="T583" s="91"/>
      <c r="U583" s="91"/>
      <c r="V583" s="91"/>
      <c r="W583" s="91"/>
      <c r="X583" s="106"/>
    </row>
    <row r="584" spans="2:24" x14ac:dyDescent="0.2">
      <c r="B584" s="12"/>
      <c r="C584" s="18"/>
      <c r="D584" s="18"/>
      <c r="E584" s="18"/>
      <c r="F584" s="18"/>
      <c r="G584" s="18"/>
      <c r="H584" s="18"/>
      <c r="I584" s="18"/>
      <c r="J584" s="18"/>
      <c r="M584" s="18"/>
      <c r="P584" s="91"/>
      <c r="Q584" s="91"/>
      <c r="R584" s="91"/>
      <c r="S584" s="91"/>
      <c r="T584" s="91"/>
      <c r="U584" s="91"/>
      <c r="V584" s="91"/>
      <c r="W584" s="91"/>
      <c r="X584" s="106"/>
    </row>
    <row r="585" spans="2:24" x14ac:dyDescent="0.2">
      <c r="B585" s="12"/>
      <c r="C585" s="18"/>
      <c r="D585" s="18"/>
      <c r="E585" s="18"/>
      <c r="F585" s="18"/>
      <c r="G585" s="18"/>
      <c r="H585" s="18"/>
      <c r="I585" s="18"/>
      <c r="J585" s="18"/>
      <c r="M585" s="18"/>
      <c r="P585" s="91"/>
      <c r="Q585" s="91"/>
      <c r="R585" s="91"/>
      <c r="S585" s="91"/>
      <c r="T585" s="91"/>
      <c r="U585" s="91"/>
      <c r="V585" s="91"/>
      <c r="W585" s="91"/>
      <c r="X585" s="106"/>
    </row>
    <row r="586" spans="2:24" x14ac:dyDescent="0.2">
      <c r="B586" s="12"/>
      <c r="C586" s="18"/>
      <c r="D586" s="18"/>
      <c r="E586" s="18"/>
      <c r="F586" s="18"/>
      <c r="G586" s="18"/>
      <c r="H586" s="18"/>
      <c r="I586" s="18"/>
      <c r="J586" s="18"/>
      <c r="M586" s="18"/>
      <c r="P586" s="91"/>
      <c r="Q586" s="91"/>
      <c r="R586" s="91"/>
      <c r="S586" s="91"/>
      <c r="T586" s="91"/>
      <c r="U586" s="91"/>
      <c r="V586" s="91"/>
      <c r="W586" s="91"/>
      <c r="X586" s="106"/>
    </row>
    <row r="587" spans="2:24" x14ac:dyDescent="0.2">
      <c r="B587" s="12"/>
      <c r="C587" s="18"/>
      <c r="D587" s="18"/>
      <c r="E587" s="18"/>
      <c r="F587" s="18"/>
      <c r="G587" s="18"/>
      <c r="H587" s="18"/>
      <c r="I587" s="18"/>
      <c r="J587" s="18"/>
      <c r="M587" s="18"/>
      <c r="P587" s="91"/>
      <c r="Q587" s="91"/>
      <c r="R587" s="91"/>
      <c r="S587" s="91"/>
      <c r="T587" s="91"/>
      <c r="U587" s="91"/>
      <c r="V587" s="91"/>
      <c r="W587" s="91"/>
      <c r="X587" s="106"/>
    </row>
    <row r="588" spans="2:24" x14ac:dyDescent="0.2">
      <c r="B588" s="12"/>
      <c r="C588" s="18"/>
      <c r="D588" s="18"/>
      <c r="E588" s="18"/>
      <c r="F588" s="18"/>
      <c r="G588" s="18"/>
      <c r="H588" s="18"/>
      <c r="I588" s="18"/>
      <c r="J588" s="18"/>
      <c r="M588" s="18"/>
      <c r="P588" s="91"/>
      <c r="Q588" s="91"/>
      <c r="R588" s="91"/>
      <c r="S588" s="91"/>
      <c r="T588" s="91"/>
      <c r="U588" s="91"/>
      <c r="V588" s="91"/>
      <c r="W588" s="91"/>
      <c r="X588" s="106"/>
    </row>
    <row r="589" spans="2:24" x14ac:dyDescent="0.2">
      <c r="B589" s="12"/>
      <c r="C589" s="18"/>
      <c r="D589" s="18"/>
      <c r="E589" s="18"/>
      <c r="F589" s="18"/>
      <c r="G589" s="18"/>
      <c r="H589" s="18"/>
      <c r="I589" s="18"/>
      <c r="J589" s="18"/>
      <c r="M589" s="18"/>
      <c r="P589" s="91"/>
      <c r="Q589" s="91"/>
      <c r="R589" s="91"/>
      <c r="S589" s="91"/>
      <c r="T589" s="91"/>
      <c r="U589" s="91"/>
      <c r="V589" s="91"/>
      <c r="W589" s="91"/>
      <c r="X589" s="106"/>
    </row>
    <row r="590" spans="2:24" x14ac:dyDescent="0.2">
      <c r="B590" s="12"/>
      <c r="C590" s="18"/>
      <c r="D590" s="18"/>
      <c r="E590" s="18"/>
      <c r="F590" s="18"/>
      <c r="G590" s="18"/>
      <c r="H590" s="18"/>
      <c r="I590" s="18"/>
      <c r="J590" s="18"/>
      <c r="M590" s="18"/>
      <c r="P590" s="91"/>
      <c r="Q590" s="91"/>
      <c r="R590" s="91"/>
      <c r="S590" s="91"/>
      <c r="T590" s="91"/>
      <c r="U590" s="91"/>
      <c r="V590" s="91"/>
      <c r="W590" s="91"/>
      <c r="X590" s="106"/>
    </row>
    <row r="591" spans="2:24" x14ac:dyDescent="0.2">
      <c r="B591" s="12"/>
      <c r="C591" s="18"/>
      <c r="D591" s="18"/>
      <c r="E591" s="18"/>
      <c r="F591" s="18"/>
      <c r="G591" s="18"/>
      <c r="H591" s="18"/>
      <c r="I591" s="18"/>
      <c r="J591" s="18"/>
      <c r="M591" s="18"/>
      <c r="P591" s="91"/>
      <c r="Q591" s="91"/>
      <c r="R591" s="91"/>
      <c r="S591" s="91"/>
      <c r="T591" s="91"/>
      <c r="U591" s="91"/>
      <c r="V591" s="91"/>
      <c r="W591" s="91"/>
      <c r="X591" s="106"/>
    </row>
    <row r="592" spans="2:24" x14ac:dyDescent="0.2">
      <c r="B592" s="12"/>
      <c r="C592" s="18"/>
      <c r="D592" s="18"/>
      <c r="E592" s="18"/>
      <c r="F592" s="18"/>
      <c r="G592" s="18"/>
      <c r="H592" s="18"/>
      <c r="I592" s="18"/>
      <c r="J592" s="18"/>
      <c r="M592" s="18"/>
      <c r="P592" s="91"/>
      <c r="Q592" s="91"/>
      <c r="R592" s="91"/>
      <c r="S592" s="91"/>
      <c r="T592" s="91"/>
      <c r="U592" s="91"/>
      <c r="V592" s="91"/>
      <c r="W592" s="91"/>
      <c r="X592" s="106"/>
    </row>
    <row r="593" spans="2:24" x14ac:dyDescent="0.2">
      <c r="B593" s="12"/>
      <c r="C593" s="18"/>
      <c r="D593" s="18"/>
      <c r="E593" s="18"/>
      <c r="F593" s="18"/>
      <c r="G593" s="18"/>
      <c r="H593" s="18"/>
      <c r="I593" s="18"/>
      <c r="J593" s="18"/>
      <c r="M593" s="18"/>
      <c r="P593" s="91"/>
      <c r="Q593" s="91"/>
      <c r="R593" s="91"/>
      <c r="S593" s="91"/>
      <c r="T593" s="91"/>
      <c r="U593" s="91"/>
      <c r="V593" s="91"/>
      <c r="W593" s="91"/>
      <c r="X593" s="106"/>
    </row>
    <row r="594" spans="2:24" x14ac:dyDescent="0.2">
      <c r="B594" s="12"/>
      <c r="C594" s="18"/>
      <c r="D594" s="18"/>
      <c r="E594" s="18"/>
      <c r="F594" s="18"/>
      <c r="G594" s="18"/>
      <c r="H594" s="18"/>
      <c r="I594" s="18"/>
      <c r="J594" s="18"/>
      <c r="M594" s="18"/>
      <c r="P594" s="91"/>
      <c r="Q594" s="91"/>
      <c r="R594" s="91"/>
      <c r="S594" s="91"/>
      <c r="T594" s="91"/>
      <c r="U594" s="91"/>
      <c r="V594" s="91"/>
      <c r="W594" s="91"/>
      <c r="X594" s="106"/>
    </row>
    <row r="595" spans="2:24" x14ac:dyDescent="0.2">
      <c r="B595" s="12"/>
      <c r="C595" s="18"/>
      <c r="D595" s="18"/>
      <c r="E595" s="18"/>
      <c r="F595" s="18"/>
      <c r="G595" s="18"/>
      <c r="H595" s="18"/>
      <c r="I595" s="18"/>
      <c r="J595" s="18"/>
      <c r="M595" s="18"/>
      <c r="P595" s="91"/>
      <c r="Q595" s="91"/>
      <c r="R595" s="91"/>
      <c r="S595" s="91"/>
      <c r="T595" s="91"/>
      <c r="U595" s="91"/>
      <c r="V595" s="91"/>
      <c r="W595" s="91"/>
      <c r="X595" s="106"/>
    </row>
    <row r="596" spans="2:24" x14ac:dyDescent="0.2">
      <c r="B596" s="12"/>
      <c r="C596" s="18"/>
      <c r="D596" s="18"/>
      <c r="E596" s="18"/>
      <c r="F596" s="18"/>
      <c r="G596" s="18"/>
      <c r="H596" s="18"/>
      <c r="I596" s="18"/>
      <c r="J596" s="18"/>
      <c r="M596" s="18"/>
      <c r="P596" s="91"/>
      <c r="Q596" s="91"/>
      <c r="R596" s="91"/>
      <c r="S596" s="91"/>
      <c r="T596" s="91"/>
      <c r="U596" s="91"/>
      <c r="V596" s="91"/>
      <c r="W596" s="91"/>
      <c r="X596" s="106"/>
    </row>
    <row r="597" spans="2:24" x14ac:dyDescent="0.2">
      <c r="B597" s="12"/>
      <c r="C597" s="18"/>
      <c r="D597" s="18"/>
      <c r="E597" s="18"/>
      <c r="F597" s="18"/>
      <c r="G597" s="18"/>
      <c r="H597" s="18"/>
      <c r="I597" s="18"/>
      <c r="J597" s="18"/>
      <c r="M597" s="18"/>
      <c r="P597" s="91"/>
      <c r="Q597" s="91"/>
      <c r="R597" s="91"/>
      <c r="S597" s="91"/>
      <c r="T597" s="91"/>
      <c r="U597" s="91"/>
      <c r="V597" s="91"/>
      <c r="W597" s="91"/>
      <c r="X597" s="106"/>
    </row>
    <row r="598" spans="2:24" x14ac:dyDescent="0.2">
      <c r="B598" s="12"/>
      <c r="C598" s="18"/>
      <c r="D598" s="18"/>
      <c r="E598" s="18"/>
      <c r="F598" s="18"/>
      <c r="G598" s="18"/>
      <c r="H598" s="18"/>
      <c r="I598" s="18"/>
      <c r="J598" s="18"/>
      <c r="M598" s="18"/>
      <c r="P598" s="91"/>
      <c r="Q598" s="91"/>
      <c r="R598" s="91"/>
      <c r="S598" s="91"/>
      <c r="T598" s="91"/>
      <c r="U598" s="91"/>
      <c r="V598" s="91"/>
      <c r="W598" s="91"/>
      <c r="X598" s="106"/>
    </row>
    <row r="599" spans="2:24" x14ac:dyDescent="0.2">
      <c r="B599" s="12"/>
      <c r="C599" s="18"/>
      <c r="D599" s="18"/>
      <c r="E599" s="18"/>
      <c r="F599" s="18"/>
      <c r="G599" s="18"/>
      <c r="H599" s="18"/>
      <c r="I599" s="18"/>
      <c r="J599" s="18"/>
      <c r="M599" s="18"/>
      <c r="P599" s="91"/>
      <c r="Q599" s="91"/>
      <c r="R599" s="91"/>
      <c r="S599" s="91"/>
      <c r="T599" s="91"/>
      <c r="U599" s="91"/>
      <c r="V599" s="91"/>
      <c r="W599" s="91"/>
      <c r="X599" s="106"/>
    </row>
    <row r="600" spans="2:24" x14ac:dyDescent="0.2">
      <c r="B600" s="12"/>
      <c r="C600" s="18"/>
      <c r="D600" s="18"/>
      <c r="E600" s="18"/>
      <c r="F600" s="18"/>
      <c r="G600" s="18"/>
      <c r="H600" s="18"/>
      <c r="I600" s="18"/>
      <c r="J600" s="18"/>
      <c r="M600" s="18"/>
      <c r="P600" s="91"/>
      <c r="Q600" s="91"/>
      <c r="R600" s="91"/>
      <c r="S600" s="91"/>
      <c r="T600" s="91"/>
      <c r="U600" s="91"/>
      <c r="V600" s="91"/>
      <c r="W600" s="91"/>
      <c r="X600" s="106"/>
    </row>
    <row r="601" spans="2:24" x14ac:dyDescent="0.2">
      <c r="B601" s="12"/>
      <c r="C601" s="18"/>
      <c r="D601" s="18"/>
      <c r="E601" s="18"/>
      <c r="F601" s="18"/>
      <c r="G601" s="18"/>
      <c r="H601" s="18"/>
      <c r="I601" s="18"/>
      <c r="J601" s="18"/>
      <c r="M601" s="18"/>
      <c r="P601" s="91"/>
      <c r="Q601" s="91"/>
      <c r="R601" s="91"/>
      <c r="S601" s="91"/>
      <c r="T601" s="91"/>
      <c r="U601" s="91"/>
      <c r="V601" s="91"/>
      <c r="W601" s="91"/>
      <c r="X601" s="106"/>
    </row>
    <row r="602" spans="2:24" x14ac:dyDescent="0.2">
      <c r="B602" s="12"/>
      <c r="C602" s="18"/>
      <c r="D602" s="18"/>
      <c r="E602" s="18"/>
      <c r="F602" s="18"/>
      <c r="G602" s="18"/>
      <c r="H602" s="18"/>
      <c r="I602" s="18"/>
      <c r="J602" s="18"/>
      <c r="M602" s="18"/>
      <c r="P602" s="91"/>
      <c r="Q602" s="91"/>
      <c r="R602" s="91"/>
      <c r="S602" s="91"/>
      <c r="T602" s="91"/>
      <c r="U602" s="91"/>
      <c r="V602" s="91"/>
      <c r="W602" s="91"/>
      <c r="X602" s="106"/>
    </row>
    <row r="603" spans="2:24" x14ac:dyDescent="0.2">
      <c r="B603" s="12"/>
      <c r="C603" s="18"/>
      <c r="D603" s="18"/>
      <c r="E603" s="18"/>
      <c r="F603" s="18"/>
      <c r="G603" s="18"/>
      <c r="H603" s="18"/>
      <c r="I603" s="18"/>
      <c r="J603" s="18"/>
      <c r="M603" s="18"/>
      <c r="P603" s="91"/>
      <c r="Q603" s="91"/>
      <c r="R603" s="91"/>
      <c r="S603" s="91"/>
      <c r="T603" s="91"/>
      <c r="U603" s="91"/>
      <c r="V603" s="91"/>
      <c r="W603" s="91"/>
      <c r="X603" s="106"/>
    </row>
    <row r="604" spans="2:24" x14ac:dyDescent="0.2">
      <c r="B604" s="12"/>
      <c r="C604" s="18"/>
      <c r="D604" s="18"/>
      <c r="E604" s="18"/>
      <c r="F604" s="18"/>
      <c r="G604" s="18"/>
      <c r="H604" s="18"/>
      <c r="I604" s="18"/>
      <c r="J604" s="18"/>
      <c r="M604" s="18"/>
      <c r="P604" s="91"/>
      <c r="Q604" s="91"/>
      <c r="R604" s="91"/>
      <c r="S604" s="91"/>
      <c r="T604" s="91"/>
      <c r="U604" s="91"/>
      <c r="V604" s="91"/>
      <c r="W604" s="91"/>
      <c r="X604" s="106"/>
    </row>
    <row r="605" spans="2:24" x14ac:dyDescent="0.2">
      <c r="B605" s="12"/>
      <c r="C605" s="18"/>
      <c r="D605" s="18"/>
      <c r="E605" s="18"/>
      <c r="F605" s="18"/>
      <c r="G605" s="18"/>
      <c r="H605" s="18"/>
      <c r="I605" s="18"/>
      <c r="J605" s="18"/>
      <c r="M605" s="18"/>
      <c r="P605" s="91"/>
      <c r="Q605" s="91"/>
      <c r="R605" s="91"/>
      <c r="S605" s="91"/>
      <c r="T605" s="91"/>
      <c r="U605" s="91"/>
      <c r="V605" s="91"/>
      <c r="W605" s="91"/>
      <c r="X605" s="106"/>
    </row>
    <row r="606" spans="2:24" x14ac:dyDescent="0.2">
      <c r="B606" s="12"/>
      <c r="C606" s="18"/>
      <c r="D606" s="18"/>
      <c r="E606" s="18"/>
      <c r="F606" s="18"/>
      <c r="G606" s="18"/>
      <c r="H606" s="18"/>
      <c r="I606" s="18"/>
      <c r="J606" s="18"/>
      <c r="M606" s="18"/>
      <c r="P606" s="91"/>
      <c r="Q606" s="91"/>
      <c r="R606" s="91"/>
      <c r="S606" s="91"/>
      <c r="T606" s="91"/>
      <c r="U606" s="91"/>
      <c r="V606" s="91"/>
      <c r="W606" s="91"/>
      <c r="X606" s="106"/>
    </row>
    <row r="607" spans="2:24" x14ac:dyDescent="0.2">
      <c r="B607" s="12"/>
      <c r="C607" s="18"/>
      <c r="D607" s="18"/>
      <c r="E607" s="18"/>
      <c r="F607" s="18"/>
      <c r="G607" s="18"/>
      <c r="H607" s="18"/>
      <c r="I607" s="18"/>
      <c r="J607" s="18"/>
      <c r="M607" s="18"/>
      <c r="P607" s="91"/>
      <c r="Q607" s="91"/>
      <c r="R607" s="91"/>
      <c r="S607" s="91"/>
      <c r="T607" s="91"/>
      <c r="U607" s="91"/>
      <c r="V607" s="91"/>
      <c r="W607" s="91"/>
      <c r="X607" s="106"/>
    </row>
    <row r="608" spans="2:24" x14ac:dyDescent="0.2">
      <c r="B608" s="12"/>
      <c r="C608" s="18"/>
      <c r="D608" s="18"/>
      <c r="E608" s="18"/>
      <c r="F608" s="18"/>
      <c r="G608" s="18"/>
      <c r="H608" s="18"/>
      <c r="I608" s="18"/>
      <c r="J608" s="18"/>
      <c r="M608" s="18"/>
      <c r="P608" s="91"/>
      <c r="Q608" s="91"/>
      <c r="R608" s="91"/>
      <c r="S608" s="91"/>
      <c r="T608" s="91"/>
      <c r="U608" s="91"/>
      <c r="V608" s="91"/>
      <c r="W608" s="91"/>
      <c r="X608" s="106"/>
    </row>
    <row r="609" spans="2:24" x14ac:dyDescent="0.2">
      <c r="B609" s="12"/>
      <c r="C609" s="18"/>
      <c r="D609" s="18"/>
      <c r="E609" s="18"/>
      <c r="F609" s="18"/>
      <c r="G609" s="18"/>
      <c r="H609" s="18"/>
      <c r="I609" s="18"/>
      <c r="J609" s="18"/>
      <c r="M609" s="18"/>
      <c r="P609" s="91"/>
      <c r="Q609" s="91"/>
      <c r="R609" s="91"/>
      <c r="S609" s="91"/>
      <c r="T609" s="91"/>
      <c r="U609" s="91"/>
      <c r="V609" s="91"/>
      <c r="W609" s="91"/>
      <c r="X609" s="106"/>
    </row>
    <row r="610" spans="2:24" x14ac:dyDescent="0.2">
      <c r="B610" s="12"/>
      <c r="C610" s="18"/>
      <c r="D610" s="18"/>
      <c r="E610" s="18"/>
      <c r="F610" s="18"/>
      <c r="G610" s="18"/>
      <c r="H610" s="18"/>
      <c r="I610" s="18"/>
      <c r="J610" s="18"/>
      <c r="M610" s="18"/>
      <c r="P610" s="91"/>
      <c r="Q610" s="91"/>
      <c r="R610" s="91"/>
      <c r="S610" s="91"/>
      <c r="T610" s="91"/>
      <c r="U610" s="91"/>
      <c r="V610" s="91"/>
      <c r="W610" s="91"/>
      <c r="X610" s="106"/>
    </row>
    <row r="611" spans="2:24" x14ac:dyDescent="0.2">
      <c r="B611" s="12"/>
      <c r="C611" s="18"/>
      <c r="D611" s="18"/>
      <c r="E611" s="18"/>
      <c r="F611" s="18"/>
      <c r="G611" s="18"/>
      <c r="H611" s="18"/>
      <c r="I611" s="18"/>
      <c r="J611" s="18"/>
      <c r="M611" s="18"/>
      <c r="P611" s="91"/>
      <c r="Q611" s="91"/>
      <c r="R611" s="91"/>
      <c r="S611" s="91"/>
      <c r="T611" s="91"/>
      <c r="U611" s="91"/>
      <c r="V611" s="91"/>
      <c r="W611" s="91"/>
      <c r="X611" s="106"/>
    </row>
    <row r="612" spans="2:24" x14ac:dyDescent="0.2">
      <c r="B612" s="12"/>
      <c r="C612" s="18"/>
      <c r="D612" s="18"/>
      <c r="E612" s="18"/>
      <c r="F612" s="18"/>
      <c r="G612" s="18"/>
      <c r="H612" s="18"/>
      <c r="I612" s="18"/>
      <c r="J612" s="18"/>
      <c r="M612" s="18"/>
      <c r="P612" s="91"/>
      <c r="Q612" s="91"/>
      <c r="R612" s="91"/>
      <c r="S612" s="91"/>
      <c r="T612" s="91"/>
      <c r="U612" s="91"/>
      <c r="V612" s="91"/>
      <c r="W612" s="91"/>
      <c r="X612" s="106"/>
    </row>
    <row r="613" spans="2:24" x14ac:dyDescent="0.2">
      <c r="B613" s="12"/>
      <c r="C613" s="18"/>
      <c r="D613" s="18"/>
      <c r="E613" s="18"/>
      <c r="F613" s="18"/>
      <c r="G613" s="18"/>
      <c r="H613" s="18"/>
      <c r="I613" s="18"/>
      <c r="J613" s="18"/>
      <c r="M613" s="18"/>
      <c r="P613" s="91"/>
      <c r="Q613" s="91"/>
      <c r="R613" s="91"/>
      <c r="S613" s="91"/>
      <c r="T613" s="91"/>
      <c r="U613" s="91"/>
      <c r="V613" s="91"/>
      <c r="W613" s="91"/>
      <c r="X613" s="106"/>
    </row>
    <row r="614" spans="2:24" x14ac:dyDescent="0.2">
      <c r="B614" s="12"/>
      <c r="C614" s="18"/>
      <c r="D614" s="18"/>
      <c r="E614" s="18"/>
      <c r="F614" s="18"/>
      <c r="G614" s="18"/>
      <c r="H614" s="18"/>
      <c r="I614" s="18"/>
      <c r="J614" s="18"/>
      <c r="M614" s="18"/>
      <c r="P614" s="91"/>
      <c r="Q614" s="91"/>
      <c r="R614" s="91"/>
      <c r="S614" s="91"/>
      <c r="T614" s="91"/>
      <c r="U614" s="91"/>
      <c r="V614" s="91"/>
      <c r="W614" s="91"/>
      <c r="X614" s="106"/>
    </row>
    <row r="615" spans="2:24" x14ac:dyDescent="0.2">
      <c r="B615" s="12"/>
      <c r="C615" s="18"/>
      <c r="D615" s="18"/>
      <c r="E615" s="18"/>
      <c r="F615" s="18"/>
      <c r="G615" s="18"/>
      <c r="H615" s="18"/>
      <c r="I615" s="18"/>
      <c r="J615" s="18"/>
      <c r="M615" s="18"/>
      <c r="P615" s="91"/>
      <c r="Q615" s="91"/>
      <c r="R615" s="91"/>
      <c r="S615" s="91"/>
      <c r="T615" s="91"/>
      <c r="U615" s="91"/>
      <c r="V615" s="91"/>
      <c r="W615" s="91"/>
      <c r="X615" s="106"/>
    </row>
    <row r="616" spans="2:24" x14ac:dyDescent="0.2">
      <c r="B616" s="12"/>
      <c r="C616" s="18"/>
      <c r="D616" s="18"/>
      <c r="E616" s="18"/>
      <c r="F616" s="18"/>
      <c r="G616" s="18"/>
      <c r="H616" s="18"/>
      <c r="I616" s="18"/>
      <c r="J616" s="18"/>
      <c r="M616" s="18"/>
      <c r="P616" s="91"/>
      <c r="Q616" s="91"/>
      <c r="R616" s="91"/>
      <c r="S616" s="91"/>
      <c r="T616" s="91"/>
      <c r="U616" s="91"/>
      <c r="V616" s="91"/>
      <c r="W616" s="91"/>
      <c r="X616" s="106"/>
    </row>
    <row r="617" spans="2:24" x14ac:dyDescent="0.2">
      <c r="B617" s="12"/>
      <c r="C617" s="18"/>
      <c r="D617" s="18"/>
      <c r="E617" s="18"/>
      <c r="F617" s="18"/>
      <c r="G617" s="18"/>
      <c r="H617" s="18"/>
      <c r="I617" s="18"/>
      <c r="J617" s="18"/>
      <c r="M617" s="18"/>
      <c r="P617" s="91"/>
      <c r="Q617" s="91"/>
      <c r="R617" s="91"/>
      <c r="S617" s="91"/>
      <c r="T617" s="91"/>
      <c r="U617" s="91"/>
      <c r="V617" s="91"/>
      <c r="W617" s="91"/>
      <c r="X617" s="106"/>
    </row>
    <row r="618" spans="2:24" x14ac:dyDescent="0.2">
      <c r="B618" s="12"/>
      <c r="C618" s="18"/>
      <c r="D618" s="18"/>
      <c r="E618" s="18"/>
      <c r="F618" s="18"/>
      <c r="G618" s="18"/>
      <c r="H618" s="18"/>
      <c r="I618" s="18"/>
      <c r="J618" s="18"/>
      <c r="M618" s="18"/>
      <c r="P618" s="91"/>
      <c r="Q618" s="91"/>
      <c r="R618" s="91"/>
      <c r="S618" s="91"/>
      <c r="T618" s="91"/>
      <c r="U618" s="91"/>
      <c r="V618" s="91"/>
      <c r="W618" s="91"/>
      <c r="X618" s="106"/>
    </row>
    <row r="619" spans="2:24" x14ac:dyDescent="0.2">
      <c r="B619" s="12"/>
      <c r="C619" s="18"/>
      <c r="D619" s="18"/>
      <c r="E619" s="18"/>
      <c r="F619" s="18"/>
      <c r="G619" s="18"/>
      <c r="H619" s="18"/>
      <c r="I619" s="18"/>
      <c r="J619" s="18"/>
      <c r="M619" s="18"/>
      <c r="P619" s="91"/>
      <c r="Q619" s="91"/>
      <c r="R619" s="91"/>
      <c r="S619" s="91"/>
      <c r="T619" s="91"/>
      <c r="U619" s="91"/>
      <c r="V619" s="91"/>
      <c r="W619" s="91"/>
      <c r="X619" s="106"/>
    </row>
    <row r="620" spans="2:24" x14ac:dyDescent="0.2">
      <c r="B620" s="12"/>
      <c r="C620" s="18"/>
      <c r="D620" s="18"/>
      <c r="E620" s="18"/>
      <c r="F620" s="18"/>
      <c r="G620" s="18"/>
      <c r="H620" s="18"/>
      <c r="I620" s="18"/>
      <c r="J620" s="18"/>
      <c r="M620" s="18"/>
      <c r="P620" s="91"/>
      <c r="Q620" s="91"/>
      <c r="R620" s="91"/>
      <c r="S620" s="91"/>
      <c r="T620" s="91"/>
      <c r="U620" s="91"/>
      <c r="V620" s="91"/>
      <c r="W620" s="91"/>
      <c r="X620" s="106"/>
    </row>
    <row r="621" spans="2:24" x14ac:dyDescent="0.2">
      <c r="B621" s="12"/>
      <c r="C621" s="18"/>
      <c r="D621" s="18"/>
      <c r="E621" s="18"/>
      <c r="F621" s="18"/>
      <c r="G621" s="18"/>
      <c r="H621" s="18"/>
      <c r="I621" s="18"/>
      <c r="J621" s="18"/>
      <c r="M621" s="18"/>
      <c r="P621" s="91"/>
      <c r="Q621" s="91"/>
      <c r="R621" s="91"/>
      <c r="S621" s="91"/>
      <c r="T621" s="91"/>
      <c r="U621" s="91"/>
      <c r="V621" s="91"/>
      <c r="W621" s="91"/>
      <c r="X621" s="106"/>
    </row>
    <row r="622" spans="2:24" x14ac:dyDescent="0.2">
      <c r="B622" s="12"/>
      <c r="C622" s="18"/>
      <c r="D622" s="18"/>
      <c r="E622" s="18"/>
      <c r="F622" s="18"/>
      <c r="G622" s="18"/>
      <c r="H622" s="18"/>
      <c r="I622" s="18"/>
      <c r="J622" s="18"/>
      <c r="M622" s="18"/>
      <c r="P622" s="91"/>
      <c r="Q622" s="91"/>
      <c r="R622" s="91"/>
      <c r="S622" s="91"/>
      <c r="T622" s="91"/>
      <c r="U622" s="91"/>
      <c r="V622" s="91"/>
      <c r="W622" s="91"/>
      <c r="X622" s="106"/>
    </row>
    <row r="623" spans="2:24" x14ac:dyDescent="0.2">
      <c r="B623" s="12"/>
      <c r="C623" s="18"/>
      <c r="D623" s="18"/>
      <c r="E623" s="18"/>
      <c r="F623" s="18"/>
      <c r="G623" s="18"/>
      <c r="H623" s="18"/>
      <c r="I623" s="18"/>
      <c r="J623" s="18"/>
      <c r="M623" s="18"/>
      <c r="P623" s="91"/>
      <c r="Q623" s="91"/>
      <c r="R623" s="91"/>
      <c r="S623" s="91"/>
      <c r="T623" s="91"/>
      <c r="U623" s="91"/>
      <c r="V623" s="91"/>
      <c r="W623" s="91"/>
      <c r="X623" s="106"/>
    </row>
    <row r="624" spans="2:24" x14ac:dyDescent="0.2">
      <c r="B624" s="12"/>
      <c r="C624" s="18"/>
      <c r="D624" s="18"/>
      <c r="E624" s="18"/>
      <c r="F624" s="18"/>
      <c r="G624" s="18"/>
      <c r="H624" s="18"/>
      <c r="I624" s="18"/>
      <c r="J624" s="18"/>
      <c r="M624" s="18"/>
      <c r="P624" s="91"/>
      <c r="Q624" s="91"/>
      <c r="R624" s="91"/>
      <c r="S624" s="91"/>
      <c r="T624" s="91"/>
      <c r="U624" s="91"/>
      <c r="V624" s="91"/>
      <c r="W624" s="91"/>
      <c r="X624" s="106"/>
    </row>
    <row r="625" spans="2:24" x14ac:dyDescent="0.2">
      <c r="B625" s="12"/>
      <c r="C625" s="18"/>
      <c r="D625" s="18"/>
      <c r="E625" s="18"/>
      <c r="F625" s="18"/>
      <c r="G625" s="18"/>
      <c r="H625" s="18"/>
      <c r="I625" s="18"/>
      <c r="J625" s="18"/>
      <c r="M625" s="18"/>
      <c r="P625" s="91"/>
      <c r="Q625" s="91"/>
      <c r="R625" s="91"/>
      <c r="S625" s="91"/>
      <c r="T625" s="91"/>
      <c r="U625" s="91"/>
      <c r="V625" s="91"/>
      <c r="W625" s="91"/>
      <c r="X625" s="106"/>
    </row>
    <row r="626" spans="2:24" x14ac:dyDescent="0.2">
      <c r="B626" s="12"/>
      <c r="C626" s="18"/>
      <c r="D626" s="18"/>
      <c r="E626" s="18"/>
      <c r="F626" s="18"/>
      <c r="G626" s="18"/>
      <c r="H626" s="18"/>
      <c r="I626" s="18"/>
      <c r="J626" s="18"/>
      <c r="M626" s="18"/>
      <c r="P626" s="91"/>
      <c r="Q626" s="91"/>
      <c r="R626" s="91"/>
      <c r="S626" s="91"/>
      <c r="T626" s="91"/>
      <c r="U626" s="91"/>
      <c r="V626" s="91"/>
      <c r="W626" s="91"/>
      <c r="X626" s="106"/>
    </row>
    <row r="627" spans="2:24" x14ac:dyDescent="0.2">
      <c r="B627" s="12"/>
      <c r="C627" s="18"/>
      <c r="D627" s="18"/>
      <c r="E627" s="18"/>
      <c r="F627" s="18"/>
      <c r="G627" s="18"/>
      <c r="H627" s="18"/>
      <c r="I627" s="18"/>
      <c r="J627" s="18"/>
      <c r="M627" s="18"/>
      <c r="P627" s="91"/>
      <c r="Q627" s="91"/>
      <c r="R627" s="91"/>
      <c r="S627" s="91"/>
      <c r="T627" s="91"/>
      <c r="U627" s="91"/>
      <c r="V627" s="91"/>
      <c r="W627" s="91"/>
      <c r="X627" s="106"/>
    </row>
    <row r="628" spans="2:24" x14ac:dyDescent="0.2">
      <c r="B628" s="12"/>
      <c r="C628" s="18"/>
      <c r="D628" s="18"/>
      <c r="E628" s="18"/>
      <c r="F628" s="18"/>
      <c r="G628" s="18"/>
      <c r="H628" s="18"/>
      <c r="I628" s="18"/>
      <c r="J628" s="18"/>
      <c r="M628" s="18"/>
      <c r="P628" s="91"/>
      <c r="Q628" s="91"/>
      <c r="R628" s="91"/>
      <c r="S628" s="91"/>
      <c r="T628" s="91"/>
      <c r="U628" s="91"/>
      <c r="V628" s="91"/>
      <c r="W628" s="91"/>
      <c r="X628" s="106"/>
    </row>
    <row r="629" spans="2:24" x14ac:dyDescent="0.2">
      <c r="B629" s="12"/>
      <c r="C629" s="18"/>
      <c r="D629" s="18"/>
      <c r="E629" s="18"/>
      <c r="F629" s="18"/>
      <c r="G629" s="18"/>
      <c r="H629" s="18"/>
      <c r="I629" s="18"/>
      <c r="J629" s="18"/>
      <c r="M629" s="18"/>
      <c r="P629" s="91"/>
      <c r="Q629" s="91"/>
      <c r="R629" s="91"/>
      <c r="S629" s="91"/>
      <c r="T629" s="91"/>
      <c r="U629" s="91"/>
      <c r="V629" s="91"/>
      <c r="W629" s="91"/>
      <c r="X629" s="106"/>
    </row>
    <row r="630" spans="2:24" x14ac:dyDescent="0.2">
      <c r="B630" s="12"/>
      <c r="C630" s="18"/>
      <c r="D630" s="18"/>
      <c r="E630" s="18"/>
      <c r="F630" s="18"/>
      <c r="G630" s="18"/>
      <c r="H630" s="18"/>
      <c r="I630" s="18"/>
      <c r="J630" s="18"/>
      <c r="M630" s="18"/>
      <c r="P630" s="91"/>
      <c r="Q630" s="91"/>
      <c r="R630" s="91"/>
      <c r="S630" s="91"/>
      <c r="T630" s="91"/>
      <c r="U630" s="91"/>
      <c r="V630" s="91"/>
      <c r="W630" s="91"/>
      <c r="X630" s="106"/>
    </row>
    <row r="631" spans="2:24" x14ac:dyDescent="0.2">
      <c r="B631" s="12"/>
      <c r="C631" s="18"/>
      <c r="D631" s="18"/>
      <c r="E631" s="18"/>
      <c r="F631" s="18"/>
      <c r="G631" s="18"/>
      <c r="H631" s="18"/>
      <c r="I631" s="18"/>
      <c r="J631" s="18"/>
      <c r="M631" s="18"/>
      <c r="P631" s="91"/>
      <c r="Q631" s="91"/>
      <c r="R631" s="91"/>
      <c r="S631" s="91"/>
      <c r="T631" s="91"/>
      <c r="U631" s="91"/>
      <c r="V631" s="91"/>
      <c r="W631" s="91"/>
      <c r="X631" s="106"/>
    </row>
    <row r="632" spans="2:24" x14ac:dyDescent="0.2">
      <c r="B632" s="12"/>
      <c r="C632" s="18"/>
      <c r="D632" s="18"/>
      <c r="E632" s="18"/>
      <c r="F632" s="18"/>
      <c r="G632" s="18"/>
      <c r="H632" s="18"/>
      <c r="I632" s="18"/>
      <c r="J632" s="18"/>
      <c r="M632" s="18"/>
      <c r="P632" s="91"/>
      <c r="Q632" s="91"/>
      <c r="R632" s="91"/>
      <c r="S632" s="91"/>
      <c r="T632" s="91"/>
      <c r="U632" s="91"/>
      <c r="V632" s="91"/>
      <c r="W632" s="91"/>
      <c r="X632" s="106"/>
    </row>
    <row r="633" spans="2:24" x14ac:dyDescent="0.2">
      <c r="B633" s="12"/>
      <c r="C633" s="18"/>
      <c r="D633" s="18"/>
      <c r="E633" s="18"/>
      <c r="F633" s="18"/>
      <c r="G633" s="18"/>
      <c r="H633" s="18"/>
      <c r="I633" s="18"/>
      <c r="J633" s="18"/>
      <c r="M633" s="18"/>
      <c r="P633" s="91"/>
      <c r="Q633" s="91"/>
      <c r="R633" s="91"/>
      <c r="S633" s="91"/>
      <c r="T633" s="91"/>
      <c r="U633" s="91"/>
      <c r="V633" s="91"/>
      <c r="W633" s="91"/>
      <c r="X633" s="106"/>
    </row>
    <row r="634" spans="2:24" x14ac:dyDescent="0.2">
      <c r="B634" s="12"/>
      <c r="C634" s="18"/>
      <c r="D634" s="18"/>
      <c r="E634" s="18"/>
      <c r="F634" s="18"/>
      <c r="G634" s="18"/>
      <c r="H634" s="18"/>
      <c r="I634" s="18"/>
      <c r="J634" s="18"/>
      <c r="M634" s="18"/>
      <c r="P634" s="91"/>
      <c r="Q634" s="91"/>
      <c r="R634" s="91"/>
      <c r="S634" s="91"/>
      <c r="T634" s="91"/>
      <c r="U634" s="91"/>
      <c r="V634" s="91"/>
      <c r="W634" s="91"/>
      <c r="X634" s="106"/>
    </row>
    <row r="635" spans="2:24" x14ac:dyDescent="0.2">
      <c r="B635" s="12"/>
      <c r="C635" s="18"/>
      <c r="D635" s="18"/>
      <c r="E635" s="18"/>
      <c r="F635" s="18"/>
      <c r="G635" s="18"/>
      <c r="H635" s="18"/>
      <c r="I635" s="18"/>
      <c r="J635" s="18"/>
      <c r="M635" s="18"/>
      <c r="P635" s="91"/>
      <c r="Q635" s="91"/>
      <c r="R635" s="91"/>
      <c r="S635" s="91"/>
      <c r="T635" s="91"/>
      <c r="U635" s="91"/>
      <c r="V635" s="91"/>
      <c r="W635" s="91"/>
      <c r="X635" s="106"/>
    </row>
    <row r="636" spans="2:24" x14ac:dyDescent="0.2">
      <c r="B636" s="12"/>
      <c r="C636" s="18"/>
      <c r="D636" s="18"/>
      <c r="E636" s="18"/>
      <c r="F636" s="18"/>
      <c r="G636" s="18"/>
      <c r="H636" s="18"/>
      <c r="I636" s="18"/>
      <c r="J636" s="18"/>
      <c r="M636" s="18"/>
      <c r="P636" s="91"/>
      <c r="Q636" s="91"/>
      <c r="R636" s="91"/>
      <c r="S636" s="91"/>
      <c r="T636" s="91"/>
      <c r="U636" s="91"/>
      <c r="V636" s="91"/>
      <c r="W636" s="91"/>
      <c r="X636" s="106"/>
    </row>
    <row r="637" spans="2:24" x14ac:dyDescent="0.2">
      <c r="B637" s="12"/>
      <c r="C637" s="18"/>
      <c r="D637" s="18"/>
      <c r="E637" s="18"/>
      <c r="F637" s="18"/>
      <c r="G637" s="18"/>
      <c r="H637" s="18"/>
      <c r="I637" s="18"/>
      <c r="J637" s="18"/>
      <c r="M637" s="18"/>
      <c r="P637" s="91"/>
      <c r="Q637" s="91"/>
      <c r="R637" s="91"/>
      <c r="S637" s="91"/>
      <c r="T637" s="91"/>
      <c r="U637" s="91"/>
      <c r="V637" s="91"/>
      <c r="W637" s="91"/>
      <c r="X637" s="106"/>
    </row>
    <row r="638" spans="2:24" x14ac:dyDescent="0.2">
      <c r="B638" s="12"/>
      <c r="C638" s="18"/>
      <c r="D638" s="18"/>
      <c r="E638" s="18"/>
      <c r="F638" s="18"/>
      <c r="G638" s="18"/>
      <c r="H638" s="18"/>
      <c r="I638" s="18"/>
      <c r="J638" s="18"/>
      <c r="M638" s="18"/>
      <c r="P638" s="91"/>
      <c r="Q638" s="91"/>
      <c r="R638" s="91"/>
      <c r="S638" s="91"/>
      <c r="T638" s="91"/>
      <c r="U638" s="91"/>
      <c r="V638" s="91"/>
      <c r="W638" s="91"/>
      <c r="X638" s="106"/>
    </row>
    <row r="639" spans="2:24" x14ac:dyDescent="0.2">
      <c r="B639" s="12"/>
      <c r="C639" s="18"/>
      <c r="D639" s="18"/>
      <c r="E639" s="18"/>
      <c r="F639" s="18"/>
      <c r="G639" s="18"/>
      <c r="H639" s="18"/>
      <c r="I639" s="18"/>
      <c r="J639" s="18"/>
      <c r="M639" s="18"/>
      <c r="P639" s="91"/>
      <c r="Q639" s="91"/>
      <c r="R639" s="91"/>
      <c r="S639" s="91"/>
      <c r="T639" s="91"/>
      <c r="U639" s="91"/>
      <c r="V639" s="91"/>
      <c r="W639" s="91"/>
      <c r="X639" s="106"/>
    </row>
    <row r="640" spans="2:24" x14ac:dyDescent="0.2">
      <c r="B640" s="12"/>
      <c r="C640" s="18"/>
      <c r="D640" s="18"/>
      <c r="E640" s="18"/>
      <c r="F640" s="18"/>
      <c r="G640" s="18"/>
      <c r="H640" s="18"/>
      <c r="I640" s="18"/>
      <c r="J640" s="18"/>
      <c r="M640" s="18"/>
      <c r="P640" s="91"/>
      <c r="Q640" s="91"/>
      <c r="R640" s="91"/>
      <c r="S640" s="91"/>
      <c r="T640" s="91"/>
      <c r="U640" s="91"/>
      <c r="V640" s="91"/>
      <c r="W640" s="91"/>
      <c r="X640" s="106"/>
    </row>
    <row r="641" spans="2:24" x14ac:dyDescent="0.2">
      <c r="B641" s="12"/>
      <c r="C641" s="18"/>
      <c r="D641" s="18"/>
      <c r="E641" s="18"/>
      <c r="F641" s="18"/>
      <c r="G641" s="18"/>
      <c r="H641" s="18"/>
      <c r="I641" s="18"/>
      <c r="J641" s="18"/>
      <c r="M641" s="18"/>
      <c r="P641" s="91"/>
      <c r="Q641" s="91"/>
      <c r="R641" s="91"/>
      <c r="S641" s="91"/>
      <c r="T641" s="91"/>
      <c r="U641" s="91"/>
      <c r="V641" s="91"/>
      <c r="W641" s="91"/>
      <c r="X641" s="106"/>
    </row>
    <row r="642" spans="2:24" x14ac:dyDescent="0.2">
      <c r="B642" s="12"/>
      <c r="C642" s="18"/>
      <c r="D642" s="18"/>
      <c r="E642" s="18"/>
      <c r="F642" s="18"/>
      <c r="G642" s="18"/>
      <c r="H642" s="18"/>
      <c r="I642" s="18"/>
      <c r="J642" s="18"/>
      <c r="M642" s="18"/>
      <c r="P642" s="91"/>
      <c r="Q642" s="91"/>
      <c r="R642" s="91"/>
      <c r="S642" s="91"/>
      <c r="T642" s="91"/>
      <c r="U642" s="91"/>
      <c r="V642" s="91"/>
      <c r="W642" s="91"/>
      <c r="X642" s="106"/>
    </row>
    <row r="643" spans="2:24" x14ac:dyDescent="0.2">
      <c r="B643" s="12"/>
      <c r="C643" s="18"/>
      <c r="D643" s="18"/>
      <c r="E643" s="18"/>
      <c r="F643" s="18"/>
      <c r="G643" s="18"/>
      <c r="H643" s="18"/>
      <c r="I643" s="18"/>
      <c r="J643" s="18"/>
      <c r="M643" s="18"/>
      <c r="P643" s="91"/>
      <c r="Q643" s="91"/>
      <c r="R643" s="91"/>
      <c r="S643" s="91"/>
      <c r="T643" s="91"/>
      <c r="U643" s="91"/>
      <c r="V643" s="91"/>
      <c r="W643" s="91"/>
      <c r="X643" s="106"/>
    </row>
    <row r="644" spans="2:24" x14ac:dyDescent="0.2">
      <c r="B644" s="12"/>
      <c r="C644" s="18"/>
      <c r="D644" s="18"/>
      <c r="E644" s="18"/>
      <c r="F644" s="18"/>
      <c r="G644" s="18"/>
      <c r="H644" s="18"/>
      <c r="I644" s="18"/>
      <c r="J644" s="18"/>
      <c r="M644" s="18"/>
      <c r="P644" s="91"/>
      <c r="Q644" s="91"/>
      <c r="R644" s="91"/>
      <c r="S644" s="91"/>
      <c r="T644" s="91"/>
      <c r="U644" s="91"/>
      <c r="V644" s="91"/>
      <c r="W644" s="91"/>
      <c r="X644" s="106"/>
    </row>
    <row r="645" spans="2:24" x14ac:dyDescent="0.2">
      <c r="B645" s="12"/>
      <c r="C645" s="18"/>
      <c r="D645" s="18"/>
      <c r="E645" s="18"/>
      <c r="F645" s="18"/>
      <c r="G645" s="18"/>
      <c r="H645" s="18"/>
      <c r="I645" s="18"/>
      <c r="J645" s="18"/>
      <c r="M645" s="18"/>
      <c r="P645" s="91"/>
      <c r="Q645" s="91"/>
      <c r="R645" s="91"/>
      <c r="S645" s="91"/>
      <c r="T645" s="91"/>
      <c r="U645" s="91"/>
      <c r="V645" s="91"/>
      <c r="W645" s="91"/>
      <c r="X645" s="106"/>
    </row>
    <row r="646" spans="2:24" x14ac:dyDescent="0.2">
      <c r="B646" s="12"/>
      <c r="C646" s="18"/>
      <c r="D646" s="18"/>
      <c r="E646" s="18"/>
      <c r="F646" s="18"/>
      <c r="G646" s="18"/>
      <c r="H646" s="18"/>
      <c r="I646" s="18"/>
      <c r="J646" s="18"/>
      <c r="M646" s="18"/>
      <c r="P646" s="91"/>
      <c r="Q646" s="91"/>
      <c r="R646" s="91"/>
      <c r="S646" s="91"/>
      <c r="T646" s="91"/>
      <c r="U646" s="91"/>
      <c r="V646" s="91"/>
      <c r="W646" s="91"/>
      <c r="X646" s="106"/>
    </row>
    <row r="647" spans="2:24" x14ac:dyDescent="0.2">
      <c r="B647" s="12"/>
      <c r="C647" s="18"/>
      <c r="D647" s="18"/>
      <c r="E647" s="18"/>
      <c r="F647" s="18"/>
      <c r="G647" s="18"/>
      <c r="H647" s="18"/>
      <c r="I647" s="18"/>
      <c r="J647" s="18"/>
      <c r="M647" s="18"/>
      <c r="P647" s="91"/>
      <c r="Q647" s="91"/>
      <c r="R647" s="91"/>
      <c r="S647" s="91"/>
      <c r="T647" s="91"/>
      <c r="U647" s="91"/>
      <c r="V647" s="91"/>
      <c r="W647" s="91"/>
      <c r="X647" s="106"/>
    </row>
    <row r="648" spans="2:24" x14ac:dyDescent="0.2">
      <c r="B648" s="12"/>
      <c r="C648" s="18"/>
      <c r="D648" s="18"/>
      <c r="E648" s="18"/>
      <c r="F648" s="18"/>
      <c r="G648" s="18"/>
      <c r="H648" s="18"/>
      <c r="I648" s="18"/>
      <c r="J648" s="18"/>
      <c r="M648" s="18"/>
      <c r="P648" s="91"/>
      <c r="Q648" s="91"/>
      <c r="R648" s="91"/>
      <c r="S648" s="91"/>
      <c r="T648" s="91"/>
      <c r="U648" s="91"/>
      <c r="V648" s="91"/>
      <c r="W648" s="91"/>
      <c r="X648" s="106"/>
    </row>
    <row r="649" spans="2:24" x14ac:dyDescent="0.2">
      <c r="B649" s="12"/>
      <c r="C649" s="18"/>
      <c r="D649" s="18"/>
      <c r="E649" s="18"/>
      <c r="F649" s="18"/>
      <c r="G649" s="18"/>
      <c r="H649" s="18"/>
      <c r="I649" s="18"/>
      <c r="J649" s="18"/>
      <c r="M649" s="18"/>
      <c r="P649" s="91"/>
      <c r="Q649" s="91"/>
      <c r="R649" s="91"/>
      <c r="S649" s="91"/>
      <c r="T649" s="91"/>
      <c r="U649" s="91"/>
      <c r="V649" s="91"/>
      <c r="W649" s="91"/>
      <c r="X649" s="106"/>
    </row>
    <row r="650" spans="2:24" x14ac:dyDescent="0.2">
      <c r="B650" s="12"/>
      <c r="C650" s="18"/>
      <c r="D650" s="18"/>
      <c r="E650" s="18"/>
      <c r="F650" s="18"/>
      <c r="G650" s="18"/>
      <c r="H650" s="18"/>
      <c r="I650" s="18"/>
      <c r="J650" s="18"/>
      <c r="M650" s="18"/>
      <c r="P650" s="91"/>
      <c r="Q650" s="91"/>
      <c r="R650" s="91"/>
      <c r="S650" s="91"/>
      <c r="T650" s="91"/>
      <c r="U650" s="91"/>
      <c r="V650" s="91"/>
      <c r="W650" s="91"/>
      <c r="X650" s="106"/>
    </row>
    <row r="651" spans="2:24" x14ac:dyDescent="0.2">
      <c r="B651" s="12"/>
      <c r="C651" s="18"/>
      <c r="D651" s="18"/>
      <c r="E651" s="18"/>
      <c r="F651" s="18"/>
      <c r="G651" s="18"/>
      <c r="H651" s="18"/>
      <c r="I651" s="18"/>
      <c r="J651" s="18"/>
      <c r="M651" s="18"/>
      <c r="P651" s="91"/>
      <c r="Q651" s="91"/>
      <c r="R651" s="91"/>
      <c r="S651" s="91"/>
      <c r="T651" s="91"/>
      <c r="U651" s="91"/>
      <c r="V651" s="91"/>
      <c r="W651" s="91"/>
      <c r="X651" s="106"/>
    </row>
    <row r="652" spans="2:24" x14ac:dyDescent="0.2">
      <c r="B652" s="12"/>
      <c r="C652" s="18"/>
      <c r="D652" s="18"/>
      <c r="E652" s="18"/>
      <c r="F652" s="18"/>
      <c r="G652" s="18"/>
      <c r="H652" s="18"/>
      <c r="I652" s="18"/>
      <c r="J652" s="18"/>
      <c r="M652" s="18"/>
      <c r="P652" s="91"/>
      <c r="Q652" s="91"/>
      <c r="R652" s="91"/>
      <c r="S652" s="91"/>
      <c r="T652" s="91"/>
      <c r="U652" s="91"/>
      <c r="V652" s="91"/>
      <c r="W652" s="91"/>
      <c r="X652" s="106"/>
    </row>
    <row r="653" spans="2:24" x14ac:dyDescent="0.2">
      <c r="B653" s="12"/>
      <c r="C653" s="18"/>
      <c r="D653" s="18"/>
      <c r="E653" s="18"/>
      <c r="F653" s="18"/>
      <c r="G653" s="18"/>
      <c r="H653" s="18"/>
      <c r="I653" s="18"/>
      <c r="J653" s="18"/>
      <c r="M653" s="18"/>
      <c r="P653" s="91"/>
      <c r="Q653" s="91"/>
      <c r="R653" s="91"/>
      <c r="S653" s="91"/>
      <c r="T653" s="91"/>
      <c r="U653" s="91"/>
      <c r="V653" s="91"/>
      <c r="W653" s="91"/>
      <c r="X653" s="106"/>
    </row>
    <row r="654" spans="2:24" x14ac:dyDescent="0.2">
      <c r="B654" s="12"/>
      <c r="C654" s="18"/>
      <c r="D654" s="18"/>
      <c r="E654" s="18"/>
      <c r="F654" s="18"/>
      <c r="G654" s="18"/>
      <c r="H654" s="18"/>
      <c r="I654" s="18"/>
      <c r="J654" s="18"/>
      <c r="M654" s="18"/>
      <c r="P654" s="91"/>
      <c r="Q654" s="91"/>
      <c r="R654" s="91"/>
      <c r="S654" s="91"/>
      <c r="T654" s="91"/>
      <c r="U654" s="91"/>
      <c r="V654" s="91"/>
      <c r="W654" s="91"/>
      <c r="X654" s="106"/>
    </row>
    <row r="655" spans="2:24" x14ac:dyDescent="0.2">
      <c r="B655" s="12"/>
      <c r="C655" s="18"/>
      <c r="D655" s="18"/>
      <c r="E655" s="18"/>
      <c r="F655" s="18"/>
      <c r="G655" s="18"/>
      <c r="H655" s="18"/>
      <c r="I655" s="18"/>
      <c r="J655" s="18"/>
      <c r="M655" s="18"/>
      <c r="P655" s="91"/>
      <c r="Q655" s="91"/>
      <c r="R655" s="91"/>
      <c r="S655" s="91"/>
      <c r="T655" s="91"/>
      <c r="U655" s="91"/>
      <c r="V655" s="91"/>
      <c r="W655" s="91"/>
      <c r="X655" s="106"/>
    </row>
    <row r="656" spans="2:24" x14ac:dyDescent="0.2">
      <c r="B656" s="12"/>
      <c r="C656" s="18"/>
      <c r="D656" s="18"/>
      <c r="E656" s="18"/>
      <c r="F656" s="18"/>
      <c r="G656" s="18"/>
      <c r="H656" s="18"/>
      <c r="I656" s="18"/>
      <c r="J656" s="18"/>
      <c r="M656" s="18"/>
      <c r="P656" s="91"/>
      <c r="Q656" s="91"/>
      <c r="R656" s="91"/>
      <c r="S656" s="91"/>
      <c r="T656" s="91"/>
      <c r="U656" s="91"/>
      <c r="V656" s="91"/>
      <c r="W656" s="91"/>
      <c r="X656" s="106"/>
    </row>
    <row r="657" spans="2:24" x14ac:dyDescent="0.2">
      <c r="B657" s="12"/>
      <c r="C657" s="18"/>
      <c r="D657" s="18"/>
      <c r="E657" s="18"/>
      <c r="F657" s="18"/>
      <c r="G657" s="18"/>
      <c r="H657" s="18"/>
      <c r="I657" s="18"/>
      <c r="J657" s="18"/>
      <c r="M657" s="18"/>
      <c r="P657" s="91"/>
      <c r="Q657" s="91"/>
      <c r="R657" s="91"/>
      <c r="S657" s="91"/>
      <c r="T657" s="91"/>
      <c r="U657" s="91"/>
      <c r="V657" s="91"/>
      <c r="W657" s="91"/>
      <c r="X657" s="106"/>
    </row>
    <row r="658" spans="2:24" x14ac:dyDescent="0.2">
      <c r="B658" s="12"/>
      <c r="C658" s="18"/>
      <c r="D658" s="18"/>
      <c r="E658" s="18"/>
      <c r="F658" s="18"/>
      <c r="G658" s="18"/>
      <c r="H658" s="18"/>
      <c r="I658" s="18"/>
      <c r="J658" s="18"/>
      <c r="M658" s="18"/>
      <c r="P658" s="91"/>
      <c r="Q658" s="91"/>
      <c r="R658" s="91"/>
      <c r="S658" s="91"/>
      <c r="T658" s="91"/>
      <c r="U658" s="91"/>
      <c r="V658" s="91"/>
      <c r="W658" s="91"/>
      <c r="X658" s="106"/>
    </row>
    <row r="659" spans="2:24" x14ac:dyDescent="0.2">
      <c r="B659" s="12"/>
      <c r="C659" s="18"/>
      <c r="D659" s="18"/>
      <c r="E659" s="18"/>
      <c r="F659" s="18"/>
      <c r="G659" s="18"/>
      <c r="H659" s="18"/>
      <c r="I659" s="18"/>
      <c r="J659" s="18"/>
      <c r="M659" s="18"/>
      <c r="P659" s="91"/>
      <c r="Q659" s="91"/>
      <c r="R659" s="91"/>
      <c r="S659" s="91"/>
      <c r="T659" s="91"/>
      <c r="U659" s="91"/>
      <c r="V659" s="91"/>
      <c r="W659" s="91"/>
      <c r="X659" s="106"/>
    </row>
    <row r="660" spans="2:24" x14ac:dyDescent="0.2">
      <c r="B660" s="12"/>
      <c r="C660" s="18"/>
      <c r="D660" s="18"/>
      <c r="E660" s="18"/>
      <c r="F660" s="18"/>
      <c r="G660" s="18"/>
      <c r="H660" s="18"/>
      <c r="I660" s="18"/>
      <c r="J660" s="18"/>
      <c r="M660" s="18"/>
      <c r="P660" s="91"/>
      <c r="Q660" s="91"/>
      <c r="R660" s="91"/>
      <c r="S660" s="91"/>
      <c r="T660" s="91"/>
      <c r="U660" s="91"/>
      <c r="V660" s="91"/>
      <c r="W660" s="91"/>
      <c r="X660" s="106"/>
    </row>
    <row r="661" spans="2:24" x14ac:dyDescent="0.2">
      <c r="B661" s="12"/>
      <c r="C661" s="18"/>
      <c r="D661" s="18"/>
      <c r="E661" s="18"/>
      <c r="F661" s="18"/>
      <c r="G661" s="18"/>
      <c r="H661" s="18"/>
      <c r="I661" s="18"/>
      <c r="J661" s="18"/>
      <c r="M661" s="18"/>
      <c r="P661" s="91"/>
      <c r="Q661" s="91"/>
      <c r="R661" s="91"/>
      <c r="S661" s="91"/>
      <c r="T661" s="91"/>
      <c r="U661" s="91"/>
      <c r="V661" s="91"/>
      <c r="W661" s="91"/>
      <c r="X661" s="106"/>
    </row>
    <row r="662" spans="2:24" x14ac:dyDescent="0.2">
      <c r="B662" s="12"/>
      <c r="C662" s="18"/>
      <c r="D662" s="18"/>
      <c r="E662" s="18"/>
      <c r="F662" s="18"/>
      <c r="G662" s="18"/>
      <c r="H662" s="18"/>
      <c r="I662" s="18"/>
      <c r="J662" s="18"/>
      <c r="M662" s="18"/>
      <c r="P662" s="91"/>
      <c r="Q662" s="91"/>
      <c r="R662" s="91"/>
      <c r="S662" s="91"/>
      <c r="T662" s="91"/>
      <c r="U662" s="91"/>
      <c r="V662" s="91"/>
      <c r="W662" s="91"/>
      <c r="X662" s="106"/>
    </row>
    <row r="663" spans="2:24" x14ac:dyDescent="0.2">
      <c r="B663" s="12"/>
      <c r="C663" s="18"/>
      <c r="D663" s="18"/>
      <c r="E663" s="18"/>
      <c r="F663" s="18"/>
      <c r="G663" s="18"/>
      <c r="H663" s="18"/>
      <c r="I663" s="18"/>
      <c r="J663" s="18"/>
      <c r="M663" s="18"/>
      <c r="P663" s="91"/>
      <c r="Q663" s="91"/>
      <c r="R663" s="91"/>
      <c r="S663" s="91"/>
      <c r="T663" s="91"/>
      <c r="U663" s="91"/>
      <c r="V663" s="91"/>
      <c r="W663" s="91"/>
      <c r="X663" s="106"/>
    </row>
    <row r="664" spans="2:24" x14ac:dyDescent="0.2">
      <c r="B664" s="12"/>
      <c r="C664" s="18"/>
      <c r="D664" s="18"/>
      <c r="E664" s="18"/>
      <c r="F664" s="18"/>
      <c r="G664" s="18"/>
      <c r="H664" s="18"/>
      <c r="I664" s="18"/>
      <c r="J664" s="18"/>
      <c r="M664" s="18"/>
      <c r="P664" s="91"/>
      <c r="Q664" s="91"/>
      <c r="R664" s="91"/>
      <c r="S664" s="91"/>
      <c r="T664" s="91"/>
      <c r="U664" s="91"/>
      <c r="V664" s="91"/>
      <c r="W664" s="91"/>
      <c r="X664" s="106"/>
    </row>
    <row r="665" spans="2:24" x14ac:dyDescent="0.2">
      <c r="B665" s="12"/>
      <c r="C665" s="18"/>
      <c r="D665" s="18"/>
      <c r="E665" s="18"/>
      <c r="F665" s="18"/>
      <c r="G665" s="18"/>
      <c r="H665" s="18"/>
      <c r="I665" s="18"/>
      <c r="J665" s="18"/>
      <c r="M665" s="18"/>
      <c r="P665" s="91"/>
      <c r="Q665" s="91"/>
      <c r="R665" s="91"/>
      <c r="S665" s="91"/>
      <c r="T665" s="91"/>
      <c r="U665" s="91"/>
      <c r="V665" s="91"/>
      <c r="W665" s="91"/>
      <c r="X665" s="106"/>
    </row>
    <row r="666" spans="2:24" x14ac:dyDescent="0.2">
      <c r="B666" s="12"/>
      <c r="C666" s="18"/>
      <c r="D666" s="18"/>
      <c r="E666" s="18"/>
      <c r="F666" s="18"/>
      <c r="G666" s="18"/>
      <c r="H666" s="18"/>
      <c r="I666" s="18"/>
      <c r="J666" s="18"/>
      <c r="M666" s="18"/>
      <c r="P666" s="91"/>
      <c r="Q666" s="91"/>
      <c r="R666" s="91"/>
      <c r="S666" s="91"/>
      <c r="T666" s="91"/>
      <c r="U666" s="91"/>
      <c r="V666" s="91"/>
      <c r="W666" s="91"/>
      <c r="X666" s="106"/>
    </row>
    <row r="667" spans="2:24" x14ac:dyDescent="0.2">
      <c r="B667" s="12"/>
      <c r="C667" s="18"/>
      <c r="D667" s="18"/>
      <c r="E667" s="18"/>
      <c r="F667" s="18"/>
      <c r="G667" s="18"/>
      <c r="H667" s="18"/>
      <c r="I667" s="18"/>
      <c r="J667" s="18"/>
      <c r="M667" s="18"/>
      <c r="P667" s="91"/>
      <c r="Q667" s="91"/>
      <c r="R667" s="91"/>
      <c r="S667" s="91"/>
      <c r="T667" s="91"/>
      <c r="U667" s="91"/>
      <c r="V667" s="91"/>
      <c r="W667" s="91"/>
      <c r="X667" s="106"/>
    </row>
    <row r="668" spans="2:24" x14ac:dyDescent="0.2">
      <c r="B668" s="12"/>
      <c r="C668" s="18"/>
      <c r="D668" s="18"/>
      <c r="E668" s="18"/>
      <c r="F668" s="18"/>
      <c r="G668" s="18"/>
      <c r="H668" s="18"/>
      <c r="I668" s="18"/>
      <c r="J668" s="18"/>
      <c r="M668" s="18"/>
      <c r="P668" s="91"/>
      <c r="Q668" s="91"/>
      <c r="R668" s="91"/>
      <c r="S668" s="91"/>
      <c r="T668" s="91"/>
      <c r="U668" s="91"/>
      <c r="V668" s="91"/>
      <c r="W668" s="91"/>
      <c r="X668" s="106"/>
    </row>
    <row r="669" spans="2:24" x14ac:dyDescent="0.2">
      <c r="B669" s="12"/>
      <c r="C669" s="18"/>
      <c r="D669" s="18"/>
      <c r="E669" s="18"/>
      <c r="F669" s="18"/>
      <c r="G669" s="18"/>
      <c r="H669" s="18"/>
      <c r="I669" s="18"/>
      <c r="J669" s="18"/>
      <c r="M669" s="18"/>
      <c r="P669" s="91"/>
      <c r="Q669" s="91"/>
      <c r="R669" s="91"/>
      <c r="S669" s="91"/>
      <c r="T669" s="91"/>
      <c r="U669" s="91"/>
      <c r="V669" s="91"/>
      <c r="W669" s="91"/>
      <c r="X669" s="106"/>
    </row>
    <row r="670" spans="2:24" x14ac:dyDescent="0.2">
      <c r="B670" s="12"/>
      <c r="C670" s="18"/>
      <c r="D670" s="18"/>
      <c r="E670" s="18"/>
      <c r="F670" s="18"/>
      <c r="G670" s="18"/>
      <c r="H670" s="18"/>
      <c r="I670" s="18"/>
      <c r="J670" s="18"/>
      <c r="M670" s="18"/>
      <c r="P670" s="91"/>
      <c r="Q670" s="91"/>
      <c r="R670" s="91"/>
      <c r="S670" s="91"/>
      <c r="T670" s="91"/>
      <c r="U670" s="91"/>
      <c r="V670" s="91"/>
      <c r="W670" s="91"/>
      <c r="X670" s="106"/>
    </row>
    <row r="671" spans="2:24" x14ac:dyDescent="0.2">
      <c r="B671" s="12"/>
      <c r="C671" s="18"/>
      <c r="D671" s="18"/>
      <c r="E671" s="18"/>
      <c r="F671" s="18"/>
      <c r="G671" s="18"/>
      <c r="H671" s="18"/>
      <c r="I671" s="18"/>
      <c r="J671" s="18"/>
      <c r="M671" s="18"/>
      <c r="P671" s="91"/>
      <c r="Q671" s="91"/>
      <c r="R671" s="91"/>
      <c r="S671" s="91"/>
      <c r="T671" s="91"/>
      <c r="U671" s="91"/>
      <c r="V671" s="91"/>
      <c r="W671" s="91"/>
      <c r="X671" s="106"/>
    </row>
    <row r="672" spans="2:24" x14ac:dyDescent="0.2">
      <c r="B672" s="12"/>
      <c r="C672" s="18"/>
      <c r="D672" s="18"/>
      <c r="E672" s="18"/>
      <c r="F672" s="18"/>
      <c r="G672" s="18"/>
      <c r="H672" s="18"/>
      <c r="I672" s="18"/>
      <c r="J672" s="18"/>
      <c r="M672" s="18"/>
      <c r="P672" s="91"/>
      <c r="Q672" s="91"/>
      <c r="R672" s="91"/>
      <c r="S672" s="91"/>
      <c r="T672" s="91"/>
      <c r="U672" s="91"/>
      <c r="V672" s="91"/>
      <c r="W672" s="91"/>
      <c r="X672" s="106"/>
    </row>
    <row r="673" spans="2:24" x14ac:dyDescent="0.2">
      <c r="B673" s="12"/>
      <c r="C673" s="18"/>
      <c r="D673" s="18"/>
      <c r="E673" s="18"/>
      <c r="F673" s="18"/>
      <c r="G673" s="18"/>
      <c r="H673" s="18"/>
      <c r="I673" s="18"/>
      <c r="J673" s="18"/>
      <c r="M673" s="18"/>
      <c r="P673" s="91"/>
      <c r="Q673" s="91"/>
      <c r="R673" s="91"/>
      <c r="S673" s="91"/>
      <c r="T673" s="91"/>
      <c r="U673" s="91"/>
      <c r="V673" s="91"/>
      <c r="W673" s="91"/>
      <c r="X673" s="106"/>
    </row>
    <row r="674" spans="2:24" x14ac:dyDescent="0.2">
      <c r="B674" s="12"/>
      <c r="C674" s="18"/>
      <c r="D674" s="18"/>
      <c r="E674" s="18"/>
      <c r="F674" s="18"/>
      <c r="G674" s="18"/>
      <c r="H674" s="18"/>
      <c r="I674" s="18"/>
      <c r="J674" s="18"/>
      <c r="M674" s="18"/>
      <c r="P674" s="91"/>
      <c r="Q674" s="91"/>
      <c r="R674" s="91"/>
      <c r="S674" s="91"/>
      <c r="T674" s="91"/>
      <c r="U674" s="91"/>
      <c r="V674" s="91"/>
      <c r="W674" s="91"/>
      <c r="X674" s="106"/>
    </row>
    <row r="675" spans="2:24" x14ac:dyDescent="0.2">
      <c r="B675" s="12"/>
      <c r="C675" s="18"/>
      <c r="D675" s="18"/>
      <c r="E675" s="18"/>
      <c r="F675" s="18"/>
      <c r="G675" s="18"/>
      <c r="H675" s="18"/>
      <c r="I675" s="18"/>
      <c r="J675" s="18"/>
      <c r="M675" s="18"/>
      <c r="P675" s="91"/>
      <c r="Q675" s="91"/>
      <c r="R675" s="91"/>
      <c r="S675" s="91"/>
      <c r="T675" s="91"/>
      <c r="U675" s="91"/>
      <c r="V675" s="91"/>
      <c r="W675" s="91"/>
      <c r="X675" s="106"/>
    </row>
    <row r="676" spans="2:24" x14ac:dyDescent="0.2">
      <c r="B676" s="12"/>
      <c r="C676" s="18"/>
      <c r="D676" s="18"/>
      <c r="E676" s="18"/>
      <c r="F676" s="18"/>
      <c r="G676" s="18"/>
      <c r="H676" s="18"/>
      <c r="I676" s="18"/>
      <c r="J676" s="18"/>
      <c r="M676" s="18"/>
      <c r="P676" s="91"/>
      <c r="Q676" s="91"/>
      <c r="R676" s="91"/>
      <c r="S676" s="91"/>
      <c r="T676" s="91"/>
      <c r="U676" s="91"/>
      <c r="V676" s="91"/>
      <c r="W676" s="91"/>
      <c r="X676" s="106"/>
    </row>
    <row r="677" spans="2:24" x14ac:dyDescent="0.2">
      <c r="B677" s="12"/>
      <c r="C677" s="18"/>
      <c r="D677" s="18"/>
      <c r="E677" s="18"/>
      <c r="F677" s="18"/>
      <c r="G677" s="18"/>
      <c r="H677" s="18"/>
      <c r="I677" s="18"/>
      <c r="J677" s="18"/>
      <c r="M677" s="18"/>
      <c r="P677" s="91"/>
      <c r="Q677" s="91"/>
      <c r="R677" s="91"/>
      <c r="S677" s="91"/>
      <c r="T677" s="91"/>
      <c r="U677" s="91"/>
      <c r="V677" s="91"/>
      <c r="W677" s="91"/>
      <c r="X677" s="106"/>
    </row>
    <row r="678" spans="2:24" x14ac:dyDescent="0.2">
      <c r="B678" s="12"/>
      <c r="C678" s="18"/>
      <c r="D678" s="18"/>
      <c r="E678" s="18"/>
      <c r="F678" s="18"/>
      <c r="G678" s="18"/>
      <c r="H678" s="18"/>
      <c r="I678" s="18"/>
      <c r="J678" s="18"/>
      <c r="M678" s="18"/>
      <c r="P678" s="91"/>
      <c r="Q678" s="91"/>
      <c r="R678" s="91"/>
      <c r="S678" s="91"/>
      <c r="T678" s="91"/>
      <c r="U678" s="91"/>
      <c r="V678" s="91"/>
      <c r="W678" s="91"/>
      <c r="X678" s="106"/>
    </row>
    <row r="679" spans="2:24" x14ac:dyDescent="0.2">
      <c r="B679" s="12"/>
      <c r="C679" s="18"/>
      <c r="D679" s="18"/>
      <c r="E679" s="18"/>
      <c r="F679" s="18"/>
      <c r="G679" s="18"/>
      <c r="H679" s="18"/>
      <c r="I679" s="18"/>
      <c r="J679" s="18"/>
      <c r="M679" s="18"/>
      <c r="P679" s="91"/>
      <c r="Q679" s="91"/>
      <c r="R679" s="91"/>
      <c r="S679" s="91"/>
      <c r="T679" s="91"/>
      <c r="U679" s="91"/>
      <c r="V679" s="91"/>
      <c r="W679" s="91"/>
      <c r="X679" s="106"/>
    </row>
    <row r="680" spans="2:24" x14ac:dyDescent="0.2">
      <c r="B680" s="12"/>
      <c r="C680" s="18"/>
      <c r="D680" s="18"/>
      <c r="E680" s="18"/>
      <c r="F680" s="18"/>
      <c r="G680" s="18"/>
      <c r="H680" s="18"/>
      <c r="I680" s="18"/>
      <c r="J680" s="18"/>
      <c r="M680" s="18"/>
      <c r="P680" s="91"/>
      <c r="Q680" s="91"/>
      <c r="R680" s="91"/>
      <c r="S680" s="91"/>
      <c r="T680" s="91"/>
      <c r="U680" s="91"/>
      <c r="V680" s="91"/>
      <c r="W680" s="91"/>
      <c r="X680" s="106"/>
    </row>
    <row r="681" spans="2:24" x14ac:dyDescent="0.2">
      <c r="B681" s="12"/>
      <c r="C681" s="18"/>
      <c r="D681" s="18"/>
      <c r="E681" s="18"/>
      <c r="F681" s="18"/>
      <c r="G681" s="18"/>
      <c r="H681" s="18"/>
      <c r="I681" s="18"/>
      <c r="J681" s="18"/>
      <c r="M681" s="18"/>
      <c r="P681" s="91"/>
      <c r="Q681" s="91"/>
      <c r="R681" s="91"/>
      <c r="S681" s="91"/>
      <c r="T681" s="91"/>
      <c r="U681" s="91"/>
      <c r="V681" s="91"/>
      <c r="W681" s="91"/>
      <c r="X681" s="106"/>
    </row>
    <row r="682" spans="2:24" x14ac:dyDescent="0.2">
      <c r="B682" s="12"/>
      <c r="C682" s="18"/>
      <c r="D682" s="18"/>
      <c r="E682" s="18"/>
      <c r="F682" s="18"/>
      <c r="G682" s="18"/>
      <c r="H682" s="18"/>
      <c r="I682" s="18"/>
      <c r="J682" s="18"/>
      <c r="M682" s="18"/>
      <c r="P682" s="91"/>
      <c r="Q682" s="91"/>
      <c r="R682" s="91"/>
      <c r="S682" s="91"/>
      <c r="T682" s="91"/>
      <c r="U682" s="91"/>
      <c r="V682" s="91"/>
      <c r="W682" s="91"/>
      <c r="X682" s="106"/>
    </row>
    <row r="683" spans="2:24" x14ac:dyDescent="0.2">
      <c r="B683" s="12"/>
      <c r="C683" s="18"/>
      <c r="D683" s="18"/>
      <c r="E683" s="18"/>
      <c r="F683" s="18"/>
      <c r="G683" s="18"/>
      <c r="H683" s="18"/>
      <c r="I683" s="18"/>
      <c r="J683" s="18"/>
      <c r="M683" s="18"/>
      <c r="P683" s="91"/>
      <c r="Q683" s="91"/>
      <c r="R683" s="91"/>
      <c r="S683" s="91"/>
      <c r="T683" s="91"/>
      <c r="U683" s="91"/>
      <c r="V683" s="91"/>
      <c r="W683" s="91"/>
      <c r="X683" s="106"/>
    </row>
    <row r="684" spans="2:24" x14ac:dyDescent="0.2">
      <c r="B684" s="12"/>
      <c r="C684" s="18"/>
      <c r="D684" s="18"/>
      <c r="E684" s="18"/>
      <c r="F684" s="18"/>
      <c r="G684" s="18"/>
      <c r="H684" s="18"/>
      <c r="I684" s="18"/>
      <c r="J684" s="18"/>
      <c r="M684" s="18"/>
      <c r="P684" s="91"/>
      <c r="Q684" s="91"/>
      <c r="R684" s="91"/>
      <c r="S684" s="91"/>
      <c r="T684" s="91"/>
      <c r="U684" s="91"/>
      <c r="V684" s="91"/>
      <c r="W684" s="91"/>
      <c r="X684" s="106"/>
    </row>
    <row r="685" spans="2:24" x14ac:dyDescent="0.2">
      <c r="B685" s="12"/>
      <c r="C685" s="18"/>
      <c r="D685" s="18"/>
      <c r="E685" s="18"/>
      <c r="F685" s="18"/>
      <c r="G685" s="18"/>
      <c r="H685" s="18"/>
      <c r="I685" s="18"/>
      <c r="J685" s="18"/>
      <c r="M685" s="18"/>
      <c r="P685" s="91"/>
      <c r="Q685" s="91"/>
      <c r="R685" s="91"/>
      <c r="S685" s="91"/>
      <c r="T685" s="91"/>
      <c r="U685" s="91"/>
      <c r="V685" s="91"/>
      <c r="W685" s="91"/>
      <c r="X685" s="106"/>
    </row>
    <row r="686" spans="2:24" x14ac:dyDescent="0.2">
      <c r="B686" s="12"/>
      <c r="C686" s="18"/>
      <c r="D686" s="18"/>
      <c r="E686" s="18"/>
      <c r="F686" s="18"/>
      <c r="G686" s="18"/>
      <c r="H686" s="18"/>
      <c r="I686" s="18"/>
      <c r="J686" s="18"/>
      <c r="M686" s="18"/>
      <c r="P686" s="91"/>
      <c r="Q686" s="91"/>
      <c r="R686" s="91"/>
      <c r="S686" s="91"/>
      <c r="T686" s="91"/>
      <c r="U686" s="91"/>
      <c r="V686" s="91"/>
      <c r="W686" s="91"/>
      <c r="X686" s="106"/>
    </row>
    <row r="687" spans="2:24" x14ac:dyDescent="0.2">
      <c r="B687" s="12"/>
      <c r="C687" s="18"/>
      <c r="D687" s="18"/>
      <c r="E687" s="18"/>
      <c r="F687" s="18"/>
      <c r="G687" s="18"/>
      <c r="H687" s="18"/>
      <c r="I687" s="18"/>
      <c r="J687" s="18"/>
      <c r="M687" s="18"/>
      <c r="P687" s="91"/>
      <c r="Q687" s="91"/>
      <c r="R687" s="91"/>
      <c r="S687" s="91"/>
      <c r="T687" s="91"/>
      <c r="U687" s="91"/>
      <c r="V687" s="91"/>
      <c r="W687" s="91"/>
      <c r="X687" s="106"/>
    </row>
    <row r="688" spans="2:24" x14ac:dyDescent="0.2">
      <c r="B688" s="12"/>
      <c r="C688" s="18"/>
      <c r="D688" s="18"/>
      <c r="E688" s="18"/>
      <c r="F688" s="18"/>
      <c r="G688" s="18"/>
      <c r="H688" s="18"/>
      <c r="I688" s="18"/>
      <c r="J688" s="18"/>
      <c r="M688" s="18"/>
      <c r="P688" s="91"/>
      <c r="Q688" s="91"/>
      <c r="R688" s="91"/>
      <c r="S688" s="91"/>
      <c r="T688" s="91"/>
      <c r="U688" s="91"/>
      <c r="V688" s="91"/>
      <c r="W688" s="91"/>
      <c r="X688" s="106"/>
    </row>
    <row r="689" spans="2:24" x14ac:dyDescent="0.2">
      <c r="B689" s="12"/>
      <c r="C689" s="18"/>
      <c r="D689" s="18"/>
      <c r="E689" s="18"/>
      <c r="F689" s="18"/>
      <c r="G689" s="18"/>
      <c r="H689" s="18"/>
      <c r="I689" s="18"/>
      <c r="J689" s="18"/>
      <c r="M689" s="18"/>
      <c r="P689" s="91"/>
      <c r="Q689" s="91"/>
      <c r="R689" s="91"/>
      <c r="S689" s="91"/>
      <c r="T689" s="91"/>
      <c r="U689" s="91"/>
      <c r="V689" s="91"/>
      <c r="W689" s="91"/>
      <c r="X689" s="106"/>
    </row>
    <row r="690" spans="2:24" x14ac:dyDescent="0.2">
      <c r="B690" s="12"/>
      <c r="C690" s="18"/>
      <c r="D690" s="18"/>
      <c r="E690" s="18"/>
      <c r="F690" s="18"/>
      <c r="G690" s="18"/>
      <c r="H690" s="18"/>
      <c r="I690" s="18"/>
      <c r="J690" s="18"/>
      <c r="M690" s="18"/>
      <c r="P690" s="91"/>
      <c r="Q690" s="91"/>
      <c r="R690" s="91"/>
      <c r="S690" s="91"/>
      <c r="T690" s="91"/>
      <c r="U690" s="91"/>
      <c r="V690" s="91"/>
      <c r="W690" s="91"/>
      <c r="X690" s="106"/>
    </row>
    <row r="691" spans="2:24" x14ac:dyDescent="0.2">
      <c r="B691" s="12"/>
      <c r="C691" s="18"/>
      <c r="D691" s="18"/>
      <c r="E691" s="18"/>
      <c r="F691" s="18"/>
      <c r="G691" s="18"/>
      <c r="H691" s="18"/>
      <c r="I691" s="18"/>
      <c r="J691" s="18"/>
      <c r="M691" s="18"/>
      <c r="P691" s="91"/>
      <c r="Q691" s="91"/>
      <c r="R691" s="91"/>
      <c r="S691" s="91"/>
      <c r="T691" s="91"/>
      <c r="U691" s="91"/>
      <c r="V691" s="91"/>
      <c r="W691" s="91"/>
      <c r="X691" s="106"/>
    </row>
    <row r="692" spans="2:24" x14ac:dyDescent="0.2">
      <c r="B692" s="12"/>
      <c r="C692" s="18"/>
      <c r="D692" s="18"/>
      <c r="E692" s="18"/>
      <c r="F692" s="18"/>
      <c r="G692" s="18"/>
      <c r="H692" s="18"/>
      <c r="I692" s="18"/>
      <c r="J692" s="18"/>
      <c r="M692" s="18"/>
      <c r="P692" s="91"/>
      <c r="Q692" s="91"/>
      <c r="R692" s="91"/>
      <c r="S692" s="91"/>
      <c r="T692" s="91"/>
      <c r="U692" s="91"/>
      <c r="V692" s="91"/>
      <c r="W692" s="91"/>
      <c r="X692" s="106"/>
    </row>
    <row r="693" spans="2:24" x14ac:dyDescent="0.2">
      <c r="B693" s="12"/>
      <c r="C693" s="18"/>
      <c r="D693" s="18"/>
      <c r="E693" s="18"/>
      <c r="F693" s="18"/>
      <c r="G693" s="18"/>
      <c r="H693" s="18"/>
      <c r="I693" s="18"/>
      <c r="J693" s="18"/>
      <c r="M693" s="18"/>
      <c r="P693" s="91"/>
      <c r="Q693" s="91"/>
      <c r="R693" s="91"/>
      <c r="S693" s="91"/>
      <c r="T693" s="91"/>
      <c r="U693" s="91"/>
      <c r="V693" s="91"/>
      <c r="W693" s="91"/>
      <c r="X693" s="106"/>
    </row>
    <row r="694" spans="2:24" x14ac:dyDescent="0.2">
      <c r="B694" s="12"/>
      <c r="C694" s="18"/>
      <c r="D694" s="18"/>
      <c r="E694" s="18"/>
      <c r="F694" s="18"/>
      <c r="G694" s="18"/>
      <c r="H694" s="18"/>
      <c r="I694" s="18"/>
      <c r="J694" s="18"/>
      <c r="M694" s="18"/>
      <c r="P694" s="91"/>
      <c r="Q694" s="91"/>
      <c r="R694" s="91"/>
      <c r="S694" s="91"/>
      <c r="T694" s="91"/>
      <c r="U694" s="91"/>
      <c r="V694" s="91"/>
      <c r="W694" s="91"/>
      <c r="X694" s="106"/>
    </row>
    <row r="695" spans="2:24" x14ac:dyDescent="0.2">
      <c r="B695" s="12"/>
      <c r="C695" s="18"/>
      <c r="D695" s="18"/>
      <c r="E695" s="18"/>
      <c r="F695" s="18"/>
      <c r="G695" s="18"/>
      <c r="H695" s="18"/>
      <c r="I695" s="18"/>
      <c r="J695" s="18"/>
      <c r="M695" s="18"/>
      <c r="P695" s="91"/>
      <c r="Q695" s="91"/>
      <c r="R695" s="91"/>
      <c r="S695" s="91"/>
      <c r="T695" s="91"/>
      <c r="U695" s="91"/>
      <c r="V695" s="91"/>
      <c r="W695" s="91"/>
      <c r="X695" s="106"/>
    </row>
    <row r="696" spans="2:24" x14ac:dyDescent="0.2">
      <c r="B696" s="12"/>
      <c r="C696" s="18"/>
      <c r="D696" s="18"/>
      <c r="E696" s="18"/>
      <c r="F696" s="18"/>
      <c r="G696" s="18"/>
      <c r="H696" s="18"/>
      <c r="I696" s="18"/>
      <c r="J696" s="18"/>
      <c r="M696" s="18"/>
      <c r="P696" s="91"/>
      <c r="Q696" s="91"/>
      <c r="R696" s="91"/>
      <c r="S696" s="91"/>
      <c r="T696" s="91"/>
      <c r="U696" s="91"/>
      <c r="V696" s="91"/>
      <c r="W696" s="91"/>
      <c r="X696" s="106"/>
    </row>
    <row r="697" spans="2:24" x14ac:dyDescent="0.2">
      <c r="B697" s="12"/>
      <c r="C697" s="18"/>
      <c r="D697" s="18"/>
      <c r="E697" s="18"/>
      <c r="F697" s="18"/>
      <c r="G697" s="18"/>
      <c r="H697" s="18"/>
      <c r="I697" s="18"/>
      <c r="J697" s="18"/>
      <c r="M697" s="18"/>
      <c r="P697" s="91"/>
      <c r="Q697" s="91"/>
      <c r="R697" s="91"/>
      <c r="S697" s="91"/>
      <c r="T697" s="91"/>
      <c r="U697" s="91"/>
      <c r="V697" s="91"/>
      <c r="W697" s="91"/>
      <c r="X697" s="106"/>
    </row>
    <row r="698" spans="2:24" x14ac:dyDescent="0.2">
      <c r="B698" s="12"/>
      <c r="C698" s="18"/>
      <c r="D698" s="18"/>
      <c r="E698" s="18"/>
      <c r="F698" s="18"/>
      <c r="G698" s="18"/>
      <c r="H698" s="18"/>
      <c r="I698" s="18"/>
      <c r="J698" s="18"/>
      <c r="M698" s="18"/>
      <c r="P698" s="91"/>
      <c r="Q698" s="91"/>
      <c r="R698" s="91"/>
      <c r="S698" s="91"/>
      <c r="T698" s="91"/>
      <c r="U698" s="91"/>
      <c r="V698" s="91"/>
      <c r="W698" s="91"/>
      <c r="X698" s="106"/>
    </row>
    <row r="699" spans="2:24" x14ac:dyDescent="0.2">
      <c r="B699" s="12"/>
      <c r="C699" s="18"/>
      <c r="D699" s="18"/>
      <c r="E699" s="18"/>
      <c r="F699" s="18"/>
      <c r="G699" s="18"/>
      <c r="H699" s="18"/>
      <c r="I699" s="18"/>
      <c r="J699" s="18"/>
      <c r="M699" s="18"/>
      <c r="P699" s="91"/>
      <c r="Q699" s="91"/>
      <c r="R699" s="91"/>
      <c r="S699" s="91"/>
      <c r="T699" s="91"/>
      <c r="U699" s="91"/>
      <c r="V699" s="91"/>
      <c r="W699" s="91"/>
      <c r="X699" s="106"/>
    </row>
    <row r="700" spans="2:24" x14ac:dyDescent="0.2">
      <c r="B700" s="12"/>
      <c r="C700" s="18"/>
      <c r="D700" s="18"/>
      <c r="E700" s="18"/>
      <c r="F700" s="18"/>
      <c r="G700" s="18"/>
      <c r="H700" s="18"/>
      <c r="I700" s="18"/>
      <c r="J700" s="18"/>
      <c r="M700" s="18"/>
      <c r="P700" s="91"/>
      <c r="Q700" s="91"/>
      <c r="R700" s="91"/>
      <c r="S700" s="91"/>
      <c r="T700" s="91"/>
      <c r="U700" s="91"/>
      <c r="V700" s="91"/>
      <c r="W700" s="91"/>
      <c r="X700" s="106"/>
    </row>
    <row r="701" spans="2:24" x14ac:dyDescent="0.2">
      <c r="B701" s="12"/>
      <c r="C701" s="18"/>
      <c r="D701" s="18"/>
      <c r="E701" s="18"/>
      <c r="F701" s="18"/>
      <c r="G701" s="18"/>
      <c r="H701" s="18"/>
      <c r="I701" s="18"/>
      <c r="J701" s="18"/>
      <c r="M701" s="18"/>
      <c r="P701" s="91"/>
      <c r="Q701" s="91"/>
      <c r="R701" s="91"/>
      <c r="S701" s="91"/>
      <c r="T701" s="91"/>
      <c r="U701" s="91"/>
      <c r="V701" s="91"/>
      <c r="W701" s="91"/>
      <c r="X701" s="106"/>
    </row>
    <row r="702" spans="2:24" x14ac:dyDescent="0.2">
      <c r="B702" s="12"/>
      <c r="C702" s="18"/>
      <c r="D702" s="18"/>
      <c r="E702" s="18"/>
      <c r="F702" s="18"/>
      <c r="G702" s="18"/>
      <c r="H702" s="18"/>
      <c r="I702" s="18"/>
      <c r="J702" s="18"/>
      <c r="M702" s="18"/>
      <c r="P702" s="91"/>
      <c r="Q702" s="91"/>
      <c r="R702" s="91"/>
      <c r="S702" s="91"/>
      <c r="T702" s="91"/>
      <c r="U702" s="91"/>
      <c r="V702" s="91"/>
      <c r="W702" s="91"/>
      <c r="X702" s="106"/>
    </row>
    <row r="703" spans="2:24" x14ac:dyDescent="0.2">
      <c r="B703" s="12"/>
      <c r="C703" s="18"/>
      <c r="D703" s="18"/>
      <c r="E703" s="18"/>
      <c r="F703" s="18"/>
      <c r="G703" s="18"/>
      <c r="H703" s="18"/>
      <c r="I703" s="18"/>
      <c r="J703" s="18"/>
      <c r="M703" s="18"/>
      <c r="P703" s="91"/>
      <c r="Q703" s="91"/>
      <c r="R703" s="91"/>
      <c r="S703" s="91"/>
      <c r="T703" s="91"/>
      <c r="U703" s="91"/>
      <c r="V703" s="91"/>
      <c r="W703" s="91"/>
      <c r="X703" s="106"/>
    </row>
    <row r="704" spans="2:24" x14ac:dyDescent="0.2">
      <c r="B704" s="12"/>
      <c r="C704" s="18"/>
      <c r="D704" s="18"/>
      <c r="E704" s="18"/>
      <c r="F704" s="18"/>
      <c r="G704" s="18"/>
      <c r="H704" s="18"/>
      <c r="I704" s="18"/>
      <c r="J704" s="18"/>
      <c r="M704" s="18"/>
      <c r="P704" s="91"/>
      <c r="Q704" s="91"/>
      <c r="R704" s="91"/>
      <c r="S704" s="91"/>
      <c r="T704" s="91"/>
      <c r="U704" s="91"/>
      <c r="V704" s="91"/>
      <c r="W704" s="91"/>
      <c r="X704" s="106"/>
    </row>
    <row r="705" spans="2:24" x14ac:dyDescent="0.2">
      <c r="B705" s="12"/>
      <c r="C705" s="18"/>
      <c r="D705" s="18"/>
      <c r="E705" s="18"/>
      <c r="F705" s="18"/>
      <c r="G705" s="18"/>
      <c r="H705" s="18"/>
      <c r="I705" s="18"/>
      <c r="J705" s="18"/>
      <c r="M705" s="18"/>
      <c r="P705" s="91"/>
      <c r="Q705" s="91"/>
      <c r="R705" s="91"/>
      <c r="S705" s="91"/>
      <c r="T705" s="91"/>
      <c r="U705" s="91"/>
      <c r="V705" s="91"/>
      <c r="W705" s="91"/>
      <c r="X705" s="106"/>
    </row>
    <row r="706" spans="2:24" x14ac:dyDescent="0.2">
      <c r="B706" s="12"/>
      <c r="C706" s="18"/>
      <c r="D706" s="18"/>
      <c r="E706" s="18"/>
      <c r="F706" s="18"/>
      <c r="G706" s="18"/>
      <c r="H706" s="18"/>
      <c r="I706" s="18"/>
      <c r="J706" s="18"/>
      <c r="M706" s="18"/>
      <c r="P706" s="91"/>
      <c r="Q706" s="91"/>
      <c r="R706" s="91"/>
      <c r="S706" s="91"/>
      <c r="T706" s="91"/>
      <c r="U706" s="91"/>
      <c r="V706" s="91"/>
      <c r="W706" s="91"/>
      <c r="X706" s="106"/>
    </row>
    <row r="707" spans="2:24" x14ac:dyDescent="0.2">
      <c r="B707" s="12"/>
      <c r="C707" s="18"/>
      <c r="D707" s="18"/>
      <c r="E707" s="18"/>
      <c r="F707" s="18"/>
      <c r="G707" s="18"/>
      <c r="H707" s="18"/>
      <c r="I707" s="18"/>
      <c r="J707" s="18"/>
      <c r="M707" s="18"/>
      <c r="P707" s="91"/>
      <c r="Q707" s="91"/>
      <c r="R707" s="91"/>
      <c r="S707" s="91"/>
      <c r="T707" s="91"/>
      <c r="U707" s="91"/>
      <c r="V707" s="91"/>
      <c r="W707" s="91"/>
      <c r="X707" s="106"/>
    </row>
    <row r="708" spans="2:24" x14ac:dyDescent="0.2">
      <c r="B708" s="12"/>
      <c r="C708" s="18"/>
      <c r="D708" s="18"/>
      <c r="E708" s="18"/>
      <c r="F708" s="18"/>
      <c r="G708" s="18"/>
      <c r="H708" s="18"/>
      <c r="I708" s="18"/>
      <c r="J708" s="18"/>
      <c r="M708" s="18"/>
      <c r="P708" s="91"/>
      <c r="Q708" s="91"/>
      <c r="R708" s="91"/>
      <c r="S708" s="91"/>
      <c r="T708" s="91"/>
      <c r="U708" s="91"/>
      <c r="V708" s="91"/>
      <c r="W708" s="91"/>
      <c r="X708" s="106"/>
    </row>
    <row r="709" spans="2:24" x14ac:dyDescent="0.2">
      <c r="B709" s="12"/>
      <c r="C709" s="18"/>
      <c r="D709" s="18"/>
      <c r="E709" s="18"/>
      <c r="F709" s="18"/>
      <c r="G709" s="18"/>
      <c r="H709" s="18"/>
      <c r="I709" s="18"/>
      <c r="J709" s="18"/>
      <c r="M709" s="18"/>
      <c r="P709" s="91"/>
      <c r="Q709" s="91"/>
      <c r="R709" s="91"/>
      <c r="S709" s="91"/>
      <c r="T709" s="91"/>
      <c r="U709" s="91"/>
      <c r="V709" s="91"/>
      <c r="W709" s="91"/>
      <c r="X709" s="106"/>
    </row>
    <row r="710" spans="2:24" x14ac:dyDescent="0.2">
      <c r="B710" s="12"/>
      <c r="C710" s="18"/>
      <c r="D710" s="18"/>
      <c r="E710" s="18"/>
      <c r="F710" s="18"/>
      <c r="G710" s="18"/>
      <c r="H710" s="18"/>
      <c r="I710" s="18"/>
      <c r="J710" s="18"/>
      <c r="M710" s="18"/>
      <c r="P710" s="91"/>
      <c r="Q710" s="91"/>
      <c r="R710" s="91"/>
      <c r="S710" s="91"/>
      <c r="T710" s="91"/>
      <c r="U710" s="91"/>
      <c r="V710" s="91"/>
      <c r="W710" s="91"/>
      <c r="X710" s="106"/>
    </row>
    <row r="711" spans="2:24" x14ac:dyDescent="0.2">
      <c r="B711" s="12"/>
      <c r="C711" s="18"/>
      <c r="D711" s="18"/>
      <c r="E711" s="18"/>
      <c r="F711" s="18"/>
      <c r="G711" s="18"/>
      <c r="H711" s="18"/>
      <c r="I711" s="18"/>
      <c r="J711" s="18"/>
      <c r="M711" s="18"/>
      <c r="P711" s="91"/>
      <c r="Q711" s="91"/>
      <c r="R711" s="91"/>
      <c r="S711" s="91"/>
      <c r="T711" s="91"/>
      <c r="U711" s="91"/>
      <c r="V711" s="91"/>
      <c r="W711" s="91"/>
      <c r="X711" s="106"/>
    </row>
    <row r="712" spans="2:24" x14ac:dyDescent="0.2">
      <c r="B712" s="12"/>
      <c r="C712" s="18"/>
      <c r="D712" s="18"/>
      <c r="E712" s="18"/>
      <c r="F712" s="18"/>
      <c r="G712" s="18"/>
      <c r="H712" s="18"/>
      <c r="I712" s="18"/>
      <c r="J712" s="18"/>
      <c r="M712" s="18"/>
      <c r="P712" s="91"/>
      <c r="Q712" s="91"/>
      <c r="R712" s="91"/>
      <c r="S712" s="91"/>
      <c r="T712" s="91"/>
      <c r="U712" s="91"/>
      <c r="V712" s="91"/>
      <c r="W712" s="91"/>
      <c r="X712" s="106"/>
    </row>
    <row r="713" spans="2:24" x14ac:dyDescent="0.2">
      <c r="B713" s="12"/>
      <c r="C713" s="18"/>
      <c r="D713" s="18"/>
      <c r="E713" s="18"/>
      <c r="F713" s="18"/>
      <c r="G713" s="18"/>
      <c r="H713" s="18"/>
      <c r="I713" s="18"/>
      <c r="J713" s="18"/>
      <c r="M713" s="18"/>
      <c r="P713" s="91"/>
      <c r="Q713" s="91"/>
      <c r="R713" s="91"/>
      <c r="S713" s="91"/>
      <c r="T713" s="91"/>
      <c r="U713" s="91"/>
      <c r="V713" s="91"/>
      <c r="W713" s="91"/>
      <c r="X713" s="106"/>
    </row>
    <row r="714" spans="2:24" x14ac:dyDescent="0.2">
      <c r="B714" s="12"/>
      <c r="C714" s="18"/>
      <c r="D714" s="18"/>
      <c r="E714" s="18"/>
      <c r="F714" s="18"/>
      <c r="G714" s="18"/>
      <c r="H714" s="18"/>
      <c r="I714" s="18"/>
      <c r="J714" s="18"/>
      <c r="M714" s="18"/>
      <c r="P714" s="91"/>
      <c r="Q714" s="91"/>
      <c r="R714" s="91"/>
      <c r="S714" s="91"/>
      <c r="T714" s="91"/>
      <c r="U714" s="91"/>
      <c r="V714" s="91"/>
      <c r="W714" s="91"/>
      <c r="X714" s="106"/>
    </row>
    <row r="715" spans="2:24" x14ac:dyDescent="0.2">
      <c r="B715" s="12"/>
      <c r="C715" s="18"/>
      <c r="D715" s="18"/>
      <c r="E715" s="18"/>
      <c r="F715" s="18"/>
      <c r="G715" s="18"/>
      <c r="H715" s="18"/>
      <c r="I715" s="18"/>
      <c r="J715" s="18"/>
      <c r="M715" s="18"/>
      <c r="P715" s="91"/>
      <c r="Q715" s="91"/>
      <c r="R715" s="91"/>
      <c r="S715" s="91"/>
      <c r="T715" s="91"/>
      <c r="U715" s="91"/>
      <c r="V715" s="91"/>
      <c r="W715" s="91"/>
      <c r="X715" s="106"/>
    </row>
    <row r="716" spans="2:24" x14ac:dyDescent="0.2">
      <c r="B716" s="12"/>
      <c r="C716" s="18"/>
      <c r="D716" s="18"/>
      <c r="E716" s="18"/>
      <c r="F716" s="18"/>
      <c r="G716" s="18"/>
      <c r="H716" s="18"/>
      <c r="I716" s="18"/>
      <c r="J716" s="18"/>
      <c r="M716" s="18"/>
      <c r="P716" s="91"/>
      <c r="Q716" s="91"/>
      <c r="R716" s="91"/>
      <c r="S716" s="91"/>
      <c r="T716" s="91"/>
      <c r="U716" s="91"/>
      <c r="V716" s="91"/>
      <c r="W716" s="91"/>
      <c r="X716" s="106"/>
    </row>
    <row r="717" spans="2:24" x14ac:dyDescent="0.2">
      <c r="B717" s="12"/>
      <c r="C717" s="18"/>
      <c r="D717" s="18"/>
      <c r="E717" s="18"/>
      <c r="F717" s="18"/>
      <c r="G717" s="18"/>
      <c r="H717" s="18"/>
      <c r="I717" s="18"/>
      <c r="J717" s="18"/>
      <c r="M717" s="18"/>
      <c r="P717" s="91"/>
      <c r="Q717" s="91"/>
      <c r="R717" s="91"/>
      <c r="S717" s="91"/>
      <c r="T717" s="91"/>
      <c r="U717" s="91"/>
      <c r="V717" s="91"/>
      <c r="W717" s="91"/>
      <c r="X717" s="106"/>
    </row>
    <row r="718" spans="2:24" x14ac:dyDescent="0.2">
      <c r="B718" s="12"/>
      <c r="C718" s="18"/>
      <c r="D718" s="18"/>
      <c r="E718" s="18"/>
      <c r="F718" s="18"/>
      <c r="G718" s="18"/>
      <c r="H718" s="18"/>
      <c r="I718" s="18"/>
      <c r="J718" s="18"/>
      <c r="M718" s="18"/>
      <c r="P718" s="91"/>
      <c r="Q718" s="91"/>
      <c r="R718" s="91"/>
      <c r="S718" s="91"/>
      <c r="T718" s="91"/>
      <c r="U718" s="91"/>
      <c r="V718" s="91"/>
      <c r="W718" s="91"/>
      <c r="X718" s="106"/>
    </row>
    <row r="719" spans="2:24" x14ac:dyDescent="0.2">
      <c r="B719" s="12"/>
      <c r="C719" s="18"/>
      <c r="D719" s="18"/>
      <c r="E719" s="18"/>
      <c r="F719" s="18"/>
      <c r="G719" s="18"/>
      <c r="H719" s="18"/>
      <c r="I719" s="18"/>
      <c r="J719" s="18"/>
      <c r="M719" s="18"/>
      <c r="P719" s="91"/>
      <c r="Q719" s="91"/>
      <c r="R719" s="91"/>
      <c r="S719" s="91"/>
      <c r="T719" s="91"/>
      <c r="U719" s="91"/>
      <c r="V719" s="91"/>
      <c r="W719" s="91"/>
      <c r="X719" s="106"/>
    </row>
    <row r="720" spans="2:24" x14ac:dyDescent="0.2">
      <c r="B720" s="12"/>
      <c r="C720" s="18"/>
      <c r="D720" s="18"/>
      <c r="E720" s="18"/>
      <c r="F720" s="18"/>
      <c r="G720" s="18"/>
      <c r="H720" s="18"/>
      <c r="I720" s="18"/>
      <c r="J720" s="18"/>
      <c r="M720" s="18"/>
      <c r="P720" s="91"/>
      <c r="Q720" s="91"/>
      <c r="R720" s="91"/>
      <c r="S720" s="91"/>
      <c r="T720" s="91"/>
      <c r="U720" s="91"/>
      <c r="V720" s="91"/>
      <c r="W720" s="91"/>
      <c r="X720" s="106"/>
    </row>
    <row r="721" spans="2:24" x14ac:dyDescent="0.2">
      <c r="B721" s="12"/>
      <c r="C721" s="18"/>
      <c r="D721" s="18"/>
      <c r="E721" s="18"/>
      <c r="F721" s="18"/>
      <c r="G721" s="18"/>
      <c r="H721" s="18"/>
      <c r="I721" s="18"/>
      <c r="J721" s="18"/>
      <c r="M721" s="18"/>
      <c r="P721" s="91"/>
      <c r="Q721" s="91"/>
      <c r="R721" s="91"/>
      <c r="S721" s="91"/>
      <c r="T721" s="91"/>
      <c r="U721" s="91"/>
      <c r="V721" s="91"/>
      <c r="W721" s="91"/>
      <c r="X721" s="106"/>
    </row>
    <row r="722" spans="2:24" x14ac:dyDescent="0.2">
      <c r="B722" s="12"/>
      <c r="C722" s="18"/>
      <c r="D722" s="18"/>
      <c r="E722" s="18"/>
      <c r="F722" s="18"/>
      <c r="G722" s="18"/>
      <c r="H722" s="18"/>
      <c r="I722" s="18"/>
      <c r="J722" s="18"/>
      <c r="M722" s="18"/>
      <c r="P722" s="91"/>
      <c r="Q722" s="91"/>
      <c r="R722" s="91"/>
      <c r="S722" s="91"/>
      <c r="T722" s="91"/>
      <c r="U722" s="91"/>
      <c r="V722" s="91"/>
      <c r="W722" s="91"/>
      <c r="X722" s="106"/>
    </row>
    <row r="723" spans="2:24" x14ac:dyDescent="0.2">
      <c r="B723" s="12"/>
      <c r="C723" s="18"/>
      <c r="D723" s="18"/>
      <c r="E723" s="18"/>
      <c r="F723" s="18"/>
      <c r="G723" s="18"/>
      <c r="H723" s="18"/>
      <c r="I723" s="18"/>
      <c r="J723" s="18"/>
      <c r="M723" s="18"/>
      <c r="P723" s="91"/>
      <c r="Q723" s="91"/>
      <c r="R723" s="91"/>
      <c r="S723" s="91"/>
      <c r="T723" s="91"/>
      <c r="U723" s="91"/>
      <c r="V723" s="91"/>
      <c r="W723" s="91"/>
      <c r="X723" s="106"/>
    </row>
    <row r="724" spans="2:24" x14ac:dyDescent="0.2">
      <c r="B724" s="12"/>
      <c r="C724" s="18"/>
      <c r="D724" s="18"/>
      <c r="E724" s="18"/>
      <c r="F724" s="18"/>
      <c r="G724" s="18"/>
      <c r="H724" s="18"/>
      <c r="I724" s="18"/>
      <c r="J724" s="18"/>
      <c r="M724" s="18"/>
      <c r="P724" s="91"/>
      <c r="Q724" s="91"/>
      <c r="R724" s="91"/>
      <c r="S724" s="91"/>
      <c r="T724" s="91"/>
      <c r="U724" s="91"/>
      <c r="V724" s="91"/>
      <c r="W724" s="91"/>
      <c r="X724" s="106"/>
    </row>
    <row r="725" spans="2:24" x14ac:dyDescent="0.2">
      <c r="B725" s="12"/>
      <c r="C725" s="18"/>
      <c r="D725" s="18"/>
      <c r="E725" s="18"/>
      <c r="F725" s="18"/>
      <c r="G725" s="18"/>
      <c r="H725" s="18"/>
      <c r="I725" s="18"/>
      <c r="J725" s="18"/>
      <c r="M725" s="18"/>
      <c r="P725" s="91"/>
      <c r="Q725" s="91"/>
      <c r="R725" s="91"/>
      <c r="S725" s="91"/>
      <c r="T725" s="91"/>
      <c r="U725" s="91"/>
      <c r="V725" s="91"/>
      <c r="W725" s="91"/>
      <c r="X725" s="106"/>
    </row>
    <row r="726" spans="2:24" x14ac:dyDescent="0.2">
      <c r="B726" s="12"/>
      <c r="C726" s="18"/>
      <c r="D726" s="18"/>
      <c r="E726" s="18"/>
      <c r="F726" s="18"/>
      <c r="G726" s="18"/>
      <c r="H726" s="18"/>
      <c r="I726" s="18"/>
      <c r="J726" s="18"/>
      <c r="M726" s="18"/>
      <c r="P726" s="91"/>
      <c r="Q726" s="91"/>
      <c r="R726" s="91"/>
      <c r="S726" s="91"/>
      <c r="T726" s="91"/>
      <c r="U726" s="91"/>
      <c r="V726" s="91"/>
      <c r="W726" s="91"/>
      <c r="X726" s="106"/>
    </row>
    <row r="727" spans="2:24" x14ac:dyDescent="0.2">
      <c r="B727" s="12"/>
      <c r="C727" s="18"/>
      <c r="D727" s="18"/>
      <c r="E727" s="18"/>
      <c r="F727" s="18"/>
      <c r="G727" s="18"/>
      <c r="H727" s="18"/>
      <c r="I727" s="18"/>
      <c r="J727" s="18"/>
      <c r="M727" s="18"/>
      <c r="P727" s="91"/>
      <c r="Q727" s="91"/>
      <c r="R727" s="91"/>
      <c r="S727" s="91"/>
      <c r="T727" s="91"/>
      <c r="U727" s="91"/>
      <c r="V727" s="91"/>
      <c r="W727" s="91"/>
      <c r="X727" s="106"/>
    </row>
    <row r="728" spans="2:24" x14ac:dyDescent="0.2">
      <c r="B728" s="12"/>
      <c r="C728" s="18"/>
      <c r="D728" s="18"/>
      <c r="E728" s="18"/>
      <c r="F728" s="18"/>
      <c r="G728" s="18"/>
      <c r="H728" s="18"/>
      <c r="I728" s="18"/>
      <c r="J728" s="18"/>
      <c r="M728" s="18"/>
      <c r="P728" s="91"/>
      <c r="Q728" s="91"/>
      <c r="R728" s="91"/>
      <c r="S728" s="91"/>
      <c r="T728" s="91"/>
      <c r="U728" s="91"/>
      <c r="V728" s="91"/>
      <c r="W728" s="91"/>
      <c r="X728" s="106"/>
    </row>
    <row r="729" spans="2:24" x14ac:dyDescent="0.2">
      <c r="B729" s="12"/>
      <c r="C729" s="18"/>
      <c r="D729" s="18"/>
      <c r="E729" s="18"/>
      <c r="F729" s="18"/>
      <c r="G729" s="18"/>
      <c r="H729" s="18"/>
      <c r="I729" s="18"/>
      <c r="J729" s="18"/>
      <c r="M729" s="18"/>
      <c r="P729" s="91"/>
      <c r="Q729" s="91"/>
      <c r="R729" s="91"/>
      <c r="S729" s="91"/>
      <c r="T729" s="91"/>
      <c r="U729" s="91"/>
      <c r="V729" s="91"/>
      <c r="W729" s="91"/>
      <c r="X729" s="106"/>
    </row>
    <row r="730" spans="2:24" x14ac:dyDescent="0.2">
      <c r="B730" s="12"/>
      <c r="C730" s="18"/>
      <c r="D730" s="18"/>
      <c r="E730" s="18"/>
      <c r="F730" s="18"/>
      <c r="G730" s="18"/>
      <c r="H730" s="18"/>
      <c r="I730" s="18"/>
      <c r="J730" s="18"/>
      <c r="M730" s="18"/>
      <c r="P730" s="91"/>
      <c r="Q730" s="91"/>
      <c r="R730" s="91"/>
      <c r="S730" s="91"/>
      <c r="T730" s="91"/>
      <c r="U730" s="91"/>
      <c r="V730" s="91"/>
      <c r="W730" s="91"/>
      <c r="X730" s="106"/>
    </row>
    <row r="731" spans="2:24" x14ac:dyDescent="0.2">
      <c r="B731" s="12"/>
      <c r="C731" s="18"/>
      <c r="D731" s="18"/>
      <c r="E731" s="18"/>
      <c r="F731" s="18"/>
      <c r="G731" s="18"/>
      <c r="H731" s="18"/>
      <c r="I731" s="18"/>
      <c r="J731" s="18"/>
      <c r="M731" s="18"/>
      <c r="P731" s="91"/>
      <c r="Q731" s="91"/>
      <c r="R731" s="91"/>
      <c r="S731" s="91"/>
      <c r="T731" s="91"/>
      <c r="U731" s="91"/>
      <c r="V731" s="91"/>
      <c r="W731" s="91"/>
      <c r="X731" s="106"/>
    </row>
    <row r="732" spans="2:24" x14ac:dyDescent="0.2">
      <c r="B732" s="12"/>
      <c r="C732" s="18"/>
      <c r="D732" s="18"/>
      <c r="E732" s="18"/>
      <c r="F732" s="18"/>
      <c r="G732" s="18"/>
      <c r="H732" s="18"/>
      <c r="I732" s="18"/>
      <c r="J732" s="18"/>
      <c r="M732" s="18"/>
      <c r="P732" s="91"/>
      <c r="Q732" s="91"/>
      <c r="R732" s="91"/>
      <c r="S732" s="91"/>
      <c r="T732" s="91"/>
      <c r="U732" s="91"/>
      <c r="V732" s="91"/>
      <c r="W732" s="91"/>
      <c r="X732" s="106"/>
    </row>
    <row r="733" spans="2:24" x14ac:dyDescent="0.2">
      <c r="B733" s="12"/>
      <c r="C733" s="18"/>
      <c r="D733" s="18"/>
      <c r="E733" s="18"/>
      <c r="F733" s="18"/>
      <c r="G733" s="18"/>
      <c r="H733" s="18"/>
      <c r="I733" s="18"/>
      <c r="J733" s="18"/>
      <c r="M733" s="18"/>
      <c r="P733" s="91"/>
      <c r="Q733" s="91"/>
      <c r="R733" s="91"/>
      <c r="S733" s="91"/>
      <c r="T733" s="91"/>
      <c r="U733" s="91"/>
      <c r="V733" s="91"/>
      <c r="W733" s="91"/>
      <c r="X733" s="106"/>
    </row>
    <row r="734" spans="2:24" x14ac:dyDescent="0.2">
      <c r="B734" s="12"/>
      <c r="C734" s="18"/>
      <c r="D734" s="18"/>
      <c r="E734" s="18"/>
      <c r="F734" s="18"/>
      <c r="G734" s="18"/>
      <c r="H734" s="18"/>
      <c r="I734" s="18"/>
      <c r="J734" s="18"/>
      <c r="M734" s="18"/>
      <c r="P734" s="91"/>
      <c r="Q734" s="91"/>
      <c r="R734" s="91"/>
      <c r="S734" s="91"/>
      <c r="T734" s="91"/>
      <c r="U734" s="91"/>
      <c r="V734" s="91"/>
      <c r="W734" s="91"/>
      <c r="X734" s="106"/>
    </row>
    <row r="735" spans="2:24" x14ac:dyDescent="0.2">
      <c r="B735" s="12"/>
      <c r="C735" s="18"/>
      <c r="D735" s="18"/>
      <c r="E735" s="18"/>
      <c r="F735" s="18"/>
      <c r="G735" s="18"/>
      <c r="H735" s="18"/>
      <c r="I735" s="18"/>
      <c r="J735" s="18"/>
      <c r="M735" s="18"/>
      <c r="P735" s="91"/>
      <c r="Q735" s="91"/>
      <c r="R735" s="91"/>
      <c r="S735" s="91"/>
      <c r="T735" s="91"/>
      <c r="U735" s="91"/>
      <c r="V735" s="91"/>
      <c r="W735" s="91"/>
      <c r="X735" s="106"/>
    </row>
    <row r="736" spans="2:24" x14ac:dyDescent="0.2">
      <c r="B736" s="12"/>
      <c r="C736" s="18"/>
      <c r="D736" s="18"/>
      <c r="E736" s="18"/>
      <c r="F736" s="18"/>
      <c r="G736" s="18"/>
      <c r="H736" s="18"/>
      <c r="I736" s="18"/>
      <c r="J736" s="18"/>
      <c r="M736" s="18"/>
      <c r="P736" s="91"/>
      <c r="Q736" s="91"/>
      <c r="R736" s="91"/>
      <c r="S736" s="91"/>
      <c r="T736" s="91"/>
      <c r="U736" s="91"/>
      <c r="V736" s="91"/>
      <c r="W736" s="91"/>
      <c r="X736" s="106"/>
    </row>
    <row r="737" spans="2:24" x14ac:dyDescent="0.2">
      <c r="B737" s="12"/>
      <c r="C737" s="18"/>
      <c r="D737" s="18"/>
      <c r="E737" s="18"/>
      <c r="F737" s="18"/>
      <c r="G737" s="18"/>
      <c r="H737" s="18"/>
      <c r="I737" s="18"/>
      <c r="J737" s="18"/>
      <c r="M737" s="18"/>
      <c r="P737" s="91"/>
      <c r="Q737" s="91"/>
      <c r="R737" s="91"/>
      <c r="S737" s="91"/>
      <c r="T737" s="91"/>
      <c r="U737" s="91"/>
      <c r="V737" s="91"/>
      <c r="W737" s="91"/>
      <c r="X737" s="12"/>
    </row>
    <row r="738" spans="2:24" x14ac:dyDescent="0.2">
      <c r="B738" s="12"/>
      <c r="C738" s="18"/>
      <c r="D738" s="18"/>
      <c r="E738" s="18"/>
      <c r="F738" s="18"/>
      <c r="G738" s="18"/>
      <c r="H738" s="18"/>
      <c r="I738" s="18"/>
      <c r="J738" s="18"/>
      <c r="M738" s="18"/>
      <c r="P738" s="91"/>
      <c r="Q738" s="91"/>
      <c r="R738" s="91"/>
      <c r="S738" s="91"/>
      <c r="T738" s="91"/>
      <c r="U738" s="91"/>
      <c r="V738" s="91"/>
      <c r="W738" s="91"/>
      <c r="X738" s="12"/>
    </row>
    <row r="739" spans="2:24" x14ac:dyDescent="0.2">
      <c r="B739" s="12"/>
      <c r="C739" s="18"/>
      <c r="D739" s="18"/>
      <c r="E739" s="18"/>
      <c r="F739" s="18"/>
      <c r="G739" s="18"/>
      <c r="H739" s="18"/>
      <c r="I739" s="18"/>
      <c r="J739" s="18"/>
      <c r="M739" s="18"/>
      <c r="P739" s="91"/>
      <c r="Q739" s="91"/>
      <c r="R739" s="91"/>
      <c r="S739" s="91"/>
      <c r="T739" s="91"/>
      <c r="U739" s="91"/>
      <c r="V739" s="91"/>
      <c r="W739" s="91"/>
      <c r="X739" s="12"/>
    </row>
    <row r="740" spans="2:24" x14ac:dyDescent="0.2">
      <c r="B740" s="12"/>
      <c r="C740" s="18"/>
      <c r="D740" s="18"/>
      <c r="E740" s="18"/>
      <c r="F740" s="18"/>
      <c r="G740" s="18"/>
      <c r="H740" s="18"/>
      <c r="I740" s="18"/>
      <c r="J740" s="18"/>
      <c r="M740" s="18"/>
      <c r="P740" s="91"/>
      <c r="Q740" s="91"/>
      <c r="R740" s="91"/>
      <c r="S740" s="91"/>
      <c r="T740" s="91"/>
      <c r="U740" s="91"/>
      <c r="V740" s="91"/>
      <c r="W740" s="91"/>
      <c r="X740" s="12"/>
    </row>
    <row r="741" spans="2:24" x14ac:dyDescent="0.2">
      <c r="B741" s="12"/>
      <c r="C741" s="18"/>
      <c r="D741" s="18"/>
      <c r="E741" s="18"/>
      <c r="F741" s="18"/>
      <c r="G741" s="18"/>
      <c r="H741" s="18"/>
      <c r="I741" s="18"/>
      <c r="J741" s="18"/>
      <c r="M741" s="18"/>
      <c r="P741" s="91"/>
      <c r="Q741" s="91"/>
      <c r="R741" s="91"/>
      <c r="S741" s="91"/>
      <c r="T741" s="91"/>
      <c r="U741" s="91"/>
      <c r="V741" s="91"/>
      <c r="W741" s="91"/>
      <c r="X741" s="12"/>
    </row>
    <row r="742" spans="2:24" x14ac:dyDescent="0.2">
      <c r="B742" s="12"/>
      <c r="C742" s="18"/>
      <c r="D742" s="18"/>
      <c r="E742" s="18"/>
      <c r="F742" s="18"/>
      <c r="G742" s="18"/>
      <c r="H742" s="18"/>
      <c r="I742" s="18"/>
      <c r="J742" s="18"/>
      <c r="M742" s="18"/>
      <c r="P742" s="91"/>
      <c r="Q742" s="91"/>
      <c r="R742" s="91"/>
      <c r="S742" s="91"/>
      <c r="T742" s="91"/>
      <c r="U742" s="91"/>
      <c r="V742" s="91"/>
      <c r="W742" s="91"/>
      <c r="X742" s="12"/>
    </row>
    <row r="743" spans="2:24" x14ac:dyDescent="0.2">
      <c r="B743" s="12"/>
      <c r="C743" s="18"/>
      <c r="D743" s="18"/>
      <c r="E743" s="18"/>
      <c r="F743" s="18"/>
      <c r="G743" s="18"/>
      <c r="H743" s="18"/>
      <c r="I743" s="18"/>
      <c r="J743" s="18"/>
      <c r="M743" s="18"/>
      <c r="P743" s="91"/>
      <c r="Q743" s="91"/>
      <c r="R743" s="91"/>
      <c r="S743" s="91"/>
      <c r="T743" s="91"/>
      <c r="U743" s="91"/>
      <c r="V743" s="91"/>
      <c r="W743" s="91"/>
      <c r="X743" s="12"/>
    </row>
    <row r="744" spans="2:24" x14ac:dyDescent="0.2">
      <c r="B744" s="12"/>
      <c r="C744" s="18"/>
      <c r="D744" s="18"/>
      <c r="E744" s="18"/>
      <c r="F744" s="18"/>
      <c r="G744" s="18"/>
      <c r="H744" s="18"/>
      <c r="I744" s="18"/>
      <c r="J744" s="18"/>
      <c r="M744" s="18"/>
      <c r="P744" s="91"/>
      <c r="Q744" s="91"/>
      <c r="R744" s="91"/>
      <c r="S744" s="91"/>
      <c r="T744" s="91"/>
      <c r="U744" s="91"/>
      <c r="V744" s="91"/>
      <c r="W744" s="91"/>
      <c r="X744" s="12"/>
    </row>
    <row r="745" spans="2:24" x14ac:dyDescent="0.2">
      <c r="B745" s="12"/>
      <c r="C745" s="18"/>
      <c r="D745" s="18"/>
      <c r="E745" s="18"/>
      <c r="F745" s="18"/>
      <c r="G745" s="18"/>
      <c r="H745" s="18"/>
      <c r="I745" s="18"/>
      <c r="J745" s="18"/>
      <c r="M745" s="18"/>
      <c r="P745" s="91"/>
      <c r="Q745" s="91"/>
      <c r="R745" s="91"/>
      <c r="S745" s="91"/>
      <c r="T745" s="91"/>
      <c r="U745" s="91"/>
      <c r="V745" s="91"/>
      <c r="W745" s="91"/>
      <c r="X745" s="12"/>
    </row>
    <row r="746" spans="2:24" x14ac:dyDescent="0.2">
      <c r="B746" s="12"/>
      <c r="C746" s="18"/>
      <c r="D746" s="18"/>
      <c r="E746" s="18"/>
      <c r="F746" s="18"/>
      <c r="G746" s="18"/>
      <c r="H746" s="18"/>
      <c r="I746" s="18"/>
      <c r="J746" s="18"/>
      <c r="M746" s="18"/>
      <c r="P746" s="91"/>
      <c r="Q746" s="91"/>
      <c r="R746" s="91"/>
      <c r="S746" s="91"/>
      <c r="T746" s="91"/>
      <c r="U746" s="91"/>
      <c r="V746" s="91"/>
      <c r="W746" s="91"/>
      <c r="X746" s="12"/>
    </row>
    <row r="747" spans="2:24" x14ac:dyDescent="0.2">
      <c r="B747" s="12"/>
      <c r="C747" s="18"/>
      <c r="D747" s="18"/>
      <c r="E747" s="18"/>
      <c r="F747" s="18"/>
      <c r="G747" s="18"/>
      <c r="H747" s="18"/>
      <c r="I747" s="18"/>
      <c r="J747" s="18"/>
      <c r="M747" s="18"/>
      <c r="P747" s="91"/>
      <c r="Q747" s="91"/>
      <c r="R747" s="91"/>
      <c r="S747" s="91"/>
      <c r="T747" s="91"/>
      <c r="U747" s="91"/>
      <c r="V747" s="91"/>
      <c r="W747" s="91"/>
      <c r="X747" s="12"/>
    </row>
    <row r="748" spans="2:24" x14ac:dyDescent="0.2">
      <c r="B748" s="12"/>
      <c r="C748" s="18"/>
      <c r="D748" s="18"/>
      <c r="E748" s="18"/>
      <c r="F748" s="18"/>
      <c r="G748" s="18"/>
      <c r="H748" s="18"/>
      <c r="I748" s="18"/>
      <c r="J748" s="18"/>
      <c r="M748" s="18"/>
      <c r="P748" s="91"/>
      <c r="Q748" s="91"/>
      <c r="R748" s="91"/>
      <c r="S748" s="91"/>
      <c r="T748" s="91"/>
      <c r="U748" s="91"/>
      <c r="V748" s="91"/>
      <c r="W748" s="91"/>
      <c r="X748" s="12"/>
    </row>
    <row r="749" spans="2:24" x14ac:dyDescent="0.2">
      <c r="B749" s="12"/>
      <c r="C749" s="18"/>
      <c r="D749" s="18"/>
      <c r="E749" s="18"/>
      <c r="F749" s="18"/>
      <c r="G749" s="18"/>
      <c r="H749" s="18"/>
      <c r="I749" s="18"/>
      <c r="J749" s="18"/>
      <c r="M749" s="18"/>
      <c r="P749" s="91"/>
      <c r="Q749" s="91"/>
      <c r="R749" s="91"/>
      <c r="S749" s="91"/>
      <c r="T749" s="91"/>
      <c r="U749" s="91"/>
      <c r="V749" s="91"/>
      <c r="W749" s="91"/>
      <c r="X749" s="12"/>
    </row>
    <row r="750" spans="2:24" x14ac:dyDescent="0.2">
      <c r="B750" s="12"/>
      <c r="C750" s="18"/>
      <c r="D750" s="18"/>
      <c r="E750" s="18"/>
      <c r="F750" s="18"/>
      <c r="G750" s="18"/>
      <c r="H750" s="18"/>
      <c r="I750" s="18"/>
      <c r="J750" s="18"/>
      <c r="M750" s="18"/>
      <c r="P750" s="91"/>
      <c r="Q750" s="91"/>
      <c r="R750" s="91"/>
      <c r="S750" s="91"/>
      <c r="T750" s="91"/>
      <c r="U750" s="91"/>
      <c r="V750" s="91"/>
      <c r="W750" s="91"/>
      <c r="X750" s="12"/>
    </row>
    <row r="751" spans="2:24" x14ac:dyDescent="0.2">
      <c r="B751" s="12"/>
      <c r="C751" s="18"/>
      <c r="D751" s="18"/>
      <c r="E751" s="18"/>
      <c r="F751" s="18"/>
      <c r="G751" s="18"/>
      <c r="H751" s="18"/>
      <c r="I751" s="18"/>
      <c r="J751" s="18"/>
      <c r="M751" s="18"/>
      <c r="P751" s="91"/>
      <c r="Q751" s="91"/>
      <c r="R751" s="91"/>
      <c r="S751" s="91"/>
      <c r="T751" s="91"/>
      <c r="U751" s="91"/>
      <c r="V751" s="91"/>
      <c r="W751" s="91"/>
      <c r="X751" s="12"/>
    </row>
    <row r="752" spans="2:24" x14ac:dyDescent="0.2">
      <c r="B752" s="12"/>
      <c r="C752" s="18"/>
      <c r="D752" s="18"/>
      <c r="E752" s="18"/>
      <c r="F752" s="18"/>
      <c r="G752" s="18"/>
      <c r="H752" s="18"/>
      <c r="I752" s="18"/>
      <c r="J752" s="18"/>
      <c r="M752" s="18"/>
      <c r="P752" s="91"/>
      <c r="Q752" s="91"/>
      <c r="R752" s="91"/>
      <c r="S752" s="91"/>
      <c r="T752" s="91"/>
      <c r="U752" s="91"/>
      <c r="V752" s="91"/>
      <c r="W752" s="91"/>
      <c r="X752" s="12"/>
    </row>
    <row r="753" spans="2:24" x14ac:dyDescent="0.2">
      <c r="B753" s="12"/>
      <c r="C753" s="18"/>
      <c r="D753" s="18"/>
      <c r="E753" s="18"/>
      <c r="F753" s="18"/>
      <c r="G753" s="18"/>
      <c r="H753" s="18"/>
      <c r="I753" s="18"/>
      <c r="J753" s="18"/>
      <c r="M753" s="18"/>
      <c r="P753" s="91"/>
      <c r="Q753" s="91"/>
      <c r="R753" s="91"/>
      <c r="S753" s="91"/>
      <c r="T753" s="91"/>
      <c r="U753" s="91"/>
      <c r="V753" s="91"/>
      <c r="W753" s="91"/>
      <c r="X753" s="12"/>
    </row>
    <row r="754" spans="2:24" x14ac:dyDescent="0.2">
      <c r="B754" s="12"/>
      <c r="C754" s="18"/>
      <c r="D754" s="18"/>
      <c r="E754" s="18"/>
      <c r="F754" s="18"/>
      <c r="G754" s="18"/>
      <c r="H754" s="18"/>
      <c r="I754" s="18"/>
      <c r="J754" s="18"/>
      <c r="M754" s="18"/>
      <c r="P754" s="91"/>
      <c r="Q754" s="91"/>
      <c r="R754" s="91"/>
      <c r="S754" s="91"/>
      <c r="T754" s="91"/>
      <c r="U754" s="91"/>
      <c r="V754" s="91"/>
      <c r="W754" s="91"/>
      <c r="X754" s="12"/>
    </row>
    <row r="755" spans="2:24" x14ac:dyDescent="0.2">
      <c r="B755" s="12"/>
      <c r="C755" s="18"/>
      <c r="D755" s="18"/>
      <c r="E755" s="18"/>
      <c r="F755" s="18"/>
      <c r="G755" s="18"/>
      <c r="H755" s="18"/>
      <c r="I755" s="18"/>
      <c r="J755" s="18"/>
      <c r="M755" s="18"/>
      <c r="P755" s="91"/>
      <c r="Q755" s="91"/>
      <c r="R755" s="91"/>
      <c r="S755" s="91"/>
      <c r="T755" s="91"/>
      <c r="U755" s="91"/>
      <c r="V755" s="91"/>
      <c r="W755" s="91"/>
      <c r="X755" s="12"/>
    </row>
    <row r="756" spans="2:24" x14ac:dyDescent="0.2">
      <c r="B756" s="12"/>
      <c r="C756" s="18"/>
      <c r="D756" s="18"/>
      <c r="E756" s="18"/>
      <c r="F756" s="18"/>
      <c r="G756" s="18"/>
      <c r="H756" s="18"/>
      <c r="I756" s="18"/>
      <c r="J756" s="18"/>
      <c r="M756" s="18"/>
      <c r="P756" s="91"/>
      <c r="Q756" s="91"/>
      <c r="R756" s="91"/>
      <c r="S756" s="91"/>
      <c r="T756" s="91"/>
      <c r="U756" s="91"/>
      <c r="V756" s="91"/>
      <c r="W756" s="91"/>
      <c r="X756" s="12"/>
    </row>
    <row r="757" spans="2:24" x14ac:dyDescent="0.2">
      <c r="B757" s="12"/>
      <c r="C757" s="18"/>
      <c r="D757" s="18"/>
      <c r="E757" s="18"/>
      <c r="F757" s="18"/>
      <c r="G757" s="18"/>
      <c r="H757" s="18"/>
      <c r="I757" s="18"/>
      <c r="J757" s="18"/>
      <c r="M757" s="18"/>
      <c r="P757" s="91"/>
      <c r="Q757" s="91"/>
      <c r="R757" s="91"/>
      <c r="S757" s="91"/>
      <c r="T757" s="91"/>
      <c r="U757" s="91"/>
      <c r="V757" s="91"/>
      <c r="W757" s="91"/>
      <c r="X757" s="12"/>
    </row>
    <row r="758" spans="2:24" x14ac:dyDescent="0.2">
      <c r="B758" s="12"/>
      <c r="C758" s="18"/>
      <c r="D758" s="18"/>
      <c r="E758" s="18"/>
      <c r="F758" s="18"/>
      <c r="G758" s="18"/>
      <c r="H758" s="18"/>
      <c r="I758" s="18"/>
      <c r="J758" s="18"/>
      <c r="M758" s="18"/>
      <c r="P758" s="91"/>
      <c r="Q758" s="91"/>
      <c r="R758" s="91"/>
      <c r="S758" s="91"/>
      <c r="T758" s="91"/>
      <c r="U758" s="91"/>
      <c r="V758" s="91"/>
      <c r="W758" s="91"/>
      <c r="X758" s="12"/>
    </row>
    <row r="759" spans="2:24" x14ac:dyDescent="0.2">
      <c r="P759" s="91"/>
      <c r="Q759" s="91"/>
      <c r="R759" s="91"/>
      <c r="S759" s="91"/>
      <c r="T759" s="91"/>
      <c r="U759" s="91"/>
      <c r="V759" s="91"/>
      <c r="W759" s="91"/>
    </row>
  </sheetData>
  <mergeCells count="8">
    <mergeCell ref="A1:B1"/>
    <mergeCell ref="E11:J11"/>
    <mergeCell ref="P11:T11"/>
    <mergeCell ref="C3:D3"/>
    <mergeCell ref="C4:D4"/>
    <mergeCell ref="C5:D5"/>
    <mergeCell ref="K11:L11"/>
    <mergeCell ref="M11:N1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273"/>
  <sheetViews>
    <sheetView zoomScale="75" zoomScaleNormal="55" zoomScalePageLayoutView="55" workbookViewId="0">
      <selection activeCell="B9" sqref="B9"/>
    </sheetView>
  </sheetViews>
  <sheetFormatPr baseColWidth="10" defaultColWidth="8.83203125" defaultRowHeight="15" x14ac:dyDescent="0.2"/>
  <cols>
    <col min="1" max="1" width="25.5" customWidth="1"/>
  </cols>
  <sheetData>
    <row r="1" spans="1:51" x14ac:dyDescent="0.2">
      <c r="A1" s="45" t="s">
        <v>268</v>
      </c>
    </row>
    <row r="2" spans="1:51" x14ac:dyDescent="0.2">
      <c r="A2" t="s">
        <v>269</v>
      </c>
      <c r="G2" t="s">
        <v>270</v>
      </c>
    </row>
    <row r="3" spans="1:51" x14ac:dyDescent="0.2">
      <c r="A3" t="s">
        <v>271</v>
      </c>
    </row>
    <row r="4" spans="1:51" x14ac:dyDescent="0.2">
      <c r="A4" t="s">
        <v>272</v>
      </c>
    </row>
    <row r="6" spans="1:51" x14ac:dyDescent="0.2">
      <c r="A6" s="123" t="s">
        <v>273</v>
      </c>
      <c r="B6" s="124">
        <v>0.5</v>
      </c>
      <c r="C6" s="124">
        <v>1</v>
      </c>
      <c r="D6" s="124">
        <v>1.5</v>
      </c>
      <c r="E6" s="124">
        <v>2</v>
      </c>
      <c r="F6" s="124">
        <v>2.5</v>
      </c>
      <c r="G6" s="124">
        <v>3</v>
      </c>
      <c r="H6" s="124">
        <v>3.5</v>
      </c>
      <c r="I6" s="124">
        <v>4</v>
      </c>
      <c r="J6" s="124">
        <v>4.5</v>
      </c>
      <c r="K6" s="124">
        <v>5</v>
      </c>
      <c r="L6" s="124">
        <v>5.5</v>
      </c>
      <c r="M6" s="124">
        <v>6</v>
      </c>
      <c r="N6" s="124">
        <v>6.5</v>
      </c>
      <c r="O6" s="124">
        <v>7</v>
      </c>
      <c r="P6" s="124">
        <v>7.5</v>
      </c>
      <c r="Q6" s="124">
        <v>8</v>
      </c>
      <c r="R6" s="124">
        <v>8.5</v>
      </c>
      <c r="S6" s="124">
        <v>9</v>
      </c>
      <c r="T6" s="124">
        <v>9.5</v>
      </c>
      <c r="U6" s="124">
        <v>10</v>
      </c>
      <c r="V6" s="124">
        <v>10.5</v>
      </c>
      <c r="W6" s="124">
        <v>11</v>
      </c>
      <c r="X6" s="124">
        <v>11.5</v>
      </c>
      <c r="Y6" s="124">
        <v>12</v>
      </c>
      <c r="Z6" s="124">
        <v>12.5</v>
      </c>
      <c r="AA6" s="124">
        <v>13</v>
      </c>
      <c r="AB6" s="124">
        <v>13.5</v>
      </c>
      <c r="AC6" s="124">
        <v>14</v>
      </c>
      <c r="AD6" s="124">
        <v>14.5</v>
      </c>
      <c r="AE6" s="124">
        <v>15</v>
      </c>
      <c r="AF6" s="124">
        <v>15.5</v>
      </c>
      <c r="AG6" s="124">
        <v>16</v>
      </c>
      <c r="AH6" s="124">
        <v>16.5</v>
      </c>
      <c r="AI6" s="124">
        <v>17</v>
      </c>
      <c r="AJ6" s="124">
        <v>17.5</v>
      </c>
      <c r="AK6" s="124">
        <v>18</v>
      </c>
      <c r="AL6" s="124">
        <v>18.5</v>
      </c>
      <c r="AM6" s="124">
        <v>19</v>
      </c>
      <c r="AN6" s="124">
        <v>19.5</v>
      </c>
      <c r="AO6" s="124">
        <v>20</v>
      </c>
      <c r="AP6" s="124">
        <v>20.5</v>
      </c>
      <c r="AQ6" s="124">
        <v>21</v>
      </c>
      <c r="AR6" s="124">
        <v>21.5</v>
      </c>
      <c r="AS6" s="124">
        <v>22</v>
      </c>
      <c r="AT6" s="124">
        <v>22.5</v>
      </c>
      <c r="AU6" s="124">
        <v>23</v>
      </c>
      <c r="AV6" s="124">
        <v>23.5</v>
      </c>
      <c r="AW6" s="124">
        <v>24</v>
      </c>
      <c r="AX6" s="124">
        <v>24.5</v>
      </c>
      <c r="AY6" s="124">
        <v>25</v>
      </c>
    </row>
    <row r="7" spans="1:51" x14ac:dyDescent="0.2">
      <c r="A7" s="125">
        <v>40171</v>
      </c>
      <c r="B7" s="29">
        <v>0.49479386692155958</v>
      </c>
      <c r="C7" s="29">
        <v>0.72780612842469594</v>
      </c>
      <c r="D7" s="29">
        <v>1.0869675769992699</v>
      </c>
      <c r="E7" s="29">
        <v>1.4471641163948379</v>
      </c>
      <c r="F7" s="29">
        <v>1.7738320652372974</v>
      </c>
      <c r="G7" s="29">
        <v>2.0645377364577402</v>
      </c>
      <c r="H7" s="29">
        <v>2.3246083771206147</v>
      </c>
      <c r="I7" s="29">
        <v>2.5594848332300084</v>
      </c>
      <c r="J7" s="29">
        <v>2.7731460998088457</v>
      </c>
      <c r="K7" s="29">
        <v>2.9683168390652139</v>
      </c>
      <c r="L7" s="29">
        <v>3.1469420301180957</v>
      </c>
      <c r="M7" s="29">
        <v>3.3105019299567644</v>
      </c>
      <c r="N7" s="29">
        <v>3.4601458680933108</v>
      </c>
      <c r="O7" s="29">
        <v>3.5967925267026986</v>
      </c>
      <c r="P7" s="29">
        <v>3.721214758729753</v>
      </c>
      <c r="Q7" s="29">
        <v>3.8341323919332746</v>
      </c>
      <c r="R7" s="29">
        <v>3.936252737651706</v>
      </c>
      <c r="S7" s="29">
        <v>4.0282829369789965</v>
      </c>
      <c r="T7" s="29">
        <v>4.1109139266094354</v>
      </c>
      <c r="U7" s="29">
        <v>4.1848179586818421</v>
      </c>
      <c r="V7" s="29">
        <v>4.2506471562606158</v>
      </c>
      <c r="W7" s="29">
        <v>4.3090232986330328</v>
      </c>
      <c r="X7" s="29">
        <v>4.3605361006703376</v>
      </c>
      <c r="Y7" s="29">
        <v>4.4057391482973935</v>
      </c>
      <c r="Z7" s="29">
        <v>4.4451538171331073</v>
      </c>
      <c r="AA7" s="29">
        <v>4.479272766538914</v>
      </c>
      <c r="AB7" s="29">
        <v>4.5085534404835688</v>
      </c>
      <c r="AC7" s="29">
        <v>4.5334196989038968</v>
      </c>
      <c r="AD7" s="29">
        <v>4.5542675133617641</v>
      </c>
      <c r="AE7" s="29">
        <v>4.5714696151065635</v>
      </c>
      <c r="AF7" s="29">
        <v>4.5853792309436505</v>
      </c>
      <c r="AG7" s="29">
        <v>4.5963305767592502</v>
      </c>
      <c r="AH7" s="29">
        <v>4.6046311206637442</v>
      </c>
      <c r="AI7" s="29">
        <v>4.6105607696836097</v>
      </c>
      <c r="AJ7" s="29">
        <v>4.6143756827163642</v>
      </c>
      <c r="AK7" s="29">
        <v>4.6163115688818142</v>
      </c>
      <c r="AL7" s="29">
        <v>4.6165859580620401</v>
      </c>
      <c r="AM7" s="29">
        <v>4.6153953132232637</v>
      </c>
      <c r="AN7" s="29">
        <v>4.612912666464541</v>
      </c>
      <c r="AO7" s="29">
        <v>4.6092909719876367</v>
      </c>
      <c r="AP7" s="29">
        <v>4.6046664340753738</v>
      </c>
      <c r="AQ7" s="29">
        <v>4.5991605817033339</v>
      </c>
      <c r="AR7" s="29">
        <v>4.5928819413386535</v>
      </c>
      <c r="AS7" s="29">
        <v>4.5859271161690893</v>
      </c>
      <c r="AT7" s="29">
        <v>4.5783816923893284</v>
      </c>
      <c r="AU7" s="29">
        <v>4.5703214384444424</v>
      </c>
      <c r="AV7" s="29">
        <v>4.561813855642308</v>
      </c>
      <c r="AW7" s="29">
        <v>4.5529195719008255</v>
      </c>
      <c r="AX7" s="29">
        <v>4.5436930952704557</v>
      </c>
      <c r="AY7" s="29">
        <v>4.5341834259797817</v>
      </c>
    </row>
    <row r="8" spans="1:51" x14ac:dyDescent="0.2">
      <c r="A8" s="125">
        <v>40170</v>
      </c>
      <c r="B8" s="29">
        <v>0.49941936511009632</v>
      </c>
      <c r="C8" s="29">
        <v>0.71993230295378974</v>
      </c>
      <c r="D8" s="29">
        <v>1.0712040011234212</v>
      </c>
      <c r="E8" s="29">
        <v>1.4285110833824137</v>
      </c>
      <c r="F8" s="29">
        <v>1.7547073961629376</v>
      </c>
      <c r="G8" s="29">
        <v>2.0458981675365142</v>
      </c>
      <c r="H8" s="29">
        <v>2.3067537486461398</v>
      </c>
      <c r="I8" s="29">
        <v>2.5424811675542207</v>
      </c>
      <c r="J8" s="29">
        <v>2.756967307963428</v>
      </c>
      <c r="K8" s="29">
        <v>2.9529030834606238</v>
      </c>
      <c r="L8" s="29">
        <v>3.1322254426149345</v>
      </c>
      <c r="M8" s="29">
        <v>3.2964135999425426</v>
      </c>
      <c r="N8" s="29">
        <v>3.4466242343642319</v>
      </c>
      <c r="O8" s="29">
        <v>3.5837795872646216</v>
      </c>
      <c r="P8" s="29">
        <v>3.7086597158312316</v>
      </c>
      <c r="Q8" s="29">
        <v>3.8219906293406272</v>
      </c>
      <c r="R8" s="29">
        <v>3.9244844765629834</v>
      </c>
      <c r="S8" s="29">
        <v>4.0168535263714595</v>
      </c>
      <c r="T8" s="29">
        <v>4.0997943481571095</v>
      </c>
      <c r="U8" s="29">
        <v>4.173984660237223</v>
      </c>
      <c r="V8" s="29">
        <v>4.2400815284773969</v>
      </c>
      <c r="W8" s="29">
        <v>4.2987109982082155</v>
      </c>
      <c r="X8" s="29">
        <v>4.3504663584619356</v>
      </c>
      <c r="Y8" s="29">
        <v>4.3959041206580336</v>
      </c>
      <c r="Z8" s="29">
        <v>4.4355476230738642</v>
      </c>
      <c r="AA8" s="29">
        <v>4.4698908238544073</v>
      </c>
      <c r="AB8" s="29">
        <v>4.4993920464353359</v>
      </c>
      <c r="AC8" s="29">
        <v>4.5244754401542968</v>
      </c>
      <c r="AD8" s="29">
        <v>4.5455367591938529</v>
      </c>
      <c r="AE8" s="29">
        <v>4.5629480951073331</v>
      </c>
      <c r="AF8" s="29">
        <v>4.5770616844012633</v>
      </c>
      <c r="AG8" s="29">
        <v>4.5882106749072449</v>
      </c>
      <c r="AH8" s="29">
        <v>4.5967016233331677</v>
      </c>
      <c r="AI8" s="29">
        <v>4.6028134639478164</v>
      </c>
      <c r="AJ8" s="29">
        <v>4.6068013093824902</v>
      </c>
      <c r="AK8" s="29">
        <v>4.6088997591917709</v>
      </c>
      <c r="AL8" s="29">
        <v>4.6093252350808616</v>
      </c>
      <c r="AM8" s="29">
        <v>4.6082733015754362</v>
      </c>
      <c r="AN8" s="29">
        <v>4.6059161704610583</v>
      </c>
      <c r="AO8" s="29">
        <v>4.6024060387029921</v>
      </c>
      <c r="AP8" s="29">
        <v>4.5978785077593312</v>
      </c>
      <c r="AQ8" s="29">
        <v>4.5924546562347235</v>
      </c>
      <c r="AR8" s="29">
        <v>4.5862427018451166</v>
      </c>
      <c r="AS8" s="29">
        <v>4.5793391189920589</v>
      </c>
      <c r="AT8" s="29">
        <v>4.571829559936659</v>
      </c>
      <c r="AU8" s="29">
        <v>4.5637900309220267</v>
      </c>
      <c r="AV8" s="29">
        <v>4.555288438198593</v>
      </c>
      <c r="AW8" s="29">
        <v>4.5463860125374298</v>
      </c>
      <c r="AX8" s="29">
        <v>4.5371380518840398</v>
      </c>
      <c r="AY8" s="29">
        <v>4.5275945146724901</v>
      </c>
    </row>
    <row r="9" spans="1:51" x14ac:dyDescent="0.2">
      <c r="A9" s="125">
        <v>40169</v>
      </c>
      <c r="B9" s="29">
        <v>0.48581962956174146</v>
      </c>
      <c r="C9" s="29">
        <v>0.6857699506120829</v>
      </c>
      <c r="D9" s="29">
        <v>1.015212967343488</v>
      </c>
      <c r="E9" s="29">
        <v>1.3586345841918586</v>
      </c>
      <c r="F9" s="29">
        <v>1.6767993073092065</v>
      </c>
      <c r="G9" s="29">
        <v>1.9635582634514444</v>
      </c>
      <c r="H9" s="29">
        <v>2.2221646414331118</v>
      </c>
      <c r="I9" s="29">
        <v>2.4569854373514821</v>
      </c>
      <c r="J9" s="29">
        <v>2.6713988877548855</v>
      </c>
      <c r="K9" s="29">
        <v>2.867779524447319</v>
      </c>
      <c r="L9" s="29">
        <v>3.0478639006994572</v>
      </c>
      <c r="M9" s="29">
        <v>3.2130014386613763</v>
      </c>
      <c r="N9" s="29">
        <v>3.364264401495908</v>
      </c>
      <c r="O9" s="29">
        <v>3.5025165253023731</v>
      </c>
      <c r="P9" s="29">
        <v>3.6284989006308481</v>
      </c>
      <c r="Q9" s="29">
        <v>3.7429108004724263</v>
      </c>
      <c r="R9" s="29">
        <v>3.8464459331865544</v>
      </c>
      <c r="S9" s="29">
        <v>3.9398043127975293</v>
      </c>
      <c r="T9" s="29">
        <v>4.0236744510708391</v>
      </c>
      <c r="U9" s="29">
        <v>4.0987287409500732</v>
      </c>
      <c r="V9" s="29">
        <v>4.1656206279498651</v>
      </c>
      <c r="W9" s="29">
        <v>4.2249744415230417</v>
      </c>
      <c r="X9" s="29">
        <v>4.2773835868384751</v>
      </c>
      <c r="Y9" s="29">
        <v>4.3234063218663765</v>
      </c>
      <c r="Z9" s="29">
        <v>4.3635690636732791</v>
      </c>
      <c r="AA9" s="29">
        <v>4.3983698772059006</v>
      </c>
      <c r="AB9" s="29">
        <v>4.428271633269568</v>
      </c>
      <c r="AC9" s="29">
        <v>4.4537031606404058</v>
      </c>
      <c r="AD9" s="29">
        <v>4.4750649939865612</v>
      </c>
      <c r="AE9" s="29">
        <v>4.4927340895528802</v>
      </c>
      <c r="AF9" s="29">
        <v>4.5070676195176285</v>
      </c>
      <c r="AG9" s="29">
        <v>4.5184036987628531</v>
      </c>
      <c r="AH9" s="29">
        <v>4.5270536055440322</v>
      </c>
      <c r="AI9" s="29">
        <v>4.5333005943825535</v>
      </c>
      <c r="AJ9" s="29">
        <v>4.5374037451279463</v>
      </c>
      <c r="AK9" s="29">
        <v>4.5396013205512054</v>
      </c>
      <c r="AL9" s="29">
        <v>4.5401131383536795</v>
      </c>
      <c r="AM9" s="29">
        <v>4.5391377929668142</v>
      </c>
      <c r="AN9" s="29">
        <v>4.5368500027996239</v>
      </c>
      <c r="AO9" s="29">
        <v>4.5334039945415716</v>
      </c>
      <c r="AP9" s="29">
        <v>4.528937001871963</v>
      </c>
      <c r="AQ9" s="29">
        <v>4.5235713891016296</v>
      </c>
      <c r="AR9" s="29">
        <v>4.5174163526735098</v>
      </c>
      <c r="AS9" s="29">
        <v>4.5105690579416224</v>
      </c>
      <c r="AT9" s="29">
        <v>4.5031155699922429</v>
      </c>
      <c r="AU9" s="29">
        <v>4.495132055720207</v>
      </c>
      <c r="AV9" s="29">
        <v>4.486686349069994</v>
      </c>
      <c r="AW9" s="29">
        <v>4.4778393982125735</v>
      </c>
      <c r="AX9" s="29">
        <v>4.4686460304426925</v>
      </c>
      <c r="AY9" s="29">
        <v>4.4591555642937735</v>
      </c>
    </row>
    <row r="10" spans="1:51" x14ac:dyDescent="0.2">
      <c r="A10" s="125">
        <v>40168</v>
      </c>
      <c r="B10" s="29">
        <v>0.46631143697980815</v>
      </c>
      <c r="C10" s="29">
        <v>0.65205746054103242</v>
      </c>
      <c r="D10" s="29">
        <v>0.97336520410834593</v>
      </c>
      <c r="E10" s="29">
        <v>1.3138836449782219</v>
      </c>
      <c r="F10" s="29">
        <v>1.631513478441073</v>
      </c>
      <c r="G10" s="29">
        <v>1.9186198629954292</v>
      </c>
      <c r="H10" s="29">
        <v>2.1778289122122962</v>
      </c>
      <c r="I10" s="29">
        <v>2.4132680812336278</v>
      </c>
      <c r="J10" s="29">
        <v>2.6282415952726743</v>
      </c>
      <c r="K10" s="29">
        <v>2.8251114588688639</v>
      </c>
      <c r="L10" s="29">
        <v>3.0056215169860736</v>
      </c>
      <c r="M10" s="29">
        <v>3.1711294298341586</v>
      </c>
      <c r="N10" s="29">
        <v>3.3227130949577441</v>
      </c>
      <c r="O10" s="29">
        <v>3.4612354724409906</v>
      </c>
      <c r="P10" s="29">
        <v>3.5874350335847209</v>
      </c>
      <c r="Q10" s="29">
        <v>3.7020060084104336</v>
      </c>
      <c r="R10" s="29">
        <v>3.8056351080190787</v>
      </c>
      <c r="S10" s="29">
        <v>3.8990148958583837</v>
      </c>
      <c r="T10" s="29">
        <v>3.9828276816928478</v>
      </c>
      <c r="U10" s="29">
        <v>4.0577412600671092</v>
      </c>
      <c r="V10" s="29">
        <v>4.124406749844173</v>
      </c>
      <c r="W10" s="29">
        <v>4.1834492039640629</v>
      </c>
      <c r="X10" s="29">
        <v>4.2354655377252248</v>
      </c>
      <c r="Y10" s="29">
        <v>4.2810198372972037</v>
      </c>
      <c r="Z10" s="29">
        <v>4.3206469337960289</v>
      </c>
      <c r="AA10" s="29">
        <v>4.3548557619727966</v>
      </c>
      <c r="AB10" s="29">
        <v>4.3841204960773927</v>
      </c>
      <c r="AC10" s="29">
        <v>4.4088808621360656</v>
      </c>
      <c r="AD10" s="29">
        <v>4.4295479344380242</v>
      </c>
      <c r="AE10" s="29">
        <v>4.4465089108249494</v>
      </c>
      <c r="AF10" s="29">
        <v>4.4601309549586601</v>
      </c>
      <c r="AG10" s="29">
        <v>4.4707617861158049</v>
      </c>
      <c r="AH10" s="29">
        <v>4.4787210056495645</v>
      </c>
      <c r="AI10" s="29">
        <v>4.4842985708355245</v>
      </c>
      <c r="AJ10" s="29">
        <v>4.4877588557230368</v>
      </c>
      <c r="AK10" s="29">
        <v>4.4893442043610827</v>
      </c>
      <c r="AL10" s="29">
        <v>4.4892774679473648</v>
      </c>
      <c r="AM10" s="29">
        <v>4.4877592934584314</v>
      </c>
      <c r="AN10" s="29">
        <v>4.4849654583243632</v>
      </c>
      <c r="AO10" s="29">
        <v>4.4810504049871156</v>
      </c>
      <c r="AP10" s="29">
        <v>4.4761509071155707</v>
      </c>
      <c r="AQ10" s="29">
        <v>4.4703882818897274</v>
      </c>
      <c r="AR10" s="29">
        <v>4.4638701650626569</v>
      </c>
      <c r="AS10" s="29">
        <v>4.4566917703905844</v>
      </c>
      <c r="AT10" s="29">
        <v>4.4489369324569656</v>
      </c>
      <c r="AU10" s="29">
        <v>4.4406793493995549</v>
      </c>
      <c r="AV10" s="29">
        <v>4.4319842292323894</v>
      </c>
      <c r="AW10" s="29">
        <v>4.4229098241529092</v>
      </c>
      <c r="AX10" s="29">
        <v>4.4135082112788844</v>
      </c>
      <c r="AY10" s="29">
        <v>4.4038259101819497</v>
      </c>
    </row>
    <row r="11" spans="1:51" x14ac:dyDescent="0.2">
      <c r="A11" s="125">
        <v>40165</v>
      </c>
      <c r="B11" s="29">
        <v>0.43742490091686997</v>
      </c>
      <c r="C11" s="29">
        <v>0.59220412628962082</v>
      </c>
      <c r="D11" s="29">
        <v>0.89191526249640563</v>
      </c>
      <c r="E11" s="29">
        <v>1.2220532173245036</v>
      </c>
      <c r="F11" s="29">
        <v>1.5351431921988912</v>
      </c>
      <c r="G11" s="29">
        <v>1.8203389911149335</v>
      </c>
      <c r="H11" s="29">
        <v>2.0787424095721128</v>
      </c>
      <c r="I11" s="29">
        <v>2.3137813059223844</v>
      </c>
      <c r="J11" s="29">
        <v>2.5284506976692525</v>
      </c>
      <c r="K11" s="29">
        <v>2.7249912914289869</v>
      </c>
      <c r="L11" s="29">
        <v>2.9051239899682639</v>
      </c>
      <c r="M11" s="29">
        <v>3.0702342455344827</v>
      </c>
      <c r="N11" s="29">
        <v>3.2214503877226672</v>
      </c>
      <c r="O11" s="29">
        <v>3.3596851444073517</v>
      </c>
      <c r="P11" s="29">
        <v>3.4857200017966226</v>
      </c>
      <c r="Q11" s="29">
        <v>3.6002785784193887</v>
      </c>
      <c r="R11" s="29">
        <v>3.7040622937421039</v>
      </c>
      <c r="S11" s="29">
        <v>3.7977649531284507</v>
      </c>
      <c r="T11" s="29">
        <v>3.8820605957319159</v>
      </c>
      <c r="U11" s="29">
        <v>3.9576021903857201</v>
      </c>
      <c r="V11" s="29">
        <v>4.0250225535609339</v>
      </c>
      <c r="W11" s="29">
        <v>4.0849274807389087</v>
      </c>
      <c r="X11" s="29">
        <v>4.1378946141568687</v>
      </c>
      <c r="Y11" s="29">
        <v>4.1844695499097861</v>
      </c>
      <c r="Z11" s="29">
        <v>4.2251690710867313</v>
      </c>
      <c r="AA11" s="29">
        <v>4.2604844422701182</v>
      </c>
      <c r="AB11" s="29">
        <v>4.2908741127074652</v>
      </c>
      <c r="AC11" s="29">
        <v>4.3167643336472947</v>
      </c>
      <c r="AD11" s="29">
        <v>4.3385545795655567</v>
      </c>
      <c r="AE11" s="29">
        <v>4.3566220109610638</v>
      </c>
      <c r="AF11" s="29">
        <v>4.371325065543334</v>
      </c>
      <c r="AG11" s="29">
        <v>4.3830039849033682</v>
      </c>
      <c r="AH11" s="29">
        <v>4.391972448075804</v>
      </c>
      <c r="AI11" s="29">
        <v>4.3985159917226202</v>
      </c>
      <c r="AJ11" s="29">
        <v>4.4028958580716067</v>
      </c>
      <c r="AK11" s="29">
        <v>4.4053523691433405</v>
      </c>
      <c r="AL11" s="29">
        <v>4.4061072972222943</v>
      </c>
      <c r="AM11" s="29">
        <v>4.4053607383768085</v>
      </c>
      <c r="AN11" s="29">
        <v>4.4032880068479772</v>
      </c>
      <c r="AO11" s="29">
        <v>4.4000432153508964</v>
      </c>
      <c r="AP11" s="29">
        <v>4.3957630517813353</v>
      </c>
      <c r="AQ11" s="29">
        <v>4.39056897733062</v>
      </c>
      <c r="AR11" s="29">
        <v>4.3845689747555276</v>
      </c>
      <c r="AS11" s="29">
        <v>4.3778587787397107</v>
      </c>
      <c r="AT11" s="29">
        <v>4.37052288838587</v>
      </c>
      <c r="AU11" s="29">
        <v>4.3626357957583988</v>
      </c>
      <c r="AV11" s="29">
        <v>4.3542636715722756</v>
      </c>
      <c r="AW11" s="29">
        <v>4.3454659512870384</v>
      </c>
      <c r="AX11" s="29">
        <v>4.3362961021273003</v>
      </c>
      <c r="AY11" s="29">
        <v>4.3268022199313414</v>
      </c>
    </row>
    <row r="12" spans="1:51" x14ac:dyDescent="0.2">
      <c r="A12" s="125">
        <v>40164</v>
      </c>
      <c r="B12" s="29">
        <v>0.45668227879057277</v>
      </c>
      <c r="C12" s="29">
        <v>0.63735017745212108</v>
      </c>
      <c r="D12" s="29">
        <v>0.95400830332885345</v>
      </c>
      <c r="E12" s="29">
        <v>1.2923977178650883</v>
      </c>
      <c r="F12" s="29">
        <v>1.6092179213226192</v>
      </c>
      <c r="G12" s="29">
        <v>1.8960409157493767</v>
      </c>
      <c r="H12" s="29">
        <v>2.1550875806134746</v>
      </c>
      <c r="I12" s="29">
        <v>2.3903354130525916</v>
      </c>
      <c r="J12" s="29">
        <v>2.6050686252600341</v>
      </c>
      <c r="K12" s="29">
        <v>2.8016709614966255</v>
      </c>
      <c r="L12" s="29">
        <v>2.98192862856158</v>
      </c>
      <c r="M12" s="29">
        <v>3.1472446246822412</v>
      </c>
      <c r="N12" s="29">
        <v>3.2987445599598519</v>
      </c>
      <c r="O12" s="29">
        <v>3.4373310355351636</v>
      </c>
      <c r="P12" s="29">
        <v>3.5637757103079215</v>
      </c>
      <c r="Q12" s="29">
        <v>3.6787939812526331</v>
      </c>
      <c r="R12" s="29">
        <v>3.7830810443921203</v>
      </c>
      <c r="S12" s="29">
        <v>3.8773267105122429</v>
      </c>
      <c r="T12" s="29">
        <v>3.9622021734966317</v>
      </c>
      <c r="U12" s="29">
        <v>4.0383575343600517</v>
      </c>
      <c r="V12" s="29">
        <v>4.1064215567442108</v>
      </c>
      <c r="W12" s="29">
        <v>4.1669952325824973</v>
      </c>
      <c r="X12" s="29">
        <v>4.2206508720614186</v>
      </c>
      <c r="Y12" s="29">
        <v>4.2679276168964106</v>
      </c>
      <c r="Z12" s="29">
        <v>4.309334483810483</v>
      </c>
      <c r="AA12" s="29">
        <v>4.3453543774138179</v>
      </c>
      <c r="AB12" s="29">
        <v>4.3764381557466496</v>
      </c>
      <c r="AC12" s="29">
        <v>4.4030054715903768</v>
      </c>
      <c r="AD12" s="29">
        <v>4.4254500225804927</v>
      </c>
      <c r="AE12" s="29">
        <v>4.4441438770642403</v>
      </c>
      <c r="AF12" s="29">
        <v>4.4594409567704814</v>
      </c>
      <c r="AG12" s="29">
        <v>4.4716777198902928</v>
      </c>
      <c r="AH12" s="29">
        <v>4.4811654029805226</v>
      </c>
      <c r="AI12" s="29">
        <v>4.4881884072517826</v>
      </c>
      <c r="AJ12" s="29">
        <v>4.4930079536559004</v>
      </c>
      <c r="AK12" s="29">
        <v>4.4958653023663047</v>
      </c>
      <c r="AL12" s="29">
        <v>4.4969840316726186</v>
      </c>
      <c r="AM12" s="29">
        <v>4.496567001940825</v>
      </c>
      <c r="AN12" s="29">
        <v>4.4947931188424883</v>
      </c>
      <c r="AO12" s="29">
        <v>4.4918206097252815</v>
      </c>
      <c r="AP12" s="29">
        <v>4.4877905830712841</v>
      </c>
      <c r="AQ12" s="29">
        <v>4.4828291793643942</v>
      </c>
      <c r="AR12" s="29">
        <v>4.4770492792322862</v>
      </c>
      <c r="AS12" s="29">
        <v>4.470551550271356</v>
      </c>
      <c r="AT12" s="29">
        <v>4.4634252526520672</v>
      </c>
      <c r="AU12" s="29">
        <v>4.4557494446557824</v>
      </c>
      <c r="AV12" s="29">
        <v>4.4475944885989529</v>
      </c>
      <c r="AW12" s="29">
        <v>4.4390234615990538</v>
      </c>
      <c r="AX12" s="29">
        <v>4.4300929575724632</v>
      </c>
      <c r="AY12" s="29">
        <v>4.4208537355682598</v>
      </c>
    </row>
    <row r="13" spans="1:51" x14ac:dyDescent="0.2">
      <c r="A13" s="125">
        <v>40163</v>
      </c>
      <c r="B13" s="29">
        <v>0.47285328851050989</v>
      </c>
      <c r="C13" s="29">
        <v>0.66711730185077645</v>
      </c>
      <c r="D13" s="29">
        <v>0.99320024606391932</v>
      </c>
      <c r="E13" s="29">
        <v>1.3355957394808089</v>
      </c>
      <c r="F13" s="29">
        <v>1.6537255556174397</v>
      </c>
      <c r="G13" s="29">
        <v>1.9406708976032225</v>
      </c>
      <c r="H13" s="29">
        <v>2.1993109380076024</v>
      </c>
      <c r="I13" s="29">
        <v>2.4339378586254847</v>
      </c>
      <c r="J13" s="29">
        <v>2.6480080886233872</v>
      </c>
      <c r="K13" s="29">
        <v>2.843998588150511</v>
      </c>
      <c r="L13" s="29">
        <v>3.0237414445489992</v>
      </c>
      <c r="M13" s="29">
        <v>3.1886536427665724</v>
      </c>
      <c r="N13" s="29">
        <v>3.339856641430444</v>
      </c>
      <c r="O13" s="29">
        <v>3.4782422383733098</v>
      </c>
      <c r="P13" s="29">
        <v>3.6045659903462206</v>
      </c>
      <c r="Q13" s="29">
        <v>3.7195251547215138</v>
      </c>
      <c r="R13" s="29">
        <v>3.8237965466196755</v>
      </c>
      <c r="S13" s="29">
        <v>3.9180525191961744</v>
      </c>
      <c r="T13" s="29">
        <v>4.002948481573652</v>
      </c>
      <c r="U13" s="29">
        <v>4.079120605773138</v>
      </c>
      <c r="V13" s="29">
        <v>4.1471866298602817</v>
      </c>
      <c r="W13" s="29">
        <v>4.207739828669574</v>
      </c>
      <c r="X13" s="29">
        <v>4.2613476943501887</v>
      </c>
      <c r="Y13" s="29">
        <v>4.3085472107299312</v>
      </c>
      <c r="Z13" s="29">
        <v>4.3498477603096939</v>
      </c>
      <c r="AA13" s="29">
        <v>4.3857348012888426</v>
      </c>
      <c r="AB13" s="29">
        <v>4.4166626970279896</v>
      </c>
      <c r="AC13" s="29">
        <v>4.4430549345905455</v>
      </c>
      <c r="AD13" s="29">
        <v>4.4653093027249673</v>
      </c>
      <c r="AE13" s="29">
        <v>4.4838021749172405</v>
      </c>
      <c r="AF13" s="29">
        <v>4.498891957717718</v>
      </c>
      <c r="AG13" s="29">
        <v>4.510919681408188</v>
      </c>
      <c r="AH13" s="29">
        <v>4.520200767479551</v>
      </c>
      <c r="AI13" s="29">
        <v>4.5270231677069352</v>
      </c>
      <c r="AJ13" s="29">
        <v>4.5316510955809877</v>
      </c>
      <c r="AK13" s="29">
        <v>4.5343283232918381</v>
      </c>
      <c r="AL13" s="29">
        <v>4.5352805349441789</v>
      </c>
      <c r="AM13" s="29">
        <v>4.5347123760628607</v>
      </c>
      <c r="AN13" s="29">
        <v>4.5328042201359802</v>
      </c>
      <c r="AO13" s="29">
        <v>4.5297154590323006</v>
      </c>
      <c r="AP13" s="29">
        <v>4.525588098093313</v>
      </c>
      <c r="AQ13" s="29">
        <v>4.5205489404641668</v>
      </c>
      <c r="AR13" s="29">
        <v>4.5147113228514106</v>
      </c>
      <c r="AS13" s="29">
        <v>4.5081761834198559</v>
      </c>
      <c r="AT13" s="29">
        <v>4.5010328784469067</v>
      </c>
      <c r="AU13" s="29">
        <v>4.493360402710417</v>
      </c>
      <c r="AV13" s="29">
        <v>4.4852288905521025</v>
      </c>
      <c r="AW13" s="29">
        <v>4.4767010233289772</v>
      </c>
      <c r="AX13" s="29">
        <v>4.4678328470202935</v>
      </c>
      <c r="AY13" s="29">
        <v>4.4586744357776942</v>
      </c>
    </row>
    <row r="14" spans="1:51" x14ac:dyDescent="0.2">
      <c r="A14" s="125">
        <v>40162</v>
      </c>
      <c r="B14" s="29">
        <v>0.4878926809992406</v>
      </c>
      <c r="C14" s="29">
        <v>0.68469697504686677</v>
      </c>
      <c r="D14" s="29">
        <v>1.0068998196481915</v>
      </c>
      <c r="E14" s="29">
        <v>1.3465161425814078</v>
      </c>
      <c r="F14" s="29">
        <v>1.6633530087064741</v>
      </c>
      <c r="G14" s="29">
        <v>1.9499287562151988</v>
      </c>
      <c r="H14" s="29">
        <v>2.2086293889690358</v>
      </c>
      <c r="I14" s="29">
        <v>2.4434305988020979</v>
      </c>
      <c r="J14" s="29">
        <v>2.6576114059113456</v>
      </c>
      <c r="K14" s="29">
        <v>2.8535596968588939</v>
      </c>
      <c r="L14" s="29">
        <v>3.0330824777385335</v>
      </c>
      <c r="M14" s="29">
        <v>3.1976134819780131</v>
      </c>
      <c r="N14" s="29">
        <v>3.3483155602784813</v>
      </c>
      <c r="O14" s="29">
        <v>3.4861332723790879</v>
      </c>
      <c r="P14" s="29">
        <v>3.6118721388586112</v>
      </c>
      <c r="Q14" s="29">
        <v>3.7262699556840668</v>
      </c>
      <c r="R14" s="29">
        <v>3.8300335033598163</v>
      </c>
      <c r="S14" s="29">
        <v>3.9238547769936383</v>
      </c>
      <c r="T14" s="29">
        <v>4.0084003581807002</v>
      </c>
      <c r="U14" s="29">
        <v>4.0843112937470458</v>
      </c>
      <c r="V14" s="29">
        <v>4.1522066200534749</v>
      </c>
      <c r="W14" s="29">
        <v>4.2126789474768946</v>
      </c>
      <c r="X14" s="29">
        <v>4.2662937662764149</v>
      </c>
      <c r="Y14" s="29">
        <v>4.3135851955923883</v>
      </c>
      <c r="Z14" s="29">
        <v>4.3550588909761725</v>
      </c>
      <c r="AA14" s="29">
        <v>4.3911957821562337</v>
      </c>
      <c r="AB14" s="29">
        <v>4.4224453028868105</v>
      </c>
      <c r="AC14" s="29">
        <v>4.4492257393261134</v>
      </c>
      <c r="AD14" s="29">
        <v>4.4719294530269176</v>
      </c>
      <c r="AE14" s="29">
        <v>4.4909272017041237</v>
      </c>
      <c r="AF14" s="29">
        <v>4.5065716184895628</v>
      </c>
      <c r="AG14" s="29">
        <v>4.519197897481277</v>
      </c>
      <c r="AH14" s="29">
        <v>4.5291157672091371</v>
      </c>
      <c r="AI14" s="29">
        <v>4.5366076426671285</v>
      </c>
      <c r="AJ14" s="29">
        <v>4.5419323314896687</v>
      </c>
      <c r="AK14" s="29">
        <v>4.5453283127515478</v>
      </c>
      <c r="AL14" s="29">
        <v>4.5470160853516006</v>
      </c>
      <c r="AM14" s="29">
        <v>4.5471952511410132</v>
      </c>
      <c r="AN14" s="29">
        <v>4.5460412569163822</v>
      </c>
      <c r="AO14" s="29">
        <v>4.5437088306783737</v>
      </c>
      <c r="AP14" s="29">
        <v>4.5403357584506452</v>
      </c>
      <c r="AQ14" s="29">
        <v>4.5360450414413167</v>
      </c>
      <c r="AR14" s="29">
        <v>4.5309465941972524</v>
      </c>
      <c r="AS14" s="29">
        <v>4.5251384222495759</v>
      </c>
      <c r="AT14" s="29">
        <v>4.518707565353866</v>
      </c>
      <c r="AU14" s="29">
        <v>4.5117312670465166</v>
      </c>
      <c r="AV14" s="29">
        <v>4.5042783564241713</v>
      </c>
      <c r="AW14" s="29">
        <v>4.4964105422511764</v>
      </c>
      <c r="AX14" s="29">
        <v>4.4881831894914175</v>
      </c>
      <c r="AY14" s="29">
        <v>4.479645953698844</v>
      </c>
    </row>
    <row r="15" spans="1:51" x14ac:dyDescent="0.2">
      <c r="A15" s="125">
        <v>40161</v>
      </c>
      <c r="B15" s="29">
        <v>0.47183476198012608</v>
      </c>
      <c r="C15" s="29">
        <v>0.65222388809653886</v>
      </c>
      <c r="D15" s="29">
        <v>0.96601371014589354</v>
      </c>
      <c r="E15" s="29">
        <v>1.301658736504373</v>
      </c>
      <c r="F15" s="29">
        <v>1.616423490196301</v>
      </c>
      <c r="G15" s="29">
        <v>1.9017806417493819</v>
      </c>
      <c r="H15" s="29">
        <v>2.1596373973384861</v>
      </c>
      <c r="I15" s="29">
        <v>2.3937302255291319</v>
      </c>
      <c r="J15" s="29">
        <v>2.6072234573840349</v>
      </c>
      <c r="K15" s="29">
        <v>2.8024571540532355</v>
      </c>
      <c r="L15" s="29">
        <v>2.9812336784209781</v>
      </c>
      <c r="M15" s="29">
        <v>3.1450048801129689</v>
      </c>
      <c r="N15" s="29">
        <v>3.2949652026959559</v>
      </c>
      <c r="O15" s="29">
        <v>3.4320989111160167</v>
      </c>
      <c r="P15" s="29">
        <v>3.5572481929415516</v>
      </c>
      <c r="Q15" s="29">
        <v>3.6711794022024122</v>
      </c>
      <c r="R15" s="29">
        <v>3.7746191825509943</v>
      </c>
      <c r="S15" s="29">
        <v>3.868271113949493</v>
      </c>
      <c r="T15" s="29">
        <v>3.952806300755082</v>
      </c>
      <c r="U15" s="29">
        <v>4.0288647516605947</v>
      </c>
      <c r="V15" s="29">
        <v>4.0970605544910557</v>
      </c>
      <c r="W15" s="29">
        <v>4.1579785715284148</v>
      </c>
      <c r="X15" s="29">
        <v>4.2121745226905247</v>
      </c>
      <c r="Y15" s="29">
        <v>4.2601716525497455</v>
      </c>
      <c r="Z15" s="29">
        <v>4.3024632423189253</v>
      </c>
      <c r="AA15" s="29">
        <v>4.3395162645514382</v>
      </c>
      <c r="AB15" s="29">
        <v>4.3717666791448337</v>
      </c>
      <c r="AC15" s="29">
        <v>4.3996204942674932</v>
      </c>
      <c r="AD15" s="29">
        <v>4.4234588025787556</v>
      </c>
      <c r="AE15" s="29">
        <v>4.44364193381376</v>
      </c>
      <c r="AF15" s="29">
        <v>4.460512799107609</v>
      </c>
      <c r="AG15" s="29">
        <v>4.4743976332979978</v>
      </c>
      <c r="AH15" s="29">
        <v>4.4855985445881563</v>
      </c>
      <c r="AI15" s="29">
        <v>4.4943917682477261</v>
      </c>
      <c r="AJ15" s="29">
        <v>4.5010311734963828</v>
      </c>
      <c r="AK15" s="29">
        <v>4.5057513698996683</v>
      </c>
      <c r="AL15" s="29">
        <v>4.5087699048806904</v>
      </c>
      <c r="AM15" s="29">
        <v>4.5102840498858354</v>
      </c>
      <c r="AN15" s="29">
        <v>4.5104671899364002</v>
      </c>
      <c r="AO15" s="29">
        <v>4.5094722419781128</v>
      </c>
      <c r="AP15" s="29">
        <v>4.507435482606744</v>
      </c>
      <c r="AQ15" s="29">
        <v>4.5044786807648256</v>
      </c>
      <c r="AR15" s="29">
        <v>4.5007107580325343</v>
      </c>
      <c r="AS15" s="29">
        <v>4.4962288492243241</v>
      </c>
      <c r="AT15" s="29">
        <v>4.4911191158068142</v>
      </c>
      <c r="AU15" s="29">
        <v>4.4854578935149867</v>
      </c>
      <c r="AV15" s="29">
        <v>4.4793129635865707</v>
      </c>
      <c r="AW15" s="29">
        <v>4.4727447250275771</v>
      </c>
      <c r="AX15" s="29">
        <v>4.4658069820566331</v>
      </c>
      <c r="AY15" s="29">
        <v>4.4585476035923222</v>
      </c>
    </row>
    <row r="16" spans="1:51" x14ac:dyDescent="0.2">
      <c r="A16" s="125">
        <v>40158</v>
      </c>
      <c r="B16" s="29">
        <v>0.46556243790866109</v>
      </c>
      <c r="C16" s="29">
        <v>0.65546201834295625</v>
      </c>
      <c r="D16" s="29">
        <v>0.97849935519715203</v>
      </c>
      <c r="E16" s="29">
        <v>1.3188294448096241</v>
      </c>
      <c r="F16" s="29">
        <v>1.6363645307294576</v>
      </c>
      <c r="G16" s="29">
        <v>1.9236733487325253</v>
      </c>
      <c r="H16" s="29">
        <v>2.1829807476940579</v>
      </c>
      <c r="I16" s="29">
        <v>2.4181328555133783</v>
      </c>
      <c r="J16" s="29">
        <v>2.6323583181483468</v>
      </c>
      <c r="K16" s="29">
        <v>2.8280530893357181</v>
      </c>
      <c r="L16" s="29">
        <v>3.0070739263591801</v>
      </c>
      <c r="M16" s="29">
        <v>3.1709310825257426</v>
      </c>
      <c r="N16" s="29">
        <v>3.3208717840891522</v>
      </c>
      <c r="O16" s="29">
        <v>3.4579289115214662</v>
      </c>
      <c r="P16" s="29">
        <v>3.582984816897651</v>
      </c>
      <c r="Q16" s="29">
        <v>3.6968381754599609</v>
      </c>
      <c r="R16" s="29">
        <v>3.8002414775590752</v>
      </c>
      <c r="S16" s="29">
        <v>3.89391826265026</v>
      </c>
      <c r="T16" s="29">
        <v>3.9785534522030739</v>
      </c>
      <c r="U16" s="29">
        <v>4.0547954539594082</v>
      </c>
      <c r="V16" s="29">
        <v>4.1232622727238413</v>
      </c>
      <c r="W16" s="29">
        <v>4.1845385595150315</v>
      </c>
      <c r="X16" s="29">
        <v>4.2391763888049914</v>
      </c>
      <c r="Y16" s="29">
        <v>4.2876928877575535</v>
      </c>
      <c r="Z16" s="29">
        <v>4.3305728114340516</v>
      </c>
      <c r="AA16" s="29">
        <v>4.3682725853771815</v>
      </c>
      <c r="AB16" s="29">
        <v>4.4012178436032556</v>
      </c>
      <c r="AC16" s="29">
        <v>4.4298053017547305</v>
      </c>
      <c r="AD16" s="29">
        <v>4.4544076371102026</v>
      </c>
      <c r="AE16" s="29">
        <v>4.4753774949783853</v>
      </c>
      <c r="AF16" s="29">
        <v>4.4930507157826787</v>
      </c>
      <c r="AG16" s="29">
        <v>4.5077471557915336</v>
      </c>
      <c r="AH16" s="29">
        <v>4.5197638820504249</v>
      </c>
      <c r="AI16" s="29">
        <v>4.5293735675269469</v>
      </c>
      <c r="AJ16" s="29">
        <v>4.5368277950751787</v>
      </c>
      <c r="AK16" s="29">
        <v>4.5423599866181137</v>
      </c>
      <c r="AL16" s="29">
        <v>4.5461874487531926</v>
      </c>
      <c r="AM16" s="29">
        <v>4.5485078943402319</v>
      </c>
      <c r="AN16" s="29">
        <v>4.5494954985942702</v>
      </c>
      <c r="AO16" s="29">
        <v>4.5493041580088747</v>
      </c>
      <c r="AP16" s="29">
        <v>4.5480712173655293</v>
      </c>
      <c r="AQ16" s="29">
        <v>4.5459195852299263</v>
      </c>
      <c r="AR16" s="29">
        <v>4.5429593775539958</v>
      </c>
      <c r="AS16" s="29">
        <v>4.5392888372449827</v>
      </c>
      <c r="AT16" s="29">
        <v>4.534994981652086</v>
      </c>
      <c r="AU16" s="29">
        <v>4.5301547502709338</v>
      </c>
      <c r="AV16" s="29">
        <v>4.5248362335327483</v>
      </c>
      <c r="AW16" s="29">
        <v>4.5190997919130877</v>
      </c>
      <c r="AX16" s="29">
        <v>4.5129988690378973</v>
      </c>
      <c r="AY16" s="29">
        <v>4.5065806833755575</v>
      </c>
    </row>
    <row r="17" spans="1:51" x14ac:dyDescent="0.2">
      <c r="A17" s="125">
        <v>40157</v>
      </c>
      <c r="B17" s="29">
        <v>0.45563931857245032</v>
      </c>
      <c r="C17" s="29">
        <v>0.6249965729182746</v>
      </c>
      <c r="D17" s="29">
        <v>0.93017524849344246</v>
      </c>
      <c r="E17" s="29">
        <v>1.2618497964717164</v>
      </c>
      <c r="F17" s="29">
        <v>1.57609138671819</v>
      </c>
      <c r="G17" s="29">
        <v>1.8625168385969146</v>
      </c>
      <c r="H17" s="29">
        <v>2.1219064912652432</v>
      </c>
      <c r="I17" s="29">
        <v>2.3574443524787227</v>
      </c>
      <c r="J17" s="29">
        <v>2.5720829077373555</v>
      </c>
      <c r="K17" s="29">
        <v>2.7681275611822267</v>
      </c>
      <c r="L17" s="29">
        <v>2.9474223661165553</v>
      </c>
      <c r="M17" s="29">
        <v>3.1115149471851269</v>
      </c>
      <c r="N17" s="29">
        <v>3.2617001932134331</v>
      </c>
      <c r="O17" s="29">
        <v>3.3990631246434679</v>
      </c>
      <c r="P17" s="29">
        <v>3.5245273928644361</v>
      </c>
      <c r="Q17" s="29">
        <v>3.6389191020543707</v>
      </c>
      <c r="R17" s="29">
        <v>3.7430039723750284</v>
      </c>
      <c r="S17" s="29">
        <v>3.8375042933996166</v>
      </c>
      <c r="T17" s="29">
        <v>3.9230939655111889</v>
      </c>
      <c r="U17" s="29">
        <v>4.0004041504628649</v>
      </c>
      <c r="V17" s="29">
        <v>4.0700336651842983</v>
      </c>
      <c r="W17" s="29">
        <v>4.1325478216080693</v>
      </c>
      <c r="X17" s="29">
        <v>4.1884795494366811</v>
      </c>
      <c r="Y17" s="29">
        <v>4.2383280992187817</v>
      </c>
      <c r="Z17" s="29">
        <v>4.2825610925646069</v>
      </c>
      <c r="AA17" s="29">
        <v>4.3216181705280716</v>
      </c>
      <c r="AB17" s="29">
        <v>4.3559103135279837</v>
      </c>
      <c r="AC17" s="29">
        <v>4.3858221412377274</v>
      </c>
      <c r="AD17" s="29">
        <v>4.4117163695218737</v>
      </c>
      <c r="AE17" s="29">
        <v>4.4339374610709772</v>
      </c>
      <c r="AF17" s="29">
        <v>4.452814566616552</v>
      </c>
      <c r="AG17" s="29">
        <v>4.4686622965796872</v>
      </c>
      <c r="AH17" s="29">
        <v>4.4817742807338972</v>
      </c>
      <c r="AI17" s="29">
        <v>4.4924214384225341</v>
      </c>
      <c r="AJ17" s="29">
        <v>4.5008550359530339</v>
      </c>
      <c r="AK17" s="29">
        <v>4.5073094161852367</v>
      </c>
      <c r="AL17" s="29">
        <v>4.5120038836511593</v>
      </c>
      <c r="AM17" s="29">
        <v>4.5151388879564287</v>
      </c>
      <c r="AN17" s="29">
        <v>4.5168915025890097</v>
      </c>
      <c r="AO17" s="29">
        <v>4.5174185392337334</v>
      </c>
      <c r="AP17" s="29">
        <v>4.516860276087054</v>
      </c>
      <c r="AQ17" s="29">
        <v>4.5153425783440353</v>
      </c>
      <c r="AR17" s="29">
        <v>4.5129785343918849</v>
      </c>
      <c r="AS17" s="29">
        <v>4.5098692689448434</v>
      </c>
      <c r="AT17" s="29">
        <v>4.5061044395914056</v>
      </c>
      <c r="AU17" s="29">
        <v>4.5017633827543291</v>
      </c>
      <c r="AV17" s="29">
        <v>4.4969163212401302</v>
      </c>
      <c r="AW17" s="29">
        <v>4.4916254566228586</v>
      </c>
      <c r="AX17" s="29">
        <v>4.4859458061899291</v>
      </c>
      <c r="AY17" s="29">
        <v>4.4799259213761635</v>
      </c>
    </row>
    <row r="18" spans="1:51" x14ac:dyDescent="0.2">
      <c r="A18" s="125">
        <v>40156</v>
      </c>
      <c r="B18" s="29">
        <v>0.45142293892444518</v>
      </c>
      <c r="C18" s="29">
        <v>0.59755667750790376</v>
      </c>
      <c r="D18" s="29">
        <v>0.88176877859401026</v>
      </c>
      <c r="E18" s="29">
        <v>1.199433703568433</v>
      </c>
      <c r="F18" s="29">
        <v>1.503598117947355</v>
      </c>
      <c r="G18" s="29">
        <v>1.7819359987141148</v>
      </c>
      <c r="H18" s="29">
        <v>2.0342250700256987</v>
      </c>
      <c r="I18" s="29">
        <v>2.2631915600670536</v>
      </c>
      <c r="J18" s="29">
        <v>2.4716315657464096</v>
      </c>
      <c r="K18" s="29">
        <v>2.6618468201575163</v>
      </c>
      <c r="L18" s="29">
        <v>2.8357303680972668</v>
      </c>
      <c r="M18" s="29">
        <v>2.9948867839053137</v>
      </c>
      <c r="N18" s="29">
        <v>3.140657937007052</v>
      </c>
      <c r="O18" s="29">
        <v>3.2741594566174257</v>
      </c>
      <c r="P18" s="29">
        <v>3.3963278644370032</v>
      </c>
      <c r="Q18" s="29">
        <v>3.50798594940755</v>
      </c>
      <c r="R18" s="29">
        <v>3.6098824047938525</v>
      </c>
      <c r="S18" s="29">
        <v>3.7027112445601125</v>
      </c>
      <c r="T18" s="29">
        <v>3.7871107025094135</v>
      </c>
      <c r="U18" s="29">
        <v>3.8636711746674868</v>
      </c>
      <c r="V18" s="29">
        <v>3.9329473473946903</v>
      </c>
      <c r="W18" s="29">
        <v>3.9954593603098374</v>
      </c>
      <c r="X18" s="29">
        <v>4.051695141501984</v>
      </c>
      <c r="Y18" s="29">
        <v>4.1021104908571351</v>
      </c>
      <c r="Z18" s="29">
        <v>4.1471306814185569</v>
      </c>
      <c r="AA18" s="29">
        <v>4.1871537665477341</v>
      </c>
      <c r="AB18" s="29">
        <v>4.2225530188134828</v>
      </c>
      <c r="AC18" s="29">
        <v>4.253680165729218</v>
      </c>
      <c r="AD18" s="29">
        <v>4.2808690664455318</v>
      </c>
      <c r="AE18" s="29">
        <v>4.3044386898106666</v>
      </c>
      <c r="AF18" s="29">
        <v>4.3246955137984733</v>
      </c>
      <c r="AG18" s="29">
        <v>4.3419341113785679</v>
      </c>
      <c r="AH18" s="29">
        <v>4.3564315668208522</v>
      </c>
      <c r="AI18" s="29">
        <v>4.3684458818015273</v>
      </c>
      <c r="AJ18" s="29">
        <v>4.3782185364335886</v>
      </c>
      <c r="AK18" s="29">
        <v>4.3859767839283768</v>
      </c>
      <c r="AL18" s="29">
        <v>4.391935164380393</v>
      </c>
      <c r="AM18" s="29">
        <v>4.396291179893149</v>
      </c>
      <c r="AN18" s="29">
        <v>4.3992202032037451</v>
      </c>
      <c r="AO18" s="29">
        <v>4.400878322440974</v>
      </c>
      <c r="AP18" s="29">
        <v>4.4014058880956677</v>
      </c>
      <c r="AQ18" s="29">
        <v>4.4009295334372114</v>
      </c>
      <c r="AR18" s="29">
        <v>4.3995637202068911</v>
      </c>
      <c r="AS18" s="29">
        <v>4.3974113145660354</v>
      </c>
      <c r="AT18" s="29">
        <v>4.3945638105080231</v>
      </c>
      <c r="AU18" s="29">
        <v>4.3911024276530313</v>
      </c>
      <c r="AV18" s="29">
        <v>4.3870992196915717</v>
      </c>
      <c r="AW18" s="29">
        <v>4.3826180495880003</v>
      </c>
      <c r="AX18" s="29">
        <v>4.3777154280424586</v>
      </c>
      <c r="AY18" s="29">
        <v>4.3724412487193058</v>
      </c>
    </row>
    <row r="19" spans="1:51" x14ac:dyDescent="0.2">
      <c r="A19" s="125">
        <v>40155</v>
      </c>
      <c r="B19" s="29">
        <v>0.45073369311690331</v>
      </c>
      <c r="C19" s="29">
        <v>0.61123148983934805</v>
      </c>
      <c r="D19" s="29">
        <v>0.90807776049954325</v>
      </c>
      <c r="E19" s="29">
        <v>1.2333285188322325</v>
      </c>
      <c r="F19" s="29">
        <v>1.541568158655757</v>
      </c>
      <c r="G19" s="29">
        <v>1.8216885902885078</v>
      </c>
      <c r="H19" s="29">
        <v>2.074281575914926</v>
      </c>
      <c r="I19" s="29">
        <v>2.3026296062148299</v>
      </c>
      <c r="J19" s="29">
        <v>2.5099052571875458</v>
      </c>
      <c r="K19" s="29">
        <v>2.6986644324721043</v>
      </c>
      <c r="L19" s="29">
        <v>2.8709624693188291</v>
      </c>
      <c r="M19" s="29">
        <v>3.0285033715654532</v>
      </c>
      <c r="N19" s="29">
        <v>3.1726863025480632</v>
      </c>
      <c r="O19" s="29">
        <v>3.3046549972858341</v>
      </c>
      <c r="P19" s="29">
        <v>3.4253528752294966</v>
      </c>
      <c r="Q19" s="29">
        <v>3.5355966431708281</v>
      </c>
      <c r="R19" s="29">
        <v>3.63612115565991</v>
      </c>
      <c r="S19" s="29">
        <v>3.7276028762912574</v>
      </c>
      <c r="T19" s="29">
        <v>3.8106625834380017</v>
      </c>
      <c r="U19" s="29">
        <v>3.885874562530069</v>
      </c>
      <c r="V19" s="29">
        <v>3.9537799424399331</v>
      </c>
      <c r="W19" s="29">
        <v>4.0148894673657258</v>
      </c>
      <c r="X19" s="29">
        <v>4.0696859131937559</v>
      </c>
      <c r="Y19" s="29">
        <v>4.1186243589587344</v>
      </c>
      <c r="Z19" s="29">
        <v>4.1621347827465707</v>
      </c>
      <c r="AA19" s="29">
        <v>4.2006253267550262</v>
      </c>
      <c r="AB19" s="29">
        <v>4.2344809546821649</v>
      </c>
      <c r="AC19" s="29">
        <v>4.2640649048888912</v>
      </c>
      <c r="AD19" s="29">
        <v>4.2897223485165137</v>
      </c>
      <c r="AE19" s="29">
        <v>4.3117834006900102</v>
      </c>
      <c r="AF19" s="29">
        <v>4.3305655464693871</v>
      </c>
      <c r="AG19" s="29">
        <v>4.3463740108861684</v>
      </c>
      <c r="AH19" s="29">
        <v>4.359494819864925</v>
      </c>
      <c r="AI19" s="29">
        <v>4.3701926026920832</v>
      </c>
      <c r="AJ19" s="29">
        <v>4.378713445692366</v>
      </c>
      <c r="AK19" s="29">
        <v>4.3852874676401434</v>
      </c>
      <c r="AL19" s="29">
        <v>4.39013058902753</v>
      </c>
      <c r="AM19" s="29">
        <v>4.3934406005042685</v>
      </c>
      <c r="AN19" s="29">
        <v>4.3953923700911446</v>
      </c>
      <c r="AO19" s="29">
        <v>4.3961408408987896</v>
      </c>
      <c r="AP19" s="29">
        <v>4.3958247317741836</v>
      </c>
      <c r="AQ19" s="29">
        <v>4.3945686273064162</v>
      </c>
      <c r="AR19" s="29">
        <v>4.3924845815474587</v>
      </c>
      <c r="AS19" s="29">
        <v>4.3896728789347543</v>
      </c>
      <c r="AT19" s="29">
        <v>4.3862224567155463</v>
      </c>
      <c r="AU19" s="29">
        <v>4.382212023527285</v>
      </c>
      <c r="AV19" s="29">
        <v>4.3777111922999072</v>
      </c>
      <c r="AW19" s="29">
        <v>4.3727814876060132</v>
      </c>
      <c r="AX19" s="29">
        <v>4.3674771789613951</v>
      </c>
      <c r="AY19" s="29">
        <v>4.3618460063337041</v>
      </c>
    </row>
    <row r="20" spans="1:51" x14ac:dyDescent="0.2">
      <c r="A20" s="125">
        <v>40154</v>
      </c>
      <c r="B20" s="29">
        <v>0.46157250049493381</v>
      </c>
      <c r="C20" s="29">
        <v>0.62652666085003761</v>
      </c>
      <c r="D20" s="29">
        <v>0.92690497199839816</v>
      </c>
      <c r="E20" s="29">
        <v>1.254327628022841</v>
      </c>
      <c r="F20" s="29">
        <v>1.5637096107226669</v>
      </c>
      <c r="G20" s="29">
        <v>1.8442363176860548</v>
      </c>
      <c r="H20" s="29">
        <v>2.0966248962713756</v>
      </c>
      <c r="I20" s="29">
        <v>2.3242306307038101</v>
      </c>
      <c r="J20" s="29">
        <v>2.5302858520467288</v>
      </c>
      <c r="K20" s="29">
        <v>2.7174166633384802</v>
      </c>
      <c r="L20" s="29">
        <v>2.8877656459284733</v>
      </c>
      <c r="M20" s="29">
        <v>3.0431332444572221</v>
      </c>
      <c r="N20" s="29">
        <v>3.1850168744979421</v>
      </c>
      <c r="O20" s="29">
        <v>3.3146520464396794</v>
      </c>
      <c r="P20" s="29">
        <v>3.4330600329420711</v>
      </c>
      <c r="Q20" s="29">
        <v>3.5411174400827639</v>
      </c>
      <c r="R20" s="29">
        <v>3.6396010228040798</v>
      </c>
      <c r="S20" s="29">
        <v>3.729211877364309</v>
      </c>
      <c r="T20" s="29">
        <v>3.810581886361339</v>
      </c>
      <c r="U20" s="29">
        <v>3.8842860806517292</v>
      </c>
      <c r="V20" s="29">
        <v>3.9508582308499727</v>
      </c>
      <c r="W20" s="29">
        <v>4.0107968090068526</v>
      </c>
      <c r="X20" s="29">
        <v>4.0645695726615632</v>
      </c>
      <c r="Y20" s="29">
        <v>4.1126161758733497</v>
      </c>
      <c r="Z20" s="29">
        <v>4.1553521093466905</v>
      </c>
      <c r="AA20" s="29">
        <v>4.1931724195188451</v>
      </c>
      <c r="AB20" s="29">
        <v>4.2264505647367807</v>
      </c>
      <c r="AC20" s="29">
        <v>4.2555397558477264</v>
      </c>
      <c r="AD20" s="29">
        <v>4.2807763633231479</v>
      </c>
      <c r="AE20" s="29">
        <v>4.3024827239880326</v>
      </c>
      <c r="AF20" s="29">
        <v>4.3209694023143008</v>
      </c>
      <c r="AG20" s="29">
        <v>4.336535472477987</v>
      </c>
      <c r="AH20" s="29">
        <v>4.3494615926010196</v>
      </c>
      <c r="AI20" s="29">
        <v>4.3600077058918103</v>
      </c>
      <c r="AJ20" s="29">
        <v>4.368415793400735</v>
      </c>
      <c r="AK20" s="29">
        <v>4.3749123687642957</v>
      </c>
      <c r="AL20" s="29">
        <v>4.3797101921440982</v>
      </c>
      <c r="AM20" s="29">
        <v>4.3830043647235142</v>
      </c>
      <c r="AN20" s="29">
        <v>4.3849674901630689</v>
      </c>
      <c r="AO20" s="29">
        <v>4.3857525504761217</v>
      </c>
      <c r="AP20" s="29">
        <v>4.3854965105898573</v>
      </c>
      <c r="AQ20" s="29">
        <v>4.3843223785999914</v>
      </c>
      <c r="AR20" s="29">
        <v>4.3823407863092578</v>
      </c>
      <c r="AS20" s="29">
        <v>4.3796506773481978</v>
      </c>
      <c r="AT20" s="29">
        <v>4.3763396351709831</v>
      </c>
      <c r="AU20" s="29">
        <v>4.3724849868484412</v>
      </c>
      <c r="AV20" s="29">
        <v>4.368154889782053</v>
      </c>
      <c r="AW20" s="29">
        <v>4.3634092809840803</v>
      </c>
      <c r="AX20" s="29">
        <v>4.3583007150978474</v>
      </c>
      <c r="AY20" s="29">
        <v>4.3528751026352177</v>
      </c>
    </row>
    <row r="21" spans="1:51" x14ac:dyDescent="0.2">
      <c r="A21" s="125">
        <v>40151</v>
      </c>
      <c r="B21" s="29">
        <v>0.46032390022880842</v>
      </c>
      <c r="C21" s="29">
        <v>0.63599880578044765</v>
      </c>
      <c r="D21" s="29">
        <v>0.94652684894338501</v>
      </c>
      <c r="E21" s="29">
        <v>1.2780680905195585</v>
      </c>
      <c r="F21" s="29">
        <v>1.5885375825321502</v>
      </c>
      <c r="G21" s="29">
        <v>1.8689008338056208</v>
      </c>
      <c r="H21" s="29">
        <v>2.1205876929872027</v>
      </c>
      <c r="I21" s="29">
        <v>2.3472462900114026</v>
      </c>
      <c r="J21" s="29">
        <v>2.552232047591394</v>
      </c>
      <c r="K21" s="29">
        <v>2.7382301427171898</v>
      </c>
      <c r="L21" s="29">
        <v>2.9074246078731698</v>
      </c>
      <c r="M21" s="29">
        <v>3.0616493724784388</v>
      </c>
      <c r="N21" s="29">
        <v>3.202429254077761</v>
      </c>
      <c r="O21" s="29">
        <v>3.3310207521641293</v>
      </c>
      <c r="P21" s="29">
        <v>3.4484585881540397</v>
      </c>
      <c r="Q21" s="29">
        <v>3.5556264833815452</v>
      </c>
      <c r="R21" s="29">
        <v>3.6533029117448006</v>
      </c>
      <c r="S21" s="29">
        <v>3.742185917142725</v>
      </c>
      <c r="T21" s="29">
        <v>3.8229017234969787</v>
      </c>
      <c r="U21" s="29">
        <v>3.8960183397942068</v>
      </c>
      <c r="V21" s="29">
        <v>3.9620622769005602</v>
      </c>
      <c r="W21" s="29">
        <v>4.0215250883635516</v>
      </c>
      <c r="X21" s="29">
        <v>4.0748680909521093</v>
      </c>
      <c r="Y21" s="29">
        <v>4.1225255003301804</v>
      </c>
      <c r="Z21" s="29">
        <v>4.1649084397967382</v>
      </c>
      <c r="AA21" s="29">
        <v>4.2024084403435262</v>
      </c>
      <c r="AB21" s="29">
        <v>4.2353960542740801</v>
      </c>
      <c r="AC21" s="29">
        <v>4.2642220133799222</v>
      </c>
      <c r="AD21" s="29">
        <v>4.2892205581280338</v>
      </c>
      <c r="AE21" s="29">
        <v>4.3107121862149507</v>
      </c>
      <c r="AF21" s="29">
        <v>4.3290058671249421</v>
      </c>
      <c r="AG21" s="29">
        <v>4.3443992997595613</v>
      </c>
      <c r="AH21" s="29">
        <v>4.3571719061150453</v>
      </c>
      <c r="AI21" s="29">
        <v>4.3675824232653246</v>
      </c>
      <c r="AJ21" s="29">
        <v>4.3758716439569678</v>
      </c>
      <c r="AK21" s="29">
        <v>4.3822649088768744</v>
      </c>
      <c r="AL21" s="29">
        <v>4.3869738309890911</v>
      </c>
      <c r="AM21" s="29">
        <v>4.3901924788274771</v>
      </c>
      <c r="AN21" s="29">
        <v>4.3920925524618468</v>
      </c>
      <c r="AO21" s="29">
        <v>4.3928262287149078</v>
      </c>
      <c r="AP21" s="29">
        <v>4.3925297617972685</v>
      </c>
      <c r="AQ21" s="29">
        <v>4.3913255356679981</v>
      </c>
      <c r="AR21" s="29">
        <v>4.3893236357498333</v>
      </c>
      <c r="AS21" s="29">
        <v>4.3866225365610427</v>
      </c>
      <c r="AT21" s="29">
        <v>4.3833094208298817</v>
      </c>
      <c r="AU21" s="29">
        <v>4.3794612736797855</v>
      </c>
      <c r="AV21" s="29">
        <v>4.3751459598120137</v>
      </c>
      <c r="AW21" s="29">
        <v>4.370423163101834</v>
      </c>
      <c r="AX21" s="29">
        <v>4.365345219946474</v>
      </c>
      <c r="AY21" s="29">
        <v>4.3599578540130279</v>
      </c>
    </row>
    <row r="22" spans="1:51" x14ac:dyDescent="0.2">
      <c r="A22" s="125">
        <v>40150</v>
      </c>
      <c r="B22" s="29">
        <v>0.44981028705772497</v>
      </c>
      <c r="C22" s="29">
        <v>0.60697083116589901</v>
      </c>
      <c r="D22" s="29">
        <v>0.89872212380695859</v>
      </c>
      <c r="E22" s="29">
        <v>1.2198036301009649</v>
      </c>
      <c r="F22" s="29">
        <v>1.5247007458120516</v>
      </c>
      <c r="G22" s="29">
        <v>1.8018046096192499</v>
      </c>
      <c r="H22" s="29">
        <v>2.051302165389695</v>
      </c>
      <c r="I22" s="29">
        <v>2.2762722875701256</v>
      </c>
      <c r="J22" s="29">
        <v>2.479800194363512</v>
      </c>
      <c r="K22" s="29">
        <v>2.6644543010180843</v>
      </c>
      <c r="L22" s="29">
        <v>2.8323913896227868</v>
      </c>
      <c r="M22" s="29">
        <v>2.9854607479439612</v>
      </c>
      <c r="N22" s="29">
        <v>3.125225349635198</v>
      </c>
      <c r="O22" s="29">
        <v>3.2529800896587484</v>
      </c>
      <c r="P22" s="29">
        <v>3.369798420548511</v>
      </c>
      <c r="Q22" s="29">
        <v>3.4765933923566679</v>
      </c>
      <c r="R22" s="29">
        <v>3.5741600518658019</v>
      </c>
      <c r="S22" s="29">
        <v>3.6632006150626832</v>
      </c>
      <c r="T22" s="29">
        <v>3.7443356423453098</v>
      </c>
      <c r="U22" s="29">
        <v>3.8181200586147965</v>
      </c>
      <c r="V22" s="29">
        <v>3.8850624229731676</v>
      </c>
      <c r="W22" s="29">
        <v>3.9456324287842337</v>
      </c>
      <c r="X22" s="29">
        <v>4.0002663482871297</v>
      </c>
      <c r="Y22" s="29">
        <v>4.0493718104728229</v>
      </c>
      <c r="Z22" s="29">
        <v>4.0933309994993659</v>
      </c>
      <c r="AA22" s="29">
        <v>4.13250356042475</v>
      </c>
      <c r="AB22" s="29">
        <v>4.1672296935392206</v>
      </c>
      <c r="AC22" s="29">
        <v>4.1978331589147562</v>
      </c>
      <c r="AD22" s="29">
        <v>4.2246240939572894</v>
      </c>
      <c r="AE22" s="29">
        <v>4.2479012838510473</v>
      </c>
      <c r="AF22" s="29">
        <v>4.267953991348806</v>
      </c>
      <c r="AG22" s="29">
        <v>4.285062260402162</v>
      </c>
      <c r="AH22" s="29">
        <v>4.2994913334331946</v>
      </c>
      <c r="AI22" s="29">
        <v>4.3114895955447015</v>
      </c>
      <c r="AJ22" s="29">
        <v>4.3212907938497072</v>
      </c>
      <c r="AK22" s="29">
        <v>4.3291160705255951</v>
      </c>
      <c r="AL22" s="29">
        <v>4.3351753149097743</v>
      </c>
      <c r="AM22" s="29">
        <v>4.3396629195706087</v>
      </c>
      <c r="AN22" s="29">
        <v>4.3427522885557055</v>
      </c>
      <c r="AO22" s="29">
        <v>4.3445982920366806</v>
      </c>
      <c r="AP22" s="29">
        <v>4.3453406211732197</v>
      </c>
      <c r="AQ22" s="29">
        <v>4.3451057423013877</v>
      </c>
      <c r="AR22" s="29">
        <v>4.3440083820222641</v>
      </c>
      <c r="AS22" s="29">
        <v>4.3421519002442084</v>
      </c>
      <c r="AT22" s="29">
        <v>4.3396281905664917</v>
      </c>
      <c r="AU22" s="29">
        <v>4.3365187271429022</v>
      </c>
      <c r="AV22" s="29">
        <v>4.3328955856372398</v>
      </c>
      <c r="AW22" s="29">
        <v>4.3288222981212749</v>
      </c>
      <c r="AX22" s="29">
        <v>4.3243547071126756</v>
      </c>
      <c r="AY22" s="29">
        <v>4.319541734522744</v>
      </c>
    </row>
    <row r="23" spans="1:51" x14ac:dyDescent="0.2">
      <c r="A23" s="125">
        <v>40149</v>
      </c>
      <c r="B23" s="29">
        <v>0.43771451847010651</v>
      </c>
      <c r="C23" s="29">
        <v>0.59627720021959485</v>
      </c>
      <c r="D23" s="29">
        <v>0.89446822723153785</v>
      </c>
      <c r="E23" s="29">
        <v>1.2192657622771066</v>
      </c>
      <c r="F23" s="29">
        <v>1.525384548919777</v>
      </c>
      <c r="G23" s="29">
        <v>1.8019803717818046</v>
      </c>
      <c r="H23" s="29">
        <v>2.0497767330827563</v>
      </c>
      <c r="I23" s="29">
        <v>2.2722105107171995</v>
      </c>
      <c r="J23" s="29">
        <v>2.4726264991520868</v>
      </c>
      <c r="K23" s="29">
        <v>2.6537967307265475</v>
      </c>
      <c r="L23" s="29">
        <v>2.8180524340942381</v>
      </c>
      <c r="M23" s="29">
        <v>2.9673940473933693</v>
      </c>
      <c r="N23" s="29">
        <v>3.1035139657673692</v>
      </c>
      <c r="O23" s="29">
        <v>3.2278105737026417</v>
      </c>
      <c r="P23" s="29">
        <v>3.3414365034478797</v>
      </c>
      <c r="Q23" s="29">
        <v>3.4453569838987224</v>
      </c>
      <c r="R23" s="29">
        <v>3.5403940035504635</v>
      </c>
      <c r="S23" s="29">
        <v>3.6272552326504104</v>
      </c>
      <c r="T23" s="29">
        <v>3.7065514451957742</v>
      </c>
      <c r="U23" s="29">
        <v>3.7788171311136289</v>
      </c>
      <c r="V23" s="29">
        <v>3.844533744301132</v>
      </c>
      <c r="W23" s="29">
        <v>3.9041406336952664</v>
      </c>
      <c r="X23" s="29">
        <v>3.9580421959465357</v>
      </c>
      <c r="Y23" s="29">
        <v>4.0066146319617149</v>
      </c>
      <c r="Z23" s="29">
        <v>4.050209993558715</v>
      </c>
      <c r="AA23" s="29">
        <v>4.0891592517422284</v>
      </c>
      <c r="AB23" s="29">
        <v>4.1237765640446824</v>
      </c>
      <c r="AC23" s="29">
        <v>4.1543625782634139</v>
      </c>
      <c r="AD23" s="29">
        <v>4.1812067728865561</v>
      </c>
      <c r="AE23" s="29">
        <v>4.2045893186445715</v>
      </c>
      <c r="AF23" s="29">
        <v>4.2247825787837918</v>
      </c>
      <c r="AG23" s="29">
        <v>4.2420512888554844</v>
      </c>
      <c r="AH23" s="29">
        <v>4.2566474931274456</v>
      </c>
      <c r="AI23" s="29">
        <v>4.2688085935685232</v>
      </c>
      <c r="AJ23" s="29">
        <v>4.2787592679414193</v>
      </c>
      <c r="AK23" s="29">
        <v>4.286713237053541</v>
      </c>
      <c r="AL23" s="29">
        <v>4.2928744080504462</v>
      </c>
      <c r="AM23" s="29">
        <v>4.2974325688025781</v>
      </c>
      <c r="AN23" s="29">
        <v>4.3005577968734858</v>
      </c>
      <c r="AO23" s="29">
        <v>4.302402734185228</v>
      </c>
      <c r="AP23" s="29">
        <v>4.3031057993438111</v>
      </c>
      <c r="AQ23" s="29">
        <v>4.3027930290780789</v>
      </c>
      <c r="AR23" s="29">
        <v>4.3015794650777472</v>
      </c>
      <c r="AS23" s="29">
        <v>4.2995694201098456</v>
      </c>
      <c r="AT23" s="29">
        <v>4.2968562590821602</v>
      </c>
      <c r="AU23" s="29">
        <v>4.2935233757796993</v>
      </c>
      <c r="AV23" s="29">
        <v>4.289645092394017</v>
      </c>
      <c r="AW23" s="29">
        <v>4.2852873729380194</v>
      </c>
      <c r="AX23" s="29">
        <v>4.2805086425048344</v>
      </c>
      <c r="AY23" s="29">
        <v>4.2753605411433293</v>
      </c>
    </row>
    <row r="24" spans="1:51" x14ac:dyDescent="0.2">
      <c r="A24" s="125">
        <v>40148</v>
      </c>
      <c r="B24" s="29">
        <v>0.44061658997420294</v>
      </c>
      <c r="C24" s="29">
        <v>0.60063423818314132</v>
      </c>
      <c r="D24" s="29">
        <v>0.89887327357607083</v>
      </c>
      <c r="E24" s="29">
        <v>1.2240112895276958</v>
      </c>
      <c r="F24" s="29">
        <v>1.5298827345898152</v>
      </c>
      <c r="G24" s="29">
        <v>1.805252351569971</v>
      </c>
      <c r="H24" s="29">
        <v>2.0508381881458084</v>
      </c>
      <c r="I24" s="29">
        <v>2.2702302633054305</v>
      </c>
      <c r="J24" s="29">
        <v>2.46697771376388</v>
      </c>
      <c r="K24" s="29">
        <v>2.6440544227488183</v>
      </c>
      <c r="L24" s="29">
        <v>2.8039766155503179</v>
      </c>
      <c r="M24" s="29">
        <v>2.9489100160057657</v>
      </c>
      <c r="N24" s="29">
        <v>3.0806971913709074</v>
      </c>
      <c r="O24" s="29">
        <v>3.2008690225438792</v>
      </c>
      <c r="P24" s="29">
        <v>3.3106905037609464</v>
      </c>
      <c r="Q24" s="29">
        <v>3.4112116456845851</v>
      </c>
      <c r="R24" s="29">
        <v>3.5033107147327058</v>
      </c>
      <c r="S24" s="29">
        <v>3.5877243899218456</v>
      </c>
      <c r="T24" s="29">
        <v>3.6650699460495364</v>
      </c>
      <c r="U24" s="29">
        <v>3.7358706577607608</v>
      </c>
      <c r="V24" s="29">
        <v>3.8005823688355655</v>
      </c>
      <c r="W24" s="29">
        <v>3.8596088194985501</v>
      </c>
      <c r="X24" s="29">
        <v>3.9133121266647293</v>
      </c>
      <c r="Y24" s="29">
        <v>3.962022595441415</v>
      </c>
      <c r="Z24" s="29">
        <v>4.006043963068584</v>
      </c>
      <c r="AA24" s="29">
        <v>4.0456572131424808</v>
      </c>
      <c r="AB24" s="29">
        <v>4.0811290229549293</v>
      </c>
      <c r="AC24" s="29">
        <v>4.1127167732794145</v>
      </c>
      <c r="AD24" s="29">
        <v>4.1406702440440348</v>
      </c>
      <c r="AE24" s="29">
        <v>4.1652328811390653</v>
      </c>
      <c r="AF24" s="29">
        <v>4.1866428174360273</v>
      </c>
      <c r="AG24" s="29">
        <v>4.2051330054660374</v>
      </c>
      <c r="AH24" s="29">
        <v>4.2209277710140087</v>
      </c>
      <c r="AI24" s="29">
        <v>4.2342414530018209</v>
      </c>
      <c r="AJ24" s="29">
        <v>4.2452797082717666</v>
      </c>
      <c r="AK24" s="29">
        <v>4.2542407174309425</v>
      </c>
      <c r="AL24" s="29">
        <v>4.2613158752030982</v>
      </c>
      <c r="AM24" s="29">
        <v>4.2666852796125418</v>
      </c>
      <c r="AN24" s="29">
        <v>4.2705119553873709</v>
      </c>
      <c r="AO24" s="29">
        <v>4.2729439266736602</v>
      </c>
      <c r="AP24" s="29">
        <v>4.2741173105790526</v>
      </c>
      <c r="AQ24" s="29">
        <v>4.2741579097398041</v>
      </c>
      <c r="AR24" s="29">
        <v>4.2731823627508234</v>
      </c>
      <c r="AS24" s="29">
        <v>4.2712982589735313</v>
      </c>
      <c r="AT24" s="29">
        <v>4.2686037983549685</v>
      </c>
      <c r="AU24" s="29">
        <v>4.265188594159925</v>
      </c>
      <c r="AV24" s="29">
        <v>4.2611342096917504</v>
      </c>
      <c r="AW24" s="29">
        <v>4.2565144490438005</v>
      </c>
      <c r="AX24" s="29">
        <v>4.2513960681556506</v>
      </c>
      <c r="AY24" s="29">
        <v>4.2458394795844603</v>
      </c>
    </row>
    <row r="25" spans="1:51" x14ac:dyDescent="0.2">
      <c r="A25" s="125">
        <v>40147</v>
      </c>
      <c r="B25" s="29">
        <v>0.44195105275049751</v>
      </c>
      <c r="C25" s="29">
        <v>0.61251270902664279</v>
      </c>
      <c r="D25" s="29">
        <v>0.92230852626348148</v>
      </c>
      <c r="E25" s="29">
        <v>1.2551333456181462</v>
      </c>
      <c r="F25" s="29">
        <v>1.5646250308331302</v>
      </c>
      <c r="G25" s="29">
        <v>1.8402487903225138</v>
      </c>
      <c r="H25" s="29">
        <v>2.0835124830597445</v>
      </c>
      <c r="I25" s="29">
        <v>2.2987045638839794</v>
      </c>
      <c r="J25" s="29">
        <v>2.4899582724244009</v>
      </c>
      <c r="K25" s="29">
        <v>2.6607207518172267</v>
      </c>
      <c r="L25" s="29">
        <v>2.8138895696716051</v>
      </c>
      <c r="M25" s="29">
        <v>2.9519380861424764</v>
      </c>
      <c r="N25" s="29">
        <v>3.0769587161665606</v>
      </c>
      <c r="O25" s="29">
        <v>3.1906781954987808</v>
      </c>
      <c r="P25" s="29">
        <v>3.2945069233618458</v>
      </c>
      <c r="Q25" s="29">
        <v>3.3895910361045813</v>
      </c>
      <c r="R25" s="29">
        <v>3.4768621609360575</v>
      </c>
      <c r="S25" s="29">
        <v>3.5570759565573198</v>
      </c>
      <c r="T25" s="29">
        <v>3.6308439875081566</v>
      </c>
      <c r="U25" s="29">
        <v>3.6986660096664905</v>
      </c>
      <c r="V25" s="29">
        <v>3.7609616425144274</v>
      </c>
      <c r="W25" s="29">
        <v>3.8180907109408868</v>
      </c>
      <c r="X25" s="29">
        <v>3.8703667583732622</v>
      </c>
      <c r="Y25" s="29">
        <v>3.9180698532224105</v>
      </c>
      <c r="Z25" s="29">
        <v>3.9614527359706582</v>
      </c>
      <c r="AA25" s="29">
        <v>4.0007447977565782</v>
      </c>
      <c r="AB25" s="29">
        <v>4.0361639769726638</v>
      </c>
      <c r="AC25" s="29">
        <v>4.0679231829734874</v>
      </c>
      <c r="AD25" s="29">
        <v>4.0962313321196353</v>
      </c>
      <c r="AE25" s="29">
        <v>4.1212940132767075</v>
      </c>
      <c r="AF25" s="29">
        <v>4.1433140242083031</v>
      </c>
      <c r="AG25" s="29">
        <v>4.1624914257774055</v>
      </c>
      <c r="AH25" s="29">
        <v>4.179021605877967</v>
      </c>
      <c r="AI25" s="29">
        <v>4.1930944884391934</v>
      </c>
      <c r="AJ25" s="29">
        <v>4.204895244116881</v>
      </c>
      <c r="AK25" s="29">
        <v>4.214604950470286</v>
      </c>
      <c r="AL25" s="29">
        <v>4.2224008437841176</v>
      </c>
      <c r="AM25" s="29">
        <v>4.2284516433634893</v>
      </c>
      <c r="AN25" s="29">
        <v>4.2329116321898752</v>
      </c>
      <c r="AO25" s="29">
        <v>4.2359223977301905</v>
      </c>
      <c r="AP25" s="29">
        <v>4.2376156357247865</v>
      </c>
      <c r="AQ25" s="29">
        <v>4.238114504221218</v>
      </c>
      <c r="AR25" s="29">
        <v>4.237534565697497</v>
      </c>
      <c r="AS25" s="29">
        <v>4.2359836732068663</v>
      </c>
      <c r="AT25" s="29">
        <v>4.2335613909491778</v>
      </c>
      <c r="AU25" s="29">
        <v>4.2303596552327773</v>
      </c>
      <c r="AV25" s="29">
        <v>4.2264630911615413</v>
      </c>
      <c r="AW25" s="29">
        <v>4.2219490461047888</v>
      </c>
      <c r="AX25" s="29">
        <v>4.2168882234839664</v>
      </c>
      <c r="AY25" s="29">
        <v>4.2113453471017674</v>
      </c>
    </row>
    <row r="26" spans="1:51" x14ac:dyDescent="0.2">
      <c r="A26" s="125">
        <v>40144</v>
      </c>
      <c r="B26" s="29">
        <v>0.45209638700197535</v>
      </c>
      <c r="C26" s="29">
        <v>0.62556239016431348</v>
      </c>
      <c r="D26" s="29">
        <v>0.94026313401322115</v>
      </c>
      <c r="E26" s="29">
        <v>1.2758206235049621</v>
      </c>
      <c r="F26" s="29">
        <v>1.5862620106302381</v>
      </c>
      <c r="G26" s="29">
        <v>1.8619586374761592</v>
      </c>
      <c r="H26" s="29">
        <v>2.1049575544492352</v>
      </c>
      <c r="I26" s="29">
        <v>2.3198116332549623</v>
      </c>
      <c r="J26" s="29">
        <v>2.5107742689235066</v>
      </c>
      <c r="K26" s="29">
        <v>2.6813353902732415</v>
      </c>
      <c r="L26" s="29">
        <v>2.8344011167104539</v>
      </c>
      <c r="M26" s="29">
        <v>2.9724414074651579</v>
      </c>
      <c r="N26" s="29">
        <v>3.0975434847059211</v>
      </c>
      <c r="O26" s="29">
        <v>3.2114254919059126</v>
      </c>
      <c r="P26" s="29">
        <v>3.3154863441716529</v>
      </c>
      <c r="Q26" s="29">
        <v>3.4108575809127775</v>
      </c>
      <c r="R26" s="29">
        <v>3.4984543508860013</v>
      </c>
      <c r="S26" s="29">
        <v>3.5790170029552257</v>
      </c>
      <c r="T26" s="29">
        <v>3.6531450642476573</v>
      </c>
      <c r="U26" s="29">
        <v>3.7213297032969406</v>
      </c>
      <c r="V26" s="29">
        <v>3.7839851382181355</v>
      </c>
      <c r="W26" s="29">
        <v>3.8414683350706791</v>
      </c>
      <c r="X26" s="29">
        <v>3.8940917633893219</v>
      </c>
      <c r="Y26" s="29">
        <v>3.9421353809176392</v>
      </c>
      <c r="Z26" s="29">
        <v>3.9858519237453978</v>
      </c>
      <c r="AA26" s="29">
        <v>4.0254702696626783</v>
      </c>
      <c r="AB26" s="29">
        <v>4.061207550623485</v>
      </c>
      <c r="AC26" s="29">
        <v>4.0932757943421851</v>
      </c>
      <c r="AD26" s="29">
        <v>4.1218829832866559</v>
      </c>
      <c r="AE26" s="29">
        <v>4.1472337288860412</v>
      </c>
      <c r="AF26" s="29">
        <v>4.16952981500864</v>
      </c>
      <c r="AG26" s="29">
        <v>4.1889703064481463</v>
      </c>
      <c r="AH26" s="29">
        <v>4.205749879142334</v>
      </c>
      <c r="AI26" s="29">
        <v>4.2200581406256381</v>
      </c>
      <c r="AJ26" s="29">
        <v>4.2320802902546397</v>
      </c>
      <c r="AK26" s="29">
        <v>4.2419977314549833</v>
      </c>
      <c r="AL26" s="29">
        <v>4.2499882916377354</v>
      </c>
      <c r="AM26" s="29">
        <v>4.2562215614356642</v>
      </c>
      <c r="AN26" s="29">
        <v>4.2608529192881752</v>
      </c>
      <c r="AO26" s="29">
        <v>4.2640251773419067</v>
      </c>
      <c r="AP26" s="29">
        <v>4.2658713134233812</v>
      </c>
      <c r="AQ26" s="29">
        <v>4.2665158128619201</v>
      </c>
      <c r="AR26" s="29">
        <v>4.2660756043878756</v>
      </c>
      <c r="AS26" s="29">
        <v>4.2646599042065967</v>
      </c>
      <c r="AT26" s="29">
        <v>4.2623695635616663</v>
      </c>
      <c r="AU26" s="29">
        <v>4.2592977233737237</v>
      </c>
      <c r="AV26" s="29">
        <v>4.2555301234460927</v>
      </c>
      <c r="AW26" s="29">
        <v>4.2511451123250499</v>
      </c>
      <c r="AX26" s="29">
        <v>4.2462142860768566</v>
      </c>
      <c r="AY26" s="29">
        <v>4.2408031634589598</v>
      </c>
    </row>
    <row r="27" spans="1:51" x14ac:dyDescent="0.2">
      <c r="A27" s="125">
        <v>40143</v>
      </c>
      <c r="B27" s="29">
        <v>0.43698236691593922</v>
      </c>
      <c r="C27" s="29">
        <v>0.60640989624546249</v>
      </c>
      <c r="D27" s="29">
        <v>0.91318988320736671</v>
      </c>
      <c r="E27" s="29">
        <v>1.2450052544088315</v>
      </c>
      <c r="F27" s="29">
        <v>1.5545873067680893</v>
      </c>
      <c r="G27" s="29">
        <v>1.8308676893323403</v>
      </c>
      <c r="H27" s="29">
        <v>2.0751523093896602</v>
      </c>
      <c r="I27" s="29">
        <v>2.2916208791124819</v>
      </c>
      <c r="J27" s="29">
        <v>2.484346343832013</v>
      </c>
      <c r="K27" s="29">
        <v>2.6567083488059451</v>
      </c>
      <c r="L27" s="29">
        <v>2.8115334553270377</v>
      </c>
      <c r="M27" s="29">
        <v>2.951226116489126</v>
      </c>
      <c r="N27" s="29">
        <v>3.0778215401883702</v>
      </c>
      <c r="O27" s="29">
        <v>3.1929984567539935</v>
      </c>
      <c r="P27" s="29">
        <v>3.2981256712847178</v>
      </c>
      <c r="Q27" s="29">
        <v>3.3943139150783792</v>
      </c>
      <c r="R27" s="29">
        <v>3.4824661517424977</v>
      </c>
      <c r="S27" s="29">
        <v>3.5633195099058508</v>
      </c>
      <c r="T27" s="29">
        <v>3.6374788485229046</v>
      </c>
      <c r="U27" s="29">
        <v>3.7054475786992738</v>
      </c>
      <c r="V27" s="29">
        <v>3.7676573879482826</v>
      </c>
      <c r="W27" s="29">
        <v>3.824487956186545</v>
      </c>
      <c r="X27" s="29">
        <v>3.8762790461363466</v>
      </c>
      <c r="Y27" s="29">
        <v>3.9233407157490738</v>
      </c>
      <c r="Z27" s="29">
        <v>3.9659585699989761</v>
      </c>
      <c r="AA27" s="29">
        <v>4.0043968893721589</v>
      </c>
      <c r="AB27" s="29">
        <v>4.0389061883234172</v>
      </c>
      <c r="AC27" s="29">
        <v>4.0697279409758655</v>
      </c>
      <c r="AD27" s="29">
        <v>4.0970962346195137</v>
      </c>
      <c r="AE27" s="29">
        <v>4.1212390008501236</v>
      </c>
      <c r="AF27" s="29">
        <v>4.1423790081120107</v>
      </c>
      <c r="AG27" s="29">
        <v>4.1607340783453957</v>
      </c>
      <c r="AH27" s="29">
        <v>4.1765139855760793</v>
      </c>
      <c r="AI27" s="29">
        <v>4.1899190980544532</v>
      </c>
      <c r="AJ27" s="29">
        <v>4.2011415924172963</v>
      </c>
      <c r="AK27" s="29">
        <v>4.2103665914118951</v>
      </c>
      <c r="AL27" s="29">
        <v>4.2177728463279314</v>
      </c>
      <c r="AM27" s="29">
        <v>4.223528565961856</v>
      </c>
      <c r="AN27" s="29">
        <v>4.2277856565311289</v>
      </c>
      <c r="AO27" s="29">
        <v>4.2306817148254945</v>
      </c>
      <c r="AP27" s="29">
        <v>4.2323432253311246</v>
      </c>
      <c r="AQ27" s="29">
        <v>4.2328870995030163</v>
      </c>
      <c r="AR27" s="29">
        <v>4.2324217529886132</v>
      </c>
      <c r="AS27" s="29">
        <v>4.2310473217929747</v>
      </c>
      <c r="AT27" s="29">
        <v>4.2288554266824594</v>
      </c>
      <c r="AU27" s="29">
        <v>4.2259299026553432</v>
      </c>
      <c r="AV27" s="29">
        <v>4.222347349719465</v>
      </c>
      <c r="AW27" s="29">
        <v>4.2181774582086033</v>
      </c>
      <c r="AX27" s="29">
        <v>4.213483646010193</v>
      </c>
      <c r="AY27" s="29">
        <v>4.2083236857505266</v>
      </c>
    </row>
    <row r="28" spans="1:51" x14ac:dyDescent="0.2">
      <c r="A28" s="125">
        <v>40142</v>
      </c>
      <c r="B28" s="29">
        <v>0.44692580149383243</v>
      </c>
      <c r="C28" s="29">
        <v>0.63113625354072356</v>
      </c>
      <c r="D28" s="29">
        <v>0.94956189768152344</v>
      </c>
      <c r="E28" s="29">
        <v>1.287749874644982</v>
      </c>
      <c r="F28" s="29">
        <v>1.6008622286390017</v>
      </c>
      <c r="G28" s="29">
        <v>1.8796829916026843</v>
      </c>
      <c r="H28" s="29">
        <v>2.1265204224517698</v>
      </c>
      <c r="I28" s="29">
        <v>2.3459868066309721</v>
      </c>
      <c r="J28" s="29">
        <v>2.5422713811188906</v>
      </c>
      <c r="K28" s="29">
        <v>2.7187131007608132</v>
      </c>
      <c r="L28" s="29">
        <v>2.8780161047049138</v>
      </c>
      <c r="M28" s="29">
        <v>3.0224227935450294</v>
      </c>
      <c r="N28" s="29">
        <v>3.1537944633990409</v>
      </c>
      <c r="O28" s="29">
        <v>3.2736462434112883</v>
      </c>
      <c r="P28" s="29">
        <v>3.3831979147337852</v>
      </c>
      <c r="Q28" s="29">
        <v>3.4834361956768576</v>
      </c>
      <c r="R28" s="29">
        <v>3.5751680485689796</v>
      </c>
      <c r="S28" s="29">
        <v>3.6590632754884798</v>
      </c>
      <c r="T28" s="29">
        <v>3.7356856545029977</v>
      </c>
      <c r="U28" s="29">
        <v>3.8055191895290328</v>
      </c>
      <c r="V28" s="29">
        <v>3.8689947948395607</v>
      </c>
      <c r="W28" s="29">
        <v>3.9265085930090238</v>
      </c>
      <c r="X28" s="29">
        <v>3.9784315598811211</v>
      </c>
      <c r="Y28" s="29">
        <v>4.0251180346847182</v>
      </c>
      <c r="Z28" s="29">
        <v>4.0669110598198861</v>
      </c>
      <c r="AA28" s="29">
        <v>4.1041435817357623</v>
      </c>
      <c r="AB28" s="29">
        <v>4.1371332412492237</v>
      </c>
      <c r="AC28" s="29">
        <v>4.1661809327384081</v>
      </c>
      <c r="AD28" s="29">
        <v>4.1915735134400753</v>
      </c>
      <c r="AE28" s="29">
        <v>4.213586142973174</v>
      </c>
      <c r="AF28" s="29">
        <v>4.2324841695946507</v>
      </c>
      <c r="AG28" s="29">
        <v>4.2485236976871992</v>
      </c>
      <c r="AH28" s="29">
        <v>4.2619465939783989</v>
      </c>
      <c r="AI28" s="29">
        <v>4.2729783101219851</v>
      </c>
      <c r="AJ28" s="29">
        <v>4.2818300059568912</v>
      </c>
      <c r="AK28" s="29">
        <v>4.2887005344814977</v>
      </c>
      <c r="AL28" s="29">
        <v>4.2937777211114794</v>
      </c>
      <c r="AM28" s="29">
        <v>4.2972358942386517</v>
      </c>
      <c r="AN28" s="29">
        <v>4.2992339988452146</v>
      </c>
      <c r="AO28" s="29">
        <v>4.2999179130207805</v>
      </c>
      <c r="AP28" s="29">
        <v>4.2994227051155258</v>
      </c>
      <c r="AQ28" s="29">
        <v>4.2978739767514273</v>
      </c>
      <c r="AR28" s="29">
        <v>4.2953888814267209</v>
      </c>
      <c r="AS28" s="29">
        <v>4.2920762420700793</v>
      </c>
      <c r="AT28" s="29">
        <v>4.2880366818622555</v>
      </c>
      <c r="AU28" s="29">
        <v>4.2833633174283241</v>
      </c>
      <c r="AV28" s="29">
        <v>4.2781412770877489</v>
      </c>
      <c r="AW28" s="29">
        <v>4.2724473658666833</v>
      </c>
      <c r="AX28" s="29">
        <v>4.2663508204257878</v>
      </c>
      <c r="AY28" s="29">
        <v>4.2599140658967887</v>
      </c>
    </row>
    <row r="29" spans="1:51" x14ac:dyDescent="0.2">
      <c r="A29" s="125">
        <v>40141</v>
      </c>
      <c r="B29" s="29">
        <v>0.44094654434590425</v>
      </c>
      <c r="C29" s="29">
        <v>0.62943267264891112</v>
      </c>
      <c r="D29" s="29">
        <v>0.9572765340126862</v>
      </c>
      <c r="E29" s="29">
        <v>1.301125039740467</v>
      </c>
      <c r="F29" s="29">
        <v>1.6171877377883213</v>
      </c>
      <c r="G29" s="29">
        <v>1.8975432307916282</v>
      </c>
      <c r="H29" s="29">
        <v>2.1452259711236232</v>
      </c>
      <c r="I29" s="29">
        <v>2.3652219108196544</v>
      </c>
      <c r="J29" s="29">
        <v>2.561918106948434</v>
      </c>
      <c r="K29" s="29">
        <v>2.7387491853062498</v>
      </c>
      <c r="L29" s="29">
        <v>2.8984513464909116</v>
      </c>
      <c r="M29" s="29">
        <v>3.0432588464184782</v>
      </c>
      <c r="N29" s="29">
        <v>3.1750028485811104</v>
      </c>
      <c r="O29" s="29">
        <v>3.2951630759330999</v>
      </c>
      <c r="P29" s="29">
        <v>3.4049231363928296</v>
      </c>
      <c r="Q29" s="29">
        <v>3.5052391175115627</v>
      </c>
      <c r="R29" s="29">
        <v>3.5968949304844111</v>
      </c>
      <c r="S29" s="29">
        <v>3.6805447514452894</v>
      </c>
      <c r="T29" s="29">
        <v>3.7567436719724454</v>
      </c>
      <c r="U29" s="29">
        <v>3.8259729274456249</v>
      </c>
      <c r="V29" s="29">
        <v>3.8886662826831446</v>
      </c>
      <c r="W29" s="29">
        <v>3.945228178077389</v>
      </c>
      <c r="X29" s="29">
        <v>3.9960425337313947</v>
      </c>
      <c r="Y29" s="29">
        <v>4.0414804472001551</v>
      </c>
      <c r="Z29" s="29">
        <v>4.0819059944749876</v>
      </c>
      <c r="AA29" s="29">
        <v>4.1176772265163963</v>
      </c>
      <c r="AB29" s="29">
        <v>4.1491369325696272</v>
      </c>
      <c r="AC29" s="29">
        <v>4.1766091275833945</v>
      </c>
      <c r="AD29" s="29">
        <v>4.2004020178441106</v>
      </c>
      <c r="AE29" s="29">
        <v>4.2208106357529358</v>
      </c>
      <c r="AF29" s="29">
        <v>4.2381189641490034</v>
      </c>
      <c r="AG29" s="29">
        <v>4.2526004870728817</v>
      </c>
      <c r="AH29" s="29">
        <v>4.2645118783698308</v>
      </c>
      <c r="AI29" s="29">
        <v>4.2740901313789319</v>
      </c>
      <c r="AJ29" s="29">
        <v>4.281555087909525</v>
      </c>
      <c r="AK29" s="29">
        <v>4.2871118203981213</v>
      </c>
      <c r="AL29" s="29">
        <v>4.2909522665628774</v>
      </c>
      <c r="AM29" s="29">
        <v>4.293253209627923</v>
      </c>
      <c r="AN29" s="29">
        <v>4.2941747188576311</v>
      </c>
      <c r="AO29" s="29">
        <v>4.2938625927149978</v>
      </c>
      <c r="AP29" s="29">
        <v>4.2924507279874566</v>
      </c>
      <c r="AQ29" s="29">
        <v>4.2900625907024263</v>
      </c>
      <c r="AR29" s="29">
        <v>4.28681235891775</v>
      </c>
      <c r="AS29" s="29">
        <v>4.2828052482242631</v>
      </c>
      <c r="AT29" s="29">
        <v>4.2781378106653838</v>
      </c>
      <c r="AU29" s="29">
        <v>4.2728987057690642</v>
      </c>
      <c r="AV29" s="29">
        <v>4.2671684395073939</v>
      </c>
      <c r="AW29" s="29">
        <v>4.2610191982535888</v>
      </c>
      <c r="AX29" s="29">
        <v>4.2545156142627745</v>
      </c>
      <c r="AY29" s="29">
        <v>4.2477155210837871</v>
      </c>
    </row>
    <row r="30" spans="1:51" x14ac:dyDescent="0.2">
      <c r="A30" s="125">
        <v>40140</v>
      </c>
      <c r="B30" s="29">
        <v>0.44227693550714697</v>
      </c>
      <c r="C30" s="29">
        <v>0.6344240639015678</v>
      </c>
      <c r="D30" s="29">
        <v>0.96300738437239497</v>
      </c>
      <c r="E30" s="29">
        <v>1.3050304914689059</v>
      </c>
      <c r="F30" s="29">
        <v>1.6180125303955435</v>
      </c>
      <c r="G30" s="29">
        <v>1.8950948543177428</v>
      </c>
      <c r="H30" s="29">
        <v>2.1400199778327846</v>
      </c>
      <c r="I30" s="29">
        <v>2.358195884127213</v>
      </c>
      <c r="J30" s="29">
        <v>2.5542069049470042</v>
      </c>
      <c r="K30" s="29">
        <v>2.7315249693769301</v>
      </c>
      <c r="L30" s="29">
        <v>2.8927671230588299</v>
      </c>
      <c r="M30" s="29">
        <v>3.0399150238711683</v>
      </c>
      <c r="N30" s="29">
        <v>3.1745075593831755</v>
      </c>
      <c r="O30" s="29">
        <v>3.2977517323090306</v>
      </c>
      <c r="P30" s="29">
        <v>3.4106086026534865</v>
      </c>
      <c r="Q30" s="29">
        <v>3.5138651365519711</v>
      </c>
      <c r="R30" s="29">
        <v>3.6081858961407742</v>
      </c>
      <c r="S30" s="29">
        <v>3.6941515573145733</v>
      </c>
      <c r="T30" s="29">
        <v>3.7722782962076962</v>
      </c>
      <c r="U30" s="29">
        <v>3.84303391807356</v>
      </c>
      <c r="V30" s="29">
        <v>3.9068594502804554</v>
      </c>
      <c r="W30" s="29">
        <v>3.9641806715359653</v>
      </c>
      <c r="X30" s="29">
        <v>4.0154119201182974</v>
      </c>
      <c r="Y30" s="29">
        <v>4.0609600409848001</v>
      </c>
      <c r="Z30" s="29">
        <v>4.1012286559314877</v>
      </c>
      <c r="AA30" s="29">
        <v>4.1366183374425569</v>
      </c>
      <c r="AB30" s="29">
        <v>4.1675129127076795</v>
      </c>
      <c r="AC30" s="29">
        <v>4.1942737503786258</v>
      </c>
      <c r="AD30" s="29">
        <v>4.2172432467339993</v>
      </c>
      <c r="AE30" s="29">
        <v>4.2367479877414302</v>
      </c>
      <c r="AF30" s="29">
        <v>4.2531012985793399</v>
      </c>
      <c r="AG30" s="29">
        <v>4.266603910680324</v>
      </c>
      <c r="AH30" s="29">
        <v>4.2775362863954145</v>
      </c>
      <c r="AI30" s="29">
        <v>4.286155041980872</v>
      </c>
      <c r="AJ30" s="29">
        <v>4.2926960009740212</v>
      </c>
      <c r="AK30" s="29">
        <v>4.2973770820708763</v>
      </c>
      <c r="AL30" s="29">
        <v>4.3004003676497504</v>
      </c>
      <c r="AM30" s="29">
        <v>4.3019504867740492</v>
      </c>
      <c r="AN30" s="29">
        <v>4.3021933460332873</v>
      </c>
      <c r="AO30" s="29">
        <v>4.3012787536866925</v>
      </c>
      <c r="AP30" s="29">
        <v>4.2993429561595482</v>
      </c>
      <c r="AQ30" s="29">
        <v>4.2965103026196134</v>
      </c>
      <c r="AR30" s="29">
        <v>4.2928945637222116</v>
      </c>
      <c r="AS30" s="29">
        <v>4.2885994495960054</v>
      </c>
      <c r="AT30" s="29">
        <v>4.2837190666918055</v>
      </c>
      <c r="AU30" s="29">
        <v>4.2783388018440869</v>
      </c>
      <c r="AV30" s="29">
        <v>4.2725352193942348</v>
      </c>
      <c r="AW30" s="29">
        <v>4.2663760181629122</v>
      </c>
      <c r="AX30" s="29">
        <v>4.2599208557343333</v>
      </c>
      <c r="AY30" s="29">
        <v>4.2532221525798928</v>
      </c>
    </row>
    <row r="31" spans="1:51" x14ac:dyDescent="0.2">
      <c r="A31" s="125">
        <v>40137</v>
      </c>
      <c r="B31" s="29">
        <v>0.43357995570733765</v>
      </c>
      <c r="C31" s="29">
        <v>0.62275265401019442</v>
      </c>
      <c r="D31" s="29">
        <v>0.94940478220062829</v>
      </c>
      <c r="E31" s="29">
        <v>1.2882473786816995</v>
      </c>
      <c r="F31" s="29">
        <v>1.5976302292856503</v>
      </c>
      <c r="G31" s="29">
        <v>1.8714067999172472</v>
      </c>
      <c r="H31" s="29">
        <v>2.1136332894878365</v>
      </c>
      <c r="I31" s="29">
        <v>2.3297539099116333</v>
      </c>
      <c r="J31" s="29">
        <v>2.5242646530753436</v>
      </c>
      <c r="K31" s="29">
        <v>2.7005120440476778</v>
      </c>
      <c r="L31" s="29">
        <v>2.8609943560926347</v>
      </c>
      <c r="M31" s="29">
        <v>3.0076007179354538</v>
      </c>
      <c r="N31" s="29">
        <v>3.1418036496099138</v>
      </c>
      <c r="O31" s="29">
        <v>3.2647718727500963</v>
      </c>
      <c r="P31" s="29">
        <v>3.3774498028284397</v>
      </c>
      <c r="Q31" s="29">
        <v>3.4806213351721462</v>
      </c>
      <c r="R31" s="29">
        <v>3.5749556053343139</v>
      </c>
      <c r="S31" s="29">
        <v>3.6610400890380705</v>
      </c>
      <c r="T31" s="29">
        <v>3.7393971798097838</v>
      </c>
      <c r="U31" s="29">
        <v>3.8104992608519659</v>
      </c>
      <c r="V31" s="29">
        <v>3.8747887972636526</v>
      </c>
      <c r="W31" s="29">
        <v>3.9326896668332822</v>
      </c>
      <c r="X31" s="29">
        <v>3.9846115780895159</v>
      </c>
      <c r="Y31" s="29">
        <v>4.0309539972284867</v>
      </c>
      <c r="Z31" s="29">
        <v>4.0721100666895245</v>
      </c>
      <c r="AA31" s="29">
        <v>4.1084670990571057</v>
      </c>
      <c r="AB31" s="29">
        <v>4.1403950539034318</v>
      </c>
      <c r="AC31" s="29">
        <v>4.1682418702965016</v>
      </c>
      <c r="AD31" s="29">
        <v>4.1923369122788152</v>
      </c>
      <c r="AE31" s="29">
        <v>4.2129940647049526</v>
      </c>
      <c r="AF31" s="29">
        <v>4.2305142294738491</v>
      </c>
      <c r="AG31" s="29">
        <v>4.2451861203285892</v>
      </c>
      <c r="AH31" s="29">
        <v>4.2572795678703619</v>
      </c>
      <c r="AI31" s="29">
        <v>4.2670423806793147</v>
      </c>
      <c r="AJ31" s="29">
        <v>4.2747031668264457</v>
      </c>
      <c r="AK31" s="29">
        <v>4.280474000610992</v>
      </c>
      <c r="AL31" s="29">
        <v>4.2845523219735133</v>
      </c>
      <c r="AM31" s="29">
        <v>4.2871192753251366</v>
      </c>
      <c r="AN31" s="29">
        <v>4.28833835555041</v>
      </c>
      <c r="AO31" s="29">
        <v>4.2883578579431916</v>
      </c>
      <c r="AP31" s="29">
        <v>4.2873132718244875</v>
      </c>
      <c r="AQ31" s="29">
        <v>4.2853288529858977</v>
      </c>
      <c r="AR31" s="29">
        <v>4.2825188600322699</v>
      </c>
      <c r="AS31" s="29">
        <v>4.2789879391968118</v>
      </c>
      <c r="AT31" s="29">
        <v>4.2748314578477595</v>
      </c>
      <c r="AU31" s="29">
        <v>4.2701363389786193</v>
      </c>
      <c r="AV31" s="29">
        <v>4.2649808429412195</v>
      </c>
      <c r="AW31" s="29">
        <v>4.2594344148768295</v>
      </c>
      <c r="AX31" s="29">
        <v>4.2535584946784457</v>
      </c>
      <c r="AY31" s="29">
        <v>4.2474073175156155</v>
      </c>
    </row>
    <row r="32" spans="1:51" x14ac:dyDescent="0.2">
      <c r="A32" s="125">
        <v>40136</v>
      </c>
      <c r="B32" s="29">
        <v>0.42971035095248061</v>
      </c>
      <c r="C32" s="29">
        <v>0.62357037053997599</v>
      </c>
      <c r="D32" s="29">
        <v>0.9522989274177206</v>
      </c>
      <c r="E32" s="29">
        <v>1.2919332592944275</v>
      </c>
      <c r="F32" s="29">
        <v>1.6018813737067432</v>
      </c>
      <c r="G32" s="29">
        <v>1.8762488778817445</v>
      </c>
      <c r="H32" s="29">
        <v>2.1191315431433573</v>
      </c>
      <c r="I32" s="29">
        <v>2.3359651927429583</v>
      </c>
      <c r="J32" s="29">
        <v>2.5312374599986986</v>
      </c>
      <c r="K32" s="29">
        <v>2.7082835572274639</v>
      </c>
      <c r="L32" s="29">
        <v>2.8695884720795957</v>
      </c>
      <c r="M32" s="29">
        <v>3.0170261087382086</v>
      </c>
      <c r="N32" s="29">
        <v>3.1520500446225332</v>
      </c>
      <c r="O32" s="29">
        <v>3.27580898387167</v>
      </c>
      <c r="P32" s="29">
        <v>3.3892271999432237</v>
      </c>
      <c r="Q32" s="29">
        <v>3.4930717881408344</v>
      </c>
      <c r="R32" s="29">
        <v>3.5879992394977331</v>
      </c>
      <c r="S32" s="29">
        <v>3.6745880529179971</v>
      </c>
      <c r="T32" s="29">
        <v>3.7533557601889984</v>
      </c>
      <c r="U32" s="29">
        <v>3.8247732837590127</v>
      </c>
      <c r="V32" s="29">
        <v>3.8892833153899629</v>
      </c>
      <c r="W32" s="29">
        <v>3.9473120132912296</v>
      </c>
      <c r="X32" s="29">
        <v>3.9992736552555455</v>
      </c>
      <c r="Y32" s="29">
        <v>4.0455740076023101</v>
      </c>
      <c r="Z32" s="29">
        <v>4.0866141725967928</v>
      </c>
      <c r="AA32" s="29">
        <v>4.1227911047528725</v>
      </c>
      <c r="AB32" s="29">
        <v>4.1544848510334553</v>
      </c>
      <c r="AC32" s="29">
        <v>4.1820529023422042</v>
      </c>
      <c r="AD32" s="29">
        <v>4.2058336674609915</v>
      </c>
      <c r="AE32" s="29">
        <v>4.2261496534035237</v>
      </c>
      <c r="AF32" s="29">
        <v>4.2433100299364899</v>
      </c>
      <c r="AG32" s="29">
        <v>4.2576114636016422</v>
      </c>
      <c r="AH32" s="29">
        <v>4.2693309628085885</v>
      </c>
      <c r="AI32" s="29">
        <v>4.2787222704419889</v>
      </c>
      <c r="AJ32" s="29">
        <v>4.2860188112671631</v>
      </c>
      <c r="AK32" s="29">
        <v>4.291436513891111</v>
      </c>
      <c r="AL32" s="29">
        <v>4.2951758575900776</v>
      </c>
      <c r="AM32" s="29">
        <v>4.2974203373709186</v>
      </c>
      <c r="AN32" s="29">
        <v>4.2983350915293634</v>
      </c>
      <c r="AO32" s="29">
        <v>4.2980694570123754</v>
      </c>
      <c r="AP32" s="29">
        <v>4.2967594986851294</v>
      </c>
      <c r="AQ32" s="29">
        <v>4.2945296453873034</v>
      </c>
      <c r="AR32" s="29">
        <v>4.2914939835578734</v>
      </c>
      <c r="AS32" s="29">
        <v>4.2877567625922755</v>
      </c>
      <c r="AT32" s="29">
        <v>4.2834128089663386</v>
      </c>
      <c r="AU32" s="29">
        <v>4.2785483888161062</v>
      </c>
      <c r="AV32" s="29">
        <v>4.2732410598786714</v>
      </c>
      <c r="AW32" s="29">
        <v>4.2675595419398951</v>
      </c>
      <c r="AX32" s="29">
        <v>4.2615645263462225</v>
      </c>
      <c r="AY32" s="29">
        <v>4.2553094788486234</v>
      </c>
    </row>
    <row r="33" spans="1:51" x14ac:dyDescent="0.2">
      <c r="A33" s="125">
        <v>40135</v>
      </c>
      <c r="B33" s="29">
        <v>0.43031337606171638</v>
      </c>
      <c r="C33" s="29">
        <v>0.63240854866216389</v>
      </c>
      <c r="D33" s="29">
        <v>0.96499830552296162</v>
      </c>
      <c r="E33" s="29">
        <v>1.3061910457424168</v>
      </c>
      <c r="F33" s="29">
        <v>1.6173075841997324</v>
      </c>
      <c r="G33" s="29">
        <v>1.8930186794365378</v>
      </c>
      <c r="H33" s="29">
        <v>2.1374532592921018</v>
      </c>
      <c r="I33" s="29">
        <v>2.3559651912922304</v>
      </c>
      <c r="J33" s="29">
        <v>2.5529577884034982</v>
      </c>
      <c r="K33" s="29">
        <v>2.7317002924092075</v>
      </c>
      <c r="L33" s="29">
        <v>2.8946318232746227</v>
      </c>
      <c r="M33" s="29">
        <v>3.0435968083004177</v>
      </c>
      <c r="N33" s="29">
        <v>3.1800302422918771</v>
      </c>
      <c r="O33" s="29">
        <v>3.3050713529366624</v>
      </c>
      <c r="P33" s="29">
        <v>3.419641881469011</v>
      </c>
      <c r="Q33" s="29">
        <v>3.5245127160950065</v>
      </c>
      <c r="R33" s="29">
        <v>3.6203492944492686</v>
      </c>
      <c r="S33" s="29">
        <v>3.7077423996642054</v>
      </c>
      <c r="T33" s="29">
        <v>3.7872233775525239</v>
      </c>
      <c r="U33" s="29">
        <v>3.8592774622266459</v>
      </c>
      <c r="V33" s="29">
        <v>3.9243611540378449</v>
      </c>
      <c r="W33" s="29">
        <v>3.9829128412480612</v>
      </c>
      <c r="X33" s="29">
        <v>4.0353571982263619</v>
      </c>
      <c r="Y33" s="29">
        <v>4.0821083512990937</v>
      </c>
      <c r="Z33" s="29">
        <v>4.1235738699722493</v>
      </c>
      <c r="AA33" s="29">
        <v>4.1601558057235639</v>
      </c>
      <c r="AB33" s="29">
        <v>4.1922384151930503</v>
      </c>
      <c r="AC33" s="29">
        <v>4.2201827027470697</v>
      </c>
      <c r="AD33" s="29">
        <v>4.2443300081398254</v>
      </c>
      <c r="AE33" s="29">
        <v>4.2650052839487165</v>
      </c>
      <c r="AF33" s="29">
        <v>4.282519738430417</v>
      </c>
      <c r="AG33" s="29">
        <v>4.2971717622860641</v>
      </c>
      <c r="AH33" s="29">
        <v>4.30923989881442</v>
      </c>
      <c r="AI33" s="29">
        <v>4.3189792418169519</v>
      </c>
      <c r="AJ33" s="29">
        <v>4.3266244011888784</v>
      </c>
      <c r="AK33" s="29">
        <v>4.332392347906139</v>
      </c>
      <c r="AL33" s="29">
        <v>4.3364844933511026</v>
      </c>
      <c r="AM33" s="29">
        <v>4.3390852618250939</v>
      </c>
      <c r="AN33" s="29">
        <v>4.3403607636166255</v>
      </c>
      <c r="AO33" s="29">
        <v>4.3404612785257832</v>
      </c>
      <c r="AP33" s="29">
        <v>4.3395237282886479</v>
      </c>
      <c r="AQ33" s="29">
        <v>4.3376733180484459</v>
      </c>
      <c r="AR33" s="29">
        <v>4.335024835908289</v>
      </c>
      <c r="AS33" s="29">
        <v>4.3316831164795895</v>
      </c>
      <c r="AT33" s="29">
        <v>4.3277434082275743</v>
      </c>
      <c r="AU33" s="29">
        <v>4.323292247992284</v>
      </c>
      <c r="AV33" s="29">
        <v>4.3184073214335994</v>
      </c>
      <c r="AW33" s="29">
        <v>4.3131573283977716</v>
      </c>
      <c r="AX33" s="29">
        <v>4.3076028042347909</v>
      </c>
      <c r="AY33" s="29">
        <v>4.3017969362480093</v>
      </c>
    </row>
    <row r="34" spans="1:51" x14ac:dyDescent="0.2">
      <c r="A34" s="125">
        <v>40134</v>
      </c>
      <c r="B34" s="29">
        <v>0.45608366696166913</v>
      </c>
      <c r="C34" s="29">
        <v>0.65246061515352816</v>
      </c>
      <c r="D34" s="29">
        <v>0.97836554794128372</v>
      </c>
      <c r="E34" s="29">
        <v>1.3167511629811917</v>
      </c>
      <c r="F34" s="29">
        <v>1.6259775547694084</v>
      </c>
      <c r="G34" s="29">
        <v>1.8996263495112011</v>
      </c>
      <c r="H34" s="29">
        <v>2.1416782882745458</v>
      </c>
      <c r="I34" s="29">
        <v>2.3575957733594017</v>
      </c>
      <c r="J34" s="29">
        <v>2.551930722401865</v>
      </c>
      <c r="K34" s="29">
        <v>2.7280765187904246</v>
      </c>
      <c r="L34" s="29">
        <v>2.8885635324398753</v>
      </c>
      <c r="M34" s="29">
        <v>3.0352994151210599</v>
      </c>
      <c r="N34" s="29">
        <v>3.1697606265084746</v>
      </c>
      <c r="O34" s="29">
        <v>3.2931098843677984</v>
      </c>
      <c r="P34" s="29">
        <v>3.4062781181028492</v>
      </c>
      <c r="Q34" s="29">
        <v>3.5100341052418633</v>
      </c>
      <c r="R34" s="29">
        <v>3.6050319375374231</v>
      </c>
      <c r="S34" s="29">
        <v>3.6918434197171299</v>
      </c>
      <c r="T34" s="29">
        <v>3.7709766078387812</v>
      </c>
      <c r="U34" s="29">
        <v>3.8428912468421692</v>
      </c>
      <c r="V34" s="29">
        <v>3.9080178683442481</v>
      </c>
      <c r="W34" s="29">
        <v>3.9667697053367332</v>
      </c>
      <c r="X34" s="29">
        <v>4.0195474333912378</v>
      </c>
      <c r="Y34" s="29">
        <v>4.0667430746891116</v>
      </c>
      <c r="Z34" s="29">
        <v>4.1087435773723904</v>
      </c>
      <c r="AA34" s="29">
        <v>4.1459311486836468</v>
      </c>
      <c r="AB34" s="29">
        <v>4.1786721729039371</v>
      </c>
      <c r="AC34" s="29">
        <v>4.2073122086516683</v>
      </c>
      <c r="AD34" s="29">
        <v>4.2321791903025519</v>
      </c>
      <c r="AE34" s="29">
        <v>4.2535863653633905</v>
      </c>
      <c r="AF34" s="29">
        <v>4.2718346631350848</v>
      </c>
      <c r="AG34" s="29">
        <v>4.2872135003376357</v>
      </c>
      <c r="AH34" s="29">
        <v>4.2999941763054563</v>
      </c>
      <c r="AI34" s="29">
        <v>4.3104263955166786</v>
      </c>
      <c r="AJ34" s="29">
        <v>4.318740984098107</v>
      </c>
      <c r="AK34" s="29">
        <v>4.3251525118184775</v>
      </c>
      <c r="AL34" s="29">
        <v>4.3298611810813084</v>
      </c>
      <c r="AM34" s="29">
        <v>4.3330511454043359</v>
      </c>
      <c r="AN34" s="29">
        <v>4.3348889150413834</v>
      </c>
      <c r="AO34" s="29">
        <v>4.3355256987091995</v>
      </c>
      <c r="AP34" s="29">
        <v>4.3350997776872733</v>
      </c>
      <c r="AQ34" s="29">
        <v>4.3337380935857261</v>
      </c>
      <c r="AR34" s="29">
        <v>4.3315574944747945</v>
      </c>
      <c r="AS34" s="29">
        <v>4.3286650381984995</v>
      </c>
      <c r="AT34" s="29">
        <v>4.3251582045765344</v>
      </c>
      <c r="AU34" s="29">
        <v>4.3211257461973336</v>
      </c>
      <c r="AV34" s="29">
        <v>4.3166474382560951</v>
      </c>
      <c r="AW34" s="29">
        <v>4.3117938318147715</v>
      </c>
      <c r="AX34" s="29">
        <v>4.3066270863996516</v>
      </c>
      <c r="AY34" s="29">
        <v>4.3012018091549269</v>
      </c>
    </row>
    <row r="35" spans="1:51" x14ac:dyDescent="0.2">
      <c r="A35" s="125">
        <v>40133</v>
      </c>
      <c r="B35" s="29">
        <v>0.46689169924595603</v>
      </c>
      <c r="C35" s="29">
        <v>0.68828376124374113</v>
      </c>
      <c r="D35" s="29">
        <v>1.0331992193326343</v>
      </c>
      <c r="E35" s="29">
        <v>1.3815987339026856</v>
      </c>
      <c r="F35" s="29">
        <v>1.6959281483758413</v>
      </c>
      <c r="G35" s="29">
        <v>1.9723075846493987</v>
      </c>
      <c r="H35" s="29">
        <v>2.215925375128859</v>
      </c>
      <c r="I35" s="29">
        <v>2.4328359250892748</v>
      </c>
      <c r="J35" s="29">
        <v>2.6278945906798277</v>
      </c>
      <c r="K35" s="29">
        <v>2.8046461175488813</v>
      </c>
      <c r="L35" s="29">
        <v>2.9656899041862563</v>
      </c>
      <c r="M35" s="29">
        <v>3.1129612579494172</v>
      </c>
      <c r="N35" s="29">
        <v>3.2479415340555469</v>
      </c>
      <c r="O35" s="29">
        <v>3.3717884852287185</v>
      </c>
      <c r="P35" s="29">
        <v>3.4854259268945231</v>
      </c>
      <c r="Q35" s="29">
        <v>3.5896186075205776</v>
      </c>
      <c r="R35" s="29">
        <v>3.685021218334565</v>
      </c>
      <c r="S35" s="29">
        <v>3.7722099529812914</v>
      </c>
      <c r="T35" s="29">
        <v>3.8516993604470038</v>
      </c>
      <c r="U35" s="29">
        <v>3.9239565792861826</v>
      </c>
      <c r="V35" s="29">
        <v>3.9894190529360118</v>
      </c>
      <c r="W35" s="29">
        <v>4.0485051503791167</v>
      </c>
      <c r="X35" s="29">
        <v>4.1016187145772998</v>
      </c>
      <c r="Y35" s="29">
        <v>4.1491531754663464</v>
      </c>
      <c r="Z35" s="29">
        <v>4.191495169639051</v>
      </c>
      <c r="AA35" s="29">
        <v>4.2290251140179471</v>
      </c>
      <c r="AB35" s="29">
        <v>4.2621071123410008</v>
      </c>
      <c r="AC35" s="29">
        <v>4.2910844277629812</v>
      </c>
      <c r="AD35" s="29">
        <v>4.316282699166309</v>
      </c>
      <c r="AE35" s="29">
        <v>4.3380128785397725</v>
      </c>
      <c r="AF35" s="29">
        <v>4.3565735996829495</v>
      </c>
      <c r="AG35" s="29">
        <v>4.3722520544326109</v>
      </c>
      <c r="AH35" s="29">
        <v>4.3853177850922576</v>
      </c>
      <c r="AI35" s="29">
        <v>4.3960193674062804</v>
      </c>
      <c r="AJ35" s="29">
        <v>4.4045870447467035</v>
      </c>
      <c r="AK35" s="29">
        <v>4.4112352742760077</v>
      </c>
      <c r="AL35" s="29">
        <v>4.4161645650530641</v>
      </c>
      <c r="AM35" s="29">
        <v>4.4195598321609904</v>
      </c>
      <c r="AN35" s="29">
        <v>4.4215887847159694</v>
      </c>
      <c r="AO35" s="29">
        <v>4.4224041017734468</v>
      </c>
      <c r="AP35" s="29">
        <v>4.4221456635934651</v>
      </c>
      <c r="AQ35" s="29">
        <v>4.4209421141599252</v>
      </c>
      <c r="AR35" s="29">
        <v>4.4189120877546761</v>
      </c>
      <c r="AS35" s="29">
        <v>4.4161643997942042</v>
      </c>
      <c r="AT35" s="29">
        <v>4.4127981435868753</v>
      </c>
      <c r="AU35" s="29">
        <v>4.4089035376565242</v>
      </c>
      <c r="AV35" s="29">
        <v>4.4045616021194203</v>
      </c>
      <c r="AW35" s="29">
        <v>4.3998438303115668</v>
      </c>
      <c r="AX35" s="29">
        <v>4.394813040768657</v>
      </c>
      <c r="AY35" s="29">
        <v>4.389524244706088</v>
      </c>
    </row>
    <row r="36" spans="1:51" x14ac:dyDescent="0.2">
      <c r="A36" s="125">
        <v>40130</v>
      </c>
      <c r="B36" s="29">
        <v>0.46962706096132034</v>
      </c>
      <c r="C36" s="29">
        <v>0.68709888418683873</v>
      </c>
      <c r="D36" s="29">
        <v>1.0273758303223142</v>
      </c>
      <c r="E36" s="29">
        <v>1.3754332171388672</v>
      </c>
      <c r="F36" s="29">
        <v>1.6925249721396995</v>
      </c>
      <c r="G36" s="29">
        <v>1.973294946406523</v>
      </c>
      <c r="H36" s="29">
        <v>2.2220592530151322</v>
      </c>
      <c r="I36" s="29">
        <v>2.4443809134592165</v>
      </c>
      <c r="J36" s="29">
        <v>2.6448233720735264</v>
      </c>
      <c r="K36" s="29">
        <v>2.8267443015261207</v>
      </c>
      <c r="L36" s="29">
        <v>2.9926190588614117</v>
      </c>
      <c r="M36" s="29">
        <v>3.1443034552795197</v>
      </c>
      <c r="N36" s="29">
        <v>3.2832293759770241</v>
      </c>
      <c r="O36" s="29">
        <v>3.4105289206279288</v>
      </c>
      <c r="P36" s="29">
        <v>3.5271196516264358</v>
      </c>
      <c r="Q36" s="29">
        <v>3.633777963945624</v>
      </c>
      <c r="R36" s="29">
        <v>3.731185470072484</v>
      </c>
      <c r="S36" s="29">
        <v>3.8199566718446332</v>
      </c>
      <c r="T36" s="29">
        <v>3.9006507302634184</v>
      </c>
      <c r="U36" s="29">
        <v>3.9737824791797101</v>
      </c>
      <c r="V36" s="29">
        <v>4.039837225158915</v>
      </c>
      <c r="W36" s="29">
        <v>4.0992786895858906</v>
      </c>
      <c r="X36" s="29">
        <v>4.152552863827407</v>
      </c>
      <c r="Y36" s="29">
        <v>4.2000914417742026</v>
      </c>
      <c r="Z36" s="29">
        <v>4.2423151710934643</v>
      </c>
      <c r="AA36" s="29">
        <v>4.2796347907465782</v>
      </c>
      <c r="AB36" s="29">
        <v>4.3124404861267616</v>
      </c>
      <c r="AC36" s="29">
        <v>4.3410972798095093</v>
      </c>
      <c r="AD36" s="29">
        <v>4.3659489427287754</v>
      </c>
      <c r="AE36" s="29">
        <v>4.3873215361172218</v>
      </c>
      <c r="AF36" s="29">
        <v>4.4055262677798028</v>
      </c>
      <c r="AG36" s="29">
        <v>4.42086073663239</v>
      </c>
      <c r="AH36" s="29">
        <v>4.4336027185981512</v>
      </c>
      <c r="AI36" s="29">
        <v>4.4440068451807244</v>
      </c>
      <c r="AJ36" s="29">
        <v>4.4523075222424229</v>
      </c>
      <c r="AK36" s="29">
        <v>4.4587217391210903</v>
      </c>
      <c r="AL36" s="29">
        <v>4.4634511427451722</v>
      </c>
      <c r="AM36" s="29">
        <v>4.466680706310596</v>
      </c>
      <c r="AN36" s="29">
        <v>4.4685773560763886</v>
      </c>
      <c r="AO36" s="29">
        <v>4.4692923249419501</v>
      </c>
      <c r="AP36" s="29">
        <v>4.4689635422464296</v>
      </c>
      <c r="AQ36" s="29">
        <v>4.4677172646819514</v>
      </c>
      <c r="AR36" s="29">
        <v>4.4656693630240651</v>
      </c>
      <c r="AS36" s="29">
        <v>4.4629256534840565</v>
      </c>
      <c r="AT36" s="29">
        <v>4.4595821126431359</v>
      </c>
      <c r="AU36" s="29">
        <v>4.4557257509617934</v>
      </c>
      <c r="AV36" s="29">
        <v>4.4514343449482849</v>
      </c>
      <c r="AW36" s="29">
        <v>4.446776144377937</v>
      </c>
      <c r="AX36" s="29">
        <v>4.4418107253892067</v>
      </c>
      <c r="AY36" s="29">
        <v>4.4365898578473484</v>
      </c>
    </row>
    <row r="37" spans="1:51" x14ac:dyDescent="0.2">
      <c r="A37" s="125">
        <v>40129</v>
      </c>
      <c r="B37" s="29">
        <v>0.44877056024006934</v>
      </c>
      <c r="C37" s="29">
        <v>0.6428871090739805</v>
      </c>
      <c r="D37" s="29">
        <v>0.97136440381648415</v>
      </c>
      <c r="E37" s="29">
        <v>1.3169070424546032</v>
      </c>
      <c r="F37" s="29">
        <v>1.6364079532800417</v>
      </c>
      <c r="G37" s="29">
        <v>1.921683370314853</v>
      </c>
      <c r="H37" s="29">
        <v>2.1755516901599017</v>
      </c>
      <c r="I37" s="29">
        <v>2.4028208682093863</v>
      </c>
      <c r="J37" s="29">
        <v>2.6076920147422951</v>
      </c>
      <c r="K37" s="29">
        <v>2.7933670812353375</v>
      </c>
      <c r="L37" s="29">
        <v>2.9622871934428643</v>
      </c>
      <c r="M37" s="29">
        <v>3.1163415624414932</v>
      </c>
      <c r="N37" s="29">
        <v>3.2570283308424779</v>
      </c>
      <c r="O37" s="29">
        <v>3.3855583825304558</v>
      </c>
      <c r="P37" s="29">
        <v>3.5029285567944215</v>
      </c>
      <c r="Q37" s="29">
        <v>3.6099899692965725</v>
      </c>
      <c r="R37" s="29">
        <v>3.7074919821898753</v>
      </c>
      <c r="S37" s="29">
        <v>3.7961079412402552</v>
      </c>
      <c r="T37" s="29">
        <v>3.8764480704235487</v>
      </c>
      <c r="U37" s="29">
        <v>3.9490720368120527</v>
      </c>
      <c r="V37" s="29">
        <v>4.0145045207215464</v>
      </c>
      <c r="W37" s="29">
        <v>4.073243519636395</v>
      </c>
      <c r="X37" s="29">
        <v>4.1257648346052056</v>
      </c>
      <c r="Y37" s="29">
        <v>4.1725260475380272</v>
      </c>
      <c r="Z37" s="29">
        <v>4.2139697398506399</v>
      </c>
      <c r="AA37" s="29">
        <v>4.2505244584918129</v>
      </c>
      <c r="AB37" s="29">
        <v>4.2825945912227059</v>
      </c>
      <c r="AC37" s="29">
        <v>4.3105559295144555</v>
      </c>
      <c r="AD37" s="29">
        <v>4.3347601218451324</v>
      </c>
      <c r="AE37" s="29">
        <v>4.3555386975319186</v>
      </c>
      <c r="AF37" s="29">
        <v>4.3732063116879836</v>
      </c>
      <c r="AG37" s="29">
        <v>4.3880623824102338</v>
      </c>
      <c r="AH37" s="29">
        <v>4.4003853562132855</v>
      </c>
      <c r="AI37" s="29">
        <v>4.4104295078465272</v>
      </c>
      <c r="AJ37" s="29">
        <v>4.4184279819623926</v>
      </c>
      <c r="AK37" s="29">
        <v>4.4245957278520542</v>
      </c>
      <c r="AL37" s="29">
        <v>4.429131708850611</v>
      </c>
      <c r="AM37" s="29">
        <v>4.4322178651728645</v>
      </c>
      <c r="AN37" s="29">
        <v>4.4340178840462565</v>
      </c>
      <c r="AO37" s="29">
        <v>4.4346795673015489</v>
      </c>
      <c r="AP37" s="29">
        <v>4.434337255896577</v>
      </c>
      <c r="AQ37" s="29">
        <v>4.4331134829747603</v>
      </c>
      <c r="AR37" s="29">
        <v>4.4311202845703823</v>
      </c>
      <c r="AS37" s="29">
        <v>4.4284596051838072</v>
      </c>
      <c r="AT37" s="29">
        <v>4.4252235518184468</v>
      </c>
      <c r="AU37" s="29">
        <v>4.4214952810391885</v>
      </c>
      <c r="AV37" s="29">
        <v>4.4173488421909513</v>
      </c>
      <c r="AW37" s="29">
        <v>4.4128489457103113</v>
      </c>
      <c r="AX37" s="29">
        <v>4.4080517987274721</v>
      </c>
      <c r="AY37" s="29">
        <v>4.4030059553966812</v>
      </c>
    </row>
    <row r="38" spans="1:51" x14ac:dyDescent="0.2">
      <c r="A38" s="125">
        <v>40128</v>
      </c>
      <c r="B38" s="29">
        <v>0.42268325159660008</v>
      </c>
      <c r="C38" s="29">
        <v>0.61498583281596242</v>
      </c>
      <c r="D38" s="29">
        <v>0.96241611410267758</v>
      </c>
      <c r="E38" s="29">
        <v>1.3274769632795775</v>
      </c>
      <c r="F38" s="29">
        <v>1.6604363465471415</v>
      </c>
      <c r="G38" s="29">
        <v>1.9527299342395465</v>
      </c>
      <c r="H38" s="29">
        <v>2.2084774856998384</v>
      </c>
      <c r="I38" s="29">
        <v>2.4339054650702034</v>
      </c>
      <c r="J38" s="29">
        <v>2.6344141953534077</v>
      </c>
      <c r="K38" s="29">
        <v>2.8141593406156633</v>
      </c>
      <c r="L38" s="29">
        <v>2.9763220591090853</v>
      </c>
      <c r="M38" s="29">
        <v>3.1233421077562991</v>
      </c>
      <c r="N38" s="29">
        <v>3.2571203369679429</v>
      </c>
      <c r="O38" s="29">
        <v>3.3791443395553773</v>
      </c>
      <c r="P38" s="29">
        <v>3.4905865928639965</v>
      </c>
      <c r="Q38" s="29">
        <v>3.5923923317938464</v>
      </c>
      <c r="R38" s="29">
        <v>3.6853404159232728</v>
      </c>
      <c r="S38" s="29">
        <v>3.7700864393053317</v>
      </c>
      <c r="T38" s="29">
        <v>3.8471943512865616</v>
      </c>
      <c r="U38" s="29">
        <v>3.9171610567159205</v>
      </c>
      <c r="V38" s="29">
        <v>3.9804425801108052</v>
      </c>
      <c r="W38" s="29">
        <v>4.0374700057816844</v>
      </c>
      <c r="X38" s="29">
        <v>4.0886557872295342</v>
      </c>
      <c r="Y38" s="29">
        <v>4.1343997034379649</v>
      </c>
      <c r="Z38" s="29">
        <v>4.1750931309700023</v>
      </c>
      <c r="AA38" s="29">
        <v>4.2111194916083106</v>
      </c>
      <c r="AB38" s="29">
        <v>4.2428440514846057</v>
      </c>
      <c r="AC38" s="29">
        <v>4.2706089985633024</v>
      </c>
      <c r="AD38" s="29">
        <v>4.2947369683826642</v>
      </c>
      <c r="AE38" s="29">
        <v>4.3155343027924991</v>
      </c>
      <c r="AF38" s="29">
        <v>4.3332936779159699</v>
      </c>
      <c r="AG38" s="29">
        <v>4.3482953045992172</v>
      </c>
      <c r="AH38" s="29">
        <v>4.3608011778343396</v>
      </c>
      <c r="AI38" s="29">
        <v>4.3710517145746559</v>
      </c>
      <c r="AJ38" s="29">
        <v>4.3792684339258647</v>
      </c>
      <c r="AK38" s="29">
        <v>4.3856565818471047</v>
      </c>
      <c r="AL38" s="29">
        <v>4.3904070923703928</v>
      </c>
      <c r="AM38" s="29">
        <v>4.3936954260187164</v>
      </c>
      <c r="AN38" s="29">
        <v>4.3956802022986237</v>
      </c>
      <c r="AO38" s="29">
        <v>4.3965053467645419</v>
      </c>
      <c r="AP38" s="29">
        <v>4.3963023256571594</v>
      </c>
      <c r="AQ38" s="29">
        <v>4.3951916758148082</v>
      </c>
      <c r="AR38" s="29">
        <v>4.3932842090774935</v>
      </c>
      <c r="AS38" s="29">
        <v>4.390681263558748</v>
      </c>
      <c r="AT38" s="29">
        <v>4.3874748044354268</v>
      </c>
      <c r="AU38" s="29">
        <v>4.383748247535503</v>
      </c>
      <c r="AV38" s="29">
        <v>4.3795762093291568</v>
      </c>
      <c r="AW38" s="29">
        <v>4.3750241745581544</v>
      </c>
      <c r="AX38" s="29">
        <v>4.3701493019308328</v>
      </c>
      <c r="AY38" s="29">
        <v>4.3650012567250647</v>
      </c>
    </row>
    <row r="39" spans="1:51" x14ac:dyDescent="0.2">
      <c r="A39" s="125">
        <v>40127</v>
      </c>
      <c r="B39" s="29">
        <v>0.44037988400581024</v>
      </c>
      <c r="C39" s="29">
        <v>0.65182313097812816</v>
      </c>
      <c r="D39" s="29">
        <v>1.0129974457301913</v>
      </c>
      <c r="E39" s="29">
        <v>1.3864221814427717</v>
      </c>
      <c r="F39" s="29">
        <v>1.723482749850459</v>
      </c>
      <c r="G39" s="29">
        <v>2.0167729296810046</v>
      </c>
      <c r="H39" s="29">
        <v>2.2713280784766376</v>
      </c>
      <c r="I39" s="29">
        <v>2.4940883034493488</v>
      </c>
      <c r="J39" s="29">
        <v>2.691008998723682</v>
      </c>
      <c r="K39" s="29">
        <v>2.8666752339000174</v>
      </c>
      <c r="L39" s="29">
        <v>3.0245970865010818</v>
      </c>
      <c r="M39" s="29">
        <v>3.1674570194466281</v>
      </c>
      <c r="N39" s="29">
        <v>3.2973338883094572</v>
      </c>
      <c r="O39" s="29">
        <v>3.4158382435372951</v>
      </c>
      <c r="P39" s="29">
        <v>3.5242179961050057</v>
      </c>
      <c r="Q39" s="29">
        <v>3.6234511533205698</v>
      </c>
      <c r="R39" s="29">
        <v>3.7143130806028677</v>
      </c>
      <c r="S39" s="29">
        <v>3.7974282307694645</v>
      </c>
      <c r="T39" s="29">
        <v>3.8733133834533078</v>
      </c>
      <c r="U39" s="29">
        <v>3.9424098831043137</v>
      </c>
      <c r="V39" s="29">
        <v>4.005116574785001</v>
      </c>
      <c r="W39" s="29">
        <v>4.0618105640115472</v>
      </c>
      <c r="X39" s="29">
        <v>4.1128543536038213</v>
      </c>
      <c r="Y39" s="29">
        <v>4.1586030361857267</v>
      </c>
      <c r="Z39" s="29">
        <v>4.1994092373363738</v>
      </c>
      <c r="AA39" s="29">
        <v>4.2356230795011802</v>
      </c>
      <c r="AB39" s="29">
        <v>4.2675819554517895</v>
      </c>
      <c r="AC39" s="29">
        <v>4.2956051965187099</v>
      </c>
      <c r="AD39" s="29">
        <v>4.3199967567732411</v>
      </c>
      <c r="AE39" s="29">
        <v>4.34104777590401</v>
      </c>
      <c r="AF39" s="29">
        <v>4.3590386460135564</v>
      </c>
      <c r="AG39" s="29">
        <v>4.3742398156198332</v>
      </c>
      <c r="AH39" s="29">
        <v>4.3869060328869196</v>
      </c>
      <c r="AI39" s="29">
        <v>4.3972728411246678</v>
      </c>
      <c r="AJ39" s="29">
        <v>4.4055589284187642</v>
      </c>
      <c r="AK39" s="29">
        <v>4.4119684686340843</v>
      </c>
      <c r="AL39" s="29">
        <v>4.416692852931253</v>
      </c>
      <c r="AM39" s="29">
        <v>4.4199093800501679</v>
      </c>
      <c r="AN39" s="29">
        <v>4.4217797180729672</v>
      </c>
      <c r="AO39" s="29">
        <v>4.4224517367699887</v>
      </c>
      <c r="AP39" s="29">
        <v>4.4220614582706999</v>
      </c>
      <c r="AQ39" s="29">
        <v>4.4207344961766308</v>
      </c>
      <c r="AR39" s="29">
        <v>4.4185871915451562</v>
      </c>
      <c r="AS39" s="29">
        <v>4.4157266958835724</v>
      </c>
      <c r="AT39" s="29">
        <v>4.4122508971126146</v>
      </c>
      <c r="AU39" s="29">
        <v>4.4082492005353533</v>
      </c>
      <c r="AV39" s="29">
        <v>4.4038020806283837</v>
      </c>
      <c r="AW39" s="29">
        <v>4.3989805390772903</v>
      </c>
      <c r="AX39" s="29">
        <v>4.3938469204056263</v>
      </c>
      <c r="AY39" s="29">
        <v>4.3884557776904058</v>
      </c>
    </row>
    <row r="40" spans="1:51" x14ac:dyDescent="0.2">
      <c r="A40" s="125">
        <v>40126</v>
      </c>
      <c r="B40" s="29">
        <v>0.43406740833515123</v>
      </c>
      <c r="C40" s="29">
        <v>0.64845761716492545</v>
      </c>
      <c r="D40" s="29">
        <v>1.0133808210052047</v>
      </c>
      <c r="E40" s="29">
        <v>1.391084423518937</v>
      </c>
      <c r="F40" s="29">
        <v>1.732924932314559</v>
      </c>
      <c r="G40" s="29">
        <v>2.0311789836884371</v>
      </c>
      <c r="H40" s="29">
        <v>2.2905955061705803</v>
      </c>
      <c r="I40" s="29">
        <v>2.5179432745933648</v>
      </c>
      <c r="J40" s="29">
        <v>2.7190904304954984</v>
      </c>
      <c r="K40" s="29">
        <v>2.8985836221944341</v>
      </c>
      <c r="L40" s="29">
        <v>3.0599269823861159</v>
      </c>
      <c r="M40" s="29">
        <v>3.2058151640289787</v>
      </c>
      <c r="N40" s="29">
        <v>3.3383499571480679</v>
      </c>
      <c r="O40" s="29">
        <v>3.4591709147274368</v>
      </c>
      <c r="P40" s="29">
        <v>3.5695580457905702</v>
      </c>
      <c r="Q40" s="29">
        <v>3.6705234976423045</v>
      </c>
      <c r="R40" s="29">
        <v>3.762878289324703</v>
      </c>
      <c r="S40" s="29">
        <v>3.8472836943145947</v>
      </c>
      <c r="T40" s="29">
        <v>3.924292263771175</v>
      </c>
      <c r="U40" s="29">
        <v>3.9943790380548863</v>
      </c>
      <c r="V40" s="29">
        <v>4.0579741024429454</v>
      </c>
      <c r="W40" s="29">
        <v>4.1154814485838962</v>
      </c>
      <c r="X40" s="29">
        <v>4.1672852791627601</v>
      </c>
      <c r="Y40" s="29">
        <v>4.2137562633396612</v>
      </c>
      <c r="Z40" s="29">
        <v>4.2552556573918352</v>
      </c>
      <c r="AA40" s="29">
        <v>4.292135853863865</v>
      </c>
      <c r="AB40" s="29">
        <v>4.3247328292280809</v>
      </c>
      <c r="AC40" s="29">
        <v>4.3533625213754021</v>
      </c>
      <c r="AD40" s="29">
        <v>4.3783239073890643</v>
      </c>
      <c r="AE40" s="29">
        <v>4.3999018303458843</v>
      </c>
      <c r="AF40" s="29">
        <v>4.4183692789696245</v>
      </c>
      <c r="AG40" s="29">
        <v>4.4339885310168921</v>
      </c>
      <c r="AH40" s="29">
        <v>4.4470068029417558</v>
      </c>
      <c r="AI40" s="29">
        <v>4.4576536260679376</v>
      </c>
      <c r="AJ40" s="29">
        <v>4.4661430395151882</v>
      </c>
      <c r="AK40" s="29">
        <v>4.4726757418942835</v>
      </c>
      <c r="AL40" s="29">
        <v>4.4774406968536296</v>
      </c>
      <c r="AM40" s="29">
        <v>4.4806140672037476</v>
      </c>
      <c r="AN40" s="29">
        <v>4.4823579068332702</v>
      </c>
      <c r="AO40" s="29">
        <v>4.4828218680175489</v>
      </c>
      <c r="AP40" s="29">
        <v>4.4821450168332611</v>
      </c>
      <c r="AQ40" s="29">
        <v>4.4804571263548336</v>
      </c>
      <c r="AR40" s="29">
        <v>4.4778796882703071</v>
      </c>
      <c r="AS40" s="29">
        <v>4.4745259379263365</v>
      </c>
      <c r="AT40" s="29">
        <v>4.4705007259017906</v>
      </c>
      <c r="AU40" s="29">
        <v>4.4659011883873072</v>
      </c>
      <c r="AV40" s="29">
        <v>4.4608159591793548</v>
      </c>
      <c r="AW40" s="29">
        <v>4.4553242807467051</v>
      </c>
      <c r="AX40" s="29">
        <v>4.4494967777070196</v>
      </c>
      <c r="AY40" s="29">
        <v>4.4433963186106693</v>
      </c>
    </row>
    <row r="41" spans="1:51" x14ac:dyDescent="0.2">
      <c r="A41" s="125">
        <v>40123</v>
      </c>
      <c r="B41" s="29">
        <v>0.44061140915301367</v>
      </c>
      <c r="C41" s="29">
        <v>0.68395064803048311</v>
      </c>
      <c r="D41" s="29">
        <v>1.0686492164602033</v>
      </c>
      <c r="E41" s="29">
        <v>1.4552902173338544</v>
      </c>
      <c r="F41" s="29">
        <v>1.8004337859209567</v>
      </c>
      <c r="G41" s="29">
        <v>2.0991984692587016</v>
      </c>
      <c r="H41" s="29">
        <v>2.3576803146154233</v>
      </c>
      <c r="I41" s="29">
        <v>2.5833218384628145</v>
      </c>
      <c r="J41" s="29">
        <v>2.7823539867784119</v>
      </c>
      <c r="K41" s="29">
        <v>2.959532592049837</v>
      </c>
      <c r="L41" s="29">
        <v>3.1184914443106511</v>
      </c>
      <c r="M41" s="29">
        <v>3.2620082427192432</v>
      </c>
      <c r="N41" s="29">
        <v>3.392241218436375</v>
      </c>
      <c r="O41" s="29">
        <v>3.5108713122355044</v>
      </c>
      <c r="P41" s="29">
        <v>3.6192086856245562</v>
      </c>
      <c r="Q41" s="29">
        <v>3.7182855354652764</v>
      </c>
      <c r="R41" s="29">
        <v>3.8089243621961582</v>
      </c>
      <c r="S41" s="29">
        <v>3.8917912057125892</v>
      </c>
      <c r="T41" s="29">
        <v>3.9674376321559763</v>
      </c>
      <c r="U41" s="29">
        <v>4.0363328565715522</v>
      </c>
      <c r="V41" s="29">
        <v>4.0988968890712769</v>
      </c>
      <c r="W41" s="29">
        <v>4.1555203876045672</v>
      </c>
      <c r="X41" s="29">
        <v>4.2065719791473342</v>
      </c>
      <c r="Y41" s="29">
        <v>4.2524058502776887</v>
      </c>
      <c r="Z41" s="29">
        <v>4.2933668005517207</v>
      </c>
      <c r="AA41" s="29">
        <v>4.3297911146251522</v>
      </c>
      <c r="AB41" s="29">
        <v>4.3619996874412834</v>
      </c>
      <c r="AC41" s="29">
        <v>4.3902946600631481</v>
      </c>
      <c r="AD41" s="29">
        <v>4.4149622950331491</v>
      </c>
      <c r="AE41" s="29">
        <v>4.4362756227931657</v>
      </c>
      <c r="AF41" s="29">
        <v>4.4544965758770996</v>
      </c>
      <c r="AG41" s="29">
        <v>4.4698770953082541</v>
      </c>
      <c r="AH41" s="29">
        <v>4.4826552734322167</v>
      </c>
      <c r="AI41" s="29">
        <v>4.4930529868230398</v>
      </c>
      <c r="AJ41" s="29">
        <v>4.5012779040875968</v>
      </c>
      <c r="AK41" s="29">
        <v>4.5075254591943485</v>
      </c>
      <c r="AL41" s="29">
        <v>4.511980332239415</v>
      </c>
      <c r="AM41" s="29">
        <v>4.5148155423302256</v>
      </c>
      <c r="AN41" s="29">
        <v>4.5161912818214072</v>
      </c>
      <c r="AO41" s="29">
        <v>4.5162563964024631</v>
      </c>
      <c r="AP41" s="29">
        <v>4.5151499664494326</v>
      </c>
      <c r="AQ41" s="29">
        <v>4.5130024913711475</v>
      </c>
      <c r="AR41" s="29">
        <v>4.5099368195960032</v>
      </c>
      <c r="AS41" s="29">
        <v>4.5060681022819207</v>
      </c>
      <c r="AT41" s="29">
        <v>4.5015035905802394</v>
      </c>
      <c r="AU41" s="29">
        <v>4.4963432497545615</v>
      </c>
      <c r="AV41" s="29">
        <v>4.490678892793472</v>
      </c>
      <c r="AW41" s="29">
        <v>4.484593197117154</v>
      </c>
      <c r="AX41" s="29">
        <v>4.4781604429628228</v>
      </c>
      <c r="AY41" s="29">
        <v>4.4714473531010537</v>
      </c>
    </row>
    <row r="42" spans="1:51" x14ac:dyDescent="0.2">
      <c r="A42" s="125">
        <v>40122</v>
      </c>
      <c r="B42" s="29">
        <v>0.43913648499229851</v>
      </c>
      <c r="C42" s="29">
        <v>0.71087154219829385</v>
      </c>
      <c r="D42" s="29">
        <v>1.1170940737363528</v>
      </c>
      <c r="E42" s="29">
        <v>1.5090880672862999</v>
      </c>
      <c r="F42" s="29">
        <v>1.8502618458892719</v>
      </c>
      <c r="G42" s="29">
        <v>2.1409547795206647</v>
      </c>
      <c r="H42" s="29">
        <v>2.3899232835693991</v>
      </c>
      <c r="I42" s="29">
        <v>2.6058920349767769</v>
      </c>
      <c r="J42" s="29">
        <v>2.7957171900066546</v>
      </c>
      <c r="K42" s="29">
        <v>2.9644560164574223</v>
      </c>
      <c r="L42" s="29">
        <v>3.1158801185716993</v>
      </c>
      <c r="M42" s="29">
        <v>3.25281887454025</v>
      </c>
      <c r="N42" s="29">
        <v>3.3774334489751543</v>
      </c>
      <c r="O42" s="29">
        <v>3.4913738671255463</v>
      </c>
      <c r="P42" s="29">
        <v>3.5958981560305383</v>
      </c>
      <c r="Q42" s="29">
        <v>3.6919720034676846</v>
      </c>
      <c r="R42" s="29">
        <v>3.780341389750288</v>
      </c>
      <c r="S42" s="29">
        <v>3.8615909198258223</v>
      </c>
      <c r="T42" s="29">
        <v>3.9361903402772116</v>
      </c>
      <c r="U42" s="29">
        <v>4.0045288845899822</v>
      </c>
      <c r="V42" s="29">
        <v>4.0669512015847076</v>
      </c>
      <c r="W42" s="29">
        <v>4.123779413856699</v>
      </c>
      <c r="X42" s="29">
        <v>4.1753199457445422</v>
      </c>
      <c r="Y42" s="29">
        <v>4.2218711627301388</v>
      </c>
      <c r="Z42" s="29">
        <v>4.263728057375638</v>
      </c>
      <c r="AA42" s="29">
        <v>4.301182179145302</v>
      </c>
      <c r="AB42" s="29">
        <v>4.3345157412318747</v>
      </c>
      <c r="AC42" s="29">
        <v>4.3639984025223004</v>
      </c>
      <c r="AD42" s="29">
        <v>4.3898891303916736</v>
      </c>
      <c r="AE42" s="29">
        <v>4.4124379826218778</v>
      </c>
      <c r="AF42" s="29">
        <v>4.4318875444269885</v>
      </c>
      <c r="AG42" s="29">
        <v>4.4484735781285085</v>
      </c>
      <c r="AH42" s="29">
        <v>4.4624214141348597</v>
      </c>
      <c r="AI42" s="29">
        <v>4.4739435383325912</v>
      </c>
      <c r="AJ42" s="29">
        <v>4.4832411359776856</v>
      </c>
      <c r="AK42" s="29">
        <v>4.4905056612275693</v>
      </c>
      <c r="AL42" s="29">
        <v>4.4959199772279463</v>
      </c>
      <c r="AM42" s="29">
        <v>4.4996570104324478</v>
      </c>
      <c r="AN42" s="29">
        <v>4.5018780777733092</v>
      </c>
      <c r="AO42" s="29">
        <v>4.5027341071165079</v>
      </c>
      <c r="AP42" s="29">
        <v>4.5023670357727124</v>
      </c>
      <c r="AQ42" s="29">
        <v>4.5009108959988211</v>
      </c>
      <c r="AR42" s="29">
        <v>4.4984926619655177</v>
      </c>
      <c r="AS42" s="29">
        <v>4.4952320256955796</v>
      </c>
      <c r="AT42" s="29">
        <v>4.4912409774999613</v>
      </c>
      <c r="AU42" s="29">
        <v>4.4866243678637652</v>
      </c>
      <c r="AV42" s="29">
        <v>4.4814788675901625</v>
      </c>
      <c r="AW42" s="29">
        <v>4.4758917379338206</v>
      </c>
      <c r="AX42" s="29">
        <v>4.4699415602012325</v>
      </c>
      <c r="AY42" s="29">
        <v>4.4636991037397733</v>
      </c>
    </row>
    <row r="43" spans="1:51" x14ac:dyDescent="0.2">
      <c r="A43" s="125">
        <v>40121</v>
      </c>
      <c r="B43" s="29">
        <v>0.44098083425529133</v>
      </c>
      <c r="C43" s="29">
        <v>0.71334257316256999</v>
      </c>
      <c r="D43" s="29">
        <v>1.1161952212479871</v>
      </c>
      <c r="E43" s="29">
        <v>1.502654793273867</v>
      </c>
      <c r="F43" s="29">
        <v>1.837475238844366</v>
      </c>
      <c r="G43" s="29">
        <v>2.1215236495825462</v>
      </c>
      <c r="H43" s="29">
        <v>2.3638028148273214</v>
      </c>
      <c r="I43" s="29">
        <v>2.5732194330605895</v>
      </c>
      <c r="J43" s="29">
        <v>2.7567948849620501</v>
      </c>
      <c r="K43" s="29">
        <v>2.9197344695608232</v>
      </c>
      <c r="L43" s="29">
        <v>3.0659293028339523</v>
      </c>
      <c r="M43" s="29">
        <v>3.1982870157288361</v>
      </c>
      <c r="N43" s="29">
        <v>3.3190069777583213</v>
      </c>
      <c r="O43" s="29">
        <v>3.4297416526750562</v>
      </c>
      <c r="P43" s="29">
        <v>3.5317260508625052</v>
      </c>
      <c r="Q43" s="29">
        <v>3.6258871115144093</v>
      </c>
      <c r="R43" s="29">
        <v>3.712922052059449</v>
      </c>
      <c r="S43" s="29">
        <v>3.7933610860063283</v>
      </c>
      <c r="T43" s="29">
        <v>3.8676175904717756</v>
      </c>
      <c r="U43" s="29">
        <v>3.9360242796981488</v>
      </c>
      <c r="V43" s="29">
        <v>3.9988706589638374</v>
      </c>
      <c r="W43" s="29">
        <v>4.0564268640296772</v>
      </c>
      <c r="X43" s="29">
        <v>4.1089508578343619</v>
      </c>
      <c r="Y43" s="29">
        <v>4.1566968497068153</v>
      </c>
      <c r="Z43" s="29">
        <v>4.1999196434860329</v>
      </c>
      <c r="AA43" s="29">
        <v>4.238873397983256</v>
      </c>
      <c r="AB43" s="29">
        <v>4.2738073196643702</v>
      </c>
      <c r="AC43" s="29">
        <v>4.3049632700167466</v>
      </c>
      <c r="AD43" s="29">
        <v>4.3325768259520325</v>
      </c>
      <c r="AE43" s="29">
        <v>4.3568783272354477</v>
      </c>
      <c r="AF43" s="29">
        <v>4.3780937211834141</v>
      </c>
      <c r="AG43" s="29">
        <v>4.3964448097251179</v>
      </c>
      <c r="AH43" s="29">
        <v>4.4121458779780314</v>
      </c>
      <c r="AI43" s="29">
        <v>4.4254013585628638</v>
      </c>
      <c r="AJ43" s="29">
        <v>4.4364069810735556</v>
      </c>
      <c r="AK43" s="29">
        <v>4.4453509808309875</v>
      </c>
      <c r="AL43" s="29">
        <v>4.4524149058469495</v>
      </c>
      <c r="AM43" s="29">
        <v>4.4577715339917949</v>
      </c>
      <c r="AN43" s="29">
        <v>4.4615824299970273</v>
      </c>
      <c r="AO43" s="29">
        <v>4.4639990758394976</v>
      </c>
      <c r="AP43" s="29">
        <v>4.4651642789881683</v>
      </c>
      <c r="AQ43" s="29">
        <v>4.4652132260356989</v>
      </c>
      <c r="AR43" s="29">
        <v>4.4642742895474834</v>
      </c>
      <c r="AS43" s="29">
        <v>4.462468656411775</v>
      </c>
      <c r="AT43" s="29">
        <v>4.4599097375879975</v>
      </c>
      <c r="AU43" s="29">
        <v>4.456703718889119</v>
      </c>
      <c r="AV43" s="29">
        <v>4.4529485244177005</v>
      </c>
      <c r="AW43" s="29">
        <v>4.4487325635137278</v>
      </c>
      <c r="AX43" s="29">
        <v>4.4441354639816923</v>
      </c>
      <c r="AY43" s="29">
        <v>4.4392289502364699</v>
      </c>
    </row>
    <row r="44" spans="1:51" x14ac:dyDescent="0.2">
      <c r="A44" s="125">
        <v>40120</v>
      </c>
      <c r="B44" s="29">
        <v>0.44128916680881891</v>
      </c>
      <c r="C44" s="29">
        <v>0.70974190472499654</v>
      </c>
      <c r="D44" s="29">
        <v>1.1069365056041882</v>
      </c>
      <c r="E44" s="29">
        <v>1.4861274248609748</v>
      </c>
      <c r="F44" s="29">
        <v>1.81321145413249</v>
      </c>
      <c r="G44" s="29">
        <v>2.0898843940732252</v>
      </c>
      <c r="H44" s="29">
        <v>2.3255759985837048</v>
      </c>
      <c r="I44" s="29">
        <v>2.5293398881961227</v>
      </c>
      <c r="J44" s="29">
        <v>2.708194425424244</v>
      </c>
      <c r="K44" s="29">
        <v>2.8672742529003523</v>
      </c>
      <c r="L44" s="29">
        <v>3.0103743095410391</v>
      </c>
      <c r="M44" s="29">
        <v>3.1402985033650279</v>
      </c>
      <c r="N44" s="29">
        <v>3.2591395311366282</v>
      </c>
      <c r="O44" s="29">
        <v>3.3684451016449732</v>
      </c>
      <c r="P44" s="29">
        <v>3.4693508851730659</v>
      </c>
      <c r="Q44" s="29">
        <v>3.562694204343221</v>
      </c>
      <c r="R44" s="29">
        <v>3.6490944650617947</v>
      </c>
      <c r="S44" s="29">
        <v>3.7290175013490319</v>
      </c>
      <c r="T44" s="29">
        <v>3.8028253091164608</v>
      </c>
      <c r="U44" s="29">
        <v>3.8708102664027693</v>
      </c>
      <c r="V44" s="29">
        <v>3.9332312336377719</v>
      </c>
      <c r="W44" s="29">
        <v>3.9903371294813073</v>
      </c>
      <c r="X44" s="29">
        <v>4.042372968794564</v>
      </c>
      <c r="Y44" s="29">
        <v>4.0895871049415797</v>
      </c>
      <c r="Z44" s="29">
        <v>4.1322357748704546</v>
      </c>
      <c r="AA44" s="29">
        <v>4.1705817351785992</v>
      </c>
      <c r="AB44" s="29">
        <v>4.2048860308435865</v>
      </c>
      <c r="AC44" s="29">
        <v>4.2354028383789819</v>
      </c>
      <c r="AD44" s="29">
        <v>4.2623803006859404</v>
      </c>
      <c r="AE44" s="29">
        <v>4.2860615326552844</v>
      </c>
      <c r="AF44" s="29">
        <v>4.3066854321337749</v>
      </c>
      <c r="AG44" s="29">
        <v>4.3244867366596464</v>
      </c>
      <c r="AH44" s="29">
        <v>4.3396910845784769</v>
      </c>
      <c r="AI44" s="29">
        <v>4.3525115034120212</v>
      </c>
      <c r="AJ44" s="29">
        <v>4.3631498416471093</v>
      </c>
      <c r="AK44" s="29">
        <v>4.3717983213793836</v>
      </c>
      <c r="AL44" s="29">
        <v>4.3786406289368189</v>
      </c>
      <c r="AM44" s="29">
        <v>4.3838499587836397</v>
      </c>
      <c r="AN44" s="29">
        <v>4.3875866141375646</v>
      </c>
      <c r="AO44" s="29">
        <v>4.3899994403557034</v>
      </c>
      <c r="AP44" s="29">
        <v>4.3912275518375568</v>
      </c>
      <c r="AQ44" s="29">
        <v>4.3914015297155213</v>
      </c>
      <c r="AR44" s="29">
        <v>4.3906443512332007</v>
      </c>
      <c r="AS44" s="29">
        <v>4.3890713296948656</v>
      </c>
      <c r="AT44" s="29">
        <v>4.3867898327509627</v>
      </c>
      <c r="AU44" s="29">
        <v>4.3838999029884524</v>
      </c>
      <c r="AV44" s="29">
        <v>4.3804935282181514</v>
      </c>
      <c r="AW44" s="29">
        <v>4.3766536925217165</v>
      </c>
      <c r="AX44" s="29">
        <v>4.3724550908707736</v>
      </c>
      <c r="AY44" s="29">
        <v>4.3679649580295745</v>
      </c>
    </row>
    <row r="45" spans="1:51" x14ac:dyDescent="0.2">
      <c r="A45" s="125">
        <v>40119</v>
      </c>
      <c r="B45" s="29">
        <v>0.44630651084024592</v>
      </c>
      <c r="C45" s="29">
        <v>0.71788934385114012</v>
      </c>
      <c r="D45" s="29">
        <v>1.107725140163512</v>
      </c>
      <c r="E45" s="29">
        <v>1.4761011246129301</v>
      </c>
      <c r="F45" s="29">
        <v>1.7930557614492131</v>
      </c>
      <c r="G45" s="29">
        <v>2.061313500330813</v>
      </c>
      <c r="H45" s="29">
        <v>2.2902437290385911</v>
      </c>
      <c r="I45" s="29">
        <v>2.4886041379919273</v>
      </c>
      <c r="J45" s="29">
        <v>2.6631183255360282</v>
      </c>
      <c r="K45" s="29">
        <v>2.8186851679976153</v>
      </c>
      <c r="L45" s="29">
        <v>2.9589269414252963</v>
      </c>
      <c r="M45" s="29">
        <v>3.0865247635727839</v>
      </c>
      <c r="N45" s="29">
        <v>3.2034815947108246</v>
      </c>
      <c r="O45" s="29">
        <v>3.3112763374763712</v>
      </c>
      <c r="P45" s="29">
        <v>3.4109846478741113</v>
      </c>
      <c r="Q45" s="29">
        <v>3.5033874867435735</v>
      </c>
      <c r="R45" s="29">
        <v>3.5890503095650872</v>
      </c>
      <c r="S45" s="29">
        <v>3.6683894918968574</v>
      </c>
      <c r="T45" s="29">
        <v>3.7417238145914293</v>
      </c>
      <c r="U45" s="29">
        <v>3.8093087725932016</v>
      </c>
      <c r="V45" s="29">
        <v>3.8713728576320974</v>
      </c>
      <c r="W45" s="29">
        <v>3.9281419677106508</v>
      </c>
      <c r="X45" s="29">
        <v>3.9798448512159283</v>
      </c>
      <c r="Y45" s="29">
        <v>4.0267195505620057</v>
      </c>
      <c r="Z45" s="29">
        <v>4.069017961066975</v>
      </c>
      <c r="AA45" s="29">
        <v>4.1070041272703683</v>
      </c>
      <c r="AB45" s="29">
        <v>4.140943137208609</v>
      </c>
      <c r="AC45" s="29">
        <v>4.1710938836686946</v>
      </c>
      <c r="AD45" s="29">
        <v>4.1977096734067496</v>
      </c>
      <c r="AE45" s="29">
        <v>4.2210391581531814</v>
      </c>
      <c r="AF45" s="29">
        <v>4.2413270854209992</v>
      </c>
      <c r="AG45" s="29">
        <v>4.2588142222806926</v>
      </c>
      <c r="AH45" s="29">
        <v>4.2737315113908849</v>
      </c>
      <c r="AI45" s="29">
        <v>4.2862958335222059</v>
      </c>
      <c r="AJ45" s="29">
        <v>4.2967115759305905</v>
      </c>
      <c r="AK45" s="29">
        <v>4.3051723675676543</v>
      </c>
      <c r="AL45" s="29">
        <v>4.3118623328516748</v>
      </c>
      <c r="AM45" s="29">
        <v>4.3169543614600006</v>
      </c>
      <c r="AN45" s="29">
        <v>4.320607882201287</v>
      </c>
      <c r="AO45" s="29">
        <v>4.3229703959317805</v>
      </c>
      <c r="AP45" s="29">
        <v>4.3241792957558989</v>
      </c>
      <c r="AQ45" s="29">
        <v>4.3243631145158155</v>
      </c>
      <c r="AR45" s="29">
        <v>4.3236424977464871</v>
      </c>
      <c r="AS45" s="29">
        <v>4.3221302428618129</v>
      </c>
      <c r="AT45" s="29">
        <v>4.3199311075016595</v>
      </c>
      <c r="AU45" s="29">
        <v>4.3171424564491891</v>
      </c>
      <c r="AV45" s="29">
        <v>4.3138536515930515</v>
      </c>
      <c r="AW45" s="29">
        <v>4.3101452109912675</v>
      </c>
      <c r="AX45" s="29">
        <v>4.3060895172023921</v>
      </c>
      <c r="AY45" s="29">
        <v>4.3017516308255317</v>
      </c>
    </row>
    <row r="46" spans="1:51" x14ac:dyDescent="0.2">
      <c r="A46" s="125">
        <v>40116</v>
      </c>
      <c r="B46" s="29">
        <v>0.43383239250636541</v>
      </c>
      <c r="C46" s="29">
        <v>0.6872776570277136</v>
      </c>
      <c r="D46" s="29">
        <v>1.064628828361279</v>
      </c>
      <c r="E46" s="29">
        <v>1.4262375000111525</v>
      </c>
      <c r="F46" s="29">
        <v>1.7398223996726725</v>
      </c>
      <c r="G46" s="29">
        <v>2.0066219709038018</v>
      </c>
      <c r="H46" s="29">
        <v>2.2352405592019209</v>
      </c>
      <c r="I46" s="29">
        <v>2.4340189621911739</v>
      </c>
      <c r="J46" s="29">
        <v>2.6094280515382833</v>
      </c>
      <c r="K46" s="29">
        <v>2.7661986339277593</v>
      </c>
      <c r="L46" s="29">
        <v>2.9078305218596046</v>
      </c>
      <c r="M46" s="29">
        <v>3.0369102822341865</v>
      </c>
      <c r="N46" s="29">
        <v>3.1553637541257618</v>
      </c>
      <c r="O46" s="29">
        <v>3.2646070323019147</v>
      </c>
      <c r="P46" s="29">
        <v>3.365665397495623</v>
      </c>
      <c r="Q46" s="29">
        <v>3.459282294456111</v>
      </c>
      <c r="R46" s="29">
        <v>3.5459982481830772</v>
      </c>
      <c r="S46" s="29">
        <v>3.626216934109133</v>
      </c>
      <c r="T46" s="29">
        <v>3.700254467418628</v>
      </c>
      <c r="U46" s="29">
        <v>3.7683711736445922</v>
      </c>
      <c r="V46" s="29">
        <v>3.8308053734993193</v>
      </c>
      <c r="W46" s="29">
        <v>3.8877964531073235</v>
      </c>
      <c r="X46" s="29">
        <v>3.9395895242282486</v>
      </c>
      <c r="Y46" s="29">
        <v>3.9864404485161633</v>
      </c>
      <c r="Z46" s="29">
        <v>4.0286196819598858</v>
      </c>
      <c r="AA46" s="29">
        <v>4.0664104526515974</v>
      </c>
      <c r="AB46" s="29">
        <v>4.1000961121183552</v>
      </c>
      <c r="AC46" s="29">
        <v>4.1299518288891628</v>
      </c>
      <c r="AD46" s="29">
        <v>4.15624545089325</v>
      </c>
      <c r="AE46" s="29">
        <v>4.1792387255600314</v>
      </c>
      <c r="AF46" s="29">
        <v>4.199188283769228</v>
      </c>
      <c r="AG46" s="29">
        <v>4.2163456981567951</v>
      </c>
      <c r="AH46" s="29">
        <v>4.2309511764814092</v>
      </c>
      <c r="AI46" s="29">
        <v>4.2432289233933282</v>
      </c>
      <c r="AJ46" s="29">
        <v>4.2533889293588443</v>
      </c>
      <c r="AK46" s="29">
        <v>4.2616289448525002</v>
      </c>
      <c r="AL46" s="29">
        <v>4.2681359378745398</v>
      </c>
      <c r="AM46" s="29">
        <v>4.2730845333306799</v>
      </c>
      <c r="AN46" s="29">
        <v>4.2766348894291566</v>
      </c>
      <c r="AO46" s="29">
        <v>4.2789343925266232</v>
      </c>
      <c r="AP46" s="29">
        <v>4.2801196449193419</v>
      </c>
      <c r="AQ46" s="29">
        <v>4.2803178014490806</v>
      </c>
      <c r="AR46" s="29">
        <v>4.2796476150786722</v>
      </c>
      <c r="AS46" s="29">
        <v>4.2782195856746403</v>
      </c>
      <c r="AT46" s="29">
        <v>4.2761358648006569</v>
      </c>
      <c r="AU46" s="29">
        <v>4.2734909493309194</v>
      </c>
      <c r="AV46" s="29">
        <v>4.270371202388052</v>
      </c>
      <c r="AW46" s="29">
        <v>4.2668541311002208</v>
      </c>
      <c r="AX46" s="29">
        <v>4.2630091055795258</v>
      </c>
      <c r="AY46" s="29">
        <v>4.2588981726119695</v>
      </c>
    </row>
    <row r="47" spans="1:51" x14ac:dyDescent="0.2">
      <c r="A47" s="125">
        <v>40115</v>
      </c>
      <c r="B47" s="29">
        <v>0.44067842299962956</v>
      </c>
      <c r="C47" s="29">
        <v>0.70080317819635751</v>
      </c>
      <c r="D47" s="29">
        <v>1.084549175012919</v>
      </c>
      <c r="E47" s="29">
        <v>1.4505318120787771</v>
      </c>
      <c r="F47" s="29">
        <v>1.767274029720441</v>
      </c>
      <c r="G47" s="29">
        <v>2.0365770278058259</v>
      </c>
      <c r="H47" s="29">
        <v>2.2672855020098197</v>
      </c>
      <c r="I47" s="29">
        <v>2.4678523523510165</v>
      </c>
      <c r="J47" s="29">
        <v>2.6448011435608327</v>
      </c>
      <c r="K47" s="29">
        <v>2.802882752964178</v>
      </c>
      <c r="L47" s="29">
        <v>2.9455988365298129</v>
      </c>
      <c r="M47" s="29">
        <v>3.0755350756360471</v>
      </c>
      <c r="N47" s="29">
        <v>3.1946164094113891</v>
      </c>
      <c r="O47" s="29">
        <v>3.3042631027005127</v>
      </c>
      <c r="P47" s="29">
        <v>3.4055076431028564</v>
      </c>
      <c r="Q47" s="29">
        <v>3.4991042545332576</v>
      </c>
      <c r="R47" s="29">
        <v>3.5856075858554455</v>
      </c>
      <c r="S47" s="29">
        <v>3.6654374490826314</v>
      </c>
      <c r="T47" s="29">
        <v>3.7389280359546051</v>
      </c>
      <c r="U47" s="29">
        <v>3.8063594277378785</v>
      </c>
      <c r="V47" s="29">
        <v>3.8679892985642335</v>
      </c>
      <c r="W47" s="29">
        <v>3.9240763604076956</v>
      </c>
      <c r="X47" s="29">
        <v>3.9748858561146601</v>
      </c>
      <c r="Y47" s="29">
        <v>4.0206937234296669</v>
      </c>
      <c r="Z47" s="29">
        <v>4.0617909125796334</v>
      </c>
      <c r="AA47" s="29">
        <v>4.0984826192726613</v>
      </c>
      <c r="AB47" s="29">
        <v>4.131073437270393</v>
      </c>
      <c r="AC47" s="29">
        <v>4.1598571491794178</v>
      </c>
      <c r="AD47" s="29">
        <v>4.1851178715454704</v>
      </c>
      <c r="AE47" s="29">
        <v>4.2071316658635798</v>
      </c>
      <c r="AF47" s="29">
        <v>4.2261678377796139</v>
      </c>
      <c r="AG47" s="29">
        <v>4.2424891938882929</v>
      </c>
      <c r="AH47" s="29">
        <v>4.2563450331669124</v>
      </c>
      <c r="AI47" s="29">
        <v>4.26796574040688</v>
      </c>
      <c r="AJ47" s="29">
        <v>4.2775648762726135</v>
      </c>
      <c r="AK47" s="29">
        <v>4.2853415139858519</v>
      </c>
      <c r="AL47" s="29">
        <v>4.2914820226717758</v>
      </c>
      <c r="AM47" s="29">
        <v>4.2961589529420756</v>
      </c>
      <c r="AN47" s="29">
        <v>4.2995292168464205</v>
      </c>
      <c r="AO47" s="29">
        <v>4.3017359313150436</v>
      </c>
      <c r="AP47" s="29">
        <v>4.3029105571391817</v>
      </c>
      <c r="AQ47" s="29">
        <v>4.3031743452034545</v>
      </c>
      <c r="AR47" s="29">
        <v>4.302639483306077</v>
      </c>
      <c r="AS47" s="29">
        <v>4.3014094785391217</v>
      </c>
      <c r="AT47" s="29">
        <v>4.2995792789926277</v>
      </c>
      <c r="AU47" s="29">
        <v>4.2972360259267992</v>
      </c>
      <c r="AV47" s="29">
        <v>4.2944588207495515</v>
      </c>
      <c r="AW47" s="29">
        <v>4.2913182249441242</v>
      </c>
      <c r="AX47" s="29">
        <v>4.2878769668261816</v>
      </c>
      <c r="AY47" s="29">
        <v>4.2841907248424427</v>
      </c>
    </row>
    <row r="48" spans="1:51" x14ac:dyDescent="0.2">
      <c r="A48" s="125">
        <v>40114</v>
      </c>
      <c r="B48" s="29">
        <v>0.42802654971404763</v>
      </c>
      <c r="C48" s="29">
        <v>0.66549568270547943</v>
      </c>
      <c r="D48" s="29">
        <v>1.0326782199072018</v>
      </c>
      <c r="E48" s="29">
        <v>1.390744844449969</v>
      </c>
      <c r="F48" s="29">
        <v>1.7044433085832331</v>
      </c>
      <c r="G48" s="29">
        <v>1.9731261636957278</v>
      </c>
      <c r="H48" s="29">
        <v>2.2043722680760096</v>
      </c>
      <c r="I48" s="29">
        <v>2.4059803147796037</v>
      </c>
      <c r="J48" s="29">
        <v>2.5841265887874005</v>
      </c>
      <c r="K48" s="29">
        <v>2.7433793146240841</v>
      </c>
      <c r="L48" s="29">
        <v>2.8871510896254584</v>
      </c>
      <c r="M48" s="29">
        <v>3.0179922314785887</v>
      </c>
      <c r="N48" s="29">
        <v>3.1378224591081949</v>
      </c>
      <c r="O48" s="29">
        <v>3.2480738036303789</v>
      </c>
      <c r="P48" s="29">
        <v>3.3497975073254773</v>
      </c>
      <c r="Q48" s="29">
        <v>3.4437680352604851</v>
      </c>
      <c r="R48" s="29">
        <v>3.5305589981540266</v>
      </c>
      <c r="S48" s="29">
        <v>3.6106068666334008</v>
      </c>
      <c r="T48" s="29">
        <v>3.684260471279198</v>
      </c>
      <c r="U48" s="29">
        <v>3.7518130869087178</v>
      </c>
      <c r="V48" s="29">
        <v>3.8135342556593566</v>
      </c>
      <c r="W48" s="29">
        <v>3.8696932828566748</v>
      </c>
      <c r="X48" s="29">
        <v>3.9205648576416281</v>
      </c>
      <c r="Y48" s="29">
        <v>3.9664333945251955</v>
      </c>
      <c r="Z48" s="29">
        <v>4.0075972819038572</v>
      </c>
      <c r="AA48" s="29">
        <v>4.044367973322327</v>
      </c>
      <c r="AB48" s="29">
        <v>4.0770551145013929</v>
      </c>
      <c r="AC48" s="29">
        <v>4.1059562570921004</v>
      </c>
      <c r="AD48" s="29">
        <v>4.1313581919763696</v>
      </c>
      <c r="AE48" s="29">
        <v>4.1535387427285162</v>
      </c>
      <c r="AF48" s="29">
        <v>4.1727682119551233</v>
      </c>
      <c r="AG48" s="29">
        <v>4.1893097610969878</v>
      </c>
      <c r="AH48" s="29">
        <v>4.2034124061913269</v>
      </c>
      <c r="AI48" s="29">
        <v>4.2153055284212142</v>
      </c>
      <c r="AJ48" s="29">
        <v>4.2252010422278303</v>
      </c>
      <c r="AK48" s="29">
        <v>4.2332958212468359</v>
      </c>
      <c r="AL48" s="29">
        <v>4.2397735547276536</v>
      </c>
      <c r="AM48" s="29">
        <v>4.2448036190867535</v>
      </c>
      <c r="AN48" s="29">
        <v>4.2485391837888544</v>
      </c>
      <c r="AO48" s="29">
        <v>4.2511192246685185</v>
      </c>
      <c r="AP48" s="29">
        <v>4.2526708806983633</v>
      </c>
      <c r="AQ48" s="29">
        <v>4.2533109446455519</v>
      </c>
      <c r="AR48" s="29">
        <v>4.2531470346170206</v>
      </c>
      <c r="AS48" s="29">
        <v>4.2522781223471471</v>
      </c>
      <c r="AT48" s="29">
        <v>4.2507948164702931</v>
      </c>
      <c r="AU48" s="29">
        <v>4.2487801243446048</v>
      </c>
      <c r="AV48" s="29">
        <v>4.2463093488638659</v>
      </c>
      <c r="AW48" s="29">
        <v>4.2434497304867982</v>
      </c>
      <c r="AX48" s="29">
        <v>4.2402611249121414</v>
      </c>
      <c r="AY48" s="29">
        <v>4.2367967415357857</v>
      </c>
    </row>
    <row r="49" spans="1:51" x14ac:dyDescent="0.2">
      <c r="A49" s="125">
        <v>40113</v>
      </c>
      <c r="B49" s="29">
        <v>0.43134620232637266</v>
      </c>
      <c r="C49" s="29">
        <v>0.66540793590063529</v>
      </c>
      <c r="D49" s="29">
        <v>1.0280259965387317</v>
      </c>
      <c r="E49" s="29">
        <v>1.384107425207191</v>
      </c>
      <c r="F49" s="29">
        <v>1.6975647063037331</v>
      </c>
      <c r="G49" s="29">
        <v>1.9668104574544982</v>
      </c>
      <c r="H49" s="29">
        <v>2.1989410931516646</v>
      </c>
      <c r="I49" s="29">
        <v>2.4015566713087386</v>
      </c>
      <c r="J49" s="29">
        <v>2.5807632717579421</v>
      </c>
      <c r="K49" s="29">
        <v>2.7411026272647789</v>
      </c>
      <c r="L49" s="29">
        <v>2.8859656055722089</v>
      </c>
      <c r="M49" s="29">
        <v>3.0178802959156728</v>
      </c>
      <c r="N49" s="29">
        <v>3.1387439157684107</v>
      </c>
      <c r="O49" s="29">
        <v>3.2499689176945816</v>
      </c>
      <c r="P49" s="29">
        <v>3.3525903967411379</v>
      </c>
      <c r="Q49" s="29">
        <v>3.4473715192387226</v>
      </c>
      <c r="R49" s="29">
        <v>3.5348799993222144</v>
      </c>
      <c r="S49" s="29">
        <v>3.6155515002536944</v>
      </c>
      <c r="T49" s="29">
        <v>3.6897378263893699</v>
      </c>
      <c r="U49" s="29">
        <v>3.7577377783164385</v>
      </c>
      <c r="V49" s="29">
        <v>3.8198278035297952</v>
      </c>
      <c r="W49" s="29">
        <v>3.8762846977646244</v>
      </c>
      <c r="X49" s="29">
        <v>3.9273909335538124</v>
      </c>
      <c r="Y49" s="29">
        <v>3.9734388684961619</v>
      </c>
      <c r="Z49" s="29">
        <v>4.0147350614557373</v>
      </c>
      <c r="AA49" s="29">
        <v>4.0515994665961923</v>
      </c>
      <c r="AB49" s="29">
        <v>4.084349946257479</v>
      </c>
      <c r="AC49" s="29">
        <v>4.1132914184849385</v>
      </c>
      <c r="AD49" s="29">
        <v>4.1387172796801845</v>
      </c>
      <c r="AE49" s="29">
        <v>4.1609113248750615</v>
      </c>
      <c r="AF49" s="29">
        <v>4.1801492963396596</v>
      </c>
      <c r="AG49" s="29">
        <v>4.1966993301509001</v>
      </c>
      <c r="AH49" s="29">
        <v>4.2108147237884284</v>
      </c>
      <c r="AI49" s="29">
        <v>4.2227281738905482</v>
      </c>
      <c r="AJ49" s="29">
        <v>4.2326540399150758</v>
      </c>
      <c r="AK49" s="29">
        <v>4.2407908909699641</v>
      </c>
      <c r="AL49" s="29">
        <v>4.24732346629572</v>
      </c>
      <c r="AM49" s="29">
        <v>4.2524216265108432</v>
      </c>
      <c r="AN49" s="29">
        <v>4.2562384783876759</v>
      </c>
      <c r="AO49" s="29">
        <v>4.2589124244523671</v>
      </c>
      <c r="AP49" s="29">
        <v>4.2605695656733005</v>
      </c>
      <c r="AQ49" s="29">
        <v>4.2613252464954421</v>
      </c>
      <c r="AR49" s="29">
        <v>4.261285277573803</v>
      </c>
      <c r="AS49" s="29">
        <v>4.2605465533942377</v>
      </c>
      <c r="AT49" s="29">
        <v>4.2591974220793505</v>
      </c>
      <c r="AU49" s="29">
        <v>4.2573184844444238</v>
      </c>
      <c r="AV49" s="29">
        <v>4.2549826660725323</v>
      </c>
      <c r="AW49" s="29">
        <v>4.2522550481151464</v>
      </c>
      <c r="AX49" s="29">
        <v>4.2491935448723543</v>
      </c>
      <c r="AY49" s="29">
        <v>4.2458496204592784</v>
      </c>
    </row>
    <row r="50" spans="1:51" x14ac:dyDescent="0.2">
      <c r="A50" s="125">
        <v>40112</v>
      </c>
      <c r="B50" s="29">
        <v>0.46026472729699563</v>
      </c>
      <c r="C50" s="29">
        <v>0.72239185915247006</v>
      </c>
      <c r="D50" s="29">
        <v>1.0999357441515658</v>
      </c>
      <c r="E50" s="29">
        <v>1.4607417773037028</v>
      </c>
      <c r="F50" s="29">
        <v>1.7743018265713062</v>
      </c>
      <c r="G50" s="29">
        <v>2.0420178635274775</v>
      </c>
      <c r="H50" s="29">
        <v>2.2723530716508433</v>
      </c>
      <c r="I50" s="29">
        <v>2.4735052524023446</v>
      </c>
      <c r="J50" s="29">
        <v>2.6518095581194618</v>
      </c>
      <c r="K50" s="29">
        <v>2.8118478288592632</v>
      </c>
      <c r="L50" s="29">
        <v>2.9569479604935696</v>
      </c>
      <c r="M50" s="29">
        <v>3.0895273944073072</v>
      </c>
      <c r="N50" s="29">
        <v>3.2113517422179001</v>
      </c>
      <c r="O50" s="29">
        <v>3.3237006607387962</v>
      </c>
      <c r="P50" s="29">
        <v>3.4274889228911589</v>
      </c>
      <c r="Q50" s="29">
        <v>3.5233811742958672</v>
      </c>
      <c r="R50" s="29">
        <v>3.6118717982694184</v>
      </c>
      <c r="S50" s="29">
        <v>3.6933474748540718</v>
      </c>
      <c r="T50" s="29">
        <v>3.7681318867871529</v>
      </c>
      <c r="U50" s="29">
        <v>3.83651214511046</v>
      </c>
      <c r="V50" s="29">
        <v>3.8987655077827958</v>
      </c>
      <c r="W50" s="29">
        <v>3.9551784947389219</v>
      </c>
      <c r="X50" s="29">
        <v>4.0060495048514664</v>
      </c>
      <c r="Y50" s="29">
        <v>4.0516908382148316</v>
      </c>
      <c r="Z50" s="29">
        <v>4.09243175632185</v>
      </c>
      <c r="AA50" s="29">
        <v>4.1286171803788783</v>
      </c>
      <c r="AB50" s="29">
        <v>4.1605894884461616</v>
      </c>
      <c r="AC50" s="29">
        <v>4.1886756245931043</v>
      </c>
      <c r="AD50" s="29">
        <v>4.2131887818106586</v>
      </c>
      <c r="AE50" s="29">
        <v>4.234430693857731</v>
      </c>
      <c r="AF50" s="29">
        <v>4.2526934835244186</v>
      </c>
      <c r="AG50" s="29">
        <v>4.2682602819085957</v>
      </c>
      <c r="AH50" s="29">
        <v>4.2813973279625097</v>
      </c>
      <c r="AI50" s="29">
        <v>4.2923475699586646</v>
      </c>
      <c r="AJ50" s="29">
        <v>4.3013332208134187</v>
      </c>
      <c r="AK50" s="29">
        <v>4.308558637997562</v>
      </c>
      <c r="AL50" s="29">
        <v>4.3142125753999085</v>
      </c>
      <c r="AM50" s="29">
        <v>4.3184675238816626</v>
      </c>
      <c r="AN50" s="29">
        <v>4.3214781760045051</v>
      </c>
      <c r="AO50" s="29">
        <v>4.3233836047608856</v>
      </c>
      <c r="AP50" s="29">
        <v>4.3243097637842283</v>
      </c>
      <c r="AQ50" s="29">
        <v>4.3243711290488669</v>
      </c>
      <c r="AR50" s="29">
        <v>4.3236720131007953</v>
      </c>
      <c r="AS50" s="29">
        <v>4.3223073750613699</v>
      </c>
      <c r="AT50" s="29">
        <v>4.3203633945754278</v>
      </c>
      <c r="AU50" s="29">
        <v>4.317918323547933</v>
      </c>
      <c r="AV50" s="29">
        <v>4.3150426870692264</v>
      </c>
      <c r="AW50" s="29">
        <v>4.3117992508989911</v>
      </c>
      <c r="AX50" s="29">
        <v>4.3082437054259621</v>
      </c>
      <c r="AY50" s="29">
        <v>4.3044253731859339</v>
      </c>
    </row>
    <row r="51" spans="1:51" x14ac:dyDescent="0.2">
      <c r="A51" s="125">
        <v>40109</v>
      </c>
      <c r="B51" s="29">
        <v>0.47245480675125612</v>
      </c>
      <c r="C51" s="29">
        <v>0.72590736947049861</v>
      </c>
      <c r="D51" s="29">
        <v>1.0979199209201322</v>
      </c>
      <c r="E51" s="29">
        <v>1.4550997662413443</v>
      </c>
      <c r="F51" s="29">
        <v>1.7655113796415791</v>
      </c>
      <c r="G51" s="29">
        <v>2.0302643856533709</v>
      </c>
      <c r="H51" s="29">
        <v>2.2578091599041579</v>
      </c>
      <c r="I51" s="29">
        <v>2.456373366346829</v>
      </c>
      <c r="J51" s="29">
        <v>2.6323261745263031</v>
      </c>
      <c r="K51" s="29">
        <v>2.7902788303791271</v>
      </c>
      <c r="L51" s="29">
        <v>2.9335789392028344</v>
      </c>
      <c r="M51" s="29">
        <v>3.0646520544205118</v>
      </c>
      <c r="N51" s="29">
        <v>3.1852607018137746</v>
      </c>
      <c r="O51" s="29">
        <v>3.2966721655531868</v>
      </c>
      <c r="P51" s="29">
        <v>3.3997825982052605</v>
      </c>
      <c r="Q51" s="29">
        <v>3.4952355514578626</v>
      </c>
      <c r="R51" s="29">
        <v>3.5835039860649234</v>
      </c>
      <c r="S51" s="29">
        <v>3.664954132409544</v>
      </c>
      <c r="T51" s="29">
        <v>3.7398912956538983</v>
      </c>
      <c r="U51" s="29">
        <v>3.8085865464841584</v>
      </c>
      <c r="V51" s="29">
        <v>3.8713031317298858</v>
      </c>
      <c r="W51" s="29">
        <v>3.9283150962471969</v>
      </c>
      <c r="X51" s="29">
        <v>3.9799093497051699</v>
      </c>
      <c r="Y51" s="29">
        <v>4.0263875383380316</v>
      </c>
      <c r="Z51" s="29">
        <v>4.0680686111642972</v>
      </c>
      <c r="AA51" s="29">
        <v>4.10528698852288</v>
      </c>
      <c r="AB51" s="29">
        <v>4.1383751181826298</v>
      </c>
      <c r="AC51" s="29">
        <v>4.1676510066736538</v>
      </c>
      <c r="AD51" s="29">
        <v>4.1934197536180955</v>
      </c>
      <c r="AE51" s="29">
        <v>4.2159757028814635</v>
      </c>
      <c r="AF51" s="29">
        <v>4.2356041773720863</v>
      </c>
      <c r="AG51" s="29">
        <v>4.2525820335601425</v>
      </c>
      <c r="AH51" s="29">
        <v>4.2671698242125444</v>
      </c>
      <c r="AI51" s="29">
        <v>4.2796053441745086</v>
      </c>
      <c r="AJ51" s="29">
        <v>4.2901060997819247</v>
      </c>
      <c r="AK51" s="29">
        <v>4.2988721267098606</v>
      </c>
      <c r="AL51" s="29">
        <v>4.3060881760696992</v>
      </c>
      <c r="AM51" s="29">
        <v>4.3119227279115275</v>
      </c>
      <c r="AN51" s="29">
        <v>4.3165260317819749</v>
      </c>
      <c r="AO51" s="29">
        <v>4.3200323912148857</v>
      </c>
      <c r="AP51" s="29">
        <v>4.3225628711238029</v>
      </c>
      <c r="AQ51" s="29">
        <v>4.3242269776706372</v>
      </c>
      <c r="AR51" s="29">
        <v>4.3251239853154511</v>
      </c>
      <c r="AS51" s="29">
        <v>4.3253438065190251</v>
      </c>
      <c r="AT51" s="29">
        <v>4.324967631970007</v>
      </c>
      <c r="AU51" s="29">
        <v>4.3240687880766862</v>
      </c>
      <c r="AV51" s="29">
        <v>4.3227129858190088</v>
      </c>
      <c r="AW51" s="29">
        <v>4.32095833871099</v>
      </c>
      <c r="AX51" s="29">
        <v>4.3188560367437203</v>
      </c>
      <c r="AY51" s="29">
        <v>4.3164510387169228</v>
      </c>
    </row>
    <row r="52" spans="1:51" x14ac:dyDescent="0.2">
      <c r="A52" s="125">
        <v>40108</v>
      </c>
      <c r="B52" s="29">
        <v>0.48651322061022195</v>
      </c>
      <c r="C52" s="29">
        <v>0.76321144712829148</v>
      </c>
      <c r="D52" s="29">
        <v>1.1485235645798253</v>
      </c>
      <c r="E52" s="29">
        <v>1.5110225213330117</v>
      </c>
      <c r="F52" s="29">
        <v>1.8229004086873453</v>
      </c>
      <c r="G52" s="29">
        <v>2.0873783889119082</v>
      </c>
      <c r="H52" s="29">
        <v>2.3138261413151366</v>
      </c>
      <c r="I52" s="29">
        <v>2.5109138779219622</v>
      </c>
      <c r="J52" s="29">
        <v>2.6852546606392984</v>
      </c>
      <c r="K52" s="29">
        <v>2.8415957964072764</v>
      </c>
      <c r="L52" s="29">
        <v>2.9833627163793208</v>
      </c>
      <c r="M52" s="29">
        <v>3.1130237040357742</v>
      </c>
      <c r="N52" s="29">
        <v>3.2323630799067855</v>
      </c>
      <c r="O52" s="29">
        <v>3.3426583160900107</v>
      </c>
      <c r="P52" s="29">
        <v>3.4448084870055964</v>
      </c>
      <c r="Q52" s="29">
        <v>3.5394562894393293</v>
      </c>
      <c r="R52" s="29">
        <v>3.6270718189986635</v>
      </c>
      <c r="S52" s="29">
        <v>3.7080164004203997</v>
      </c>
      <c r="T52" s="29">
        <v>3.7825886538413442</v>
      </c>
      <c r="U52" s="29">
        <v>3.8510516207174397</v>
      </c>
      <c r="V52" s="29">
        <v>3.9136590933909581</v>
      </c>
      <c r="W52" s="29">
        <v>3.9706745511709332</v>
      </c>
      <c r="X52" s="29">
        <v>4.0223735689394964</v>
      </c>
      <c r="Y52" s="29">
        <v>4.0690467434735984</v>
      </c>
      <c r="Z52" s="29">
        <v>4.111002753170375</v>
      </c>
      <c r="AA52" s="29">
        <v>4.1485662080838033</v>
      </c>
      <c r="AB52" s="29">
        <v>4.1820609127079971</v>
      </c>
      <c r="AC52" s="29">
        <v>4.2117974574404373</v>
      </c>
      <c r="AD52" s="29">
        <v>4.2380745136606697</v>
      </c>
      <c r="AE52" s="29">
        <v>4.261180820233287</v>
      </c>
      <c r="AF52" s="29">
        <v>4.281396785526475</v>
      </c>
      <c r="AG52" s="29">
        <v>4.2989950005752924</v>
      </c>
      <c r="AH52" s="29">
        <v>4.31423259550591</v>
      </c>
      <c r="AI52" s="29">
        <v>4.3273446293040498</v>
      </c>
      <c r="AJ52" s="29">
        <v>4.3385464197173222</v>
      </c>
      <c r="AK52" s="29">
        <v>4.3480362850938015</v>
      </c>
      <c r="AL52" s="29">
        <v>4.3559976763748187</v>
      </c>
      <c r="AM52" s="29">
        <v>4.3625981419883457</v>
      </c>
      <c r="AN52" s="29">
        <v>4.367987173737272</v>
      </c>
      <c r="AO52" s="29">
        <v>4.3722983175072638</v>
      </c>
      <c r="AP52" s="29">
        <v>4.3756517568854045</v>
      </c>
      <c r="AQ52" s="29">
        <v>4.3781559948270914</v>
      </c>
      <c r="AR52" s="29">
        <v>4.3799091917525415</v>
      </c>
      <c r="AS52" s="29">
        <v>4.3809999745745491</v>
      </c>
      <c r="AT52" s="29">
        <v>4.3815079777287949</v>
      </c>
      <c r="AU52" s="29">
        <v>4.381504715711479</v>
      </c>
      <c r="AV52" s="29">
        <v>4.3810539117925948</v>
      </c>
      <c r="AW52" s="29">
        <v>4.3802115780678426</v>
      </c>
      <c r="AX52" s="29">
        <v>4.3790267023964375</v>
      </c>
      <c r="AY52" s="29">
        <v>4.3775419507943383</v>
      </c>
    </row>
    <row r="53" spans="1:51" x14ac:dyDescent="0.2">
      <c r="A53" s="125">
        <v>40107</v>
      </c>
      <c r="B53" s="29">
        <v>0.48132352784651511</v>
      </c>
      <c r="C53" s="29">
        <v>0.76117644283251862</v>
      </c>
      <c r="D53" s="29">
        <v>1.1470765151958051</v>
      </c>
      <c r="E53" s="29">
        <v>1.5067318255080131</v>
      </c>
      <c r="F53" s="29">
        <v>1.8144865604830336</v>
      </c>
      <c r="G53" s="29">
        <v>2.0747322701582962</v>
      </c>
      <c r="H53" s="29">
        <v>2.2973706852402516</v>
      </c>
      <c r="I53" s="29">
        <v>2.4912971102057044</v>
      </c>
      <c r="J53" s="29">
        <v>2.6632107438484836</v>
      </c>
      <c r="K53" s="29">
        <v>2.8178664448438306</v>
      </c>
      <c r="L53" s="29">
        <v>2.9586444896601183</v>
      </c>
      <c r="M53" s="29">
        <v>3.0879272495032475</v>
      </c>
      <c r="N53" s="29">
        <v>3.2073865410619486</v>
      </c>
      <c r="O53" s="29">
        <v>3.3181750210510557</v>
      </c>
      <c r="P53" s="29">
        <v>3.42106887753578</v>
      </c>
      <c r="Q53" s="29">
        <v>3.5166008998370786</v>
      </c>
      <c r="R53" s="29">
        <v>3.6051497918596644</v>
      </c>
      <c r="S53" s="29">
        <v>3.6870064690335758</v>
      </c>
      <c r="T53" s="29">
        <v>3.7624194023912767</v>
      </c>
      <c r="U53" s="29">
        <v>3.8316186689827312</v>
      </c>
      <c r="V53" s="29">
        <v>3.8948397156904031</v>
      </c>
      <c r="W53" s="29">
        <v>3.9523398033006729</v>
      </c>
      <c r="X53" s="29">
        <v>4.0043974621018865</v>
      </c>
      <c r="Y53" s="29">
        <v>4.0513130613517552</v>
      </c>
      <c r="Z53" s="29">
        <v>4.0934100119074914</v>
      </c>
      <c r="AA53" s="29">
        <v>4.1310311973366973</v>
      </c>
      <c r="AB53" s="29">
        <v>4.1645194887038359</v>
      </c>
      <c r="AC53" s="29">
        <v>4.1942031958779307</v>
      </c>
      <c r="AD53" s="29">
        <v>4.2203974194329961</v>
      </c>
      <c r="AE53" s="29">
        <v>4.2434062521972056</v>
      </c>
      <c r="AF53" s="29">
        <v>4.2635245546957732</v>
      </c>
      <c r="AG53" s="29">
        <v>4.2810385392840189</v>
      </c>
      <c r="AH53" s="29">
        <v>4.2962173118143214</v>
      </c>
      <c r="AI53" s="29">
        <v>4.3093054375989404</v>
      </c>
      <c r="AJ53" s="29">
        <v>4.320525510562419</v>
      </c>
      <c r="AK53" s="29">
        <v>4.3300812048230188</v>
      </c>
      <c r="AL53" s="29">
        <v>4.3381596603631953</v>
      </c>
      <c r="AM53" s="29">
        <v>4.3449305043802608</v>
      </c>
      <c r="AN53" s="29">
        <v>4.3505436264561173</v>
      </c>
      <c r="AO53" s="29">
        <v>4.3551315665363077</v>
      </c>
      <c r="AP53" s="29">
        <v>4.358812444145876</v>
      </c>
      <c r="AQ53" s="29">
        <v>4.3616917925345478</v>
      </c>
      <c r="AR53" s="29">
        <v>4.3638640088396059</v>
      </c>
      <c r="AS53" s="29">
        <v>4.3654133713002663</v>
      </c>
      <c r="AT53" s="29">
        <v>4.3664148080901803</v>
      </c>
      <c r="AU53" s="29">
        <v>4.3669348396163388</v>
      </c>
      <c r="AV53" s="29">
        <v>4.3670320762550601</v>
      </c>
      <c r="AW53" s="29">
        <v>4.3667574934786977</v>
      </c>
      <c r="AX53" s="29">
        <v>4.3661551348559096</v>
      </c>
      <c r="AY53" s="29">
        <v>4.3652628052158811</v>
      </c>
    </row>
    <row r="54" spans="1:51" x14ac:dyDescent="0.2">
      <c r="A54" s="125">
        <v>40106</v>
      </c>
      <c r="B54" s="29">
        <v>0.43469431940712361</v>
      </c>
      <c r="C54" s="29">
        <v>0.65682219967457922</v>
      </c>
      <c r="D54" s="29">
        <v>1.00464467261053</v>
      </c>
      <c r="E54" s="29">
        <v>1.344793386648985</v>
      </c>
      <c r="F54" s="29">
        <v>1.6434565115774951</v>
      </c>
      <c r="G54" s="29">
        <v>1.8999743608819093</v>
      </c>
      <c r="H54" s="29">
        <v>2.1217399213804473</v>
      </c>
      <c r="I54" s="29">
        <v>2.3163603816669025</v>
      </c>
      <c r="J54" s="29">
        <v>2.489836789448586</v>
      </c>
      <c r="K54" s="29">
        <v>2.6465239715695383</v>
      </c>
      <c r="L54" s="29">
        <v>2.7895712121585601</v>
      </c>
      <c r="M54" s="29">
        <v>2.9212240551380417</v>
      </c>
      <c r="N54" s="29">
        <v>3.0430713404061427</v>
      </c>
      <c r="O54" s="29">
        <v>3.1562132848051689</v>
      </c>
      <c r="P54" s="29">
        <v>3.2613919750536597</v>
      </c>
      <c r="Q54" s="29">
        <v>3.3591181741631906</v>
      </c>
      <c r="R54" s="29">
        <v>3.4497568373518774</v>
      </c>
      <c r="S54" s="29">
        <v>3.5335915968613314</v>
      </c>
      <c r="T54" s="29">
        <v>3.6108685344767069</v>
      </c>
      <c r="U54" s="29">
        <v>3.6818190190159528</v>
      </c>
      <c r="V54" s="29">
        <v>3.7466828009961715</v>
      </c>
      <c r="W54" s="29">
        <v>3.8057238544121259</v>
      </c>
      <c r="X54" s="29">
        <v>3.8592291366209817</v>
      </c>
      <c r="Y54" s="29">
        <v>3.9075087298572164</v>
      </c>
      <c r="Z54" s="29">
        <v>3.9508962153475964</v>
      </c>
      <c r="AA54" s="29">
        <v>3.9897442030287853</v>
      </c>
      <c r="AB54" s="29">
        <v>4.0244050668864837</v>
      </c>
      <c r="AC54" s="29">
        <v>4.0552165039572143</v>
      </c>
      <c r="AD54" s="29">
        <v>4.0825028925421218</v>
      </c>
      <c r="AE54" s="29">
        <v>4.1065775119962113</v>
      </c>
      <c r="AF54" s="29">
        <v>4.1277443328809431</v>
      </c>
      <c r="AG54" s="29">
        <v>4.1462986103223329</v>
      </c>
      <c r="AH54" s="29">
        <v>4.1625182435680701</v>
      </c>
      <c r="AI54" s="29">
        <v>4.1766560597305862</v>
      </c>
      <c r="AJ54" s="29">
        <v>4.188942413419789</v>
      </c>
      <c r="AK54" s="29">
        <v>4.1995883079234666</v>
      </c>
      <c r="AL54" s="29">
        <v>4.2087878164154491</v>
      </c>
      <c r="AM54" s="29">
        <v>4.2167166690788278</v>
      </c>
      <c r="AN54" s="29">
        <v>4.2235293804872596</v>
      </c>
      <c r="AO54" s="29">
        <v>4.2293617532180035</v>
      </c>
      <c r="AP54" s="29">
        <v>4.2343340566204022</v>
      </c>
      <c r="AQ54" s="29">
        <v>4.2385530073843949</v>
      </c>
      <c r="AR54" s="29">
        <v>4.242113330514754</v>
      </c>
      <c r="AS54" s="29">
        <v>4.2450988395181728</v>
      </c>
      <c r="AT54" s="29">
        <v>4.2475832393954391</v>
      </c>
      <c r="AU54" s="29">
        <v>4.2496311470860944</v>
      </c>
      <c r="AV54" s="29">
        <v>4.2512987324008602</v>
      </c>
      <c r="AW54" s="29">
        <v>4.2526341416850544</v>
      </c>
      <c r="AX54" s="29">
        <v>4.2536782523683714</v>
      </c>
      <c r="AY54" s="29">
        <v>4.2544653998316404</v>
      </c>
    </row>
    <row r="55" spans="1:51" x14ac:dyDescent="0.2">
      <c r="A55" s="125">
        <v>40105</v>
      </c>
      <c r="B55" s="29">
        <v>0.44799535749894476</v>
      </c>
      <c r="C55" s="29">
        <v>0.69484295424487885</v>
      </c>
      <c r="D55" s="29">
        <v>1.0569786972386488</v>
      </c>
      <c r="E55" s="29">
        <v>1.4033851047986812</v>
      </c>
      <c r="F55" s="29">
        <v>1.7044838940335041</v>
      </c>
      <c r="G55" s="29">
        <v>1.961824513179879</v>
      </c>
      <c r="H55" s="29">
        <v>2.1837702722490131</v>
      </c>
      <c r="I55" s="29">
        <v>2.3783409596861587</v>
      </c>
      <c r="J55" s="29">
        <v>2.5517005823110748</v>
      </c>
      <c r="K55" s="29">
        <v>2.7082517745356376</v>
      </c>
      <c r="L55" s="29">
        <v>2.8511408674646201</v>
      </c>
      <c r="M55" s="29">
        <v>2.9825923725059558</v>
      </c>
      <c r="N55" s="29">
        <v>3.1041690026435371</v>
      </c>
      <c r="O55" s="29">
        <v>3.216944045142756</v>
      </c>
      <c r="P55" s="29">
        <v>3.321632594733928</v>
      </c>
      <c r="Q55" s="29">
        <v>3.4187199789762763</v>
      </c>
      <c r="R55" s="29">
        <v>3.5085495438126451</v>
      </c>
      <c r="S55" s="29">
        <v>3.5913911178064706</v>
      </c>
      <c r="T55" s="29">
        <v>3.6674864534226699</v>
      </c>
      <c r="U55" s="29">
        <v>3.7370714178446525</v>
      </c>
      <c r="V55" s="29">
        <v>3.8003983245540254</v>
      </c>
      <c r="W55" s="29">
        <v>3.8577512495666997</v>
      </c>
      <c r="X55" s="29">
        <v>3.9094433618648559</v>
      </c>
      <c r="Y55" s="29">
        <v>3.9558154736000422</v>
      </c>
      <c r="Z55" s="29">
        <v>3.9972360562199181</v>
      </c>
      <c r="AA55" s="29">
        <v>4.034096836911349</v>
      </c>
      <c r="AB55" s="29">
        <v>4.0667887674030698</v>
      </c>
      <c r="AC55" s="29">
        <v>4.0956836553427012</v>
      </c>
      <c r="AD55" s="29">
        <v>4.1211359423319376</v>
      </c>
      <c r="AE55" s="29">
        <v>4.1434855982675423</v>
      </c>
      <c r="AF55" s="29">
        <v>4.163060455487309</v>
      </c>
      <c r="AG55" s="29">
        <v>4.1801770976243171</v>
      </c>
      <c r="AH55" s="29">
        <v>4.1951307158973172</v>
      </c>
      <c r="AI55" s="29">
        <v>4.2081858929829385</v>
      </c>
      <c r="AJ55" s="29">
        <v>4.2195797745098265</v>
      </c>
      <c r="AK55" s="29">
        <v>4.2295258797585102</v>
      </c>
      <c r="AL55" s="29">
        <v>4.2382171046319126</v>
      </c>
      <c r="AM55" s="29">
        <v>4.2458248043336537</v>
      </c>
      <c r="AN55" s="29">
        <v>4.2524962911681365</v>
      </c>
      <c r="AO55" s="29">
        <v>4.2583578684901182</v>
      </c>
      <c r="AP55" s="29">
        <v>4.2635185863059739</v>
      </c>
      <c r="AQ55" s="29">
        <v>4.2680724726241976</v>
      </c>
      <c r="AR55" s="29">
        <v>4.2721002816583429</v>
      </c>
      <c r="AS55" s="29">
        <v>4.2756710282200663</v>
      </c>
      <c r="AT55" s="29">
        <v>4.2788433302384794</v>
      </c>
      <c r="AU55" s="29">
        <v>4.2816665436659607</v>
      </c>
      <c r="AV55" s="29">
        <v>4.2841817319920148</v>
      </c>
      <c r="AW55" s="29">
        <v>4.2864225076448461</v>
      </c>
      <c r="AX55" s="29">
        <v>4.2884157891072441</v>
      </c>
      <c r="AY55" s="29">
        <v>4.2901824703097322</v>
      </c>
    </row>
    <row r="56" spans="1:51" x14ac:dyDescent="0.2">
      <c r="A56" s="125">
        <v>40102</v>
      </c>
      <c r="B56" s="29">
        <v>0.44817637737574639</v>
      </c>
      <c r="C56" s="29">
        <v>0.69160989509903747</v>
      </c>
      <c r="D56" s="29">
        <v>1.0504444561901523</v>
      </c>
      <c r="E56" s="29">
        <v>1.3953369789291423</v>
      </c>
      <c r="F56" s="29">
        <v>1.6960113642208785</v>
      </c>
      <c r="G56" s="29">
        <v>1.9534228764177952</v>
      </c>
      <c r="H56" s="29">
        <v>2.1755984069037946</v>
      </c>
      <c r="I56" s="29">
        <v>2.3703854367195092</v>
      </c>
      <c r="J56" s="29">
        <v>2.5438602158963688</v>
      </c>
      <c r="K56" s="29">
        <v>2.7003855479634646</v>
      </c>
      <c r="L56" s="29">
        <v>2.8430946288430086</v>
      </c>
      <c r="M56" s="29">
        <v>2.9742167273984284</v>
      </c>
      <c r="N56" s="29">
        <v>3.0953319858546169</v>
      </c>
      <c r="O56" s="29">
        <v>3.2075377962932654</v>
      </c>
      <c r="P56" s="29">
        <v>3.3115736436621037</v>
      </c>
      <c r="Q56" s="29">
        <v>3.4079454499813719</v>
      </c>
      <c r="R56" s="29">
        <v>3.4970121347456851</v>
      </c>
      <c r="S56" s="29">
        <v>3.5790557483028049</v>
      </c>
      <c r="T56" s="29">
        <v>3.6543285677304489</v>
      </c>
      <c r="U56" s="29">
        <v>3.7230763290074655</v>
      </c>
      <c r="V56" s="29">
        <v>3.7855615039472665</v>
      </c>
      <c r="W56" s="29">
        <v>3.8420790916192131</v>
      </c>
      <c r="X56" s="29">
        <v>3.8929536197295955</v>
      </c>
      <c r="Y56" s="29">
        <v>3.9385373981414422</v>
      </c>
      <c r="Z56" s="29">
        <v>3.9792100071653298</v>
      </c>
      <c r="AA56" s="29">
        <v>4.0153733615658549</v>
      </c>
      <c r="AB56" s="29">
        <v>4.0474271591480475</v>
      </c>
      <c r="AC56" s="29">
        <v>4.0757499825182002</v>
      </c>
      <c r="AD56" s="29">
        <v>4.1007013261902472</v>
      </c>
      <c r="AE56" s="29">
        <v>4.1226247779345027</v>
      </c>
      <c r="AF56" s="29">
        <v>4.1418505843814577</v>
      </c>
      <c r="AG56" s="29">
        <v>4.1586967376814856</v>
      </c>
      <c r="AH56" s="29">
        <v>4.1734589042394532</v>
      </c>
      <c r="AI56" s="29">
        <v>4.1864011115214881</v>
      </c>
      <c r="AJ56" s="29">
        <v>4.1977590245450269</v>
      </c>
      <c r="AK56" s="29">
        <v>4.2077438851054803</v>
      </c>
      <c r="AL56" s="29">
        <v>4.2165456266322696</v>
      </c>
      <c r="AM56" s="29">
        <v>4.2243320606256498</v>
      </c>
      <c r="AN56" s="29">
        <v>4.2312464061623398</v>
      </c>
      <c r="AO56" s="29">
        <v>4.237410405645468</v>
      </c>
      <c r="AP56" s="29">
        <v>4.2429281978483262</v>
      </c>
      <c r="AQ56" s="29">
        <v>4.2478886026601339</v>
      </c>
      <c r="AR56" s="29">
        <v>4.2523669060072136</v>
      </c>
      <c r="AS56" s="29">
        <v>4.2564264669115399</v>
      </c>
      <c r="AT56" s="29">
        <v>4.2601201452732278</v>
      </c>
      <c r="AU56" s="29">
        <v>4.2634914634280117</v>
      </c>
      <c r="AV56" s="29">
        <v>4.266575689520157</v>
      </c>
      <c r="AW56" s="29">
        <v>4.2694008263809531</v>
      </c>
      <c r="AX56" s="29">
        <v>4.2719883715778932</v>
      </c>
      <c r="AY56" s="29">
        <v>4.2743539679500451</v>
      </c>
    </row>
    <row r="57" spans="1:51" x14ac:dyDescent="0.2">
      <c r="A57" s="125">
        <v>40101</v>
      </c>
      <c r="B57" s="29">
        <v>0.43919123433015228</v>
      </c>
      <c r="C57" s="29">
        <v>0.67270620087921973</v>
      </c>
      <c r="D57" s="29">
        <v>1.0218685146711237</v>
      </c>
      <c r="E57" s="29">
        <v>1.3588438347840082</v>
      </c>
      <c r="F57" s="29">
        <v>1.6539432433180121</v>
      </c>
      <c r="G57" s="29">
        <v>1.9078114312512522</v>
      </c>
      <c r="H57" s="29">
        <v>2.1279892499628295</v>
      </c>
      <c r="I57" s="29">
        <v>2.3219073548520415</v>
      </c>
      <c r="J57" s="29">
        <v>2.4953148612404288</v>
      </c>
      <c r="K57" s="29">
        <v>2.6523301761091322</v>
      </c>
      <c r="L57" s="29">
        <v>2.7959087689774136</v>
      </c>
      <c r="M57" s="29">
        <v>2.928155052005359</v>
      </c>
      <c r="N57" s="29">
        <v>3.0505579857655212</v>
      </c>
      <c r="O57" s="29">
        <v>3.1641473915966403</v>
      </c>
      <c r="P57" s="29">
        <v>3.2696103683538973</v>
      </c>
      <c r="Q57" s="29">
        <v>3.367410370981204</v>
      </c>
      <c r="R57" s="29">
        <v>3.4578714370277055</v>
      </c>
      <c r="S57" s="29">
        <v>3.5412488051102313</v>
      </c>
      <c r="T57" s="29">
        <v>3.6177749339401108</v>
      </c>
      <c r="U57" s="29">
        <v>3.6876811756281831</v>
      </c>
      <c r="V57" s="29">
        <v>3.751220466277382</v>
      </c>
      <c r="W57" s="29">
        <v>3.8086828676750897</v>
      </c>
      <c r="X57" s="29">
        <v>3.8603914570797371</v>
      </c>
      <c r="Y57" s="29">
        <v>3.9066997385924043</v>
      </c>
      <c r="Z57" s="29">
        <v>3.9479906885813425</v>
      </c>
      <c r="AA57" s="29">
        <v>3.984671663235607</v>
      </c>
      <c r="AB57" s="29">
        <v>4.0171495260533696</v>
      </c>
      <c r="AC57" s="29">
        <v>4.0458107488320829</v>
      </c>
      <c r="AD57" s="29">
        <v>4.0710231730938533</v>
      </c>
      <c r="AE57" s="29">
        <v>4.0931391151313274</v>
      </c>
      <c r="AF57" s="29">
        <v>4.1124978700769628</v>
      </c>
      <c r="AG57" s="29">
        <v>4.1294267877657314</v>
      </c>
      <c r="AH57" s="29">
        <v>4.1442310390820767</v>
      </c>
      <c r="AI57" s="29">
        <v>4.1571836909198217</v>
      </c>
      <c r="AJ57" s="29">
        <v>4.1685289282149345</v>
      </c>
      <c r="AK57" s="29">
        <v>4.1784860653185874</v>
      </c>
      <c r="AL57" s="29">
        <v>4.1872527250904259</v>
      </c>
      <c r="AM57" s="29">
        <v>4.1950039433470439</v>
      </c>
      <c r="AN57" s="29">
        <v>4.2018893567605264</v>
      </c>
      <c r="AO57" s="29">
        <v>4.2080363106000807</v>
      </c>
      <c r="AP57" s="29">
        <v>4.2135538601901805</v>
      </c>
      <c r="AQ57" s="29">
        <v>4.218535150304743</v>
      </c>
      <c r="AR57" s="29">
        <v>4.2230592656807602</v>
      </c>
      <c r="AS57" s="29">
        <v>4.2271928344718566</v>
      </c>
      <c r="AT57" s="29">
        <v>4.2309914211159168</v>
      </c>
      <c r="AU57" s="29">
        <v>4.2345007328467696</v>
      </c>
      <c r="AV57" s="29">
        <v>4.2377577182110402</v>
      </c>
      <c r="AW57" s="29">
        <v>4.2407915535642404</v>
      </c>
      <c r="AX57" s="29">
        <v>4.2436244473639091</v>
      </c>
      <c r="AY57" s="29">
        <v>4.2462723369667366</v>
      </c>
    </row>
    <row r="58" spans="1:51" x14ac:dyDescent="0.2">
      <c r="A58" s="125">
        <v>40100</v>
      </c>
      <c r="B58" s="29">
        <v>0.43860418873560431</v>
      </c>
      <c r="C58" s="29">
        <v>0.66129703297861442</v>
      </c>
      <c r="D58" s="29">
        <v>0.99748412547953114</v>
      </c>
      <c r="E58" s="29">
        <v>1.3232508625599038</v>
      </c>
      <c r="F58" s="29">
        <v>1.6092341985274126</v>
      </c>
      <c r="G58" s="29">
        <v>1.8559673100600651</v>
      </c>
      <c r="H58" s="29">
        <v>2.0706893345607651</v>
      </c>
      <c r="I58" s="29">
        <v>2.2605171931766974</v>
      </c>
      <c r="J58" s="29">
        <v>2.4309368604320465</v>
      </c>
      <c r="K58" s="29">
        <v>2.5858615645367609</v>
      </c>
      <c r="L58" s="29">
        <v>2.7280883162315801</v>
      </c>
      <c r="M58" s="29">
        <v>2.8595988415061986</v>
      </c>
      <c r="N58" s="29">
        <v>2.9817827953318252</v>
      </c>
      <c r="O58" s="29">
        <v>3.095585644993089</v>
      </c>
      <c r="P58" s="29">
        <v>3.2016191436371542</v>
      </c>
      <c r="Q58" s="29">
        <v>3.300279403235721</v>
      </c>
      <c r="R58" s="29">
        <v>3.3918314066526052</v>
      </c>
      <c r="S58" s="29">
        <v>3.476481166267483</v>
      </c>
      <c r="T58" s="29">
        <v>3.554420948816349</v>
      </c>
      <c r="U58" s="29">
        <v>3.6258490260144356</v>
      </c>
      <c r="V58" s="29">
        <v>3.6909909252393271</v>
      </c>
      <c r="W58" s="29">
        <v>3.7501139287380467</v>
      </c>
      <c r="X58" s="29">
        <v>3.8035218695328044</v>
      </c>
      <c r="Y58" s="29">
        <v>3.8515517463610394</v>
      </c>
      <c r="Z58" s="29">
        <v>3.8945717496963228</v>
      </c>
      <c r="AA58" s="29">
        <v>3.9329752423041251</v>
      </c>
      <c r="AB58" s="29">
        <v>3.9671570657710902</v>
      </c>
      <c r="AC58" s="29">
        <v>3.9974944625948958</v>
      </c>
      <c r="AD58" s="29">
        <v>4.0243484323965673</v>
      </c>
      <c r="AE58" s="29">
        <v>4.0480664390665773</v>
      </c>
      <c r="AF58" s="29">
        <v>4.0689845939472011</v>
      </c>
      <c r="AG58" s="29">
        <v>4.087428518526413</v>
      </c>
      <c r="AH58" s="29">
        <v>4.1037032948235064</v>
      </c>
      <c r="AI58" s="29">
        <v>4.1180835877072512</v>
      </c>
      <c r="AJ58" s="29">
        <v>4.1308166348461102</v>
      </c>
      <c r="AK58" s="29">
        <v>4.1421260560274282</v>
      </c>
      <c r="AL58" s="29">
        <v>4.152214852885832</v>
      </c>
      <c r="AM58" s="29">
        <v>4.1612640879479637</v>
      </c>
      <c r="AN58" s="29">
        <v>4.169429473501804</v>
      </c>
      <c r="AO58" s="29">
        <v>4.1768442710408689</v>
      </c>
      <c r="AP58" s="29">
        <v>4.1836231599143767</v>
      </c>
      <c r="AQ58" s="29">
        <v>4.1898646301385822</v>
      </c>
      <c r="AR58" s="29">
        <v>4.195652852763307</v>
      </c>
      <c r="AS58" s="29">
        <v>4.2010590478481626</v>
      </c>
      <c r="AT58" s="29">
        <v>4.206142519941519</v>
      </c>
      <c r="AU58" s="29">
        <v>4.2109518833610204</v>
      </c>
      <c r="AV58" s="29">
        <v>4.2155260929321905</v>
      </c>
      <c r="AW58" s="29">
        <v>4.2198952900508102</v>
      </c>
      <c r="AX58" s="29">
        <v>4.2240816774408767</v>
      </c>
      <c r="AY58" s="29">
        <v>4.228100313004127</v>
      </c>
    </row>
    <row r="59" spans="1:51" x14ac:dyDescent="0.2">
      <c r="A59" s="125">
        <v>40099</v>
      </c>
      <c r="B59" s="29">
        <v>0.43428832358959585</v>
      </c>
      <c r="C59" s="29">
        <v>0.6407467941630286</v>
      </c>
      <c r="D59" s="29">
        <v>0.95719954923291384</v>
      </c>
      <c r="E59" s="29">
        <v>1.2684259216760259</v>
      </c>
      <c r="F59" s="29">
        <v>1.5439502296647662</v>
      </c>
      <c r="G59" s="29">
        <v>1.7827715677824301</v>
      </c>
      <c r="H59" s="29">
        <v>1.9912718438021064</v>
      </c>
      <c r="I59" s="29">
        <v>2.1761165404861038</v>
      </c>
      <c r="J59" s="29">
        <v>2.3425404308678499</v>
      </c>
      <c r="K59" s="29">
        <v>2.4943067897138178</v>
      </c>
      <c r="L59" s="29">
        <v>2.6341127766570973</v>
      </c>
      <c r="M59" s="29">
        <v>2.7638644985826453</v>
      </c>
      <c r="N59" s="29">
        <v>2.8848861428067401</v>
      </c>
      <c r="O59" s="29">
        <v>2.9980609970409988</v>
      </c>
      <c r="P59" s="29">
        <v>3.1039391034886301</v>
      </c>
      <c r="Q59" s="29">
        <v>3.2028553099198618</v>
      </c>
      <c r="R59" s="29">
        <v>3.2950137822553538</v>
      </c>
      <c r="S59" s="29">
        <v>3.3805604308129942</v>
      </c>
      <c r="T59" s="29">
        <v>3.4596299267580699</v>
      </c>
      <c r="U59" s="29">
        <v>3.5323666345288727</v>
      </c>
      <c r="V59" s="29">
        <v>3.5989472455778762</v>
      </c>
      <c r="W59" s="29">
        <v>3.6595972038526323</v>
      </c>
      <c r="X59" s="29">
        <v>3.7145852954070735</v>
      </c>
      <c r="Y59" s="29">
        <v>3.7642199787343227</v>
      </c>
      <c r="Z59" s="29">
        <v>3.8088463679293354</v>
      </c>
      <c r="AA59" s="29">
        <v>3.8488380727053402</v>
      </c>
      <c r="AB59" s="29">
        <v>3.8845737227619965</v>
      </c>
      <c r="AC59" s="29">
        <v>3.9164180709034189</v>
      </c>
      <c r="AD59" s="29">
        <v>3.9447227541813055</v>
      </c>
      <c r="AE59" s="29">
        <v>3.9698284798536529</v>
      </c>
      <c r="AF59" s="29">
        <v>3.992066788254713</v>
      </c>
      <c r="AG59" s="29">
        <v>4.0117606182317314</v>
      </c>
      <c r="AH59" s="29">
        <v>4.0292143493110482</v>
      </c>
      <c r="AI59" s="29">
        <v>4.0447039003071623</v>
      </c>
      <c r="AJ59" s="29">
        <v>4.0584794471121732</v>
      </c>
      <c r="AK59" s="29">
        <v>4.0707689980820794</v>
      </c>
      <c r="AL59" s="29">
        <v>4.0817811902713066</v>
      </c>
      <c r="AM59" s="29">
        <v>4.0917035654322014</v>
      </c>
      <c r="AN59" s="29">
        <v>4.1006985964714184</v>
      </c>
      <c r="AO59" s="29">
        <v>4.1089064005894356</v>
      </c>
      <c r="AP59" s="29">
        <v>4.1164485092894916</v>
      </c>
      <c r="AQ59" s="29">
        <v>4.1234302501395179</v>
      </c>
      <c r="AR59" s="29">
        <v>4.1299426122333518</v>
      </c>
      <c r="AS59" s="29">
        <v>4.1360634692567544</v>
      </c>
      <c r="AT59" s="29">
        <v>4.141858396554043</v>
      </c>
      <c r="AU59" s="29">
        <v>4.1473818916594949</v>
      </c>
      <c r="AV59" s="29">
        <v>4.1526783012175095</v>
      </c>
      <c r="AW59" s="29">
        <v>4.1577824955697826</v>
      </c>
      <c r="AX59" s="29">
        <v>4.1627207761367524</v>
      </c>
      <c r="AY59" s="29">
        <v>4.1675117322627973</v>
      </c>
    </row>
    <row r="60" spans="1:51" x14ac:dyDescent="0.2">
      <c r="A60" s="125">
        <v>40098</v>
      </c>
      <c r="B60" s="29">
        <v>0.42244669263734891</v>
      </c>
      <c r="C60" s="29">
        <v>0.61786951065275753</v>
      </c>
      <c r="D60" s="29">
        <v>0.93104199720977565</v>
      </c>
      <c r="E60" s="29">
        <v>1.2441242964121164</v>
      </c>
      <c r="F60" s="29">
        <v>1.5228607383758346</v>
      </c>
      <c r="G60" s="29">
        <v>1.7645240933249473</v>
      </c>
      <c r="H60" s="29">
        <v>1.9750612302038157</v>
      </c>
      <c r="I60" s="29">
        <v>2.1611549405383599</v>
      </c>
      <c r="J60" s="29">
        <v>2.3281845937849073</v>
      </c>
      <c r="K60" s="29">
        <v>2.4800750327065839</v>
      </c>
      <c r="L60" s="29">
        <v>2.6196658093433371</v>
      </c>
      <c r="M60" s="29">
        <v>2.7489738724021699</v>
      </c>
      <c r="N60" s="29">
        <v>2.869402754599264</v>
      </c>
      <c r="O60" s="29">
        <v>2.9818870335283352</v>
      </c>
      <c r="P60" s="29">
        <v>3.0870054059785232</v>
      </c>
      <c r="Q60" s="29">
        <v>3.1851059903477594</v>
      </c>
      <c r="R60" s="29">
        <v>3.2763952430038605</v>
      </c>
      <c r="S60" s="29">
        <v>3.3610129224846035</v>
      </c>
      <c r="T60" s="29">
        <v>3.4390830453654675</v>
      </c>
      <c r="U60" s="29">
        <v>3.5107379384722592</v>
      </c>
      <c r="V60" s="29">
        <v>3.5761442226831019</v>
      </c>
      <c r="W60" s="29">
        <v>3.6355229771659037</v>
      </c>
      <c r="X60" s="29">
        <v>3.6891448593005443</v>
      </c>
      <c r="Y60" s="29">
        <v>3.7373259647316033</v>
      </c>
      <c r="Z60" s="29">
        <v>3.7804244053954528</v>
      </c>
      <c r="AA60" s="29">
        <v>3.8188310541655452</v>
      </c>
      <c r="AB60" s="29">
        <v>3.852943127288651</v>
      </c>
      <c r="AC60" s="29">
        <v>3.8831426753370004</v>
      </c>
      <c r="AD60" s="29">
        <v>3.9097973215420714</v>
      </c>
      <c r="AE60" s="29">
        <v>3.9332626663512458</v>
      </c>
      <c r="AF60" s="29">
        <v>3.953884226586549</v>
      </c>
      <c r="AG60" s="29">
        <v>3.9719980959921819</v>
      </c>
      <c r="AH60" s="29">
        <v>3.9879202848383488</v>
      </c>
      <c r="AI60" s="29">
        <v>4.0019359506684857</v>
      </c>
      <c r="AJ60" s="29">
        <v>4.0143023183965125</v>
      </c>
      <c r="AK60" s="29">
        <v>4.0252525598095401</v>
      </c>
      <c r="AL60" s="29">
        <v>4.0349988511418049</v>
      </c>
      <c r="AM60" s="29">
        <v>4.0437309220570681</v>
      </c>
      <c r="AN60" s="29">
        <v>4.0516122697646964</v>
      </c>
      <c r="AO60" s="29">
        <v>4.0587830402703098</v>
      </c>
      <c r="AP60" s="29">
        <v>4.0653639895607103</v>
      </c>
      <c r="AQ60" s="29">
        <v>4.0714589750196355</v>
      </c>
      <c r="AR60" s="29">
        <v>4.077156906630905</v>
      </c>
      <c r="AS60" s="29">
        <v>4.0825331395697821</v>
      </c>
      <c r="AT60" s="29">
        <v>4.0876504923699901</v>
      </c>
      <c r="AU60" s="29">
        <v>4.092560519125839</v>
      </c>
      <c r="AV60" s="29">
        <v>4.0973044969368697</v>
      </c>
      <c r="AW60" s="29">
        <v>4.1019141716552046</v>
      </c>
      <c r="AX60" s="29">
        <v>4.1064126791759259</v>
      </c>
      <c r="AY60" s="29">
        <v>4.1108154063886531</v>
      </c>
    </row>
    <row r="61" spans="1:51" x14ac:dyDescent="0.2">
      <c r="A61" s="125">
        <v>40095</v>
      </c>
      <c r="B61" s="29">
        <v>0.42849502632604181</v>
      </c>
      <c r="C61" s="29">
        <v>0.64633187726297081</v>
      </c>
      <c r="D61" s="29">
        <v>0.97986815820176199</v>
      </c>
      <c r="E61" s="29">
        <v>1.3047738947308141</v>
      </c>
      <c r="F61" s="29">
        <v>1.5897921201687697</v>
      </c>
      <c r="G61" s="29">
        <v>1.834739966856999</v>
      </c>
      <c r="H61" s="29">
        <v>2.0469475098889469</v>
      </c>
      <c r="I61" s="29">
        <v>2.2338278265554754</v>
      </c>
      <c r="J61" s="29">
        <v>2.4011489125252585</v>
      </c>
      <c r="K61" s="29">
        <v>2.5530400266754842</v>
      </c>
      <c r="L61" s="29">
        <v>2.6924422440310027</v>
      </c>
      <c r="M61" s="29">
        <v>2.8214202774676669</v>
      </c>
      <c r="N61" s="29">
        <v>2.9413965612924615</v>
      </c>
      <c r="O61" s="29">
        <v>3.0533125146559899</v>
      </c>
      <c r="P61" s="29">
        <v>3.1577530022700264</v>
      </c>
      <c r="Q61" s="29">
        <v>3.2550798080000041</v>
      </c>
      <c r="R61" s="29">
        <v>3.3455245759086947</v>
      </c>
      <c r="S61" s="29">
        <v>3.4292620204252429</v>
      </c>
      <c r="T61" s="29">
        <v>3.5064541287439628</v>
      </c>
      <c r="U61" s="29">
        <v>3.5772689466324117</v>
      </c>
      <c r="V61" s="29">
        <v>3.641902572604045</v>
      </c>
      <c r="W61" s="29">
        <v>3.7005965063706765</v>
      </c>
      <c r="X61" s="29">
        <v>3.7536336947544449</v>
      </c>
      <c r="Y61" s="29">
        <v>3.801335232141581</v>
      </c>
      <c r="Z61" s="29">
        <v>3.8440573275934149</v>
      </c>
      <c r="AA61" s="29">
        <v>3.8821828691478237</v>
      </c>
      <c r="AB61" s="29">
        <v>3.9160976993556238</v>
      </c>
      <c r="AC61" s="29">
        <v>3.9461711619153017</v>
      </c>
      <c r="AD61" s="29">
        <v>3.9727571755336646</v>
      </c>
      <c r="AE61" s="29">
        <v>3.9961968047574015</v>
      </c>
      <c r="AF61" s="29">
        <v>4.0168203332247225</v>
      </c>
      <c r="AG61" s="29">
        <v>4.0349481464036803</v>
      </c>
      <c r="AH61" s="29">
        <v>4.0508814584687283</v>
      </c>
      <c r="AI61" s="29">
        <v>4.0648927537903292</v>
      </c>
      <c r="AJ61" s="29">
        <v>4.0772285286463603</v>
      </c>
      <c r="AK61" s="29">
        <v>4.0881129006442158</v>
      </c>
      <c r="AL61" s="29">
        <v>4.0977504627260481</v>
      </c>
      <c r="AM61" s="29">
        <v>4.1063250617399794</v>
      </c>
      <c r="AN61" s="29">
        <v>4.1139963913175865</v>
      </c>
      <c r="AO61" s="29">
        <v>4.1209026436399592</v>
      </c>
      <c r="AP61" s="29">
        <v>4.127164172028511</v>
      </c>
      <c r="AQ61" s="29">
        <v>4.1328857881511532</v>
      </c>
      <c r="AR61" s="29">
        <v>4.1381585548507438</v>
      </c>
      <c r="AS61" s="29">
        <v>4.1430610232171707</v>
      </c>
      <c r="AT61" s="29">
        <v>4.147660097803648</v>
      </c>
      <c r="AU61" s="29">
        <v>4.1520121943506476</v>
      </c>
      <c r="AV61" s="29">
        <v>4.156163920992979</v>
      </c>
      <c r="AW61" s="29">
        <v>4.1601524224139581</v>
      </c>
      <c r="AX61" s="29">
        <v>4.1640062369814208</v>
      </c>
      <c r="AY61" s="29">
        <v>4.1677461572774979</v>
      </c>
    </row>
    <row r="62" spans="1:51" x14ac:dyDescent="0.2">
      <c r="A62" s="125">
        <v>40094</v>
      </c>
      <c r="B62" s="29">
        <v>0.41012354855985234</v>
      </c>
      <c r="C62" s="29">
        <v>0.58655960708004917</v>
      </c>
      <c r="D62" s="29">
        <v>0.89378097570954951</v>
      </c>
      <c r="E62" s="29">
        <v>1.2072316688379159</v>
      </c>
      <c r="F62" s="29">
        <v>1.4878515835209476</v>
      </c>
      <c r="G62" s="29">
        <v>1.7312639729219157</v>
      </c>
      <c r="H62" s="29">
        <v>1.9430512665905559</v>
      </c>
      <c r="I62" s="29">
        <v>2.1299544211769557</v>
      </c>
      <c r="J62" s="29">
        <v>2.2975175366135701</v>
      </c>
      <c r="K62" s="29">
        <v>2.4498274438745304</v>
      </c>
      <c r="L62" s="29">
        <v>2.5898463824491951</v>
      </c>
      <c r="M62" s="29">
        <v>2.7196696612326039</v>
      </c>
      <c r="N62" s="29">
        <v>2.8407339315868367</v>
      </c>
      <c r="O62" s="29">
        <v>2.9539704916149998</v>
      </c>
      <c r="P62" s="29">
        <v>3.0599318036685075</v>
      </c>
      <c r="Q62" s="29">
        <v>3.1589356406211087</v>
      </c>
      <c r="R62" s="29">
        <v>3.2511643602012503</v>
      </c>
      <c r="S62" s="29">
        <v>3.3367400913527883</v>
      </c>
      <c r="T62" s="29">
        <v>3.4157733784770667</v>
      </c>
      <c r="U62" s="29">
        <v>3.4883847618786072</v>
      </c>
      <c r="V62" s="29">
        <v>3.5547260283439601</v>
      </c>
      <c r="W62" s="29">
        <v>3.6150006248769642</v>
      </c>
      <c r="X62" s="29">
        <v>3.6694620076100137</v>
      </c>
      <c r="Y62" s="29">
        <v>3.7184096316059283</v>
      </c>
      <c r="Z62" s="29">
        <v>3.7621860893935479</v>
      </c>
      <c r="AA62" s="29">
        <v>3.8011687417211535</v>
      </c>
      <c r="AB62" s="29">
        <v>3.8357442478726194</v>
      </c>
      <c r="AC62" s="29">
        <v>3.8662867440462625</v>
      </c>
      <c r="AD62" s="29">
        <v>3.8931580245211403</v>
      </c>
      <c r="AE62" s="29">
        <v>3.9167095986399194</v>
      </c>
      <c r="AF62" s="29">
        <v>3.9372843496695857</v>
      </c>
      <c r="AG62" s="29">
        <v>3.9552170763182342</v>
      </c>
      <c r="AH62" s="29">
        <v>3.9708243148326181</v>
      </c>
      <c r="AI62" s="29">
        <v>3.9843934407050456</v>
      </c>
      <c r="AJ62" s="29">
        <v>3.9961852686459745</v>
      </c>
      <c r="AK62" s="29">
        <v>4.0064377414987398</v>
      </c>
      <c r="AL62" s="29">
        <v>4.0153688528578497</v>
      </c>
      <c r="AM62" s="29">
        <v>4.0231752968885779</v>
      </c>
      <c r="AN62" s="29">
        <v>4.0300285938265272</v>
      </c>
      <c r="AO62" s="29">
        <v>4.0360776002160215</v>
      </c>
      <c r="AP62" s="29">
        <v>4.0414521287442495</v>
      </c>
      <c r="AQ62" s="29">
        <v>4.0462653644283249</v>
      </c>
      <c r="AR62" s="29">
        <v>4.050615779650248</v>
      </c>
      <c r="AS62" s="29">
        <v>4.0545883638926146</v>
      </c>
      <c r="AT62" s="29">
        <v>4.0582553821307723</v>
      </c>
      <c r="AU62" s="29">
        <v>4.0616776126497598</v>
      </c>
      <c r="AV62" s="29">
        <v>4.0649052004243282</v>
      </c>
      <c r="AW62" s="29">
        <v>4.0679781693407113</v>
      </c>
      <c r="AX62" s="29">
        <v>4.0709273554248568</v>
      </c>
      <c r="AY62" s="29">
        <v>4.0737753255093052</v>
      </c>
    </row>
    <row r="63" spans="1:51" x14ac:dyDescent="0.2">
      <c r="A63" s="125">
        <v>40093</v>
      </c>
      <c r="B63" s="29">
        <v>0.40507752808594227</v>
      </c>
      <c r="C63" s="29">
        <v>0.59625110675072357</v>
      </c>
      <c r="D63" s="29">
        <v>0.91935319288198503</v>
      </c>
      <c r="E63" s="29">
        <v>1.2403425982537324</v>
      </c>
      <c r="F63" s="29">
        <v>1.5226044559375715</v>
      </c>
      <c r="G63" s="29">
        <v>1.764531859203206</v>
      </c>
      <c r="H63" s="29">
        <v>1.9735026118295378</v>
      </c>
      <c r="I63" s="29">
        <v>2.1572784381949841</v>
      </c>
      <c r="J63" s="29">
        <v>2.3219512709920553</v>
      </c>
      <c r="K63" s="29">
        <v>2.4718836803391517</v>
      </c>
      <c r="L63" s="29">
        <v>2.6101567514549497</v>
      </c>
      <c r="M63" s="29">
        <v>2.7388884637391087</v>
      </c>
      <c r="N63" s="29">
        <v>2.8594761089031069</v>
      </c>
      <c r="O63" s="29">
        <v>2.9727729245172982</v>
      </c>
      <c r="P63" s="29">
        <v>3.079237746207371</v>
      </c>
      <c r="Q63" s="29">
        <v>3.1790963418238878</v>
      </c>
      <c r="R63" s="29">
        <v>3.2724496236080349</v>
      </c>
      <c r="S63" s="29">
        <v>3.3593502562249831</v>
      </c>
      <c r="T63" s="29">
        <v>3.4398503292888076</v>
      </c>
      <c r="U63" s="29">
        <v>3.5140207624235265</v>
      </c>
      <c r="V63" s="29">
        <v>3.5819703125693598</v>
      </c>
      <c r="W63" s="29">
        <v>3.6438641012565403</v>
      </c>
      <c r="X63" s="29">
        <v>3.6999205954449161</v>
      </c>
      <c r="Y63" s="29">
        <v>3.7504071420275302</v>
      </c>
      <c r="Z63" s="29">
        <v>3.7956369380000665</v>
      </c>
      <c r="AA63" s="29">
        <v>3.8359605701100685</v>
      </c>
      <c r="AB63" s="29">
        <v>3.8717428371736795</v>
      </c>
      <c r="AC63" s="29">
        <v>3.9033427264639782</v>
      </c>
      <c r="AD63" s="29">
        <v>3.9311126730207619</v>
      </c>
      <c r="AE63" s="29">
        <v>3.9553996516840226</v>
      </c>
      <c r="AF63" s="29">
        <v>3.9765460577713254</v>
      </c>
      <c r="AG63" s="29">
        <v>3.9948896468118527</v>
      </c>
      <c r="AH63" s="29">
        <v>4.0107530753162868</v>
      </c>
      <c r="AI63" s="29">
        <v>4.0244326626982589</v>
      </c>
      <c r="AJ63" s="29">
        <v>4.0362005784382022</v>
      </c>
      <c r="AK63" s="29">
        <v>4.0463081961381819</v>
      </c>
      <c r="AL63" s="29">
        <v>4.0549887075234352</v>
      </c>
      <c r="AM63" s="29">
        <v>4.0624547823544113</v>
      </c>
      <c r="AN63" s="29">
        <v>4.0688932315261468</v>
      </c>
      <c r="AO63" s="29">
        <v>4.0744672405648474</v>
      </c>
      <c r="AP63" s="29">
        <v>4.0793199356898517</v>
      </c>
      <c r="AQ63" s="29">
        <v>4.0835768929414158</v>
      </c>
      <c r="AR63" s="29">
        <v>4.0873481502494702</v>
      </c>
      <c r="AS63" s="29">
        <v>4.0907292750210971</v>
      </c>
      <c r="AT63" s="29">
        <v>4.0938017899688752</v>
      </c>
      <c r="AU63" s="29">
        <v>4.0966344714238945</v>
      </c>
      <c r="AV63" s="29">
        <v>4.0992842594181065</v>
      </c>
      <c r="AW63" s="29">
        <v>4.1017967618269155</v>
      </c>
      <c r="AX63" s="29">
        <v>4.1042072871405519</v>
      </c>
      <c r="AY63" s="29">
        <v>4.1065418742428328</v>
      </c>
    </row>
    <row r="64" spans="1:51" x14ac:dyDescent="0.2">
      <c r="A64" s="125">
        <v>40092</v>
      </c>
      <c r="B64" s="29">
        <v>0.40208749266080973</v>
      </c>
      <c r="C64" s="29">
        <v>0.59522775811285744</v>
      </c>
      <c r="D64" s="29">
        <v>0.92549376907333081</v>
      </c>
      <c r="E64" s="29">
        <v>1.2540340701339212</v>
      </c>
      <c r="F64" s="29">
        <v>1.5427725836941619</v>
      </c>
      <c r="G64" s="29">
        <v>1.789737662112052</v>
      </c>
      <c r="H64" s="29">
        <v>2.0023074722849445</v>
      </c>
      <c r="I64" s="29">
        <v>2.1883977029527437</v>
      </c>
      <c r="J64" s="29">
        <v>2.3543028688172836</v>
      </c>
      <c r="K64" s="29">
        <v>2.5045823038259907</v>
      </c>
      <c r="L64" s="29">
        <v>2.6424936915082222</v>
      </c>
      <c r="M64" s="29">
        <v>2.7703072480039386</v>
      </c>
      <c r="N64" s="29">
        <v>2.8895459707887321</v>
      </c>
      <c r="O64" s="29">
        <v>3.0011652561067939</v>
      </c>
      <c r="P64" s="29">
        <v>3.1057065845317227</v>
      </c>
      <c r="Q64" s="29">
        <v>3.2034648205872194</v>
      </c>
      <c r="R64" s="29">
        <v>3.2946003214177511</v>
      </c>
      <c r="S64" s="29">
        <v>3.379217632948174</v>
      </c>
      <c r="T64" s="29">
        <v>3.4574142750561485</v>
      </c>
      <c r="U64" s="29">
        <v>3.5293011358963242</v>
      </c>
      <c r="V64" s="29">
        <v>3.5950221872455264</v>
      </c>
      <c r="W64" s="29">
        <v>3.6547718118181538</v>
      </c>
      <c r="X64" s="29">
        <v>3.7087908438807333</v>
      </c>
      <c r="Y64" s="29">
        <v>3.7573617268163821</v>
      </c>
      <c r="Z64" s="29">
        <v>3.8008057286828545</v>
      </c>
      <c r="AA64" s="29">
        <v>3.8394765100874815</v>
      </c>
      <c r="AB64" s="29">
        <v>3.8737386171624273</v>
      </c>
      <c r="AC64" s="29">
        <v>3.9039484852436024</v>
      </c>
      <c r="AD64" s="29">
        <v>3.9304541109130926</v>
      </c>
      <c r="AE64" s="29">
        <v>3.9535964584497187</v>
      </c>
      <c r="AF64" s="29">
        <v>3.9737105940715032</v>
      </c>
      <c r="AG64" s="29">
        <v>3.9911258670293019</v>
      </c>
      <c r="AH64" s="29">
        <v>4.0061559360620649</v>
      </c>
      <c r="AI64" s="29">
        <v>4.0190878486703028</v>
      </c>
      <c r="AJ64" s="29">
        <v>4.0301842706319109</v>
      </c>
      <c r="AK64" s="29">
        <v>4.0396868722279784</v>
      </c>
      <c r="AL64" s="29">
        <v>4.0478189816067465</v>
      </c>
      <c r="AM64" s="29">
        <v>4.0547834742817743</v>
      </c>
      <c r="AN64" s="29">
        <v>4.0607576929736267</v>
      </c>
      <c r="AO64" s="29">
        <v>4.0658958243123049</v>
      </c>
      <c r="AP64" s="29">
        <v>4.0703326850599097</v>
      </c>
      <c r="AQ64" s="29">
        <v>4.0741862004707929</v>
      </c>
      <c r="AR64" s="29">
        <v>4.0775593484558144</v>
      </c>
      <c r="AS64" s="29">
        <v>4.0805413577986123</v>
      </c>
      <c r="AT64" s="29">
        <v>4.0832083784360744</v>
      </c>
      <c r="AU64" s="29">
        <v>4.0856247328537023</v>
      </c>
      <c r="AV64" s="29">
        <v>4.0878437863903843</v>
      </c>
      <c r="AW64" s="29">
        <v>4.089908446873582</v>
      </c>
      <c r="AX64" s="29">
        <v>4.0918521213579417</v>
      </c>
      <c r="AY64" s="29">
        <v>4.0936996660488294</v>
      </c>
    </row>
    <row r="65" spans="1:51" x14ac:dyDescent="0.2">
      <c r="A65" s="125">
        <v>40091</v>
      </c>
      <c r="B65" s="29">
        <v>0.39418887553476406</v>
      </c>
      <c r="C65" s="29">
        <v>0.58864952757601685</v>
      </c>
      <c r="D65" s="29">
        <v>0.92521599381379038</v>
      </c>
      <c r="E65" s="29">
        <v>1.2593645966157947</v>
      </c>
      <c r="F65" s="29">
        <v>1.5518638013943247</v>
      </c>
      <c r="G65" s="29">
        <v>1.800711007809382</v>
      </c>
      <c r="H65" s="29">
        <v>2.0135809568361345</v>
      </c>
      <c r="I65" s="29">
        <v>2.1987849021425903</v>
      </c>
      <c r="J65" s="29">
        <v>2.3630224617863869</v>
      </c>
      <c r="K65" s="29">
        <v>2.5112076306974496</v>
      </c>
      <c r="L65" s="29">
        <v>2.6468626149757388</v>
      </c>
      <c r="M65" s="29">
        <v>2.7724322793844904</v>
      </c>
      <c r="N65" s="29">
        <v>2.8895501926948715</v>
      </c>
      <c r="O65" s="29">
        <v>2.9992395795699047</v>
      </c>
      <c r="P65" s="29">
        <v>3.1020814853578944</v>
      </c>
      <c r="Q65" s="29">
        <v>3.1983924670935373</v>
      </c>
      <c r="R65" s="29">
        <v>3.2883430692257374</v>
      </c>
      <c r="S65" s="29">
        <v>3.3720391922253072</v>
      </c>
      <c r="T65" s="29">
        <v>3.4495724942442245</v>
      </c>
      <c r="U65" s="29">
        <v>3.5210421487838124</v>
      </c>
      <c r="V65" s="29">
        <v>3.5865757766466251</v>
      </c>
      <c r="W65" s="29">
        <v>3.6463479070915565</v>
      </c>
      <c r="X65" s="29">
        <v>3.7005769174078664</v>
      </c>
      <c r="Y65" s="29">
        <v>3.7495214419891187</v>
      </c>
      <c r="Z65" s="29">
        <v>3.7934783173953779</v>
      </c>
      <c r="AA65" s="29">
        <v>3.8327759425336394</v>
      </c>
      <c r="AB65" s="29">
        <v>3.8677547441647215</v>
      </c>
      <c r="AC65" s="29">
        <v>3.8987498652251653</v>
      </c>
      <c r="AD65" s="29">
        <v>3.9260905165074069</v>
      </c>
      <c r="AE65" s="29">
        <v>3.9501009653391344</v>
      </c>
      <c r="AF65" s="29">
        <v>3.9711013329163145</v>
      </c>
      <c r="AG65" s="29">
        <v>3.9894075567493004</v>
      </c>
      <c r="AH65" s="29">
        <v>4.0053218153062877</v>
      </c>
      <c r="AI65" s="29">
        <v>4.0191219416267829</v>
      </c>
      <c r="AJ65" s="29">
        <v>4.0310633796922604</v>
      </c>
      <c r="AK65" s="29">
        <v>4.0413822938724788</v>
      </c>
      <c r="AL65" s="29">
        <v>4.0502979845589095</v>
      </c>
      <c r="AM65" s="29">
        <v>4.0580103434769912</v>
      </c>
      <c r="AN65" s="29">
        <v>4.0646941358353095</v>
      </c>
      <c r="AO65" s="29">
        <v>4.0705013216246737</v>
      </c>
      <c r="AP65" s="29">
        <v>4.0755649949402448</v>
      </c>
      <c r="AQ65" s="29">
        <v>4.0800018403420424</v>
      </c>
      <c r="AR65" s="29">
        <v>4.0839140215371295</v>
      </c>
      <c r="AS65" s="29">
        <v>4.0873903327377601</v>
      </c>
      <c r="AT65" s="29">
        <v>4.0905068191834824</v>
      </c>
      <c r="AU65" s="29">
        <v>4.0933279882125087</v>
      </c>
      <c r="AV65" s="29">
        <v>4.0959076188217995</v>
      </c>
      <c r="AW65" s="29">
        <v>4.0982891796035936</v>
      </c>
      <c r="AX65" s="29">
        <v>4.1005067588172555</v>
      </c>
      <c r="AY65" s="29">
        <v>4.1025860022397129</v>
      </c>
    </row>
    <row r="66" spans="1:51" x14ac:dyDescent="0.2">
      <c r="A66" s="125">
        <v>40088</v>
      </c>
      <c r="B66" s="29">
        <v>0.39014696558784823</v>
      </c>
      <c r="C66" s="29">
        <v>0.59087163244621543</v>
      </c>
      <c r="D66" s="29">
        <v>0.93050740744604299</v>
      </c>
      <c r="E66" s="29">
        <v>1.2664358852087449</v>
      </c>
      <c r="F66" s="29">
        <v>1.5610952383119616</v>
      </c>
      <c r="G66" s="29">
        <v>1.8128792092175268</v>
      </c>
      <c r="H66" s="29">
        <v>2.0293571924881246</v>
      </c>
      <c r="I66" s="29">
        <v>2.2186014332580002</v>
      </c>
      <c r="J66" s="29">
        <v>2.3870691096581584</v>
      </c>
      <c r="K66" s="29">
        <v>2.539457018524117</v>
      </c>
      <c r="L66" s="29">
        <v>2.6791153400370749</v>
      </c>
      <c r="M66" s="29">
        <v>2.8083657159571196</v>
      </c>
      <c r="N66" s="29">
        <v>2.9287597071117735</v>
      </c>
      <c r="O66" s="29">
        <v>3.0412736149218342</v>
      </c>
      <c r="P66" s="29">
        <v>3.1464711395424581</v>
      </c>
      <c r="Q66" s="29">
        <v>3.2446753711850991</v>
      </c>
      <c r="R66" s="29">
        <v>3.336083122718339</v>
      </c>
      <c r="S66" s="29">
        <v>3.4208402620416418</v>
      </c>
      <c r="T66" s="29">
        <v>3.4990856585877497</v>
      </c>
      <c r="U66" s="29">
        <v>3.5709685075770636</v>
      </c>
      <c r="V66" s="29">
        <v>3.6366662830628229</v>
      </c>
      <c r="W66" s="29">
        <v>3.6964000770329606</v>
      </c>
      <c r="X66" s="29">
        <v>3.7504305665858335</v>
      </c>
      <c r="Y66" s="29">
        <v>3.7990539378139503</v>
      </c>
      <c r="Z66" s="29">
        <v>3.8425991199335301</v>
      </c>
      <c r="AA66" s="29">
        <v>3.8814213179269643</v>
      </c>
      <c r="AB66" s="29">
        <v>3.9158831756185486</v>
      </c>
      <c r="AC66" s="29">
        <v>3.9463379505459448</v>
      </c>
      <c r="AD66" s="29">
        <v>3.9731295137478608</v>
      </c>
      <c r="AE66" s="29">
        <v>3.9965939141636633</v>
      </c>
      <c r="AF66" s="29">
        <v>4.0170606402623177</v>
      </c>
      <c r="AG66" s="29">
        <v>4.0348529643809679</v>
      </c>
      <c r="AH66" s="29">
        <v>4.0502785658940894</v>
      </c>
      <c r="AI66" s="29">
        <v>4.0636189248469732</v>
      </c>
      <c r="AJ66" s="29">
        <v>4.0751314844452082</v>
      </c>
      <c r="AK66" s="29">
        <v>4.0850529893250629</v>
      </c>
      <c r="AL66" s="29">
        <v>4.0936020922152903</v>
      </c>
      <c r="AM66" s="29">
        <v>4.1009768539726323</v>
      </c>
      <c r="AN66" s="29">
        <v>4.1073488863860304</v>
      </c>
      <c r="AO66" s="29">
        <v>4.1128661076239261</v>
      </c>
      <c r="AP66" s="29">
        <v>4.1176574087787374</v>
      </c>
      <c r="AQ66" s="29">
        <v>4.1218352461753671</v>
      </c>
      <c r="AR66" s="29">
        <v>4.1254975430925933</v>
      </c>
      <c r="AS66" s="29">
        <v>4.1287290855625534</v>
      </c>
      <c r="AT66" s="29">
        <v>4.1316025332626989</v>
      </c>
      <c r="AU66" s="29">
        <v>4.1341796375441557</v>
      </c>
      <c r="AV66" s="29">
        <v>4.1365119801731201</v>
      </c>
      <c r="AW66" s="29">
        <v>4.1386413178860471</v>
      </c>
      <c r="AX66" s="29">
        <v>4.1406004585240375</v>
      </c>
      <c r="AY66" s="29">
        <v>4.1424141557190213</v>
      </c>
    </row>
    <row r="67" spans="1:51" x14ac:dyDescent="0.2">
      <c r="A67" s="125">
        <v>40087</v>
      </c>
      <c r="B67" s="29">
        <v>0.3984747395709084</v>
      </c>
      <c r="C67" s="29">
        <v>0.60069793017788164</v>
      </c>
      <c r="D67" s="29">
        <v>0.94197650509804065</v>
      </c>
      <c r="E67" s="29">
        <v>1.2806759602041009</v>
      </c>
      <c r="F67" s="29">
        <v>1.5784991385038107</v>
      </c>
      <c r="G67" s="29">
        <v>1.8336828581040112</v>
      </c>
      <c r="H67" s="29">
        <v>2.0538456642147267</v>
      </c>
      <c r="I67" s="29">
        <v>2.2470368671263303</v>
      </c>
      <c r="J67" s="29">
        <v>2.4196247785888505</v>
      </c>
      <c r="K67" s="29">
        <v>2.576166915858209</v>
      </c>
      <c r="L67" s="29">
        <v>2.7198674775040654</v>
      </c>
      <c r="M67" s="29">
        <v>2.8529111071950513</v>
      </c>
      <c r="N67" s="29">
        <v>2.9767269103926144</v>
      </c>
      <c r="O67" s="29">
        <v>3.0921881769858</v>
      </c>
      <c r="P67" s="29">
        <v>3.1997818750110394</v>
      </c>
      <c r="Q67" s="29">
        <v>3.2997865245491322</v>
      </c>
      <c r="R67" s="29">
        <v>3.3923900908428726</v>
      </c>
      <c r="S67" s="29">
        <v>3.4777619752104232</v>
      </c>
      <c r="T67" s="29">
        <v>3.556087358810172</v>
      </c>
      <c r="U67" s="29">
        <v>3.6275747885564393</v>
      </c>
      <c r="V67" s="29">
        <v>3.6924669841358613</v>
      </c>
      <c r="W67" s="29">
        <v>3.7510496338282255</v>
      </c>
      <c r="X67" s="29">
        <v>3.8036448423174609</v>
      </c>
      <c r="Y67" s="29">
        <v>3.8506059807440565</v>
      </c>
      <c r="Z67" s="29">
        <v>3.8923143041193424</v>
      </c>
      <c r="AA67" s="29">
        <v>3.9291733418751749</v>
      </c>
      <c r="AB67" s="29">
        <v>3.9615894367282545</v>
      </c>
      <c r="AC67" s="29">
        <v>3.9899535860904254</v>
      </c>
      <c r="AD67" s="29">
        <v>4.014642156002485</v>
      </c>
      <c r="AE67" s="29">
        <v>4.0360193196464147</v>
      </c>
      <c r="AF67" s="29">
        <v>4.0544390239355126</v>
      </c>
      <c r="AG67" s="29">
        <v>4.0702459032547811</v>
      </c>
      <c r="AH67" s="29">
        <v>4.0837657567792949</v>
      </c>
      <c r="AI67" s="29">
        <v>4.0952941468005317</v>
      </c>
      <c r="AJ67" s="29">
        <v>4.1050989018489661</v>
      </c>
      <c r="AK67" s="29">
        <v>4.1134239682732572</v>
      </c>
      <c r="AL67" s="29">
        <v>4.1204924614597251</v>
      </c>
      <c r="AM67" s="29">
        <v>4.1265046040857731</v>
      </c>
      <c r="AN67" s="29">
        <v>4.1316319825735457</v>
      </c>
      <c r="AO67" s="29">
        <v>4.1360203092560699</v>
      </c>
      <c r="AP67" s="29">
        <v>4.1397941160386154</v>
      </c>
      <c r="AQ67" s="29">
        <v>4.1430595713637342</v>
      </c>
      <c r="AR67" s="29">
        <v>4.1459066123194166</v>
      </c>
      <c r="AS67" s="29">
        <v>4.1484106829466114</v>
      </c>
      <c r="AT67" s="29">
        <v>4.1506341513732066</v>
      </c>
      <c r="AU67" s="29">
        <v>4.1526276960069239</v>
      </c>
      <c r="AV67" s="29">
        <v>4.1544316003936697</v>
      </c>
      <c r="AW67" s="29">
        <v>4.1560769262948449</v>
      </c>
      <c r="AX67" s="29">
        <v>4.1575864713363053</v>
      </c>
      <c r="AY67" s="29">
        <v>4.1589755954547272</v>
      </c>
    </row>
    <row r="68" spans="1:51" x14ac:dyDescent="0.2">
      <c r="A68" s="125">
        <v>40086</v>
      </c>
      <c r="B68" s="29">
        <v>0.41583059847854748</v>
      </c>
      <c r="C68" s="29">
        <v>0.66417096604535697</v>
      </c>
      <c r="D68" s="29">
        <v>1.0314296014047031</v>
      </c>
      <c r="E68" s="29">
        <v>1.3811309651181194</v>
      </c>
      <c r="F68" s="29">
        <v>1.6829665753928791</v>
      </c>
      <c r="G68" s="29">
        <v>1.9392745413807779</v>
      </c>
      <c r="H68" s="29">
        <v>2.159471387947522</v>
      </c>
      <c r="I68" s="29">
        <v>2.3523543835988576</v>
      </c>
      <c r="J68" s="29">
        <v>2.5245532465582019</v>
      </c>
      <c r="K68" s="29">
        <v>2.6806672149084587</v>
      </c>
      <c r="L68" s="29">
        <v>2.8238463732145815</v>
      </c>
      <c r="M68" s="29">
        <v>2.9561908764788787</v>
      </c>
      <c r="N68" s="29">
        <v>3.0790435754114922</v>
      </c>
      <c r="O68" s="29">
        <v>3.1932035915096959</v>
      </c>
      <c r="P68" s="29">
        <v>3.2991054483435822</v>
      </c>
      <c r="Q68" s="29">
        <v>3.3969982170719519</v>
      </c>
      <c r="R68" s="29">
        <v>3.4870635354768744</v>
      </c>
      <c r="S68" s="29">
        <v>3.5694844664320593</v>
      </c>
      <c r="T68" s="29">
        <v>3.6444745078698446</v>
      </c>
      <c r="U68" s="29">
        <v>3.7122799684493892</v>
      </c>
      <c r="V68" s="29">
        <v>3.7731874096716393</v>
      </c>
      <c r="W68" s="29">
        <v>3.8275307831540033</v>
      </c>
      <c r="X68" s="29">
        <v>3.8756844550073488</v>
      </c>
      <c r="Y68" s="29">
        <v>3.9180566631525644</v>
      </c>
      <c r="Z68" s="29">
        <v>3.9550870052166416</v>
      </c>
      <c r="AA68" s="29">
        <v>3.9872437642014287</v>
      </c>
      <c r="AB68" s="29">
        <v>4.0149978919520102</v>
      </c>
      <c r="AC68" s="29">
        <v>4.0387974849681818</v>
      </c>
      <c r="AD68" s="29">
        <v>4.0590689416244494</v>
      </c>
      <c r="AE68" s="29">
        <v>4.0762205784319372</v>
      </c>
      <c r="AF68" s="29">
        <v>4.0906455464679556</v>
      </c>
      <c r="AG68" s="29">
        <v>4.1027233567050496</v>
      </c>
      <c r="AH68" s="29">
        <v>4.1128082106466648</v>
      </c>
      <c r="AI68" s="29">
        <v>4.1212147025442585</v>
      </c>
      <c r="AJ68" s="29">
        <v>4.1282211330099532</v>
      </c>
      <c r="AK68" s="29">
        <v>4.1340745493047981</v>
      </c>
      <c r="AL68" s="29">
        <v>4.1389948088830488</v>
      </c>
      <c r="AM68" s="29">
        <v>4.1431737039380359</v>
      </c>
      <c r="AN68" s="29">
        <v>4.1467704260284011</v>
      </c>
      <c r="AO68" s="29">
        <v>4.1499151726795951</v>
      </c>
      <c r="AP68" s="29">
        <v>4.1527147327716643</v>
      </c>
      <c r="AQ68" s="29">
        <v>4.1552556721913829</v>
      </c>
      <c r="AR68" s="29">
        <v>4.1576067000921544</v>
      </c>
      <c r="AS68" s="29">
        <v>4.1598210823110975</v>
      </c>
      <c r="AT68" s="29">
        <v>4.1619390650421106</v>
      </c>
      <c r="AU68" s="29">
        <v>4.1639894417953949</v>
      </c>
      <c r="AV68" s="29">
        <v>4.1659911403741026</v>
      </c>
      <c r="AW68" s="29">
        <v>4.167954905711496</v>
      </c>
      <c r="AX68" s="29">
        <v>4.1698842573819803</v>
      </c>
      <c r="AY68" s="29">
        <v>4.1717762123943789</v>
      </c>
    </row>
    <row r="69" spans="1:51" x14ac:dyDescent="0.2">
      <c r="A69" s="125">
        <v>40085</v>
      </c>
      <c r="B69" s="29">
        <v>0.39305900951860495</v>
      </c>
      <c r="C69" s="29">
        <v>0.65282414416304524</v>
      </c>
      <c r="D69" s="29">
        <v>1.0312984129807947</v>
      </c>
      <c r="E69" s="29">
        <v>1.3885239994492296</v>
      </c>
      <c r="F69" s="29">
        <v>1.6956046025625604</v>
      </c>
      <c r="G69" s="29">
        <v>1.9559075455797903</v>
      </c>
      <c r="H69" s="29">
        <v>2.1793068567705984</v>
      </c>
      <c r="I69" s="29">
        <v>2.3748045482933469</v>
      </c>
      <c r="J69" s="29">
        <v>2.5491218018505943</v>
      </c>
      <c r="K69" s="29">
        <v>2.7069028402132584</v>
      </c>
      <c r="L69" s="29">
        <v>2.8513252290040794</v>
      </c>
      <c r="M69" s="29">
        <v>2.984513519777932</v>
      </c>
      <c r="N69" s="29">
        <v>3.1078373545229923</v>
      </c>
      <c r="O69" s="29">
        <v>3.2221266347241118</v>
      </c>
      <c r="P69" s="29">
        <v>3.3278466180409394</v>
      </c>
      <c r="Q69" s="29">
        <v>3.4252727859481831</v>
      </c>
      <c r="R69" s="29">
        <v>3.5146077553142541</v>
      </c>
      <c r="S69" s="29">
        <v>3.5960524686694111</v>
      </c>
      <c r="T69" s="29">
        <v>3.6698377816683214</v>
      </c>
      <c r="U69" s="29">
        <v>3.7362282714665556</v>
      </c>
      <c r="V69" s="29">
        <v>3.7955309496306717</v>
      </c>
      <c r="W69" s="29">
        <v>3.8481040092371774</v>
      </c>
      <c r="X69" s="29">
        <v>3.8943498456065155</v>
      </c>
      <c r="Y69" s="29">
        <v>3.9347079745758933</v>
      </c>
      <c r="Z69" s="29">
        <v>3.9696530038054267</v>
      </c>
      <c r="AA69" s="29">
        <v>3.9996929133367636</v>
      </c>
      <c r="AB69" s="29">
        <v>4.0253388798390626</v>
      </c>
      <c r="AC69" s="29">
        <v>4.04707503208963</v>
      </c>
      <c r="AD69" s="29">
        <v>4.0653597658217704</v>
      </c>
      <c r="AE69" s="29">
        <v>4.0806300324245743</v>
      </c>
      <c r="AF69" s="29">
        <v>4.0933047977081127</v>
      </c>
      <c r="AG69" s="29">
        <v>4.1037869135838099</v>
      </c>
      <c r="AH69" s="29">
        <v>4.1124500131842741</v>
      </c>
      <c r="AI69" s="29">
        <v>4.1196221656844934</v>
      </c>
      <c r="AJ69" s="29">
        <v>4.125589659219882</v>
      </c>
      <c r="AK69" s="29">
        <v>4.1306028031479292</v>
      </c>
      <c r="AL69" s="29">
        <v>4.1348806312074702</v>
      </c>
      <c r="AM69" s="29">
        <v>4.1386104978802054</v>
      </c>
      <c r="AN69" s="29">
        <v>4.1419437914968746</v>
      </c>
      <c r="AO69" s="29">
        <v>4.1450001072254743</v>
      </c>
      <c r="AP69" s="29">
        <v>4.1478735912157934</v>
      </c>
      <c r="AQ69" s="29">
        <v>4.1506364569645608</v>
      </c>
      <c r="AR69" s="29">
        <v>4.1533415619903558</v>
      </c>
      <c r="AS69" s="29">
        <v>4.1560253231648021</v>
      </c>
      <c r="AT69" s="29">
        <v>4.1587108778849391</v>
      </c>
      <c r="AU69" s="29">
        <v>4.1614098175598988</v>
      </c>
      <c r="AV69" s="29">
        <v>4.1641241333021837</v>
      </c>
      <c r="AW69" s="29">
        <v>4.1668485064469998</v>
      </c>
      <c r="AX69" s="29">
        <v>4.1695712991559306</v>
      </c>
      <c r="AY69" s="29">
        <v>4.1722751868816026</v>
      </c>
    </row>
    <row r="70" spans="1:51" x14ac:dyDescent="0.2">
      <c r="A70" s="125">
        <v>40084</v>
      </c>
      <c r="B70" s="29">
        <v>0.36032827820389812</v>
      </c>
      <c r="C70" s="29">
        <v>0.57621439196717139</v>
      </c>
      <c r="D70" s="29">
        <v>0.93467331330913306</v>
      </c>
      <c r="E70" s="29">
        <v>1.2911361738599474</v>
      </c>
      <c r="F70" s="29">
        <v>1.6066340034275992</v>
      </c>
      <c r="G70" s="29">
        <v>1.8788983723642518</v>
      </c>
      <c r="H70" s="29">
        <v>2.1151589341973782</v>
      </c>
      <c r="I70" s="29">
        <v>2.3232138668509239</v>
      </c>
      <c r="J70" s="29">
        <v>2.509235516484595</v>
      </c>
      <c r="K70" s="29">
        <v>2.6776228825662218</v>
      </c>
      <c r="L70" s="29">
        <v>2.831456253735964</v>
      </c>
      <c r="M70" s="29">
        <v>2.9728441488848052</v>
      </c>
      <c r="N70" s="29">
        <v>3.1031882983086683</v>
      </c>
      <c r="O70" s="29">
        <v>3.2233806677310359</v>
      </c>
      <c r="P70" s="29">
        <v>3.3339659494098912</v>
      </c>
      <c r="Q70" s="29">
        <v>3.4353096063170572</v>
      </c>
      <c r="R70" s="29">
        <v>3.5277114790445374</v>
      </c>
      <c r="S70" s="29">
        <v>3.6114756906317567</v>
      </c>
      <c r="T70" s="29">
        <v>3.6869377044155578</v>
      </c>
      <c r="U70" s="29">
        <v>3.7544640176626283</v>
      </c>
      <c r="V70" s="29">
        <v>3.8144589598315624</v>
      </c>
      <c r="W70" s="29">
        <v>3.8673705013590878</v>
      </c>
      <c r="X70" s="29">
        <v>3.9136823745687588</v>
      </c>
      <c r="Y70" s="29">
        <v>3.9539063579799349</v>
      </c>
      <c r="Z70" s="29">
        <v>3.988579468431988</v>
      </c>
      <c r="AA70" s="29">
        <v>4.0182635866647916</v>
      </c>
      <c r="AB70" s="29">
        <v>4.0435158291403281</v>
      </c>
      <c r="AC70" s="29">
        <v>4.0648581885463315</v>
      </c>
      <c r="AD70" s="29">
        <v>4.0827800132767678</v>
      </c>
      <c r="AE70" s="29">
        <v>4.0977434479595392</v>
      </c>
      <c r="AF70" s="29">
        <v>4.1101878211607046</v>
      </c>
      <c r="AG70" s="29">
        <v>4.1205322679143341</v>
      </c>
      <c r="AH70" s="29">
        <v>4.1291628942920546</v>
      </c>
      <c r="AI70" s="29">
        <v>4.1364162735374146</v>
      </c>
      <c r="AJ70" s="29">
        <v>4.1425836586163509</v>
      </c>
      <c r="AK70" s="29">
        <v>4.1479172759085898</v>
      </c>
      <c r="AL70" s="29">
        <v>4.1526354425409888</v>
      </c>
      <c r="AM70" s="29">
        <v>4.1569224786940371</v>
      </c>
      <c r="AN70" s="29">
        <v>4.1609245635120065</v>
      </c>
      <c r="AO70" s="29">
        <v>4.1647543037119918</v>
      </c>
      <c r="AP70" s="29">
        <v>4.168497660149713</v>
      </c>
      <c r="AQ70" s="29">
        <v>4.1722176864378682</v>
      </c>
      <c r="AR70" s="29">
        <v>4.1759572244426293</v>
      </c>
      <c r="AS70" s="29">
        <v>4.1797420838823465</v>
      </c>
      <c r="AT70" s="29">
        <v>4.1835846005872579</v>
      </c>
      <c r="AU70" s="29">
        <v>4.1874854652619948</v>
      </c>
      <c r="AV70" s="29">
        <v>4.1914358103072038</v>
      </c>
      <c r="AW70" s="29">
        <v>4.1954197491494929</v>
      </c>
      <c r="AX70" s="29">
        <v>4.1994153892558348</v>
      </c>
      <c r="AY70" s="29">
        <v>4.2033954334352979</v>
      </c>
    </row>
    <row r="71" spans="1:51" x14ac:dyDescent="0.2">
      <c r="A71" s="125">
        <v>40081</v>
      </c>
      <c r="B71" s="29">
        <v>0.35560820533159454</v>
      </c>
      <c r="C71" s="29">
        <v>0.5483114167178732</v>
      </c>
      <c r="D71" s="29">
        <v>0.90251737807832921</v>
      </c>
      <c r="E71" s="29">
        <v>1.2624358039026979</v>
      </c>
      <c r="F71" s="29">
        <v>1.5831072186446136</v>
      </c>
      <c r="G71" s="29">
        <v>1.859988962826417</v>
      </c>
      <c r="H71" s="29">
        <v>2.0996968040792576</v>
      </c>
      <c r="I71" s="29">
        <v>2.3100471180416133</v>
      </c>
      <c r="J71" s="29">
        <v>2.4974265246893017</v>
      </c>
      <c r="K71" s="29">
        <v>2.6664816024465319</v>
      </c>
      <c r="L71" s="29">
        <v>2.8205122783016248</v>
      </c>
      <c r="M71" s="29">
        <v>2.9618008019819713</v>
      </c>
      <c r="N71" s="29">
        <v>3.0918780799384673</v>
      </c>
      <c r="O71" s="29">
        <v>3.2117285799664086</v>
      </c>
      <c r="P71" s="29">
        <v>3.3219570700895562</v>
      </c>
      <c r="Q71" s="29">
        <v>3.422963792832149</v>
      </c>
      <c r="R71" s="29">
        <v>3.5150640053766389</v>
      </c>
      <c r="S71" s="29">
        <v>3.5985638352601299</v>
      </c>
      <c r="T71" s="29">
        <v>3.673792436825488</v>
      </c>
      <c r="U71" s="29">
        <v>3.741104999195989</v>
      </c>
      <c r="V71" s="29">
        <v>3.8008923228390845</v>
      </c>
      <c r="W71" s="29">
        <v>3.8535899757345615</v>
      </c>
      <c r="X71" s="29">
        <v>3.8996717683490423</v>
      </c>
      <c r="Y71" s="29">
        <v>3.9396423830340601</v>
      </c>
      <c r="Z71" s="29">
        <v>3.9740357786000131</v>
      </c>
      <c r="AA71" s="29">
        <v>4.0034161375307926</v>
      </c>
      <c r="AB71" s="29">
        <v>4.0283465829630076</v>
      </c>
      <c r="AC71" s="29">
        <v>4.0493564388602907</v>
      </c>
      <c r="AD71" s="29">
        <v>4.0669432258648239</v>
      </c>
      <c r="AE71" s="29">
        <v>4.0815779616028918</v>
      </c>
      <c r="AF71" s="29">
        <v>4.0937094353648682</v>
      </c>
      <c r="AG71" s="29">
        <v>4.1037667002422928</v>
      </c>
      <c r="AH71" s="29">
        <v>4.1121452155775922</v>
      </c>
      <c r="AI71" s="29">
        <v>4.1191888709392774</v>
      </c>
      <c r="AJ71" s="29">
        <v>4.1251942351460098</v>
      </c>
      <c r="AK71" s="29">
        <v>4.1304171276148232</v>
      </c>
      <c r="AL71" s="29">
        <v>4.1350779676783942</v>
      </c>
      <c r="AM71" s="29">
        <v>4.1393617593086018</v>
      </c>
      <c r="AN71" s="29">
        <v>4.1434137932572561</v>
      </c>
      <c r="AO71" s="29">
        <v>4.1473444681849063</v>
      </c>
      <c r="AP71" s="29">
        <v>4.1512366943934991</v>
      </c>
      <c r="AQ71" s="29">
        <v>4.1551498046706694</v>
      </c>
      <c r="AR71" s="29">
        <v>4.1591223302333677</v>
      </c>
      <c r="AS71" s="29">
        <v>4.163175332198378</v>
      </c>
      <c r="AT71" s="29">
        <v>4.1673161907971554</v>
      </c>
      <c r="AU71" s="29">
        <v>4.1715404995292307</v>
      </c>
      <c r="AV71" s="29">
        <v>4.175834222223429</v>
      </c>
      <c r="AW71" s="29">
        <v>4.1801763599666399</v>
      </c>
      <c r="AX71" s="29">
        <v>4.1845399859249977</v>
      </c>
      <c r="AY71" s="29">
        <v>4.188892838954871</v>
      </c>
    </row>
    <row r="72" spans="1:51" x14ac:dyDescent="0.2">
      <c r="A72" s="125">
        <v>40080</v>
      </c>
      <c r="B72" s="29">
        <v>0.35864449454051495</v>
      </c>
      <c r="C72" s="29">
        <v>0.56351637297720336</v>
      </c>
      <c r="D72" s="29">
        <v>0.92584393310425994</v>
      </c>
      <c r="E72" s="29">
        <v>1.2935464443135363</v>
      </c>
      <c r="F72" s="29">
        <v>1.621572782536246</v>
      </c>
      <c r="G72" s="29">
        <v>1.9050540482245779</v>
      </c>
      <c r="H72" s="29">
        <v>2.1504404260808365</v>
      </c>
      <c r="I72" s="29">
        <v>2.3655545647951577</v>
      </c>
      <c r="J72" s="29">
        <v>2.5568605225633498</v>
      </c>
      <c r="K72" s="29">
        <v>2.7291032919057341</v>
      </c>
      <c r="L72" s="29">
        <v>2.8856733215227526</v>
      </c>
      <c r="M72" s="29">
        <v>3.0289355171327403</v>
      </c>
      <c r="N72" s="29">
        <v>3.1604938466252204</v>
      </c>
      <c r="O72" s="29">
        <v>3.2813991992506302</v>
      </c>
      <c r="P72" s="29">
        <v>3.3923155286594917</v>
      </c>
      <c r="Q72" s="29">
        <v>3.493693924043507</v>
      </c>
      <c r="R72" s="29">
        <v>3.5858927245292751</v>
      </c>
      <c r="S72" s="29">
        <v>3.6692547766751105</v>
      </c>
      <c r="T72" s="29">
        <v>3.7441409547779734</v>
      </c>
      <c r="U72" s="29">
        <v>3.8109339083691842</v>
      </c>
      <c r="V72" s="29">
        <v>3.8700492011445968</v>
      </c>
      <c r="W72" s="29">
        <v>3.9219456304231026</v>
      </c>
      <c r="X72" s="29">
        <v>3.9671184329105578</v>
      </c>
      <c r="Y72" s="29">
        <v>4.0060917265007454</v>
      </c>
      <c r="Z72" s="29">
        <v>4.0394169573189522</v>
      </c>
      <c r="AA72" s="29">
        <v>4.0676749920086035</v>
      </c>
      <c r="AB72" s="29">
        <v>4.0914451240980787</v>
      </c>
      <c r="AC72" s="29">
        <v>4.1112710925167102</v>
      </c>
      <c r="AD72" s="29">
        <v>4.1276630387499571</v>
      </c>
      <c r="AE72" s="29">
        <v>4.1411031059419381</v>
      </c>
      <c r="AF72" s="29">
        <v>4.1520499547569303</v>
      </c>
      <c r="AG72" s="29">
        <v>4.1609415031289902</v>
      </c>
      <c r="AH72" s="29">
        <v>4.1681812064306003</v>
      </c>
      <c r="AI72" s="29">
        <v>4.1741193436841328</v>
      </c>
      <c r="AJ72" s="29">
        <v>4.179057231483835</v>
      </c>
      <c r="AK72" s="29">
        <v>4.1832540228260227</v>
      </c>
      <c r="AL72" s="29">
        <v>4.1869322622333423</v>
      </c>
      <c r="AM72" s="29">
        <v>4.1902781782152454</v>
      </c>
      <c r="AN72" s="29">
        <v>4.1934374643387713</v>
      </c>
      <c r="AO72" s="29">
        <v>4.1965201939530941</v>
      </c>
      <c r="AP72" s="29">
        <v>4.1996085729327621</v>
      </c>
      <c r="AQ72" s="29">
        <v>4.2027609774023791</v>
      </c>
      <c r="AR72" s="29">
        <v>4.2060147580195721</v>
      </c>
      <c r="AS72" s="29">
        <v>4.2093896113120133</v>
      </c>
      <c r="AT72" s="29">
        <v>4.212891486238111</v>
      </c>
      <c r="AU72" s="29">
        <v>4.216514519180774</v>
      </c>
      <c r="AV72" s="29">
        <v>4.2202431787994046</v>
      </c>
      <c r="AW72" s="29">
        <v>4.2240549690606999</v>
      </c>
      <c r="AX72" s="29">
        <v>4.2279214844142752</v>
      </c>
      <c r="AY72" s="29">
        <v>4.2318090017775276</v>
      </c>
    </row>
    <row r="73" spans="1:51" x14ac:dyDescent="0.2">
      <c r="A73" s="125">
        <v>40079</v>
      </c>
      <c r="B73" s="29">
        <v>0.37186231230310202</v>
      </c>
      <c r="C73" s="29">
        <v>0.60905659694093783</v>
      </c>
      <c r="D73" s="29">
        <v>0.99736329011429714</v>
      </c>
      <c r="E73" s="29">
        <v>1.3790710195514992</v>
      </c>
      <c r="F73" s="29">
        <v>1.7130232439285105</v>
      </c>
      <c r="G73" s="29">
        <v>1.9977101947467979</v>
      </c>
      <c r="H73" s="29">
        <v>2.2416079273481593</v>
      </c>
      <c r="I73" s="29">
        <v>2.453752795319434</v>
      </c>
      <c r="J73" s="29">
        <v>2.6413580731305952</v>
      </c>
      <c r="K73" s="29">
        <v>2.8096303396347944</v>
      </c>
      <c r="L73" s="29">
        <v>2.9622331561665018</v>
      </c>
      <c r="M73" s="29">
        <v>3.1016893407843233</v>
      </c>
      <c r="N73" s="29">
        <v>3.2296906709476239</v>
      </c>
      <c r="O73" s="29">
        <v>3.3473333678569377</v>
      </c>
      <c r="P73" s="29">
        <v>3.455301461207601</v>
      </c>
      <c r="Q73" s="29">
        <v>3.5540491807756585</v>
      </c>
      <c r="R73" s="29">
        <v>3.643925993048287</v>
      </c>
      <c r="S73" s="29">
        <v>3.7252560473423082</v>
      </c>
      <c r="T73" s="29">
        <v>3.7983756753631339</v>
      </c>
      <c r="U73" s="29">
        <v>3.8636407457756503</v>
      </c>
      <c r="V73" s="29">
        <v>3.9214405823131928</v>
      </c>
      <c r="W73" s="29">
        <v>3.9722107879129145</v>
      </c>
      <c r="X73" s="29">
        <v>4.0164263117983703</v>
      </c>
      <c r="Y73" s="29">
        <v>4.0545934175496692</v>
      </c>
      <c r="Z73" s="29">
        <v>4.0872476408267611</v>
      </c>
      <c r="AA73" s="29">
        <v>4.114955410770528</v>
      </c>
      <c r="AB73" s="29">
        <v>4.1382831260938833</v>
      </c>
      <c r="AC73" s="29">
        <v>4.1577629261184468</v>
      </c>
      <c r="AD73" s="29">
        <v>4.1738943644748643</v>
      </c>
      <c r="AE73" s="29">
        <v>4.1871498394864384</v>
      </c>
      <c r="AF73" s="29">
        <v>4.1979789740574009</v>
      </c>
      <c r="AG73" s="29">
        <v>4.2068112777201607</v>
      </c>
      <c r="AH73" s="29">
        <v>4.2140426218278577</v>
      </c>
      <c r="AI73" s="29">
        <v>4.2200165302344068</v>
      </c>
      <c r="AJ73" s="29">
        <v>4.2250282428115948</v>
      </c>
      <c r="AK73" s="29">
        <v>4.229331419862187</v>
      </c>
      <c r="AL73" s="29">
        <v>4.2331436246163232</v>
      </c>
      <c r="AM73" s="29">
        <v>4.2366466506328351</v>
      </c>
      <c r="AN73" s="29">
        <v>4.2399823277765449</v>
      </c>
      <c r="AO73" s="29">
        <v>4.2432573876218056</v>
      </c>
      <c r="AP73" s="29">
        <v>4.2465512486276413</v>
      </c>
      <c r="AQ73" s="29">
        <v>4.249920018306832</v>
      </c>
      <c r="AR73" s="29">
        <v>4.2533992381691652</v>
      </c>
      <c r="AS73" s="29">
        <v>4.2570072490334807</v>
      </c>
      <c r="AT73" s="29">
        <v>4.2607491635185069</v>
      </c>
      <c r="AU73" s="29">
        <v>4.2646187716312216</v>
      </c>
      <c r="AV73" s="29">
        <v>4.2686005472545832</v>
      </c>
      <c r="AW73" s="29">
        <v>4.2726721678698718</v>
      </c>
      <c r="AX73" s="29">
        <v>4.2768055270901311</v>
      </c>
      <c r="AY73" s="29">
        <v>4.2809673140578148</v>
      </c>
    </row>
    <row r="74" spans="1:51" x14ac:dyDescent="0.2">
      <c r="A74" s="125">
        <v>40078</v>
      </c>
      <c r="B74" s="29">
        <v>0.36024785776432855</v>
      </c>
      <c r="C74" s="29">
        <v>0.6000480227946674</v>
      </c>
      <c r="D74" s="29">
        <v>0.99193764202632018</v>
      </c>
      <c r="E74" s="29">
        <v>1.3760874624193113</v>
      </c>
      <c r="F74" s="29">
        <v>1.7119315599184037</v>
      </c>
      <c r="G74" s="29">
        <v>1.9983653347849097</v>
      </c>
      <c r="H74" s="29">
        <v>2.2440714743809957</v>
      </c>
      <c r="I74" s="29">
        <v>2.4581528365188849</v>
      </c>
      <c r="J74" s="29">
        <v>2.647798412980197</v>
      </c>
      <c r="K74" s="29">
        <v>2.8181497526645205</v>
      </c>
      <c r="L74" s="29">
        <v>2.9727943416425062</v>
      </c>
      <c r="M74" s="29">
        <v>3.1141873533000033</v>
      </c>
      <c r="N74" s="29">
        <v>3.2439672695702746</v>
      </c>
      <c r="O74" s="29">
        <v>3.3631941925765498</v>
      </c>
      <c r="P74" s="29">
        <v>3.4725324970501275</v>
      </c>
      <c r="Q74" s="29">
        <v>3.5724292931918993</v>
      </c>
      <c r="R74" s="29">
        <v>3.6632375563693698</v>
      </c>
      <c r="S74" s="29">
        <v>3.7452936019096472</v>
      </c>
      <c r="T74" s="29">
        <v>3.818952254529091</v>
      </c>
      <c r="U74" s="29">
        <v>3.8845919388940109</v>
      </c>
      <c r="V74" s="29">
        <v>3.942627528380378</v>
      </c>
      <c r="W74" s="29">
        <v>3.9935213487443351</v>
      </c>
      <c r="X74" s="29">
        <v>4.0377742452342691</v>
      </c>
      <c r="Y74" s="29">
        <v>4.0759159314896003</v>
      </c>
      <c r="Z74" s="29">
        <v>4.1085012245082169</v>
      </c>
      <c r="AA74" s="29">
        <v>4.136111814145047</v>
      </c>
      <c r="AB74" s="29">
        <v>4.1593262228170271</v>
      </c>
      <c r="AC74" s="29">
        <v>4.1786859993564454</v>
      </c>
      <c r="AD74" s="29">
        <v>4.1946977791326026</v>
      </c>
      <c r="AE74" s="29">
        <v>4.2078391022878261</v>
      </c>
      <c r="AF74" s="29">
        <v>4.2185631065160107</v>
      </c>
      <c r="AG74" s="29">
        <v>4.2273014783960399</v>
      </c>
      <c r="AH74" s="29">
        <v>4.2344514797036066</v>
      </c>
      <c r="AI74" s="29">
        <v>4.2403575698310014</v>
      </c>
      <c r="AJ74" s="29">
        <v>4.2453155154564763</v>
      </c>
      <c r="AK74" s="29">
        <v>4.2495791515282582</v>
      </c>
      <c r="AL74" s="29">
        <v>4.2533659200512597</v>
      </c>
      <c r="AM74" s="29">
        <v>4.2568574245370527</v>
      </c>
      <c r="AN74" s="29">
        <v>4.2601955148546375</v>
      </c>
      <c r="AO74" s="29">
        <v>4.2634871172890003</v>
      </c>
      <c r="AP74" s="29">
        <v>4.2668119552208408</v>
      </c>
      <c r="AQ74" s="29">
        <v>4.2702265390836356</v>
      </c>
      <c r="AR74" s="29">
        <v>4.2737668991171205</v>
      </c>
      <c r="AS74" s="29">
        <v>4.2774519329170992</v>
      </c>
      <c r="AT74" s="29">
        <v>4.2812873792759651</v>
      </c>
      <c r="AU74" s="29">
        <v>4.2852677212293733</v>
      </c>
      <c r="AV74" s="29">
        <v>4.2893781115523568</v>
      </c>
      <c r="AW74" s="29">
        <v>4.2935967678306417</v>
      </c>
      <c r="AX74" s="29">
        <v>4.2978959772030185</v>
      </c>
      <c r="AY74" s="29">
        <v>4.3022426903993338</v>
      </c>
    </row>
    <row r="75" spans="1:51" x14ac:dyDescent="0.2">
      <c r="A75" s="125">
        <v>40077</v>
      </c>
      <c r="B75" s="29">
        <v>0.35383643444681462</v>
      </c>
      <c r="C75" s="29">
        <v>0.59356626944710422</v>
      </c>
      <c r="D75" s="29">
        <v>0.99476626884580666</v>
      </c>
      <c r="E75" s="29">
        <v>1.3844468638602976</v>
      </c>
      <c r="F75" s="29">
        <v>1.7208548751297983</v>
      </c>
      <c r="G75" s="29">
        <v>2.0044026058794482</v>
      </c>
      <c r="H75" s="29">
        <v>2.2452541698156518</v>
      </c>
      <c r="I75" s="29">
        <v>2.4535213198451555</v>
      </c>
      <c r="J75" s="29">
        <v>2.6370350637778337</v>
      </c>
      <c r="K75" s="29">
        <v>2.8012900470680249</v>
      </c>
      <c r="L75" s="29">
        <v>2.9500484807257226</v>
      </c>
      <c r="M75" s="29">
        <v>3.0858790440901509</v>
      </c>
      <c r="N75" s="29">
        <v>3.2104796375305305</v>
      </c>
      <c r="O75" s="29">
        <v>3.3249526605416064</v>
      </c>
      <c r="P75" s="29">
        <v>3.430002794893142</v>
      </c>
      <c r="Q75" s="29">
        <v>3.5261180118017195</v>
      </c>
      <c r="R75" s="29">
        <v>3.6136917383660845</v>
      </c>
      <c r="S75" s="29">
        <v>3.6930769307767144</v>
      </c>
      <c r="T75" s="29">
        <v>3.7646283589964828</v>
      </c>
      <c r="U75" s="29">
        <v>3.8287250131477402</v>
      </c>
      <c r="V75" s="29">
        <v>3.8857666518523608</v>
      </c>
      <c r="W75" s="29">
        <v>3.9361690821420141</v>
      </c>
      <c r="X75" s="29">
        <v>3.9803606706734262</v>
      </c>
      <c r="Y75" s="29">
        <v>4.0187800548806596</v>
      </c>
      <c r="Z75" s="29">
        <v>4.0518864041389246</v>
      </c>
      <c r="AA75" s="29">
        <v>4.0801801399114064</v>
      </c>
      <c r="AB75" s="29">
        <v>4.1041733562019589</v>
      </c>
      <c r="AC75" s="29">
        <v>4.1243516288583555</v>
      </c>
      <c r="AD75" s="29">
        <v>4.1411739839384545</v>
      </c>
      <c r="AE75" s="29">
        <v>4.1550773218383634</v>
      </c>
      <c r="AF75" s="29">
        <v>4.1664799859475625</v>
      </c>
      <c r="AG75" s="29">
        <v>4.175783894628367</v>
      </c>
      <c r="AH75" s="29">
        <v>4.1833623024299351</v>
      </c>
      <c r="AI75" s="29">
        <v>4.1895424787957012</v>
      </c>
      <c r="AJ75" s="29">
        <v>4.1946090761514769</v>
      </c>
      <c r="AK75" s="29">
        <v>4.1988100469831231</v>
      </c>
      <c r="AL75" s="29">
        <v>4.2023614779489042</v>
      </c>
      <c r="AM75" s="29">
        <v>4.2054475304796934</v>
      </c>
      <c r="AN75" s="29">
        <v>4.2082158729993928</v>
      </c>
      <c r="AO75" s="29">
        <v>4.2107817771081715</v>
      </c>
      <c r="AP75" s="29">
        <v>4.2132350185018632</v>
      </c>
      <c r="AQ75" s="29">
        <v>4.2156435617043462</v>
      </c>
      <c r="AR75" s="29">
        <v>4.2180561205665006</v>
      </c>
      <c r="AS75" s="29">
        <v>4.2205050833915365</v>
      </c>
      <c r="AT75" s="29">
        <v>4.2230098417428472</v>
      </c>
      <c r="AU75" s="29">
        <v>4.2255785545197178</v>
      </c>
      <c r="AV75" s="29">
        <v>4.2282099194401654</v>
      </c>
      <c r="AW75" s="29">
        <v>4.2308952992785711</v>
      </c>
      <c r="AX75" s="29">
        <v>4.233619711693045</v>
      </c>
      <c r="AY75" s="29">
        <v>4.236362464587736</v>
      </c>
    </row>
    <row r="76" spans="1:51" x14ac:dyDescent="0.2">
      <c r="A76" s="125">
        <v>40074</v>
      </c>
      <c r="B76" s="29">
        <v>0.3544839184894556</v>
      </c>
      <c r="C76" s="29">
        <v>0.58293142478928406</v>
      </c>
      <c r="D76" s="29">
        <v>0.97898524551139599</v>
      </c>
      <c r="E76" s="29">
        <v>1.3679265890090826</v>
      </c>
      <c r="F76" s="29">
        <v>1.7058614682320041</v>
      </c>
      <c r="G76" s="29">
        <v>1.9919246300988613</v>
      </c>
      <c r="H76" s="29">
        <v>2.235669830704659</v>
      </c>
      <c r="I76" s="29">
        <v>2.4469262534567009</v>
      </c>
      <c r="J76" s="29">
        <v>2.6333710822246719</v>
      </c>
      <c r="K76" s="29">
        <v>2.8004590028195606</v>
      </c>
      <c r="L76" s="29">
        <v>2.9519723045181254</v>
      </c>
      <c r="M76" s="29">
        <v>3.0904792421235854</v>
      </c>
      <c r="N76" s="29">
        <v>3.2176734714104587</v>
      </c>
      <c r="O76" s="29">
        <v>3.3346312891590193</v>
      </c>
      <c r="P76" s="29">
        <v>3.4420084899892065</v>
      </c>
      <c r="Q76" s="29">
        <v>3.5402292543996934</v>
      </c>
      <c r="R76" s="29">
        <v>3.6296163633587923</v>
      </c>
      <c r="S76" s="29">
        <v>3.7104722839968107</v>
      </c>
      <c r="T76" s="29">
        <v>3.7831186433865058</v>
      </c>
      <c r="U76" s="29">
        <v>3.847903860549228</v>
      </c>
      <c r="V76" s="29">
        <v>3.9052159778481972</v>
      </c>
      <c r="W76" s="29">
        <v>3.9554940717854463</v>
      </c>
      <c r="X76" s="29">
        <v>3.9992188409633433</v>
      </c>
      <c r="Y76" s="29">
        <v>4.0369015566741622</v>
      </c>
      <c r="Z76" s="29">
        <v>4.0690786265764185</v>
      </c>
      <c r="AA76" s="29">
        <v>4.0963128686765833</v>
      </c>
      <c r="AB76" s="29">
        <v>4.1191650177642121</v>
      </c>
      <c r="AC76" s="29">
        <v>4.1381608799178071</v>
      </c>
      <c r="AD76" s="29">
        <v>4.1537930577348607</v>
      </c>
      <c r="AE76" s="29">
        <v>4.1665264833433699</v>
      </c>
      <c r="AF76" s="29">
        <v>4.1768028813807847</v>
      </c>
      <c r="AG76" s="29">
        <v>4.1850436116338949</v>
      </c>
      <c r="AH76" s="29">
        <v>4.1916374342777214</v>
      </c>
      <c r="AI76" s="29">
        <v>4.1969226280356784</v>
      </c>
      <c r="AJ76" s="29">
        <v>4.2011907816912952</v>
      </c>
      <c r="AK76" s="29">
        <v>4.2046932765018861</v>
      </c>
      <c r="AL76" s="29">
        <v>4.2076466043639371</v>
      </c>
      <c r="AM76" s="29">
        <v>4.2102329569551236</v>
      </c>
      <c r="AN76" s="29">
        <v>4.2125963754254219</v>
      </c>
      <c r="AO76" s="29">
        <v>4.2148471543425901</v>
      </c>
      <c r="AP76" s="29">
        <v>4.2170690151272607</v>
      </c>
      <c r="AQ76" s="29">
        <v>4.2193229518647239</v>
      </c>
      <c r="AR76" s="29">
        <v>4.2216499020429348</v>
      </c>
      <c r="AS76" s="29">
        <v>4.2240738999702385</v>
      </c>
      <c r="AT76" s="29">
        <v>4.2266057725203074</v>
      </c>
      <c r="AU76" s="29">
        <v>4.2292450016663148</v>
      </c>
      <c r="AV76" s="29">
        <v>4.2319816359436491</v>
      </c>
      <c r="AW76" s="29">
        <v>4.2347986839892897</v>
      </c>
      <c r="AX76" s="29">
        <v>4.2376731355058084</v>
      </c>
      <c r="AY76" s="29">
        <v>4.2405765642779834</v>
      </c>
    </row>
    <row r="77" spans="1:51" x14ac:dyDescent="0.2">
      <c r="A77" s="125">
        <v>40073</v>
      </c>
      <c r="B77" s="29">
        <v>0.35171834812671632</v>
      </c>
      <c r="C77" s="29">
        <v>0.57538675722603283</v>
      </c>
      <c r="D77" s="29">
        <v>0.9716257069947084</v>
      </c>
      <c r="E77" s="29">
        <v>1.3612954123794863</v>
      </c>
      <c r="F77" s="29">
        <v>1.6994637481203809</v>
      </c>
      <c r="G77" s="29">
        <v>1.9852416815713572</v>
      </c>
      <c r="H77" s="29">
        <v>2.2283396531778323</v>
      </c>
      <c r="I77" s="29">
        <v>2.4387634717796138</v>
      </c>
      <c r="J77" s="29">
        <v>2.6243400942419886</v>
      </c>
      <c r="K77" s="29">
        <v>2.790635728046039</v>
      </c>
      <c r="L77" s="29">
        <v>2.9415048879302477</v>
      </c>
      <c r="M77" s="29">
        <v>3.0795558778447365</v>
      </c>
      <c r="N77" s="29">
        <v>3.2064990583172279</v>
      </c>
      <c r="O77" s="29">
        <v>3.3234127244285965</v>
      </c>
      <c r="P77" s="29">
        <v>3.4309450409978912</v>
      </c>
      <c r="Q77" s="29">
        <v>3.5295073424211272</v>
      </c>
      <c r="R77" s="29">
        <v>3.6194080040658863</v>
      </c>
      <c r="S77" s="29">
        <v>3.7009322498051622</v>
      </c>
      <c r="T77" s="29">
        <v>3.7743830509558389</v>
      </c>
      <c r="U77" s="29">
        <v>3.8400905019511669</v>
      </c>
      <c r="V77" s="29">
        <v>3.8984229426921297</v>
      </c>
      <c r="W77" s="29">
        <v>3.9497985629584389</v>
      </c>
      <c r="X77" s="29">
        <v>3.9946779436179871</v>
      </c>
      <c r="Y77" s="29">
        <v>4.0335527563977553</v>
      </c>
      <c r="Z77" s="29">
        <v>4.0669398815331883</v>
      </c>
      <c r="AA77" s="29">
        <v>4.0953834446792756</v>
      </c>
      <c r="AB77" s="29">
        <v>4.1194280824334912</v>
      </c>
      <c r="AC77" s="29">
        <v>4.1395866711027187</v>
      </c>
      <c r="AD77" s="29">
        <v>4.156341448961073</v>
      </c>
      <c r="AE77" s="29">
        <v>4.1701491212307609</v>
      </c>
      <c r="AF77" s="29">
        <v>4.1814449783162697</v>
      </c>
      <c r="AG77" s="29">
        <v>4.1906455366879394</v>
      </c>
      <c r="AH77" s="29">
        <v>4.1981367817266184</v>
      </c>
      <c r="AI77" s="29">
        <v>4.2042562472104343</v>
      </c>
      <c r="AJ77" s="29">
        <v>4.209296406422121</v>
      </c>
      <c r="AK77" s="29">
        <v>4.213510927425518</v>
      </c>
      <c r="AL77" s="29">
        <v>4.2171198093853404</v>
      </c>
      <c r="AM77" s="29">
        <v>4.2203098067759646</v>
      </c>
      <c r="AN77" s="29">
        <v>4.2232301194339019</v>
      </c>
      <c r="AO77" s="29">
        <v>4.2259964421922041</v>
      </c>
      <c r="AP77" s="29">
        <v>4.2286979397567785</v>
      </c>
      <c r="AQ77" s="29">
        <v>4.2314010766309584</v>
      </c>
      <c r="AR77" s="29">
        <v>4.2341522793545829</v>
      </c>
      <c r="AS77" s="29">
        <v>4.236980936806968</v>
      </c>
      <c r="AT77" s="29">
        <v>4.2399028529391707</v>
      </c>
      <c r="AU77" s="29">
        <v>4.2429221020337806</v>
      </c>
      <c r="AV77" s="29">
        <v>4.246032855089144</v>
      </c>
      <c r="AW77" s="29">
        <v>4.2492216122046313</v>
      </c>
      <c r="AX77" s="29">
        <v>4.25246825350309</v>
      </c>
      <c r="AY77" s="29">
        <v>4.2557467022838384</v>
      </c>
    </row>
    <row r="78" spans="1:51" x14ac:dyDescent="0.2">
      <c r="A78" s="125">
        <v>40072</v>
      </c>
      <c r="B78" s="29">
        <v>0.34279173947489272</v>
      </c>
      <c r="C78" s="29">
        <v>0.55685383313117198</v>
      </c>
      <c r="D78" s="29">
        <v>0.94934595346691453</v>
      </c>
      <c r="E78" s="29">
        <v>1.3394866860519266</v>
      </c>
      <c r="F78" s="29">
        <v>1.678911347422926</v>
      </c>
      <c r="G78" s="29">
        <v>1.9653129584410607</v>
      </c>
      <c r="H78" s="29">
        <v>2.2079502253891863</v>
      </c>
      <c r="I78" s="29">
        <v>2.4167971581922507</v>
      </c>
      <c r="J78" s="29">
        <v>2.5999007799956892</v>
      </c>
      <c r="K78" s="29">
        <v>2.7631524266416285</v>
      </c>
      <c r="L78" s="29">
        <v>2.910749570320617</v>
      </c>
      <c r="M78" s="29">
        <v>3.0455759108999079</v>
      </c>
      <c r="N78" s="29">
        <v>3.1695446394159297</v>
      </c>
      <c r="O78" s="29">
        <v>3.2838696944116634</v>
      </c>
      <c r="P78" s="29">
        <v>3.3892759809485131</v>
      </c>
      <c r="Q78" s="29">
        <v>3.4862080057181464</v>
      </c>
      <c r="R78" s="29">
        <v>3.5749729891773794</v>
      </c>
      <c r="S78" s="29">
        <v>3.6558280175336986</v>
      </c>
      <c r="T78" s="29">
        <v>3.7290304590674124</v>
      </c>
      <c r="U78" s="29">
        <v>3.7948558340449026</v>
      </c>
      <c r="V78" s="29">
        <v>3.8536141684791336</v>
      </c>
      <c r="W78" s="29">
        <v>3.9056672309429517</v>
      </c>
      <c r="X78" s="29">
        <v>3.9514231123245387</v>
      </c>
      <c r="Y78" s="29">
        <v>3.9913258635161193</v>
      </c>
      <c r="Z78" s="29">
        <v>4.0258508258057688</v>
      </c>
      <c r="AA78" s="29">
        <v>4.0555065057354565</v>
      </c>
      <c r="AB78" s="29">
        <v>4.0808078665295291</v>
      </c>
      <c r="AC78" s="29">
        <v>4.1022438711410159</v>
      </c>
      <c r="AD78" s="29">
        <v>4.120277666334581</v>
      </c>
      <c r="AE78" s="29">
        <v>4.1353508838705952</v>
      </c>
      <c r="AF78" s="29">
        <v>4.1478871106671349</v>
      </c>
      <c r="AG78" s="29">
        <v>4.1582940209302919</v>
      </c>
      <c r="AH78" s="29">
        <v>4.1669512761068637</v>
      </c>
      <c r="AI78" s="29">
        <v>4.1741921020574564</v>
      </c>
      <c r="AJ78" s="29">
        <v>4.1803063197135728</v>
      </c>
      <c r="AK78" s="29">
        <v>4.1855463700634568</v>
      </c>
      <c r="AL78" s="29">
        <v>4.1901322553317408</v>
      </c>
      <c r="AM78" s="29">
        <v>4.1942516086615091</v>
      </c>
      <c r="AN78" s="29">
        <v>4.1980547466497633</v>
      </c>
      <c r="AO78" s="29">
        <v>4.2016585558230917</v>
      </c>
      <c r="AP78" s="29">
        <v>4.2051535284699781</v>
      </c>
      <c r="AQ78" s="29">
        <v>4.2086076021425569</v>
      </c>
      <c r="AR78" s="29">
        <v>4.2120688047179256</v>
      </c>
      <c r="AS78" s="29">
        <v>4.2155682364211815</v>
      </c>
      <c r="AT78" s="29">
        <v>4.2191235214121106</v>
      </c>
      <c r="AU78" s="29">
        <v>4.2227406572359918</v>
      </c>
      <c r="AV78" s="29">
        <v>4.2264157924122339</v>
      </c>
      <c r="AW78" s="29">
        <v>4.2301373878832109</v>
      </c>
      <c r="AX78" s="29">
        <v>4.2338872584844323</v>
      </c>
      <c r="AY78" s="29">
        <v>4.2376412387167557</v>
      </c>
    </row>
    <row r="79" spans="1:51" x14ac:dyDescent="0.2">
      <c r="A79" s="125">
        <v>40071</v>
      </c>
      <c r="B79" s="29">
        <v>0.33749332723868036</v>
      </c>
      <c r="C79" s="29">
        <v>0.52416174977415897</v>
      </c>
      <c r="D79" s="29">
        <v>0.90788560874389945</v>
      </c>
      <c r="E79" s="29">
        <v>1.2920050981469853</v>
      </c>
      <c r="F79" s="29">
        <v>1.6249901216917535</v>
      </c>
      <c r="G79" s="29">
        <v>1.904915649189612</v>
      </c>
      <c r="H79" s="29">
        <v>2.1419187098518448</v>
      </c>
      <c r="I79" s="29">
        <v>2.3463040952117451</v>
      </c>
      <c r="J79" s="29">
        <v>2.5261440647957358</v>
      </c>
      <c r="K79" s="29">
        <v>2.687214408872181</v>
      </c>
      <c r="L79" s="29">
        <v>2.8335587339319543</v>
      </c>
      <c r="M79" s="29">
        <v>2.9679078293170869</v>
      </c>
      <c r="N79" s="29">
        <v>3.0920323436603381</v>
      </c>
      <c r="O79" s="29">
        <v>3.2070156116145876</v>
      </c>
      <c r="P79" s="29">
        <v>3.3134661241089156</v>
      </c>
      <c r="Q79" s="29">
        <v>3.4117272744714837</v>
      </c>
      <c r="R79" s="29">
        <v>3.5020218154868137</v>
      </c>
      <c r="S79" s="29">
        <v>3.5845375804347608</v>
      </c>
      <c r="T79" s="29">
        <v>3.6594764095834282</v>
      </c>
      <c r="U79" s="29">
        <v>3.7270698344549609</v>
      </c>
      <c r="V79" s="29">
        <v>3.7875930186178901</v>
      </c>
      <c r="W79" s="29">
        <v>3.8413801827460357</v>
      </c>
      <c r="X79" s="29">
        <v>3.8888174165638598</v>
      </c>
      <c r="Y79" s="29">
        <v>3.9303310985671653</v>
      </c>
      <c r="Z79" s="29">
        <v>3.9663821413149987</v>
      </c>
      <c r="AA79" s="29">
        <v>3.9974670100755749</v>
      </c>
      <c r="AB79" s="29">
        <v>4.0240908385367895</v>
      </c>
      <c r="AC79" s="29">
        <v>4.0467346145019718</v>
      </c>
      <c r="AD79" s="29">
        <v>4.0658549853690387</v>
      </c>
      <c r="AE79" s="29">
        <v>4.0818883131398058</v>
      </c>
      <c r="AF79" s="29">
        <v>4.0952539462580715</v>
      </c>
      <c r="AG79" s="29">
        <v>4.106356224738775</v>
      </c>
      <c r="AH79" s="29">
        <v>4.115572692580054</v>
      </c>
      <c r="AI79" s="29">
        <v>4.1232359282681008</v>
      </c>
      <c r="AJ79" s="29">
        <v>4.1296363832478953</v>
      </c>
      <c r="AK79" s="29">
        <v>4.1350282291403504</v>
      </c>
      <c r="AL79" s="29">
        <v>4.1396341608379768</v>
      </c>
      <c r="AM79" s="29">
        <v>4.1436456510170085</v>
      </c>
      <c r="AN79" s="29">
        <v>4.1472184253748248</v>
      </c>
      <c r="AO79" s="29">
        <v>4.1504761491182096</v>
      </c>
      <c r="AP79" s="29">
        <v>4.1535170867591011</v>
      </c>
      <c r="AQ79" s="29">
        <v>4.1564177829205828</v>
      </c>
      <c r="AR79" s="29">
        <v>4.1592356076133417</v>
      </c>
      <c r="AS79" s="29">
        <v>4.1620115681277454</v>
      </c>
      <c r="AT79" s="29">
        <v>4.1647735257986103</v>
      </c>
      <c r="AU79" s="29">
        <v>4.1675379691341767</v>
      </c>
      <c r="AV79" s="29">
        <v>4.1703116175230113</v>
      </c>
      <c r="AW79" s="29">
        <v>4.1730932751613983</v>
      </c>
      <c r="AX79" s="29">
        <v>4.1758748305771469</v>
      </c>
      <c r="AY79" s="29">
        <v>4.1786419491051223</v>
      </c>
    </row>
    <row r="80" spans="1:51" x14ac:dyDescent="0.2">
      <c r="A80" s="125">
        <v>40070</v>
      </c>
      <c r="B80" s="29">
        <v>0.36508824860780303</v>
      </c>
      <c r="C80" s="29">
        <v>0.60577328083749393</v>
      </c>
      <c r="D80" s="29">
        <v>1.0187434531858428</v>
      </c>
      <c r="E80" s="29">
        <v>1.409399383024883</v>
      </c>
      <c r="F80" s="29">
        <v>1.7366958493630988</v>
      </c>
      <c r="G80" s="29">
        <v>2.0050136769610489</v>
      </c>
      <c r="H80" s="29">
        <v>2.2278230005808353</v>
      </c>
      <c r="I80" s="29">
        <v>2.4171986797257299</v>
      </c>
      <c r="J80" s="29">
        <v>2.5822283969140498</v>
      </c>
      <c r="K80" s="29">
        <v>2.7293019348795124</v>
      </c>
      <c r="L80" s="29">
        <v>2.8628472839333026</v>
      </c>
      <c r="M80" s="29">
        <v>2.9858240417587685</v>
      </c>
      <c r="N80" s="29">
        <v>3.1001212228155421</v>
      </c>
      <c r="O80" s="29">
        <v>3.2068597394417027</v>
      </c>
      <c r="P80" s="29">
        <v>3.3066225445180821</v>
      </c>
      <c r="Q80" s="29">
        <v>3.3996804681685004</v>
      </c>
      <c r="R80" s="29">
        <v>3.4861477502210745</v>
      </c>
      <c r="S80" s="29">
        <v>3.5660780698229564</v>
      </c>
      <c r="T80" s="29">
        <v>3.6395254878483305</v>
      </c>
      <c r="U80" s="29">
        <v>3.7065697193192464</v>
      </c>
      <c r="V80" s="29">
        <v>3.7673352878452122</v>
      </c>
      <c r="W80" s="29">
        <v>3.8220129489460435</v>
      </c>
      <c r="X80" s="29">
        <v>3.8708539996636282</v>
      </c>
      <c r="Y80" s="29">
        <v>3.9141594109508588</v>
      </c>
      <c r="Z80" s="29">
        <v>3.9522755976522252</v>
      </c>
      <c r="AA80" s="29">
        <v>3.9855951581993727</v>
      </c>
      <c r="AB80" s="29">
        <v>4.0145321443871378</v>
      </c>
      <c r="AC80" s="29">
        <v>4.0394918966188618</v>
      </c>
      <c r="AD80" s="29">
        <v>4.0608688204211152</v>
      </c>
      <c r="AE80" s="29">
        <v>4.0790482072729182</v>
      </c>
      <c r="AF80" s="29">
        <v>4.0944077046134097</v>
      </c>
      <c r="AG80" s="29">
        <v>4.1073179256546428</v>
      </c>
      <c r="AH80" s="29">
        <v>4.1181306826777151</v>
      </c>
      <c r="AI80" s="29">
        <v>4.1271613286043634</v>
      </c>
      <c r="AJ80" s="29">
        <v>4.1346906059090438</v>
      </c>
      <c r="AK80" s="29">
        <v>4.1409694498033618</v>
      </c>
      <c r="AL80" s="29">
        <v>4.1462229175428522</v>
      </c>
      <c r="AM80" s="29">
        <v>4.1506496465412166</v>
      </c>
      <c r="AN80" s="29">
        <v>4.1544164659900691</v>
      </c>
      <c r="AO80" s="29">
        <v>4.1576611593812425</v>
      </c>
      <c r="AP80" s="29">
        <v>4.1604980150990718</v>
      </c>
      <c r="AQ80" s="29">
        <v>4.1630211105841983</v>
      </c>
      <c r="AR80" s="29">
        <v>4.1653066711445295</v>
      </c>
      <c r="AS80" s="29">
        <v>4.167415337397804</v>
      </c>
      <c r="AT80" s="29">
        <v>4.1693944310699003</v>
      </c>
      <c r="AU80" s="29">
        <v>4.17127953625711</v>
      </c>
      <c r="AV80" s="29">
        <v>4.1730959169325166</v>
      </c>
      <c r="AW80" s="29">
        <v>4.1748599549511969</v>
      </c>
      <c r="AX80" s="29">
        <v>4.1765801407795333</v>
      </c>
      <c r="AY80" s="29">
        <v>4.1782578630526181</v>
      </c>
    </row>
    <row r="81" spans="1:51" x14ac:dyDescent="0.2">
      <c r="A81" s="125">
        <v>40067</v>
      </c>
      <c r="B81" s="29">
        <v>0.36250254673772014</v>
      </c>
      <c r="C81" s="29">
        <v>0.60127455224662885</v>
      </c>
      <c r="D81" s="29">
        <v>1.0118944103420178</v>
      </c>
      <c r="E81" s="29">
        <v>1.400971167677219</v>
      </c>
      <c r="F81" s="29">
        <v>1.7272474195592942</v>
      </c>
      <c r="G81" s="29">
        <v>1.9949518106937776</v>
      </c>
      <c r="H81" s="29">
        <v>2.2174792973154518</v>
      </c>
      <c r="I81" s="29">
        <v>2.406855810906706</v>
      </c>
      <c r="J81" s="29">
        <v>2.5721237267385115</v>
      </c>
      <c r="K81" s="29">
        <v>2.7196352219474837</v>
      </c>
      <c r="L81" s="29">
        <v>2.8537908163740902</v>
      </c>
      <c r="M81" s="29">
        <v>2.9775301600421815</v>
      </c>
      <c r="N81" s="29">
        <v>3.0927259563136356</v>
      </c>
      <c r="O81" s="29">
        <v>3.200486001817834</v>
      </c>
      <c r="P81" s="29">
        <v>3.3013823186822173</v>
      </c>
      <c r="Q81" s="29">
        <v>3.3956759146427204</v>
      </c>
      <c r="R81" s="29">
        <v>3.4834718914978859</v>
      </c>
      <c r="S81" s="29">
        <v>3.56481431127879</v>
      </c>
      <c r="T81" s="29">
        <v>3.6397471461091193</v>
      </c>
      <c r="U81" s="29">
        <v>3.7083401663612534</v>
      </c>
      <c r="V81" s="29">
        <v>3.7707082281710846</v>
      </c>
      <c r="W81" s="29">
        <v>3.8270324417206325</v>
      </c>
      <c r="X81" s="29">
        <v>3.8775537589795257</v>
      </c>
      <c r="Y81" s="29">
        <v>3.9225620112128516</v>
      </c>
      <c r="Z81" s="29">
        <v>3.962391137523674</v>
      </c>
      <c r="AA81" s="29">
        <v>3.9974191038078737</v>
      </c>
      <c r="AB81" s="29">
        <v>4.0280446693676666</v>
      </c>
      <c r="AC81" s="29">
        <v>4.0546589464382645</v>
      </c>
      <c r="AD81" s="29">
        <v>4.077643168612413</v>
      </c>
      <c r="AE81" s="29">
        <v>4.0973703355281428</v>
      </c>
      <c r="AF81" s="29">
        <v>4.1142065409259816</v>
      </c>
      <c r="AG81" s="29">
        <v>4.1285115178617655</v>
      </c>
      <c r="AH81" s="29">
        <v>4.1406276501175006</v>
      </c>
      <c r="AI81" s="29">
        <v>4.1508632692827163</v>
      </c>
      <c r="AJ81" s="29">
        <v>4.159494306379325</v>
      </c>
      <c r="AK81" s="29">
        <v>4.1667687879850428</v>
      </c>
      <c r="AL81" s="29">
        <v>4.1729105170870859</v>
      </c>
      <c r="AM81" s="29">
        <v>4.178118572003183</v>
      </c>
      <c r="AN81" s="29">
        <v>4.1825621722036255</v>
      </c>
      <c r="AO81" s="29">
        <v>4.1863831705395267</v>
      </c>
      <c r="AP81" s="29">
        <v>4.1897011657602405</v>
      </c>
      <c r="AQ81" s="29">
        <v>4.1926165884280842</v>
      </c>
      <c r="AR81" s="29">
        <v>4.195212933965248</v>
      </c>
      <c r="AS81" s="29">
        <v>4.1975587534523617</v>
      </c>
      <c r="AT81" s="29">
        <v>4.1997094643646413</v>
      </c>
      <c r="AU81" s="29">
        <v>4.2017088151583444</v>
      </c>
      <c r="AV81" s="29">
        <v>4.2035901358053671</v>
      </c>
      <c r="AW81" s="29">
        <v>4.2053774425778681</v>
      </c>
      <c r="AX81" s="29">
        <v>4.2070863930261888</v>
      </c>
      <c r="AY81" s="29">
        <v>4.2087251218749007</v>
      </c>
    </row>
    <row r="82" spans="1:51" x14ac:dyDescent="0.2">
      <c r="A82" s="125">
        <v>40066</v>
      </c>
      <c r="B82" s="29">
        <v>0.3574147811542065</v>
      </c>
      <c r="C82" s="29">
        <v>0.60792995154069207</v>
      </c>
      <c r="D82" s="29">
        <v>1.029848872745764</v>
      </c>
      <c r="E82" s="29">
        <v>1.4276802322673081</v>
      </c>
      <c r="F82" s="29">
        <v>1.7604746359495589</v>
      </c>
      <c r="G82" s="29">
        <v>2.0332221497432545</v>
      </c>
      <c r="H82" s="29">
        <v>2.2598473185473837</v>
      </c>
      <c r="I82" s="29">
        <v>2.4527173767754507</v>
      </c>
      <c r="J82" s="29">
        <v>2.6210693981574122</v>
      </c>
      <c r="K82" s="29">
        <v>2.7713590968219459</v>
      </c>
      <c r="L82" s="29">
        <v>2.9080260164918439</v>
      </c>
      <c r="M82" s="29">
        <v>3.0340153719398546</v>
      </c>
      <c r="N82" s="29">
        <v>3.1511903203222058</v>
      </c>
      <c r="O82" s="29">
        <v>3.2606476168622258</v>
      </c>
      <c r="P82" s="29">
        <v>3.3629562362791487</v>
      </c>
      <c r="Q82" s="29">
        <v>3.4583834980188475</v>
      </c>
      <c r="R82" s="29">
        <v>3.547051529891633</v>
      </c>
      <c r="S82" s="29">
        <v>3.6290300359136571</v>
      </c>
      <c r="T82" s="29">
        <v>3.7043944034322815</v>
      </c>
      <c r="U82" s="29">
        <v>3.7732489396844455</v>
      </c>
      <c r="V82" s="29">
        <v>3.8357444991657195</v>
      </c>
      <c r="W82" s="29">
        <v>3.8920973817265549</v>
      </c>
      <c r="X82" s="29">
        <v>3.9425806598192072</v>
      </c>
      <c r="Y82" s="29">
        <v>3.9875124761498988</v>
      </c>
      <c r="Z82" s="29">
        <v>4.0272500451570048</v>
      </c>
      <c r="AA82" s="29">
        <v>4.0621893674933558</v>
      </c>
      <c r="AB82" s="29">
        <v>4.0927430188171439</v>
      </c>
      <c r="AC82" s="29">
        <v>4.1193118971021061</v>
      </c>
      <c r="AD82" s="29">
        <v>4.1422834417912862</v>
      </c>
      <c r="AE82" s="29">
        <v>4.1620338743482739</v>
      </c>
      <c r="AF82" s="29">
        <v>4.1789300076087388</v>
      </c>
      <c r="AG82" s="29">
        <v>4.1933302381343935</v>
      </c>
      <c r="AH82" s="29">
        <v>4.2055744631987819</v>
      </c>
      <c r="AI82" s="29">
        <v>4.2159678262625109</v>
      </c>
      <c r="AJ82" s="29">
        <v>4.224782377129447</v>
      </c>
      <c r="AK82" s="29">
        <v>4.232261663197713</v>
      </c>
      <c r="AL82" s="29">
        <v>4.2386245064010639</v>
      </c>
      <c r="AM82" s="29">
        <v>4.2440649573561098</v>
      </c>
      <c r="AN82" s="29">
        <v>4.2487477640827258</v>
      </c>
      <c r="AO82" s="29">
        <v>4.2528108400346785</v>
      </c>
      <c r="AP82" s="29">
        <v>4.2563703195050353</v>
      </c>
      <c r="AQ82" s="29">
        <v>4.2595236068616984</v>
      </c>
      <c r="AR82" s="29">
        <v>4.2623515604925588</v>
      </c>
      <c r="AS82" s="29">
        <v>4.2649205058694015</v>
      </c>
      <c r="AT82" s="29">
        <v>4.2672841624230395</v>
      </c>
      <c r="AU82" s="29">
        <v>4.2694850931205091</v>
      </c>
      <c r="AV82" s="29">
        <v>4.2715558860877758</v>
      </c>
      <c r="AW82" s="29">
        <v>4.2735201805769822</v>
      </c>
      <c r="AX82" s="29">
        <v>4.2753935769103357</v>
      </c>
      <c r="AY82" s="29">
        <v>4.2771844403541444</v>
      </c>
    </row>
    <row r="83" spans="1:51" x14ac:dyDescent="0.2">
      <c r="A83" s="125">
        <v>40065</v>
      </c>
      <c r="B83" s="29">
        <v>0.36356254660145859</v>
      </c>
      <c r="C83" s="29">
        <v>0.63443278540476922</v>
      </c>
      <c r="D83" s="29">
        <v>1.0711820437348418</v>
      </c>
      <c r="E83" s="29">
        <v>1.4772145145659163</v>
      </c>
      <c r="F83" s="29">
        <v>1.814752776248908</v>
      </c>
      <c r="G83" s="29">
        <v>2.0906950672228493</v>
      </c>
      <c r="H83" s="29">
        <v>2.3198227174465353</v>
      </c>
      <c r="I83" s="29">
        <v>2.514850610152815</v>
      </c>
      <c r="J83" s="29">
        <v>2.6851237131904844</v>
      </c>
      <c r="K83" s="29">
        <v>2.8371109023977445</v>
      </c>
      <c r="L83" s="29">
        <v>2.9752402072426034</v>
      </c>
      <c r="M83" s="29">
        <v>3.1024449554357343</v>
      </c>
      <c r="N83" s="29">
        <v>3.2205793904078255</v>
      </c>
      <c r="O83" s="29">
        <v>3.3307357385659544</v>
      </c>
      <c r="P83" s="29">
        <v>3.4334837845500741</v>
      </c>
      <c r="Q83" s="29">
        <v>3.5290962073404639</v>
      </c>
      <c r="R83" s="29">
        <v>3.6177050146198644</v>
      </c>
      <c r="S83" s="29">
        <v>3.6993946064434451</v>
      </c>
      <c r="T83" s="29">
        <v>3.7742593933316186</v>
      </c>
      <c r="U83" s="29">
        <v>3.8424258319736233</v>
      </c>
      <c r="V83" s="29">
        <v>3.9040693930794506</v>
      </c>
      <c r="W83" s="29">
        <v>3.9594325386010301</v>
      </c>
      <c r="X83" s="29">
        <v>4.0088146311761168</v>
      </c>
      <c r="Y83" s="29">
        <v>4.0525592597883007</v>
      </c>
      <c r="Z83" s="29">
        <v>4.0910472395583728</v>
      </c>
      <c r="AA83" s="29">
        <v>4.1246964671462649</v>
      </c>
      <c r="AB83" s="29">
        <v>4.1539389664634569</v>
      </c>
      <c r="AC83" s="29">
        <v>4.1791911530137309</v>
      </c>
      <c r="AD83" s="29">
        <v>4.2008523829316795</v>
      </c>
      <c r="AE83" s="29">
        <v>4.219307793166414</v>
      </c>
      <c r="AF83" s="29">
        <v>4.2349305948985716</v>
      </c>
      <c r="AG83" s="29">
        <v>4.2480834726838133</v>
      </c>
      <c r="AH83" s="29">
        <v>4.2591089155777908</v>
      </c>
      <c r="AI83" s="29">
        <v>4.2683131399466276</v>
      </c>
      <c r="AJ83" s="29">
        <v>4.275967906688706</v>
      </c>
      <c r="AK83" s="29">
        <v>4.2823153011533863</v>
      </c>
      <c r="AL83" s="29">
        <v>4.2875716832199577</v>
      </c>
      <c r="AM83" s="29">
        <v>4.2919283496184866</v>
      </c>
      <c r="AN83" s="29">
        <v>4.2955483081412327</v>
      </c>
      <c r="AO83" s="29">
        <v>4.2985688062395173</v>
      </c>
      <c r="AP83" s="29">
        <v>4.3011060092465856</v>
      </c>
      <c r="AQ83" s="29">
        <v>4.3032579088613812</v>
      </c>
      <c r="AR83" s="29">
        <v>4.3051064415666556</v>
      </c>
      <c r="AS83" s="29">
        <v>4.3067194236378903</v>
      </c>
      <c r="AT83" s="29">
        <v>4.3081523830174451</v>
      </c>
      <c r="AU83" s="29">
        <v>4.3094499616459627</v>
      </c>
      <c r="AV83" s="29">
        <v>4.3106470225536642</v>
      </c>
      <c r="AW83" s="29">
        <v>4.3117695503425493</v>
      </c>
      <c r="AX83" s="29">
        <v>4.312835527795654</v>
      </c>
      <c r="AY83" s="29">
        <v>4.3138557358778247</v>
      </c>
    </row>
    <row r="84" spans="1:51" x14ac:dyDescent="0.2">
      <c r="A84" s="125">
        <v>40064</v>
      </c>
      <c r="B84" s="29">
        <v>0.35482018489639211</v>
      </c>
      <c r="C84" s="29">
        <v>0.60540667203898912</v>
      </c>
      <c r="D84" s="29">
        <v>1.0286047383031602</v>
      </c>
      <c r="E84" s="29">
        <v>1.4263087737958198</v>
      </c>
      <c r="F84" s="29">
        <v>1.7586453682282541</v>
      </c>
      <c r="G84" s="29">
        <v>2.0311339764659393</v>
      </c>
      <c r="H84" s="29">
        <v>2.2578485845245142</v>
      </c>
      <c r="I84" s="29">
        <v>2.4511056764627561</v>
      </c>
      <c r="J84" s="29">
        <v>2.6199700945304412</v>
      </c>
      <c r="K84" s="29">
        <v>2.7707106519714264</v>
      </c>
      <c r="L84" s="29">
        <v>2.9076305836609402</v>
      </c>
      <c r="M84" s="29">
        <v>3.0336026159513625</v>
      </c>
      <c r="N84" s="29">
        <v>3.1504663881676738</v>
      </c>
      <c r="O84" s="29">
        <v>3.2593333659632036</v>
      </c>
      <c r="P84" s="29">
        <v>3.3608118494341999</v>
      </c>
      <c r="Q84" s="29">
        <v>3.4552189748269608</v>
      </c>
      <c r="R84" s="29">
        <v>3.5427293590623203</v>
      </c>
      <c r="S84" s="29">
        <v>3.6234647677028189</v>
      </c>
      <c r="T84" s="29">
        <v>3.697549464254537</v>
      </c>
      <c r="U84" s="29">
        <v>3.7651317350675848</v>
      </c>
      <c r="V84" s="29">
        <v>3.8264018723692987</v>
      </c>
      <c r="W84" s="29">
        <v>3.8816101955443703</v>
      </c>
      <c r="X84" s="29">
        <v>3.9310568769175229</v>
      </c>
      <c r="Y84" s="29">
        <v>3.9750798312412652</v>
      </c>
      <c r="Z84" s="29">
        <v>4.0140471887504852</v>
      </c>
      <c r="AA84" s="29">
        <v>4.0483564734799007</v>
      </c>
      <c r="AB84" s="29">
        <v>4.0784150901886767</v>
      </c>
      <c r="AC84" s="29">
        <v>4.1046148446775605</v>
      </c>
      <c r="AD84" s="29">
        <v>4.1273309710179937</v>
      </c>
      <c r="AE84" s="29">
        <v>4.1469248905570559</v>
      </c>
      <c r="AF84" s="29">
        <v>4.1637464397762285</v>
      </c>
      <c r="AG84" s="29">
        <v>4.1781352809351793</v>
      </c>
      <c r="AH84" s="29">
        <v>4.1904125510439068</v>
      </c>
      <c r="AI84" s="29">
        <v>4.2008666534161589</v>
      </c>
      <c r="AJ84" s="29">
        <v>4.2097549002249348</v>
      </c>
      <c r="AK84" s="29">
        <v>4.2173078253421137</v>
      </c>
      <c r="AL84" s="29">
        <v>4.2237327482512583</v>
      </c>
      <c r="AM84" s="29">
        <v>4.2292142840635716</v>
      </c>
      <c r="AN84" s="29">
        <v>4.2339111597014814</v>
      </c>
      <c r="AO84" s="29">
        <v>4.237958390013258</v>
      </c>
      <c r="AP84" s="29">
        <v>4.2414714346095836</v>
      </c>
      <c r="AQ84" s="29">
        <v>4.2445488589561631</v>
      </c>
      <c r="AR84" s="29">
        <v>4.2472743002512434</v>
      </c>
      <c r="AS84" s="29">
        <v>4.2497181187284081</v>
      </c>
      <c r="AT84" s="29">
        <v>4.2519387642893438</v>
      </c>
      <c r="AU84" s="29">
        <v>4.2539840395009065</v>
      </c>
      <c r="AV84" s="29">
        <v>4.2558920930642872</v>
      </c>
      <c r="AW84" s="29">
        <v>4.2576921023291856</v>
      </c>
      <c r="AX84" s="29">
        <v>4.2594051074073338</v>
      </c>
      <c r="AY84" s="29">
        <v>4.2610448243730623</v>
      </c>
    </row>
    <row r="85" spans="1:51" x14ac:dyDescent="0.2">
      <c r="A85" s="125">
        <v>40063</v>
      </c>
      <c r="B85" s="29">
        <v>0.35202234121527137</v>
      </c>
      <c r="C85" s="29">
        <v>0.59373349799023523</v>
      </c>
      <c r="D85" s="29">
        <v>1.0074708002138513</v>
      </c>
      <c r="E85" s="29">
        <v>1.4002765545472651</v>
      </c>
      <c r="F85" s="29">
        <v>1.7302623640800163</v>
      </c>
      <c r="G85" s="29">
        <v>2.0014304358026807</v>
      </c>
      <c r="H85" s="29">
        <v>2.2271060877972753</v>
      </c>
      <c r="I85" s="29">
        <v>2.4192993819255539</v>
      </c>
      <c r="J85" s="29">
        <v>2.5869829145418053</v>
      </c>
      <c r="K85" s="29">
        <v>2.7364321858666942</v>
      </c>
      <c r="L85" s="29">
        <v>2.871994700781435</v>
      </c>
      <c r="M85" s="29">
        <v>2.9966011019232881</v>
      </c>
      <c r="N85" s="29">
        <v>3.1121528832998453</v>
      </c>
      <c r="O85" s="29">
        <v>3.2198229845865187</v>
      </c>
      <c r="P85" s="29">
        <v>3.3202748992251832</v>
      </c>
      <c r="Q85" s="29">
        <v>3.4138700095279515</v>
      </c>
      <c r="R85" s="29">
        <v>3.5008129712727616</v>
      </c>
      <c r="S85" s="29">
        <v>3.5812419518028085</v>
      </c>
      <c r="T85" s="29">
        <v>3.6552864637822466</v>
      </c>
      <c r="U85" s="29">
        <v>3.7230923210108697</v>
      </c>
      <c r="V85" s="29">
        <v>3.7848430771821207</v>
      </c>
      <c r="W85" s="29">
        <v>3.8407800767032252</v>
      </c>
      <c r="X85" s="29">
        <v>3.891191141798517</v>
      </c>
      <c r="Y85" s="29">
        <v>3.936398395083359</v>
      </c>
      <c r="Z85" s="29">
        <v>3.9767492503915141</v>
      </c>
      <c r="AA85" s="29">
        <v>4.0126129076122519</v>
      </c>
      <c r="AB85" s="29">
        <v>4.044364475151399</v>
      </c>
      <c r="AC85" s="29">
        <v>4.0723648317155332</v>
      </c>
      <c r="AD85" s="29">
        <v>4.0969600906844112</v>
      </c>
      <c r="AE85" s="29">
        <v>4.1184840583676445</v>
      </c>
      <c r="AF85" s="29">
        <v>4.1372602190160217</v>
      </c>
      <c r="AG85" s="29">
        <v>4.1536030202042786</v>
      </c>
      <c r="AH85" s="29">
        <v>4.1678109650329214</v>
      </c>
      <c r="AI85" s="29">
        <v>4.1801546162771981</v>
      </c>
      <c r="AJ85" s="29">
        <v>4.1908779820947988</v>
      </c>
      <c r="AK85" s="29">
        <v>4.2002021992293495</v>
      </c>
      <c r="AL85" s="29">
        <v>4.2083285681275502</v>
      </c>
      <c r="AM85" s="29">
        <v>4.2154385118522448</v>
      </c>
      <c r="AN85" s="29">
        <v>4.221689691977315</v>
      </c>
      <c r="AO85" s="29">
        <v>4.2272176806318678</v>
      </c>
      <c r="AP85" s="29">
        <v>4.2321396204523767</v>
      </c>
      <c r="AQ85" s="29">
        <v>4.2365566773343151</v>
      </c>
      <c r="AR85" s="29">
        <v>4.2405558951072715</v>
      </c>
      <c r="AS85" s="29">
        <v>4.2442115595882237</v>
      </c>
      <c r="AT85" s="29">
        <v>4.247586029239268</v>
      </c>
      <c r="AU85" s="29">
        <v>4.250730870659992</v>
      </c>
      <c r="AV85" s="29">
        <v>4.2536877620193136</v>
      </c>
      <c r="AW85" s="29">
        <v>4.2564889502588672</v>
      </c>
      <c r="AX85" s="29">
        <v>4.2591580673585696</v>
      </c>
      <c r="AY85" s="29">
        <v>4.2617109908536701</v>
      </c>
    </row>
    <row r="86" spans="1:51" x14ac:dyDescent="0.2">
      <c r="A86" s="125">
        <v>40060</v>
      </c>
      <c r="B86" s="29">
        <v>0.34462802872812903</v>
      </c>
      <c r="C86" s="29">
        <v>0.60047981861184074</v>
      </c>
      <c r="D86" s="29">
        <v>1.0169865178095681</v>
      </c>
      <c r="E86" s="29">
        <v>1.4094584260602054</v>
      </c>
      <c r="F86" s="29">
        <v>1.7375748584900368</v>
      </c>
      <c r="G86" s="29">
        <v>2.0060419341595956</v>
      </c>
      <c r="H86" s="29">
        <v>2.2286108639417983</v>
      </c>
      <c r="I86" s="29">
        <v>2.4175645971035737</v>
      </c>
      <c r="J86" s="29">
        <v>2.5820461889622517</v>
      </c>
      <c r="K86" s="29">
        <v>2.7284390696293492</v>
      </c>
      <c r="L86" s="29">
        <v>2.8611581879567192</v>
      </c>
      <c r="M86" s="29">
        <v>2.9831770211803632</v>
      </c>
      <c r="N86" s="29">
        <v>3.0964252955987948</v>
      </c>
      <c r="O86" s="29">
        <v>3.2020948836683956</v>
      </c>
      <c r="P86" s="29">
        <v>3.3008603205682192</v>
      </c>
      <c r="Q86" s="29">
        <v>3.3930860131930118</v>
      </c>
      <c r="R86" s="29">
        <v>3.4789716578067975</v>
      </c>
      <c r="S86" s="29">
        <v>3.5586436408027557</v>
      </c>
      <c r="T86" s="29">
        <v>3.632215029498207</v>
      </c>
      <c r="U86" s="29">
        <v>3.6998127935885692</v>
      </c>
      <c r="V86" s="29">
        <v>3.761600639840156</v>
      </c>
      <c r="W86" s="29">
        <v>3.8178001735181581</v>
      </c>
      <c r="X86" s="29">
        <v>3.868679212182168</v>
      </c>
      <c r="Y86" s="29">
        <v>3.9145396965811035</v>
      </c>
      <c r="Z86" s="29">
        <v>3.9557080381233258</v>
      </c>
      <c r="AA86" s="29">
        <v>3.9925297200312895</v>
      </c>
      <c r="AB86" s="29">
        <v>4.0253550825317808</v>
      </c>
      <c r="AC86" s="29">
        <v>4.0545218540620125</v>
      </c>
      <c r="AD86" s="29">
        <v>4.0803546883002522</v>
      </c>
      <c r="AE86" s="29">
        <v>4.1031673407619973</v>
      </c>
      <c r="AF86" s="29">
        <v>4.1232644265681824</v>
      </c>
      <c r="AG86" s="29">
        <v>4.1409425634551145</v>
      </c>
      <c r="AH86" s="29">
        <v>4.1564842237536057</v>
      </c>
      <c r="AI86" s="29">
        <v>4.1701469071791566</v>
      </c>
      <c r="AJ86" s="29">
        <v>4.1821643297829896</v>
      </c>
      <c r="AK86" s="29">
        <v>4.192749722425372</v>
      </c>
      <c r="AL86" s="29">
        <v>4.2020985432347375</v>
      </c>
      <c r="AM86" s="29">
        <v>4.2103880852318278</v>
      </c>
      <c r="AN86" s="29">
        <v>4.2177730956074138</v>
      </c>
      <c r="AO86" s="29">
        <v>4.2243871717025128</v>
      </c>
      <c r="AP86" s="29">
        <v>4.230346248600287</v>
      </c>
      <c r="AQ86" s="29">
        <v>4.235750948795947</v>
      </c>
      <c r="AR86" s="29">
        <v>4.2406883590080309</v>
      </c>
      <c r="AS86" s="29">
        <v>4.2452332907257899</v>
      </c>
      <c r="AT86" s="29">
        <v>4.2494489588881814</v>
      </c>
      <c r="AU86" s="29">
        <v>4.2533880519847536</v>
      </c>
      <c r="AV86" s="29">
        <v>4.257093555044638</v>
      </c>
      <c r="AW86" s="29">
        <v>4.2605990567575409</v>
      </c>
      <c r="AX86" s="29">
        <v>4.263929526445275</v>
      </c>
      <c r="AY86" s="29">
        <v>4.2671021747300646</v>
      </c>
    </row>
    <row r="87" spans="1:51" x14ac:dyDescent="0.2">
      <c r="A87" s="125">
        <v>40059</v>
      </c>
      <c r="B87" s="29">
        <v>0.36628376963780185</v>
      </c>
      <c r="C87" s="29">
        <v>0.62574330287149693</v>
      </c>
      <c r="D87" s="29">
        <v>1.0485900276023778</v>
      </c>
      <c r="E87" s="29">
        <v>1.4437304526799308</v>
      </c>
      <c r="F87" s="29">
        <v>1.7711758488819012</v>
      </c>
      <c r="G87" s="29">
        <v>2.0366553398555536</v>
      </c>
      <c r="H87" s="29">
        <v>2.2548298701487246</v>
      </c>
      <c r="I87" s="29">
        <v>2.4386483762251601</v>
      </c>
      <c r="J87" s="29">
        <v>2.5976883089312293</v>
      </c>
      <c r="K87" s="29">
        <v>2.7386107068257703</v>
      </c>
      <c r="L87" s="29">
        <v>2.8660107120736069</v>
      </c>
      <c r="M87" s="29">
        <v>2.9829826293763708</v>
      </c>
      <c r="N87" s="29">
        <v>3.0915364090021393</v>
      </c>
      <c r="O87" s="29">
        <v>3.1929146424621551</v>
      </c>
      <c r="P87" s="29">
        <v>3.2878155705601633</v>
      </c>
      <c r="Q87" s="29">
        <v>3.3766032099769374</v>
      </c>
      <c r="R87" s="29">
        <v>3.4594557764850764</v>
      </c>
      <c r="S87" s="29">
        <v>3.5364622654204307</v>
      </c>
      <c r="T87" s="29">
        <v>3.6076897540855324</v>
      </c>
      <c r="U87" s="29">
        <v>3.673217236370109</v>
      </c>
      <c r="V87" s="29">
        <v>3.7331622513264011</v>
      </c>
      <c r="W87" s="29">
        <v>3.7877080269297068</v>
      </c>
      <c r="X87" s="29">
        <v>3.8370934081836423</v>
      </c>
      <c r="Y87" s="29">
        <v>3.8816001691412811</v>
      </c>
      <c r="Z87" s="29">
        <v>3.9215439387664639</v>
      </c>
      <c r="AA87" s="29">
        <v>3.9572696077426177</v>
      </c>
      <c r="AB87" s="29">
        <v>3.9891342284732882</v>
      </c>
      <c r="AC87" s="29">
        <v>4.0174848833120915</v>
      </c>
      <c r="AD87" s="29">
        <v>4.0426570917055775</v>
      </c>
      <c r="AE87" s="29">
        <v>4.0649767332906057</v>
      </c>
      <c r="AF87" s="29">
        <v>4.0847616027023586</v>
      </c>
      <c r="AG87" s="29">
        <v>4.1023223509405362</v>
      </c>
      <c r="AH87" s="29">
        <v>4.1179547181835616</v>
      </c>
      <c r="AI87" s="29">
        <v>4.1319256289320672</v>
      </c>
      <c r="AJ87" s="29">
        <v>4.1444742149087324</v>
      </c>
      <c r="AK87" s="29">
        <v>4.1558156676111828</v>
      </c>
      <c r="AL87" s="29">
        <v>4.1661444084288757</v>
      </c>
      <c r="AM87" s="29">
        <v>4.1756333731793029</v>
      </c>
      <c r="AN87" s="29">
        <v>4.1844279773815316</v>
      </c>
      <c r="AO87" s="29">
        <v>4.1926478547561565</v>
      </c>
      <c r="AP87" s="29">
        <v>4.200391888687486</v>
      </c>
      <c r="AQ87" s="29">
        <v>4.2077412139661563</v>
      </c>
      <c r="AR87" s="29">
        <v>4.2147612893593953</v>
      </c>
      <c r="AS87" s="29">
        <v>4.221503899121597</v>
      </c>
      <c r="AT87" s="29">
        <v>4.2280092363628068</v>
      </c>
      <c r="AU87" s="29">
        <v>4.2343073208940885</v>
      </c>
      <c r="AV87" s="29">
        <v>4.2404191108969069</v>
      </c>
      <c r="AW87" s="29">
        <v>4.2463575161189429</v>
      </c>
      <c r="AX87" s="29">
        <v>4.2521282377604228</v>
      </c>
      <c r="AY87" s="29">
        <v>4.2577304894748167</v>
      </c>
    </row>
    <row r="88" spans="1:51" x14ac:dyDescent="0.2">
      <c r="A88" s="125">
        <v>40058</v>
      </c>
      <c r="B88" s="29">
        <v>0.36621654922766933</v>
      </c>
      <c r="C88" s="29">
        <v>0.60474338064032662</v>
      </c>
      <c r="D88" s="29">
        <v>1.0120832404776714</v>
      </c>
      <c r="E88" s="29">
        <v>1.397127334262442</v>
      </c>
      <c r="F88" s="29">
        <v>1.717631929218737</v>
      </c>
      <c r="G88" s="29">
        <v>1.9780644030605761</v>
      </c>
      <c r="H88" s="29">
        <v>2.1925368116917681</v>
      </c>
      <c r="I88" s="29">
        <v>2.3737643791394967</v>
      </c>
      <c r="J88" s="29">
        <v>2.5312053046816541</v>
      </c>
      <c r="K88" s="29">
        <v>2.6714289708385892</v>
      </c>
      <c r="L88" s="29">
        <v>2.7989243867153588</v>
      </c>
      <c r="M88" s="29">
        <v>2.9166602138617534</v>
      </c>
      <c r="N88" s="29">
        <v>3.0265087668487811</v>
      </c>
      <c r="O88" s="29">
        <v>3.1295691714297766</v>
      </c>
      <c r="P88" s="29">
        <v>3.2263981008873532</v>
      </c>
      <c r="Q88" s="29">
        <v>3.3172272480558389</v>
      </c>
      <c r="R88" s="29">
        <v>3.4021182132116929</v>
      </c>
      <c r="S88" s="29">
        <v>3.4810620369215277</v>
      </c>
      <c r="T88" s="29">
        <v>3.5540487176473206</v>
      </c>
      <c r="U88" s="29">
        <v>3.6211004322995004</v>
      </c>
      <c r="V88" s="29">
        <v>3.6822965037879039</v>
      </c>
      <c r="W88" s="29">
        <v>3.737801000502877</v>
      </c>
      <c r="X88" s="29">
        <v>3.7878502212787675</v>
      </c>
      <c r="Y88" s="29">
        <v>3.8327367610249206</v>
      </c>
      <c r="Z88" s="29">
        <v>3.8727986791043087</v>
      </c>
      <c r="AA88" s="29">
        <v>3.9084149369533838</v>
      </c>
      <c r="AB88" s="29">
        <v>3.9399834112298837</v>
      </c>
      <c r="AC88" s="29">
        <v>3.967891725412187</v>
      </c>
      <c r="AD88" s="29">
        <v>3.99251467579872</v>
      </c>
      <c r="AE88" s="29">
        <v>4.0142163636329506</v>
      </c>
      <c r="AF88" s="29">
        <v>4.0333519201122483</v>
      </c>
      <c r="AG88" s="29">
        <v>4.0502685227096613</v>
      </c>
      <c r="AH88" s="29">
        <v>4.0652957808177819</v>
      </c>
      <c r="AI88" s="29">
        <v>4.0787283968895682</v>
      </c>
      <c r="AJ88" s="29">
        <v>4.0908272708076518</v>
      </c>
      <c r="AK88" s="29">
        <v>4.1018241846199066</v>
      </c>
      <c r="AL88" s="29">
        <v>4.1119256686489161</v>
      </c>
      <c r="AM88" s="29">
        <v>4.1213125796263945</v>
      </c>
      <c r="AN88" s="29">
        <v>4.1301337302533812</v>
      </c>
      <c r="AO88" s="29">
        <v>4.1385080887739232</v>
      </c>
      <c r="AP88" s="29">
        <v>4.1465307770056885</v>
      </c>
      <c r="AQ88" s="29">
        <v>4.1542765813959042</v>
      </c>
      <c r="AR88" s="29">
        <v>4.1618023313143944</v>
      </c>
      <c r="AS88" s="29">
        <v>4.169149356667428</v>
      </c>
      <c r="AT88" s="29">
        <v>4.1763462918130179</v>
      </c>
      <c r="AU88" s="29">
        <v>4.1834107668999589</v>
      </c>
      <c r="AV88" s="29">
        <v>4.1903508649901564</v>
      </c>
      <c r="AW88" s="29">
        <v>4.1971668265119657</v>
      </c>
      <c r="AX88" s="29">
        <v>4.2038520428254413</v>
      </c>
      <c r="AY88" s="29">
        <v>4.2103937427029496</v>
      </c>
    </row>
    <row r="89" spans="1:51" x14ac:dyDescent="0.2">
      <c r="A89" s="125">
        <v>40057</v>
      </c>
      <c r="B89" s="29">
        <v>0.35427368912003548</v>
      </c>
      <c r="C89" s="29">
        <v>0.59102328647812563</v>
      </c>
      <c r="D89" s="29">
        <v>1.009362293408496</v>
      </c>
      <c r="E89" s="29">
        <v>1.4071693284810098</v>
      </c>
      <c r="F89" s="29">
        <v>1.7371222798745549</v>
      </c>
      <c r="G89" s="29">
        <v>2.0032308983793157</v>
      </c>
      <c r="H89" s="29">
        <v>2.2204905071448344</v>
      </c>
      <c r="I89" s="29">
        <v>2.4025710343069751</v>
      </c>
      <c r="J89" s="29">
        <v>2.559667771755795</v>
      </c>
      <c r="K89" s="29">
        <v>2.6988642021367819</v>
      </c>
      <c r="L89" s="29">
        <v>2.8249920424306496</v>
      </c>
      <c r="M89" s="29">
        <v>2.9412371401430519</v>
      </c>
      <c r="N89" s="29">
        <v>3.0496008959871252</v>
      </c>
      <c r="O89" s="29">
        <v>3.1512501888864248</v>
      </c>
      <c r="P89" s="29">
        <v>3.246766559213059</v>
      </c>
      <c r="Q89" s="29">
        <v>3.3363796168578483</v>
      </c>
      <c r="R89" s="29">
        <v>3.4201331303022005</v>
      </c>
      <c r="S89" s="29">
        <v>3.4979923911973159</v>
      </c>
      <c r="T89" s="29">
        <v>3.5699201553841173</v>
      </c>
      <c r="U89" s="29">
        <v>3.6359136792285769</v>
      </c>
      <c r="V89" s="29">
        <v>3.6960313046225819</v>
      </c>
      <c r="W89" s="29">
        <v>3.7504228735156748</v>
      </c>
      <c r="X89" s="29">
        <v>3.7993176204408381</v>
      </c>
      <c r="Y89" s="29">
        <v>3.8430070689960654</v>
      </c>
      <c r="Z89" s="29">
        <v>3.8818346242243864</v>
      </c>
      <c r="AA89" s="29">
        <v>3.9161939106095471</v>
      </c>
      <c r="AB89" s="29">
        <v>3.9465037884226284</v>
      </c>
      <c r="AC89" s="29">
        <v>3.9731735622812798</v>
      </c>
      <c r="AD89" s="29">
        <v>3.9965994550716251</v>
      </c>
      <c r="AE89" s="29">
        <v>4.0171667808690286</v>
      </c>
      <c r="AF89" s="29">
        <v>4.0352517044237119</v>
      </c>
      <c r="AG89" s="29">
        <v>4.0512222358732126</v>
      </c>
      <c r="AH89" s="29">
        <v>4.0654269871750186</v>
      </c>
      <c r="AI89" s="29">
        <v>4.0781747642768575</v>
      </c>
      <c r="AJ89" s="29">
        <v>4.0897356574704462</v>
      </c>
      <c r="AK89" s="29">
        <v>4.1003464059312007</v>
      </c>
      <c r="AL89" s="29">
        <v>4.1102148355096402</v>
      </c>
      <c r="AM89" s="29">
        <v>4.1195197924734073</v>
      </c>
      <c r="AN89" s="29">
        <v>4.1284047476546357</v>
      </c>
      <c r="AO89" s="29">
        <v>4.1369803990988103</v>
      </c>
      <c r="AP89" s="29">
        <v>4.1453314500396754</v>
      </c>
      <c r="AQ89" s="29">
        <v>4.153520505949011</v>
      </c>
      <c r="AR89" s="29">
        <v>4.1615906629320172</v>
      </c>
      <c r="AS89" s="29">
        <v>4.1695683630835614</v>
      </c>
      <c r="AT89" s="29">
        <v>4.1774669215792564</v>
      </c>
      <c r="AU89" s="29">
        <v>4.1852884443882115</v>
      </c>
      <c r="AV89" s="29">
        <v>4.1930255852988383</v>
      </c>
      <c r="AW89" s="29">
        <v>4.2006639495846247</v>
      </c>
      <c r="AX89" s="29">
        <v>4.2081832046435403</v>
      </c>
      <c r="AY89" s="29">
        <v>4.2155576770929848</v>
      </c>
    </row>
    <row r="90" spans="1:51" x14ac:dyDescent="0.2">
      <c r="A90" s="125">
        <v>40053</v>
      </c>
      <c r="B90" s="29">
        <v>0.35608591534636347</v>
      </c>
      <c r="C90" s="29">
        <v>0.58254618784725065</v>
      </c>
      <c r="D90" s="29">
        <v>0.99342921210257285</v>
      </c>
      <c r="E90" s="29">
        <v>1.3886432162932194</v>
      </c>
      <c r="F90" s="29">
        <v>1.7184743256329562</v>
      </c>
      <c r="G90" s="29">
        <v>1.9855644099869243</v>
      </c>
      <c r="H90" s="29">
        <v>2.2042785495398096</v>
      </c>
      <c r="I90" s="29">
        <v>2.3880096271395743</v>
      </c>
      <c r="J90" s="29">
        <v>2.5468118756685936</v>
      </c>
      <c r="K90" s="29">
        <v>2.687684951737217</v>
      </c>
      <c r="L90" s="29">
        <v>2.8154035054520641</v>
      </c>
      <c r="M90" s="29">
        <v>2.9331100499768237</v>
      </c>
      <c r="N90" s="29">
        <v>3.0427689574054719</v>
      </c>
      <c r="O90" s="29">
        <v>3.1455135766326179</v>
      </c>
      <c r="P90" s="29">
        <v>3.2418951581912854</v>
      </c>
      <c r="Q90" s="29">
        <v>3.3321177761992651</v>
      </c>
      <c r="R90" s="29">
        <v>3.4162061845515774</v>
      </c>
      <c r="S90" s="29">
        <v>3.494113572597155</v>
      </c>
      <c r="T90" s="29">
        <v>3.5657984259940374</v>
      </c>
      <c r="U90" s="29">
        <v>3.6312618989844672</v>
      </c>
      <c r="V90" s="29">
        <v>3.6905738776737516</v>
      </c>
      <c r="W90" s="29">
        <v>3.7439043659714666</v>
      </c>
      <c r="X90" s="29">
        <v>3.7915109951830992</v>
      </c>
      <c r="Y90" s="29">
        <v>3.8337202044875878</v>
      </c>
      <c r="Z90" s="29">
        <v>3.8709163033246083</v>
      </c>
      <c r="AA90" s="29">
        <v>3.9035416528122946</v>
      </c>
      <c r="AB90" s="29">
        <v>3.9320676020309269</v>
      </c>
      <c r="AC90" s="29">
        <v>3.9569526329048612</v>
      </c>
      <c r="AD90" s="29">
        <v>3.9786382221224339</v>
      </c>
      <c r="AE90" s="29">
        <v>3.9975516656068777</v>
      </c>
      <c r="AF90" s="29">
        <v>4.0141083657365115</v>
      </c>
      <c r="AG90" s="29">
        <v>4.0287131910449263</v>
      </c>
      <c r="AH90" s="29">
        <v>4.041747448162071</v>
      </c>
      <c r="AI90" s="29">
        <v>4.0535447532239086</v>
      </c>
      <c r="AJ90" s="29">
        <v>4.0643923163369271</v>
      </c>
      <c r="AK90" s="29">
        <v>4.0745373707674197</v>
      </c>
      <c r="AL90" s="29">
        <v>4.0841925010858668</v>
      </c>
      <c r="AM90" s="29">
        <v>4.0935359332706662</v>
      </c>
      <c r="AN90" s="29">
        <v>4.1027046500896152</v>
      </c>
      <c r="AO90" s="29">
        <v>4.1117976207614912</v>
      </c>
      <c r="AP90" s="29">
        <v>4.1208839726140107</v>
      </c>
      <c r="AQ90" s="29">
        <v>4.1300075762508728</v>
      </c>
      <c r="AR90" s="29">
        <v>4.1391900093612781</v>
      </c>
      <c r="AS90" s="29">
        <v>4.1484340693868411</v>
      </c>
      <c r="AT90" s="29">
        <v>4.157728464729896</v>
      </c>
      <c r="AU90" s="29">
        <v>4.1670501195819529</v>
      </c>
      <c r="AV90" s="29">
        <v>4.1763663938921063</v>
      </c>
      <c r="AW90" s="29">
        <v>4.1856385398811549</v>
      </c>
      <c r="AX90" s="29">
        <v>4.194823012701324</v>
      </c>
      <c r="AY90" s="29">
        <v>4.2038719561685758</v>
      </c>
    </row>
    <row r="91" spans="1:51" x14ac:dyDescent="0.2">
      <c r="A91" s="125">
        <v>40052</v>
      </c>
      <c r="B91" s="29">
        <v>0.36743696533413805</v>
      </c>
      <c r="C91" s="29">
        <v>0.59579939100869239</v>
      </c>
      <c r="D91" s="29">
        <v>1.0019757964875571</v>
      </c>
      <c r="E91" s="29">
        <v>1.389653059104518</v>
      </c>
      <c r="F91" s="29">
        <v>1.7125992473560843</v>
      </c>
      <c r="G91" s="29">
        <v>1.9744521598295768</v>
      </c>
      <c r="H91" s="29">
        <v>2.1895895213712704</v>
      </c>
      <c r="I91" s="29">
        <v>2.3711176669475349</v>
      </c>
      <c r="J91" s="29">
        <v>2.5287998587461877</v>
      </c>
      <c r="K91" s="29">
        <v>2.6693752732242801</v>
      </c>
      <c r="L91" s="29">
        <v>2.7974186772849019</v>
      </c>
      <c r="M91" s="29">
        <v>2.9159296600077869</v>
      </c>
      <c r="N91" s="29">
        <v>3.0267729536437784</v>
      </c>
      <c r="O91" s="29">
        <v>3.1310157581204323</v>
      </c>
      <c r="P91" s="29">
        <v>3.229168689806877</v>
      </c>
      <c r="Q91" s="29">
        <v>3.3214131388254491</v>
      </c>
      <c r="R91" s="29">
        <v>3.4077655326185248</v>
      </c>
      <c r="S91" s="29">
        <v>3.488176980580727</v>
      </c>
      <c r="T91" s="29">
        <v>3.562604146073268</v>
      </c>
      <c r="U91" s="29">
        <v>3.6310441493040493</v>
      </c>
      <c r="V91" s="29">
        <v>3.6935556834168093</v>
      </c>
      <c r="W91" s="29">
        <v>3.7502855800346429</v>
      </c>
      <c r="X91" s="29">
        <v>3.8014578378485093</v>
      </c>
      <c r="Y91" s="29">
        <v>3.8473556631788441</v>
      </c>
      <c r="Z91" s="29">
        <v>3.8883087209715392</v>
      </c>
      <c r="AA91" s="29">
        <v>3.9246914621560363</v>
      </c>
      <c r="AB91" s="29">
        <v>3.956902134844654</v>
      </c>
      <c r="AC91" s="29">
        <v>3.9853316917910342</v>
      </c>
      <c r="AD91" s="29">
        <v>4.0103601252550911</v>
      </c>
      <c r="AE91" s="29">
        <v>4.0323582838465439</v>
      </c>
      <c r="AF91" s="29">
        <v>4.0516893473072102</v>
      </c>
      <c r="AG91" s="29">
        <v>4.0687096936419023</v>
      </c>
      <c r="AH91" s="29">
        <v>4.0837593181386946</v>
      </c>
      <c r="AI91" s="29">
        <v>4.0971432156285745</v>
      </c>
      <c r="AJ91" s="29">
        <v>4.1091319293043069</v>
      </c>
      <c r="AK91" s="29">
        <v>4.1199663195706115</v>
      </c>
      <c r="AL91" s="29">
        <v>4.1298615229338509</v>
      </c>
      <c r="AM91" s="29">
        <v>4.1390069585955267</v>
      </c>
      <c r="AN91" s="29">
        <v>4.1475602211889218</v>
      </c>
      <c r="AO91" s="29">
        <v>4.1556486791876575</v>
      </c>
      <c r="AP91" s="29">
        <v>4.1633744795981196</v>
      </c>
      <c r="AQ91" s="29">
        <v>4.1708179619051879</v>
      </c>
      <c r="AR91" s="29">
        <v>4.1780402001364161</v>
      </c>
      <c r="AS91" s="29">
        <v>4.1850853041072105</v>
      </c>
      <c r="AT91" s="29">
        <v>4.1919826174409298</v>
      </c>
      <c r="AU91" s="29">
        <v>4.1987484259904075</v>
      </c>
      <c r="AV91" s="29">
        <v>4.205387813216201</v>
      </c>
      <c r="AW91" s="29">
        <v>4.2118970815214913</v>
      </c>
      <c r="AX91" s="29">
        <v>4.2182650173156357</v>
      </c>
      <c r="AY91" s="29">
        <v>4.2244736463390975</v>
      </c>
    </row>
    <row r="92" spans="1:51" x14ac:dyDescent="0.2">
      <c r="A92" s="125">
        <v>40051</v>
      </c>
      <c r="B92" s="29">
        <v>0.38026408278740143</v>
      </c>
      <c r="C92" s="29">
        <v>0.57547324016233392</v>
      </c>
      <c r="D92" s="29">
        <v>0.96284102875085553</v>
      </c>
      <c r="E92" s="29">
        <v>1.3523413110059703</v>
      </c>
      <c r="F92" s="29">
        <v>1.6824230174189077</v>
      </c>
      <c r="G92" s="29">
        <v>1.9504698056346221</v>
      </c>
      <c r="H92" s="29">
        <v>2.1697202242666589</v>
      </c>
      <c r="I92" s="29">
        <v>2.3535435493874783</v>
      </c>
      <c r="J92" s="29">
        <v>2.5122309125032238</v>
      </c>
      <c r="K92" s="29">
        <v>2.6530021775082822</v>
      </c>
      <c r="L92" s="29">
        <v>2.78080756431785</v>
      </c>
      <c r="M92" s="29">
        <v>2.8989140218597513</v>
      </c>
      <c r="N92" s="29">
        <v>3.0093618314041453</v>
      </c>
      <c r="O92" s="29">
        <v>3.1133226401697134</v>
      </c>
      <c r="P92" s="29">
        <v>3.2113590695615186</v>
      </c>
      <c r="Q92" s="29">
        <v>3.3036735853024171</v>
      </c>
      <c r="R92" s="29">
        <v>3.3902870794363063</v>
      </c>
      <c r="S92" s="29">
        <v>3.4711458549552137</v>
      </c>
      <c r="T92" s="29">
        <v>3.5461967537281582</v>
      </c>
      <c r="U92" s="29">
        <v>3.6154239439827669</v>
      </c>
      <c r="V92" s="29">
        <v>3.6788705111168221</v>
      </c>
      <c r="W92" s="29">
        <v>3.7366652813240577</v>
      </c>
      <c r="X92" s="29">
        <v>3.7890121721665384</v>
      </c>
      <c r="Y92" s="29">
        <v>3.8361727080153329</v>
      </c>
      <c r="Z92" s="29">
        <v>3.8784533168537845</v>
      </c>
      <c r="AA92" s="29">
        <v>3.9162030276558508</v>
      </c>
      <c r="AB92" s="29">
        <v>3.9497942236275803</v>
      </c>
      <c r="AC92" s="29">
        <v>3.979594173819927</v>
      </c>
      <c r="AD92" s="29">
        <v>4.005961395629317</v>
      </c>
      <c r="AE92" s="29">
        <v>4.029247103711282</v>
      </c>
      <c r="AF92" s="29">
        <v>4.0497963878418863</v>
      </c>
      <c r="AG92" s="29">
        <v>4.0679488761198135</v>
      </c>
      <c r="AH92" s="29">
        <v>4.0840299312478079</v>
      </c>
      <c r="AI92" s="29">
        <v>4.0983334283933353</v>
      </c>
      <c r="AJ92" s="29">
        <v>4.111122107189944</v>
      </c>
      <c r="AK92" s="29">
        <v>4.1226318803271189</v>
      </c>
      <c r="AL92" s="29">
        <v>4.1330754113406112</v>
      </c>
      <c r="AM92" s="29">
        <v>4.1426420152648973</v>
      </c>
      <c r="AN92" s="29">
        <v>4.1514917468808035</v>
      </c>
      <c r="AO92" s="29">
        <v>4.1597567064893184</v>
      </c>
      <c r="AP92" s="29">
        <v>4.1675455315960619</v>
      </c>
      <c r="AQ92" s="29">
        <v>4.1749465338694067</v>
      </c>
      <c r="AR92" s="29">
        <v>4.1820300658178944</v>
      </c>
      <c r="AS92" s="29">
        <v>4.1888505118501715</v>
      </c>
      <c r="AT92" s="29">
        <v>4.1954479216431331</v>
      </c>
      <c r="AU92" s="29">
        <v>4.2018495291296984</v>
      </c>
      <c r="AV92" s="29">
        <v>4.2080713862091219</v>
      </c>
      <c r="AW92" s="29">
        <v>4.2141202670646045</v>
      </c>
      <c r="AX92" s="29">
        <v>4.2199948352362666</v>
      </c>
      <c r="AY92" s="29">
        <v>4.2256864569871411</v>
      </c>
    </row>
    <row r="93" spans="1:51" x14ac:dyDescent="0.2">
      <c r="A93" s="125">
        <v>40050</v>
      </c>
      <c r="B93" s="29">
        <v>0.35945976983399275</v>
      </c>
      <c r="C93" s="29">
        <v>0.53250410321418506</v>
      </c>
      <c r="D93" s="29">
        <v>0.90252141503063432</v>
      </c>
      <c r="E93" s="29">
        <v>1.2874060524583983</v>
      </c>
      <c r="F93" s="29">
        <v>1.6223576452030646</v>
      </c>
      <c r="G93" s="29">
        <v>1.9013320452754872</v>
      </c>
      <c r="H93" s="29">
        <v>2.1346347604877707</v>
      </c>
      <c r="I93" s="29">
        <v>2.3332811267226234</v>
      </c>
      <c r="J93" s="29">
        <v>2.5061460051474822</v>
      </c>
      <c r="K93" s="29">
        <v>2.6597065329800498</v>
      </c>
      <c r="L93" s="29">
        <v>2.7986271933750584</v>
      </c>
      <c r="M93" s="29">
        <v>2.9261406864053967</v>
      </c>
      <c r="N93" s="29">
        <v>3.0443815990675205</v>
      </c>
      <c r="O93" s="29">
        <v>3.1546577756005614</v>
      </c>
      <c r="P93" s="29">
        <v>3.2576782090329912</v>
      </c>
      <c r="Q93" s="29">
        <v>3.3538039795865817</v>
      </c>
      <c r="R93" s="29">
        <v>3.4432040540345135</v>
      </c>
      <c r="S93" s="29">
        <v>3.5259617024878223</v>
      </c>
      <c r="T93" s="29">
        <v>3.6021561304043095</v>
      </c>
      <c r="U93" s="29">
        <v>3.6718899286846516</v>
      </c>
      <c r="V93" s="29">
        <v>3.7353146695317374</v>
      </c>
      <c r="W93" s="29">
        <v>3.7926432282196654</v>
      </c>
      <c r="X93" s="29">
        <v>3.8441384382563286</v>
      </c>
      <c r="Y93" s="29">
        <v>3.8901059920887904</v>
      </c>
      <c r="Z93" s="29">
        <v>3.9308909839428936</v>
      </c>
      <c r="AA93" s="29">
        <v>3.9668760132438021</v>
      </c>
      <c r="AB93" s="29">
        <v>3.998460500538104</v>
      </c>
      <c r="AC93" s="29">
        <v>4.0260459087717901</v>
      </c>
      <c r="AD93" s="29">
        <v>4.0500346944976879</v>
      </c>
      <c r="AE93" s="29">
        <v>4.0708301422743309</v>
      </c>
      <c r="AF93" s="29">
        <v>4.0888362292967617</v>
      </c>
      <c r="AG93" s="29">
        <v>4.1044538660751453</v>
      </c>
      <c r="AH93" s="29">
        <v>4.1180573510152962</v>
      </c>
      <c r="AI93" s="29">
        <v>4.129982338475255</v>
      </c>
      <c r="AJ93" s="29">
        <v>4.1405305387805686</v>
      </c>
      <c r="AK93" s="29">
        <v>4.1499744326732424</v>
      </c>
      <c r="AL93" s="29">
        <v>4.1585611185041174</v>
      </c>
      <c r="AM93" s="29">
        <v>4.1665086080579519</v>
      </c>
      <c r="AN93" s="29">
        <v>4.1739894554521904</v>
      </c>
      <c r="AO93" s="29">
        <v>4.1811318792937016</v>
      </c>
      <c r="AP93" s="29">
        <v>4.1880300194681492</v>
      </c>
      <c r="AQ93" s="29">
        <v>4.1947495330481566</v>
      </c>
      <c r="AR93" s="29">
        <v>4.201330919065227</v>
      </c>
      <c r="AS93" s="29">
        <v>4.2077920016645001</v>
      </c>
      <c r="AT93" s="29">
        <v>4.2141293723235078</v>
      </c>
      <c r="AU93" s="29">
        <v>4.220320404724645</v>
      </c>
      <c r="AV93" s="29">
        <v>4.2263280897517594</v>
      </c>
      <c r="AW93" s="29">
        <v>4.2321102605168734</v>
      </c>
      <c r="AX93" s="29">
        <v>4.2376224507959037</v>
      </c>
      <c r="AY93" s="29">
        <v>4.2428181501542959</v>
      </c>
    </row>
    <row r="94" spans="1:51" x14ac:dyDescent="0.2">
      <c r="A94" s="125">
        <v>40049</v>
      </c>
      <c r="B94" s="29">
        <v>0.3610201233661996</v>
      </c>
      <c r="C94" s="29">
        <v>0.55614783644310928</v>
      </c>
      <c r="D94" s="29">
        <v>0.95284818098612301</v>
      </c>
      <c r="E94" s="29">
        <v>1.3605494904094879</v>
      </c>
      <c r="F94" s="29">
        <v>1.7130035964377552</v>
      </c>
      <c r="G94" s="29">
        <v>2.0045332275895835</v>
      </c>
      <c r="H94" s="29">
        <v>2.2461134616625045</v>
      </c>
      <c r="I94" s="29">
        <v>2.4494871434617869</v>
      </c>
      <c r="J94" s="29">
        <v>2.624235653282224</v>
      </c>
      <c r="K94" s="29">
        <v>2.7774711975380812</v>
      </c>
      <c r="L94" s="29">
        <v>2.9144148336138063</v>
      </c>
      <c r="M94" s="29">
        <v>3.0387749094009813</v>
      </c>
      <c r="N94" s="29">
        <v>3.1530832776343658</v>
      </c>
      <c r="O94" s="29">
        <v>3.2589720038372127</v>
      </c>
      <c r="P94" s="29">
        <v>3.3574017749106426</v>
      </c>
      <c r="Q94" s="29">
        <v>3.4489220160344503</v>
      </c>
      <c r="R94" s="29">
        <v>3.5338358730878419</v>
      </c>
      <c r="S94" s="29">
        <v>3.6123156853145102</v>
      </c>
      <c r="T94" s="29">
        <v>3.684493461991206</v>
      </c>
      <c r="U94" s="29">
        <v>3.7504980743364604</v>
      </c>
      <c r="V94" s="29">
        <v>3.8104892382253155</v>
      </c>
      <c r="W94" s="29">
        <v>3.864675835477581</v>
      </c>
      <c r="X94" s="29">
        <v>3.9133077058149643</v>
      </c>
      <c r="Y94" s="29">
        <v>3.9566732668562161</v>
      </c>
      <c r="Z94" s="29">
        <v>3.9950997935306574</v>
      </c>
      <c r="AA94" s="29">
        <v>4.0289536867443374</v>
      </c>
      <c r="AB94" s="29">
        <v>4.0586192973113544</v>
      </c>
      <c r="AC94" s="29">
        <v>4.0844831641946602</v>
      </c>
      <c r="AD94" s="29">
        <v>4.106932880786152</v>
      </c>
      <c r="AE94" s="29">
        <v>4.1263569191684928</v>
      </c>
      <c r="AF94" s="29">
        <v>4.1431444867990628</v>
      </c>
      <c r="AG94" s="29">
        <v>4.1576818515779035</v>
      </c>
      <c r="AH94" s="29">
        <v>4.1703290342322861</v>
      </c>
      <c r="AI94" s="29">
        <v>4.181407705026996</v>
      </c>
      <c r="AJ94" s="29">
        <v>4.1912058258613101</v>
      </c>
      <c r="AK94" s="29">
        <v>4.199982331986428</v>
      </c>
      <c r="AL94" s="29">
        <v>4.2079709618272521</v>
      </c>
      <c r="AM94" s="29">
        <v>4.2153770221021052</v>
      </c>
      <c r="AN94" s="29">
        <v>4.2223621038975336</v>
      </c>
      <c r="AO94" s="29">
        <v>4.2290451927836807</v>
      </c>
      <c r="AP94" s="29">
        <v>4.2355125325315974</v>
      </c>
      <c r="AQ94" s="29">
        <v>4.2418230235380072</v>
      </c>
      <c r="AR94" s="29">
        <v>4.248011416003866</v>
      </c>
      <c r="AS94" s="29">
        <v>4.254090722160309</v>
      </c>
      <c r="AT94" s="29">
        <v>4.2600536673047715</v>
      </c>
      <c r="AU94" s="29">
        <v>4.2658746306978479</v>
      </c>
      <c r="AV94" s="29">
        <v>4.2715142968633337</v>
      </c>
      <c r="AW94" s="29">
        <v>4.2769286511185856</v>
      </c>
      <c r="AX94" s="29">
        <v>4.2820717729457298</v>
      </c>
      <c r="AY94" s="29">
        <v>4.2868960524125672</v>
      </c>
    </row>
    <row r="95" spans="1:51" x14ac:dyDescent="0.2">
      <c r="A95" s="125">
        <v>40046</v>
      </c>
      <c r="B95" s="29">
        <v>0.36246721315330249</v>
      </c>
      <c r="C95" s="29">
        <v>0.55999784202204972</v>
      </c>
      <c r="D95" s="29">
        <v>0.96367806326576388</v>
      </c>
      <c r="E95" s="29">
        <v>1.377983748250279</v>
      </c>
      <c r="F95" s="29">
        <v>1.7353920978703132</v>
      </c>
      <c r="G95" s="29">
        <v>2.0300391794129466</v>
      </c>
      <c r="H95" s="29">
        <v>2.2730965140121002</v>
      </c>
      <c r="I95" s="29">
        <v>2.4766107270633384</v>
      </c>
      <c r="J95" s="29">
        <v>2.6504905628764459</v>
      </c>
      <c r="K95" s="29">
        <v>2.8021539031050868</v>
      </c>
      <c r="L95" s="29">
        <v>2.937091117248261</v>
      </c>
      <c r="M95" s="29">
        <v>3.0592376492341717</v>
      </c>
      <c r="N95" s="29">
        <v>3.171311397230725</v>
      </c>
      <c r="O95" s="29">
        <v>3.2750944771220873</v>
      </c>
      <c r="P95" s="29">
        <v>3.3716633340168403</v>
      </c>
      <c r="Q95" s="29">
        <v>3.4616529722557612</v>
      </c>
      <c r="R95" s="29">
        <v>3.545425749155021</v>
      </c>
      <c r="S95" s="29">
        <v>3.6231894876559636</v>
      </c>
      <c r="T95" s="29">
        <v>3.695090888867905</v>
      </c>
      <c r="U95" s="29">
        <v>3.7612573343213263</v>
      </c>
      <c r="V95" s="29">
        <v>3.8218328348206989</v>
      </c>
      <c r="W95" s="29">
        <v>3.8769983481686912</v>
      </c>
      <c r="X95" s="29">
        <v>3.9269661869937749</v>
      </c>
      <c r="Y95" s="29">
        <v>3.9719798500983114</v>
      </c>
      <c r="Z95" s="29">
        <v>4.0123149132930278</v>
      </c>
      <c r="AA95" s="29">
        <v>4.0482782965401602</v>
      </c>
      <c r="AB95" s="29">
        <v>4.080194373113228</v>
      </c>
      <c r="AC95" s="29">
        <v>4.1083942625187175</v>
      </c>
      <c r="AD95" s="29">
        <v>4.1332142018370295</v>
      </c>
      <c r="AE95" s="29">
        <v>4.1549946927934922</v>
      </c>
      <c r="AF95" s="29">
        <v>4.1740798127358438</v>
      </c>
      <c r="AG95" s="29">
        <v>4.1908137104585528</v>
      </c>
      <c r="AH95" s="29">
        <v>4.2055206550089599</v>
      </c>
      <c r="AI95" s="29">
        <v>4.2184943982718428</v>
      </c>
      <c r="AJ95" s="29">
        <v>4.2300018109517232</v>
      </c>
      <c r="AK95" s="29">
        <v>4.2402866160701347</v>
      </c>
      <c r="AL95" s="29">
        <v>4.2495724317387573</v>
      </c>
      <c r="AM95" s="29">
        <v>4.2580592018839516</v>
      </c>
      <c r="AN95" s="29">
        <v>4.2659080413764023</v>
      </c>
      <c r="AO95" s="29">
        <v>4.2732416987524591</v>
      </c>
      <c r="AP95" s="29">
        <v>4.2801533825584785</v>
      </c>
      <c r="AQ95" s="29">
        <v>4.2867116310457769</v>
      </c>
      <c r="AR95" s="29">
        <v>4.2929631911454109</v>
      </c>
      <c r="AS95" s="29">
        <v>4.2989349985955778</v>
      </c>
      <c r="AT95" s="29">
        <v>4.3046349202752374</v>
      </c>
      <c r="AU95" s="29">
        <v>4.3100533933266725</v>
      </c>
      <c r="AV95" s="29">
        <v>4.3151676167561215</v>
      </c>
      <c r="AW95" s="29">
        <v>4.3199495743288443</v>
      </c>
      <c r="AX95" s="29">
        <v>4.3243686238556833</v>
      </c>
      <c r="AY95" s="29">
        <v>4.3283917835230188</v>
      </c>
    </row>
    <row r="96" spans="1:51" x14ac:dyDescent="0.2">
      <c r="A96" s="125">
        <v>40045</v>
      </c>
      <c r="B96" s="29">
        <v>0.37061630712038646</v>
      </c>
      <c r="C96" s="29">
        <v>0.56698012427290079</v>
      </c>
      <c r="D96" s="29">
        <v>0.97154418681347299</v>
      </c>
      <c r="E96" s="29">
        <v>1.3864092903475789</v>
      </c>
      <c r="F96" s="29">
        <v>1.7431618153588997</v>
      </c>
      <c r="G96" s="29">
        <v>2.0360600935686355</v>
      </c>
      <c r="H96" s="29">
        <v>2.2766104001304748</v>
      </c>
      <c r="I96" s="29">
        <v>2.4771507957667058</v>
      </c>
      <c r="J96" s="29">
        <v>2.6478013299035217</v>
      </c>
      <c r="K96" s="29">
        <v>2.7961195887513322</v>
      </c>
      <c r="L96" s="29">
        <v>2.927697459574937</v>
      </c>
      <c r="M96" s="29">
        <v>3.04655480773549</v>
      </c>
      <c r="N96" s="29">
        <v>3.1554843513686706</v>
      </c>
      <c r="O96" s="29">
        <v>3.2563405627969808</v>
      </c>
      <c r="P96" s="29">
        <v>3.3502684966190617</v>
      </c>
      <c r="Q96" s="29">
        <v>3.4379624559941169</v>
      </c>
      <c r="R96" s="29">
        <v>3.5198320329976385</v>
      </c>
      <c r="S96" s="29">
        <v>3.5961166556409956</v>
      </c>
      <c r="T96" s="29">
        <v>3.6669775821467461</v>
      </c>
      <c r="U96" s="29">
        <v>3.7325427744087962</v>
      </c>
      <c r="V96" s="29">
        <v>3.7929442433374292</v>
      </c>
      <c r="W96" s="29">
        <v>3.8483404561299661</v>
      </c>
      <c r="X96" s="29">
        <v>3.8989130860038177</v>
      </c>
      <c r="Y96" s="29">
        <v>3.9448691037963459</v>
      </c>
      <c r="Z96" s="29">
        <v>3.9864426967402853</v>
      </c>
      <c r="AA96" s="29">
        <v>4.023893841281839</v>
      </c>
      <c r="AB96" s="29">
        <v>4.0574992185832777</v>
      </c>
      <c r="AC96" s="29">
        <v>4.0875448255025493</v>
      </c>
      <c r="AD96" s="29">
        <v>4.1143240836519865</v>
      </c>
      <c r="AE96" s="29">
        <v>4.13813660193924</v>
      </c>
      <c r="AF96" s="29">
        <v>4.1592871779496843</v>
      </c>
      <c r="AG96" s="29">
        <v>4.1780825814270139</v>
      </c>
      <c r="AH96" s="29">
        <v>4.1948142390147742</v>
      </c>
      <c r="AI96" s="29">
        <v>4.2097484988147142</v>
      </c>
      <c r="AJ96" s="29">
        <v>4.2231295379004061</v>
      </c>
      <c r="AK96" s="29">
        <v>4.2351824416267077</v>
      </c>
      <c r="AL96" s="29">
        <v>4.2461157129653602</v>
      </c>
      <c r="AM96" s="29">
        <v>4.2561177989341497</v>
      </c>
      <c r="AN96" s="29">
        <v>4.2653424643852969</v>
      </c>
      <c r="AO96" s="29">
        <v>4.2739086957583909</v>
      </c>
      <c r="AP96" s="29">
        <v>4.2819088009112516</v>
      </c>
      <c r="AQ96" s="29">
        <v>4.289412896107974</v>
      </c>
      <c r="AR96" s="29">
        <v>4.2964714977532523</v>
      </c>
      <c r="AS96" s="29">
        <v>4.3031171974589428</v>
      </c>
      <c r="AT96" s="29">
        <v>4.3093649670825318</v>
      </c>
      <c r="AU96" s="29">
        <v>4.3152135390518547</v>
      </c>
      <c r="AV96" s="29">
        <v>4.3206491634386852</v>
      </c>
      <c r="AW96" s="29">
        <v>4.325652907198128</v>
      </c>
      <c r="AX96" s="29">
        <v>4.3302031126266369</v>
      </c>
      <c r="AY96" s="29">
        <v>4.3342756943245098</v>
      </c>
    </row>
    <row r="97" spans="1:51" x14ac:dyDescent="0.2">
      <c r="A97" s="125">
        <v>40044</v>
      </c>
      <c r="B97" s="29">
        <v>0.38146085786544309</v>
      </c>
      <c r="C97" s="29">
        <v>0.57565564011930381</v>
      </c>
      <c r="D97" s="29">
        <v>0.98046933394909319</v>
      </c>
      <c r="E97" s="29">
        <v>1.3956755604695119</v>
      </c>
      <c r="F97" s="29">
        <v>1.7520182949236882</v>
      </c>
      <c r="G97" s="29">
        <v>2.0436298640268054</v>
      </c>
      <c r="H97" s="29">
        <v>2.2821365080975329</v>
      </c>
      <c r="I97" s="29">
        <v>2.4800516868073665</v>
      </c>
      <c r="J97" s="29">
        <v>2.6476658986279742</v>
      </c>
      <c r="K97" s="29">
        <v>2.7926864802282365</v>
      </c>
      <c r="L97" s="29">
        <v>2.9208351463250368</v>
      </c>
      <c r="M97" s="29">
        <v>3.0362442188044891</v>
      </c>
      <c r="N97" s="29">
        <v>3.1418040089589327</v>
      </c>
      <c r="O97" s="29">
        <v>3.2394539957281099</v>
      </c>
      <c r="P97" s="29">
        <v>3.3304097547637892</v>
      </c>
      <c r="Q97" s="29">
        <v>3.4154185812354196</v>
      </c>
      <c r="R97" s="29">
        <v>3.4949245280030028</v>
      </c>
      <c r="S97" s="29">
        <v>3.5691839958825664</v>
      </c>
      <c r="T97" s="29">
        <v>3.6383594064518472</v>
      </c>
      <c r="U97" s="29">
        <v>3.7025678533212782</v>
      </c>
      <c r="V97" s="29">
        <v>3.7619225753387298</v>
      </c>
      <c r="W97" s="29">
        <v>3.8165584958538976</v>
      </c>
      <c r="X97" s="29">
        <v>3.8666302954877252</v>
      </c>
      <c r="Y97" s="29">
        <v>3.9123167158585077</v>
      </c>
      <c r="Z97" s="29">
        <v>3.9538239984374788</v>
      </c>
      <c r="AA97" s="29">
        <v>3.9913845884961856</v>
      </c>
      <c r="AB97" s="29">
        <v>4.0252491573018299</v>
      </c>
      <c r="AC97" s="29">
        <v>4.0556798175653572</v>
      </c>
      <c r="AD97" s="29">
        <v>4.0829479183776813</v>
      </c>
      <c r="AE97" s="29">
        <v>4.1073325058130177</v>
      </c>
      <c r="AF97" s="29">
        <v>4.1291190809293479</v>
      </c>
      <c r="AG97" s="29">
        <v>4.1485963237266601</v>
      </c>
      <c r="AH97" s="29">
        <v>4.1660393362298693</v>
      </c>
      <c r="AI97" s="29">
        <v>4.1817000329416167</v>
      </c>
      <c r="AJ97" s="29">
        <v>4.1958097882538485</v>
      </c>
      <c r="AK97" s="29">
        <v>4.2085822892409599</v>
      </c>
      <c r="AL97" s="29">
        <v>4.2202158597186248</v>
      </c>
      <c r="AM97" s="29">
        <v>4.2308900134358032</v>
      </c>
      <c r="AN97" s="29">
        <v>4.2407510248228339</v>
      </c>
      <c r="AO97" s="29">
        <v>4.2499117510328164</v>
      </c>
      <c r="AP97" s="29">
        <v>4.2584597721591049</v>
      </c>
      <c r="AQ97" s="29">
        <v>4.26646179814347</v>
      </c>
      <c r="AR97" s="29">
        <v>4.2739661099962865</v>
      </c>
      <c r="AS97" s="29">
        <v>4.2810041956714882</v>
      </c>
      <c r="AT97" s="29">
        <v>4.2875911981421631</v>
      </c>
      <c r="AU97" s="29">
        <v>4.2937272379090912</v>
      </c>
      <c r="AV97" s="29">
        <v>4.2994008842361522</v>
      </c>
      <c r="AW97" s="29">
        <v>4.3045959646072145</v>
      </c>
      <c r="AX97" s="29">
        <v>4.309293874773223</v>
      </c>
      <c r="AY97" s="29">
        <v>4.3134738458411643</v>
      </c>
    </row>
    <row r="98" spans="1:51" x14ac:dyDescent="0.2">
      <c r="A98" s="125">
        <v>40043</v>
      </c>
      <c r="B98" s="29">
        <v>0.40644388047961394</v>
      </c>
      <c r="C98" s="29">
        <v>0.633157081846355</v>
      </c>
      <c r="D98" s="29">
        <v>1.0663624947369343</v>
      </c>
      <c r="E98" s="29">
        <v>1.4986528549272706</v>
      </c>
      <c r="F98" s="29">
        <v>1.8652011934505104</v>
      </c>
      <c r="G98" s="29">
        <v>2.1627457004559969</v>
      </c>
      <c r="H98" s="29">
        <v>2.404030157723906</v>
      </c>
      <c r="I98" s="29">
        <v>2.602253749703126</v>
      </c>
      <c r="J98" s="29">
        <v>2.768282986138817</v>
      </c>
      <c r="K98" s="29">
        <v>2.9103400073727732</v>
      </c>
      <c r="L98" s="29">
        <v>3.034574115409451</v>
      </c>
      <c r="M98" s="29">
        <v>3.1454519775204912</v>
      </c>
      <c r="N98" s="29">
        <v>3.2461202601207342</v>
      </c>
      <c r="O98" s="29">
        <v>3.3387147699569613</v>
      </c>
      <c r="P98" s="29">
        <v>3.4245980002011267</v>
      </c>
      <c r="Q98" s="29">
        <v>3.5046233810629226</v>
      </c>
      <c r="R98" s="29">
        <v>3.5793064474585869</v>
      </c>
      <c r="S98" s="29">
        <v>3.6489469686356037</v>
      </c>
      <c r="T98" s="29">
        <v>3.7137282014152917</v>
      </c>
      <c r="U98" s="29">
        <v>3.7737714965239646</v>
      </c>
      <c r="V98" s="29">
        <v>3.8291839875484395</v>
      </c>
      <c r="W98" s="29">
        <v>3.8800886883806758</v>
      </c>
      <c r="X98" s="29">
        <v>3.9266242729487413</v>
      </c>
      <c r="Y98" s="29">
        <v>3.9689525844518863</v>
      </c>
      <c r="Z98" s="29">
        <v>4.0072651378353505</v>
      </c>
      <c r="AA98" s="29">
        <v>4.0417840732736048</v>
      </c>
      <c r="AB98" s="29">
        <v>4.0727521817946801</v>
      </c>
      <c r="AC98" s="29">
        <v>4.1004239380589382</v>
      </c>
      <c r="AD98" s="29">
        <v>4.1250631320153062</v>
      </c>
      <c r="AE98" s="29">
        <v>4.1469413163531694</v>
      </c>
      <c r="AF98" s="29">
        <v>4.1663365539667803</v>
      </c>
      <c r="AG98" s="29">
        <v>4.1835301284494877</v>
      </c>
      <c r="AH98" s="29">
        <v>4.1987895041771495</v>
      </c>
      <c r="AI98" s="29">
        <v>4.2123584141108905</v>
      </c>
      <c r="AJ98" s="29">
        <v>4.2244595533837508</v>
      </c>
      <c r="AK98" s="29">
        <v>4.2352975012212495</v>
      </c>
      <c r="AL98" s="29">
        <v>4.2450611104921565</v>
      </c>
      <c r="AM98" s="29">
        <v>4.2539205740678785</v>
      </c>
      <c r="AN98" s="29">
        <v>4.2620142119409916</v>
      </c>
      <c r="AO98" s="29">
        <v>4.2694484146356384</v>
      </c>
      <c r="AP98" s="29">
        <v>4.2763054773081564</v>
      </c>
      <c r="AQ98" s="29">
        <v>4.2826478401647101</v>
      </c>
      <c r="AR98" s="29">
        <v>4.288520413290839</v>
      </c>
      <c r="AS98" s="29">
        <v>4.2939522183562095</v>
      </c>
      <c r="AT98" s="29">
        <v>4.2989570562680282</v>
      </c>
      <c r="AU98" s="29">
        <v>4.3035348085963765</v>
      </c>
      <c r="AV98" s="29">
        <v>4.3076746706415578</v>
      </c>
      <c r="AW98" s="29">
        <v>4.311361573454179</v>
      </c>
      <c r="AX98" s="29">
        <v>4.3145783702832112</v>
      </c>
      <c r="AY98" s="29">
        <v>4.3173060680057036</v>
      </c>
    </row>
    <row r="99" spans="1:51" x14ac:dyDescent="0.2">
      <c r="A99" s="125">
        <v>40042</v>
      </c>
      <c r="B99" s="29">
        <v>0.3632446590686853</v>
      </c>
      <c r="C99" s="29">
        <v>0.55208997722346642</v>
      </c>
      <c r="D99" s="29">
        <v>0.9710474282460112</v>
      </c>
      <c r="E99" s="29">
        <v>1.4052692865143495</v>
      </c>
      <c r="F99" s="29">
        <v>1.7792396393772065</v>
      </c>
      <c r="G99" s="29">
        <v>2.0851739957686668</v>
      </c>
      <c r="H99" s="29">
        <v>2.334219107673916</v>
      </c>
      <c r="I99" s="29">
        <v>2.5390867097461522</v>
      </c>
      <c r="J99" s="29">
        <v>2.7105750596510627</v>
      </c>
      <c r="K99" s="29">
        <v>2.8569866499605943</v>
      </c>
      <c r="L99" s="29">
        <v>2.9845947110378934</v>
      </c>
      <c r="M99" s="29">
        <v>3.0979927959107272</v>
      </c>
      <c r="N99" s="29">
        <v>3.2004464480101875</v>
      </c>
      <c r="O99" s="29">
        <v>3.294202533076326</v>
      </c>
      <c r="P99" s="29">
        <v>3.3807260690822094</v>
      </c>
      <c r="Q99" s="29">
        <v>3.4609638077417531</v>
      </c>
      <c r="R99" s="29">
        <v>3.5355151627255808</v>
      </c>
      <c r="S99" s="29">
        <v>3.6047547062291718</v>
      </c>
      <c r="T99" s="29">
        <v>3.6689291326513085</v>
      </c>
      <c r="U99" s="29">
        <v>3.7282114189364521</v>
      </c>
      <c r="V99" s="29">
        <v>3.7827492763481425</v>
      </c>
      <c r="W99" s="29">
        <v>3.8326964842618945</v>
      </c>
      <c r="X99" s="29">
        <v>3.8782147470511807</v>
      </c>
      <c r="Y99" s="29">
        <v>3.9194830603120785</v>
      </c>
      <c r="Z99" s="29">
        <v>3.9567061917547877</v>
      </c>
      <c r="AA99" s="29">
        <v>3.9901180675866668</v>
      </c>
      <c r="AB99" s="29">
        <v>4.0199720687803451</v>
      </c>
      <c r="AC99" s="29">
        <v>4.0465317045166582</v>
      </c>
      <c r="AD99" s="29">
        <v>4.0700684664079816</v>
      </c>
      <c r="AE99" s="29">
        <v>4.0908604980929617</v>
      </c>
      <c r="AF99" s="29">
        <v>4.1091915219131119</v>
      </c>
      <c r="AG99" s="29">
        <v>4.1253476959183342</v>
      </c>
      <c r="AH99" s="29">
        <v>4.139600453806568</v>
      </c>
      <c r="AI99" s="29">
        <v>4.1521964087592131</v>
      </c>
      <c r="AJ99" s="29">
        <v>4.1633601714957598</v>
      </c>
      <c r="AK99" s="29">
        <v>4.1732974061712831</v>
      </c>
      <c r="AL99" s="29">
        <v>4.1821973361319245</v>
      </c>
      <c r="AM99" s="29">
        <v>4.1902300848661449</v>
      </c>
      <c r="AN99" s="29">
        <v>4.197533889104248</v>
      </c>
      <c r="AO99" s="29">
        <v>4.2042150842044261</v>
      </c>
      <c r="AP99" s="29">
        <v>4.2103559205709731</v>
      </c>
      <c r="AQ99" s="29">
        <v>4.2160188157116902</v>
      </c>
      <c r="AR99" s="29">
        <v>4.2212486778648577</v>
      </c>
      <c r="AS99" s="29">
        <v>4.2260745838640252</v>
      </c>
      <c r="AT99" s="29">
        <v>4.2305105486194208</v>
      </c>
      <c r="AU99" s="29">
        <v>4.2345568403612415</v>
      </c>
      <c r="AV99" s="29">
        <v>4.2382031200600476</v>
      </c>
      <c r="AW99" s="29">
        <v>4.2414346917927306</v>
      </c>
      <c r="AX99" s="29">
        <v>4.2442346662736634</v>
      </c>
      <c r="AY99" s="29">
        <v>4.2465842041173545</v>
      </c>
    </row>
    <row r="100" spans="1:51" x14ac:dyDescent="0.2">
      <c r="A100" s="125">
        <v>40039</v>
      </c>
      <c r="B100" s="29">
        <v>0.33937398073446373</v>
      </c>
      <c r="C100" s="29">
        <v>0.53672704819989914</v>
      </c>
      <c r="D100" s="29">
        <v>0.97629931271949877</v>
      </c>
      <c r="E100" s="29">
        <v>1.4289968410038751</v>
      </c>
      <c r="F100" s="29">
        <v>1.8169859480006334</v>
      </c>
      <c r="G100" s="29">
        <v>2.1333279457582734</v>
      </c>
      <c r="H100" s="29">
        <v>2.3902145598631273</v>
      </c>
      <c r="I100" s="29">
        <v>2.601113794072567</v>
      </c>
      <c r="J100" s="29">
        <v>2.7773137725570853</v>
      </c>
      <c r="K100" s="29">
        <v>2.9274208331988256</v>
      </c>
      <c r="L100" s="29">
        <v>3.0579144547471699</v>
      </c>
      <c r="M100" s="29">
        <v>3.1735452079983784</v>
      </c>
      <c r="N100" s="29">
        <v>3.2777085180850429</v>
      </c>
      <c r="O100" s="29">
        <v>3.3727658778267924</v>
      </c>
      <c r="P100" s="29">
        <v>3.4602875789579146</v>
      </c>
      <c r="Q100" s="29">
        <v>3.5413169693433071</v>
      </c>
      <c r="R100" s="29">
        <v>3.616541346448253</v>
      </c>
      <c r="S100" s="29">
        <v>3.6864136205090454</v>
      </c>
      <c r="T100" s="29">
        <v>3.7512468894358761</v>
      </c>
      <c r="U100" s="29">
        <v>3.8112684826352377</v>
      </c>
      <c r="V100" s="29">
        <v>3.8666663121580704</v>
      </c>
      <c r="W100" s="29">
        <v>3.9176195145917019</v>
      </c>
      <c r="X100" s="29">
        <v>3.9643029820190212</v>
      </c>
      <c r="Y100" s="29">
        <v>4.0068968506792775</v>
      </c>
      <c r="Z100" s="29">
        <v>4.0455945549227632</v>
      </c>
      <c r="AA100" s="29">
        <v>4.080606267765865</v>
      </c>
      <c r="AB100" s="29">
        <v>4.1121556524076723</v>
      </c>
      <c r="AC100" s="29">
        <v>4.1404756779884311</v>
      </c>
      <c r="AD100" s="29">
        <v>4.1658068904343795</v>
      </c>
      <c r="AE100" s="29">
        <v>4.1883961496600799</v>
      </c>
      <c r="AF100" s="29">
        <v>4.2084956109008784</v>
      </c>
      <c r="AG100" s="29">
        <v>4.2263601042156003</v>
      </c>
      <c r="AH100" s="29">
        <v>4.2422332757792018</v>
      </c>
      <c r="AI100" s="29">
        <v>4.2563392911216491</v>
      </c>
      <c r="AJ100" s="29">
        <v>4.2688850176774542</v>
      </c>
      <c r="AK100" s="29">
        <v>4.2800624272989261</v>
      </c>
      <c r="AL100" s="29">
        <v>4.2900505606133867</v>
      </c>
      <c r="AM100" s="29">
        <v>4.2990127923585222</v>
      </c>
      <c r="AN100" s="29">
        <v>4.3070846428446554</v>
      </c>
      <c r="AO100" s="29">
        <v>4.3143734222807657</v>
      </c>
      <c r="AP100" s="29">
        <v>4.3209652196858199</v>
      </c>
      <c r="AQ100" s="29">
        <v>4.3269286985763067</v>
      </c>
      <c r="AR100" s="29">
        <v>4.3323171390192572</v>
      </c>
      <c r="AS100" s="29">
        <v>4.3371698212592085</v>
      </c>
      <c r="AT100" s="29">
        <v>4.3415124096575264</v>
      </c>
      <c r="AU100" s="29">
        <v>4.3453580383865074</v>
      </c>
      <c r="AV100" s="29">
        <v>4.3487100269638024</v>
      </c>
      <c r="AW100" s="29">
        <v>4.3515672054722359</v>
      </c>
      <c r="AX100" s="29">
        <v>4.3539258283425069</v>
      </c>
      <c r="AY100" s="29">
        <v>4.3557798527958393</v>
      </c>
    </row>
    <row r="101" spans="1:51" x14ac:dyDescent="0.2">
      <c r="A101" s="125">
        <v>40038</v>
      </c>
      <c r="B101" s="29">
        <v>0.35820679099252373</v>
      </c>
      <c r="C101" s="29">
        <v>0.59224259605578899</v>
      </c>
      <c r="D101" s="29">
        <v>1.0487109427261545</v>
      </c>
      <c r="E101" s="29">
        <v>1.5069526672797573</v>
      </c>
      <c r="F101" s="29">
        <v>1.8969300262702944</v>
      </c>
      <c r="G101" s="29">
        <v>2.2147028869986891</v>
      </c>
      <c r="H101" s="29">
        <v>2.4732079273868508</v>
      </c>
      <c r="I101" s="29">
        <v>2.685973237109951</v>
      </c>
      <c r="J101" s="29">
        <v>2.8641428298331251</v>
      </c>
      <c r="K101" s="29">
        <v>3.0161607337079599</v>
      </c>
      <c r="L101" s="29">
        <v>3.1483942155156295</v>
      </c>
      <c r="M101" s="29">
        <v>3.2655487320371659</v>
      </c>
      <c r="N101" s="29">
        <v>3.371027243936302</v>
      </c>
      <c r="O101" s="29">
        <v>3.467235639819632</v>
      </c>
      <c r="P101" s="29">
        <v>3.5558025730968978</v>
      </c>
      <c r="Q101" s="29">
        <v>3.6378173856982441</v>
      </c>
      <c r="R101" s="29">
        <v>3.7139850022456011</v>
      </c>
      <c r="S101" s="29">
        <v>3.7847417695287273</v>
      </c>
      <c r="T101" s="29">
        <v>3.8503625133999599</v>
      </c>
      <c r="U101" s="29">
        <v>3.9110302644271635</v>
      </c>
      <c r="V101" s="29">
        <v>3.966892119443973</v>
      </c>
      <c r="W101" s="29">
        <v>4.0180964589885759</v>
      </c>
      <c r="X101" s="29">
        <v>4.0647962837369738</v>
      </c>
      <c r="Y101" s="29">
        <v>4.1071602219848371</v>
      </c>
      <c r="Z101" s="29">
        <v>4.145382661140121</v>
      </c>
      <c r="AA101" s="29">
        <v>4.179687854018451</v>
      </c>
      <c r="AB101" s="29">
        <v>4.210320704466425</v>
      </c>
      <c r="AC101" s="29">
        <v>4.2375371861407114</v>
      </c>
      <c r="AD101" s="29">
        <v>4.2616020029718369</v>
      </c>
      <c r="AE101" s="29">
        <v>4.2827871341185437</v>
      </c>
      <c r="AF101" s="29">
        <v>4.3013706603556754</v>
      </c>
      <c r="AG101" s="29">
        <v>4.3176338380752552</v>
      </c>
      <c r="AH101" s="29">
        <v>4.3318451419909891</v>
      </c>
      <c r="AI101" s="29">
        <v>4.3442502945932331</v>
      </c>
      <c r="AJ101" s="29">
        <v>4.3550747627968969</v>
      </c>
      <c r="AK101" s="29">
        <v>4.3645265712158086</v>
      </c>
      <c r="AL101" s="29">
        <v>4.3727986180202816</v>
      </c>
      <c r="AM101" s="29">
        <v>4.3800664891492387</v>
      </c>
      <c r="AN101" s="29">
        <v>4.3864767855532909</v>
      </c>
      <c r="AO101" s="29">
        <v>4.3921466847651063</v>
      </c>
      <c r="AP101" s="29">
        <v>4.3971707254276637</v>
      </c>
      <c r="AQ101" s="29">
        <v>4.4016246951249727</v>
      </c>
      <c r="AR101" s="29">
        <v>4.4055678275812324</v>
      </c>
      <c r="AS101" s="29">
        <v>4.4090443367791101</v>
      </c>
      <c r="AT101" s="29">
        <v>4.4120839266206078</v>
      </c>
      <c r="AU101" s="29">
        <v>4.4147029604231065</v>
      </c>
      <c r="AV101" s="29">
        <v>4.416907203416482</v>
      </c>
      <c r="AW101" s="29">
        <v>4.4186972093483829</v>
      </c>
      <c r="AX101" s="29">
        <v>4.4200703566807791</v>
      </c>
      <c r="AY101" s="29">
        <v>4.4210211896715386</v>
      </c>
    </row>
    <row r="102" spans="1:51" x14ac:dyDescent="0.2">
      <c r="A102" s="125">
        <v>40037</v>
      </c>
      <c r="B102" s="29">
        <v>0.40309776473338627</v>
      </c>
      <c r="C102" s="29">
        <v>0.65826822838138421</v>
      </c>
      <c r="D102" s="29">
        <v>1.1126496433078923</v>
      </c>
      <c r="E102" s="29">
        <v>1.5615477522394217</v>
      </c>
      <c r="F102" s="29">
        <v>1.9418489687897438</v>
      </c>
      <c r="G102" s="29">
        <v>2.2513559075953151</v>
      </c>
      <c r="H102" s="29">
        <v>2.503220734822456</v>
      </c>
      <c r="I102" s="29">
        <v>2.7107745691431422</v>
      </c>
      <c r="J102" s="29">
        <v>2.8848359484137927</v>
      </c>
      <c r="K102" s="29">
        <v>3.033533038679681</v>
      </c>
      <c r="L102" s="29">
        <v>3.1629767457524185</v>
      </c>
      <c r="M102" s="29">
        <v>3.2776928161334453</v>
      </c>
      <c r="N102" s="29">
        <v>3.380974926436632</v>
      </c>
      <c r="O102" s="29">
        <v>3.4751776213577683</v>
      </c>
      <c r="P102" s="29">
        <v>3.5619221296246049</v>
      </c>
      <c r="Q102" s="29">
        <v>3.6423120885354128</v>
      </c>
      <c r="R102" s="29">
        <v>3.7170741652970962</v>
      </c>
      <c r="S102" s="29">
        <v>3.7866660077797381</v>
      </c>
      <c r="T102" s="29">
        <v>3.8513752632104907</v>
      </c>
      <c r="U102" s="29">
        <v>3.9113895713548446</v>
      </c>
      <c r="V102" s="29">
        <v>3.9668522956387267</v>
      </c>
      <c r="W102" s="29">
        <v>4.0179000706844796</v>
      </c>
      <c r="X102" s="29">
        <v>4.0646677198763532</v>
      </c>
      <c r="Y102" s="29">
        <v>4.1073001141916663</v>
      </c>
      <c r="Z102" s="29">
        <v>4.1459629341474429</v>
      </c>
      <c r="AA102" s="29">
        <v>4.1808475939904302</v>
      </c>
      <c r="AB102" s="29">
        <v>4.2121658671377</v>
      </c>
      <c r="AC102" s="29">
        <v>4.2401430130489484</v>
      </c>
      <c r="AD102" s="29">
        <v>4.2650152092727778</v>
      </c>
      <c r="AE102" s="29">
        <v>4.2870277317652175</v>
      </c>
      <c r="AF102" s="29">
        <v>4.3064334872706738</v>
      </c>
      <c r="AG102" s="29">
        <v>4.3234901304923046</v>
      </c>
      <c r="AH102" s="29">
        <v>4.3384458818500056</v>
      </c>
      <c r="AI102" s="29">
        <v>4.3515304833328008</v>
      </c>
      <c r="AJ102" s="29">
        <v>4.3629571634044542</v>
      </c>
      <c r="AK102" s="29">
        <v>4.3729249305486393</v>
      </c>
      <c r="AL102" s="29">
        <v>4.381620457891743</v>
      </c>
      <c r="AM102" s="29">
        <v>4.3892158214856725</v>
      </c>
      <c r="AN102" s="29">
        <v>4.3958572795763464</v>
      </c>
      <c r="AO102" s="29">
        <v>4.4016645164947192</v>
      </c>
      <c r="AP102" s="29">
        <v>4.4067366063229159</v>
      </c>
      <c r="AQ102" s="29">
        <v>4.411155499370202</v>
      </c>
      <c r="AR102" s="29">
        <v>4.414988027349211</v>
      </c>
      <c r="AS102" s="29">
        <v>4.4182872007523022</v>
      </c>
      <c r="AT102" s="29">
        <v>4.4210923210883371</v>
      </c>
      <c r="AU102" s="29">
        <v>4.4234299577699732</v>
      </c>
      <c r="AV102" s="29">
        <v>4.4253164041320083</v>
      </c>
      <c r="AW102" s="29">
        <v>4.4267623692802482</v>
      </c>
      <c r="AX102" s="29">
        <v>4.4277748360614773</v>
      </c>
      <c r="AY102" s="29">
        <v>4.4283574544404409</v>
      </c>
    </row>
    <row r="103" spans="1:51" x14ac:dyDescent="0.2">
      <c r="A103" s="125">
        <v>40036</v>
      </c>
      <c r="B103" s="29">
        <v>0.42742054423342213</v>
      </c>
      <c r="C103" s="29">
        <v>0.72315340976245457</v>
      </c>
      <c r="D103" s="29">
        <v>1.200565252844944</v>
      </c>
      <c r="E103" s="29">
        <v>1.6540566995003063</v>
      </c>
      <c r="F103" s="29">
        <v>2.0300547394513178</v>
      </c>
      <c r="G103" s="29">
        <v>2.3316964152600153</v>
      </c>
      <c r="H103" s="29">
        <v>2.5746702988571455</v>
      </c>
      <c r="I103" s="29">
        <v>2.7735153972537541</v>
      </c>
      <c r="J103" s="29">
        <v>2.9396098536292907</v>
      </c>
      <c r="K103" s="29">
        <v>3.0813096395992869</v>
      </c>
      <c r="L103" s="29">
        <v>3.2047728755989273</v>
      </c>
      <c r="M103" s="29">
        <v>3.3144868513277008</v>
      </c>
      <c r="N103" s="29">
        <v>3.4136723342389743</v>
      </c>
      <c r="O103" s="29">
        <v>3.5046024656856862</v>
      </c>
      <c r="P103" s="29">
        <v>3.5888210024533573</v>
      </c>
      <c r="Q103" s="29">
        <v>3.6673580596295219</v>
      </c>
      <c r="R103" s="29">
        <v>3.7408705563688658</v>
      </c>
      <c r="S103" s="29">
        <v>3.809749304492366</v>
      </c>
      <c r="T103" s="29">
        <v>3.8742177094958499</v>
      </c>
      <c r="U103" s="29">
        <v>3.9344016582704264</v>
      </c>
      <c r="V103" s="29">
        <v>3.9903852092925893</v>
      </c>
      <c r="W103" s="29">
        <v>4.042248353839379</v>
      </c>
      <c r="X103" s="29">
        <v>4.0900714922503587</v>
      </c>
      <c r="Y103" s="29">
        <v>4.1339473614316482</v>
      </c>
      <c r="Z103" s="29">
        <v>4.1739915923341435</v>
      </c>
      <c r="AA103" s="29">
        <v>4.2103464607743826</v>
      </c>
      <c r="AB103" s="29">
        <v>4.2431780031712165</v>
      </c>
      <c r="AC103" s="29">
        <v>4.2726711282801917</v>
      </c>
      <c r="AD103" s="29">
        <v>4.2990263107814943</v>
      </c>
      <c r="AE103" s="29">
        <v>4.3224569969591737</v>
      </c>
      <c r="AF103" s="29">
        <v>4.3431875124136674</v>
      </c>
      <c r="AG103" s="29">
        <v>4.3614499290197113</v>
      </c>
      <c r="AH103" s="29">
        <v>4.3774713055050425</v>
      </c>
      <c r="AI103" s="29">
        <v>4.3914653405478887</v>
      </c>
      <c r="AJ103" s="29">
        <v>4.4036336835814209</v>
      </c>
      <c r="AK103" s="29">
        <v>4.4141676083000219</v>
      </c>
      <c r="AL103" s="29">
        <v>4.4232493808842648</v>
      </c>
      <c r="AM103" s="29">
        <v>4.4310497545368035</v>
      </c>
      <c r="AN103" s="29">
        <v>4.4377168447756752</v>
      </c>
      <c r="AO103" s="29">
        <v>4.4433749845424018</v>
      </c>
      <c r="AP103" s="29">
        <v>4.4481299925236231</v>
      </c>
      <c r="AQ103" s="29">
        <v>4.4520722908235557</v>
      </c>
      <c r="AR103" s="29">
        <v>4.4552787076079321</v>
      </c>
      <c r="AS103" s="29">
        <v>4.4578135797583736</v>
      </c>
      <c r="AT103" s="29">
        <v>4.4597286252414827</v>
      </c>
      <c r="AU103" s="29">
        <v>4.4610637575146619</v>
      </c>
      <c r="AV103" s="29">
        <v>4.4618491815451575</v>
      </c>
      <c r="AW103" s="29">
        <v>4.4621092135951388</v>
      </c>
      <c r="AX103" s="29">
        <v>4.4618638936482302</v>
      </c>
      <c r="AY103" s="29">
        <v>4.4611294297987749</v>
      </c>
    </row>
    <row r="104" spans="1:51" x14ac:dyDescent="0.2">
      <c r="A104" s="125">
        <v>40035</v>
      </c>
      <c r="B104" s="29">
        <v>0.4376531527111413</v>
      </c>
      <c r="C104" s="29">
        <v>0.75103516363110079</v>
      </c>
      <c r="D104" s="29">
        <v>1.2301965271378212</v>
      </c>
      <c r="E104" s="29">
        <v>1.6781811877058845</v>
      </c>
      <c r="F104" s="29">
        <v>2.0459397596919602</v>
      </c>
      <c r="G104" s="29">
        <v>2.338734535201707</v>
      </c>
      <c r="H104" s="29">
        <v>2.5733575636543167</v>
      </c>
      <c r="I104" s="29">
        <v>2.7648708876073149</v>
      </c>
      <c r="J104" s="29">
        <v>2.9248354735902398</v>
      </c>
      <c r="K104" s="29">
        <v>3.0616045623488652</v>
      </c>
      <c r="L104" s="29">
        <v>3.1812325874681036</v>
      </c>
      <c r="M104" s="29">
        <v>3.2880614990282435</v>
      </c>
      <c r="N104" s="29">
        <v>3.3851617912993528</v>
      </c>
      <c r="O104" s="29">
        <v>3.4746706125719267</v>
      </c>
      <c r="P104" s="29">
        <v>3.5580188900712959</v>
      </c>
      <c r="Q104" s="29">
        <v>3.6361433022825365</v>
      </c>
      <c r="R104" s="29">
        <v>3.7096239765151457</v>
      </c>
      <c r="S104" s="29">
        <v>3.7787882323412796</v>
      </c>
      <c r="T104" s="29">
        <v>3.8438064594427086</v>
      </c>
      <c r="U104" s="29">
        <v>3.9047587623436164</v>
      </c>
      <c r="V104" s="29">
        <v>3.961688250303204</v>
      </c>
      <c r="W104" s="29">
        <v>4.0146374330779464</v>
      </c>
      <c r="X104" s="29">
        <v>4.0636519074944673</v>
      </c>
      <c r="Y104" s="29">
        <v>4.1087913999936756</v>
      </c>
      <c r="Z104" s="29">
        <v>4.1501395767317835</v>
      </c>
      <c r="AA104" s="29">
        <v>4.1878071349738608</v>
      </c>
      <c r="AB104" s="29">
        <v>4.2219308230397319</v>
      </c>
      <c r="AC104" s="29">
        <v>4.252670053104155</v>
      </c>
      <c r="AD104" s="29">
        <v>4.2802030855703679</v>
      </c>
      <c r="AE104" s="29">
        <v>4.3047238876986622</v>
      </c>
      <c r="AF104" s="29">
        <v>4.3264396001766778</v>
      </c>
      <c r="AG104" s="29">
        <v>4.3455672356710231</v>
      </c>
      <c r="AH104" s="29">
        <v>4.3623219813937713</v>
      </c>
      <c r="AI104" s="29">
        <v>4.3769093732565025</v>
      </c>
      <c r="AJ104" s="29">
        <v>4.3895261329000119</v>
      </c>
      <c r="AK104" s="29">
        <v>4.4003613918985822</v>
      </c>
      <c r="AL104" s="29">
        <v>4.4095976863828916</v>
      </c>
      <c r="AM104" s="29">
        <v>4.4174083172649299</v>
      </c>
      <c r="AN104" s="29">
        <v>4.4239464016221133</v>
      </c>
      <c r="AO104" s="29">
        <v>4.4293434440245161</v>
      </c>
      <c r="AP104" s="29">
        <v>4.4337140420711982</v>
      </c>
      <c r="AQ104" s="29">
        <v>4.4371587117070943</v>
      </c>
      <c r="AR104" s="29">
        <v>4.4397655355204249</v>
      </c>
      <c r="AS104" s="29">
        <v>4.4416111131292579</v>
      </c>
      <c r="AT104" s="29">
        <v>4.4427602309773828</v>
      </c>
      <c r="AU104" s="29">
        <v>4.4432665451166118</v>
      </c>
      <c r="AV104" s="29">
        <v>4.443174354806728</v>
      </c>
      <c r="AW104" s="29">
        <v>4.4425215868325063</v>
      </c>
      <c r="AX104" s="29">
        <v>4.4413411786582921</v>
      </c>
      <c r="AY104" s="29">
        <v>4.43966158984784</v>
      </c>
    </row>
    <row r="105" spans="1:51" x14ac:dyDescent="0.2">
      <c r="A105" s="125">
        <v>40032</v>
      </c>
      <c r="B105" s="29">
        <v>0.47306189822368289</v>
      </c>
      <c r="C105" s="29">
        <v>0.8433418655543482</v>
      </c>
      <c r="D105" s="29">
        <v>1.3506631714136634</v>
      </c>
      <c r="E105" s="29">
        <v>1.8001244544870227</v>
      </c>
      <c r="F105" s="29">
        <v>2.1571628696826179</v>
      </c>
      <c r="G105" s="29">
        <v>2.4347778643728084</v>
      </c>
      <c r="H105" s="29">
        <v>2.6532994368246281</v>
      </c>
      <c r="I105" s="29">
        <v>2.8294047064366663</v>
      </c>
      <c r="J105" s="29">
        <v>2.9753670923792024</v>
      </c>
      <c r="K105" s="29">
        <v>3.0998181788860624</v>
      </c>
      <c r="L105" s="29">
        <v>3.20887541118437</v>
      </c>
      <c r="M105" s="29">
        <v>3.3068399314475148</v>
      </c>
      <c r="N105" s="29">
        <v>3.396695169636534</v>
      </c>
      <c r="O105" s="29">
        <v>3.4804724811497496</v>
      </c>
      <c r="P105" s="29">
        <v>3.5594918415308427</v>
      </c>
      <c r="Q105" s="29">
        <v>3.6345762259084293</v>
      </c>
      <c r="R105" s="29">
        <v>3.7061908644428829</v>
      </c>
      <c r="S105" s="29">
        <v>3.7745469433058352</v>
      </c>
      <c r="T105" s="29">
        <v>3.8396978961426611</v>
      </c>
      <c r="U105" s="29">
        <v>3.9016072037419165</v>
      </c>
      <c r="V105" s="29">
        <v>3.9602023204349841</v>
      </c>
      <c r="W105" s="29">
        <v>4.0154117449000948</v>
      </c>
      <c r="X105" s="29">
        <v>4.0671686266448583</v>
      </c>
      <c r="Y105" s="29">
        <v>4.1154233101288744</v>
      </c>
      <c r="Z105" s="29">
        <v>4.1601539419678346</v>
      </c>
      <c r="AA105" s="29">
        <v>4.2013682454279575</v>
      </c>
      <c r="AB105" s="29">
        <v>4.2391087616007344</v>
      </c>
      <c r="AC105" s="29">
        <v>4.2734542755843323</v>
      </c>
      <c r="AD105" s="29">
        <v>4.3045141543214642</v>
      </c>
      <c r="AE105" s="29">
        <v>4.3324232496252906</v>
      </c>
      <c r="AF105" s="29">
        <v>4.3573377876802608</v>
      </c>
      <c r="AG105" s="29">
        <v>4.3794311736213496</v>
      </c>
      <c r="AH105" s="29">
        <v>4.3988842597250617</v>
      </c>
      <c r="AI105" s="29">
        <v>4.4158785264993661</v>
      </c>
      <c r="AJ105" s="29">
        <v>4.430595603356049</v>
      </c>
      <c r="AK105" s="29">
        <v>4.4432172479296286</v>
      </c>
      <c r="AL105" s="29">
        <v>4.4539252990985796</v>
      </c>
      <c r="AM105" s="29">
        <v>4.4628981911615178</v>
      </c>
      <c r="AN105" s="29">
        <v>4.4702992108418771</v>
      </c>
      <c r="AO105" s="29">
        <v>4.4762741379195372</v>
      </c>
      <c r="AP105" s="29">
        <v>4.48095467749559</v>
      </c>
      <c r="AQ105" s="29">
        <v>4.484460664587842</v>
      </c>
      <c r="AR105" s="29">
        <v>4.4869014484627199</v>
      </c>
      <c r="AS105" s="29">
        <v>4.4883763872667082</v>
      </c>
      <c r="AT105" s="29">
        <v>4.4889735063328704</v>
      </c>
      <c r="AU105" s="29">
        <v>4.4887697943722511</v>
      </c>
      <c r="AV105" s="29">
        <v>4.4878326545663532</v>
      </c>
      <c r="AW105" s="29">
        <v>4.4862219020162151</v>
      </c>
      <c r="AX105" s="29">
        <v>4.483990906910563</v>
      </c>
      <c r="AY105" s="29">
        <v>4.4811872454780097</v>
      </c>
    </row>
    <row r="106" spans="1:51" x14ac:dyDescent="0.2">
      <c r="A106" s="125">
        <v>40031</v>
      </c>
      <c r="B106" s="29">
        <v>0.48289970578239072</v>
      </c>
      <c r="C106" s="29">
        <v>0.8561516470060464</v>
      </c>
      <c r="D106" s="29">
        <v>1.339584608834536</v>
      </c>
      <c r="E106" s="29">
        <v>1.7682787053426507</v>
      </c>
      <c r="F106" s="29">
        <v>2.1102906154089709</v>
      </c>
      <c r="G106" s="29">
        <v>2.3773615423597541</v>
      </c>
      <c r="H106" s="29">
        <v>2.5886990414926592</v>
      </c>
      <c r="I106" s="29">
        <v>2.760163496872031</v>
      </c>
      <c r="J106" s="29">
        <v>2.9034156307409997</v>
      </c>
      <c r="K106" s="29">
        <v>3.0266270890561406</v>
      </c>
      <c r="L106" s="29">
        <v>3.1355788977245962</v>
      </c>
      <c r="M106" s="29">
        <v>3.2343363297475096</v>
      </c>
      <c r="N106" s="29">
        <v>3.3257234510960836</v>
      </c>
      <c r="O106" s="29">
        <v>3.4116738528974251</v>
      </c>
      <c r="P106" s="29">
        <v>3.4934616266265683</v>
      </c>
      <c r="Q106" s="29">
        <v>3.5719034057671024</v>
      </c>
      <c r="R106" s="29">
        <v>3.6474884111103969</v>
      </c>
      <c r="S106" s="29">
        <v>3.7204717922961787</v>
      </c>
      <c r="T106" s="29">
        <v>3.7909568263513109</v>
      </c>
      <c r="U106" s="29">
        <v>3.8589533360273869</v>
      </c>
      <c r="V106" s="29">
        <v>3.9244147371122233</v>
      </c>
      <c r="W106" s="29">
        <v>3.9872637126746664</v>
      </c>
      <c r="X106" s="29">
        <v>4.0474004596845559</v>
      </c>
      <c r="Y106" s="29">
        <v>4.1047115744323976</v>
      </c>
      <c r="Z106" s="29">
        <v>4.1590742395171123</v>
      </c>
      <c r="AA106" s="29">
        <v>4.2103515552674233</v>
      </c>
      <c r="AB106" s="29">
        <v>4.2584228912659094</v>
      </c>
      <c r="AC106" s="29">
        <v>4.3032099158335786</v>
      </c>
      <c r="AD106" s="29">
        <v>4.3446716560764909</v>
      </c>
      <c r="AE106" s="29">
        <v>4.3827982714215841</v>
      </c>
      <c r="AF106" s="29">
        <v>4.4176060322885586</v>
      </c>
      <c r="AG106" s="29">
        <v>4.4491339529897846</v>
      </c>
      <c r="AH106" s="29">
        <v>4.4774465601780804</v>
      </c>
      <c r="AI106" s="29">
        <v>4.502635311198051</v>
      </c>
      <c r="AJ106" s="29">
        <v>4.524815116821908</v>
      </c>
      <c r="AK106" s="29">
        <v>4.5441210838289647</v>
      </c>
      <c r="AL106" s="29">
        <v>4.5607057641970803</v>
      </c>
      <c r="AM106" s="29">
        <v>4.5747340172787512</v>
      </c>
      <c r="AN106" s="29">
        <v>4.586371069643282</v>
      </c>
      <c r="AO106" s="29">
        <v>4.5957783197081685</v>
      </c>
      <c r="AP106" s="29">
        <v>4.6031135478467702</v>
      </c>
      <c r="AQ106" s="29">
        <v>4.6085312785944712</v>
      </c>
      <c r="AR106" s="29">
        <v>4.6121831501182964</v>
      </c>
      <c r="AS106" s="29">
        <v>4.6142172242966835</v>
      </c>
      <c r="AT106" s="29">
        <v>4.6147746602676545</v>
      </c>
      <c r="AU106" s="29">
        <v>4.6139889801772229</v>
      </c>
      <c r="AV106" s="29">
        <v>4.6119862123875004</v>
      </c>
      <c r="AW106" s="29">
        <v>4.6088834212454453</v>
      </c>
      <c r="AX106" s="29">
        <v>4.6047887591033776</v>
      </c>
      <c r="AY106" s="29">
        <v>4.5998023411342164</v>
      </c>
    </row>
    <row r="107" spans="1:51" x14ac:dyDescent="0.2">
      <c r="A107" s="125">
        <v>40030</v>
      </c>
      <c r="B107" s="29">
        <v>0.47021409644511342</v>
      </c>
      <c r="C107" s="29">
        <v>0.83728808811616495</v>
      </c>
      <c r="D107" s="29">
        <v>1.3428361659932901</v>
      </c>
      <c r="E107" s="29">
        <v>1.8026691220986644</v>
      </c>
      <c r="F107" s="29">
        <v>2.1736697359536272</v>
      </c>
      <c r="G107" s="29">
        <v>2.4634331143754635</v>
      </c>
      <c r="H107" s="29">
        <v>2.6900734306021392</v>
      </c>
      <c r="I107" s="29">
        <v>2.8699252036392</v>
      </c>
      <c r="J107" s="29">
        <v>3.0159522351625356</v>
      </c>
      <c r="K107" s="29">
        <v>3.1379102857964805</v>
      </c>
      <c r="L107" s="29">
        <v>3.2430543311092492</v>
      </c>
      <c r="M107" s="29">
        <v>3.3366278499942497</v>
      </c>
      <c r="N107" s="29">
        <v>3.4223207537153377</v>
      </c>
      <c r="O107" s="29">
        <v>3.5026716403609091</v>
      </c>
      <c r="P107" s="29">
        <v>3.5793489220938111</v>
      </c>
      <c r="Q107" s="29">
        <v>3.6534193613967925</v>
      </c>
      <c r="R107" s="29">
        <v>3.7255174244917657</v>
      </c>
      <c r="S107" s="29">
        <v>3.7959639404045697</v>
      </c>
      <c r="T107" s="29">
        <v>3.8648681092488713</v>
      </c>
      <c r="U107" s="29">
        <v>3.9322057998319075</v>
      </c>
      <c r="V107" s="29">
        <v>3.9978715979263897</v>
      </c>
      <c r="W107" s="29">
        <v>4.061715232018158</v>
      </c>
      <c r="X107" s="29">
        <v>4.1235537012855215</v>
      </c>
      <c r="Y107" s="29">
        <v>4.1831858451645649</v>
      </c>
      <c r="Z107" s="29">
        <v>4.2404004434053242</v>
      </c>
      <c r="AA107" s="29">
        <v>4.2949702798386875</v>
      </c>
      <c r="AB107" s="29">
        <v>4.3466875292359592</v>
      </c>
      <c r="AC107" s="29">
        <v>4.395394768152447</v>
      </c>
      <c r="AD107" s="29">
        <v>4.4409791342685425</v>
      </c>
      <c r="AE107" s="29">
        <v>4.483364899535526</v>
      </c>
      <c r="AF107" s="29">
        <v>4.522507480792421</v>
      </c>
      <c r="AG107" s="29">
        <v>4.5583896329954747</v>
      </c>
      <c r="AH107" s="29">
        <v>4.5910266879640238</v>
      </c>
      <c r="AI107" s="29">
        <v>4.6204696611840514</v>
      </c>
      <c r="AJ107" s="29">
        <v>4.6468007287226651</v>
      </c>
      <c r="AK107" s="29">
        <v>4.6701288993695957</v>
      </c>
      <c r="AL107" s="29">
        <v>4.6905863689891287</v>
      </c>
      <c r="AM107" s="29">
        <v>4.7083227880232821</v>
      </c>
      <c r="AN107" s="29">
        <v>4.7234931177156536</v>
      </c>
      <c r="AO107" s="29">
        <v>4.736252772856508</v>
      </c>
      <c r="AP107" s="29">
        <v>4.746756655529107</v>
      </c>
      <c r="AQ107" s="29">
        <v>4.7551588840203856</v>
      </c>
      <c r="AR107" s="29">
        <v>4.7616128683845131</v>
      </c>
      <c r="AS107" s="29">
        <v>4.7662702103146026</v>
      </c>
      <c r="AT107" s="29">
        <v>4.7692765281862002</v>
      </c>
      <c r="AU107" s="29">
        <v>4.7707703421728622</v>
      </c>
      <c r="AV107" s="29">
        <v>4.7708831127953051</v>
      </c>
      <c r="AW107" s="29">
        <v>4.7697375509274798</v>
      </c>
      <c r="AX107" s="29">
        <v>4.7674475694698968</v>
      </c>
      <c r="AY107" s="29">
        <v>4.7641191447939821</v>
      </c>
    </row>
    <row r="108" spans="1:51" x14ac:dyDescent="0.2">
      <c r="A108" s="125">
        <v>40029</v>
      </c>
      <c r="B108" s="29">
        <v>0.45066722401132731</v>
      </c>
      <c r="C108" s="29">
        <v>0.81549920415234889</v>
      </c>
      <c r="D108" s="29">
        <v>1.3319354483255621</v>
      </c>
      <c r="E108" s="29">
        <v>1.7982030674032707</v>
      </c>
      <c r="F108" s="29">
        <v>2.1724675932889248</v>
      </c>
      <c r="G108" s="29">
        <v>2.4640997535259888</v>
      </c>
      <c r="H108" s="29">
        <v>2.6920497888910107</v>
      </c>
      <c r="I108" s="29">
        <v>2.8730238394525287</v>
      </c>
      <c r="J108" s="29">
        <v>3.0201740231958616</v>
      </c>
      <c r="K108" s="29">
        <v>3.1433598160745211</v>
      </c>
      <c r="L108" s="29">
        <v>3.2498922053685551</v>
      </c>
      <c r="M108" s="29">
        <v>3.3450320518145014</v>
      </c>
      <c r="N108" s="29">
        <v>3.4324518754052371</v>
      </c>
      <c r="O108" s="29">
        <v>3.5146464801114647</v>
      </c>
      <c r="P108" s="29">
        <v>3.5932272273994026</v>
      </c>
      <c r="Q108" s="29">
        <v>3.6692061486618308</v>
      </c>
      <c r="R108" s="29">
        <v>3.7431729476714843</v>
      </c>
      <c r="S108" s="29">
        <v>3.8154145347300914</v>
      </c>
      <c r="T108" s="29">
        <v>3.8860184514351817</v>
      </c>
      <c r="U108" s="29">
        <v>3.9549486889676602</v>
      </c>
      <c r="V108" s="29">
        <v>4.0220948065433557</v>
      </c>
      <c r="W108" s="29">
        <v>4.0873063798637395</v>
      </c>
      <c r="X108" s="29">
        <v>4.1504039706795188</v>
      </c>
      <c r="Y108" s="29">
        <v>4.2111921029012436</v>
      </c>
      <c r="Z108" s="29">
        <v>4.2694662512953432</v>
      </c>
      <c r="AA108" s="29">
        <v>4.3250064843420608</v>
      </c>
      <c r="AB108" s="29">
        <v>4.3776116839074906</v>
      </c>
      <c r="AC108" s="29">
        <v>4.4271301479315319</v>
      </c>
      <c r="AD108" s="29">
        <v>4.4734539232657964</v>
      </c>
      <c r="AE108" s="29">
        <v>4.516511514188319</v>
      </c>
      <c r="AF108" s="29">
        <v>4.5562620021843276</v>
      </c>
      <c r="AG108" s="29">
        <v>4.592691304681618</v>
      </c>
      <c r="AH108" s="29">
        <v>4.6258174258976563</v>
      </c>
      <c r="AI108" s="29">
        <v>4.6556936753766323</v>
      </c>
      <c r="AJ108" s="29">
        <v>4.6824042114379552</v>
      </c>
      <c r="AK108" s="29">
        <v>4.7060597566241373</v>
      </c>
      <c r="AL108" s="29">
        <v>4.7267939900801013</v>
      </c>
      <c r="AM108" s="29">
        <v>4.7447579837071148</v>
      </c>
      <c r="AN108" s="29">
        <v>4.7601084530599396</v>
      </c>
      <c r="AO108" s="29">
        <v>4.7730029363587319</v>
      </c>
      <c r="AP108" s="29">
        <v>4.7835986602859091</v>
      </c>
      <c r="AQ108" s="29">
        <v>4.7920521908171736</v>
      </c>
      <c r="AR108" s="29">
        <v>4.7985194937402547</v>
      </c>
      <c r="AS108" s="29">
        <v>4.8031548614763055</v>
      </c>
      <c r="AT108" s="29">
        <v>4.8061068126678945</v>
      </c>
      <c r="AU108" s="29">
        <v>4.8075169690580051</v>
      </c>
      <c r="AV108" s="29">
        <v>4.8075200304585843</v>
      </c>
      <c r="AW108" s="29">
        <v>4.8062418884243581</v>
      </c>
      <c r="AX108" s="29">
        <v>4.8037995007056784</v>
      </c>
      <c r="AY108" s="29">
        <v>4.8003017641244696</v>
      </c>
    </row>
    <row r="109" spans="1:51" x14ac:dyDescent="0.2">
      <c r="A109" s="125">
        <v>40028</v>
      </c>
      <c r="B109" s="29">
        <v>0.42578337139426586</v>
      </c>
      <c r="C109" s="29">
        <v>0.78203664066791023</v>
      </c>
      <c r="D109" s="29">
        <v>1.3047900899180116</v>
      </c>
      <c r="E109" s="29">
        <v>1.7775290869692353</v>
      </c>
      <c r="F109" s="29">
        <v>2.1574430770843991</v>
      </c>
      <c r="G109" s="29">
        <v>2.4543859918844277</v>
      </c>
      <c r="H109" s="29">
        <v>2.6874992363502401</v>
      </c>
      <c r="I109" s="29">
        <v>2.8734926000989383</v>
      </c>
      <c r="J109" s="29">
        <v>3.0254431525228367</v>
      </c>
      <c r="K109" s="29">
        <v>3.1531110782225413</v>
      </c>
      <c r="L109" s="29">
        <v>3.263717843288823</v>
      </c>
      <c r="M109" s="29">
        <v>3.3624671849191223</v>
      </c>
      <c r="N109" s="29">
        <v>3.4530133753626839</v>
      </c>
      <c r="O109" s="29">
        <v>3.5378708536761891</v>
      </c>
      <c r="P109" s="29">
        <v>3.618701840363467</v>
      </c>
      <c r="Q109" s="29">
        <v>3.6965826118008556</v>
      </c>
      <c r="R109" s="29">
        <v>3.7721688876561386</v>
      </c>
      <c r="S109" s="29">
        <v>3.8458096589533088</v>
      </c>
      <c r="T109" s="29">
        <v>3.9176444827637393</v>
      </c>
      <c r="U109" s="29">
        <v>3.9876808419024896</v>
      </c>
      <c r="V109" s="29">
        <v>4.0558438506725469</v>
      </c>
      <c r="W109" s="29">
        <v>4.1220111547506102</v>
      </c>
      <c r="X109" s="29">
        <v>4.1860253526861095</v>
      </c>
      <c r="Y109" s="29">
        <v>4.2477075326420008</v>
      </c>
      <c r="Z109" s="29">
        <v>4.3068645276828335</v>
      </c>
      <c r="AA109" s="29">
        <v>4.3632824866666988</v>
      </c>
      <c r="AB109" s="29">
        <v>4.4167619345418352</v>
      </c>
      <c r="AC109" s="29">
        <v>4.4671498988020266</v>
      </c>
      <c r="AD109" s="29">
        <v>4.5143348539967239</v>
      </c>
      <c r="AE109" s="29">
        <v>4.5582398138884335</v>
      </c>
      <c r="AF109" s="29">
        <v>4.5988167606201795</v>
      </c>
      <c r="AG109" s="29">
        <v>4.6360432546936083</v>
      </c>
      <c r="AH109" s="29">
        <v>4.669928931876953</v>
      </c>
      <c r="AI109" s="29">
        <v>4.7005197280184055</v>
      </c>
      <c r="AJ109" s="29">
        <v>4.7278933656397486</v>
      </c>
      <c r="AK109" s="29">
        <v>4.7521549391205653</v>
      </c>
      <c r="AL109" s="29">
        <v>4.7734332009821028</v>
      </c>
      <c r="AM109" s="29">
        <v>4.7918752512823373</v>
      </c>
      <c r="AN109" s="29">
        <v>4.8076358498364682</v>
      </c>
      <c r="AO109" s="29">
        <v>4.8208726843592968</v>
      </c>
      <c r="AP109" s="29">
        <v>4.8317446040661487</v>
      </c>
      <c r="AQ109" s="29">
        <v>4.840410932832234</v>
      </c>
      <c r="AR109" s="29">
        <v>4.8470313940805561</v>
      </c>
      <c r="AS109" s="29">
        <v>4.8517649040548925</v>
      </c>
      <c r="AT109" s="29">
        <v>4.8547652425691084</v>
      </c>
      <c r="AU109" s="29">
        <v>4.8561797835948104</v>
      </c>
      <c r="AV109" s="29">
        <v>4.8561492840693683</v>
      </c>
      <c r="AW109" s="29">
        <v>4.8548054506126359</v>
      </c>
      <c r="AX109" s="29">
        <v>4.8522706210396604</v>
      </c>
      <c r="AY109" s="29">
        <v>4.8486586757286485</v>
      </c>
    </row>
    <row r="110" spans="1:51" x14ac:dyDescent="0.2">
      <c r="A110" s="125">
        <v>40025</v>
      </c>
      <c r="B110" s="29">
        <v>0.41823674997464388</v>
      </c>
      <c r="C110" s="29">
        <v>0.74013908417004082</v>
      </c>
      <c r="D110" s="29">
        <v>1.2381604094810619</v>
      </c>
      <c r="E110" s="29">
        <v>1.702082731416579</v>
      </c>
      <c r="F110" s="29">
        <v>2.0805489096334213</v>
      </c>
      <c r="G110" s="29">
        <v>2.3786527448142869</v>
      </c>
      <c r="H110" s="29">
        <v>2.6135735700888283</v>
      </c>
      <c r="I110" s="29">
        <v>2.8012527942048409</v>
      </c>
      <c r="J110" s="29">
        <v>2.9544878431149737</v>
      </c>
      <c r="K110" s="29">
        <v>3.082966080033231</v>
      </c>
      <c r="L110" s="29">
        <v>3.1939283132666647</v>
      </c>
      <c r="M110" s="29">
        <v>3.2926392832506406</v>
      </c>
      <c r="N110" s="29">
        <v>3.3828312232309403</v>
      </c>
      <c r="O110" s="29">
        <v>3.4671041612931823</v>
      </c>
      <c r="P110" s="29">
        <v>3.5472047514503746</v>
      </c>
      <c r="Q110" s="29">
        <v>3.6242848096461722</v>
      </c>
      <c r="R110" s="29">
        <v>3.6990616559993308</v>
      </c>
      <c r="S110" s="29">
        <v>3.7719316814411163</v>
      </c>
      <c r="T110" s="29">
        <v>3.8430658949310814</v>
      </c>
      <c r="U110" s="29">
        <v>3.9124906687332355</v>
      </c>
      <c r="V110" s="29">
        <v>3.9801404353986709</v>
      </c>
      <c r="W110" s="29">
        <v>4.0458948718607184</v>
      </c>
      <c r="X110" s="29">
        <v>4.1095929797806461</v>
      </c>
      <c r="Y110" s="29">
        <v>4.1710483522035942</v>
      </c>
      <c r="Z110" s="29">
        <v>4.23005760388686</v>
      </c>
      <c r="AA110" s="29">
        <v>4.2863934595195454</v>
      </c>
      <c r="AB110" s="29">
        <v>4.3398415268926493</v>
      </c>
      <c r="AC110" s="29">
        <v>4.3902347137770237</v>
      </c>
      <c r="AD110" s="29">
        <v>4.4374482588068549</v>
      </c>
      <c r="AE110" s="29">
        <v>4.481392676335787</v>
      </c>
      <c r="AF110" s="29">
        <v>4.5220080668106926</v>
      </c>
      <c r="AG110" s="29">
        <v>4.5592607120261253</v>
      </c>
      <c r="AH110" s="29">
        <v>4.5931503995626857</v>
      </c>
      <c r="AI110" s="29">
        <v>4.6237153454602922</v>
      </c>
      <c r="AJ110" s="29">
        <v>4.6510274572588948</v>
      </c>
      <c r="AK110" s="29">
        <v>4.6751876546234561</v>
      </c>
      <c r="AL110" s="29">
        <v>4.6963219349786005</v>
      </c>
      <c r="AM110" s="29">
        <v>4.7145759388806496</v>
      </c>
      <c r="AN110" s="29">
        <v>4.7301042265924425</v>
      </c>
      <c r="AO110" s="29">
        <v>4.7430653550194339</v>
      </c>
      <c r="AP110" s="29">
        <v>4.7536197856538926</v>
      </c>
      <c r="AQ110" s="29">
        <v>4.7619290218470498</v>
      </c>
      <c r="AR110" s="29">
        <v>4.7681554656948446</v>
      </c>
      <c r="AS110" s="29">
        <v>4.7724611419471179</v>
      </c>
      <c r="AT110" s="29">
        <v>4.7750032136766212</v>
      </c>
      <c r="AU110" s="29">
        <v>4.7759326156841464</v>
      </c>
      <c r="AV110" s="29">
        <v>4.7753937824583286</v>
      </c>
      <c r="AW110" s="29">
        <v>4.773522015295975</v>
      </c>
      <c r="AX110" s="29">
        <v>4.7704430813889953</v>
      </c>
      <c r="AY110" s="29">
        <v>4.7662741391455947</v>
      </c>
    </row>
    <row r="111" spans="1:51" x14ac:dyDescent="0.2">
      <c r="A111" s="125">
        <v>40024</v>
      </c>
      <c r="B111" s="29">
        <v>0.43711635418709949</v>
      </c>
      <c r="C111" s="29">
        <v>0.80667667653414976</v>
      </c>
      <c r="D111" s="29">
        <v>1.3341281070072541</v>
      </c>
      <c r="E111" s="29">
        <v>1.8104032700426917</v>
      </c>
      <c r="F111" s="29">
        <v>2.1953514969054377</v>
      </c>
      <c r="G111" s="29">
        <v>2.4989883433527633</v>
      </c>
      <c r="H111" s="29">
        <v>2.7397935352945231</v>
      </c>
      <c r="I111" s="29">
        <v>2.9338018013303069</v>
      </c>
      <c r="J111" s="29">
        <v>3.09352967442112</v>
      </c>
      <c r="K111" s="29">
        <v>3.228301716786099</v>
      </c>
      <c r="L111" s="29">
        <v>3.3450161539954366</v>
      </c>
      <c r="M111" s="29">
        <v>3.4486683155320512</v>
      </c>
      <c r="N111" s="29">
        <v>3.5428095948719376</v>
      </c>
      <c r="O111" s="29">
        <v>3.6299482673009611</v>
      </c>
      <c r="P111" s="29">
        <v>3.7118219936702048</v>
      </c>
      <c r="Q111" s="29">
        <v>3.7896296357363406</v>
      </c>
      <c r="R111" s="29">
        <v>3.8641736786332861</v>
      </c>
      <c r="S111" s="29">
        <v>3.9359605432225231</v>
      </c>
      <c r="T111" s="29">
        <v>4.0052811073902657</v>
      </c>
      <c r="U111" s="29">
        <v>4.0722834773867485</v>
      </c>
      <c r="V111" s="29">
        <v>4.1370184572975113</v>
      </c>
      <c r="W111" s="29">
        <v>4.1994715914285967</v>
      </c>
      <c r="X111" s="29">
        <v>4.2595786843281509</v>
      </c>
      <c r="Y111" s="29">
        <v>4.3172400358919765</v>
      </c>
      <c r="Z111" s="29">
        <v>4.372328648009594</v>
      </c>
      <c r="AA111" s="29">
        <v>4.4246863416411735</v>
      </c>
      <c r="AB111" s="29">
        <v>4.4741576882413048</v>
      </c>
      <c r="AC111" s="29">
        <v>4.5206228183192199</v>
      </c>
      <c r="AD111" s="29">
        <v>4.5639943210487788</v>
      </c>
      <c r="AE111" s="29">
        <v>4.6042118344910783</v>
      </c>
      <c r="AF111" s="29">
        <v>4.6412376828718074</v>
      </c>
      <c r="AG111" s="29">
        <v>4.6750544049835687</v>
      </c>
      <c r="AH111" s="29">
        <v>4.7056721110941737</v>
      </c>
      <c r="AI111" s="29">
        <v>4.7331338470877871</v>
      </c>
      <c r="AJ111" s="29">
        <v>4.7575116451582442</v>
      </c>
      <c r="AK111" s="29">
        <v>4.7789024979327257</v>
      </c>
      <c r="AL111" s="29">
        <v>4.7974249762411461</v>
      </c>
      <c r="AM111" s="29">
        <v>4.8132147719446934</v>
      </c>
      <c r="AN111" s="29">
        <v>4.8264160328969377</v>
      </c>
      <c r="AO111" s="29">
        <v>4.837177149719631</v>
      </c>
      <c r="AP111" s="29">
        <v>4.8456487061926063</v>
      </c>
      <c r="AQ111" s="29">
        <v>4.8519825856669536</v>
      </c>
      <c r="AR111" s="29">
        <v>4.8563317990260488</v>
      </c>
      <c r="AS111" s="29">
        <v>4.858849382858792</v>
      </c>
      <c r="AT111" s="29">
        <v>4.8596844904277035</v>
      </c>
      <c r="AU111" s="29">
        <v>4.8589811173623723</v>
      </c>
      <c r="AV111" s="29">
        <v>4.8568777436685657</v>
      </c>
      <c r="AW111" s="29">
        <v>4.8535045669604662</v>
      </c>
      <c r="AX111" s="29">
        <v>4.848982951564941</v>
      </c>
      <c r="AY111" s="29">
        <v>4.8434262801295249</v>
      </c>
    </row>
    <row r="112" spans="1:51" x14ac:dyDescent="0.2">
      <c r="A112" s="125">
        <v>40023</v>
      </c>
      <c r="B112" s="29">
        <v>0.44562929900150061</v>
      </c>
      <c r="C112" s="29">
        <v>0.80762061035606658</v>
      </c>
      <c r="D112" s="29">
        <v>1.3330169730474541</v>
      </c>
      <c r="E112" s="29">
        <v>1.8117991237719795</v>
      </c>
      <c r="F112" s="29">
        <v>2.2013297216027725</v>
      </c>
      <c r="G112" s="29">
        <v>2.5101830913459415</v>
      </c>
      <c r="H112" s="29">
        <v>2.7561219960873173</v>
      </c>
      <c r="I112" s="29">
        <v>2.9548358638623462</v>
      </c>
      <c r="J112" s="29">
        <v>3.1186794288347359</v>
      </c>
      <c r="K112" s="29">
        <v>3.2569027577469511</v>
      </c>
      <c r="L112" s="29">
        <v>3.3763666202712765</v>
      </c>
      <c r="M112" s="29">
        <v>3.4820564595279255</v>
      </c>
      <c r="N112" s="29">
        <v>3.5775429160005174</v>
      </c>
      <c r="O112" s="29">
        <v>3.6653818819973352</v>
      </c>
      <c r="P112" s="29">
        <v>3.7473806473912794</v>
      </c>
      <c r="Q112" s="29">
        <v>3.8248179113148222</v>
      </c>
      <c r="R112" s="29">
        <v>3.8985799111986505</v>
      </c>
      <c r="S112" s="29">
        <v>3.9692580620816664</v>
      </c>
      <c r="T112" s="29">
        <v>4.0372241585187139</v>
      </c>
      <c r="U112" s="29">
        <v>4.1027001776987468</v>
      </c>
      <c r="V112" s="29">
        <v>4.1658013184411793</v>
      </c>
      <c r="W112" s="29">
        <v>4.2265661962431205</v>
      </c>
      <c r="X112" s="29">
        <v>4.2849742926731382</v>
      </c>
      <c r="Y112" s="29">
        <v>4.3409605678077829</v>
      </c>
      <c r="Z112" s="29">
        <v>4.3944239274236976</v>
      </c>
      <c r="AA112" s="29">
        <v>4.4452250441143821</v>
      </c>
      <c r="AB112" s="29">
        <v>4.4932214711591527</v>
      </c>
      <c r="AC112" s="29">
        <v>4.5383017312788851</v>
      </c>
      <c r="AD112" s="29">
        <v>4.5803830770469824</v>
      </c>
      <c r="AE112" s="29">
        <v>4.6194067025808163</v>
      </c>
      <c r="AF112" s="29">
        <v>4.6553338820029202</v>
      </c>
      <c r="AG112" s="29">
        <v>4.6881439242437324</v>
      </c>
      <c r="AH112" s="29">
        <v>4.7178422127183959</v>
      </c>
      <c r="AI112" s="29">
        <v>4.7444662243907807</v>
      </c>
      <c r="AJ112" s="29">
        <v>4.7680817484906486</v>
      </c>
      <c r="AK112" s="29">
        <v>4.7887789542545125</v>
      </c>
      <c r="AL112" s="29">
        <v>4.8066690884266041</v>
      </c>
      <c r="AM112" s="29">
        <v>4.8218802486210981</v>
      </c>
      <c r="AN112" s="29">
        <v>4.834549333653273</v>
      </c>
      <c r="AO112" s="29">
        <v>4.8448180373676637</v>
      </c>
      <c r="AP112" s="29">
        <v>4.8528308416870756</v>
      </c>
      <c r="AQ112" s="29">
        <v>4.8587340908555845</v>
      </c>
      <c r="AR112" s="29">
        <v>4.8626757551780582</v>
      </c>
      <c r="AS112" s="29">
        <v>4.8648043432349928</v>
      </c>
      <c r="AT112" s="29">
        <v>4.8652651710143102</v>
      </c>
      <c r="AU112" s="29">
        <v>4.8641990950150102</v>
      </c>
      <c r="AV112" s="29">
        <v>4.8617420855856279</v>
      </c>
      <c r="AW112" s="29">
        <v>4.8580223679497019</v>
      </c>
      <c r="AX112" s="29">
        <v>4.8531597879929027</v>
      </c>
      <c r="AY112" s="29">
        <v>4.8472666170223464</v>
      </c>
    </row>
    <row r="113" spans="1:51" x14ac:dyDescent="0.2">
      <c r="A113" s="125">
        <v>40022</v>
      </c>
      <c r="B113" s="29">
        <v>0.45086217817773089</v>
      </c>
      <c r="C113" s="29">
        <v>0.80252934300702838</v>
      </c>
      <c r="D113" s="29">
        <v>1.3242182331598396</v>
      </c>
      <c r="E113" s="29">
        <v>1.8022031463278478</v>
      </c>
      <c r="F113" s="29">
        <v>2.1910223283849444</v>
      </c>
      <c r="G113" s="29">
        <v>2.4983452696699793</v>
      </c>
      <c r="H113" s="29">
        <v>2.7418203358326236</v>
      </c>
      <c r="I113" s="29">
        <v>2.9372967599265971</v>
      </c>
      <c r="J113" s="29">
        <v>3.0973965342521188</v>
      </c>
      <c r="K113" s="29">
        <v>3.2316594658689644</v>
      </c>
      <c r="L113" s="29">
        <v>3.347205214668759</v>
      </c>
      <c r="M113" s="29">
        <v>3.4492185503940731</v>
      </c>
      <c r="N113" s="29">
        <v>3.541405274699803</v>
      </c>
      <c r="O113" s="29">
        <v>3.6264017500511199</v>
      </c>
      <c r="P113" s="29">
        <v>3.7060439083903089</v>
      </c>
      <c r="Q113" s="29">
        <v>3.7816009613444814</v>
      </c>
      <c r="R113" s="29">
        <v>3.8539230641742344</v>
      </c>
      <c r="S113" s="29">
        <v>3.9235487934128961</v>
      </c>
      <c r="T113" s="29">
        <v>3.9907904164636019</v>
      </c>
      <c r="U113" s="29">
        <v>4.0558084793594045</v>
      </c>
      <c r="V113" s="29">
        <v>4.1186594929233236</v>
      </c>
      <c r="W113" s="29">
        <v>4.17932990459646</v>
      </c>
      <c r="X113" s="29">
        <v>4.2377527908866952</v>
      </c>
      <c r="Y113" s="29">
        <v>4.2938236607426967</v>
      </c>
      <c r="Z113" s="29">
        <v>4.3474102388929374</v>
      </c>
      <c r="AA113" s="29">
        <v>4.3983491335157403</v>
      </c>
      <c r="AB113" s="29">
        <v>4.4464794068853672</v>
      </c>
      <c r="AC113" s="29">
        <v>4.491675798994919</v>
      </c>
      <c r="AD113" s="29">
        <v>4.5338457374499868</v>
      </c>
      <c r="AE113" s="29">
        <v>4.5729238895338638</v>
      </c>
      <c r="AF113" s="29">
        <v>4.6088677687113666</v>
      </c>
      <c r="AG113" s="29">
        <v>4.6416551816804956</v>
      </c>
      <c r="AH113" s="29">
        <v>4.6712913385195289</v>
      </c>
      <c r="AI113" s="29">
        <v>4.6978142501893405</v>
      </c>
      <c r="AJ113" s="29">
        <v>4.7212908238937761</v>
      </c>
      <c r="AK113" s="29">
        <v>4.7418128497125833</v>
      </c>
      <c r="AL113" s="29">
        <v>4.7594936298487625</v>
      </c>
      <c r="AM113" s="29">
        <v>4.7744635701227365</v>
      </c>
      <c r="AN113" s="29">
        <v>4.786861507418668</v>
      </c>
      <c r="AO113" s="29">
        <v>4.7968305141225862</v>
      </c>
      <c r="AP113" s="29">
        <v>4.8045161670642011</v>
      </c>
      <c r="AQ113" s="29">
        <v>4.8100657441349037</v>
      </c>
      <c r="AR113" s="29">
        <v>4.8136280092081032</v>
      </c>
      <c r="AS113" s="29">
        <v>4.8153521990487302</v>
      </c>
      <c r="AT113" s="29">
        <v>4.8153844926198142</v>
      </c>
      <c r="AU113" s="29">
        <v>4.8138667956324239</v>
      </c>
      <c r="AV113" s="29">
        <v>4.8109363057607899</v>
      </c>
      <c r="AW113" s="29">
        <v>4.8067226337324405</v>
      </c>
      <c r="AX113" s="29">
        <v>4.8013471348247974</v>
      </c>
      <c r="AY113" s="29">
        <v>4.794923699984265</v>
      </c>
    </row>
    <row r="114" spans="1:51" x14ac:dyDescent="0.2">
      <c r="A114" s="125">
        <v>40021</v>
      </c>
      <c r="B114" s="29">
        <v>0.46563659763446702</v>
      </c>
      <c r="C114" s="29">
        <v>0.81731083048361197</v>
      </c>
      <c r="D114" s="29">
        <v>1.3407969498197003</v>
      </c>
      <c r="E114" s="29">
        <v>1.8205217941494143</v>
      </c>
      <c r="F114" s="29">
        <v>2.2108875838912052</v>
      </c>
      <c r="G114" s="29">
        <v>2.5195979867991718</v>
      </c>
      <c r="H114" s="29">
        <v>2.7642847119786356</v>
      </c>
      <c r="I114" s="29">
        <v>2.9608304633836595</v>
      </c>
      <c r="J114" s="29">
        <v>3.1219337256599426</v>
      </c>
      <c r="K114" s="29">
        <v>3.2572140554379581</v>
      </c>
      <c r="L114" s="29">
        <v>3.3738359452299465</v>
      </c>
      <c r="M114" s="29">
        <v>3.4769901098971174</v>
      </c>
      <c r="N114" s="29">
        <v>3.5703607422501289</v>
      </c>
      <c r="O114" s="29">
        <v>3.6565458896908858</v>
      </c>
      <c r="P114" s="29">
        <v>3.7373338227313369</v>
      </c>
      <c r="Q114" s="29">
        <v>3.813944716492633</v>
      </c>
      <c r="R114" s="29">
        <v>3.8871842366284333</v>
      </c>
      <c r="S114" s="29">
        <v>3.9575531184077821</v>
      </c>
      <c r="T114" s="29">
        <v>4.0253356733301358</v>
      </c>
      <c r="U114" s="29">
        <v>4.090673384513579</v>
      </c>
      <c r="V114" s="29">
        <v>4.1536130994433229</v>
      </c>
      <c r="W114" s="29">
        <v>4.2141418226809586</v>
      </c>
      <c r="X114" s="29">
        <v>4.2722016038514434</v>
      </c>
      <c r="Y114" s="29">
        <v>4.3277047526839398</v>
      </c>
      <c r="Z114" s="29">
        <v>4.3805438962262917</v>
      </c>
      <c r="AA114" s="29">
        <v>4.43058883804364</v>
      </c>
      <c r="AB114" s="29">
        <v>4.4777147576528193</v>
      </c>
      <c r="AC114" s="29">
        <v>4.5218304926909125</v>
      </c>
      <c r="AD114" s="29">
        <v>4.5628755249755093</v>
      </c>
      <c r="AE114" s="29">
        <v>4.6008148731426122</v>
      </c>
      <c r="AF114" s="29">
        <v>4.6356349738050024</v>
      </c>
      <c r="AG114" s="29">
        <v>4.6673410795849701</v>
      </c>
      <c r="AH114" s="29">
        <v>4.6959619842866562</v>
      </c>
      <c r="AI114" s="29">
        <v>4.7215536572373589</v>
      </c>
      <c r="AJ114" s="29">
        <v>4.7441959585839593</v>
      </c>
      <c r="AK114" s="29">
        <v>4.7639893211235433</v>
      </c>
      <c r="AL114" s="29">
        <v>4.7810519618218272</v>
      </c>
      <c r="AM114" s="29">
        <v>4.7955158507579254</v>
      </c>
      <c r="AN114" s="29">
        <v>4.8075179115534281</v>
      </c>
      <c r="AO114" s="29">
        <v>4.8171961621068844</v>
      </c>
      <c r="AP114" s="29">
        <v>4.8246891180728966</v>
      </c>
      <c r="AQ114" s="29">
        <v>4.8301355629834255</v>
      </c>
      <c r="AR114" s="29">
        <v>4.8336745092406153</v>
      </c>
      <c r="AS114" s="29">
        <v>4.8354444855924834</v>
      </c>
      <c r="AT114" s="29">
        <v>4.8355807244543563</v>
      </c>
      <c r="AU114" s="29">
        <v>4.8342142293256396</v>
      </c>
      <c r="AV114" s="29">
        <v>4.8314715144770366</v>
      </c>
      <c r="AW114" s="29">
        <v>4.8274723549701868</v>
      </c>
      <c r="AX114" s="29">
        <v>4.8223292963794098</v>
      </c>
      <c r="AY114" s="29">
        <v>4.8161483489448651</v>
      </c>
    </row>
    <row r="115" spans="1:51" x14ac:dyDescent="0.2">
      <c r="A115" s="125">
        <v>40018</v>
      </c>
      <c r="B115" s="29">
        <v>0.46054058689785565</v>
      </c>
      <c r="C115" s="29">
        <v>0.79005797855250182</v>
      </c>
      <c r="D115" s="29">
        <v>1.3014721432055876</v>
      </c>
      <c r="E115" s="29">
        <v>1.7790038256393539</v>
      </c>
      <c r="F115" s="29">
        <v>2.1720385988508055</v>
      </c>
      <c r="G115" s="29">
        <v>2.4854857038776692</v>
      </c>
      <c r="H115" s="29">
        <v>2.735571486884337</v>
      </c>
      <c r="I115" s="29">
        <v>2.9374703021967239</v>
      </c>
      <c r="J115" s="29">
        <v>3.1035008380314713</v>
      </c>
      <c r="K115" s="29">
        <v>3.2430866561738831</v>
      </c>
      <c r="L115" s="29">
        <v>3.3633100470552066</v>
      </c>
      <c r="M115" s="29">
        <v>3.469354337339293</v>
      </c>
      <c r="N115" s="29">
        <v>3.564944645533338</v>
      </c>
      <c r="O115" s="29">
        <v>3.6527516904101387</v>
      </c>
      <c r="P115" s="29">
        <v>3.7346545271060489</v>
      </c>
      <c r="Q115" s="29">
        <v>3.8119691660185104</v>
      </c>
      <c r="R115" s="29">
        <v>3.8855932560823341</v>
      </c>
      <c r="S115" s="29">
        <v>3.95611280486672</v>
      </c>
      <c r="T115" s="29">
        <v>4.0238857620726325</v>
      </c>
      <c r="U115" s="29">
        <v>4.0891160566624878</v>
      </c>
      <c r="V115" s="29">
        <v>4.1519020175843329</v>
      </c>
      <c r="W115" s="29">
        <v>4.2122711851297021</v>
      </c>
      <c r="X115" s="29">
        <v>4.2701972478211419</v>
      </c>
      <c r="Y115" s="29">
        <v>4.3256161188831976</v>
      </c>
      <c r="Z115" s="29">
        <v>4.3784363867637941</v>
      </c>
      <c r="AA115" s="29">
        <v>4.4285366081931068</v>
      </c>
      <c r="AB115" s="29">
        <v>4.4757954312724699</v>
      </c>
      <c r="AC115" s="29">
        <v>4.5201223119479872</v>
      </c>
      <c r="AD115" s="29">
        <v>4.561455180748724</v>
      </c>
      <c r="AE115" s="29">
        <v>4.5997556970257429</v>
      </c>
      <c r="AF115" s="29">
        <v>4.6350054217227585</v>
      </c>
      <c r="AG115" s="29">
        <v>4.6672035019002678</v>
      </c>
      <c r="AH115" s="29">
        <v>4.6963722142391049</v>
      </c>
      <c r="AI115" s="29">
        <v>4.722561343570133</v>
      </c>
      <c r="AJ115" s="29">
        <v>4.7458449187444103</v>
      </c>
      <c r="AK115" s="29">
        <v>4.7663178454081718</v>
      </c>
      <c r="AL115" s="29">
        <v>4.7840930769371521</v>
      </c>
      <c r="AM115" s="29">
        <v>4.7992975765087182</v>
      </c>
      <c r="AN115" s="29">
        <v>4.8120635072895173</v>
      </c>
      <c r="AO115" s="29">
        <v>4.8225243607453985</v>
      </c>
      <c r="AP115" s="29">
        <v>4.8308145214191702</v>
      </c>
      <c r="AQ115" s="29">
        <v>4.8370690752229546</v>
      </c>
      <c r="AR115" s="29">
        <v>4.8414237224884049</v>
      </c>
      <c r="AS115" s="29">
        <v>4.8440140493018751</v>
      </c>
      <c r="AT115" s="29">
        <v>4.8449727522433887</v>
      </c>
      <c r="AU115" s="29">
        <v>4.8444286816985018</v>
      </c>
      <c r="AV115" s="29">
        <v>4.8425065519807111</v>
      </c>
      <c r="AW115" s="29">
        <v>4.8393246646495038</v>
      </c>
      <c r="AX115" s="29">
        <v>4.8349943748601136</v>
      </c>
      <c r="AY115" s="29">
        <v>4.8296207562596862</v>
      </c>
    </row>
    <row r="116" spans="1:51" x14ac:dyDescent="0.2">
      <c r="A116" s="125">
        <v>40017</v>
      </c>
      <c r="B116" s="29">
        <v>0.48303173249534492</v>
      </c>
      <c r="C116" s="29">
        <v>0.82026847247679835</v>
      </c>
      <c r="D116" s="29">
        <v>1.3331525386192309</v>
      </c>
      <c r="E116" s="29">
        <v>1.8080992251622043</v>
      </c>
      <c r="F116" s="29">
        <v>2.1979402212906223</v>
      </c>
      <c r="G116" s="29">
        <v>2.5084318596304325</v>
      </c>
      <c r="H116" s="29">
        <v>2.7559207326282413</v>
      </c>
      <c r="I116" s="29">
        <v>2.9555605078206346</v>
      </c>
      <c r="J116" s="29">
        <v>3.1195986222466718</v>
      </c>
      <c r="K116" s="29">
        <v>3.2574112214087094</v>
      </c>
      <c r="L116" s="29">
        <v>3.3760503843942802</v>
      </c>
      <c r="M116" s="29">
        <v>3.4806841942437656</v>
      </c>
      <c r="N116" s="29">
        <v>3.57503075496171</v>
      </c>
      <c r="O116" s="29">
        <v>3.6617587445230848</v>
      </c>
      <c r="P116" s="29">
        <v>3.7427441929973635</v>
      </c>
      <c r="Q116" s="29">
        <v>3.8192975869818833</v>
      </c>
      <c r="R116" s="29">
        <v>3.8923085356347551</v>
      </c>
      <c r="S116" s="29">
        <v>3.9623537641523399</v>
      </c>
      <c r="T116" s="29">
        <v>4.0297817622717611</v>
      </c>
      <c r="U116" s="29">
        <v>4.0947871685428536</v>
      </c>
      <c r="V116" s="29">
        <v>4.1574592003446709</v>
      </c>
      <c r="W116" s="29">
        <v>4.2178167261200592</v>
      </c>
      <c r="X116" s="29">
        <v>4.2758251800750386</v>
      </c>
      <c r="Y116" s="29">
        <v>4.3314126019082222</v>
      </c>
      <c r="Z116" s="29">
        <v>4.3844802178917917</v>
      </c>
      <c r="AA116" s="29">
        <v>4.4348989164688035</v>
      </c>
      <c r="AB116" s="29">
        <v>4.4825391072749978</v>
      </c>
      <c r="AC116" s="29">
        <v>4.5273028490882394</v>
      </c>
      <c r="AD116" s="29">
        <v>4.5691216479250434</v>
      </c>
      <c r="AE116" s="29">
        <v>4.6079515491823502</v>
      </c>
      <c r="AF116" s="29">
        <v>4.6437691796729439</v>
      </c>
      <c r="AG116" s="29">
        <v>4.6765692946058373</v>
      </c>
      <c r="AH116" s="29">
        <v>4.7063702975564077</v>
      </c>
      <c r="AI116" s="29">
        <v>4.7332188820312417</v>
      </c>
      <c r="AJ116" s="29">
        <v>4.7571867184836085</v>
      </c>
      <c r="AK116" s="29">
        <v>4.778366985293089</v>
      </c>
      <c r="AL116" s="29">
        <v>4.7968714556330312</v>
      </c>
      <c r="AM116" s="29">
        <v>4.8128264240927283</v>
      </c>
      <c r="AN116" s="29">
        <v>4.8263637029042625</v>
      </c>
      <c r="AO116" s="29">
        <v>4.8376165396515249</v>
      </c>
      <c r="AP116" s="29">
        <v>4.8467191829243168</v>
      </c>
      <c r="AQ116" s="29">
        <v>4.8538066863830078</v>
      </c>
      <c r="AR116" s="29">
        <v>4.8590148102600184</v>
      </c>
      <c r="AS116" s="29">
        <v>4.8624792825990832</v>
      </c>
      <c r="AT116" s="29">
        <v>4.8643329017230066</v>
      </c>
      <c r="AU116" s="29">
        <v>4.8647044840186968</v>
      </c>
      <c r="AV116" s="29">
        <v>4.863718593797886</v>
      </c>
      <c r="AW116" s="29">
        <v>4.8614932129091093</v>
      </c>
      <c r="AX116" s="29">
        <v>4.8581391501910547</v>
      </c>
      <c r="AY116" s="29">
        <v>4.8537607248651948</v>
      </c>
    </row>
    <row r="117" spans="1:51" x14ac:dyDescent="0.2">
      <c r="A117" s="125">
        <v>40016</v>
      </c>
      <c r="B117" s="29">
        <v>0.46243000745567137</v>
      </c>
      <c r="C117" s="29">
        <v>0.74210598673092887</v>
      </c>
      <c r="D117" s="29">
        <v>1.2168522859370212</v>
      </c>
      <c r="E117" s="29">
        <v>1.6788525871728115</v>
      </c>
      <c r="F117" s="29">
        <v>2.067145136517921</v>
      </c>
      <c r="G117" s="29">
        <v>2.379891121155961</v>
      </c>
      <c r="H117" s="29">
        <v>2.6304276014247283</v>
      </c>
      <c r="I117" s="29">
        <v>2.832788170645125</v>
      </c>
      <c r="J117" s="29">
        <v>2.9988433307828264</v>
      </c>
      <c r="K117" s="29">
        <v>3.1379121455235008</v>
      </c>
      <c r="L117" s="29">
        <v>3.2571277325277488</v>
      </c>
      <c r="M117" s="29">
        <v>3.3617903854322031</v>
      </c>
      <c r="N117" s="29">
        <v>3.4557599962228429</v>
      </c>
      <c r="O117" s="29">
        <v>3.5418433974987003</v>
      </c>
      <c r="P117" s="29">
        <v>3.6220403392983624</v>
      </c>
      <c r="Q117" s="29">
        <v>3.6977669294417823</v>
      </c>
      <c r="R117" s="29">
        <v>3.7699979290144929</v>
      </c>
      <c r="S117" s="29">
        <v>3.8393770265320231</v>
      </c>
      <c r="T117" s="29">
        <v>3.9063014452553899</v>
      </c>
      <c r="U117" s="29">
        <v>3.9709999192988654</v>
      </c>
      <c r="V117" s="29">
        <v>4.0335840245548997</v>
      </c>
      <c r="W117" s="29">
        <v>4.0940853094840612</v>
      </c>
      <c r="X117" s="29">
        <v>4.1524742476258352</v>
      </c>
      <c r="Y117" s="29">
        <v>4.2086777408888683</v>
      </c>
      <c r="Z117" s="29">
        <v>4.2625903313886848</v>
      </c>
      <c r="AA117" s="29">
        <v>4.3140692852070597</v>
      </c>
      <c r="AB117" s="29">
        <v>4.3629669418044132</v>
      </c>
      <c r="AC117" s="29">
        <v>4.4091667803795271</v>
      </c>
      <c r="AD117" s="29">
        <v>4.4525816836870922</v>
      </c>
      <c r="AE117" s="29">
        <v>4.4931490374698431</v>
      </c>
      <c r="AF117" s="29">
        <v>4.5308267783637177</v>
      </c>
      <c r="AG117" s="29">
        <v>4.5655910397384947</v>
      </c>
      <c r="AH117" s="29">
        <v>4.5974428296917917</v>
      </c>
      <c r="AI117" s="29">
        <v>4.6264137503434881</v>
      </c>
      <c r="AJ117" s="29">
        <v>4.6525624819090305</v>
      </c>
      <c r="AK117" s="29">
        <v>4.6759710218528419</v>
      </c>
      <c r="AL117" s="29">
        <v>4.6967415272390269</v>
      </c>
      <c r="AM117" s="29">
        <v>4.7149919474111526</v>
      </c>
      <c r="AN117" s="29">
        <v>4.7308463684609885</v>
      </c>
      <c r="AO117" s="29">
        <v>4.7444306269315986</v>
      </c>
      <c r="AP117" s="29">
        <v>4.7558720336372415</v>
      </c>
      <c r="AQ117" s="29">
        <v>4.7652992189104779</v>
      </c>
      <c r="AR117" s="29">
        <v>4.7728419771410024</v>
      </c>
      <c r="AS117" s="29">
        <v>4.7786304538917097</v>
      </c>
      <c r="AT117" s="29">
        <v>4.7827920674344151</v>
      </c>
      <c r="AU117" s="29">
        <v>4.7854503521941067</v>
      </c>
      <c r="AV117" s="29">
        <v>4.7867247244159383</v>
      </c>
      <c r="AW117" s="29">
        <v>4.7867283132328913</v>
      </c>
      <c r="AX117" s="29">
        <v>4.7855674053353807</v>
      </c>
      <c r="AY117" s="29">
        <v>4.7833420963127997</v>
      </c>
    </row>
    <row r="118" spans="1:51" x14ac:dyDescent="0.2">
      <c r="A118" s="125">
        <v>40015</v>
      </c>
      <c r="B118" s="29">
        <v>0.46015533102317385</v>
      </c>
      <c r="C118" s="29">
        <v>0.73760251613783778</v>
      </c>
      <c r="D118" s="29">
        <v>1.2067443838952203</v>
      </c>
      <c r="E118" s="29">
        <v>1.6627928809676653</v>
      </c>
      <c r="F118" s="29">
        <v>2.0442538115041149</v>
      </c>
      <c r="G118" s="29">
        <v>2.3493075972553581</v>
      </c>
      <c r="H118" s="29">
        <v>2.5918047229302976</v>
      </c>
      <c r="I118" s="29">
        <v>2.7863257894821882</v>
      </c>
      <c r="J118" s="29">
        <v>2.9451874798827422</v>
      </c>
      <c r="K118" s="29">
        <v>3.0780367388526515</v>
      </c>
      <c r="L118" s="29">
        <v>3.1922239647982837</v>
      </c>
      <c r="M118" s="29">
        <v>3.293147435795555</v>
      </c>
      <c r="N118" s="29">
        <v>3.3846471151324597</v>
      </c>
      <c r="O118" s="29">
        <v>3.4694108492328839</v>
      </c>
      <c r="P118" s="29">
        <v>3.5492435976579078</v>
      </c>
      <c r="Q118" s="29">
        <v>3.6253364537064043</v>
      </c>
      <c r="R118" s="29">
        <v>3.6984396024034134</v>
      </c>
      <c r="S118" s="29">
        <v>3.7689840785093023</v>
      </c>
      <c r="T118" s="29">
        <v>3.8371848623161093</v>
      </c>
      <c r="U118" s="29">
        <v>3.9031217813896126</v>
      </c>
      <c r="V118" s="29">
        <v>3.9667924574462705</v>
      </c>
      <c r="W118" s="29">
        <v>4.0281520408320208</v>
      </c>
      <c r="X118" s="29">
        <v>4.0871254177835201</v>
      </c>
      <c r="Y118" s="29">
        <v>4.1436207779589429</v>
      </c>
      <c r="Z118" s="29">
        <v>4.1975392530126978</v>
      </c>
      <c r="AA118" s="29">
        <v>4.2487685487285596</v>
      </c>
      <c r="AB118" s="29">
        <v>4.2972049038042206</v>
      </c>
      <c r="AC118" s="29">
        <v>4.3427786961822132</v>
      </c>
      <c r="AD118" s="29">
        <v>4.3854514010944223</v>
      </c>
      <c r="AE118" s="29">
        <v>4.4252104082083594</v>
      </c>
      <c r="AF118" s="29">
        <v>4.4620648418794788</v>
      </c>
      <c r="AG118" s="29">
        <v>4.4960425862410052</v>
      </c>
      <c r="AH118" s="29">
        <v>4.5271921542216393</v>
      </c>
      <c r="AI118" s="29">
        <v>4.555584392332209</v>
      </c>
      <c r="AJ118" s="29">
        <v>4.5813097288413038</v>
      </c>
      <c r="AK118" s="29">
        <v>4.6044754540867281</v>
      </c>
      <c r="AL118" s="29">
        <v>4.6252034341794905</v>
      </c>
      <c r="AM118" s="29">
        <v>4.6436261253280131</v>
      </c>
      <c r="AN118" s="29">
        <v>4.6598758890515493</v>
      </c>
      <c r="AO118" s="29">
        <v>4.6740806761124549</v>
      </c>
      <c r="AP118" s="29">
        <v>4.6863651621137725</v>
      </c>
      <c r="AQ118" s="29">
        <v>4.6968514902777203</v>
      </c>
      <c r="AR118" s="29">
        <v>4.7056595742985756</v>
      </c>
      <c r="AS118" s="29">
        <v>4.7129067561400797</v>
      </c>
      <c r="AT118" s="29">
        <v>4.7187053958566061</v>
      </c>
      <c r="AU118" s="29">
        <v>4.7231621095607697</v>
      </c>
      <c r="AV118" s="29">
        <v>4.7263779950342091</v>
      </c>
      <c r="AW118" s="29">
        <v>4.7284476990083117</v>
      </c>
      <c r="AX118" s="29">
        <v>4.7294593724036771</v>
      </c>
      <c r="AY118" s="29">
        <v>4.7294953001376747</v>
      </c>
    </row>
    <row r="119" spans="1:51" x14ac:dyDescent="0.2">
      <c r="A119" s="125">
        <v>40014</v>
      </c>
      <c r="B119" s="29">
        <v>0.46580434288756151</v>
      </c>
      <c r="C119" s="29">
        <v>0.7393679855117623</v>
      </c>
      <c r="D119" s="29">
        <v>1.2064867114931219</v>
      </c>
      <c r="E119" s="29">
        <v>1.6622602874811272</v>
      </c>
      <c r="F119" s="29">
        <v>2.0451936510184048</v>
      </c>
      <c r="G119" s="29">
        <v>2.3530156432725398</v>
      </c>
      <c r="H119" s="29">
        <v>2.5990946705416778</v>
      </c>
      <c r="I119" s="29">
        <v>2.7976127370890049</v>
      </c>
      <c r="J119" s="29">
        <v>2.9605671243706428</v>
      </c>
      <c r="K119" s="29">
        <v>3.0973469534707947</v>
      </c>
      <c r="L119" s="29">
        <v>3.2151054506482626</v>
      </c>
      <c r="M119" s="29">
        <v>3.3191114211414376</v>
      </c>
      <c r="N119" s="29">
        <v>3.4131386398625185</v>
      </c>
      <c r="O119" s="29">
        <v>3.4998607903806302</v>
      </c>
      <c r="P119" s="29">
        <v>3.581108937429557</v>
      </c>
      <c r="Q119" s="29">
        <v>3.6581229408753577</v>
      </c>
      <c r="R119" s="29">
        <v>3.7317133241901943</v>
      </c>
      <c r="S119" s="29">
        <v>3.8023772432784231</v>
      </c>
      <c r="T119" s="29">
        <v>3.8703949938716975</v>
      </c>
      <c r="U119" s="29">
        <v>3.9359087497975844</v>
      </c>
      <c r="V119" s="29">
        <v>3.9989730407034649</v>
      </c>
      <c r="W119" s="29">
        <v>4.0595922754118892</v>
      </c>
      <c r="X119" s="29">
        <v>4.117734088195145</v>
      </c>
      <c r="Y119" s="29">
        <v>4.173342217883877</v>
      </c>
      <c r="Z119" s="29">
        <v>4.2263452727924422</v>
      </c>
      <c r="AA119" s="29">
        <v>4.2766515552469206</v>
      </c>
      <c r="AB119" s="29">
        <v>4.3241721943999476</v>
      </c>
      <c r="AC119" s="29">
        <v>4.3688480934440461</v>
      </c>
      <c r="AD119" s="29">
        <v>4.4106477189110107</v>
      </c>
      <c r="AE119" s="29">
        <v>4.4495625068217306</v>
      </c>
      <c r="AF119" s="29">
        <v>4.4856031579298854</v>
      </c>
      <c r="AG119" s="29">
        <v>4.5187970854247634</v>
      </c>
      <c r="AH119" s="29">
        <v>4.5491910871230319</v>
      </c>
      <c r="AI119" s="29">
        <v>4.5768537914520078</v>
      </c>
      <c r="AJ119" s="29">
        <v>4.6018730368893319</v>
      </c>
      <c r="AK119" s="29">
        <v>4.6243532039005206</v>
      </c>
      <c r="AL119" s="29">
        <v>4.6444129727997758</v>
      </c>
      <c r="AM119" s="29">
        <v>4.6621815200083816</v>
      </c>
      <c r="AN119" s="29">
        <v>4.6777883836716043</v>
      </c>
      <c r="AO119" s="29">
        <v>4.6913593123074184</v>
      </c>
      <c r="AP119" s="29">
        <v>4.703017403001577</v>
      </c>
      <c r="AQ119" s="29">
        <v>4.7128838108162379</v>
      </c>
      <c r="AR119" s="29">
        <v>4.7210779847505489</v>
      </c>
      <c r="AS119" s="29">
        <v>4.7277173094803473</v>
      </c>
      <c r="AT119" s="29">
        <v>4.732914801202015</v>
      </c>
      <c r="AU119" s="29">
        <v>4.7367783423034613</v>
      </c>
      <c r="AV119" s="29">
        <v>4.7394107903263185</v>
      </c>
      <c r="AW119" s="29">
        <v>4.7409087403361276</v>
      </c>
      <c r="AX119" s="29">
        <v>4.7413623326634635</v>
      </c>
      <c r="AY119" s="29">
        <v>4.7408558744607445</v>
      </c>
    </row>
    <row r="120" spans="1:51" x14ac:dyDescent="0.2">
      <c r="A120" s="125">
        <v>40011</v>
      </c>
      <c r="B120" s="29">
        <v>0.45572841004995013</v>
      </c>
      <c r="C120" s="29">
        <v>0.70134103268869308</v>
      </c>
      <c r="D120" s="29">
        <v>1.1523952133751019</v>
      </c>
      <c r="E120" s="29">
        <v>1.6045573326495748</v>
      </c>
      <c r="F120" s="29">
        <v>1.9895776781599828</v>
      </c>
      <c r="G120" s="29">
        <v>2.3015586761194724</v>
      </c>
      <c r="H120" s="29">
        <v>2.5523372990974105</v>
      </c>
      <c r="I120" s="29">
        <v>2.755450158929198</v>
      </c>
      <c r="J120" s="29">
        <v>2.922614842389156</v>
      </c>
      <c r="K120" s="29">
        <v>3.0631009286249244</v>
      </c>
      <c r="L120" s="29">
        <v>3.1840247314020562</v>
      </c>
      <c r="M120" s="29">
        <v>3.2906638660183432</v>
      </c>
      <c r="N120" s="29">
        <v>3.3868235634304753</v>
      </c>
      <c r="O120" s="29">
        <v>3.475221389767801</v>
      </c>
      <c r="P120" s="29">
        <v>3.5577375993911184</v>
      </c>
      <c r="Q120" s="29">
        <v>3.6356619117169302</v>
      </c>
      <c r="R120" s="29">
        <v>3.7098517595686693</v>
      </c>
      <c r="S120" s="29">
        <v>3.7808471503789582</v>
      </c>
      <c r="T120" s="29">
        <v>3.8489652760148858</v>
      </c>
      <c r="U120" s="29">
        <v>3.9143802951205351</v>
      </c>
      <c r="V120" s="29">
        <v>3.977174825893099</v>
      </c>
      <c r="W120" s="29">
        <v>4.0373782882602036</v>
      </c>
      <c r="X120" s="29">
        <v>4.0949809296630537</v>
      </c>
      <c r="Y120" s="29">
        <v>4.1499471101833105</v>
      </c>
      <c r="Z120" s="29">
        <v>4.2022245834622858</v>
      </c>
      <c r="AA120" s="29">
        <v>4.2517401142977267</v>
      </c>
      <c r="AB120" s="29">
        <v>4.2984218748706322</v>
      </c>
      <c r="AC120" s="29">
        <v>4.3422257227456376</v>
      </c>
      <c r="AD120" s="29">
        <v>4.3831332955908104</v>
      </c>
      <c r="AE120" s="29">
        <v>4.4211477145463043</v>
      </c>
      <c r="AF120" s="29">
        <v>4.4562901191482309</v>
      </c>
      <c r="AG120" s="29">
        <v>4.4885972655486706</v>
      </c>
      <c r="AH120" s="29">
        <v>4.5181239381059974</v>
      </c>
      <c r="AI120" s="29">
        <v>4.5449452186382162</v>
      </c>
      <c r="AJ120" s="29">
        <v>4.5691540567779985</v>
      </c>
      <c r="AK120" s="29">
        <v>4.5908587883319854</v>
      </c>
      <c r="AL120" s="29">
        <v>4.6101810497980633</v>
      </c>
      <c r="AM120" s="29">
        <v>4.6272521399940674</v>
      </c>
      <c r="AN120" s="29">
        <v>4.6422030291884635</v>
      </c>
      <c r="AO120" s="29">
        <v>4.6551602613668246</v>
      </c>
      <c r="AP120" s="29">
        <v>4.6662471836797241</v>
      </c>
      <c r="AQ120" s="29">
        <v>4.6755847342566401</v>
      </c>
      <c r="AR120" s="29">
        <v>4.6832917333170236</v>
      </c>
      <c r="AS120" s="29">
        <v>4.6894845892012933</v>
      </c>
      <c r="AT120" s="29">
        <v>4.6942750794554851</v>
      </c>
      <c r="AU120" s="29">
        <v>4.697769622166085</v>
      </c>
      <c r="AV120" s="29">
        <v>4.7000694293288774</v>
      </c>
      <c r="AW120" s="29">
        <v>4.701269358017492</v>
      </c>
      <c r="AX120" s="29">
        <v>4.7014577508160649</v>
      </c>
      <c r="AY120" s="29">
        <v>4.7007170634925863</v>
      </c>
    </row>
    <row r="121" spans="1:51" x14ac:dyDescent="0.2">
      <c r="A121" s="125">
        <v>40010</v>
      </c>
      <c r="B121" s="29">
        <v>0.45622950826539765</v>
      </c>
      <c r="C121" s="29">
        <v>0.68958147686410454</v>
      </c>
      <c r="D121" s="29">
        <v>1.1284857225591722</v>
      </c>
      <c r="E121" s="29">
        <v>1.575181447363541</v>
      </c>
      <c r="F121" s="29">
        <v>1.9584526451721118</v>
      </c>
      <c r="G121" s="29">
        <v>2.2703377601513792</v>
      </c>
      <c r="H121" s="29">
        <v>2.5216957194897058</v>
      </c>
      <c r="I121" s="29">
        <v>2.7256212132034241</v>
      </c>
      <c r="J121" s="29">
        <v>2.8936387031967379</v>
      </c>
      <c r="K121" s="29">
        <v>3.0349322409446318</v>
      </c>
      <c r="L121" s="29">
        <v>3.1565866619538241</v>
      </c>
      <c r="M121" s="29">
        <v>3.2638774816133469</v>
      </c>
      <c r="N121" s="29">
        <v>3.3606178872686483</v>
      </c>
      <c r="O121" s="29">
        <v>3.4495383045581307</v>
      </c>
      <c r="P121" s="29">
        <v>3.5325326633341971</v>
      </c>
      <c r="Q121" s="29">
        <v>3.6109041433822728</v>
      </c>
      <c r="R121" s="29">
        <v>3.6855222866276307</v>
      </c>
      <c r="S121" s="29">
        <v>3.7569373396792241</v>
      </c>
      <c r="T121" s="29">
        <v>3.8254734258754635</v>
      </c>
      <c r="U121" s="29">
        <v>3.8913089182532739</v>
      </c>
      <c r="V121" s="29">
        <v>3.9545283864088221</v>
      </c>
      <c r="W121" s="29">
        <v>4.015161630292905</v>
      </c>
      <c r="X121" s="29">
        <v>4.073198140933898</v>
      </c>
      <c r="Y121" s="29">
        <v>4.1286005204240732</v>
      </c>
      <c r="Z121" s="29">
        <v>4.181314234366079</v>
      </c>
      <c r="AA121" s="29">
        <v>4.2312637420974717</v>
      </c>
      <c r="AB121" s="29">
        <v>4.2783747104735355</v>
      </c>
      <c r="AC121" s="29">
        <v>4.3226009973606114</v>
      </c>
      <c r="AD121" s="29">
        <v>4.3639228689857692</v>
      </c>
      <c r="AE121" s="29">
        <v>4.4023425986652276</v>
      </c>
      <c r="AF121" s="29">
        <v>4.4378809172738505</v>
      </c>
      <c r="AG121" s="29">
        <v>4.4705745275625839</v>
      </c>
      <c r="AH121" s="29">
        <v>4.5004785140766526</v>
      </c>
      <c r="AI121" s="29">
        <v>4.5276687942284886</v>
      </c>
      <c r="AJ121" s="29">
        <v>4.5522396579388493</v>
      </c>
      <c r="AK121" s="29">
        <v>4.5743012159010581</v>
      </c>
      <c r="AL121" s="29">
        <v>4.5939772565221606</v>
      </c>
      <c r="AM121" s="29">
        <v>4.6114016226419547</v>
      </c>
      <c r="AN121" s="29">
        <v>4.6267081159140755</v>
      </c>
      <c r="AO121" s="29">
        <v>4.6400261623099892</v>
      </c>
      <c r="AP121" s="29">
        <v>4.6514819883561636</v>
      </c>
      <c r="AQ121" s="29">
        <v>4.6611994080269747</v>
      </c>
      <c r="AR121" s="29">
        <v>4.6693001153941678</v>
      </c>
      <c r="AS121" s="29">
        <v>4.6759034060683176</v>
      </c>
      <c r="AT121" s="29">
        <v>4.681123926159299</v>
      </c>
      <c r="AU121" s="29">
        <v>4.6850708846809193</v>
      </c>
      <c r="AV121" s="29">
        <v>4.6878481992255212</v>
      </c>
      <c r="AW121" s="29">
        <v>4.6895532329338865</v>
      </c>
      <c r="AX121" s="29">
        <v>4.6902765643974096</v>
      </c>
      <c r="AY121" s="29">
        <v>4.690102637850841</v>
      </c>
    </row>
    <row r="122" spans="1:51" x14ac:dyDescent="0.2">
      <c r="A122" s="125">
        <v>40009</v>
      </c>
      <c r="B122" s="29">
        <v>0.46926060540643938</v>
      </c>
      <c r="C122" s="29">
        <v>0.70959488819055061</v>
      </c>
      <c r="D122" s="29">
        <v>1.1534785307826325</v>
      </c>
      <c r="E122" s="29">
        <v>1.600507085293976</v>
      </c>
      <c r="F122" s="29">
        <v>1.9817221511377965</v>
      </c>
      <c r="G122" s="29">
        <v>2.2907633934664302</v>
      </c>
      <c r="H122" s="29">
        <v>2.5392140087066393</v>
      </c>
      <c r="I122" s="29">
        <v>2.7404977945365849</v>
      </c>
      <c r="J122" s="29">
        <v>2.9063022394877693</v>
      </c>
      <c r="K122" s="29">
        <v>3.0458936955278668</v>
      </c>
      <c r="L122" s="29">
        <v>3.1663879010665217</v>
      </c>
      <c r="M122" s="29">
        <v>3.2730453786637956</v>
      </c>
      <c r="N122" s="29">
        <v>3.369617470306558</v>
      </c>
      <c r="O122" s="29">
        <v>3.4587317417615178</v>
      </c>
      <c r="P122" s="29">
        <v>3.542152004830236</v>
      </c>
      <c r="Q122" s="29">
        <v>3.6210518460963237</v>
      </c>
      <c r="R122" s="29">
        <v>3.6961898328107847</v>
      </c>
      <c r="S122" s="29">
        <v>3.7680252954463995</v>
      </c>
      <c r="T122" s="29">
        <v>3.8368143219675725</v>
      </c>
      <c r="U122" s="29">
        <v>3.9026860465588258</v>
      </c>
      <c r="V122" s="29">
        <v>3.9656920748957467</v>
      </c>
      <c r="W122" s="29">
        <v>4.0258445338451709</v>
      </c>
      <c r="X122" s="29">
        <v>4.0831276067921971</v>
      </c>
      <c r="Y122" s="29">
        <v>4.1375087745223693</v>
      </c>
      <c r="Z122" s="29">
        <v>4.1889475815672954</v>
      </c>
      <c r="AA122" s="29">
        <v>4.2373921303539896</v>
      </c>
      <c r="AB122" s="29">
        <v>4.2827971151296405</v>
      </c>
      <c r="AC122" s="29">
        <v>4.3251459471665372</v>
      </c>
      <c r="AD122" s="29">
        <v>4.3644484789240705</v>
      </c>
      <c r="AE122" s="29">
        <v>4.4007365973165626</v>
      </c>
      <c r="AF122" s="29">
        <v>4.4340606697689244</v>
      </c>
      <c r="AG122" s="29">
        <v>4.4644868955802535</v>
      </c>
      <c r="AH122" s="29">
        <v>4.4920978521626793</v>
      </c>
      <c r="AI122" s="29">
        <v>4.5169932667710135</v>
      </c>
      <c r="AJ122" s="29">
        <v>4.539287889704676</v>
      </c>
      <c r="AK122" s="29">
        <v>4.5591094077752174</v>
      </c>
      <c r="AL122" s="29">
        <v>4.5765966912169613</v>
      </c>
      <c r="AM122" s="29">
        <v>4.5918964658196506</v>
      </c>
      <c r="AN122" s="29">
        <v>4.6051532167607414</v>
      </c>
      <c r="AO122" s="29">
        <v>4.6165049481212233</v>
      </c>
      <c r="AP122" s="29">
        <v>4.6260847145903297</v>
      </c>
      <c r="AQ122" s="29">
        <v>4.6340216779858379</v>
      </c>
      <c r="AR122" s="29">
        <v>4.6404415746782375</v>
      </c>
      <c r="AS122" s="29">
        <v>4.6454666527586062</v>
      </c>
      <c r="AT122" s="29">
        <v>4.6492138382500316</v>
      </c>
      <c r="AU122" s="29">
        <v>4.651794158770576</v>
      </c>
      <c r="AV122" s="29">
        <v>4.6533129306625929</v>
      </c>
      <c r="AW122" s="29">
        <v>4.6538684608415428</v>
      </c>
      <c r="AX122" s="29">
        <v>4.6535518126412079</v>
      </c>
      <c r="AY122" s="29">
        <v>4.652447499666752</v>
      </c>
    </row>
    <row r="123" spans="1:51" x14ac:dyDescent="0.2">
      <c r="A123" s="125">
        <v>40008</v>
      </c>
      <c r="B123" s="29">
        <v>0.466608961981828</v>
      </c>
      <c r="C123" s="29">
        <v>0.67688513183178167</v>
      </c>
      <c r="D123" s="29">
        <v>1.1007811678190473</v>
      </c>
      <c r="E123" s="29">
        <v>1.5397358202526432</v>
      </c>
      <c r="F123" s="29">
        <v>1.9188321176008809</v>
      </c>
      <c r="G123" s="29">
        <v>2.2283292298541557</v>
      </c>
      <c r="H123" s="29">
        <v>2.4782757425614741</v>
      </c>
      <c r="I123" s="29">
        <v>2.6813811334496269</v>
      </c>
      <c r="J123" s="29">
        <v>2.8489831464059479</v>
      </c>
      <c r="K123" s="29">
        <v>2.99017296777473</v>
      </c>
      <c r="L123" s="29">
        <v>3.1119859649494162</v>
      </c>
      <c r="M123" s="29">
        <v>3.2196609342262477</v>
      </c>
      <c r="N123" s="29">
        <v>3.3169601363162329</v>
      </c>
      <c r="O123" s="29">
        <v>3.4065391640810994</v>
      </c>
      <c r="P123" s="29">
        <v>3.4901939868893104</v>
      </c>
      <c r="Q123" s="29">
        <v>3.5691297154906292</v>
      </c>
      <c r="R123" s="29">
        <v>3.6441338476098757</v>
      </c>
      <c r="S123" s="29">
        <v>3.715691511818942</v>
      </c>
      <c r="T123" s="29">
        <v>3.7840794492357368</v>
      </c>
      <c r="U123" s="29">
        <v>3.8494421877533909</v>
      </c>
      <c r="V123" s="29">
        <v>3.9118430558726525</v>
      </c>
      <c r="W123" s="29">
        <v>3.9713038567119145</v>
      </c>
      <c r="X123" s="29">
        <v>4.0278170253569234</v>
      </c>
      <c r="Y123" s="29">
        <v>4.0813578343907917</v>
      </c>
      <c r="Z123" s="29">
        <v>4.1318945289339055</v>
      </c>
      <c r="AA123" s="29">
        <v>4.17938634920261</v>
      </c>
      <c r="AB123" s="29">
        <v>4.2238004675180907</v>
      </c>
      <c r="AC123" s="29">
        <v>4.2651323531785845</v>
      </c>
      <c r="AD123" s="29">
        <v>4.3034034298630353</v>
      </c>
      <c r="AE123" s="29">
        <v>4.3386567500556072</v>
      </c>
      <c r="AF123" s="29">
        <v>4.3709535065287239</v>
      </c>
      <c r="AG123" s="29">
        <v>4.400370362318073</v>
      </c>
      <c r="AH123" s="29">
        <v>4.4269991663455297</v>
      </c>
      <c r="AI123" s="29">
        <v>4.4509469708617413</v>
      </c>
      <c r="AJ123" s="29">
        <v>4.4723340917971637</v>
      </c>
      <c r="AK123" s="29">
        <v>4.4912922665859103</v>
      </c>
      <c r="AL123" s="29">
        <v>4.507963106121454</v>
      </c>
      <c r="AM123" s="29">
        <v>4.5224949506321774</v>
      </c>
      <c r="AN123" s="29">
        <v>4.5350328482532056</v>
      </c>
      <c r="AO123" s="29">
        <v>4.5457143878320796</v>
      </c>
      <c r="AP123" s="29">
        <v>4.5546715318696309</v>
      </c>
      <c r="AQ123" s="29">
        <v>4.5620318582256871</v>
      </c>
      <c r="AR123" s="29">
        <v>4.5679190888999761</v>
      </c>
      <c r="AS123" s="29">
        <v>4.5724531236008312</v>
      </c>
      <c r="AT123" s="29">
        <v>4.5757484488153732</v>
      </c>
      <c r="AU123" s="29">
        <v>4.5779136657270456</v>
      </c>
      <c r="AV123" s="29">
        <v>4.5790517216824087</v>
      </c>
      <c r="AW123" s="29">
        <v>4.5792587871693566</v>
      </c>
      <c r="AX123" s="29">
        <v>4.5786240783246246</v>
      </c>
      <c r="AY123" s="29">
        <v>4.5772305238385576</v>
      </c>
    </row>
    <row r="124" spans="1:51" x14ac:dyDescent="0.2">
      <c r="A124" s="125">
        <v>40007</v>
      </c>
      <c r="B124" s="29">
        <v>0.45229134115148861</v>
      </c>
      <c r="C124" s="29">
        <v>0.63074617043219805</v>
      </c>
      <c r="D124" s="29">
        <v>1.0380336376496997</v>
      </c>
      <c r="E124" s="29">
        <v>1.4720697092665094</v>
      </c>
      <c r="F124" s="29">
        <v>1.8506726276995482</v>
      </c>
      <c r="G124" s="29">
        <v>2.160973001227783</v>
      </c>
      <c r="H124" s="29">
        <v>2.4119967263917714</v>
      </c>
      <c r="I124" s="29">
        <v>2.6161693524260197</v>
      </c>
      <c r="J124" s="29">
        <v>2.7847640021213711</v>
      </c>
      <c r="K124" s="29">
        <v>2.9268550006444185</v>
      </c>
      <c r="L124" s="29">
        <v>3.0494721696727836</v>
      </c>
      <c r="M124" s="29">
        <v>3.1578544022385149</v>
      </c>
      <c r="N124" s="29">
        <v>3.2557635418245607</v>
      </c>
      <c r="O124" s="29">
        <v>3.3458511162156035</v>
      </c>
      <c r="P124" s="29">
        <v>3.4299036742960043</v>
      </c>
      <c r="Q124" s="29">
        <v>3.5091168555624885</v>
      </c>
      <c r="R124" s="29">
        <v>3.5842732930274908</v>
      </c>
      <c r="S124" s="29">
        <v>3.6558589735257687</v>
      </c>
      <c r="T124" s="29">
        <v>3.724158007359287</v>
      </c>
      <c r="U124" s="29">
        <v>3.7893260493269949</v>
      </c>
      <c r="V124" s="29">
        <v>3.8514392979610363</v>
      </c>
      <c r="W124" s="29">
        <v>3.9105328388957616</v>
      </c>
      <c r="X124" s="29">
        <v>3.9666126120922143</v>
      </c>
      <c r="Y124" s="29">
        <v>4.0196673842260289</v>
      </c>
      <c r="Z124" s="29">
        <v>4.069678965765414</v>
      </c>
      <c r="AA124" s="29">
        <v>4.1166212347425137</v>
      </c>
      <c r="AB124" s="29">
        <v>4.160476021593392</v>
      </c>
      <c r="AC124" s="29">
        <v>4.2012519994635955</v>
      </c>
      <c r="AD124" s="29">
        <v>4.2389824552969655</v>
      </c>
      <c r="AE124" s="29">
        <v>4.2737211877139991</v>
      </c>
      <c r="AF124" s="29">
        <v>4.3055391986768932</v>
      </c>
      <c r="AG124" s="29">
        <v>4.3345221010279804</v>
      </c>
      <c r="AH124" s="29">
        <v>4.3607691217593327</v>
      </c>
      <c r="AI124" s="29">
        <v>4.3843924457292918</v>
      </c>
      <c r="AJ124" s="29">
        <v>4.4055155055625939</v>
      </c>
      <c r="AK124" s="29">
        <v>4.4242714194619861</v>
      </c>
      <c r="AL124" s="29">
        <v>4.4408016779973831</v>
      </c>
      <c r="AM124" s="29">
        <v>4.4552531869835237</v>
      </c>
      <c r="AN124" s="29">
        <v>4.4677682342360949</v>
      </c>
      <c r="AO124" s="29">
        <v>4.4784803935263895</v>
      </c>
      <c r="AP124" s="29">
        <v>4.4875168151109488</v>
      </c>
      <c r="AQ124" s="29">
        <v>4.4949997357253784</v>
      </c>
      <c r="AR124" s="29">
        <v>4.5010470756653049</v>
      </c>
      <c r="AS124" s="29">
        <v>4.5057725878041772</v>
      </c>
      <c r="AT124" s="29">
        <v>4.5092845957357151</v>
      </c>
      <c r="AU124" s="29">
        <v>4.5116856654928492</v>
      </c>
      <c r="AV124" s="29">
        <v>4.5130728918634713</v>
      </c>
      <c r="AW124" s="29">
        <v>4.5135370440922715</v>
      </c>
      <c r="AX124" s="29">
        <v>4.5131624796160619</v>
      </c>
      <c r="AY124" s="29">
        <v>4.5120277607020114</v>
      </c>
    </row>
    <row r="125" spans="1:51" x14ac:dyDescent="0.2">
      <c r="A125" s="125">
        <v>40004</v>
      </c>
      <c r="B125" s="29">
        <v>0.45655509100164698</v>
      </c>
      <c r="C125" s="29">
        <v>0.6675317837778223</v>
      </c>
      <c r="D125" s="29">
        <v>1.0912742966998097</v>
      </c>
      <c r="E125" s="29">
        <v>1.5288282006327596</v>
      </c>
      <c r="F125" s="29">
        <v>1.9065232979023474</v>
      </c>
      <c r="G125" s="29">
        <v>2.2150887098290117</v>
      </c>
      <c r="H125" s="29">
        <v>2.4647039640918096</v>
      </c>
      <c r="I125" s="29">
        <v>2.6681038243730013</v>
      </c>
      <c r="J125" s="29">
        <v>2.8365757689520401</v>
      </c>
      <c r="K125" s="29">
        <v>2.9791146659434018</v>
      </c>
      <c r="L125" s="29">
        <v>3.1026493124884591</v>
      </c>
      <c r="M125" s="29">
        <v>3.2123216216426709</v>
      </c>
      <c r="N125" s="29">
        <v>3.311803835074858</v>
      </c>
      <c r="O125" s="29">
        <v>3.4036639310739756</v>
      </c>
      <c r="P125" s="29">
        <v>3.4896072293076599</v>
      </c>
      <c r="Q125" s="29">
        <v>3.5707520413119913</v>
      </c>
      <c r="R125" s="29">
        <v>3.6478121170217896</v>
      </c>
      <c r="S125" s="29">
        <v>3.7212144402293967</v>
      </c>
      <c r="T125" s="29">
        <v>3.791197516731367</v>
      </c>
      <c r="U125" s="29">
        <v>3.857882773158682</v>
      </c>
      <c r="V125" s="29">
        <v>3.9213219284808862</v>
      </c>
      <c r="W125" s="29">
        <v>3.981534780366637</v>
      </c>
      <c r="X125" s="29">
        <v>4.0385194822608197</v>
      </c>
      <c r="Y125" s="29">
        <v>4.0922638399189184</v>
      </c>
      <c r="Z125" s="29">
        <v>4.1427559039653978</v>
      </c>
      <c r="AA125" s="29">
        <v>4.1899841692633046</v>
      </c>
      <c r="AB125" s="29">
        <v>4.2339505202864656</v>
      </c>
      <c r="AC125" s="29">
        <v>4.2746850030721024</v>
      </c>
      <c r="AD125" s="29">
        <v>4.3122430229328543</v>
      </c>
      <c r="AE125" s="29">
        <v>4.3467011180943214</v>
      </c>
      <c r="AF125" s="29">
        <v>4.3781535511607146</v>
      </c>
      <c r="AG125" s="29">
        <v>4.4067095004001233</v>
      </c>
      <c r="AH125" s="29">
        <v>4.4324902912098452</v>
      </c>
      <c r="AI125" s="29">
        <v>4.4556270406756244</v>
      </c>
      <c r="AJ125" s="29">
        <v>4.4762591982054438</v>
      </c>
      <c r="AK125" s="29">
        <v>4.4945333882617211</v>
      </c>
      <c r="AL125" s="29">
        <v>4.5106024365588802</v>
      </c>
      <c r="AM125" s="29">
        <v>4.524622645877848</v>
      </c>
      <c r="AN125" s="29">
        <v>4.5367436118013087</v>
      </c>
      <c r="AO125" s="29">
        <v>4.5471041247661157</v>
      </c>
      <c r="AP125" s="29">
        <v>4.555834779264746</v>
      </c>
      <c r="AQ125" s="29">
        <v>4.5630597454067523</v>
      </c>
      <c r="AR125" s="29">
        <v>4.5688975441711195</v>
      </c>
      <c r="AS125" s="29">
        <v>4.5734613693062718</v>
      </c>
      <c r="AT125" s="29">
        <v>4.5768580400770515</v>
      </c>
      <c r="AU125" s="29">
        <v>4.5791878110055872</v>
      </c>
      <c r="AV125" s="29">
        <v>4.5805448155783921</v>
      </c>
      <c r="AW125" s="29">
        <v>4.581016608928449</v>
      </c>
      <c r="AX125" s="29">
        <v>4.5806842697229033</v>
      </c>
      <c r="AY125" s="29">
        <v>4.5796230283030477</v>
      </c>
    </row>
    <row r="126" spans="1:51" x14ac:dyDescent="0.2">
      <c r="A126" s="125">
        <v>40003</v>
      </c>
      <c r="B126" s="29">
        <v>0.47283166923001174</v>
      </c>
      <c r="C126" s="29">
        <v>0.70851756502464924</v>
      </c>
      <c r="D126" s="29">
        <v>1.147951614504962</v>
      </c>
      <c r="E126" s="29">
        <v>1.5903537876168155</v>
      </c>
      <c r="F126" s="29">
        <v>1.96751004657138</v>
      </c>
      <c r="G126" s="29">
        <v>2.2734703435925225</v>
      </c>
      <c r="H126" s="29">
        <v>2.5198455707275977</v>
      </c>
      <c r="I126" s="29">
        <v>2.7199995013396516</v>
      </c>
      <c r="J126" s="29">
        <v>2.8855022922286517</v>
      </c>
      <c r="K126" s="29">
        <v>3.0254700873693796</v>
      </c>
      <c r="L126" s="29">
        <v>3.1468712745947496</v>
      </c>
      <c r="M126" s="29">
        <v>3.254845905275614</v>
      </c>
      <c r="N126" s="29">
        <v>3.3530384590931424</v>
      </c>
      <c r="O126" s="29">
        <v>3.4439753210668713</v>
      </c>
      <c r="P126" s="29">
        <v>3.5293110061898223</v>
      </c>
      <c r="Q126" s="29">
        <v>3.6101083998972578</v>
      </c>
      <c r="R126" s="29">
        <v>3.6870274447507856</v>
      </c>
      <c r="S126" s="29">
        <v>3.760444351591234</v>
      </c>
      <c r="T126" s="29">
        <v>3.8305524445348085</v>
      </c>
      <c r="U126" s="29">
        <v>3.8974345918719573</v>
      </c>
      <c r="V126" s="29">
        <v>3.9611098143522758</v>
      </c>
      <c r="W126" s="29">
        <v>4.0215711226134188</v>
      </c>
      <c r="X126" s="29">
        <v>4.0787948422851041</v>
      </c>
      <c r="Y126" s="29">
        <v>4.1327514287504892</v>
      </c>
      <c r="Z126" s="29">
        <v>4.1834162359196005</v>
      </c>
      <c r="AA126" s="29">
        <v>4.2307688741638625</v>
      </c>
      <c r="AB126" s="29">
        <v>4.2748047496941268</v>
      </c>
      <c r="AC126" s="29">
        <v>4.3155492260469996</v>
      </c>
      <c r="AD126" s="29">
        <v>4.3530545840588291</v>
      </c>
      <c r="AE126" s="29">
        <v>4.3873955359624315</v>
      </c>
      <c r="AF126" s="29">
        <v>4.4186656074198982</v>
      </c>
      <c r="AG126" s="29">
        <v>4.4469741565947603</v>
      </c>
      <c r="AH126" s="29">
        <v>4.4724434128076611</v>
      </c>
      <c r="AI126" s="29">
        <v>4.4952059315286066</v>
      </c>
      <c r="AJ126" s="29">
        <v>4.5154030465791886</v>
      </c>
      <c r="AK126" s="29">
        <v>4.5331836509148085</v>
      </c>
      <c r="AL126" s="29">
        <v>4.5487031719451085</v>
      </c>
      <c r="AM126" s="29">
        <v>4.562120954303694</v>
      </c>
      <c r="AN126" s="29">
        <v>4.57359040579819</v>
      </c>
      <c r="AO126" s="29">
        <v>4.5832547794979464</v>
      </c>
      <c r="AP126" s="29">
        <v>4.5912495056342744</v>
      </c>
      <c r="AQ126" s="29">
        <v>4.5977038438773539</v>
      </c>
      <c r="AR126" s="29">
        <v>4.6027416281369673</v>
      </c>
      <c r="AS126" s="29">
        <v>4.6064815639060592</v>
      </c>
      <c r="AT126" s="29">
        <v>4.6090360933769432</v>
      </c>
      <c r="AU126" s="29">
        <v>4.61051112409986</v>
      </c>
      <c r="AV126" s="29">
        <v>4.6110064199119059</v>
      </c>
      <c r="AW126" s="29">
        <v>4.6106148694775397</v>
      </c>
      <c r="AX126" s="29">
        <v>4.6094224484344029</v>
      </c>
      <c r="AY126" s="29">
        <v>4.6075088837255986</v>
      </c>
    </row>
    <row r="127" spans="1:51" x14ac:dyDescent="0.2">
      <c r="A127" s="125">
        <v>40002</v>
      </c>
      <c r="B127" s="29">
        <v>0.46389051822378174</v>
      </c>
      <c r="C127" s="29">
        <v>0.6574196831081347</v>
      </c>
      <c r="D127" s="29">
        <v>1.0713459355744333</v>
      </c>
      <c r="E127" s="29">
        <v>1.5010367007733161</v>
      </c>
      <c r="F127" s="29">
        <v>1.8691807275276762</v>
      </c>
      <c r="G127" s="29">
        <v>2.1662062095193355</v>
      </c>
      <c r="H127" s="29">
        <v>2.4030248285930833</v>
      </c>
      <c r="I127" s="29">
        <v>2.5932575258986024</v>
      </c>
      <c r="J127" s="29">
        <v>2.7489689510241453</v>
      </c>
      <c r="K127" s="29">
        <v>2.879766891855466</v>
      </c>
      <c r="L127" s="29">
        <v>2.9930128984514837</v>
      </c>
      <c r="M127" s="29">
        <v>3.0941104300554447</v>
      </c>
      <c r="N127" s="29">
        <v>3.1868375875871617</v>
      </c>
      <c r="O127" s="29">
        <v>3.2737470026722724</v>
      </c>
      <c r="P127" s="29">
        <v>3.35642864090654</v>
      </c>
      <c r="Q127" s="29">
        <v>3.4358253102335716</v>
      </c>
      <c r="R127" s="29">
        <v>3.5124471254146608</v>
      </c>
      <c r="S127" s="29">
        <v>3.586504207549142</v>
      </c>
      <c r="T127" s="29">
        <v>3.6580235728714809</v>
      </c>
      <c r="U127" s="29">
        <v>3.7269292461988037</v>
      </c>
      <c r="V127" s="29">
        <v>3.7930947648730067</v>
      </c>
      <c r="W127" s="29">
        <v>3.8563878235305964</v>
      </c>
      <c r="X127" s="29">
        <v>3.9166768968122136</v>
      </c>
      <c r="Y127" s="29">
        <v>3.9738428443879896</v>
      </c>
      <c r="Z127" s="29">
        <v>4.0277923431106588</v>
      </c>
      <c r="AA127" s="29">
        <v>4.078454808718103</v>
      </c>
      <c r="AB127" s="29">
        <v>4.1257912072504661</v>
      </c>
      <c r="AC127" s="29">
        <v>4.1698059915266779</v>
      </c>
      <c r="AD127" s="29">
        <v>4.2105418325573094</v>
      </c>
      <c r="AE127" s="29">
        <v>4.2480732502282565</v>
      </c>
      <c r="AF127" s="29">
        <v>4.2825014763853657</v>
      </c>
      <c r="AG127" s="29">
        <v>4.3139500940964286</v>
      </c>
      <c r="AH127" s="29">
        <v>4.342559063138185</v>
      </c>
      <c r="AI127" s="29">
        <v>4.3684792751582586</v>
      </c>
      <c r="AJ127" s="29">
        <v>4.3918706486553543</v>
      </c>
      <c r="AK127" s="29">
        <v>4.4129008752362537</v>
      </c>
      <c r="AL127" s="29">
        <v>4.4317443652680923</v>
      </c>
      <c r="AM127" s="29">
        <v>4.4485790340177305</v>
      </c>
      <c r="AN127" s="29">
        <v>4.4635732795209426</v>
      </c>
      <c r="AO127" s="29">
        <v>4.4768802549947848</v>
      </c>
      <c r="AP127" s="29">
        <v>4.488640324517057</v>
      </c>
      <c r="AQ127" s="29">
        <v>4.4989830790557006</v>
      </c>
      <c r="AR127" s="29">
        <v>4.5080286076921832</v>
      </c>
      <c r="AS127" s="29">
        <v>4.515888025126519</v>
      </c>
      <c r="AT127" s="29">
        <v>4.522661478078291</v>
      </c>
      <c r="AU127" s="29">
        <v>4.5284376481606721</v>
      </c>
      <c r="AV127" s="29">
        <v>4.533295038997343</v>
      </c>
      <c r="AW127" s="29">
        <v>4.5373037343375513</v>
      </c>
      <c r="AX127" s="29">
        <v>4.5405266380559546</v>
      </c>
      <c r="AY127" s="29">
        <v>4.5430202063200751</v>
      </c>
    </row>
    <row r="128" spans="1:51" x14ac:dyDescent="0.2">
      <c r="A128" s="125">
        <v>40001</v>
      </c>
      <c r="B128" s="29">
        <v>0.48364063780941025</v>
      </c>
      <c r="C128" s="29">
        <v>0.71392932934607722</v>
      </c>
      <c r="D128" s="29">
        <v>1.1527061566476073</v>
      </c>
      <c r="E128" s="29">
        <v>1.5919599005541674</v>
      </c>
      <c r="F128" s="29">
        <v>1.961729739972385</v>
      </c>
      <c r="G128" s="29">
        <v>2.2565873212122751</v>
      </c>
      <c r="H128" s="29">
        <v>2.4892746008179283</v>
      </c>
      <c r="I128" s="29">
        <v>2.6743056105507481</v>
      </c>
      <c r="J128" s="29">
        <v>2.8242635528183402</v>
      </c>
      <c r="K128" s="29">
        <v>2.9491351026527597</v>
      </c>
      <c r="L128" s="29">
        <v>3.0565938126953216</v>
      </c>
      <c r="M128" s="29">
        <v>3.1523041824420392</v>
      </c>
      <c r="N128" s="29">
        <v>3.2402526916899848</v>
      </c>
      <c r="O128" s="29">
        <v>3.3231538484362337</v>
      </c>
      <c r="P128" s="29">
        <v>3.4027071237432458</v>
      </c>
      <c r="Q128" s="29">
        <v>3.4799092107610301</v>
      </c>
      <c r="R128" s="29">
        <v>3.5552648849501813</v>
      </c>
      <c r="S128" s="29">
        <v>3.6289276473434313</v>
      </c>
      <c r="T128" s="29">
        <v>3.7008260111265199</v>
      </c>
      <c r="U128" s="29">
        <v>3.7707650620779276</v>
      </c>
      <c r="V128" s="29">
        <v>3.8384934844409315</v>
      </c>
      <c r="W128" s="29">
        <v>3.9037606004479031</v>
      </c>
      <c r="X128" s="29">
        <v>3.9663234644893781</v>
      </c>
      <c r="Y128" s="29">
        <v>4.0259613407910306</v>
      </c>
      <c r="Z128" s="29">
        <v>4.0824934642912076</v>
      </c>
      <c r="AA128" s="29">
        <v>4.1357748323857511</v>
      </c>
      <c r="AB128" s="29">
        <v>4.185704234554068</v>
      </c>
      <c r="AC128" s="29">
        <v>4.2322358630061396</v>
      </c>
      <c r="AD128" s="29">
        <v>4.2753722598723112</v>
      </c>
      <c r="AE128" s="29">
        <v>4.3151562593783606</v>
      </c>
      <c r="AF128" s="29">
        <v>4.3516644891204388</v>
      </c>
      <c r="AG128" s="29">
        <v>4.3850019243896217</v>
      </c>
      <c r="AH128" s="29">
        <v>4.415295264216363</v>
      </c>
      <c r="AI128" s="29">
        <v>4.4426869716450907</v>
      </c>
      <c r="AJ128" s="29">
        <v>4.4673327043477338</v>
      </c>
      <c r="AK128" s="29">
        <v>4.4893994820207759</v>
      </c>
      <c r="AL128" s="29">
        <v>4.5090641472573463</v>
      </c>
      <c r="AM128" s="29">
        <v>4.526509704690878</v>
      </c>
      <c r="AN128" s="29">
        <v>4.5419115693205452</v>
      </c>
      <c r="AO128" s="29">
        <v>4.5554312327976971</v>
      </c>
      <c r="AP128" s="29">
        <v>4.5672182336569218</v>
      </c>
      <c r="AQ128" s="29">
        <v>4.5774119050078967</v>
      </c>
      <c r="AR128" s="29">
        <v>4.586142573308341</v>
      </c>
      <c r="AS128" s="29">
        <v>4.5935319624879751</v>
      </c>
      <c r="AT128" s="29">
        <v>4.5996907482054699</v>
      </c>
      <c r="AU128" s="29">
        <v>4.6047178141208782</v>
      </c>
      <c r="AV128" s="29">
        <v>4.6087015522464041</v>
      </c>
      <c r="AW128" s="29">
        <v>4.6117216113121975</v>
      </c>
      <c r="AX128" s="29">
        <v>4.6138501509450078</v>
      </c>
      <c r="AY128" s="29">
        <v>4.6151526043358482</v>
      </c>
    </row>
    <row r="129" spans="1:51" x14ac:dyDescent="0.2">
      <c r="A129" s="125">
        <v>40000</v>
      </c>
      <c r="B129" s="29">
        <v>0.48406269119275569</v>
      </c>
      <c r="C129" s="29">
        <v>0.72244769418018517</v>
      </c>
      <c r="D129" s="29">
        <v>1.1658565214318981</v>
      </c>
      <c r="E129" s="29">
        <v>1.6072217615721369</v>
      </c>
      <c r="F129" s="29">
        <v>1.9771613298044421</v>
      </c>
      <c r="G129" s="29">
        <v>2.2705159997576261</v>
      </c>
      <c r="H129" s="29">
        <v>2.5003381632215462</v>
      </c>
      <c r="I129" s="29">
        <v>2.6814732473446417</v>
      </c>
      <c r="J129" s="29">
        <v>2.8268155270963913</v>
      </c>
      <c r="K129" s="29">
        <v>2.9466516468704262</v>
      </c>
      <c r="L129" s="29">
        <v>3.0489347983634087</v>
      </c>
      <c r="M129" s="29">
        <v>3.139581228502649</v>
      </c>
      <c r="N129" s="29">
        <v>3.2227959363444043</v>
      </c>
      <c r="O129" s="29">
        <v>3.3014805942721077</v>
      </c>
      <c r="P129" s="29">
        <v>3.3774815594876206</v>
      </c>
      <c r="Q129" s="29">
        <v>3.4518958178546595</v>
      </c>
      <c r="R129" s="29">
        <v>3.5252764160937393</v>
      </c>
      <c r="S129" s="29">
        <v>3.5977792506234092</v>
      </c>
      <c r="T129" s="29">
        <v>3.669293658938205</v>
      </c>
      <c r="U129" s="29">
        <v>3.739559258468014</v>
      </c>
      <c r="V129" s="29">
        <v>3.8082441705621557</v>
      </c>
      <c r="W129" s="29">
        <v>3.8750112530844247</v>
      </c>
      <c r="X129" s="29">
        <v>3.9395275610276914</v>
      </c>
      <c r="Y129" s="29">
        <v>4.0014826649305428</v>
      </c>
      <c r="Z129" s="29">
        <v>4.060610895322057</v>
      </c>
      <c r="AA129" s="29">
        <v>4.1166866660038588</v>
      </c>
      <c r="AB129" s="29">
        <v>4.1695350567495586</v>
      </c>
      <c r="AC129" s="29">
        <v>4.2190471819015185</v>
      </c>
      <c r="AD129" s="29">
        <v>4.2651719935189654</v>
      </c>
      <c r="AE129" s="29">
        <v>4.3079066424836148</v>
      </c>
      <c r="AF129" s="29">
        <v>4.3472887044960364</v>
      </c>
      <c r="AG129" s="29">
        <v>4.3833897966891664</v>
      </c>
      <c r="AH129" s="29">
        <v>4.416309460603963</v>
      </c>
      <c r="AI129" s="29">
        <v>4.4461699031770916</v>
      </c>
      <c r="AJ129" s="29">
        <v>4.4731126245357791</v>
      </c>
      <c r="AK129" s="29">
        <v>4.4972957383797869</v>
      </c>
      <c r="AL129" s="29">
        <v>4.5188917233669494</v>
      </c>
      <c r="AM129" s="29">
        <v>4.538083110395597</v>
      </c>
      <c r="AN129" s="29">
        <v>4.5550477474342834</v>
      </c>
      <c r="AO129" s="29">
        <v>4.569951699967354</v>
      </c>
      <c r="AP129" s="29">
        <v>4.5829507591116041</v>
      </c>
      <c r="AQ129" s="29">
        <v>4.5941918894580818</v>
      </c>
      <c r="AR129" s="29">
        <v>4.603814263655746</v>
      </c>
      <c r="AS129" s="29">
        <v>4.6119494748343994</v>
      </c>
      <c r="AT129" s="29">
        <v>4.6187186300601342</v>
      </c>
      <c r="AU129" s="29">
        <v>4.624231321000468</v>
      </c>
      <c r="AV129" s="29">
        <v>4.6285868049712571</v>
      </c>
      <c r="AW129" s="29">
        <v>4.6318753232355006</v>
      </c>
      <c r="AX129" s="29">
        <v>4.6341791561645964</v>
      </c>
      <c r="AY129" s="29">
        <v>4.6355734245690945</v>
      </c>
    </row>
    <row r="130" spans="1:51" x14ac:dyDescent="0.2">
      <c r="A130" s="125">
        <v>39997</v>
      </c>
      <c r="B130" s="29">
        <v>0.50544517381912479</v>
      </c>
      <c r="C130" s="29">
        <v>0.76504566198299273</v>
      </c>
      <c r="D130" s="29">
        <v>1.2169121168663388</v>
      </c>
      <c r="E130" s="29">
        <v>1.6598043053082041</v>
      </c>
      <c r="F130" s="29">
        <v>2.0291826784385916</v>
      </c>
      <c r="G130" s="29">
        <v>2.3217274247312862</v>
      </c>
      <c r="H130" s="29">
        <v>2.5510498084403523</v>
      </c>
      <c r="I130" s="29">
        <v>2.7321149881265594</v>
      </c>
      <c r="J130" s="29">
        <v>2.8777596225346223</v>
      </c>
      <c r="K130" s="29">
        <v>2.9981672704407831</v>
      </c>
      <c r="L130" s="29">
        <v>3.1011873431658472</v>
      </c>
      <c r="M130" s="29">
        <v>3.1926486615050718</v>
      </c>
      <c r="N130" s="29">
        <v>3.2766882268066437</v>
      </c>
      <c r="O130" s="29">
        <v>3.3561558283607726</v>
      </c>
      <c r="P130" s="29">
        <v>3.4328605133185155</v>
      </c>
      <c r="Q130" s="29">
        <v>3.5078737392246935</v>
      </c>
      <c r="R130" s="29">
        <v>3.5817319752988066</v>
      </c>
      <c r="S130" s="29">
        <v>3.6545805818123176</v>
      </c>
      <c r="T130" s="29">
        <v>3.7263029438792614</v>
      </c>
      <c r="U130" s="29">
        <v>3.7966384910470361</v>
      </c>
      <c r="V130" s="29">
        <v>3.8652588849060332</v>
      </c>
      <c r="W130" s="29">
        <v>3.9318322701857995</v>
      </c>
      <c r="X130" s="29">
        <v>3.996032236588162</v>
      </c>
      <c r="Y130" s="29">
        <v>4.0575551822792937</v>
      </c>
      <c r="Z130" s="29">
        <v>4.1161423720449903</v>
      </c>
      <c r="AA130" s="29">
        <v>4.1715782727929342</v>
      </c>
      <c r="AB130" s="29">
        <v>4.2237007640405766</v>
      </c>
      <c r="AC130" s="29">
        <v>4.2724140788966221</v>
      </c>
      <c r="AD130" s="29">
        <v>4.3176803312852359</v>
      </c>
      <c r="AE130" s="29">
        <v>4.3595098699135955</v>
      </c>
      <c r="AF130" s="29">
        <v>4.3979534984681621</v>
      </c>
      <c r="AG130" s="29">
        <v>4.4330960352557209</v>
      </c>
      <c r="AH130" s="29">
        <v>4.465049422868745</v>
      </c>
      <c r="AI130" s="29">
        <v>4.4939466279733118</v>
      </c>
      <c r="AJ130" s="29">
        <v>4.5199383881292992</v>
      </c>
      <c r="AK130" s="29">
        <v>4.5431907435920449</v>
      </c>
      <c r="AL130" s="29">
        <v>4.5638829661635025</v>
      </c>
      <c r="AM130" s="29">
        <v>4.5822034436443495</v>
      </c>
      <c r="AN130" s="29">
        <v>4.5983351439343192</v>
      </c>
      <c r="AO130" s="29">
        <v>4.6124485166189562</v>
      </c>
      <c r="AP130" s="29">
        <v>4.6247028415400822</v>
      </c>
      <c r="AQ130" s="29">
        <v>4.6352476451167615</v>
      </c>
      <c r="AR130" s="29">
        <v>4.6442238371313964</v>
      </c>
      <c r="AS130" s="29">
        <v>4.6517639804925217</v>
      </c>
      <c r="AT130" s="29">
        <v>4.6579892111846357</v>
      </c>
      <c r="AU130" s="29">
        <v>4.6630081335709095</v>
      </c>
      <c r="AV130" s="29">
        <v>4.6669181495762295</v>
      </c>
      <c r="AW130" s="29">
        <v>4.6698071379593822</v>
      </c>
      <c r="AX130" s="29">
        <v>4.6717547159026847</v>
      </c>
      <c r="AY130" s="29">
        <v>4.6728330766386827</v>
      </c>
    </row>
    <row r="131" spans="1:51" x14ac:dyDescent="0.2">
      <c r="A131" s="125">
        <v>39996</v>
      </c>
      <c r="B131" s="29">
        <v>0.53259768934038032</v>
      </c>
      <c r="C131" s="29">
        <v>0.79487794723677108</v>
      </c>
      <c r="D131" s="29">
        <v>1.2470866958629547</v>
      </c>
      <c r="E131" s="29">
        <v>1.6886023134787216</v>
      </c>
      <c r="F131" s="29">
        <v>2.0561705806226813</v>
      </c>
      <c r="G131" s="29">
        <v>2.3469694446962324</v>
      </c>
      <c r="H131" s="29">
        <v>2.5747560478001761</v>
      </c>
      <c r="I131" s="29">
        <v>2.7545240658355103</v>
      </c>
      <c r="J131" s="29">
        <v>2.8990620058628109</v>
      </c>
      <c r="K131" s="29">
        <v>3.0184815916015526</v>
      </c>
      <c r="L131" s="29">
        <v>3.120569388632485</v>
      </c>
      <c r="M131" s="29">
        <v>3.2111163604019093</v>
      </c>
      <c r="N131" s="29">
        <v>3.2942527113734319</v>
      </c>
      <c r="O131" s="29">
        <v>3.3728466920940017</v>
      </c>
      <c r="P131" s="29">
        <v>3.4487373338056004</v>
      </c>
      <c r="Q131" s="29">
        <v>3.5230230357426007</v>
      </c>
      <c r="R131" s="29">
        <v>3.5962549057600421</v>
      </c>
      <c r="S131" s="29">
        <v>3.6685803195376261</v>
      </c>
      <c r="T131" s="29">
        <v>3.7398706072933221</v>
      </c>
      <c r="U131" s="29">
        <v>3.8098433004883843</v>
      </c>
      <c r="V131" s="29">
        <v>3.8781440552804956</v>
      </c>
      <c r="W131" s="29">
        <v>3.9444176866858673</v>
      </c>
      <c r="X131" s="29">
        <v>4.0083178190236701</v>
      </c>
      <c r="Y131" s="29">
        <v>4.0695256959971475</v>
      </c>
      <c r="Z131" s="29">
        <v>4.1277752145626465</v>
      </c>
      <c r="AA131" s="29">
        <v>4.1828494426225085</v>
      </c>
      <c r="AB131" s="29">
        <v>4.2345877454569143</v>
      </c>
      <c r="AC131" s="29">
        <v>4.2828970557896664</v>
      </c>
      <c r="AD131" s="29">
        <v>4.3277431681328489</v>
      </c>
      <c r="AE131" s="29">
        <v>4.3691409295900074</v>
      </c>
      <c r="AF131" s="29">
        <v>4.4071463281478405</v>
      </c>
      <c r="AG131" s="29">
        <v>4.4418499128512066</v>
      </c>
      <c r="AH131" s="29">
        <v>4.4733692338908622</v>
      </c>
      <c r="AI131" s="29">
        <v>4.5018419448247382</v>
      </c>
      <c r="AJ131" s="29">
        <v>4.5274225685932956</v>
      </c>
      <c r="AK131" s="29">
        <v>4.5502801545039047</v>
      </c>
      <c r="AL131" s="29">
        <v>4.5705963127921159</v>
      </c>
      <c r="AM131" s="29">
        <v>4.5885613010005315</v>
      </c>
      <c r="AN131" s="29">
        <v>4.6043596347783158</v>
      </c>
      <c r="AO131" s="29">
        <v>4.6181627925605451</v>
      </c>
      <c r="AP131" s="29">
        <v>4.6301305798151571</v>
      </c>
      <c r="AQ131" s="29">
        <v>4.6404125977410446</v>
      </c>
      <c r="AR131" s="29">
        <v>4.6491494326008569</v>
      </c>
      <c r="AS131" s="29">
        <v>4.6564730052636376</v>
      </c>
      <c r="AT131" s="29">
        <v>4.6625035557822976</v>
      </c>
      <c r="AU131" s="29">
        <v>4.6673484981669722</v>
      </c>
      <c r="AV131" s="29">
        <v>4.671103790949596</v>
      </c>
      <c r="AW131" s="29">
        <v>4.6738557724415237</v>
      </c>
      <c r="AX131" s="29">
        <v>4.675682518864023</v>
      </c>
      <c r="AY131" s="29">
        <v>4.6766546863692344</v>
      </c>
    </row>
    <row r="132" spans="1:51" x14ac:dyDescent="0.2">
      <c r="A132" s="125">
        <v>39995</v>
      </c>
      <c r="B132" s="29">
        <v>0.56087886370177809</v>
      </c>
      <c r="C132" s="29">
        <v>0.84493517304418331</v>
      </c>
      <c r="D132" s="29">
        <v>1.3125910608100972</v>
      </c>
      <c r="E132" s="29">
        <v>1.7594113225141879</v>
      </c>
      <c r="F132" s="29">
        <v>2.1272006127141272</v>
      </c>
      <c r="G132" s="29">
        <v>2.4155575975167172</v>
      </c>
      <c r="H132" s="29">
        <v>2.6391229701602521</v>
      </c>
      <c r="I132" s="29">
        <v>2.8134568414668992</v>
      </c>
      <c r="J132" s="29">
        <v>2.95176903102056</v>
      </c>
      <c r="K132" s="29">
        <v>3.0645244398067253</v>
      </c>
      <c r="L132" s="29">
        <v>3.1598353573443401</v>
      </c>
      <c r="M132" s="29">
        <v>3.2437820976198442</v>
      </c>
      <c r="N132" s="29">
        <v>3.3207213232771258</v>
      </c>
      <c r="O132" s="29">
        <v>3.3936847120283331</v>
      </c>
      <c r="P132" s="29">
        <v>3.4646058411157097</v>
      </c>
      <c r="Q132" s="29">
        <v>3.5346245910287446</v>
      </c>
      <c r="R132" s="29">
        <v>3.6042946946833347</v>
      </c>
      <c r="S132" s="29">
        <v>3.6737393919798222</v>
      </c>
      <c r="T132" s="29">
        <v>3.7427922494577448</v>
      </c>
      <c r="U132" s="29">
        <v>3.8111281496347855</v>
      </c>
      <c r="V132" s="29">
        <v>3.8783466913682667</v>
      </c>
      <c r="W132" s="29">
        <v>3.9440438389480206</v>
      </c>
      <c r="X132" s="29">
        <v>4.0078222376645147</v>
      </c>
      <c r="Y132" s="29">
        <v>4.0693101144635451</v>
      </c>
      <c r="Z132" s="29">
        <v>4.1281863605534834</v>
      </c>
      <c r="AA132" s="29">
        <v>4.1841764186304289</v>
      </c>
      <c r="AB132" s="29">
        <v>4.2370623628098762</v>
      </c>
      <c r="AC132" s="29">
        <v>4.2866988408237132</v>
      </c>
      <c r="AD132" s="29">
        <v>4.3330042175409451</v>
      </c>
      <c r="AE132" s="29">
        <v>4.3759499569757496</v>
      </c>
      <c r="AF132" s="29">
        <v>4.4155520579091982</v>
      </c>
      <c r="AG132" s="29">
        <v>4.4518640601256738</v>
      </c>
      <c r="AH132" s="29">
        <v>4.4849708072511572</v>
      </c>
      <c r="AI132" s="29">
        <v>4.5149831431966545</v>
      </c>
      <c r="AJ132" s="29">
        <v>4.5420341099399604</v>
      </c>
      <c r="AK132" s="29">
        <v>4.5662758644477792</v>
      </c>
      <c r="AL132" s="29">
        <v>4.5878770934132662</v>
      </c>
      <c r="AM132" s="29">
        <v>4.6070186448681056</v>
      </c>
      <c r="AN132" s="29">
        <v>4.6238788995411779</v>
      </c>
      <c r="AO132" s="29">
        <v>4.6386260735435609</v>
      </c>
      <c r="AP132" s="29">
        <v>4.6514190784512408</v>
      </c>
      <c r="AQ132" s="29">
        <v>4.6624086180135507</v>
      </c>
      <c r="AR132" s="29">
        <v>4.6717381413754913</v>
      </c>
      <c r="AS132" s="29">
        <v>4.6795439733863198</v>
      </c>
      <c r="AT132" s="29">
        <v>4.6859519560191973</v>
      </c>
      <c r="AU132" s="29">
        <v>4.6910760381272407</v>
      </c>
      <c r="AV132" s="29">
        <v>4.6950194640312217</v>
      </c>
      <c r="AW132" s="29">
        <v>4.6978761120028834</v>
      </c>
      <c r="AX132" s="29">
        <v>4.699731582588524</v>
      </c>
      <c r="AY132" s="29">
        <v>4.7006640320611179</v>
      </c>
    </row>
    <row r="133" spans="1:51" x14ac:dyDescent="0.2">
      <c r="A133" s="125">
        <v>39994</v>
      </c>
      <c r="B133" s="29">
        <v>0.57175423167316863</v>
      </c>
      <c r="C133" s="29">
        <v>0.8326191353939506</v>
      </c>
      <c r="D133" s="29">
        <v>1.2838741355244185</v>
      </c>
      <c r="E133" s="29">
        <v>1.7212528108422931</v>
      </c>
      <c r="F133" s="29">
        <v>2.0812494833533122</v>
      </c>
      <c r="G133" s="29">
        <v>2.3611403514425855</v>
      </c>
      <c r="H133" s="29">
        <v>2.5752989665304051</v>
      </c>
      <c r="I133" s="29">
        <v>2.7397051907879324</v>
      </c>
      <c r="J133" s="29">
        <v>2.868148404744618</v>
      </c>
      <c r="K133" s="29">
        <v>2.9716561809762134</v>
      </c>
      <c r="L133" s="29">
        <v>3.0588362702082161</v>
      </c>
      <c r="M133" s="29">
        <v>3.1361382296833273</v>
      </c>
      <c r="N133" s="29">
        <v>3.2081188356750903</v>
      </c>
      <c r="O133" s="29">
        <v>3.2778560038963769</v>
      </c>
      <c r="P133" s="29">
        <v>3.3471898457335678</v>
      </c>
      <c r="Q133" s="29">
        <v>3.4170817167864556</v>
      </c>
      <c r="R133" s="29">
        <v>3.4878622470929916</v>
      </c>
      <c r="S133" s="29">
        <v>3.5594069204970733</v>
      </c>
      <c r="T133" s="29">
        <v>3.6313032669307881</v>
      </c>
      <c r="U133" s="29">
        <v>3.7029986839600646</v>
      </c>
      <c r="V133" s="29">
        <v>3.7738912191460292</v>
      </c>
      <c r="W133" s="29">
        <v>3.8434103946929365</v>
      </c>
      <c r="X133" s="29">
        <v>3.9110225534360934</v>
      </c>
      <c r="Y133" s="29">
        <v>3.9762470715632072</v>
      </c>
      <c r="Z133" s="29">
        <v>4.0386819593267562</v>
      </c>
      <c r="AA133" s="29">
        <v>4.0979967595378461</v>
      </c>
      <c r="AB133" s="29">
        <v>4.1539372901677254</v>
      </c>
      <c r="AC133" s="29">
        <v>4.2063360208947858</v>
      </c>
      <c r="AD133" s="29">
        <v>4.2551005426228388</v>
      </c>
      <c r="AE133" s="29">
        <v>4.3002010488683462</v>
      </c>
      <c r="AF133" s="29">
        <v>4.3416602385648266</v>
      </c>
      <c r="AG133" s="29">
        <v>4.3795449662883028</v>
      </c>
      <c r="AH133" s="29">
        <v>4.4139572378906342</v>
      </c>
      <c r="AI133" s="29">
        <v>4.4450260558910841</v>
      </c>
      <c r="AJ133" s="29">
        <v>4.4729031824124688</v>
      </c>
      <c r="AK133" s="29">
        <v>4.497759978059479</v>
      </c>
      <c r="AL133" s="29">
        <v>4.5197847513231935</v>
      </c>
      <c r="AM133" s="29">
        <v>4.5391781419381134</v>
      </c>
      <c r="AN133" s="29">
        <v>4.5561371142865772</v>
      </c>
      <c r="AO133" s="29">
        <v>4.5708464948615752</v>
      </c>
      <c r="AP133" s="29">
        <v>4.5834801467218549</v>
      </c>
      <c r="AQ133" s="29">
        <v>4.5942023403920951</v>
      </c>
      <c r="AR133" s="29">
        <v>4.6031688716590731</v>
      </c>
      <c r="AS133" s="29">
        <v>4.6105273062019636</v>
      </c>
      <c r="AT133" s="29">
        <v>4.6164135365364949</v>
      </c>
      <c r="AU133" s="29">
        <v>4.6209503415841588</v>
      </c>
      <c r="AV133" s="29">
        <v>4.6242487325961745</v>
      </c>
      <c r="AW133" s="29">
        <v>4.62640962148265</v>
      </c>
      <c r="AX133" s="29">
        <v>4.6275251171639109</v>
      </c>
      <c r="AY133" s="29">
        <v>4.6276794174779159</v>
      </c>
    </row>
    <row r="134" spans="1:51" x14ac:dyDescent="0.2">
      <c r="A134" s="125">
        <v>39993</v>
      </c>
      <c r="B134" s="29">
        <v>0.54279297139699811</v>
      </c>
      <c r="C134" s="29">
        <v>0.75830649651588622</v>
      </c>
      <c r="D134" s="29">
        <v>1.1822619989787524</v>
      </c>
      <c r="E134" s="29">
        <v>1.6117157850073209</v>
      </c>
      <c r="F134" s="29">
        <v>1.9723484751418336</v>
      </c>
      <c r="G134" s="29">
        <v>2.2556980993624411</v>
      </c>
      <c r="H134" s="29">
        <v>2.4738707933209048</v>
      </c>
      <c r="I134" s="29">
        <v>2.6420061772976662</v>
      </c>
      <c r="J134" s="29">
        <v>2.7736316997267729</v>
      </c>
      <c r="K134" s="29">
        <v>2.8797553569258678</v>
      </c>
      <c r="L134" s="29">
        <v>2.9690725787765135</v>
      </c>
      <c r="M134" s="29">
        <v>3.0481516755256592</v>
      </c>
      <c r="N134" s="29">
        <v>3.1216549528421931</v>
      </c>
      <c r="O134" s="29">
        <v>3.1927445379150834</v>
      </c>
      <c r="P134" s="29">
        <v>3.2633197544271426</v>
      </c>
      <c r="Q134" s="29">
        <v>3.3343837491282788</v>
      </c>
      <c r="R134" s="29">
        <v>3.4062965809272665</v>
      </c>
      <c r="S134" s="29">
        <v>3.478953950919399</v>
      </c>
      <c r="T134" s="29">
        <v>3.5519576314715979</v>
      </c>
      <c r="U134" s="29">
        <v>3.6247676387354248</v>
      </c>
      <c r="V134" s="29">
        <v>3.6967931453825806</v>
      </c>
      <c r="W134" s="29">
        <v>3.7674730178968714</v>
      </c>
      <c r="X134" s="29">
        <v>3.8362815029766169</v>
      </c>
      <c r="Y134" s="29">
        <v>3.9027430804213945</v>
      </c>
      <c r="Z134" s="29">
        <v>3.9664564062474765</v>
      </c>
      <c r="AA134" s="29">
        <v>4.0270871430026283</v>
      </c>
      <c r="AB134" s="29">
        <v>4.0843744104239157</v>
      </c>
      <c r="AC134" s="29">
        <v>4.1381438371125912</v>
      </c>
      <c r="AD134" s="29">
        <v>4.1882964213651315</v>
      </c>
      <c r="AE134" s="29">
        <v>4.2347959715148908</v>
      </c>
      <c r="AF134" s="29">
        <v>4.2776589752810068</v>
      </c>
      <c r="AG134" s="29">
        <v>4.3169462467266317</v>
      </c>
      <c r="AH134" s="29">
        <v>4.3527542414465037</v>
      </c>
      <c r="AI134" s="29">
        <v>4.3852072451684601</v>
      </c>
      <c r="AJ134" s="29">
        <v>4.4144530656715295</v>
      </c>
      <c r="AK134" s="29">
        <v>4.4406597657681601</v>
      </c>
      <c r="AL134" s="29">
        <v>4.4640129241233666</v>
      </c>
      <c r="AM134" s="29">
        <v>4.4847108890543987</v>
      </c>
      <c r="AN134" s="29">
        <v>4.5029481712867989</v>
      </c>
      <c r="AO134" s="29">
        <v>4.5189065958538759</v>
      </c>
      <c r="AP134" s="29">
        <v>4.5327567809728029</v>
      </c>
      <c r="AQ134" s="29">
        <v>4.54465970609417</v>
      </c>
      <c r="AR134" s="29">
        <v>4.5547678430896257</v>
      </c>
      <c r="AS134" s="29">
        <v>4.5632254042496436</v>
      </c>
      <c r="AT134" s="29">
        <v>4.5701648373358319</v>
      </c>
      <c r="AU134" s="29">
        <v>4.575705321526681</v>
      </c>
      <c r="AV134" s="29">
        <v>4.5799541739925864</v>
      </c>
      <c r="AW134" s="29">
        <v>4.583008829694986</v>
      </c>
      <c r="AX134" s="29">
        <v>4.5849583021474691</v>
      </c>
      <c r="AY134" s="29">
        <v>4.5858840457024961</v>
      </c>
    </row>
    <row r="135" spans="1:51" x14ac:dyDescent="0.2">
      <c r="A135" s="125">
        <v>39990</v>
      </c>
      <c r="B135" s="29">
        <v>0.51551215347338453</v>
      </c>
      <c r="C135" s="29">
        <v>0.70124809240082198</v>
      </c>
      <c r="D135" s="29">
        <v>1.1011400342239119</v>
      </c>
      <c r="E135" s="29">
        <v>1.5221241367070302</v>
      </c>
      <c r="F135" s="29">
        <v>1.8847460689604205</v>
      </c>
      <c r="G135" s="29">
        <v>2.1764001928244947</v>
      </c>
      <c r="H135" s="29">
        <v>2.4066839216128195</v>
      </c>
      <c r="I135" s="29">
        <v>2.5891404517873675</v>
      </c>
      <c r="J135" s="29">
        <v>2.7362257297007533</v>
      </c>
      <c r="K135" s="29">
        <v>2.8581812214859359</v>
      </c>
      <c r="L135" s="29">
        <v>2.963124937981799</v>
      </c>
      <c r="M135" s="29">
        <v>3.0571909360955147</v>
      </c>
      <c r="N135" s="29">
        <v>3.1447102659024657</v>
      </c>
      <c r="O135" s="29">
        <v>3.2285850396250164</v>
      </c>
      <c r="P135" s="29">
        <v>3.3105202964682858</v>
      </c>
      <c r="Q135" s="29">
        <v>3.391398121484599</v>
      </c>
      <c r="R135" s="29">
        <v>3.4715373553731035</v>
      </c>
      <c r="S135" s="29">
        <v>3.5508620337374355</v>
      </c>
      <c r="T135" s="29">
        <v>3.6290652556046545</v>
      </c>
      <c r="U135" s="29">
        <v>3.7057396790711437</v>
      </c>
      <c r="V135" s="29">
        <v>3.7804490523463867</v>
      </c>
      <c r="W135" s="29">
        <v>3.85279213780142</v>
      </c>
      <c r="X135" s="29">
        <v>3.9224051504567492</v>
      </c>
      <c r="Y135" s="29">
        <v>3.9889691114100967</v>
      </c>
      <c r="Z135" s="29">
        <v>4.0522244103977343</v>
      </c>
      <c r="AA135" s="29">
        <v>4.1119649028313914</v>
      </c>
      <c r="AB135" s="29">
        <v>4.1680433471775187</v>
      </c>
      <c r="AC135" s="29">
        <v>4.2203820715334741</v>
      </c>
      <c r="AD135" s="29">
        <v>4.2689640782157969</v>
      </c>
      <c r="AE135" s="29">
        <v>4.3138229331682991</v>
      </c>
      <c r="AF135" s="29">
        <v>4.3550346105382918</v>
      </c>
      <c r="AG135" s="29">
        <v>4.3927106535343725</v>
      </c>
      <c r="AH135" s="29">
        <v>4.4269892860900208</v>
      </c>
      <c r="AI135" s="29">
        <v>4.4580268669255805</v>
      </c>
      <c r="AJ135" s="29">
        <v>4.4859946922466349</v>
      </c>
      <c r="AK135" s="29">
        <v>4.5110769209545509</v>
      </c>
      <c r="AL135" s="29">
        <v>4.5334688346586107</v>
      </c>
      <c r="AM135" s="29">
        <v>4.5533730016585663</v>
      </c>
      <c r="AN135" s="29">
        <v>4.5709835850387268</v>
      </c>
      <c r="AO135" s="29">
        <v>4.5864781825319643</v>
      </c>
      <c r="AP135" s="29">
        <v>4.6000203692725234</v>
      </c>
      <c r="AQ135" s="29">
        <v>4.6117619839327215</v>
      </c>
      <c r="AR135" s="29">
        <v>4.6218445224927445</v>
      </c>
      <c r="AS135" s="29">
        <v>4.630399686530156</v>
      </c>
      <c r="AT135" s="29">
        <v>4.6375465575320636</v>
      </c>
      <c r="AU135" s="29">
        <v>4.6433904764281477</v>
      </c>
      <c r="AV135" s="29">
        <v>4.6480246247345969</v>
      </c>
      <c r="AW135" s="29">
        <v>4.6515327221338314</v>
      </c>
      <c r="AX135" s="29">
        <v>4.6539908723101489</v>
      </c>
      <c r="AY135" s="29">
        <v>4.655468364506941</v>
      </c>
    </row>
    <row r="136" spans="1:51" x14ac:dyDescent="0.2">
      <c r="A136" s="125">
        <v>39989</v>
      </c>
      <c r="B136" s="29">
        <v>0.53406918270230797</v>
      </c>
      <c r="C136" s="29">
        <v>0.69409958518225812</v>
      </c>
      <c r="D136" s="29">
        <v>1.0815556290616362</v>
      </c>
      <c r="E136" s="29">
        <v>1.4929177637638846</v>
      </c>
      <c r="F136" s="29">
        <v>1.8466582165626029</v>
      </c>
      <c r="G136" s="29">
        <v>2.129372673217012</v>
      </c>
      <c r="H136" s="29">
        <v>2.3507532058766007</v>
      </c>
      <c r="I136" s="29">
        <v>2.524763682282317</v>
      </c>
      <c r="J136" s="29">
        <v>2.6643881410327874</v>
      </c>
      <c r="K136" s="29">
        <v>2.7803923079471082</v>
      </c>
      <c r="L136" s="29">
        <v>2.881334454628099</v>
      </c>
      <c r="M136" s="29">
        <v>2.9736418636960935</v>
      </c>
      <c r="N136" s="29">
        <v>3.0617366958812786</v>
      </c>
      <c r="O136" s="29">
        <v>3.1484249987555155</v>
      </c>
      <c r="P136" s="29">
        <v>3.2351483984759528</v>
      </c>
      <c r="Q136" s="29">
        <v>3.3224394952766843</v>
      </c>
      <c r="R136" s="29">
        <v>3.4102436662031526</v>
      </c>
      <c r="S136" s="29">
        <v>3.4981116382950033</v>
      </c>
      <c r="T136" s="29">
        <v>3.5854033159375152</v>
      </c>
      <c r="U136" s="29">
        <v>3.6714383041934169</v>
      </c>
      <c r="V136" s="29">
        <v>3.7555634110157818</v>
      </c>
      <c r="W136" s="29">
        <v>3.8372156786119542</v>
      </c>
      <c r="X136" s="29">
        <v>3.9159150584876481</v>
      </c>
      <c r="Y136" s="29">
        <v>3.9912593886762266</v>
      </c>
      <c r="Z136" s="29">
        <v>4.0629283273429522</v>
      </c>
      <c r="AA136" s="29">
        <v>4.1306713049860138</v>
      </c>
      <c r="AB136" s="29">
        <v>4.1943102458970287</v>
      </c>
      <c r="AC136" s="29">
        <v>4.2537503628430136</v>
      </c>
      <c r="AD136" s="29">
        <v>4.3089694309259592</v>
      </c>
      <c r="AE136" s="29">
        <v>4.3600056966310952</v>
      </c>
      <c r="AF136" s="29">
        <v>4.4069481243779984</v>
      </c>
      <c r="AG136" s="29">
        <v>4.4499281909230959</v>
      </c>
      <c r="AH136" s="29">
        <v>4.4891085732208564</v>
      </c>
      <c r="AI136" s="29">
        <v>4.5246718925901721</v>
      </c>
      <c r="AJ136" s="29">
        <v>4.5568169511750778</v>
      </c>
      <c r="AK136" s="29">
        <v>4.5857564843019141</v>
      </c>
      <c r="AL136" s="29">
        <v>4.6117152761258069</v>
      </c>
      <c r="AM136" s="29">
        <v>4.6349259166325618</v>
      </c>
      <c r="AN136" s="29">
        <v>4.6556105371291592</v>
      </c>
      <c r="AO136" s="29">
        <v>4.6739709575043662</v>
      </c>
      <c r="AP136" s="29">
        <v>4.6901918698598362</v>
      </c>
      <c r="AQ136" s="29">
        <v>4.7044437212974044</v>
      </c>
      <c r="AR136" s="29">
        <v>4.7168844126708729</v>
      </c>
      <c r="AS136" s="29">
        <v>4.7276600636347652</v>
      </c>
      <c r="AT136" s="29">
        <v>4.7369020149691439</v>
      </c>
      <c r="AU136" s="29">
        <v>4.744725592551263</v>
      </c>
      <c r="AV136" s="29">
        <v>4.7512319421229723</v>
      </c>
      <c r="AW136" s="29">
        <v>4.7565112272318073</v>
      </c>
      <c r="AX136" s="29">
        <v>4.7606448472063603</v>
      </c>
      <c r="AY136" s="29">
        <v>4.7637063663007959</v>
      </c>
    </row>
    <row r="137" spans="1:51" x14ac:dyDescent="0.2">
      <c r="A137" s="125">
        <v>39988</v>
      </c>
      <c r="B137" s="29">
        <v>0.53422530014354919</v>
      </c>
      <c r="C137" s="29">
        <v>0.70343289079636329</v>
      </c>
      <c r="D137" s="29">
        <v>1.1004970602484345</v>
      </c>
      <c r="E137" s="29">
        <v>1.5130229423427215</v>
      </c>
      <c r="F137" s="29">
        <v>1.8625372031718364</v>
      </c>
      <c r="G137" s="29">
        <v>2.1389735272289814</v>
      </c>
      <c r="H137" s="29">
        <v>2.3539921815471314</v>
      </c>
      <c r="I137" s="29">
        <v>2.5226049146622689</v>
      </c>
      <c r="J137" s="29">
        <v>2.6583119743639125</v>
      </c>
      <c r="K137" s="29">
        <v>2.7720537710762079</v>
      </c>
      <c r="L137" s="29">
        <v>2.8722802016445605</v>
      </c>
      <c r="M137" s="29">
        <v>2.9650888968254363</v>
      </c>
      <c r="N137" s="29">
        <v>3.0545004725397265</v>
      </c>
      <c r="O137" s="29">
        <v>3.1429416547645119</v>
      </c>
      <c r="P137" s="29">
        <v>3.2315721815749821</v>
      </c>
      <c r="Q137" s="29">
        <v>3.3207262713404906</v>
      </c>
      <c r="R137" s="29">
        <v>3.4102253396391053</v>
      </c>
      <c r="S137" s="29">
        <v>3.499554883442979</v>
      </c>
      <c r="T137" s="29">
        <v>3.5880560278244666</v>
      </c>
      <c r="U137" s="29">
        <v>3.6750624865512345</v>
      </c>
      <c r="V137" s="29">
        <v>3.759955382639125</v>
      </c>
      <c r="W137" s="29">
        <v>3.8422152167625097</v>
      </c>
      <c r="X137" s="29">
        <v>3.9214113623200513</v>
      </c>
      <c r="Y137" s="29">
        <v>3.9971905090125248</v>
      </c>
      <c r="Z137" s="29">
        <v>4.0692717133753415</v>
      </c>
      <c r="AA137" s="29">
        <v>4.1374302200487181</v>
      </c>
      <c r="AB137" s="29">
        <v>4.2015016902156432</v>
      </c>
      <c r="AC137" s="29">
        <v>4.2613986893106617</v>
      </c>
      <c r="AD137" s="29">
        <v>4.317101690996572</v>
      </c>
      <c r="AE137" s="29">
        <v>4.3686477626795313</v>
      </c>
      <c r="AF137" s="29">
        <v>4.4161214374859403</v>
      </c>
      <c r="AG137" s="29">
        <v>4.4596470995215558</v>
      </c>
      <c r="AH137" s="29">
        <v>4.4993794465394741</v>
      </c>
      <c r="AI137" s="29">
        <v>4.5354941847916157</v>
      </c>
      <c r="AJ137" s="29">
        <v>4.5681843533382338</v>
      </c>
      <c r="AK137" s="29">
        <v>4.5976579164596671</v>
      </c>
      <c r="AL137" s="29">
        <v>4.6241357454637226</v>
      </c>
      <c r="AM137" s="29">
        <v>4.6478474047562681</v>
      </c>
      <c r="AN137" s="29">
        <v>4.6690134567350245</v>
      </c>
      <c r="AO137" s="29">
        <v>4.68783565493107</v>
      </c>
      <c r="AP137" s="29">
        <v>4.7044993718908703</v>
      </c>
      <c r="AQ137" s="29">
        <v>4.7191760177537008</v>
      </c>
      <c r="AR137" s="29">
        <v>4.7320246875804051</v>
      </c>
      <c r="AS137" s="29">
        <v>4.743192827744684</v>
      </c>
      <c r="AT137" s="29">
        <v>4.7528126817204983</v>
      </c>
      <c r="AU137" s="29">
        <v>4.7609997040583947</v>
      </c>
      <c r="AV137" s="29">
        <v>4.7678544539093322</v>
      </c>
      <c r="AW137" s="29">
        <v>4.7734658896754114</v>
      </c>
      <c r="AX137" s="29">
        <v>4.7779136776245172</v>
      </c>
      <c r="AY137" s="29">
        <v>4.7812691761705217</v>
      </c>
    </row>
    <row r="138" spans="1:51" x14ac:dyDescent="0.2">
      <c r="A138" s="125">
        <v>39987</v>
      </c>
      <c r="B138" s="29">
        <v>0.54129569409634049</v>
      </c>
      <c r="C138" s="29">
        <v>0.7354818443601383</v>
      </c>
      <c r="D138" s="29">
        <v>1.1492787749599374</v>
      </c>
      <c r="E138" s="29">
        <v>1.5680447529815387</v>
      </c>
      <c r="F138" s="29">
        <v>1.9178346226876737</v>
      </c>
      <c r="G138" s="29">
        <v>2.1915208507761519</v>
      </c>
      <c r="H138" s="29">
        <v>2.4023187545185887</v>
      </c>
      <c r="I138" s="29">
        <v>2.5661427225436331</v>
      </c>
      <c r="J138" s="29">
        <v>2.6970768390421607</v>
      </c>
      <c r="K138" s="29">
        <v>2.8064427598257899</v>
      </c>
      <c r="L138" s="29">
        <v>2.9029015464781018</v>
      </c>
      <c r="M138" s="29">
        <v>2.9926338369514629</v>
      </c>
      <c r="N138" s="29">
        <v>3.0796571026351169</v>
      </c>
      <c r="O138" s="29">
        <v>3.1663387649467452</v>
      </c>
      <c r="P138" s="29">
        <v>3.2537442308537639</v>
      </c>
      <c r="Q138" s="29">
        <v>3.3420970179487837</v>
      </c>
      <c r="R138" s="29">
        <v>3.4311064638494035</v>
      </c>
      <c r="S138" s="29">
        <v>3.5201492409248223</v>
      </c>
      <c r="T138" s="29">
        <v>3.6084680039742829</v>
      </c>
      <c r="U138" s="29">
        <v>3.6953113438377079</v>
      </c>
      <c r="V138" s="29">
        <v>3.7799893122321437</v>
      </c>
      <c r="W138" s="29">
        <v>3.8619280468112978</v>
      </c>
      <c r="X138" s="29">
        <v>3.9406568649927052</v>
      </c>
      <c r="Y138" s="29">
        <v>4.0157952392109788</v>
      </c>
      <c r="Z138" s="29">
        <v>4.0870481646166699</v>
      </c>
      <c r="AA138" s="29">
        <v>4.1541896724412251</v>
      </c>
      <c r="AB138" s="29">
        <v>4.2170631586081813</v>
      </c>
      <c r="AC138" s="29">
        <v>4.2755923476594671</v>
      </c>
      <c r="AD138" s="29">
        <v>4.329771138373629</v>
      </c>
      <c r="AE138" s="29">
        <v>4.3796519114171257</v>
      </c>
      <c r="AF138" s="29">
        <v>4.4253360967817699</v>
      </c>
      <c r="AG138" s="29">
        <v>4.4669662478114684</v>
      </c>
      <c r="AH138" s="29">
        <v>4.5047151005405111</v>
      </c>
      <c r="AI138" s="29">
        <v>4.5387745330458813</v>
      </c>
      <c r="AJ138" s="29">
        <v>4.5693518987780317</v>
      </c>
      <c r="AK138" s="29">
        <v>4.5966678768109253</v>
      </c>
      <c r="AL138" s="29">
        <v>4.6209546699695725</v>
      </c>
      <c r="AM138" s="29">
        <v>4.6424520339173121</v>
      </c>
      <c r="AN138" s="29">
        <v>4.6613898929177937</v>
      </c>
      <c r="AO138" s="29">
        <v>4.6779785876428379</v>
      </c>
      <c r="AP138" s="29">
        <v>4.6924112126904838</v>
      </c>
      <c r="AQ138" s="29">
        <v>4.7048660269327343</v>
      </c>
      <c r="AR138" s="29">
        <v>4.7155081970381811</v>
      </c>
      <c r="AS138" s="29">
        <v>4.7244905594743063</v>
      </c>
      <c r="AT138" s="29">
        <v>4.731950119874349</v>
      </c>
      <c r="AU138" s="29">
        <v>4.7380064813852121</v>
      </c>
      <c r="AV138" s="29">
        <v>4.742763796796349</v>
      </c>
      <c r="AW138" s="29">
        <v>4.7463141415957466</v>
      </c>
      <c r="AX138" s="29">
        <v>4.7487398981838993</v>
      </c>
      <c r="AY138" s="29">
        <v>4.750114782629403</v>
      </c>
    </row>
    <row r="139" spans="1:51" x14ac:dyDescent="0.2">
      <c r="A139" s="125">
        <v>39986</v>
      </c>
      <c r="B139" s="29">
        <v>0.54837030714941548</v>
      </c>
      <c r="C139" s="29">
        <v>0.75616003104177165</v>
      </c>
      <c r="D139" s="29">
        <v>1.1786420305664014</v>
      </c>
      <c r="E139" s="29">
        <v>1.6007806633280088</v>
      </c>
      <c r="F139" s="29">
        <v>1.9516482912851429</v>
      </c>
      <c r="G139" s="29">
        <v>2.2254806640602687</v>
      </c>
      <c r="H139" s="29">
        <v>2.435933869870254</v>
      </c>
      <c r="I139" s="29">
        <v>2.599051295573731</v>
      </c>
      <c r="J139" s="29">
        <v>2.728956050963804</v>
      </c>
      <c r="K139" s="29">
        <v>2.8369919815638944</v>
      </c>
      <c r="L139" s="29">
        <v>2.9318484976738421</v>
      </c>
      <c r="M139" s="29">
        <v>3.0197565974602774</v>
      </c>
      <c r="N139" s="29">
        <v>3.104803225640592</v>
      </c>
      <c r="O139" s="29">
        <v>3.1894380277102314</v>
      </c>
      <c r="P139" s="29">
        <v>3.2748104958470061</v>
      </c>
      <c r="Q139" s="29">
        <v>3.3612181340782641</v>
      </c>
      <c r="R139" s="29">
        <v>3.448425854263216</v>
      </c>
      <c r="S139" s="29">
        <v>3.5358477780704214</v>
      </c>
      <c r="T139" s="29">
        <v>3.6227441202768689</v>
      </c>
      <c r="U139" s="29">
        <v>3.7083663101197315</v>
      </c>
      <c r="V139" s="29">
        <v>3.792017321583617</v>
      </c>
      <c r="W139" s="29">
        <v>3.8731105625762221</v>
      </c>
      <c r="X139" s="29">
        <v>3.9511587522306746</v>
      </c>
      <c r="Y139" s="29">
        <v>4.0257626329757725</v>
      </c>
      <c r="Z139" s="29">
        <v>4.0966083905981892</v>
      </c>
      <c r="AA139" s="29">
        <v>4.1634509127191315</v>
      </c>
      <c r="AB139" s="29">
        <v>4.2261144106457778</v>
      </c>
      <c r="AC139" s="29">
        <v>4.2845047251335417</v>
      </c>
      <c r="AD139" s="29">
        <v>4.3385992182829645</v>
      </c>
      <c r="AE139" s="29">
        <v>4.3884348572337393</v>
      </c>
      <c r="AF139" s="29">
        <v>4.4340986004487233</v>
      </c>
      <c r="AG139" s="29">
        <v>4.4757193658627452</v>
      </c>
      <c r="AH139" s="29">
        <v>4.5134576333176781</v>
      </c>
      <c r="AI139" s="29">
        <v>4.5474950723163756</v>
      </c>
      <c r="AJ139" s="29">
        <v>4.578030694026288</v>
      </c>
      <c r="AK139" s="29">
        <v>4.6052784423295368</v>
      </c>
      <c r="AL139" s="29">
        <v>4.6294651749306874</v>
      </c>
      <c r="AM139" s="29">
        <v>4.6508265989382576</v>
      </c>
      <c r="AN139" s="29">
        <v>4.6695900855291352</v>
      </c>
      <c r="AO139" s="29">
        <v>4.6859648194313994</v>
      </c>
      <c r="AP139" s="29">
        <v>4.7001437821161192</v>
      </c>
      <c r="AQ139" s="29">
        <v>4.7123059197520076</v>
      </c>
      <c r="AR139" s="29">
        <v>4.7226177877052722</v>
      </c>
      <c r="AS139" s="29">
        <v>4.7312342229033648</v>
      </c>
      <c r="AT139" s="29">
        <v>4.7382946359170441</v>
      </c>
      <c r="AU139" s="29">
        <v>4.7439212604763323</v>
      </c>
      <c r="AV139" s="29">
        <v>4.7482210482956848</v>
      </c>
      <c r="AW139" s="29">
        <v>4.7512889009079347</v>
      </c>
      <c r="AX139" s="29">
        <v>4.7532099832008505</v>
      </c>
      <c r="AY139" s="29">
        <v>4.7540607521513127</v>
      </c>
    </row>
    <row r="140" spans="1:51" x14ac:dyDescent="0.2">
      <c r="A140" s="125">
        <v>39983</v>
      </c>
      <c r="B140" s="29">
        <v>0.56522767068381774</v>
      </c>
      <c r="C140" s="29">
        <v>0.786158136648062</v>
      </c>
      <c r="D140" s="29">
        <v>1.2213186517158179</v>
      </c>
      <c r="E140" s="29">
        <v>1.6494282750847324</v>
      </c>
      <c r="F140" s="29">
        <v>2.0031497095507929</v>
      </c>
      <c r="G140" s="29">
        <v>2.2788694877742475</v>
      </c>
      <c r="H140" s="29">
        <v>2.4909668104283886</v>
      </c>
      <c r="I140" s="29">
        <v>2.6556633181195561</v>
      </c>
      <c r="J140" s="29">
        <v>2.7870798247769386</v>
      </c>
      <c r="K140" s="29">
        <v>2.8965081818985223</v>
      </c>
      <c r="L140" s="29">
        <v>2.9925839088327062</v>
      </c>
      <c r="M140" s="29">
        <v>3.08150553968269</v>
      </c>
      <c r="N140" s="29">
        <v>3.167345900021985</v>
      </c>
      <c r="O140" s="29">
        <v>3.2525540965391784</v>
      </c>
      <c r="P140" s="29">
        <v>3.3382871386296835</v>
      </c>
      <c r="Q140" s="29">
        <v>3.4248535962384903</v>
      </c>
      <c r="R140" s="29">
        <v>3.5120330478479196</v>
      </c>
      <c r="S140" s="29">
        <v>3.5992571567703613</v>
      </c>
      <c r="T140" s="29">
        <v>3.6858056609768788</v>
      </c>
      <c r="U140" s="29">
        <v>3.7709512286714864</v>
      </c>
      <c r="V140" s="29">
        <v>3.854018394812011</v>
      </c>
      <c r="W140" s="29">
        <v>3.934441160594714</v>
      </c>
      <c r="X140" s="29">
        <v>4.0117520073544775</v>
      </c>
      <c r="Y140" s="29">
        <v>4.0855702656009987</v>
      </c>
      <c r="Z140" s="29">
        <v>4.155599061983331</v>
      </c>
      <c r="AA140" s="29">
        <v>4.2216085086139579</v>
      </c>
      <c r="AB140" s="29">
        <v>4.2834355759682934</v>
      </c>
      <c r="AC140" s="29">
        <v>4.3409957818589096</v>
      </c>
      <c r="AD140" s="29">
        <v>4.3942735025735953</v>
      </c>
      <c r="AE140" s="29">
        <v>4.4433105005930038</v>
      </c>
      <c r="AF140" s="29">
        <v>4.4881966687530825</v>
      </c>
      <c r="AG140" s="29">
        <v>4.5290623036899103</v>
      </c>
      <c r="AH140" s="29">
        <v>4.5660681401375696</v>
      </c>
      <c r="AI140" s="29">
        <v>4.5993953570550428</v>
      </c>
      <c r="AJ140" s="29">
        <v>4.6292418551381864</v>
      </c>
      <c r="AK140" s="29">
        <v>4.6558199339381758</v>
      </c>
      <c r="AL140" s="29">
        <v>4.6793543452604913</v>
      </c>
      <c r="AM140" s="29">
        <v>4.700078406886381</v>
      </c>
      <c r="AN140" s="29">
        <v>4.7182174252720461</v>
      </c>
      <c r="AO140" s="29">
        <v>4.7339790423540205</v>
      </c>
      <c r="AP140" s="29">
        <v>4.7475549900092044</v>
      </c>
      <c r="AQ140" s="29">
        <v>4.7591231094091651</v>
      </c>
      <c r="AR140" s="29">
        <v>4.7688489727803862</v>
      </c>
      <c r="AS140" s="29">
        <v>4.7768865449318048</v>
      </c>
      <c r="AT140" s="29">
        <v>4.7833744099013975</v>
      </c>
      <c r="AU140" s="29">
        <v>4.7884339376057827</v>
      </c>
      <c r="AV140" s="29">
        <v>4.7921711923494126</v>
      </c>
      <c r="AW140" s="29">
        <v>4.7946803058579883</v>
      </c>
      <c r="AX140" s="29">
        <v>4.7960458846376044</v>
      </c>
      <c r="AY140" s="29">
        <v>4.7963440240652551</v>
      </c>
    </row>
    <row r="141" spans="1:51" x14ac:dyDescent="0.2">
      <c r="A141" s="125">
        <v>39982</v>
      </c>
      <c r="B141" s="29">
        <v>0.56656888196114208</v>
      </c>
      <c r="C141" s="29">
        <v>0.8071101469296722</v>
      </c>
      <c r="D141" s="29">
        <v>1.2599018604466627</v>
      </c>
      <c r="E141" s="29">
        <v>1.6966828899597151</v>
      </c>
      <c r="F141" s="29">
        <v>2.0538722423393239</v>
      </c>
      <c r="G141" s="29">
        <v>2.3305151080581665</v>
      </c>
      <c r="H141" s="29">
        <v>2.5422210590748273</v>
      </c>
      <c r="I141" s="29">
        <v>2.7058877146104532</v>
      </c>
      <c r="J141" s="29">
        <v>2.8360096899497065</v>
      </c>
      <c r="K141" s="29">
        <v>2.9441207788992969</v>
      </c>
      <c r="L141" s="29">
        <v>3.0390071590111631</v>
      </c>
      <c r="M141" s="29">
        <v>3.1269610645514749</v>
      </c>
      <c r="N141" s="29">
        <v>3.2121065958382369</v>
      </c>
      <c r="O141" s="29">
        <v>3.2969193923238085</v>
      </c>
      <c r="P141" s="29">
        <v>3.3825624416905522</v>
      </c>
      <c r="Q141" s="29">
        <v>3.4693272637611003</v>
      </c>
      <c r="R141" s="29">
        <v>3.5569607992366041</v>
      </c>
      <c r="S141" s="29">
        <v>3.6448509172029588</v>
      </c>
      <c r="T141" s="29">
        <v>3.7322244723952616</v>
      </c>
      <c r="U141" s="29">
        <v>3.8182956673086501</v>
      </c>
      <c r="V141" s="29">
        <v>3.9023295030866243</v>
      </c>
      <c r="W141" s="29">
        <v>3.9837064070969803</v>
      </c>
      <c r="X141" s="29">
        <v>4.0619118940661485</v>
      </c>
      <c r="Y141" s="29">
        <v>4.1365279649183657</v>
      </c>
      <c r="Z141" s="29">
        <v>4.2072363826168928</v>
      </c>
      <c r="AA141" s="29">
        <v>4.2738005889144599</v>
      </c>
      <c r="AB141" s="29">
        <v>4.3360604739936734</v>
      </c>
      <c r="AC141" s="29">
        <v>4.3939390961948339</v>
      </c>
      <c r="AD141" s="29">
        <v>4.4474318125897438</v>
      </c>
      <c r="AE141" s="29">
        <v>4.4965942338779046</v>
      </c>
      <c r="AF141" s="29">
        <v>4.5415325060594691</v>
      </c>
      <c r="AG141" s="29">
        <v>4.5823951615424772</v>
      </c>
      <c r="AH141" s="29">
        <v>4.6193617160750629</v>
      </c>
      <c r="AI141" s="29">
        <v>4.6526307031939265</v>
      </c>
      <c r="AJ141" s="29">
        <v>4.6824158331529588</v>
      </c>
      <c r="AK141" s="29">
        <v>4.7089438842593232</v>
      </c>
      <c r="AL141" s="29">
        <v>4.7324529363828693</v>
      </c>
      <c r="AM141" s="29">
        <v>4.7531887015489094</v>
      </c>
      <c r="AN141" s="29">
        <v>4.7713878385039683</v>
      </c>
      <c r="AO141" s="29">
        <v>4.7872678658905077</v>
      </c>
      <c r="AP141" s="29">
        <v>4.8010289561953572</v>
      </c>
      <c r="AQ141" s="29">
        <v>4.8128560756947749</v>
      </c>
      <c r="AR141" s="29">
        <v>4.8229207567505679</v>
      </c>
      <c r="AS141" s="29">
        <v>4.8313819142564647</v>
      </c>
      <c r="AT141" s="29">
        <v>4.8383821186368676</v>
      </c>
      <c r="AU141" s="29">
        <v>4.8440456922187858</v>
      </c>
      <c r="AV141" s="29">
        <v>4.8484806800473628</v>
      </c>
      <c r="AW141" s="29">
        <v>4.851782216514267</v>
      </c>
      <c r="AX141" s="29">
        <v>4.8540350012809368</v>
      </c>
      <c r="AY141" s="29">
        <v>4.855314406066257</v>
      </c>
    </row>
    <row r="142" spans="1:51" x14ac:dyDescent="0.2">
      <c r="A142" s="125">
        <v>39981</v>
      </c>
      <c r="B142" s="29">
        <v>0.56716712061239805</v>
      </c>
      <c r="C142" s="29">
        <v>0.80359602384980144</v>
      </c>
      <c r="D142" s="29">
        <v>1.2504689339960369</v>
      </c>
      <c r="E142" s="29">
        <v>1.6838098419693206</v>
      </c>
      <c r="F142" s="29">
        <v>2.0386593381558775</v>
      </c>
      <c r="G142" s="29">
        <v>2.3131031765186107</v>
      </c>
      <c r="H142" s="29">
        <v>2.5223900561610022</v>
      </c>
      <c r="I142" s="29">
        <v>2.6833569786939888</v>
      </c>
      <c r="J142" s="29">
        <v>2.8105256800148761</v>
      </c>
      <c r="K142" s="29">
        <v>2.9154962468624634</v>
      </c>
      <c r="L142" s="29">
        <v>3.0071393012910606</v>
      </c>
      <c r="M142" s="29">
        <v>3.091844948879571</v>
      </c>
      <c r="N142" s="29">
        <v>3.1738332776233471</v>
      </c>
      <c r="O142" s="29">
        <v>3.2556658251848272</v>
      </c>
      <c r="P142" s="29">
        <v>3.3385673895267085</v>
      </c>
      <c r="Q142" s="29">
        <v>3.422864680594953</v>
      </c>
      <c r="R142" s="29">
        <v>3.5083154944832264</v>
      </c>
      <c r="S142" s="29">
        <v>3.5943001498478933</v>
      </c>
      <c r="T142" s="29">
        <v>3.6800259250717886</v>
      </c>
      <c r="U142" s="29">
        <v>3.7646809170023645</v>
      </c>
      <c r="V142" s="29">
        <v>3.8475014073607308</v>
      </c>
      <c r="W142" s="29">
        <v>3.9278411283814809</v>
      </c>
      <c r="X142" s="29">
        <v>4.0051614853894151</v>
      </c>
      <c r="Y142" s="29">
        <v>4.0790237145479935</v>
      </c>
      <c r="Z142" s="29">
        <v>4.1490940566804824</v>
      </c>
      <c r="AA142" s="29">
        <v>4.2151252222649322</v>
      </c>
      <c r="AB142" s="29">
        <v>4.2769498922471705</v>
      </c>
      <c r="AC142" s="29">
        <v>4.3344864114203032</v>
      </c>
      <c r="AD142" s="29">
        <v>4.3877274700144815</v>
      </c>
      <c r="AE142" s="29">
        <v>4.4367277178026789</v>
      </c>
      <c r="AF142" s="29">
        <v>4.4815937706260254</v>
      </c>
      <c r="AG142" s="29">
        <v>4.5224758143602415</v>
      </c>
      <c r="AH142" s="29">
        <v>4.5595554548528874</v>
      </c>
      <c r="AI142" s="29">
        <v>4.5930327450452255</v>
      </c>
      <c r="AJ142" s="29">
        <v>4.6231222640642891</v>
      </c>
      <c r="AK142" s="29">
        <v>4.6500510987112245</v>
      </c>
      <c r="AL142" s="29">
        <v>4.6740571527593175</v>
      </c>
      <c r="AM142" s="29">
        <v>4.695385506410565</v>
      </c>
      <c r="AN142" s="29">
        <v>4.7142713001584804</v>
      </c>
      <c r="AO142" s="29">
        <v>4.7309292687662188</v>
      </c>
      <c r="AP142" s="29">
        <v>4.74555564195785</v>
      </c>
      <c r="AQ142" s="29">
        <v>4.7583304177708161</v>
      </c>
      <c r="AR142" s="29">
        <v>4.7694192539198088</v>
      </c>
      <c r="AS142" s="29">
        <v>4.7789743568925322</v>
      </c>
      <c r="AT142" s="29">
        <v>4.7871305486263385</v>
      </c>
      <c r="AU142" s="29">
        <v>4.7940032147085754</v>
      </c>
      <c r="AV142" s="29">
        <v>4.7996904805303879</v>
      </c>
      <c r="AW142" s="29">
        <v>4.8042773934273928</v>
      </c>
      <c r="AX142" s="29">
        <v>4.8078389299119353</v>
      </c>
      <c r="AY142" s="29">
        <v>4.8104410958327541</v>
      </c>
    </row>
    <row r="143" spans="1:51" x14ac:dyDescent="0.2">
      <c r="A143" s="125">
        <v>39980</v>
      </c>
      <c r="B143" s="29">
        <v>0.58224072456015996</v>
      </c>
      <c r="C143" s="29">
        <v>0.85019577194938445</v>
      </c>
      <c r="D143" s="29">
        <v>1.3240280939871942</v>
      </c>
      <c r="E143" s="29">
        <v>1.7694700469014661</v>
      </c>
      <c r="F143" s="29">
        <v>2.1286187175119893</v>
      </c>
      <c r="G143" s="29">
        <v>2.4042559078256436</v>
      </c>
      <c r="H143" s="29">
        <v>2.6137278825961139</v>
      </c>
      <c r="I143" s="29">
        <v>2.7748067078610106</v>
      </c>
      <c r="J143" s="29">
        <v>2.9024103230638416</v>
      </c>
      <c r="K143" s="29">
        <v>3.0082854596724742</v>
      </c>
      <c r="L143" s="29">
        <v>3.1013142948370414</v>
      </c>
      <c r="M143" s="29">
        <v>3.1878183084615888</v>
      </c>
      <c r="N143" s="29">
        <v>3.2719039261418463</v>
      </c>
      <c r="O143" s="29">
        <v>3.3559944179176027</v>
      </c>
      <c r="P143" s="29">
        <v>3.4411717297322948</v>
      </c>
      <c r="Q143" s="29">
        <v>3.527632658864821</v>
      </c>
      <c r="R143" s="29">
        <v>3.6150339771643711</v>
      </c>
      <c r="S143" s="29">
        <v>3.702683942265073</v>
      </c>
      <c r="T143" s="29">
        <v>3.7897498449316815</v>
      </c>
      <c r="U143" s="29">
        <v>3.8754057374082782</v>
      </c>
      <c r="V143" s="29">
        <v>3.9588917278046849</v>
      </c>
      <c r="W143" s="29">
        <v>4.0395770276950094</v>
      </c>
      <c r="X143" s="29">
        <v>4.1169473792757145</v>
      </c>
      <c r="Y143" s="29">
        <v>4.1905941597876843</v>
      </c>
      <c r="Z143" s="29">
        <v>4.2602165264179259</v>
      </c>
      <c r="AA143" s="29">
        <v>4.3256017334039925</v>
      </c>
      <c r="AB143" s="29">
        <v>4.3866159754576426</v>
      </c>
      <c r="AC143" s="29">
        <v>4.4432069198085618</v>
      </c>
      <c r="AD143" s="29">
        <v>4.4953925807463788</v>
      </c>
      <c r="AE143" s="29">
        <v>4.5432495996657236</v>
      </c>
      <c r="AF143" s="29">
        <v>4.5869037890815321</v>
      </c>
      <c r="AG143" s="29">
        <v>4.6265221634889286</v>
      </c>
      <c r="AH143" s="29">
        <v>4.6623008417193859</v>
      </c>
      <c r="AI143" s="29">
        <v>4.6944518479585868</v>
      </c>
      <c r="AJ143" s="29">
        <v>4.7231994469992262</v>
      </c>
      <c r="AK143" s="29">
        <v>4.7487784429894404</v>
      </c>
      <c r="AL143" s="29">
        <v>4.7714327548083757</v>
      </c>
      <c r="AM143" s="29">
        <v>4.7914121323543224</v>
      </c>
      <c r="AN143" s="29">
        <v>4.8089559556724115</v>
      </c>
      <c r="AO143" s="29">
        <v>4.82428319043008</v>
      </c>
      <c r="AP143" s="29">
        <v>4.8375940379365643</v>
      </c>
      <c r="AQ143" s="29">
        <v>4.849072046945591</v>
      </c>
      <c r="AR143" s="29">
        <v>4.8588860425957163</v>
      </c>
      <c r="AS143" s="29">
        <v>4.8671910623313694</v>
      </c>
      <c r="AT143" s="29">
        <v>4.8741244031324964</v>
      </c>
      <c r="AU143" s="29">
        <v>4.8798035193495881</v>
      </c>
      <c r="AV143" s="29">
        <v>4.8843282473203553</v>
      </c>
      <c r="AW143" s="29">
        <v>4.8877851646129065</v>
      </c>
      <c r="AX143" s="29">
        <v>4.8902507350515814</v>
      </c>
      <c r="AY143" s="29">
        <v>4.8917924216099875</v>
      </c>
    </row>
    <row r="144" spans="1:51" x14ac:dyDescent="0.2">
      <c r="A144" s="125">
        <v>39979</v>
      </c>
      <c r="B144" s="29">
        <v>0.57003997354267477</v>
      </c>
      <c r="C144" s="29">
        <v>0.82335495394749292</v>
      </c>
      <c r="D144" s="29">
        <v>1.2795235977617818</v>
      </c>
      <c r="E144" s="29">
        <v>1.7168420181364572</v>
      </c>
      <c r="F144" s="29">
        <v>2.0741119398004071</v>
      </c>
      <c r="G144" s="29">
        <v>2.3511136015914107</v>
      </c>
      <c r="H144" s="29">
        <v>2.5635627406566992</v>
      </c>
      <c r="I144" s="29">
        <v>2.7283510954231449</v>
      </c>
      <c r="J144" s="29">
        <v>2.8598855788060837</v>
      </c>
      <c r="K144" s="29">
        <v>2.9696009923765794</v>
      </c>
      <c r="L144" s="29">
        <v>3.0661853252664786</v>
      </c>
      <c r="M144" s="29">
        <v>3.1558417909691201</v>
      </c>
      <c r="N144" s="29">
        <v>3.2426176289234006</v>
      </c>
      <c r="O144" s="29">
        <v>3.328918551979851</v>
      </c>
      <c r="P144" s="29">
        <v>3.4158373941315054</v>
      </c>
      <c r="Q144" s="29">
        <v>3.5036013644426891</v>
      </c>
      <c r="R144" s="29">
        <v>3.5919123218427096</v>
      </c>
      <c r="S144" s="29">
        <v>3.6801347778094446</v>
      </c>
      <c r="T144" s="29">
        <v>3.7674989901675846</v>
      </c>
      <c r="U144" s="29">
        <v>3.8532424620903947</v>
      </c>
      <c r="V144" s="29">
        <v>3.9366648592930717</v>
      </c>
      <c r="W144" s="29">
        <v>4.017186548612921</v>
      </c>
      <c r="X144" s="29">
        <v>4.0943369347198235</v>
      </c>
      <c r="Y144" s="29">
        <v>4.1677434412279064</v>
      </c>
      <c r="Z144" s="29">
        <v>4.2371323387362274</v>
      </c>
      <c r="AA144" s="29">
        <v>4.3023095460553824</v>
      </c>
      <c r="AB144" s="29">
        <v>4.3631530086360506</v>
      </c>
      <c r="AC144" s="29">
        <v>4.419617664913865</v>
      </c>
      <c r="AD144" s="29">
        <v>4.4717253535333636</v>
      </c>
      <c r="AE144" s="29">
        <v>4.5195536686299373</v>
      </c>
      <c r="AF144" s="29">
        <v>4.5632269670087142</v>
      </c>
      <c r="AG144" s="29">
        <v>4.6029088077126712</v>
      </c>
      <c r="AH144" s="29">
        <v>4.6387907206925947</v>
      </c>
      <c r="AI144" s="29">
        <v>4.6710799361524504</v>
      </c>
      <c r="AJ144" s="29">
        <v>4.6999958497691789</v>
      </c>
      <c r="AK144" s="29">
        <v>4.7257683318631569</v>
      </c>
      <c r="AL144" s="29">
        <v>4.7486363115828514</v>
      </c>
      <c r="AM144" s="29">
        <v>4.7688445627492264</v>
      </c>
      <c r="AN144" s="29">
        <v>4.7866277376199973</v>
      </c>
      <c r="AO144" s="29">
        <v>4.8022003486709108</v>
      </c>
      <c r="AP144" s="29">
        <v>4.8157585078562652</v>
      </c>
      <c r="AQ144" s="29">
        <v>4.827482091767771</v>
      </c>
      <c r="AR144" s="29">
        <v>4.8375366278193077</v>
      </c>
      <c r="AS144" s="29">
        <v>4.846074231859407</v>
      </c>
      <c r="AT144" s="29">
        <v>4.8532298654628896</v>
      </c>
      <c r="AU144" s="29">
        <v>4.8591193089890536</v>
      </c>
      <c r="AV144" s="29">
        <v>4.8638412929352972</v>
      </c>
      <c r="AW144" s="29">
        <v>4.8674816396225511</v>
      </c>
      <c r="AX144" s="29">
        <v>4.8701162801505964</v>
      </c>
      <c r="AY144" s="29">
        <v>4.8718123415392247</v>
      </c>
    </row>
    <row r="145" spans="1:51" x14ac:dyDescent="0.2">
      <c r="A145" s="125">
        <v>39976</v>
      </c>
      <c r="B145" s="29">
        <v>0.5873395437987069</v>
      </c>
      <c r="C145" s="29">
        <v>0.86714882931331205</v>
      </c>
      <c r="D145" s="29">
        <v>1.34770121056848</v>
      </c>
      <c r="E145" s="29">
        <v>1.7975874590267096</v>
      </c>
      <c r="F145" s="29">
        <v>2.1616677077004125</v>
      </c>
      <c r="G145" s="29">
        <v>2.4435139097444676</v>
      </c>
      <c r="H145" s="29">
        <v>2.660238657253498</v>
      </c>
      <c r="I145" s="29">
        <v>2.8291124622529553</v>
      </c>
      <c r="J145" s="29">
        <v>2.9645320135977364</v>
      </c>
      <c r="K145" s="29">
        <v>3.0777872445133259</v>
      </c>
      <c r="L145" s="29">
        <v>3.177410570591046</v>
      </c>
      <c r="M145" s="29">
        <v>3.2694867623421149</v>
      </c>
      <c r="N145" s="29">
        <v>3.3579937906479618</v>
      </c>
      <c r="O145" s="29">
        <v>3.4453080046104225</v>
      </c>
      <c r="P145" s="29">
        <v>3.5325235501577534</v>
      </c>
      <c r="Q145" s="29">
        <v>3.6198896646675869</v>
      </c>
      <c r="R145" s="29">
        <v>3.7071461233875018</v>
      </c>
      <c r="S145" s="29">
        <v>3.7937080340622762</v>
      </c>
      <c r="T145" s="29">
        <v>3.8788655306224737</v>
      </c>
      <c r="U145" s="29">
        <v>3.9619184969076917</v>
      </c>
      <c r="V145" s="29">
        <v>4.0422285918732275</v>
      </c>
      <c r="W145" s="29">
        <v>4.1192762423064719</v>
      </c>
      <c r="X145" s="29">
        <v>4.1926492611707946</v>
      </c>
      <c r="Y145" s="29">
        <v>4.2620321438083364</v>
      </c>
      <c r="Z145" s="29">
        <v>4.3272078210717346</v>
      </c>
      <c r="AA145" s="29">
        <v>4.3880421198577508</v>
      </c>
      <c r="AB145" s="29">
        <v>4.44447403007183</v>
      </c>
      <c r="AC145" s="29">
        <v>4.4965134442253136</v>
      </c>
      <c r="AD145" s="29">
        <v>4.5442308717018047</v>
      </c>
      <c r="AE145" s="29">
        <v>4.5877473394112078</v>
      </c>
      <c r="AF145" s="29">
        <v>4.6272262438016147</v>
      </c>
      <c r="AG145" s="29">
        <v>4.6628664004972107</v>
      </c>
      <c r="AH145" s="29">
        <v>4.6948896613570597</v>
      </c>
      <c r="AI145" s="29">
        <v>4.7235265811283407</v>
      </c>
      <c r="AJ145" s="29">
        <v>4.7490134159108521</v>
      </c>
      <c r="AK145" s="29">
        <v>4.7715913295554024</v>
      </c>
      <c r="AL145" s="29">
        <v>4.7915057301949187</v>
      </c>
      <c r="AM145" s="29">
        <v>4.8090038094173853</v>
      </c>
      <c r="AN145" s="29">
        <v>4.8243197832633609</v>
      </c>
      <c r="AO145" s="29">
        <v>4.8376655897663454</v>
      </c>
      <c r="AP145" s="29">
        <v>4.8492327414025063</v>
      </c>
      <c r="AQ145" s="29">
        <v>4.8591946116455755</v>
      </c>
      <c r="AR145" s="29">
        <v>4.8677085351203839</v>
      </c>
      <c r="AS145" s="29">
        <v>4.874916975302205</v>
      </c>
      <c r="AT145" s="29">
        <v>4.8809441571916086</v>
      </c>
      <c r="AU145" s="29">
        <v>4.8858942720127621</v>
      </c>
      <c r="AV145" s="29">
        <v>4.8898537625171823</v>
      </c>
      <c r="AW145" s="29">
        <v>4.8928960159181463</v>
      </c>
      <c r="AX145" s="29">
        <v>4.8950847641985051</v>
      </c>
      <c r="AY145" s="29">
        <v>4.8964751710215415</v>
      </c>
    </row>
    <row r="146" spans="1:51" x14ac:dyDescent="0.2">
      <c r="A146" s="125">
        <v>39975</v>
      </c>
      <c r="B146" s="29">
        <v>0.62010949466966547</v>
      </c>
      <c r="C146" s="29">
        <v>0.91102657084734218</v>
      </c>
      <c r="D146" s="29">
        <v>1.4042626543174697</v>
      </c>
      <c r="E146" s="29">
        <v>1.860392060173107</v>
      </c>
      <c r="F146" s="29">
        <v>2.2280071377890107</v>
      </c>
      <c r="G146" s="29">
        <v>2.5127178684038602</v>
      </c>
      <c r="H146" s="29">
        <v>2.7321479852469603</v>
      </c>
      <c r="I146" s="29">
        <v>2.9035401094545614</v>
      </c>
      <c r="J146" s="29">
        <v>3.0411221035840197</v>
      </c>
      <c r="K146" s="29">
        <v>3.1560010992538179</v>
      </c>
      <c r="L146" s="29">
        <v>3.2565713130681675</v>
      </c>
      <c r="M146" s="29">
        <v>3.3488391572987233</v>
      </c>
      <c r="N146" s="29">
        <v>3.4367599086328906</v>
      </c>
      <c r="O146" s="29">
        <v>3.5227317676603951</v>
      </c>
      <c r="P146" s="29">
        <v>3.6079032279238907</v>
      </c>
      <c r="Q146" s="29">
        <v>3.6925951731786157</v>
      </c>
      <c r="R146" s="29">
        <v>3.7766318305458944</v>
      </c>
      <c r="S146" s="29">
        <v>3.8595235312959906</v>
      </c>
      <c r="T146" s="29">
        <v>3.9406625178487658</v>
      </c>
      <c r="U146" s="29">
        <v>4.0194477181806789</v>
      </c>
      <c r="V146" s="29">
        <v>4.0953312231259567</v>
      </c>
      <c r="W146" s="29">
        <v>4.1678708888724234</v>
      </c>
      <c r="X146" s="29">
        <v>4.2367209731091107</v>
      </c>
      <c r="Y146" s="29">
        <v>4.3016219901600126</v>
      </c>
      <c r="Z146" s="29">
        <v>4.3624022085505256</v>
      </c>
      <c r="AA146" s="29">
        <v>4.4189650857384359</v>
      </c>
      <c r="AB146" s="29">
        <v>4.4712807361319991</v>
      </c>
      <c r="AC146" s="29">
        <v>4.5193830510087185</v>
      </c>
      <c r="AD146" s="29">
        <v>4.5633603787116854</v>
      </c>
      <c r="AE146" s="29">
        <v>4.6033464521065701</v>
      </c>
      <c r="AF146" s="29">
        <v>4.6395130684973518</v>
      </c>
      <c r="AG146" s="29">
        <v>4.6720638332600419</v>
      </c>
      <c r="AH146" s="29">
        <v>4.701222385489884</v>
      </c>
      <c r="AI146" s="29">
        <v>4.7272182073277467</v>
      </c>
      <c r="AJ146" s="29">
        <v>4.7502839048177021</v>
      </c>
      <c r="AK146" s="29">
        <v>4.7706547716573846</v>
      </c>
      <c r="AL146" s="29">
        <v>4.788568425866095</v>
      </c>
      <c r="AM146" s="29">
        <v>4.8042628197918393</v>
      </c>
      <c r="AN146" s="29">
        <v>4.8179627414863795</v>
      </c>
      <c r="AO146" s="29">
        <v>4.8298709562060456</v>
      </c>
      <c r="AP146" s="29">
        <v>4.8401698658061871</v>
      </c>
      <c r="AQ146" s="29">
        <v>4.8490236622033009</v>
      </c>
      <c r="AR146" s="29">
        <v>4.8565804271799493</v>
      </c>
      <c r="AS146" s="29">
        <v>4.8629733567189142</v>
      </c>
      <c r="AT146" s="29">
        <v>4.868317553390666</v>
      </c>
      <c r="AU146" s="29">
        <v>4.8727082010251284</v>
      </c>
      <c r="AV146" s="29">
        <v>4.8762228332721094</v>
      </c>
      <c r="AW146" s="29">
        <v>4.878926213883882</v>
      </c>
      <c r="AX146" s="29">
        <v>4.8808739320926326</v>
      </c>
      <c r="AY146" s="29">
        <v>4.8821134618717341</v>
      </c>
    </row>
    <row r="147" spans="1:51" x14ac:dyDescent="0.2">
      <c r="A147" s="125">
        <v>39974</v>
      </c>
      <c r="B147" s="29">
        <v>0.62255917316643095</v>
      </c>
      <c r="C147" s="29">
        <v>0.87626033816222437</v>
      </c>
      <c r="D147" s="29">
        <v>1.332594039447774</v>
      </c>
      <c r="E147" s="29">
        <v>1.7665406680244169</v>
      </c>
      <c r="F147" s="29">
        <v>2.1218262213296102</v>
      </c>
      <c r="G147" s="29">
        <v>2.3996442654951546</v>
      </c>
      <c r="H147" s="29">
        <v>2.6153037487110486</v>
      </c>
      <c r="I147" s="29">
        <v>2.7848261612796419</v>
      </c>
      <c r="J147" s="29">
        <v>2.9217477528195364</v>
      </c>
      <c r="K147" s="29">
        <v>3.0367566015338534</v>
      </c>
      <c r="L147" s="29">
        <v>3.1379835579648176</v>
      </c>
      <c r="M147" s="29">
        <v>3.2312615523033013</v>
      </c>
      <c r="N147" s="29">
        <v>3.3204207040897709</v>
      </c>
      <c r="O147" s="29">
        <v>3.4077625019030866</v>
      </c>
      <c r="P147" s="29">
        <v>3.4943539419105161</v>
      </c>
      <c r="Q147" s="29">
        <v>3.5804441340640958</v>
      </c>
      <c r="R147" s="29">
        <v>3.6657957606916378</v>
      </c>
      <c r="S147" s="29">
        <v>3.7498673681258308</v>
      </c>
      <c r="T147" s="29">
        <v>3.8320116417215142</v>
      </c>
      <c r="U147" s="29">
        <v>3.9115991689862044</v>
      </c>
      <c r="V147" s="29">
        <v>3.9880634882327959</v>
      </c>
      <c r="W147" s="29">
        <v>4.0609543387091929</v>
      </c>
      <c r="X147" s="29">
        <v>4.1299268157706601</v>
      </c>
      <c r="Y147" s="29">
        <v>4.1947298534178676</v>
      </c>
      <c r="Z147" s="29">
        <v>4.2552075679550203</v>
      </c>
      <c r="AA147" s="29">
        <v>4.3112872242339995</v>
      </c>
      <c r="AB147" s="29">
        <v>4.3629685705325292</v>
      </c>
      <c r="AC147" s="29">
        <v>4.4103163534582048</v>
      </c>
      <c r="AD147" s="29">
        <v>4.4534501184182886</v>
      </c>
      <c r="AE147" s="29">
        <v>4.4925350788084035</v>
      </c>
      <c r="AF147" s="29">
        <v>4.527774750207934</v>
      </c>
      <c r="AG147" s="29">
        <v>4.5594045969091468</v>
      </c>
      <c r="AH147" s="29">
        <v>4.5876787216051458</v>
      </c>
      <c r="AI147" s="29">
        <v>4.6128532668305988</v>
      </c>
      <c r="AJ147" s="29">
        <v>4.6351837683738806</v>
      </c>
      <c r="AK147" s="29">
        <v>4.6549252363493414</v>
      </c>
      <c r="AL147" s="29">
        <v>4.6723322261191322</v>
      </c>
      <c r="AM147" s="29">
        <v>4.6876571543722632</v>
      </c>
      <c r="AN147" s="29">
        <v>4.7011364297156266</v>
      </c>
      <c r="AO147" s="29">
        <v>4.7129812848014412</v>
      </c>
      <c r="AP147" s="29">
        <v>4.7233797731953544</v>
      </c>
      <c r="AQ147" s="29">
        <v>4.7324992615817507</v>
      </c>
      <c r="AR147" s="29">
        <v>4.7404888175242936</v>
      </c>
      <c r="AS147" s="29">
        <v>4.7474806717922684</v>
      </c>
      <c r="AT147" s="29">
        <v>4.7535870661035533</v>
      </c>
      <c r="AU147" s="29">
        <v>4.758898460956372</v>
      </c>
      <c r="AV147" s="29">
        <v>4.7634860360605513</v>
      </c>
      <c r="AW147" s="29">
        <v>4.7674071714731534</v>
      </c>
      <c r="AX147" s="29">
        <v>4.770709504248841</v>
      </c>
      <c r="AY147" s="29">
        <v>4.7734320694514487</v>
      </c>
    </row>
    <row r="148" spans="1:51" x14ac:dyDescent="0.2">
      <c r="A148" s="125">
        <v>39973</v>
      </c>
      <c r="B148" s="29">
        <v>0.63914460004394946</v>
      </c>
      <c r="C148" s="29">
        <v>0.89558487191093961</v>
      </c>
      <c r="D148" s="29">
        <v>1.3364796119761435</v>
      </c>
      <c r="E148" s="29">
        <v>1.7561081034587169</v>
      </c>
      <c r="F148" s="29">
        <v>2.0993571516044218</v>
      </c>
      <c r="G148" s="29">
        <v>2.3666369102867226</v>
      </c>
      <c r="H148" s="29">
        <v>2.5729414376095714</v>
      </c>
      <c r="I148" s="29">
        <v>2.7342747475518197</v>
      </c>
      <c r="J148" s="29">
        <v>2.8642650979463848</v>
      </c>
      <c r="K148" s="29">
        <v>2.9737003536748396</v>
      </c>
      <c r="L148" s="29">
        <v>3.0707536118145202</v>
      </c>
      <c r="M148" s="29">
        <v>3.1612104712264837</v>
      </c>
      <c r="N148" s="29">
        <v>3.2487691053672245</v>
      </c>
      <c r="O148" s="29">
        <v>3.3355357645874659</v>
      </c>
      <c r="P148" s="29">
        <v>3.422342006120171</v>
      </c>
      <c r="Q148" s="29">
        <v>3.5091956969218949</v>
      </c>
      <c r="R148" s="29">
        <v>3.5956444855036152</v>
      </c>
      <c r="S148" s="29">
        <v>3.6809642800614508</v>
      </c>
      <c r="T148" s="29">
        <v>3.7643691727516839</v>
      </c>
      <c r="U148" s="29">
        <v>3.8451288401123178</v>
      </c>
      <c r="V148" s="29">
        <v>3.9226050682052795</v>
      </c>
      <c r="W148" s="29">
        <v>3.9963010612621583</v>
      </c>
      <c r="X148" s="29">
        <v>4.0658458652166418</v>
      </c>
      <c r="Y148" s="29">
        <v>4.130978576372466</v>
      </c>
      <c r="Z148" s="29">
        <v>4.1915467781799443</v>
      </c>
      <c r="AA148" s="29">
        <v>4.2474930231140569</v>
      </c>
      <c r="AB148" s="29">
        <v>4.2988406260633907</v>
      </c>
      <c r="AC148" s="29">
        <v>4.3456807450737642</v>
      </c>
      <c r="AD148" s="29">
        <v>4.3881609353423734</v>
      </c>
      <c r="AE148" s="29">
        <v>4.4264757503072447</v>
      </c>
      <c r="AF148" s="29">
        <v>4.4608591612857982</v>
      </c>
      <c r="AG148" s="29">
        <v>4.4915779696203657</v>
      </c>
      <c r="AH148" s="29">
        <v>4.518916787325983</v>
      </c>
      <c r="AI148" s="29">
        <v>4.5431587852430964</v>
      </c>
      <c r="AJ148" s="29">
        <v>4.5645830322317815</v>
      </c>
      <c r="AK148" s="29">
        <v>4.5834650607042375</v>
      </c>
      <c r="AL148" s="29">
        <v>4.6000773444256691</v>
      </c>
      <c r="AM148" s="29">
        <v>4.6146878835747991</v>
      </c>
      <c r="AN148" s="29">
        <v>4.6275458128328371</v>
      </c>
      <c r="AO148" s="29">
        <v>4.6388718078430351</v>
      </c>
      <c r="AP148" s="29">
        <v>4.6488604521237376</v>
      </c>
      <c r="AQ148" s="29">
        <v>4.6576831008684092</v>
      </c>
      <c r="AR148" s="29">
        <v>4.6654905655933243</v>
      </c>
      <c r="AS148" s="29">
        <v>4.6724148212922776</v>
      </c>
      <c r="AT148" s="29">
        <v>4.6785659152673951</v>
      </c>
      <c r="AU148" s="29">
        <v>4.6840302094486299</v>
      </c>
      <c r="AV148" s="29">
        <v>4.688873131560805</v>
      </c>
      <c r="AW148" s="29">
        <v>4.6931453913956576</v>
      </c>
      <c r="AX148" s="29">
        <v>4.6968875973791242</v>
      </c>
      <c r="AY148" s="29">
        <v>4.7001314661787257</v>
      </c>
    </row>
    <row r="149" spans="1:51" x14ac:dyDescent="0.2">
      <c r="A149" s="125">
        <v>39972</v>
      </c>
      <c r="B149" s="29">
        <v>0.6627597320781764</v>
      </c>
      <c r="C149" s="29">
        <v>0.91182401476990538</v>
      </c>
      <c r="D149" s="29">
        <v>1.3550508789038911</v>
      </c>
      <c r="E149" s="29">
        <v>1.7793106043099263</v>
      </c>
      <c r="F149" s="29">
        <v>2.1285358758048689</v>
      </c>
      <c r="G149" s="29">
        <v>2.4023919265048819</v>
      </c>
      <c r="H149" s="29">
        <v>2.6150291470127618</v>
      </c>
      <c r="I149" s="29">
        <v>2.7817671517731726</v>
      </c>
      <c r="J149" s="29">
        <v>2.9157767625324023</v>
      </c>
      <c r="K149" s="29">
        <v>3.0276000850299876</v>
      </c>
      <c r="L149" s="29">
        <v>3.1253615025053958</v>
      </c>
      <c r="M149" s="29">
        <v>3.2149745893654367</v>
      </c>
      <c r="N149" s="29">
        <v>3.3003748225230591</v>
      </c>
      <c r="O149" s="29">
        <v>3.3839641323658114</v>
      </c>
      <c r="P149" s="29">
        <v>3.4668796393755419</v>
      </c>
      <c r="Q149" s="29">
        <v>3.5494151272948278</v>
      </c>
      <c r="R149" s="29">
        <v>3.6313634982026763</v>
      </c>
      <c r="S149" s="29">
        <v>3.7122056852914929</v>
      </c>
      <c r="T149" s="29">
        <v>3.7913147061053687</v>
      </c>
      <c r="U149" s="29">
        <v>3.8680776907822838</v>
      </c>
      <c r="V149" s="29">
        <v>3.9419394783846968</v>
      </c>
      <c r="W149" s="29">
        <v>4.0124555317082828</v>
      </c>
      <c r="X149" s="29">
        <v>4.0792823347324729</v>
      </c>
      <c r="Y149" s="29">
        <v>4.1421664228309139</v>
      </c>
      <c r="Z149" s="29">
        <v>4.2009462501288102</v>
      </c>
      <c r="AA149" s="29">
        <v>4.2555408333693459</v>
      </c>
      <c r="AB149" s="29">
        <v>4.3059401420092547</v>
      </c>
      <c r="AC149" s="29">
        <v>4.3521990431847728</v>
      </c>
      <c r="AD149" s="29">
        <v>4.3944273708889217</v>
      </c>
      <c r="AE149" s="29">
        <v>4.432780768095812</v>
      </c>
      <c r="AF149" s="29">
        <v>4.4674532982152986</v>
      </c>
      <c r="AG149" s="29">
        <v>4.4986711001337865</v>
      </c>
      <c r="AH149" s="29">
        <v>4.5266793617076795</v>
      </c>
      <c r="AI149" s="29">
        <v>4.551725833901374</v>
      </c>
      <c r="AJ149" s="29">
        <v>4.574058072869077</v>
      </c>
      <c r="AK149" s="29">
        <v>4.5939234632612518</v>
      </c>
      <c r="AL149" s="29">
        <v>4.6115692413286329</v>
      </c>
      <c r="AM149" s="29">
        <v>4.62724083332846</v>
      </c>
      <c r="AN149" s="29">
        <v>4.6411680327910458</v>
      </c>
      <c r="AO149" s="29">
        <v>4.6535555819741106</v>
      </c>
      <c r="AP149" s="29">
        <v>4.6645850466020224</v>
      </c>
      <c r="AQ149" s="29">
        <v>4.6744172463660885</v>
      </c>
      <c r="AR149" s="29">
        <v>4.6831946447715982</v>
      </c>
      <c r="AS149" s="29">
        <v>4.6910428181683779</v>
      </c>
      <c r="AT149" s="29">
        <v>4.6980671564958909</v>
      </c>
      <c r="AU149" s="29">
        <v>4.7043508735515385</v>
      </c>
      <c r="AV149" s="29">
        <v>4.7099575557508588</v>
      </c>
      <c r="AW149" s="29">
        <v>4.714937029172602</v>
      </c>
      <c r="AX149" s="29">
        <v>4.7193297493144168</v>
      </c>
      <c r="AY149" s="29">
        <v>4.723167932667355</v>
      </c>
    </row>
    <row r="150" spans="1:51" x14ac:dyDescent="0.2">
      <c r="A150" s="125">
        <v>39969</v>
      </c>
      <c r="B150" s="29">
        <v>0.63406003895721674</v>
      </c>
      <c r="C150" s="29">
        <v>0.80753838908327846</v>
      </c>
      <c r="D150" s="29">
        <v>1.2120535023439551</v>
      </c>
      <c r="E150" s="29">
        <v>1.6217223055923671</v>
      </c>
      <c r="F150" s="29">
        <v>1.9705264432166441</v>
      </c>
      <c r="G150" s="29">
        <v>2.2525837605551335</v>
      </c>
      <c r="H150" s="29">
        <v>2.4788639663927801</v>
      </c>
      <c r="I150" s="29">
        <v>2.6626812799726602</v>
      </c>
      <c r="J150" s="29">
        <v>2.815825568085581</v>
      </c>
      <c r="K150" s="29">
        <v>2.9478215287803815</v>
      </c>
      <c r="L150" s="29">
        <v>3.0660159440370496</v>
      </c>
      <c r="M150" s="29">
        <v>3.1757378879330371</v>
      </c>
      <c r="N150" s="29">
        <v>3.2804926695390608</v>
      </c>
      <c r="O150" s="29">
        <v>3.382366454077161</v>
      </c>
      <c r="P150" s="29">
        <v>3.4822724885952798</v>
      </c>
      <c r="Q150" s="29">
        <v>3.5803514395463312</v>
      </c>
      <c r="R150" s="29">
        <v>3.6763082492204808</v>
      </c>
      <c r="S150" s="29">
        <v>3.7695907288044119</v>
      </c>
      <c r="T150" s="29">
        <v>3.8595902874625359</v>
      </c>
      <c r="U150" s="29">
        <v>3.9457502161045164</v>
      </c>
      <c r="V150" s="29">
        <v>4.0275966192097528</v>
      </c>
      <c r="W150" s="29">
        <v>4.1047814069450927</v>
      </c>
      <c r="X150" s="29">
        <v>4.1770685972206323</v>
      </c>
      <c r="Y150" s="29">
        <v>4.2443189691797372</v>
      </c>
      <c r="Z150" s="29">
        <v>4.3064869177265672</v>
      </c>
      <c r="AA150" s="29">
        <v>4.3636096137953446</v>
      </c>
      <c r="AB150" s="29">
        <v>4.4157940660551622</v>
      </c>
      <c r="AC150" s="29">
        <v>4.4632032143868763</v>
      </c>
      <c r="AD150" s="29">
        <v>4.5060459560754058</v>
      </c>
      <c r="AE150" s="29">
        <v>4.5445694853336072</v>
      </c>
      <c r="AF150" s="29">
        <v>4.5790531163784252</v>
      </c>
      <c r="AG150" s="29">
        <v>4.6098028324277962</v>
      </c>
      <c r="AH150" s="29">
        <v>4.6371367075708783</v>
      </c>
      <c r="AI150" s="29">
        <v>4.6613652593699157</v>
      </c>
      <c r="AJ150" s="29">
        <v>4.6827893613668614</v>
      </c>
      <c r="AK150" s="29">
        <v>4.7017015772083939</v>
      </c>
      <c r="AL150" s="29">
        <v>4.7183872835453178</v>
      </c>
      <c r="AM150" s="29">
        <v>4.7331238593367546</v>
      </c>
      <c r="AN150" s="29">
        <v>4.7461668025014427</v>
      </c>
      <c r="AO150" s="29">
        <v>4.7577403149282471</v>
      </c>
      <c r="AP150" s="29">
        <v>4.7680403251174575</v>
      </c>
      <c r="AQ150" s="29">
        <v>4.7772378947895033</v>
      </c>
      <c r="AR150" s="29">
        <v>4.7854821131822742</v>
      </c>
      <c r="AS150" s="29">
        <v>4.7929020220658503</v>
      </c>
      <c r="AT150" s="29">
        <v>4.7996039720230641</v>
      </c>
      <c r="AU150" s="29">
        <v>4.8056701038269605</v>
      </c>
      <c r="AV150" s="29">
        <v>4.8111611660036653</v>
      </c>
      <c r="AW150" s="29">
        <v>4.81612297820711</v>
      </c>
      <c r="AX150" s="29">
        <v>4.8205913020547957</v>
      </c>
      <c r="AY150" s="29">
        <v>4.8245930687830993</v>
      </c>
    </row>
    <row r="151" spans="1:51" x14ac:dyDescent="0.2">
      <c r="A151" s="125">
        <v>39968</v>
      </c>
      <c r="B151" s="29">
        <v>0.62326026482161545</v>
      </c>
      <c r="C151" s="29">
        <v>0.73724009769173249</v>
      </c>
      <c r="D151" s="29">
        <v>1.0988410408130749</v>
      </c>
      <c r="E151" s="29">
        <v>1.4915818748750611</v>
      </c>
      <c r="F151" s="29">
        <v>1.8367421638700541</v>
      </c>
      <c r="G151" s="29">
        <v>2.1210605036467332</v>
      </c>
      <c r="H151" s="29">
        <v>2.3522301816936517</v>
      </c>
      <c r="I151" s="29">
        <v>2.5420809194150848</v>
      </c>
      <c r="J151" s="29">
        <v>2.701685406785804</v>
      </c>
      <c r="K151" s="29">
        <v>2.8402046400750485</v>
      </c>
      <c r="L151" s="29">
        <v>2.96479746679656</v>
      </c>
      <c r="M151" s="29">
        <v>3.0807044993085864</v>
      </c>
      <c r="N151" s="29">
        <v>3.1913871630480326</v>
      </c>
      <c r="O151" s="29">
        <v>3.2989104423445745</v>
      </c>
      <c r="P151" s="29">
        <v>3.4041770420997275</v>
      </c>
      <c r="Q151" s="29">
        <v>3.507323719537307</v>
      </c>
      <c r="R151" s="29">
        <v>3.6080633023377779</v>
      </c>
      <c r="S151" s="29">
        <v>3.7058615112053976</v>
      </c>
      <c r="T151" s="29">
        <v>3.8001335617595693</v>
      </c>
      <c r="U151" s="29">
        <v>3.8903504887653346</v>
      </c>
      <c r="V151" s="29">
        <v>3.9760661826752006</v>
      </c>
      <c r="W151" s="29">
        <v>4.0569562246095972</v>
      </c>
      <c r="X151" s="29">
        <v>4.1328046382571024</v>
      </c>
      <c r="Y151" s="29">
        <v>4.2034880486264656</v>
      </c>
      <c r="Z151" s="29">
        <v>4.2689712292400301</v>
      </c>
      <c r="AA151" s="29">
        <v>4.3292960954187034</v>
      </c>
      <c r="AB151" s="29">
        <v>4.3845703094100177</v>
      </c>
      <c r="AC151" s="29">
        <v>4.4349563484140004</v>
      </c>
      <c r="AD151" s="29">
        <v>4.4806621782729392</v>
      </c>
      <c r="AE151" s="29">
        <v>4.5219336724348977</v>
      </c>
      <c r="AF151" s="29">
        <v>4.559048497823758</v>
      </c>
      <c r="AG151" s="29">
        <v>4.592310773627867</v>
      </c>
      <c r="AH151" s="29">
        <v>4.62203738754281</v>
      </c>
      <c r="AI151" s="29">
        <v>4.6485391105175387</v>
      </c>
      <c r="AJ151" s="29">
        <v>4.6721183283013419</v>
      </c>
      <c r="AK151" s="29">
        <v>4.6930701996195161</v>
      </c>
      <c r="AL151" s="29">
        <v>4.7116836327732958</v>
      </c>
      <c r="AM151" s="29">
        <v>4.7282404163903662</v>
      </c>
      <c r="AN151" s="29">
        <v>4.7430010987342852</v>
      </c>
      <c r="AO151" s="29">
        <v>4.7561949470763984</v>
      </c>
      <c r="AP151" s="29">
        <v>4.7680229086730614</v>
      </c>
      <c r="AQ151" s="29">
        <v>4.7786610443524777</v>
      </c>
      <c r="AR151" s="29">
        <v>4.7882634268193156</v>
      </c>
      <c r="AS151" s="29">
        <v>4.7969640822514128</v>
      </c>
      <c r="AT151" s="29">
        <v>4.8048742499284423</v>
      </c>
      <c r="AU151" s="29">
        <v>4.8120806470710695</v>
      </c>
      <c r="AV151" s="29">
        <v>4.8186482548533025</v>
      </c>
      <c r="AW151" s="29">
        <v>4.8246267256925828</v>
      </c>
      <c r="AX151" s="29">
        <v>4.8300553414616871</v>
      </c>
      <c r="AY151" s="29">
        <v>4.834964287210191</v>
      </c>
    </row>
    <row r="152" spans="1:51" x14ac:dyDescent="0.2">
      <c r="A152" s="125">
        <v>39967</v>
      </c>
      <c r="B152" s="29">
        <v>0.60393032564898674</v>
      </c>
      <c r="C152" s="29">
        <v>0.68304792101350231</v>
      </c>
      <c r="D152" s="29">
        <v>1.01667262367513</v>
      </c>
      <c r="E152" s="29">
        <v>1.3977177417007831</v>
      </c>
      <c r="F152" s="29">
        <v>1.7400702247680886</v>
      </c>
      <c r="G152" s="29">
        <v>2.0254305194404858</v>
      </c>
      <c r="H152" s="29">
        <v>2.2592199233061518</v>
      </c>
      <c r="I152" s="29">
        <v>2.4522822544242722</v>
      </c>
      <c r="J152" s="29">
        <v>2.6152529466488472</v>
      </c>
      <c r="K152" s="29">
        <v>2.7570972919956498</v>
      </c>
      <c r="L152" s="29">
        <v>2.8848906776248628</v>
      </c>
      <c r="M152" s="29">
        <v>3.0038457202997866</v>
      </c>
      <c r="N152" s="29">
        <v>3.117417459106075</v>
      </c>
      <c r="O152" s="29">
        <v>3.2276733751839819</v>
      </c>
      <c r="P152" s="29">
        <v>3.3355182721422043</v>
      </c>
      <c r="Q152" s="29">
        <v>3.4410874559220788</v>
      </c>
      <c r="R152" s="29">
        <v>3.5440911466711573</v>
      </c>
      <c r="S152" s="29">
        <v>3.6439921708544807</v>
      </c>
      <c r="T152" s="29">
        <v>3.7402033722083732</v>
      </c>
      <c r="U152" s="29">
        <v>3.8321950036040611</v>
      </c>
      <c r="V152" s="29">
        <v>3.9195219914123536</v>
      </c>
      <c r="W152" s="29">
        <v>4.0018637518376048</v>
      </c>
      <c r="X152" s="29">
        <v>4.0790108298334529</v>
      </c>
      <c r="Y152" s="29">
        <v>4.1508487832372767</v>
      </c>
      <c r="Z152" s="29">
        <v>4.2173539931583912</v>
      </c>
      <c r="AA152" s="29">
        <v>4.2785823355189363</v>
      </c>
      <c r="AB152" s="29">
        <v>4.3346568547503317</v>
      </c>
      <c r="AC152" s="29">
        <v>4.385755562302978</v>
      </c>
      <c r="AD152" s="29">
        <v>4.4321018737096933</v>
      </c>
      <c r="AE152" s="29">
        <v>4.473957040945181</v>
      </c>
      <c r="AF152" s="29">
        <v>4.5116140497741055</v>
      </c>
      <c r="AG152" s="29">
        <v>4.54539227520418</v>
      </c>
      <c r="AH152" s="29">
        <v>4.5756232712343747</v>
      </c>
      <c r="AI152" s="29">
        <v>4.602630813912862</v>
      </c>
      <c r="AJ152" s="29">
        <v>4.6267286095637212</v>
      </c>
      <c r="AK152" s="29">
        <v>4.6482216859386263</v>
      </c>
      <c r="AL152" s="29">
        <v>4.6674075649783795</v>
      </c>
      <c r="AM152" s="29">
        <v>4.6845755065033989</v>
      </c>
      <c r="AN152" s="29">
        <v>4.699991829702026</v>
      </c>
      <c r="AO152" s="29">
        <v>4.7138893323113269</v>
      </c>
      <c r="AP152" s="29">
        <v>4.7264704715071506</v>
      </c>
      <c r="AQ152" s="29">
        <v>4.7379110543510352</v>
      </c>
      <c r="AR152" s="29">
        <v>4.7483633424649279</v>
      </c>
      <c r="AS152" s="29">
        <v>4.7579581488735734</v>
      </c>
      <c r="AT152" s="29">
        <v>4.7668019797645806</v>
      </c>
      <c r="AU152" s="29">
        <v>4.7749751792290445</v>
      </c>
      <c r="AV152" s="29">
        <v>4.7825349419657046</v>
      </c>
      <c r="AW152" s="29">
        <v>4.7895226123563184</v>
      </c>
      <c r="AX152" s="29">
        <v>4.7959693538509205</v>
      </c>
      <c r="AY152" s="29">
        <v>4.8018974543918489</v>
      </c>
    </row>
    <row r="153" spans="1:51" x14ac:dyDescent="0.2">
      <c r="A153" s="125">
        <v>39966</v>
      </c>
      <c r="B153" s="29">
        <v>0.61679797288827831</v>
      </c>
      <c r="C153" s="29">
        <v>0.71170940244636338</v>
      </c>
      <c r="D153" s="29">
        <v>1.0585292832626669</v>
      </c>
      <c r="E153" s="29">
        <v>1.4452314131802264</v>
      </c>
      <c r="F153" s="29">
        <v>1.7897454177155629</v>
      </c>
      <c r="G153" s="29">
        <v>2.0764823859060377</v>
      </c>
      <c r="H153" s="29">
        <v>2.3119908435747485</v>
      </c>
      <c r="I153" s="29">
        <v>2.507525366846127</v>
      </c>
      <c r="J153" s="29">
        <v>2.6738062230386088</v>
      </c>
      <c r="K153" s="29">
        <v>2.8197262258230911</v>
      </c>
      <c r="L153" s="29">
        <v>2.9521926687203464</v>
      </c>
      <c r="M153" s="29">
        <v>3.0761986602905829</v>
      </c>
      <c r="N153" s="29">
        <v>3.1949692854844232</v>
      </c>
      <c r="O153" s="29">
        <v>3.3103498491491323</v>
      </c>
      <c r="P153" s="29">
        <v>3.4230509099455007</v>
      </c>
      <c r="Q153" s="29">
        <v>3.5330499298928926</v>
      </c>
      <c r="R153" s="29">
        <v>3.6399500213890672</v>
      </c>
      <c r="S153" s="29">
        <v>3.7431535487369407</v>
      </c>
      <c r="T153" s="29">
        <v>3.8420586501767477</v>
      </c>
      <c r="U153" s="29">
        <v>3.9361565335302564</v>
      </c>
      <c r="V153" s="29">
        <v>4.0250457039491927</v>
      </c>
      <c r="W153" s="29">
        <v>4.1084592376680709</v>
      </c>
      <c r="X153" s="29">
        <v>4.1862475994035426</v>
      </c>
      <c r="Y153" s="29">
        <v>4.2583579861907728</v>
      </c>
      <c r="Z153" s="29">
        <v>4.3248232363649386</v>
      </c>
      <c r="AA153" s="29">
        <v>4.3857507903360968</v>
      </c>
      <c r="AB153" s="29">
        <v>4.4413107260575648</v>
      </c>
      <c r="AC153" s="29">
        <v>4.491721882734069</v>
      </c>
      <c r="AD153" s="29">
        <v>4.5372428303587631</v>
      </c>
      <c r="AE153" s="29">
        <v>4.5781652456709683</v>
      </c>
      <c r="AF153" s="29">
        <v>4.6148085723584042</v>
      </c>
      <c r="AG153" s="29">
        <v>4.647515295650785</v>
      </c>
      <c r="AH153" s="29">
        <v>4.6766370070217302</v>
      </c>
      <c r="AI153" s="29">
        <v>4.7025142620385552</v>
      </c>
      <c r="AJ153" s="29">
        <v>4.7254745858754221</v>
      </c>
      <c r="AK153" s="29">
        <v>4.7458342748093196</v>
      </c>
      <c r="AL153" s="29">
        <v>4.7638999136262319</v>
      </c>
      <c r="AM153" s="29">
        <v>4.7799679814832601</v>
      </c>
      <c r="AN153" s="29">
        <v>4.7943108247154287</v>
      </c>
      <c r="AO153" s="29">
        <v>4.8071664162457974</v>
      </c>
      <c r="AP153" s="29">
        <v>4.818741579980979</v>
      </c>
      <c r="AQ153" s="29">
        <v>4.8292157275966083</v>
      </c>
      <c r="AR153" s="29">
        <v>4.8387440481599562</v>
      </c>
      <c r="AS153" s="29">
        <v>4.8474597019297097</v>
      </c>
      <c r="AT153" s="29">
        <v>4.8554711291725043</v>
      </c>
      <c r="AU153" s="29">
        <v>4.8628602749633805</v>
      </c>
      <c r="AV153" s="29">
        <v>4.8696856203630228</v>
      </c>
      <c r="AW153" s="29">
        <v>4.8759894659982512</v>
      </c>
      <c r="AX153" s="29">
        <v>4.8818036432188476</v>
      </c>
      <c r="AY153" s="29">
        <v>4.8871508537841395</v>
      </c>
    </row>
    <row r="154" spans="1:51" x14ac:dyDescent="0.2">
      <c r="A154" s="125">
        <v>39965</v>
      </c>
      <c r="B154" s="29">
        <v>0.60954770097231314</v>
      </c>
      <c r="C154" s="29">
        <v>0.71071215515484409</v>
      </c>
      <c r="D154" s="29">
        <v>1.0586872790059247</v>
      </c>
      <c r="E154" s="29">
        <v>1.4467503403913753</v>
      </c>
      <c r="F154" s="29">
        <v>1.7924799971205108</v>
      </c>
      <c r="G154" s="29">
        <v>2.0797994621037672</v>
      </c>
      <c r="H154" s="29">
        <v>2.3149940924408354</v>
      </c>
      <c r="I154" s="29">
        <v>2.5092527068325094</v>
      </c>
      <c r="J154" s="29">
        <v>2.6733188414722151</v>
      </c>
      <c r="K154" s="29">
        <v>2.8161647657312416</v>
      </c>
      <c r="L154" s="29">
        <v>2.9448062861728248</v>
      </c>
      <c r="M154" s="29">
        <v>3.0643628070023659</v>
      </c>
      <c r="N154" s="29">
        <v>3.1782047155837678</v>
      </c>
      <c r="O154" s="29">
        <v>3.2883421788618952</v>
      </c>
      <c r="P154" s="29">
        <v>3.3956725228807754</v>
      </c>
      <c r="Q154" s="29">
        <v>3.5003658898224903</v>
      </c>
      <c r="R154" s="29">
        <v>3.6022028970972038</v>
      </c>
      <c r="S154" s="29">
        <v>3.7007421270449634</v>
      </c>
      <c r="T154" s="29">
        <v>3.7955014236388798</v>
      </c>
      <c r="U154" s="29">
        <v>3.8860549343998647</v>
      </c>
      <c r="V154" s="29">
        <v>3.972052670989509</v>
      </c>
      <c r="W154" s="29">
        <v>4.0532491473238927</v>
      </c>
      <c r="X154" s="29">
        <v>4.1294915262231777</v>
      </c>
      <c r="Y154" s="29">
        <v>4.2007039155551</v>
      </c>
      <c r="Z154" s="29">
        <v>4.2668796794092625</v>
      </c>
      <c r="AA154" s="29">
        <v>4.328071423660802</v>
      </c>
      <c r="AB154" s="29">
        <v>4.3843844052031535</v>
      </c>
      <c r="AC154" s="29">
        <v>4.4359732573236155</v>
      </c>
      <c r="AD154" s="29">
        <v>4.4830347598748235</v>
      </c>
      <c r="AE154" s="29">
        <v>4.5258008197078867</v>
      </c>
      <c r="AF154" s="29">
        <v>4.5645328050274792</v>
      </c>
      <c r="AG154" s="29">
        <v>4.5995166530363063</v>
      </c>
      <c r="AH154" s="29">
        <v>4.6310511790980087</v>
      </c>
      <c r="AI154" s="29">
        <v>4.6594316643407998</v>
      </c>
      <c r="AJ154" s="29">
        <v>4.6849475650997654</v>
      </c>
      <c r="AK154" s="29">
        <v>4.7078833150327064</v>
      </c>
      <c r="AL154" s="29">
        <v>4.7285190038523384</v>
      </c>
      <c r="AM154" s="29">
        <v>4.7471293430251196</v>
      </c>
      <c r="AN154" s="29">
        <v>4.7639694090027653</v>
      </c>
      <c r="AO154" s="29">
        <v>4.7792639878082763</v>
      </c>
      <c r="AP154" s="29">
        <v>4.79321008109223</v>
      </c>
      <c r="AQ154" s="29">
        <v>4.8059800524992671</v>
      </c>
      <c r="AR154" s="29">
        <v>4.8177244801644177</v>
      </c>
      <c r="AS154" s="29">
        <v>4.8285740533562569</v>
      </c>
      <c r="AT154" s="29">
        <v>4.8386363746950929</v>
      </c>
      <c r="AU154" s="29">
        <v>4.8479937176796133</v>
      </c>
      <c r="AV154" s="29">
        <v>4.8567058628186643</v>
      </c>
      <c r="AW154" s="29">
        <v>4.8648169698780039</v>
      </c>
      <c r="AX154" s="29">
        <v>4.872361017250916</v>
      </c>
      <c r="AY154" s="29">
        <v>4.8793631020304069</v>
      </c>
    </row>
    <row r="155" spans="1:51" x14ac:dyDescent="0.2">
      <c r="A155" s="125">
        <v>39962</v>
      </c>
      <c r="B155" s="29">
        <v>0.58819200253609427</v>
      </c>
      <c r="C155" s="29">
        <v>0.65954865247132</v>
      </c>
      <c r="D155" s="29">
        <v>0.97881282067741704</v>
      </c>
      <c r="E155" s="29">
        <v>1.3518455076444029</v>
      </c>
      <c r="F155" s="29">
        <v>1.6908369979737443</v>
      </c>
      <c r="G155" s="29">
        <v>1.9755273585240243</v>
      </c>
      <c r="H155" s="29">
        <v>2.2101950430755872</v>
      </c>
      <c r="I155" s="29">
        <v>2.405124028566231</v>
      </c>
      <c r="J155" s="29">
        <v>2.5706124307867415</v>
      </c>
      <c r="K155" s="29">
        <v>2.7154024825870158</v>
      </c>
      <c r="L155" s="29">
        <v>2.8463802347703084</v>
      </c>
      <c r="M155" s="29">
        <v>2.9685804273777525</v>
      </c>
      <c r="N155" s="29">
        <v>3.0853012260121888</v>
      </c>
      <c r="O155" s="29">
        <v>3.1984827645743512</v>
      </c>
      <c r="P155" s="29">
        <v>3.3089509756749673</v>
      </c>
      <c r="Q155" s="29">
        <v>3.4168052189773328</v>
      </c>
      <c r="R155" s="29">
        <v>3.5217599755279294</v>
      </c>
      <c r="S155" s="29">
        <v>3.6233118850936847</v>
      </c>
      <c r="T155" s="29">
        <v>3.7209201020823404</v>
      </c>
      <c r="U155" s="29">
        <v>3.8141057610323301</v>
      </c>
      <c r="V155" s="29">
        <v>3.9024737729119572</v>
      </c>
      <c r="W155" s="29">
        <v>3.985746093420603</v>
      </c>
      <c r="X155" s="29">
        <v>4.0637488653530411</v>
      </c>
      <c r="Y155" s="29">
        <v>4.1363963262958334</v>
      </c>
      <c r="Z155" s="29">
        <v>4.2036854727519799</v>
      </c>
      <c r="AA155" s="29">
        <v>4.2656860956835638</v>
      </c>
      <c r="AB155" s="29">
        <v>4.3225305213868364</v>
      </c>
      <c r="AC155" s="29">
        <v>4.3744032525908736</v>
      </c>
      <c r="AD155" s="29">
        <v>4.4215320943524352</v>
      </c>
      <c r="AE155" s="29">
        <v>4.4641809374862724</v>
      </c>
      <c r="AF155" s="29">
        <v>4.5026439382815875</v>
      </c>
      <c r="AG155" s="29">
        <v>4.5372404496428285</v>
      </c>
      <c r="AH155" s="29">
        <v>4.5683016335797859</v>
      </c>
      <c r="AI155" s="29">
        <v>4.5961510774484973</v>
      </c>
      <c r="AJ155" s="29">
        <v>4.6211024313773663</v>
      </c>
      <c r="AK155" s="29">
        <v>4.6434607794432461</v>
      </c>
      <c r="AL155" s="29">
        <v>4.6635237972407397</v>
      </c>
      <c r="AM155" s="29">
        <v>4.6815810725961429</v>
      </c>
      <c r="AN155" s="29">
        <v>4.697899506993104</v>
      </c>
      <c r="AO155" s="29">
        <v>4.7127122989963741</v>
      </c>
      <c r="AP155" s="29">
        <v>4.7262220257993066</v>
      </c>
      <c r="AQ155" s="29">
        <v>4.7386043346215923</v>
      </c>
      <c r="AR155" s="29">
        <v>4.7500110776897175</v>
      </c>
      <c r="AS155" s="29">
        <v>4.7605724523979411</v>
      </c>
      <c r="AT155" s="29">
        <v>4.7703940591601306</v>
      </c>
      <c r="AU155" s="29">
        <v>4.7795548189568313</v>
      </c>
      <c r="AV155" s="29">
        <v>4.7881099943142624</v>
      </c>
      <c r="AW155" s="29">
        <v>4.7960986844255258</v>
      </c>
      <c r="AX155" s="29">
        <v>4.8035497968602785</v>
      </c>
      <c r="AY155" s="29">
        <v>4.8104833889309075</v>
      </c>
    </row>
    <row r="156" spans="1:51" x14ac:dyDescent="0.2">
      <c r="A156" s="125">
        <v>39961</v>
      </c>
      <c r="B156" s="29">
        <v>0.5981336942351777</v>
      </c>
      <c r="C156" s="29">
        <v>0.66823321429178972</v>
      </c>
      <c r="D156" s="29">
        <v>0.98819012790368099</v>
      </c>
      <c r="E156" s="29">
        <v>1.3624734875830296</v>
      </c>
      <c r="F156" s="29">
        <v>1.7031025896446699</v>
      </c>
      <c r="G156" s="29">
        <v>1.9899145810482688</v>
      </c>
      <c r="H156" s="29">
        <v>2.2270689451738552</v>
      </c>
      <c r="I156" s="29">
        <v>2.4247301230438962</v>
      </c>
      <c r="J156" s="29">
        <v>2.5930484270392871</v>
      </c>
      <c r="K156" s="29">
        <v>2.7406410040889098</v>
      </c>
      <c r="L156" s="29">
        <v>2.8742936532477703</v>
      </c>
      <c r="M156" s="29">
        <v>2.9989717606045114</v>
      </c>
      <c r="N156" s="29">
        <v>3.1179354050267216</v>
      </c>
      <c r="O156" s="29">
        <v>3.2331104385072513</v>
      </c>
      <c r="P156" s="29">
        <v>3.3453289067349763</v>
      </c>
      <c r="Q156" s="29">
        <v>3.4547092619285955</v>
      </c>
      <c r="R156" s="29">
        <v>3.5609918434672401</v>
      </c>
      <c r="S156" s="29">
        <v>3.6637023840996141</v>
      </c>
      <c r="T156" s="29">
        <v>3.7623267997686978</v>
      </c>
      <c r="U156" s="29">
        <v>3.8564109693915491</v>
      </c>
      <c r="V156" s="29">
        <v>3.9455812594643511</v>
      </c>
      <c r="W156" s="29">
        <v>4.0295753042422637</v>
      </c>
      <c r="X156" s="29">
        <v>4.1082300749345784</v>
      </c>
      <c r="Y156" s="29">
        <v>4.1814662630142125</v>
      </c>
      <c r="Z156" s="29">
        <v>4.2492830869760496</v>
      </c>
      <c r="AA156" s="29">
        <v>4.3117496137958815</v>
      </c>
      <c r="AB156" s="29">
        <v>4.3689957378079507</v>
      </c>
      <c r="AC156" s="29">
        <v>4.4212023391969257</v>
      </c>
      <c r="AD156" s="29">
        <v>4.4685926527843502</v>
      </c>
      <c r="AE156" s="29">
        <v>4.5114252096552203</v>
      </c>
      <c r="AF156" s="29">
        <v>4.5499881442122749</v>
      </c>
      <c r="AG156" s="29">
        <v>4.5845942735115779</v>
      </c>
      <c r="AH156" s="29">
        <v>4.6155684964812185</v>
      </c>
      <c r="AI156" s="29">
        <v>4.6432290775388836</v>
      </c>
      <c r="AJ156" s="29">
        <v>4.6678851499005924</v>
      </c>
      <c r="AK156" s="29">
        <v>4.6898379731575845</v>
      </c>
      <c r="AL156" s="29">
        <v>4.7093819972788911</v>
      </c>
      <c r="AM156" s="29">
        <v>4.7268042654332252</v>
      </c>
      <c r="AN156" s="29">
        <v>4.7423705734263484</v>
      </c>
      <c r="AO156" s="29">
        <v>4.7563145579646271</v>
      </c>
      <c r="AP156" s="29">
        <v>4.7688406874048184</v>
      </c>
      <c r="AQ156" s="29">
        <v>4.7801279006929427</v>
      </c>
      <c r="AR156" s="29">
        <v>4.7903325895469688</v>
      </c>
      <c r="AS156" s="29">
        <v>4.7995906651474742</v>
      </c>
      <c r="AT156" s="29">
        <v>4.8080149085939654</v>
      </c>
      <c r="AU156" s="29">
        <v>4.8156929457717759</v>
      </c>
      <c r="AV156" s="29">
        <v>4.8226900113222886</v>
      </c>
      <c r="AW156" s="29">
        <v>4.8290556569604872</v>
      </c>
      <c r="AX156" s="29">
        <v>4.8348292484317996</v>
      </c>
      <c r="AY156" s="29">
        <v>4.8400412892707649</v>
      </c>
    </row>
    <row r="157" spans="1:51" x14ac:dyDescent="0.2">
      <c r="A157" s="125">
        <v>39960</v>
      </c>
      <c r="B157" s="29">
        <v>0.60376946833525602</v>
      </c>
      <c r="C157" s="29">
        <v>0.6701611881195334</v>
      </c>
      <c r="D157" s="29">
        <v>0.98815546352099981</v>
      </c>
      <c r="E157" s="29">
        <v>1.3581514422000422</v>
      </c>
      <c r="F157" s="29">
        <v>1.693141127398982</v>
      </c>
      <c r="G157" s="29">
        <v>1.9738861485361838</v>
      </c>
      <c r="H157" s="29">
        <v>2.2051516817285477</v>
      </c>
      <c r="I157" s="29">
        <v>2.3974414787227483</v>
      </c>
      <c r="J157" s="29">
        <v>2.5611126108519429</v>
      </c>
      <c r="K157" s="29">
        <v>2.7048865946943845</v>
      </c>
      <c r="L157" s="29">
        <v>2.8355787964946684</v>
      </c>
      <c r="M157" s="29">
        <v>2.9581131667454037</v>
      </c>
      <c r="N157" s="29">
        <v>3.0756584140820489</v>
      </c>
      <c r="O157" s="29">
        <v>3.190018170243166</v>
      </c>
      <c r="P157" s="29">
        <v>3.3018782768908275</v>
      </c>
      <c r="Q157" s="29">
        <v>3.4112055586326155</v>
      </c>
      <c r="R157" s="29">
        <v>3.5176138853758054</v>
      </c>
      <c r="S157" s="29">
        <v>3.6205343465377657</v>
      </c>
      <c r="T157" s="29">
        <v>3.7194001332540858</v>
      </c>
      <c r="U157" s="29">
        <v>3.8137340392568846</v>
      </c>
      <c r="V157" s="29">
        <v>3.9031559811542551</v>
      </c>
      <c r="W157" s="29">
        <v>3.9874032516724296</v>
      </c>
      <c r="X157" s="29">
        <v>4.0663156988828941</v>
      </c>
      <c r="Y157" s="29">
        <v>4.1398181676413035</v>
      </c>
      <c r="Z157" s="29">
        <v>4.2079119762850112</v>
      </c>
      <c r="AA157" s="29">
        <v>4.2706624613260349</v>
      </c>
      <c r="AB157" s="29">
        <v>4.3281909362640585</v>
      </c>
      <c r="AC157" s="29">
        <v>4.3806725712512842</v>
      </c>
      <c r="AD157" s="29">
        <v>4.4283289009438169</v>
      </c>
      <c r="AE157" s="29">
        <v>4.4714201057154321</v>
      </c>
      <c r="AF157" s="29">
        <v>4.5102387784773033</v>
      </c>
      <c r="AG157" s="29">
        <v>4.5451045602692739</v>
      </c>
      <c r="AH157" s="29">
        <v>4.5763508390112442</v>
      </c>
      <c r="AI157" s="29">
        <v>4.6043049213546174</v>
      </c>
      <c r="AJ157" s="29">
        <v>4.6292852312731361</v>
      </c>
      <c r="AK157" s="29">
        <v>4.6516025317972423</v>
      </c>
      <c r="AL157" s="29">
        <v>4.6715609602766763</v>
      </c>
      <c r="AM157" s="29">
        <v>4.6894581641505502</v>
      </c>
      <c r="AN157" s="29">
        <v>4.7055722532583184</v>
      </c>
      <c r="AO157" s="29">
        <v>4.7201441862814999</v>
      </c>
      <c r="AP157" s="29">
        <v>4.7333802267473972</v>
      </c>
      <c r="AQ157" s="29">
        <v>4.7454573706533383</v>
      </c>
      <c r="AR157" s="29">
        <v>4.7565269460893367</v>
      </c>
      <c r="AS157" s="29">
        <v>4.7667173483821159</v>
      </c>
      <c r="AT157" s="29">
        <v>4.7761327344301456</v>
      </c>
      <c r="AU157" s="29">
        <v>4.7848496389706909</v>
      </c>
      <c r="AV157" s="29">
        <v>4.7929191469804771</v>
      </c>
      <c r="AW157" s="29">
        <v>4.8003737901491812</v>
      </c>
      <c r="AX157" s="29">
        <v>4.8072360806029177</v>
      </c>
      <c r="AY157" s="29">
        <v>4.8135205802928462</v>
      </c>
    </row>
    <row r="158" spans="1:51" x14ac:dyDescent="0.2">
      <c r="A158" s="125">
        <v>39959</v>
      </c>
      <c r="B158" s="29">
        <v>0.57886014741188152</v>
      </c>
      <c r="C158" s="29">
        <v>0.6194905336532226</v>
      </c>
      <c r="D158" s="29">
        <v>0.91765065994108541</v>
      </c>
      <c r="E158" s="29">
        <v>1.2808265383751865</v>
      </c>
      <c r="F158" s="29">
        <v>1.6156341485564869</v>
      </c>
      <c r="G158" s="29">
        <v>1.8988514209419849</v>
      </c>
      <c r="H158" s="29">
        <v>2.1334285688530401</v>
      </c>
      <c r="I158" s="29">
        <v>2.3291036050568947</v>
      </c>
      <c r="J158" s="29">
        <v>2.4959163113941361</v>
      </c>
      <c r="K158" s="29">
        <v>2.6424756681377568</v>
      </c>
      <c r="L158" s="29">
        <v>2.7755800923658072</v>
      </c>
      <c r="M158" s="29">
        <v>2.900177539420159</v>
      </c>
      <c r="N158" s="29">
        <v>3.0194773282759155</v>
      </c>
      <c r="O158" s="29">
        <v>3.1353342474468064</v>
      </c>
      <c r="P158" s="29">
        <v>3.2484935092945082</v>
      </c>
      <c r="Q158" s="29">
        <v>3.3589811344029239</v>
      </c>
      <c r="R158" s="29">
        <v>3.4664645629865132</v>
      </c>
      <c r="S158" s="29">
        <v>3.5704226948880273</v>
      </c>
      <c r="T158" s="29">
        <v>3.6703290839591403</v>
      </c>
      <c r="U158" s="29">
        <v>3.7657370511507806</v>
      </c>
      <c r="V158" s="29">
        <v>3.8562877561588107</v>
      </c>
      <c r="W158" s="29">
        <v>3.9417311947944724</v>
      </c>
      <c r="X158" s="29">
        <v>4.021913031787304</v>
      </c>
      <c r="Y158" s="29">
        <v>4.0967587434949797</v>
      </c>
      <c r="Z158" s="29">
        <v>4.1662667842080268</v>
      </c>
      <c r="AA158" s="29">
        <v>4.2304960472081259</v>
      </c>
      <c r="AB158" s="29">
        <v>4.2895582556844749</v>
      </c>
      <c r="AC158" s="29">
        <v>4.3436186119440094</v>
      </c>
      <c r="AD158" s="29">
        <v>4.3928889435915304</v>
      </c>
      <c r="AE158" s="29">
        <v>4.4376199445646032</v>
      </c>
      <c r="AF158" s="29">
        <v>4.4780949063702042</v>
      </c>
      <c r="AG158" s="29">
        <v>4.514624346009203</v>
      </c>
      <c r="AH158" s="29">
        <v>4.5475331402490244</v>
      </c>
      <c r="AI158" s="29">
        <v>4.5771412970990166</v>
      </c>
      <c r="AJ158" s="29">
        <v>4.6037610753308291</v>
      </c>
      <c r="AK158" s="29">
        <v>4.6276980484655112</v>
      </c>
      <c r="AL158" s="29">
        <v>4.6492520081857576</v>
      </c>
      <c r="AM158" s="29">
        <v>4.6687169957457186</v>
      </c>
      <c r="AN158" s="29">
        <v>4.6863680266502268</v>
      </c>
      <c r="AO158" s="29">
        <v>4.7024429776952852</v>
      </c>
      <c r="AP158" s="29">
        <v>4.7171449921123703</v>
      </c>
      <c r="AQ158" s="29">
        <v>4.7306480160071462</v>
      </c>
      <c r="AR158" s="29">
        <v>4.7431004086917481</v>
      </c>
      <c r="AS158" s="29">
        <v>4.7546276687921933</v>
      </c>
      <c r="AT158" s="29">
        <v>4.7653310486559466</v>
      </c>
      <c r="AU158" s="29">
        <v>4.7752839849293816</v>
      </c>
      <c r="AV158" s="29">
        <v>4.7845342527607864</v>
      </c>
      <c r="AW158" s="29">
        <v>4.7931110869929112</v>
      </c>
      <c r="AX158" s="29">
        <v>4.8010341159260221</v>
      </c>
      <c r="AY158" s="29">
        <v>4.8083154702612587</v>
      </c>
    </row>
    <row r="159" spans="1:51" x14ac:dyDescent="0.2">
      <c r="A159" s="125">
        <v>39955</v>
      </c>
      <c r="B159" s="29">
        <v>0.57932853084806801</v>
      </c>
      <c r="C159" s="29">
        <v>0.65778999793299731</v>
      </c>
      <c r="D159" s="29">
        <v>0.97766171225625331</v>
      </c>
      <c r="E159" s="29">
        <v>1.3547397485140924</v>
      </c>
      <c r="F159" s="29">
        <v>1.6977463183822916</v>
      </c>
      <c r="G159" s="29">
        <v>1.9861613769830366</v>
      </c>
      <c r="H159" s="29">
        <v>2.2242996896551674</v>
      </c>
      <c r="I159" s="29">
        <v>2.4224947485265402</v>
      </c>
      <c r="J159" s="29">
        <v>2.5910135669207057</v>
      </c>
      <c r="K159" s="29">
        <v>2.7385348767636488</v>
      </c>
      <c r="L159" s="29">
        <v>2.8718708983011312</v>
      </c>
      <c r="M159" s="29">
        <v>2.9959888516001514</v>
      </c>
      <c r="N159" s="29">
        <v>3.1141632949609557</v>
      </c>
      <c r="O159" s="29">
        <v>3.2283638248873916</v>
      </c>
      <c r="P159" s="29">
        <v>3.3394973677184909</v>
      </c>
      <c r="Q159" s="29">
        <v>3.447767469990008</v>
      </c>
      <c r="R159" s="29">
        <v>3.5530049190406774</v>
      </c>
      <c r="S159" s="29">
        <v>3.654831203097622</v>
      </c>
      <c r="T159" s="29">
        <v>3.7528302893565404</v>
      </c>
      <c r="U159" s="29">
        <v>3.8466322392049284</v>
      </c>
      <c r="V159" s="29">
        <v>3.9359265800041889</v>
      </c>
      <c r="W159" s="29">
        <v>4.020486041444804</v>
      </c>
      <c r="X159" s="29">
        <v>4.1001581475375133</v>
      </c>
      <c r="Y159" s="29">
        <v>4.1748540323228021</v>
      </c>
      <c r="Z159" s="29">
        <v>4.2445456539126631</v>
      </c>
      <c r="AA159" s="29">
        <v>4.3092547911887644</v>
      </c>
      <c r="AB159" s="29">
        <v>4.3690485100441707</v>
      </c>
      <c r="AC159" s="29">
        <v>4.4240467415096161</v>
      </c>
      <c r="AD159" s="29">
        <v>4.4744169196612544</v>
      </c>
      <c r="AE159" s="29">
        <v>4.520366084203439</v>
      </c>
      <c r="AF159" s="29">
        <v>4.5621344924641702</v>
      </c>
      <c r="AG159" s="29">
        <v>4.5999902146155165</v>
      </c>
      <c r="AH159" s="29">
        <v>4.6342180414339547</v>
      </c>
      <c r="AI159" s="29">
        <v>4.6651033925364445</v>
      </c>
      <c r="AJ159" s="29">
        <v>4.6929293397169758</v>
      </c>
      <c r="AK159" s="29">
        <v>4.7179769225800037</v>
      </c>
      <c r="AL159" s="29">
        <v>4.7405254231606468</v>
      </c>
      <c r="AM159" s="29">
        <v>4.7608519257451745</v>
      </c>
      <c r="AN159" s="29">
        <v>4.7792184547949086</v>
      </c>
      <c r="AO159" s="29">
        <v>4.7958544008974577</v>
      </c>
      <c r="AP159" s="29">
        <v>4.8109583892856183</v>
      </c>
      <c r="AQ159" s="29">
        <v>4.8247032090765387</v>
      </c>
      <c r="AR159" s="29">
        <v>4.8372390149569595</v>
      </c>
      <c r="AS159" s="29">
        <v>4.8486957280711147</v>
      </c>
      <c r="AT159" s="29">
        <v>4.8591815077951628</v>
      </c>
      <c r="AU159" s="29">
        <v>4.8687790758982405</v>
      </c>
      <c r="AV159" s="29">
        <v>4.8775475967010751</v>
      </c>
      <c r="AW159" s="29">
        <v>4.8855289262832171</v>
      </c>
      <c r="AX159" s="29">
        <v>4.8927554601883259</v>
      </c>
      <c r="AY159" s="29">
        <v>4.89925208544605</v>
      </c>
    </row>
    <row r="160" spans="1:51" x14ac:dyDescent="0.2">
      <c r="A160" s="125">
        <v>39954</v>
      </c>
      <c r="B160" s="29">
        <v>0.57892749242181818</v>
      </c>
      <c r="C160" s="29">
        <v>0.62469180701987337</v>
      </c>
      <c r="D160" s="29">
        <v>0.93075212216482661</v>
      </c>
      <c r="E160" s="29">
        <v>1.3009755161715657</v>
      </c>
      <c r="F160" s="29">
        <v>1.6423281126502467</v>
      </c>
      <c r="G160" s="29">
        <v>1.9314962575941337</v>
      </c>
      <c r="H160" s="29">
        <v>2.1710715325061405</v>
      </c>
      <c r="I160" s="29">
        <v>2.3705341549528343</v>
      </c>
      <c r="J160" s="29">
        <v>2.5397089019351906</v>
      </c>
      <c r="K160" s="29">
        <v>2.687037251744135</v>
      </c>
      <c r="L160" s="29">
        <v>2.8192267502955657</v>
      </c>
      <c r="M160" s="29">
        <v>2.9412634681517797</v>
      </c>
      <c r="N160" s="29">
        <v>3.0565420535023433</v>
      </c>
      <c r="O160" s="29">
        <v>3.1672260380837902</v>
      </c>
      <c r="P160" s="29">
        <v>3.2744647348281801</v>
      </c>
      <c r="Q160" s="29">
        <v>3.3787051368436036</v>
      </c>
      <c r="R160" s="29">
        <v>3.4799836199104823</v>
      </c>
      <c r="S160" s="29">
        <v>3.5780839782234608</v>
      </c>
      <c r="T160" s="29">
        <v>3.6726975735229188</v>
      </c>
      <c r="U160" s="29">
        <v>3.7635134973077164</v>
      </c>
      <c r="V160" s="29">
        <v>3.8502446091445175</v>
      </c>
      <c r="W160" s="29">
        <v>3.9326627472631914</v>
      </c>
      <c r="X160" s="29">
        <v>4.0105970252378391</v>
      </c>
      <c r="Y160" s="29">
        <v>4.08392788747362</v>
      </c>
      <c r="Z160" s="29">
        <v>4.1525910687111001</v>
      </c>
      <c r="AA160" s="29">
        <v>4.2165680817795668</v>
      </c>
      <c r="AB160" s="29">
        <v>4.2758829826360039</v>
      </c>
      <c r="AC160" s="29">
        <v>4.3306153716630122</v>
      </c>
      <c r="AD160" s="29">
        <v>4.3808960430193817</v>
      </c>
      <c r="AE160" s="29">
        <v>4.4268984849756974</v>
      </c>
      <c r="AF160" s="29">
        <v>4.4688319937672745</v>
      </c>
      <c r="AG160" s="29">
        <v>4.5069359196409717</v>
      </c>
      <c r="AH160" s="29">
        <v>4.5414695351549002</v>
      </c>
      <c r="AI160" s="29">
        <v>4.5726975020056102</v>
      </c>
      <c r="AJ160" s="29">
        <v>4.6008865087116328</v>
      </c>
      <c r="AK160" s="29">
        <v>4.6263049776783065</v>
      </c>
      <c r="AL160" s="29">
        <v>4.6492228308887462</v>
      </c>
      <c r="AM160" s="29">
        <v>4.6699106952580003</v>
      </c>
      <c r="AN160" s="29">
        <v>4.6886271940124704</v>
      </c>
      <c r="AO160" s="29">
        <v>4.7056008320704015</v>
      </c>
      <c r="AP160" s="29">
        <v>4.721031075028959</v>
      </c>
      <c r="AQ160" s="29">
        <v>4.7350926795059642</v>
      </c>
      <c r="AR160" s="29">
        <v>4.7479387107417139</v>
      </c>
      <c r="AS160" s="29">
        <v>4.7597028364833776</v>
      </c>
      <c r="AT160" s="29">
        <v>4.7704973984008872</v>
      </c>
      <c r="AU160" s="29">
        <v>4.7804088743108801</v>
      </c>
      <c r="AV160" s="29">
        <v>4.7894995793912498</v>
      </c>
      <c r="AW160" s="29">
        <v>4.7978137284883884</v>
      </c>
      <c r="AX160" s="29">
        <v>4.805385246080693</v>
      </c>
      <c r="AY160" s="29">
        <v>4.8122398393174164</v>
      </c>
    </row>
    <row r="161" spans="1:51" x14ac:dyDescent="0.2">
      <c r="A161" s="125">
        <v>39953</v>
      </c>
      <c r="B161" s="29">
        <v>0.58788824182735278</v>
      </c>
      <c r="C161" s="29">
        <v>0.64472981832138576</v>
      </c>
      <c r="D161" s="29">
        <v>0.96398156792296152</v>
      </c>
      <c r="E161" s="29">
        <v>1.3426944962388438</v>
      </c>
      <c r="F161" s="29">
        <v>1.6883077743069073</v>
      </c>
      <c r="G161" s="29">
        <v>1.978266527571666</v>
      </c>
      <c r="H161" s="29">
        <v>2.2156556805328647</v>
      </c>
      <c r="I161" s="29">
        <v>2.410336566167866</v>
      </c>
      <c r="J161" s="29">
        <v>2.5724918670958958</v>
      </c>
      <c r="K161" s="29">
        <v>2.7109408075867458</v>
      </c>
      <c r="L161" s="29">
        <v>2.8328092760421688</v>
      </c>
      <c r="M161" s="29">
        <v>2.9435354227847679</v>
      </c>
      <c r="N161" s="29">
        <v>3.0469629378236607</v>
      </c>
      <c r="O161" s="29">
        <v>3.1456872246674683</v>
      </c>
      <c r="P161" s="29">
        <v>3.2412493527363977</v>
      </c>
      <c r="Q161" s="29">
        <v>3.3344239702690688</v>
      </c>
      <c r="R161" s="29">
        <v>3.4254875249803658</v>
      </c>
      <c r="S161" s="29">
        <v>3.514382393368495</v>
      </c>
      <c r="T161" s="29">
        <v>3.6008745857077704</v>
      </c>
      <c r="U161" s="29">
        <v>3.6846604560439302</v>
      </c>
      <c r="V161" s="29">
        <v>3.7654140127149809</v>
      </c>
      <c r="W161" s="29">
        <v>3.8428415753113825</v>
      </c>
      <c r="X161" s="29">
        <v>3.9166885322392697</v>
      </c>
      <c r="Y161" s="29">
        <v>3.9867405781098113</v>
      </c>
      <c r="Z161" s="29">
        <v>4.0528383300375079</v>
      </c>
      <c r="AA161" s="29">
        <v>4.1148695650985125</v>
      </c>
      <c r="AB161" s="29">
        <v>4.172767341205236</v>
      </c>
      <c r="AC161" s="29">
        <v>4.2265287134424723</v>
      </c>
      <c r="AD161" s="29">
        <v>4.2762105860910804</v>
      </c>
      <c r="AE161" s="29">
        <v>4.3219197825536826</v>
      </c>
      <c r="AF161" s="29">
        <v>4.3638049938834325</v>
      </c>
      <c r="AG161" s="29">
        <v>4.402050119264544</v>
      </c>
      <c r="AH161" s="29">
        <v>4.4368647048655223</v>
      </c>
      <c r="AI161" s="29">
        <v>4.4684712730000395</v>
      </c>
      <c r="AJ161" s="29">
        <v>4.4971014534517071</v>
      </c>
      <c r="AK161" s="29">
        <v>4.5229947092347791</v>
      </c>
      <c r="AL161" s="29">
        <v>4.5463972780494517</v>
      </c>
      <c r="AM161" s="29">
        <v>4.5675607106717449</v>
      </c>
      <c r="AN161" s="29">
        <v>4.586728909407964</v>
      </c>
      <c r="AO161" s="29">
        <v>4.6041197531805444</v>
      </c>
      <c r="AP161" s="29">
        <v>4.6199254584828493</v>
      </c>
      <c r="AQ161" s="29">
        <v>4.6343161608656978</v>
      </c>
      <c r="AR161" s="29">
        <v>4.6474425710680363</v>
      </c>
      <c r="AS161" s="29">
        <v>4.6594380073966395</v>
      </c>
      <c r="AT161" s="29">
        <v>4.6704160666866574</v>
      </c>
      <c r="AU161" s="29">
        <v>4.6804655269754996</v>
      </c>
      <c r="AV161" s="29">
        <v>4.6896518401443412</v>
      </c>
      <c r="AW161" s="29">
        <v>4.6980228848661429</v>
      </c>
      <c r="AX161" s="29">
        <v>4.7056164175458406</v>
      </c>
      <c r="AY161" s="29">
        <v>4.7124620891813702</v>
      </c>
    </row>
    <row r="162" spans="1:51" x14ac:dyDescent="0.2">
      <c r="A162" s="125">
        <v>39952</v>
      </c>
      <c r="B162" s="29">
        <v>0.57618815309151206</v>
      </c>
      <c r="C162" s="29">
        <v>0.62529840059008368</v>
      </c>
      <c r="D162" s="29">
        <v>0.93153455126511986</v>
      </c>
      <c r="E162" s="29">
        <v>1.3002138240997827</v>
      </c>
      <c r="F162" s="29">
        <v>1.6378899172801968</v>
      </c>
      <c r="G162" s="29">
        <v>1.9209157984337553</v>
      </c>
      <c r="H162" s="29">
        <v>2.1520354758775704</v>
      </c>
      <c r="I162" s="29">
        <v>2.3411089223218164</v>
      </c>
      <c r="J162" s="29">
        <v>2.4983795579080854</v>
      </c>
      <c r="K162" s="29">
        <v>2.632707406920852</v>
      </c>
      <c r="L162" s="29">
        <v>2.7512149539895279</v>
      </c>
      <c r="M162" s="29">
        <v>2.8592932634754882</v>
      </c>
      <c r="N162" s="29">
        <v>2.9607166193136387</v>
      </c>
      <c r="O162" s="29">
        <v>3.0580043196864248</v>
      </c>
      <c r="P162" s="29">
        <v>3.1526280585897117</v>
      </c>
      <c r="Q162" s="29">
        <v>3.2452971331799452</v>
      </c>
      <c r="R162" s="29">
        <v>3.3362252047312682</v>
      </c>
      <c r="S162" s="29">
        <v>3.4252938125671792</v>
      </c>
      <c r="T162" s="29">
        <v>3.5122100373685199</v>
      </c>
      <c r="U162" s="29">
        <v>3.5966142847704212</v>
      </c>
      <c r="V162" s="29">
        <v>3.6781284963606899</v>
      </c>
      <c r="W162" s="29">
        <v>3.7564134180630551</v>
      </c>
      <c r="X162" s="29">
        <v>3.8311751009937391</v>
      </c>
      <c r="Y162" s="29">
        <v>3.9021655629009064</v>
      </c>
      <c r="Z162" s="29">
        <v>3.9691983046498418</v>
      </c>
      <c r="AA162" s="29">
        <v>4.032139403779782</v>
      </c>
      <c r="AB162" s="29">
        <v>4.0909041164258122</v>
      </c>
      <c r="AC162" s="29">
        <v>4.145475777187948</v>
      </c>
      <c r="AD162" s="29">
        <v>4.1959012932106354</v>
      </c>
      <c r="AE162" s="29">
        <v>4.242280597730554</v>
      </c>
      <c r="AF162" s="29">
        <v>4.2847580974811015</v>
      </c>
      <c r="AG162" s="29">
        <v>4.3235156105731374</v>
      </c>
      <c r="AH162" s="29">
        <v>4.358762539747393</v>
      </c>
      <c r="AI162" s="29">
        <v>4.3907229534322703</v>
      </c>
      <c r="AJ162" s="29">
        <v>4.4196314571922368</v>
      </c>
      <c r="AK162" s="29">
        <v>4.4457317203944768</v>
      </c>
      <c r="AL162" s="29">
        <v>4.4692752513706893</v>
      </c>
      <c r="AM162" s="29">
        <v>4.490519802217892</v>
      </c>
      <c r="AN162" s="29">
        <v>4.5097161881208452</v>
      </c>
      <c r="AO162" s="29">
        <v>4.5270894262191526</v>
      </c>
      <c r="AP162" s="29">
        <v>4.542838878558773</v>
      </c>
      <c r="AQ162" s="29">
        <v>4.5571417070572977</v>
      </c>
      <c r="AR162" s="29">
        <v>4.5701555235164557</v>
      </c>
      <c r="AS162" s="29">
        <v>4.5820204337265364</v>
      </c>
      <c r="AT162" s="29">
        <v>4.5928565716939262</v>
      </c>
      <c r="AU162" s="29">
        <v>4.6027586846937769</v>
      </c>
      <c r="AV162" s="29">
        <v>4.6117975982721058</v>
      </c>
      <c r="AW162" s="29">
        <v>4.6200259039491485</v>
      </c>
      <c r="AX162" s="29">
        <v>4.6274853276307857</v>
      </c>
      <c r="AY162" s="29">
        <v>4.634208808034316</v>
      </c>
    </row>
    <row r="163" spans="1:51" x14ac:dyDescent="0.2">
      <c r="A163" s="125">
        <v>39951</v>
      </c>
      <c r="B163" s="29">
        <v>0.58019128909862172</v>
      </c>
      <c r="C163" s="29">
        <v>0.62839227095684469</v>
      </c>
      <c r="D163" s="29">
        <v>0.9329384919476934</v>
      </c>
      <c r="E163" s="29">
        <v>1.2987592753796029</v>
      </c>
      <c r="F163" s="29">
        <v>1.6323888769934183</v>
      </c>
      <c r="G163" s="29">
        <v>1.9108037939748745</v>
      </c>
      <c r="H163" s="29">
        <v>2.1373459282338714</v>
      </c>
      <c r="I163" s="29">
        <v>2.3223154786400189</v>
      </c>
      <c r="J163" s="29">
        <v>2.4762125053706656</v>
      </c>
      <c r="K163" s="29">
        <v>2.6080133035695523</v>
      </c>
      <c r="L163" s="29">
        <v>2.7248489951664103</v>
      </c>
      <c r="M163" s="29">
        <v>2.8320432441898564</v>
      </c>
      <c r="N163" s="29">
        <v>2.9332615761801248</v>
      </c>
      <c r="O163" s="29">
        <v>3.0308948735623913</v>
      </c>
      <c r="P163" s="29">
        <v>3.1262862200810568</v>
      </c>
      <c r="Q163" s="29">
        <v>3.2200230315702303</v>
      </c>
      <c r="R163" s="29">
        <v>3.312211642323561</v>
      </c>
      <c r="S163" s="29">
        <v>3.4026412734783023</v>
      </c>
      <c r="T163" s="29">
        <v>3.490944420258459</v>
      </c>
      <c r="U163" s="29">
        <v>3.5767041344741299</v>
      </c>
      <c r="V163" s="29">
        <v>3.6594991435923094</v>
      </c>
      <c r="W163" s="29">
        <v>3.7389601763171227</v>
      </c>
      <c r="X163" s="29">
        <v>3.8147744170055176</v>
      </c>
      <c r="Y163" s="29">
        <v>3.8866838067935863</v>
      </c>
      <c r="Z163" s="29">
        <v>3.9544989798528327</v>
      </c>
      <c r="AA163" s="29">
        <v>4.0180888978586973</v>
      </c>
      <c r="AB163" s="29">
        <v>4.0773753866213642</v>
      </c>
      <c r="AC163" s="29">
        <v>4.1323501141385437</v>
      </c>
      <c r="AD163" s="29">
        <v>4.1830695673068687</v>
      </c>
      <c r="AE163" s="29">
        <v>4.2296442982193376</v>
      </c>
      <c r="AF163" s="29">
        <v>4.2722302039723568</v>
      </c>
      <c r="AG163" s="29">
        <v>4.3110213242329669</v>
      </c>
      <c r="AH163" s="29">
        <v>4.3462396490853363</v>
      </c>
      <c r="AI163" s="29">
        <v>4.3781214887974542</v>
      </c>
      <c r="AJ163" s="29">
        <v>4.4069132146001362</v>
      </c>
      <c r="AK163" s="29">
        <v>4.432869850120932</v>
      </c>
      <c r="AL163" s="29">
        <v>4.4562539021412846</v>
      </c>
      <c r="AM163" s="29">
        <v>4.4773338227929358</v>
      </c>
      <c r="AN163" s="29">
        <v>4.4963708590391471</v>
      </c>
      <c r="AO163" s="29">
        <v>4.5135999674619303</v>
      </c>
      <c r="AP163" s="29">
        <v>4.5292298087703626</v>
      </c>
      <c r="AQ163" s="29">
        <v>4.5434460854700394</v>
      </c>
      <c r="AR163" s="29">
        <v>4.5564142477688678</v>
      </c>
      <c r="AS163" s="29">
        <v>4.5682816184596522</v>
      </c>
      <c r="AT163" s="29">
        <v>4.5791749310782608</v>
      </c>
      <c r="AU163" s="29">
        <v>4.5891947765103929</v>
      </c>
      <c r="AV163" s="29">
        <v>4.5984170751603237</v>
      </c>
      <c r="AW163" s="29">
        <v>4.6068984901199821</v>
      </c>
      <c r="AX163" s="29">
        <v>4.6146833529493598</v>
      </c>
      <c r="AY163" s="29">
        <v>4.6218058028048894</v>
      </c>
    </row>
    <row r="164" spans="1:51" x14ac:dyDescent="0.2">
      <c r="A164" s="125">
        <v>39948</v>
      </c>
      <c r="B164" s="29">
        <v>0.58288102756574012</v>
      </c>
      <c r="C164" s="29">
        <v>0.65630917546635092</v>
      </c>
      <c r="D164" s="29">
        <v>0.97893671796427728</v>
      </c>
      <c r="E164" s="29">
        <v>1.3520442953311069</v>
      </c>
      <c r="F164" s="29">
        <v>1.6878854157735361</v>
      </c>
      <c r="G164" s="29">
        <v>1.9667162815204018</v>
      </c>
      <c r="H164" s="29">
        <v>2.1932345293675639</v>
      </c>
      <c r="I164" s="29">
        <v>2.3782653588734841</v>
      </c>
      <c r="J164" s="29">
        <v>2.532487125401941</v>
      </c>
      <c r="K164" s="29">
        <v>2.6649030678056063</v>
      </c>
      <c r="L164" s="29">
        <v>2.7825988576950835</v>
      </c>
      <c r="M164" s="29">
        <v>2.8908187699541865</v>
      </c>
      <c r="N164" s="29">
        <v>2.9931416013251075</v>
      </c>
      <c r="O164" s="29">
        <v>3.0918743381532154</v>
      </c>
      <c r="P164" s="29">
        <v>3.1882907212996594</v>
      </c>
      <c r="Q164" s="29">
        <v>3.2829263702058671</v>
      </c>
      <c r="R164" s="29">
        <v>3.3758533065782768</v>
      </c>
      <c r="S164" s="29">
        <v>3.4668406749871168</v>
      </c>
      <c r="T164" s="29">
        <v>3.5555117398444405</v>
      </c>
      <c r="U164" s="29">
        <v>3.6414484924551687</v>
      </c>
      <c r="V164" s="29">
        <v>3.7242342625901768</v>
      </c>
      <c r="W164" s="29">
        <v>3.8035080208553524</v>
      </c>
      <c r="X164" s="29">
        <v>3.8789680194515088</v>
      </c>
      <c r="Y164" s="29">
        <v>3.9503691493189801</v>
      </c>
      <c r="Z164" s="29">
        <v>4.0175359170600036</v>
      </c>
      <c r="AA164" s="29">
        <v>4.080352260339378</v>
      </c>
      <c r="AB164" s="29">
        <v>4.1387556747894063</v>
      </c>
      <c r="AC164" s="29">
        <v>4.1927525448740015</v>
      </c>
      <c r="AD164" s="29">
        <v>4.2424129607850798</v>
      </c>
      <c r="AE164" s="29">
        <v>4.2878601498586919</v>
      </c>
      <c r="AF164" s="29">
        <v>4.3292619060679041</v>
      </c>
      <c r="AG164" s="29">
        <v>4.3668235077861697</v>
      </c>
      <c r="AH164" s="29">
        <v>4.400777464663256</v>
      </c>
      <c r="AI164" s="29">
        <v>4.4313695258752412</v>
      </c>
      <c r="AJ164" s="29">
        <v>4.4588544357036213</v>
      </c>
      <c r="AK164" s="29">
        <v>4.4834946717556194</v>
      </c>
      <c r="AL164" s="29">
        <v>4.5055593999201733</v>
      </c>
      <c r="AM164" s="29">
        <v>4.5253230663808361</v>
      </c>
      <c r="AN164" s="29">
        <v>4.5430526617609797</v>
      </c>
      <c r="AO164" s="29">
        <v>4.5589889570028461</v>
      </c>
      <c r="AP164" s="29">
        <v>4.5733463550013091</v>
      </c>
      <c r="AQ164" s="29">
        <v>4.586316010404234</v>
      </c>
      <c r="AR164" s="29">
        <v>4.5980685303007593</v>
      </c>
      <c r="AS164" s="29">
        <v>4.6087561368435743</v>
      </c>
      <c r="AT164" s="29">
        <v>4.6185102507231708</v>
      </c>
      <c r="AU164" s="29">
        <v>4.6274358954921713</v>
      </c>
      <c r="AV164" s="29">
        <v>4.6356131559410656</v>
      </c>
      <c r="AW164" s="29">
        <v>4.6431024514501944</v>
      </c>
      <c r="AX164" s="29">
        <v>4.6499512682106898</v>
      </c>
      <c r="AY164" s="29">
        <v>4.6561963277287459</v>
      </c>
    </row>
    <row r="165" spans="1:51" x14ac:dyDescent="0.2">
      <c r="A165" s="125">
        <v>39947</v>
      </c>
      <c r="B165" s="29">
        <v>0.57404256256907538</v>
      </c>
      <c r="C165" s="29">
        <v>0.62752212916110628</v>
      </c>
      <c r="D165" s="29">
        <v>0.93207061274712422</v>
      </c>
      <c r="E165" s="29">
        <v>1.2958340884139992</v>
      </c>
      <c r="F165" s="29">
        <v>1.6267642522538872</v>
      </c>
      <c r="G165" s="29">
        <v>1.9024943491589914</v>
      </c>
      <c r="H165" s="29">
        <v>2.1266850428019191</v>
      </c>
      <c r="I165" s="29">
        <v>2.3098267137749486</v>
      </c>
      <c r="J165" s="29">
        <v>2.4625157123641697</v>
      </c>
      <c r="K165" s="29">
        <v>2.5937653734839423</v>
      </c>
      <c r="L165" s="29">
        <v>2.7106998144266155</v>
      </c>
      <c r="M165" s="29">
        <v>2.8185891624272021</v>
      </c>
      <c r="N165" s="29">
        <v>2.9210126812320465</v>
      </c>
      <c r="O165" s="29">
        <v>3.0202526539457453</v>
      </c>
      <c r="P165" s="29">
        <v>3.1175318961062168</v>
      </c>
      <c r="Q165" s="29">
        <v>3.2133204409565894</v>
      </c>
      <c r="R165" s="29">
        <v>3.3076221069623468</v>
      </c>
      <c r="S165" s="29">
        <v>3.4001389888808684</v>
      </c>
      <c r="T165" s="29">
        <v>3.4904321934510847</v>
      </c>
      <c r="U165" s="29">
        <v>3.5780301283372267</v>
      </c>
      <c r="V165" s="29">
        <v>3.662470330793453</v>
      </c>
      <c r="W165" s="29">
        <v>3.7433543448887039</v>
      </c>
      <c r="X165" s="29">
        <v>3.8203508307819551</v>
      </c>
      <c r="Y165" s="29">
        <v>3.8931916927928345</v>
      </c>
      <c r="Z165" s="29">
        <v>3.9616856656207688</v>
      </c>
      <c r="AA165" s="29">
        <v>4.0257074712171894</v>
      </c>
      <c r="AB165" s="29">
        <v>4.0851899414484443</v>
      </c>
      <c r="AC165" s="29">
        <v>4.1401382054103646</v>
      </c>
      <c r="AD165" s="29">
        <v>4.1906241176536536</v>
      </c>
      <c r="AE165" s="29">
        <v>4.2367751938317504</v>
      </c>
      <c r="AF165" s="29">
        <v>4.2787656331036032</v>
      </c>
      <c r="AG165" s="29">
        <v>4.3168089076810983</v>
      </c>
      <c r="AH165" s="29">
        <v>4.3511470004552901</v>
      </c>
      <c r="AI165" s="29">
        <v>4.3820353138799106</v>
      </c>
      <c r="AJ165" s="29">
        <v>4.4097380816340648</v>
      </c>
      <c r="AK165" s="29">
        <v>4.4345271259713561</v>
      </c>
      <c r="AL165" s="29">
        <v>4.4566808322368479</v>
      </c>
      <c r="AM165" s="29">
        <v>4.4764827874570701</v>
      </c>
      <c r="AN165" s="29">
        <v>4.4942090389141853</v>
      </c>
      <c r="AO165" s="29">
        <v>4.5101085888694961</v>
      </c>
      <c r="AP165" s="29">
        <v>4.5244030850945283</v>
      </c>
      <c r="AQ165" s="29">
        <v>4.5372900836181973</v>
      </c>
      <c r="AR165" s="29">
        <v>4.5489458523048629</v>
      </c>
      <c r="AS165" s="29">
        <v>4.559527629942977</v>
      </c>
      <c r="AT165" s="29">
        <v>4.5691713316642595</v>
      </c>
      <c r="AU165" s="29">
        <v>4.5779858114606204</v>
      </c>
      <c r="AV165" s="29">
        <v>4.5860542825362698</v>
      </c>
      <c r="AW165" s="29">
        <v>4.5934396051702739</v>
      </c>
      <c r="AX165" s="29">
        <v>4.6001911581850381</v>
      </c>
      <c r="AY165" s="29">
        <v>4.6063471129554738</v>
      </c>
    </row>
    <row r="166" spans="1:51" x14ac:dyDescent="0.2">
      <c r="A166" s="125">
        <v>39946</v>
      </c>
      <c r="B166" s="29">
        <v>0.57277177561436754</v>
      </c>
      <c r="C166" s="29">
        <v>0.64103810366168967</v>
      </c>
      <c r="D166" s="29">
        <v>0.95060335888373348</v>
      </c>
      <c r="E166" s="29">
        <v>1.315368284479425</v>
      </c>
      <c r="F166" s="29">
        <v>1.6461018450790594</v>
      </c>
      <c r="G166" s="29">
        <v>1.9214146007088686</v>
      </c>
      <c r="H166" s="29">
        <v>2.1454679060786579</v>
      </c>
      <c r="I166" s="29">
        <v>2.3289858759615938</v>
      </c>
      <c r="J166" s="29">
        <v>2.4826315080248822</v>
      </c>
      <c r="K166" s="29">
        <v>2.6153827274828005</v>
      </c>
      <c r="L166" s="29">
        <v>2.7342621764442443</v>
      </c>
      <c r="M166" s="29">
        <v>2.8444000229211022</v>
      </c>
      <c r="N166" s="29">
        <v>2.9492253361091048</v>
      </c>
      <c r="O166" s="29">
        <v>3.0508697854721731</v>
      </c>
      <c r="P166" s="29">
        <v>3.1504130550031966</v>
      </c>
      <c r="Q166" s="29">
        <v>3.2481982684989044</v>
      </c>
      <c r="R166" s="29">
        <v>3.3441297030017623</v>
      </c>
      <c r="S166" s="29">
        <v>3.437836721794445</v>
      </c>
      <c r="T166" s="29">
        <v>3.5288367455234688</v>
      </c>
      <c r="U166" s="29">
        <v>3.6166410253388337</v>
      </c>
      <c r="V166" s="29">
        <v>3.7007900366286539</v>
      </c>
      <c r="W166" s="29">
        <v>3.7809036359536545</v>
      </c>
      <c r="X166" s="29">
        <v>3.8566809806927655</v>
      </c>
      <c r="Y166" s="29">
        <v>3.9278934883059211</v>
      </c>
      <c r="Z166" s="29">
        <v>3.99439534597514</v>
      </c>
      <c r="AA166" s="29">
        <v>4.0561134732683932</v>
      </c>
      <c r="AB166" s="29">
        <v>4.1130384034689964</v>
      </c>
      <c r="AC166" s="29">
        <v>4.1652295437355429</v>
      </c>
      <c r="AD166" s="29">
        <v>4.2128079594812924</v>
      </c>
      <c r="AE166" s="29">
        <v>4.2559461376511392</v>
      </c>
      <c r="AF166" s="29">
        <v>4.2948596929261837</v>
      </c>
      <c r="AG166" s="29">
        <v>4.3298004863022914</v>
      </c>
      <c r="AH166" s="29">
        <v>4.3610450737734512</v>
      </c>
      <c r="AI166" s="29">
        <v>4.3888771822673895</v>
      </c>
      <c r="AJ166" s="29">
        <v>4.4135832351552171</v>
      </c>
      <c r="AK166" s="29">
        <v>4.435451956079949</v>
      </c>
      <c r="AL166" s="29">
        <v>4.4547740581089528</v>
      </c>
      <c r="AM166" s="29">
        <v>4.4718415130774565</v>
      </c>
      <c r="AN166" s="29">
        <v>4.486935784871978</v>
      </c>
      <c r="AO166" s="29">
        <v>4.5003092540824063</v>
      </c>
      <c r="AP166" s="29">
        <v>4.5121852854250415</v>
      </c>
      <c r="AQ166" s="29">
        <v>4.5227618285523503</v>
      </c>
      <c r="AR166" s="29">
        <v>4.5322144014926851</v>
      </c>
      <c r="AS166" s="29">
        <v>4.5406984936052659</v>
      </c>
      <c r="AT166" s="29">
        <v>4.5483476780183354</v>
      </c>
      <c r="AU166" s="29">
        <v>4.5552683876148237</v>
      </c>
      <c r="AV166" s="29">
        <v>4.5615414086316637</v>
      </c>
      <c r="AW166" s="29">
        <v>4.5672271884437654</v>
      </c>
      <c r="AX166" s="29">
        <v>4.5723727999559003</v>
      </c>
      <c r="AY166" s="29">
        <v>4.5770142363046658</v>
      </c>
    </row>
    <row r="167" spans="1:51" x14ac:dyDescent="0.2">
      <c r="A167" s="125">
        <v>39945</v>
      </c>
      <c r="B167" s="29">
        <v>0.60021443019347265</v>
      </c>
      <c r="C167" s="29">
        <v>0.71786690153722432</v>
      </c>
      <c r="D167" s="29">
        <v>1.0655525134670241</v>
      </c>
      <c r="E167" s="29">
        <v>1.4445237812614837</v>
      </c>
      <c r="F167" s="29">
        <v>1.7778425697264832</v>
      </c>
      <c r="G167" s="29">
        <v>2.0520294482090837</v>
      </c>
      <c r="H167" s="29">
        <v>2.2745316204337338</v>
      </c>
      <c r="I167" s="29">
        <v>2.4572596224573853</v>
      </c>
      <c r="J167" s="29">
        <v>2.6111956434966417</v>
      </c>
      <c r="K167" s="29">
        <v>2.7452688927031783</v>
      </c>
      <c r="L167" s="29">
        <v>2.8662806776704071</v>
      </c>
      <c r="M167" s="29">
        <v>2.9790578483143477</v>
      </c>
      <c r="N167" s="29">
        <v>3.0867164304096879</v>
      </c>
      <c r="O167" s="29">
        <v>3.1910942752998395</v>
      </c>
      <c r="P167" s="29">
        <v>3.293028314958613</v>
      </c>
      <c r="Q167" s="29">
        <v>3.392678429066033</v>
      </c>
      <c r="R167" s="29">
        <v>3.4898375441223535</v>
      </c>
      <c r="S167" s="29">
        <v>3.584088264354734</v>
      </c>
      <c r="T167" s="29">
        <v>3.6749587928259202</v>
      </c>
      <c r="U167" s="29">
        <v>3.7620108272877091</v>
      </c>
      <c r="V167" s="29">
        <v>3.8448581444491414</v>
      </c>
      <c r="W167" s="29">
        <v>3.9232001198923427</v>
      </c>
      <c r="X167" s="29">
        <v>3.9968169921086187</v>
      </c>
      <c r="Y167" s="29">
        <v>4.0655596157719414</v>
      </c>
      <c r="Z167" s="29">
        <v>4.1293528722117037</v>
      </c>
      <c r="AA167" s="29">
        <v>4.1881858288451621</v>
      </c>
      <c r="AB167" s="29">
        <v>4.2421037002611817</v>
      </c>
      <c r="AC167" s="29">
        <v>4.2912109764360507</v>
      </c>
      <c r="AD167" s="29">
        <v>4.3356649171799981</v>
      </c>
      <c r="AE167" s="29">
        <v>4.3756667899384478</v>
      </c>
      <c r="AF167" s="29">
        <v>4.4114547717863335</v>
      </c>
      <c r="AG167" s="29">
        <v>4.4432980435952185</v>
      </c>
      <c r="AH167" s="29">
        <v>4.4714860550450597</v>
      </c>
      <c r="AI167" s="29">
        <v>4.496311531707569</v>
      </c>
      <c r="AJ167" s="29">
        <v>4.5180664814173728</v>
      </c>
      <c r="AK167" s="29">
        <v>4.5370422708937745</v>
      </c>
      <c r="AL167" s="29">
        <v>4.5535297123779603</v>
      </c>
      <c r="AM167" s="29">
        <v>4.5678187118758942</v>
      </c>
      <c r="AN167" s="29">
        <v>4.5801876563669914</v>
      </c>
      <c r="AO167" s="29">
        <v>4.5908862443300755</v>
      </c>
      <c r="AP167" s="29">
        <v>4.6001357131453284</v>
      </c>
      <c r="AQ167" s="29">
        <v>4.6081324220118374</v>
      </c>
      <c r="AR167" s="29">
        <v>4.615050782386505</v>
      </c>
      <c r="AS167" s="29">
        <v>4.621045621304706</v>
      </c>
      <c r="AT167" s="29">
        <v>4.6262505962652805</v>
      </c>
      <c r="AU167" s="29">
        <v>4.6307734557555138</v>
      </c>
      <c r="AV167" s="29">
        <v>4.6346974825377751</v>
      </c>
      <c r="AW167" s="29">
        <v>4.6380864247697255</v>
      </c>
      <c r="AX167" s="29">
        <v>4.6409909625176065</v>
      </c>
      <c r="AY167" s="29">
        <v>4.6434509025925488</v>
      </c>
    </row>
    <row r="168" spans="1:51" x14ac:dyDescent="0.2">
      <c r="A168" s="125">
        <v>39944</v>
      </c>
      <c r="B168" s="29">
        <v>0.59136121835264743</v>
      </c>
      <c r="C168" s="29">
        <v>0.70326836062223219</v>
      </c>
      <c r="D168" s="29">
        <v>1.0408302759824579</v>
      </c>
      <c r="E168" s="29">
        <v>1.4123763936978955</v>
      </c>
      <c r="F168" s="29">
        <v>1.7419299635306178</v>
      </c>
      <c r="G168" s="29">
        <v>2.0154235076866422</v>
      </c>
      <c r="H168" s="29">
        <v>2.239526656047937</v>
      </c>
      <c r="I168" s="29">
        <v>2.4254606851020424</v>
      </c>
      <c r="J168" s="29">
        <v>2.5836406789149571</v>
      </c>
      <c r="K168" s="29">
        <v>2.7225316791223153</v>
      </c>
      <c r="L168" s="29">
        <v>2.8485458946743374</v>
      </c>
      <c r="M168" s="29">
        <v>2.9661905853816175</v>
      </c>
      <c r="N168" s="29">
        <v>3.0783477144131686</v>
      </c>
      <c r="O168" s="29">
        <v>3.1866993476740548</v>
      </c>
      <c r="P168" s="29">
        <v>3.2920069939618206</v>
      </c>
      <c r="Q168" s="29">
        <v>3.394416607250629</v>
      </c>
      <c r="R168" s="29">
        <v>3.4937515123452045</v>
      </c>
      <c r="S168" s="29">
        <v>3.589656359884811</v>
      </c>
      <c r="T168" s="29">
        <v>3.6817380580146928</v>
      </c>
      <c r="U168" s="29">
        <v>3.7696420531771637</v>
      </c>
      <c r="V168" s="29">
        <v>3.8530650640808144</v>
      </c>
      <c r="W168" s="29">
        <v>3.9317809951791132</v>
      </c>
      <c r="X168" s="29">
        <v>4.0056357810098335</v>
      </c>
      <c r="Y168" s="29">
        <v>4.0745373033170464</v>
      </c>
      <c r="Z168" s="29">
        <v>4.1384561605995298</v>
      </c>
      <c r="AA168" s="29">
        <v>4.1974162509453059</v>
      </c>
      <c r="AB168" s="29">
        <v>4.2514879737109839</v>
      </c>
      <c r="AC168" s="29">
        <v>4.3007932275915444</v>
      </c>
      <c r="AD168" s="29">
        <v>4.3455003729185844</v>
      </c>
      <c r="AE168" s="29">
        <v>4.3858165231794697</v>
      </c>
      <c r="AF168" s="29">
        <v>4.4219812945083428</v>
      </c>
      <c r="AG168" s="29">
        <v>4.4542616002936466</v>
      </c>
      <c r="AH168" s="29">
        <v>4.4829418531876408</v>
      </c>
      <c r="AI168" s="29">
        <v>4.5083080889347924</v>
      </c>
      <c r="AJ168" s="29">
        <v>4.5306443433796835</v>
      </c>
      <c r="AK168" s="29">
        <v>4.5502329071364329</v>
      </c>
      <c r="AL168" s="29">
        <v>4.5673545614306619</v>
      </c>
      <c r="AM168" s="29">
        <v>4.5822883769247511</v>
      </c>
      <c r="AN168" s="29">
        <v>4.5953016239458417</v>
      </c>
      <c r="AO168" s="29">
        <v>4.6066331623668431</v>
      </c>
      <c r="AP168" s="29">
        <v>4.6164940411253825</v>
      </c>
      <c r="AQ168" s="29">
        <v>4.6250716534372414</v>
      </c>
      <c r="AR168" s="29">
        <v>4.6325326489978051</v>
      </c>
      <c r="AS168" s="29">
        <v>4.639025177979426</v>
      </c>
      <c r="AT168" s="29">
        <v>4.6446776097015166</v>
      </c>
      <c r="AU168" s="29">
        <v>4.6495943602088881</v>
      </c>
      <c r="AV168" s="29">
        <v>4.6538572436524248</v>
      </c>
      <c r="AW168" s="29">
        <v>4.6575300024072428</v>
      </c>
      <c r="AX168" s="29">
        <v>4.6606642862328265</v>
      </c>
      <c r="AY168" s="29">
        <v>4.6633016938381342</v>
      </c>
    </row>
    <row r="169" spans="1:51" x14ac:dyDescent="0.2">
      <c r="A169" s="125">
        <v>39941</v>
      </c>
      <c r="B169" s="29">
        <v>0.62102352525391624</v>
      </c>
      <c r="C169" s="29">
        <v>0.74003792362801935</v>
      </c>
      <c r="D169" s="29">
        <v>1.0903819446130054</v>
      </c>
      <c r="E169" s="29">
        <v>1.4689247157845642</v>
      </c>
      <c r="F169" s="29">
        <v>1.8016946698433074</v>
      </c>
      <c r="G169" s="29">
        <v>2.0771382908758995</v>
      </c>
      <c r="H169" s="29">
        <v>2.3030182738320764</v>
      </c>
      <c r="I169" s="29">
        <v>2.4908793839623007</v>
      </c>
      <c r="J169" s="29">
        <v>2.6511327225162487</v>
      </c>
      <c r="K169" s="29">
        <v>2.7921171143108774</v>
      </c>
      <c r="L169" s="29">
        <v>2.9200890642552992</v>
      </c>
      <c r="M169" s="29">
        <v>3.0394173576377383</v>
      </c>
      <c r="N169" s="29">
        <v>3.1528867005219374</v>
      </c>
      <c r="O169" s="29">
        <v>3.2621231095104668</v>
      </c>
      <c r="P169" s="29">
        <v>3.3678759164077818</v>
      </c>
      <c r="Q169" s="29">
        <v>3.4703090876796532</v>
      </c>
      <c r="R169" s="29">
        <v>3.5692801764173261</v>
      </c>
      <c r="S169" s="29">
        <v>3.6644771124612583</v>
      </c>
      <c r="T169" s="29">
        <v>3.7555502424535683</v>
      </c>
      <c r="U169" s="29">
        <v>3.8421857636909054</v>
      </c>
      <c r="V169" s="29">
        <v>3.9241184365735897</v>
      </c>
      <c r="W169" s="29">
        <v>4.0011566066754147</v>
      </c>
      <c r="X169" s="29">
        <v>4.0731775009900435</v>
      </c>
      <c r="Y169" s="29">
        <v>4.1401175592605108</v>
      </c>
      <c r="Z169" s="29">
        <v>4.2019732818878177</v>
      </c>
      <c r="AA169" s="29">
        <v>4.2587931047147789</v>
      </c>
      <c r="AB169" s="29">
        <v>4.3106710459924438</v>
      </c>
      <c r="AC169" s="29">
        <v>4.3577490556090313</v>
      </c>
      <c r="AD169" s="29">
        <v>4.4002117762984545</v>
      </c>
      <c r="AE169" s="29">
        <v>4.4382794568145112</v>
      </c>
      <c r="AF169" s="29">
        <v>4.4722022090244637</v>
      </c>
      <c r="AG169" s="29">
        <v>4.5022552166872263</v>
      </c>
      <c r="AH169" s="29">
        <v>4.5287292090509119</v>
      </c>
      <c r="AI169" s="29">
        <v>4.5519145519985482</v>
      </c>
      <c r="AJ169" s="29">
        <v>4.5720977817247164</v>
      </c>
      <c r="AK169" s="29">
        <v>4.5895621117091903</v>
      </c>
      <c r="AL169" s="29">
        <v>4.6045878817324501</v>
      </c>
      <c r="AM169" s="29">
        <v>4.6174525709522873</v>
      </c>
      <c r="AN169" s="29">
        <v>4.6284215540924212</v>
      </c>
      <c r="AO169" s="29">
        <v>4.6377325492900336</v>
      </c>
      <c r="AP169" s="29">
        <v>4.645596246117722</v>
      </c>
      <c r="AQ169" s="29">
        <v>4.6522003349372438</v>
      </c>
      <c r="AR169" s="29">
        <v>4.6577123387503629</v>
      </c>
      <c r="AS169" s="29">
        <v>4.6622818008611056</v>
      </c>
      <c r="AT169" s="29">
        <v>4.6660391464273179</v>
      </c>
      <c r="AU169" s="29">
        <v>4.6690917455200909</v>
      </c>
      <c r="AV169" s="29">
        <v>4.6715252046764677</v>
      </c>
      <c r="AW169" s="29">
        <v>4.6734075763153013</v>
      </c>
      <c r="AX169" s="29">
        <v>4.674794887570263</v>
      </c>
      <c r="AY169" s="29">
        <v>4.6757331055280087</v>
      </c>
    </row>
    <row r="170" spans="1:51" x14ac:dyDescent="0.2">
      <c r="A170" s="125">
        <v>39940</v>
      </c>
      <c r="B170" s="29">
        <v>0.63217860680014037</v>
      </c>
      <c r="C170" s="29">
        <v>0.73339229090047275</v>
      </c>
      <c r="D170" s="29">
        <v>1.0604033065447205</v>
      </c>
      <c r="E170" s="29">
        <v>1.4261526623536562</v>
      </c>
      <c r="F170" s="29">
        <v>1.7541214754770629</v>
      </c>
      <c r="G170" s="29">
        <v>2.0290314313424145</v>
      </c>
      <c r="H170" s="29">
        <v>2.256323782707097</v>
      </c>
      <c r="I170" s="29">
        <v>2.4462752870973765</v>
      </c>
      <c r="J170" s="29">
        <v>2.6086156473980635</v>
      </c>
      <c r="K170" s="29">
        <v>2.7513302058891052</v>
      </c>
      <c r="L170" s="29">
        <v>2.8805200083425784</v>
      </c>
      <c r="M170" s="29">
        <v>3.000529283803488</v>
      </c>
      <c r="N170" s="29">
        <v>3.1141939867900414</v>
      </c>
      <c r="O170" s="29">
        <v>3.2232349865641474</v>
      </c>
      <c r="P170" s="29">
        <v>3.3285212193173246</v>
      </c>
      <c r="Q170" s="29">
        <v>3.4303427404437579</v>
      </c>
      <c r="R170" s="29">
        <v>3.5286706856246743</v>
      </c>
      <c r="S170" s="29">
        <v>3.6232901298004196</v>
      </c>
      <c r="T170" s="29">
        <v>3.7139246350191399</v>
      </c>
      <c r="U170" s="29">
        <v>3.800308639300841</v>
      </c>
      <c r="V170" s="29">
        <v>3.8822044165722516</v>
      </c>
      <c r="W170" s="29">
        <v>3.9594302918979181</v>
      </c>
      <c r="X170" s="29">
        <v>4.0318596853926651</v>
      </c>
      <c r="Y170" s="29">
        <v>4.0994144713555327</v>
      </c>
      <c r="Z170" s="29">
        <v>4.1620688630690434</v>
      </c>
      <c r="AA170" s="29">
        <v>4.2198427505114742</v>
      </c>
      <c r="AB170" s="29">
        <v>4.2727970302505573</v>
      </c>
      <c r="AC170" s="29">
        <v>4.3210406310385627</v>
      </c>
      <c r="AD170" s="29">
        <v>4.3647265601618592</v>
      </c>
      <c r="AE170" s="29">
        <v>4.404044602419952</v>
      </c>
      <c r="AF170" s="29">
        <v>4.4392153882685079</v>
      </c>
      <c r="AG170" s="29">
        <v>4.4704854808435268</v>
      </c>
      <c r="AH170" s="29">
        <v>4.4981188284707461</v>
      </c>
      <c r="AI170" s="29">
        <v>4.5223828113292095</v>
      </c>
      <c r="AJ170" s="29">
        <v>4.5435446910624284</v>
      </c>
      <c r="AK170" s="29">
        <v>4.5618716029151445</v>
      </c>
      <c r="AL170" s="29">
        <v>4.5776305728142432</v>
      </c>
      <c r="AM170" s="29">
        <v>4.5910882111284819</v>
      </c>
      <c r="AN170" s="29">
        <v>4.6025017744244927</v>
      </c>
      <c r="AO170" s="29">
        <v>4.612103781980804</v>
      </c>
      <c r="AP170" s="29">
        <v>4.6201023912034866</v>
      </c>
      <c r="AQ170" s="29">
        <v>4.6266854033435152</v>
      </c>
      <c r="AR170" s="29">
        <v>4.632022853921792</v>
      </c>
      <c r="AS170" s="29">
        <v>4.6362689413088072</v>
      </c>
      <c r="AT170" s="29">
        <v>4.6395608706023479</v>
      </c>
      <c r="AU170" s="29">
        <v>4.6420149004222706</v>
      </c>
      <c r="AV170" s="29">
        <v>4.6437273861781412</v>
      </c>
      <c r="AW170" s="29">
        <v>4.6447783438488228</v>
      </c>
      <c r="AX170" s="29">
        <v>4.6452360951431544</v>
      </c>
      <c r="AY170" s="29">
        <v>4.6451590700636469</v>
      </c>
    </row>
    <row r="171" spans="1:51" x14ac:dyDescent="0.2">
      <c r="A171" s="125">
        <v>39939</v>
      </c>
      <c r="B171" s="29">
        <v>0.61924835244186682</v>
      </c>
      <c r="C171" s="29">
        <v>0.72913259659789642</v>
      </c>
      <c r="D171" s="29">
        <v>1.0544432465881233</v>
      </c>
      <c r="E171" s="29">
        <v>1.4137387206416991</v>
      </c>
      <c r="F171" s="29">
        <v>1.7345632109356131</v>
      </c>
      <c r="G171" s="29">
        <v>2.0027265665639988</v>
      </c>
      <c r="H171" s="29">
        <v>2.2239641118312958</v>
      </c>
      <c r="I171" s="29">
        <v>2.4086269939494311</v>
      </c>
      <c r="J171" s="29">
        <v>2.5664076825754965</v>
      </c>
      <c r="K171" s="29">
        <v>2.7051948597472597</v>
      </c>
      <c r="L171" s="29">
        <v>2.8309773970136067</v>
      </c>
      <c r="M171" s="29">
        <v>2.9480138071344442</v>
      </c>
      <c r="N171" s="29">
        <v>3.0591081498219639</v>
      </c>
      <c r="O171" s="29">
        <v>3.1659995799026395</v>
      </c>
      <c r="P171" s="29">
        <v>3.2696199790588372</v>
      </c>
      <c r="Q171" s="29">
        <v>3.3703450531306176</v>
      </c>
      <c r="R171" s="29">
        <v>3.468225137936173</v>
      </c>
      <c r="S171" s="29">
        <v>3.5631091824396472</v>
      </c>
      <c r="T171" s="29">
        <v>3.6547563804822154</v>
      </c>
      <c r="U171" s="29">
        <v>3.7429047396337771</v>
      </c>
      <c r="V171" s="29">
        <v>3.8272931732402435</v>
      </c>
      <c r="W171" s="29">
        <v>3.9076919613858365</v>
      </c>
      <c r="X171" s="29">
        <v>3.9839060360255383</v>
      </c>
      <c r="Y171" s="29">
        <v>4.0557729650337135</v>
      </c>
      <c r="Z171" s="29">
        <v>4.1231711213218531</v>
      </c>
      <c r="AA171" s="29">
        <v>4.1860119237848847</v>
      </c>
      <c r="AB171" s="29">
        <v>4.2442369590635822</v>
      </c>
      <c r="AC171" s="29">
        <v>4.2978422805755541</v>
      </c>
      <c r="AD171" s="29">
        <v>4.3468783339578687</v>
      </c>
      <c r="AE171" s="29">
        <v>4.3914409927446671</v>
      </c>
      <c r="AF171" s="29">
        <v>4.4316642312869954</v>
      </c>
      <c r="AG171" s="29">
        <v>4.4677141426499274</v>
      </c>
      <c r="AH171" s="29">
        <v>4.4997826064870452</v>
      </c>
      <c r="AI171" s="29">
        <v>4.5280798352294509</v>
      </c>
      <c r="AJ171" s="29">
        <v>4.55283075914177</v>
      </c>
      <c r="AK171" s="29">
        <v>4.5742729739609782</v>
      </c>
      <c r="AL171" s="29">
        <v>4.5926550293460586</v>
      </c>
      <c r="AM171" s="29">
        <v>4.6082346925653725</v>
      </c>
      <c r="AN171" s="29">
        <v>4.6212693148284725</v>
      </c>
      <c r="AO171" s="29">
        <v>4.6320001178072996</v>
      </c>
      <c r="AP171" s="29">
        <v>4.6406511316274122</v>
      </c>
      <c r="AQ171" s="29">
        <v>4.6474314001637786</v>
      </c>
      <c r="AR171" s="29">
        <v>4.6525367576216112</v>
      </c>
      <c r="AS171" s="29">
        <v>4.6561512309485575</v>
      </c>
      <c r="AT171" s="29">
        <v>4.658445110736106</v>
      </c>
      <c r="AU171" s="29">
        <v>4.6595699179757277</v>
      </c>
      <c r="AV171" s="29">
        <v>4.6596590153770583</v>
      </c>
      <c r="AW171" s="29">
        <v>4.6588301284883231</v>
      </c>
      <c r="AX171" s="29">
        <v>4.6571882216030156</v>
      </c>
      <c r="AY171" s="29">
        <v>4.654827049821133</v>
      </c>
    </row>
    <row r="172" spans="1:51" x14ac:dyDescent="0.2">
      <c r="A172" s="125">
        <v>39938</v>
      </c>
      <c r="B172" s="29">
        <v>0.5997060021375642</v>
      </c>
      <c r="C172" s="29">
        <v>0.68687073925596953</v>
      </c>
      <c r="D172" s="29">
        <v>0.99044159802626275</v>
      </c>
      <c r="E172" s="29">
        <v>1.3399100530167487</v>
      </c>
      <c r="F172" s="29">
        <v>1.6586039690087269</v>
      </c>
      <c r="G172" s="29">
        <v>1.9280950189588191</v>
      </c>
      <c r="H172" s="29">
        <v>2.1519164663787698</v>
      </c>
      <c r="I172" s="29">
        <v>2.3393822119123358</v>
      </c>
      <c r="J172" s="29">
        <v>2.4996899488269606</v>
      </c>
      <c r="K172" s="29">
        <v>2.6405015252557926</v>
      </c>
      <c r="L172" s="29">
        <v>2.7677347191468766</v>
      </c>
      <c r="M172" s="29">
        <v>2.8856767748421528</v>
      </c>
      <c r="N172" s="29">
        <v>2.9972127940534352</v>
      </c>
      <c r="O172" s="29">
        <v>3.1041896894827974</v>
      </c>
      <c r="P172" s="29">
        <v>3.2076554028023292</v>
      </c>
      <c r="Q172" s="29">
        <v>3.3080963276465529</v>
      </c>
      <c r="R172" s="29">
        <v>3.4056558666559682</v>
      </c>
      <c r="S172" s="29">
        <v>3.5002569487969568</v>
      </c>
      <c r="T172" s="29">
        <v>3.5917106560015699</v>
      </c>
      <c r="U172" s="29">
        <v>3.6797892772135739</v>
      </c>
      <c r="V172" s="29">
        <v>3.764253694988013</v>
      </c>
      <c r="W172" s="29">
        <v>3.8448868542204448</v>
      </c>
      <c r="X172" s="29">
        <v>3.9214992505996094</v>
      </c>
      <c r="Y172" s="29">
        <v>3.9939279663572909</v>
      </c>
      <c r="Z172" s="29">
        <v>4.0620448856735614</v>
      </c>
      <c r="AA172" s="29">
        <v>4.1257482892420985</v>
      </c>
      <c r="AB172" s="29">
        <v>4.1849601123562508</v>
      </c>
      <c r="AC172" s="29">
        <v>4.2396556898633735</v>
      </c>
      <c r="AD172" s="29">
        <v>4.2898654324865113</v>
      </c>
      <c r="AE172" s="29">
        <v>4.3356657694910066</v>
      </c>
      <c r="AF172" s="29">
        <v>4.3771717263389602</v>
      </c>
      <c r="AG172" s="29">
        <v>4.4145308809161508</v>
      </c>
      <c r="AH172" s="29">
        <v>4.4479177469165068</v>
      </c>
      <c r="AI172" s="29">
        <v>4.477528081545163</v>
      </c>
      <c r="AJ172" s="29">
        <v>4.5035753737483954</v>
      </c>
      <c r="AK172" s="29">
        <v>4.5262883773893581</v>
      </c>
      <c r="AL172" s="29">
        <v>4.5459090484214748</v>
      </c>
      <c r="AM172" s="29">
        <v>4.562690518831789</v>
      </c>
      <c r="AN172" s="29">
        <v>4.5768872053815555</v>
      </c>
      <c r="AO172" s="29">
        <v>4.5887386741275709</v>
      </c>
      <c r="AP172" s="29">
        <v>4.5984682031669433</v>
      </c>
      <c r="AQ172" s="29">
        <v>4.6062846201798768</v>
      </c>
      <c r="AR172" s="29">
        <v>4.6123839636780009</v>
      </c>
      <c r="AS172" s="29">
        <v>4.6169508358343743</v>
      </c>
      <c r="AT172" s="29">
        <v>4.6201563031068265</v>
      </c>
      <c r="AU172" s="29">
        <v>4.6221524979571074</v>
      </c>
      <c r="AV172" s="29">
        <v>4.6230731546129125</v>
      </c>
      <c r="AW172" s="29">
        <v>4.6230362044092317</v>
      </c>
      <c r="AX172" s="29">
        <v>4.6221467861292567</v>
      </c>
      <c r="AY172" s="29">
        <v>4.6204988306439168</v>
      </c>
    </row>
    <row r="173" spans="1:51" x14ac:dyDescent="0.2">
      <c r="A173" s="125">
        <v>39934</v>
      </c>
      <c r="B173" s="29">
        <v>0.59590348293500695</v>
      </c>
      <c r="C173" s="29">
        <v>0.66921001581058226</v>
      </c>
      <c r="D173" s="29">
        <v>0.9650666234902725</v>
      </c>
      <c r="E173" s="29">
        <v>1.3125658161938714</v>
      </c>
      <c r="F173" s="29">
        <v>1.6318697551708177</v>
      </c>
      <c r="G173" s="29">
        <v>1.9029530411470301</v>
      </c>
      <c r="H173" s="29">
        <v>2.1286556669901784</v>
      </c>
      <c r="I173" s="29">
        <v>2.3179899986414907</v>
      </c>
      <c r="J173" s="29">
        <v>2.4800163965411137</v>
      </c>
      <c r="K173" s="29">
        <v>2.6223393009738998</v>
      </c>
      <c r="L173" s="29">
        <v>2.7508653794718252</v>
      </c>
      <c r="M173" s="29">
        <v>2.8699024046652202</v>
      </c>
      <c r="N173" s="29">
        <v>2.9823702091166808</v>
      </c>
      <c r="O173" s="29">
        <v>3.090155705579444</v>
      </c>
      <c r="P173" s="29">
        <v>3.1943469141744902</v>
      </c>
      <c r="Q173" s="29">
        <v>3.2954671689244361</v>
      </c>
      <c r="R173" s="29">
        <v>3.3936916387942624</v>
      </c>
      <c r="S173" s="29">
        <v>3.4889700343132564</v>
      </c>
      <c r="T173" s="29">
        <v>3.5811349217221546</v>
      </c>
      <c r="U173" s="29">
        <v>3.6699758822000144</v>
      </c>
      <c r="V173" s="29">
        <v>3.7552673812908743</v>
      </c>
      <c r="W173" s="29">
        <v>3.8368011701767299</v>
      </c>
      <c r="X173" s="29">
        <v>3.9143922867468688</v>
      </c>
      <c r="Y173" s="29">
        <v>3.9878784000943894</v>
      </c>
      <c r="Z173" s="29">
        <v>4.0571272242922305</v>
      </c>
      <c r="AA173" s="29">
        <v>4.1220277207305704</v>
      </c>
      <c r="AB173" s="29">
        <v>4.1824878205886256</v>
      </c>
      <c r="AC173" s="29">
        <v>4.2384682869625623</v>
      </c>
      <c r="AD173" s="29">
        <v>4.2899857316127195</v>
      </c>
      <c r="AE173" s="29">
        <v>4.3371034472277623</v>
      </c>
      <c r="AF173" s="29">
        <v>4.3799238782426668</v>
      </c>
      <c r="AG173" s="29">
        <v>4.4185825012324642</v>
      </c>
      <c r="AH173" s="29">
        <v>4.4532427050093046</v>
      </c>
      <c r="AI173" s="29">
        <v>4.4840913913078584</v>
      </c>
      <c r="AJ173" s="29">
        <v>4.5113355335817262</v>
      </c>
      <c r="AK173" s="29">
        <v>4.5351993885351582</v>
      </c>
      <c r="AL173" s="29">
        <v>4.555922160548632</v>
      </c>
      <c r="AM173" s="29">
        <v>4.5737557515395881</v>
      </c>
      <c r="AN173" s="29">
        <v>4.5889546563920476</v>
      </c>
      <c r="AO173" s="29">
        <v>4.6017594287952557</v>
      </c>
      <c r="AP173" s="29">
        <v>4.6123948847012395</v>
      </c>
      <c r="AQ173" s="29">
        <v>4.6210715639568587</v>
      </c>
      <c r="AR173" s="29">
        <v>4.627987306303635</v>
      </c>
      <c r="AS173" s="29">
        <v>4.6333285936233146</v>
      </c>
      <c r="AT173" s="29">
        <v>4.6372683557182848</v>
      </c>
      <c r="AU173" s="29">
        <v>4.639960311659391</v>
      </c>
      <c r="AV173" s="29">
        <v>4.6415394573941438</v>
      </c>
      <c r="AW173" s="29">
        <v>4.6421247386174667</v>
      </c>
      <c r="AX173" s="29">
        <v>4.6418221951038952</v>
      </c>
      <c r="AY173" s="29">
        <v>4.6407265849325467</v>
      </c>
    </row>
    <row r="174" spans="1:51" x14ac:dyDescent="0.2">
      <c r="A174" s="125">
        <v>39933</v>
      </c>
      <c r="B174" s="29">
        <v>0.59371703401360698</v>
      </c>
      <c r="C174" s="29">
        <v>0.66597054458454896</v>
      </c>
      <c r="D174" s="29">
        <v>0.9540759555656626</v>
      </c>
      <c r="E174" s="29">
        <v>1.2961768779280667</v>
      </c>
      <c r="F174" s="29">
        <v>1.6123080142411126</v>
      </c>
      <c r="G174" s="29">
        <v>1.8812165419316325</v>
      </c>
      <c r="H174" s="29">
        <v>2.1051113338156378</v>
      </c>
      <c r="I174" s="29">
        <v>2.2927734853599588</v>
      </c>
      <c r="J174" s="29">
        <v>2.4532000201185133</v>
      </c>
      <c r="K174" s="29">
        <v>2.594003087391886</v>
      </c>
      <c r="L174" s="29">
        <v>2.7211204770373358</v>
      </c>
      <c r="M174" s="29">
        <v>2.8388985757390324</v>
      </c>
      <c r="N174" s="29">
        <v>2.9502892923262749</v>
      </c>
      <c r="O174" s="29">
        <v>3.0572013015114208</v>
      </c>
      <c r="P174" s="29">
        <v>3.1607354154476202</v>
      </c>
      <c r="Q174" s="29">
        <v>3.2614170602882337</v>
      </c>
      <c r="R174" s="29">
        <v>3.3594148610153143</v>
      </c>
      <c r="S174" s="29">
        <v>3.4546659876418357</v>
      </c>
      <c r="T174" s="29">
        <v>3.5469860439208936</v>
      </c>
      <c r="U174" s="29">
        <v>3.6361445778250903</v>
      </c>
      <c r="V174" s="29">
        <v>3.7218937993541514</v>
      </c>
      <c r="W174" s="29">
        <v>3.8040032713918337</v>
      </c>
      <c r="X174" s="29">
        <v>3.882267013464439</v>
      </c>
      <c r="Y174" s="29">
        <v>3.9565027473133956</v>
      </c>
      <c r="Z174" s="29">
        <v>4.0265601009049732</v>
      </c>
      <c r="AA174" s="29">
        <v>4.0923118835733669</v>
      </c>
      <c r="AB174" s="29">
        <v>4.1536503464611441</v>
      </c>
      <c r="AC174" s="29">
        <v>4.2105217071453129</v>
      </c>
      <c r="AD174" s="29">
        <v>4.2629299267702869</v>
      </c>
      <c r="AE174" s="29">
        <v>4.3109272577757398</v>
      </c>
      <c r="AF174" s="29">
        <v>4.3546064549780112</v>
      </c>
      <c r="AG174" s="29">
        <v>4.3940944481667374</v>
      </c>
      <c r="AH174" s="29">
        <v>4.4295472295503355</v>
      </c>
      <c r="AI174" s="29">
        <v>4.4611457560555605</v>
      </c>
      <c r="AJ174" s="29">
        <v>4.4890924346949062</v>
      </c>
      <c r="AK174" s="29">
        <v>4.5136081439159987</v>
      </c>
      <c r="AL174" s="29">
        <v>4.5349297374617157</v>
      </c>
      <c r="AM174" s="29">
        <v>4.553307691673985</v>
      </c>
      <c r="AN174" s="29">
        <v>4.5689961635566814</v>
      </c>
      <c r="AO174" s="29">
        <v>4.582236078163195</v>
      </c>
      <c r="AP174" s="29">
        <v>4.5932530543600762</v>
      </c>
      <c r="AQ174" s="29">
        <v>4.6022588867660392</v>
      </c>
      <c r="AR174" s="29">
        <v>4.6094530810569099</v>
      </c>
      <c r="AS174" s="29">
        <v>4.6150241625409913</v>
      </c>
      <c r="AT174" s="29">
        <v>4.6191475940578934</v>
      </c>
      <c r="AU174" s="29">
        <v>4.6219800398756821</v>
      </c>
      <c r="AV174" s="29">
        <v>4.6236597114902382</v>
      </c>
      <c r="AW174" s="29">
        <v>4.6243088925906219</v>
      </c>
      <c r="AX174" s="29">
        <v>4.6240368906888545</v>
      </c>
      <c r="AY174" s="29">
        <v>4.622941644718038</v>
      </c>
    </row>
    <row r="175" spans="1:51" x14ac:dyDescent="0.2">
      <c r="A175" s="125">
        <v>39932</v>
      </c>
      <c r="B175" s="29">
        <v>0.6024408144477944</v>
      </c>
      <c r="C175" s="29">
        <v>0.67575894878998399</v>
      </c>
      <c r="D175" s="29">
        <v>0.96303586796228624</v>
      </c>
      <c r="E175" s="29">
        <v>1.3015645383599055</v>
      </c>
      <c r="F175" s="29">
        <v>1.6126560439312896</v>
      </c>
      <c r="G175" s="29">
        <v>1.8757331595720006</v>
      </c>
      <c r="H175" s="29">
        <v>2.0934024583311688</v>
      </c>
      <c r="I175" s="29">
        <v>2.2747190070562331</v>
      </c>
      <c r="J175" s="29">
        <v>2.4288937270489681</v>
      </c>
      <c r="K175" s="29">
        <v>2.5637201494165485</v>
      </c>
      <c r="L175" s="29">
        <v>2.6852848581044726</v>
      </c>
      <c r="M175" s="29">
        <v>2.7980490400121916</v>
      </c>
      <c r="N175" s="29">
        <v>2.9050392342881901</v>
      </c>
      <c r="O175" s="29">
        <v>3.0082024751899148</v>
      </c>
      <c r="P175" s="29">
        <v>3.1086438945636461</v>
      </c>
      <c r="Q175" s="29">
        <v>3.2068666595983646</v>
      </c>
      <c r="R175" s="29">
        <v>3.3029998417575772</v>
      </c>
      <c r="S175" s="29">
        <v>3.3969294415355091</v>
      </c>
      <c r="T175" s="29">
        <v>3.4884129790796234</v>
      </c>
      <c r="U175" s="29">
        <v>3.5771591734085844</v>
      </c>
      <c r="V175" s="29">
        <v>3.6628588708643366</v>
      </c>
      <c r="W175" s="29">
        <v>3.7452232165854284</v>
      </c>
      <c r="X175" s="29">
        <v>3.8239914562749218</v>
      </c>
      <c r="Y175" s="29">
        <v>3.8989301248256201</v>
      </c>
      <c r="Z175" s="29">
        <v>3.969842869108072</v>
      </c>
      <c r="AA175" s="29">
        <v>4.0365613576902453</v>
      </c>
      <c r="AB175" s="29">
        <v>4.0989406106976318</v>
      </c>
      <c r="AC175" s="29">
        <v>4.156894853414526</v>
      </c>
      <c r="AD175" s="29">
        <v>4.2104012676600613</v>
      </c>
      <c r="AE175" s="29">
        <v>4.2594896878458446</v>
      </c>
      <c r="AF175" s="29">
        <v>4.3042341086223379</v>
      </c>
      <c r="AG175" s="29">
        <v>4.3447457893272885</v>
      </c>
      <c r="AH175" s="29">
        <v>4.3811678843100399</v>
      </c>
      <c r="AI175" s="29">
        <v>4.4136715058424869</v>
      </c>
      <c r="AJ175" s="29">
        <v>4.4424519542711156</v>
      </c>
      <c r="AK175" s="29">
        <v>4.4677253609268837</v>
      </c>
      <c r="AL175" s="29">
        <v>4.4897258731273109</v>
      </c>
      <c r="AM175" s="29">
        <v>4.5087030361100844</v>
      </c>
      <c r="AN175" s="29">
        <v>4.5249115407990148</v>
      </c>
      <c r="AO175" s="29">
        <v>4.5385937594645789</v>
      </c>
      <c r="AP175" s="29">
        <v>4.5499774759519012</v>
      </c>
      <c r="AQ175" s="29">
        <v>4.559277369839017</v>
      </c>
      <c r="AR175" s="29">
        <v>4.5666964869222486</v>
      </c>
      <c r="AS175" s="29">
        <v>4.5724274768255091</v>
      </c>
      <c r="AT175" s="29">
        <v>4.5766504980197729</v>
      </c>
      <c r="AU175" s="29">
        <v>4.5795274453470354</v>
      </c>
      <c r="AV175" s="29">
        <v>4.5812022174999454</v>
      </c>
      <c r="AW175" s="29">
        <v>4.5818030159158551</v>
      </c>
      <c r="AX175" s="29">
        <v>4.5814448981685061</v>
      </c>
      <c r="AY175" s="29">
        <v>4.5802313177578799</v>
      </c>
    </row>
    <row r="176" spans="1:51" x14ac:dyDescent="0.2">
      <c r="A176" s="125">
        <v>39931</v>
      </c>
      <c r="B176" s="29">
        <v>0.59890978364436864</v>
      </c>
      <c r="C176" s="29">
        <v>0.67823648457193753</v>
      </c>
      <c r="D176" s="29">
        <v>0.97119846101792084</v>
      </c>
      <c r="E176" s="29">
        <v>1.3109680237241417</v>
      </c>
      <c r="F176" s="29">
        <v>1.6211588442887976</v>
      </c>
      <c r="G176" s="29">
        <v>1.8830315831243869</v>
      </c>
      <c r="H176" s="29">
        <v>2.0999982170334106</v>
      </c>
      <c r="I176" s="29">
        <v>2.2813226032414904</v>
      </c>
      <c r="J176" s="29">
        <v>2.4361560439738366</v>
      </c>
      <c r="K176" s="29">
        <v>2.5721036391386054</v>
      </c>
      <c r="L176" s="29">
        <v>2.6949807301056876</v>
      </c>
      <c r="M176" s="29">
        <v>2.8089585907835306</v>
      </c>
      <c r="N176" s="29">
        <v>2.9168422173443576</v>
      </c>
      <c r="O176" s="29">
        <v>3.0204408960112281</v>
      </c>
      <c r="P176" s="29">
        <v>3.1208128608802554</v>
      </c>
      <c r="Q176" s="29">
        <v>3.2184823275144194</v>
      </c>
      <c r="R176" s="29">
        <v>3.3136327874286526</v>
      </c>
      <c r="S176" s="29">
        <v>3.4062211026284501</v>
      </c>
      <c r="T176" s="29">
        <v>3.4960744372733479</v>
      </c>
      <c r="U176" s="29">
        <v>3.5829618683684465</v>
      </c>
      <c r="V176" s="29">
        <v>3.6666262739498539</v>
      </c>
      <c r="W176" s="29">
        <v>3.7468224617439359</v>
      </c>
      <c r="X176" s="29">
        <v>3.8233262374871662</v>
      </c>
      <c r="Y176" s="29">
        <v>3.8959349678713107</v>
      </c>
      <c r="Z176" s="29">
        <v>3.9644784892621767</v>
      </c>
      <c r="AA176" s="29">
        <v>4.0288127459329814</v>
      </c>
      <c r="AB176" s="29">
        <v>4.0888174002989883</v>
      </c>
      <c r="AC176" s="29">
        <v>4.1444288433239551</v>
      </c>
      <c r="AD176" s="29">
        <v>4.1956434342891589</v>
      </c>
      <c r="AE176" s="29">
        <v>4.2425076875362473</v>
      </c>
      <c r="AF176" s="29">
        <v>4.2851101829413762</v>
      </c>
      <c r="AG176" s="29">
        <v>4.323574989096449</v>
      </c>
      <c r="AH176" s="29">
        <v>4.358056027443058</v>
      </c>
      <c r="AI176" s="29">
        <v>4.3887319681766552</v>
      </c>
      <c r="AJ176" s="29">
        <v>4.4158024795689057</v>
      </c>
      <c r="AK176" s="29">
        <v>4.4394853092218964</v>
      </c>
      <c r="AL176" s="29">
        <v>4.4600138409153605</v>
      </c>
      <c r="AM176" s="29">
        <v>4.4776348033019646</v>
      </c>
      <c r="AN176" s="29">
        <v>4.4925985558676107</v>
      </c>
      <c r="AO176" s="29">
        <v>4.5051421745718176</v>
      </c>
      <c r="AP176" s="29">
        <v>4.5154873916839717</v>
      </c>
      <c r="AQ176" s="29">
        <v>4.5238422986716316</v>
      </c>
      <c r="AR176" s="29">
        <v>4.5304029077005454</v>
      </c>
      <c r="AS176" s="29">
        <v>4.5353544457202757</v>
      </c>
      <c r="AT176" s="29">
        <v>4.5388694499490168</v>
      </c>
      <c r="AU176" s="29">
        <v>4.5411022557913467</v>
      </c>
      <c r="AV176" s="29">
        <v>4.542189295199079</v>
      </c>
      <c r="AW176" s="29">
        <v>4.5422515105407824</v>
      </c>
      <c r="AX176" s="29">
        <v>4.5413971762286085</v>
      </c>
      <c r="AY176" s="29">
        <v>4.5397234634233836</v>
      </c>
    </row>
    <row r="177" spans="1:51" x14ac:dyDescent="0.2">
      <c r="A177" s="125">
        <v>39930</v>
      </c>
      <c r="B177" s="29">
        <v>0.60279968768345771</v>
      </c>
      <c r="C177" s="29">
        <v>0.70748077365943074</v>
      </c>
      <c r="D177" s="29">
        <v>1.0298833104833791</v>
      </c>
      <c r="E177" s="29">
        <v>1.3858057014278253</v>
      </c>
      <c r="F177" s="29">
        <v>1.7018416806256931</v>
      </c>
      <c r="G177" s="29">
        <v>1.963741800000774</v>
      </c>
      <c r="H177" s="29">
        <v>2.1776519524017979</v>
      </c>
      <c r="I177" s="29">
        <v>2.3543369508712604</v>
      </c>
      <c r="J177" s="29">
        <v>2.5037999162170701</v>
      </c>
      <c r="K177" s="29">
        <v>2.6341662591350978</v>
      </c>
      <c r="L177" s="29">
        <v>2.7515839511544544</v>
      </c>
      <c r="M177" s="29">
        <v>2.8604403643145164</v>
      </c>
      <c r="N177" s="29">
        <v>2.9636753324827443</v>
      </c>
      <c r="O177" s="29">
        <v>3.0631753013319418</v>
      </c>
      <c r="P177" s="29">
        <v>3.1600309622050866</v>
      </c>
      <c r="Q177" s="29">
        <v>3.2547656233005844</v>
      </c>
      <c r="R177" s="29">
        <v>3.3475371690171034</v>
      </c>
      <c r="S177" s="29">
        <v>3.4382585174516351</v>
      </c>
      <c r="T177" s="29">
        <v>3.526699168671712</v>
      </c>
      <c r="U177" s="29">
        <v>3.6125615660246502</v>
      </c>
      <c r="V177" s="29">
        <v>3.6955173425828356</v>
      </c>
      <c r="W177" s="29">
        <v>3.7752522533441324</v>
      </c>
      <c r="X177" s="29">
        <v>3.8514770316340226</v>
      </c>
      <c r="Y177" s="29">
        <v>3.9239287083174546</v>
      </c>
      <c r="Z177" s="29">
        <v>3.9923859561779858</v>
      </c>
      <c r="AA177" s="29">
        <v>4.0566658014488963</v>
      </c>
      <c r="AB177" s="29">
        <v>4.116623065040419</v>
      </c>
      <c r="AC177" s="29">
        <v>4.1721787067500991</v>
      </c>
      <c r="AD177" s="29">
        <v>4.2233205474065523</v>
      </c>
      <c r="AE177" s="29">
        <v>4.2700922993953156</v>
      </c>
      <c r="AF177" s="29">
        <v>4.3125845518916011</v>
      </c>
      <c r="AG177" s="29">
        <v>4.3509274281105048</v>
      </c>
      <c r="AH177" s="29">
        <v>4.3852834029986498</v>
      </c>
      <c r="AI177" s="29">
        <v>4.4158392148375487</v>
      </c>
      <c r="AJ177" s="29">
        <v>4.4428013825669348</v>
      </c>
      <c r="AK177" s="29">
        <v>4.4663934470162916</v>
      </c>
      <c r="AL177" s="29">
        <v>4.4868536706494782</v>
      </c>
      <c r="AM177" s="29">
        <v>4.5044328648933396</v>
      </c>
      <c r="AN177" s="29">
        <v>4.5193845319571144</v>
      </c>
      <c r="AO177" s="29">
        <v>4.5319473541835782</v>
      </c>
      <c r="AP177" s="29">
        <v>4.5423431562408041</v>
      </c>
      <c r="AQ177" s="29">
        <v>4.5507788795542474</v>
      </c>
      <c r="AR177" s="29">
        <v>4.5574483093108</v>
      </c>
      <c r="AS177" s="29">
        <v>4.5625334941779006</v>
      </c>
      <c r="AT177" s="29">
        <v>4.56620299900246</v>
      </c>
      <c r="AU177" s="29">
        <v>4.568606509522219</v>
      </c>
      <c r="AV177" s="29">
        <v>4.5698751930048402</v>
      </c>
      <c r="AW177" s="29">
        <v>4.570124391645864</v>
      </c>
      <c r="AX177" s="29">
        <v>4.5694569800309708</v>
      </c>
      <c r="AY177" s="29">
        <v>4.5679650358247743</v>
      </c>
    </row>
    <row r="178" spans="1:51" x14ac:dyDescent="0.2">
      <c r="A178" s="125">
        <v>39927</v>
      </c>
      <c r="B178" s="29">
        <v>0.62189522176576562</v>
      </c>
      <c r="C178" s="29">
        <v>0.72809338106276378</v>
      </c>
      <c r="D178" s="29">
        <v>1.0557512113099896</v>
      </c>
      <c r="E178" s="29">
        <v>1.4165220019517846</v>
      </c>
      <c r="F178" s="29">
        <v>1.7347593126326397</v>
      </c>
      <c r="G178" s="29">
        <v>1.9966442708747127</v>
      </c>
      <c r="H178" s="29">
        <v>2.2090427881464629</v>
      </c>
      <c r="I178" s="29">
        <v>2.3833054424142324</v>
      </c>
      <c r="J178" s="29">
        <v>2.5298601310271032</v>
      </c>
      <c r="K178" s="29">
        <v>2.6571361248702128</v>
      </c>
      <c r="L178" s="29">
        <v>2.7714931271190966</v>
      </c>
      <c r="M178" s="29">
        <v>2.8774597734853953</v>
      </c>
      <c r="N178" s="29">
        <v>2.9780670478814595</v>
      </c>
      <c r="O178" s="29">
        <v>3.0752584191436267</v>
      </c>
      <c r="P178" s="29">
        <v>3.1701568713742532</v>
      </c>
      <c r="Q178" s="29">
        <v>3.2633010673759779</v>
      </c>
      <c r="R178" s="29">
        <v>3.3548533578388215</v>
      </c>
      <c r="S178" s="29">
        <v>3.4447237696754618</v>
      </c>
      <c r="T178" s="29">
        <v>3.5326738942589171</v>
      </c>
      <c r="U178" s="29">
        <v>3.6183949890021934</v>
      </c>
      <c r="V178" s="29">
        <v>3.7015447382031876</v>
      </c>
      <c r="W178" s="29">
        <v>3.7817919563572677</v>
      </c>
      <c r="X178" s="29">
        <v>3.8588279423089378</v>
      </c>
      <c r="Y178" s="29">
        <v>3.932368113423244</v>
      </c>
      <c r="Z178" s="29">
        <v>4.0021673148668473</v>
      </c>
      <c r="AA178" s="29">
        <v>4.0680156146956721</v>
      </c>
      <c r="AB178" s="29">
        <v>4.129736893059099</v>
      </c>
      <c r="AC178" s="29">
        <v>4.1872211384384856</v>
      </c>
      <c r="AD178" s="29">
        <v>4.2404266016816292</v>
      </c>
      <c r="AE178" s="29">
        <v>4.2893686192396752</v>
      </c>
      <c r="AF178" s="29">
        <v>4.3341104058117361</v>
      </c>
      <c r="AG178" s="29">
        <v>4.3747555645265574</v>
      </c>
      <c r="AH178" s="29">
        <v>4.4114413725120958</v>
      </c>
      <c r="AI178" s="29">
        <v>4.4443321458136777</v>
      </c>
      <c r="AJ178" s="29">
        <v>4.4736148565220217</v>
      </c>
      <c r="AK178" s="29">
        <v>4.4994959800459036</v>
      </c>
      <c r="AL178" s="29">
        <v>4.5221988595286398</v>
      </c>
      <c r="AM178" s="29">
        <v>4.54196125668589</v>
      </c>
      <c r="AN178" s="29">
        <v>4.5590252709357753</v>
      </c>
      <c r="AO178" s="29">
        <v>4.573619451381818</v>
      </c>
      <c r="AP178" s="29">
        <v>4.5859566695829228</v>
      </c>
      <c r="AQ178" s="29">
        <v>4.5962362921874185</v>
      </c>
      <c r="AR178" s="29">
        <v>4.6046458267993717</v>
      </c>
      <c r="AS178" s="29">
        <v>4.6113621993774982</v>
      </c>
      <c r="AT178" s="29">
        <v>4.6165499975062474</v>
      </c>
      <c r="AU178" s="29">
        <v>4.6203561361700336</v>
      </c>
      <c r="AV178" s="29">
        <v>4.622910111955524</v>
      </c>
      <c r="AW178" s="29">
        <v>4.6243265399713467</v>
      </c>
      <c r="AX178" s="29">
        <v>4.6247083417914556</v>
      </c>
      <c r="AY178" s="29">
        <v>4.6241483263563357</v>
      </c>
    </row>
    <row r="179" spans="1:51" x14ac:dyDescent="0.2">
      <c r="A179" s="125">
        <v>39926</v>
      </c>
      <c r="B179" s="29">
        <v>0.64221682527981117</v>
      </c>
      <c r="C179" s="29">
        <v>0.76029813664250556</v>
      </c>
      <c r="D179" s="29">
        <v>1.0980657494783574</v>
      </c>
      <c r="E179" s="29">
        <v>1.4632277604013806</v>
      </c>
      <c r="F179" s="29">
        <v>1.7818119593399993</v>
      </c>
      <c r="G179" s="29">
        <v>2.0419548289367939</v>
      </c>
      <c r="H179" s="29">
        <v>2.2515713590968427</v>
      </c>
      <c r="I179" s="29">
        <v>2.4225666094820899</v>
      </c>
      <c r="J179" s="29">
        <v>2.5656802924359701</v>
      </c>
      <c r="K179" s="29">
        <v>2.6895450165064609</v>
      </c>
      <c r="L179" s="29">
        <v>2.8006709747319678</v>
      </c>
      <c r="M179" s="29">
        <v>2.9036990533809575</v>
      </c>
      <c r="N179" s="29">
        <v>3.0017398392590042</v>
      </c>
      <c r="O179" s="29">
        <v>3.0967885870631626</v>
      </c>
      <c r="P179" s="29">
        <v>3.1899887933575304</v>
      </c>
      <c r="Q179" s="29">
        <v>3.2818768717015869</v>
      </c>
      <c r="R179" s="29">
        <v>3.3725987047416313</v>
      </c>
      <c r="S179" s="29">
        <v>3.4620382663643885</v>
      </c>
      <c r="T179" s="29">
        <v>3.5499250426675015</v>
      </c>
      <c r="U179" s="29">
        <v>3.6359168033365172</v>
      </c>
      <c r="V179" s="29">
        <v>3.7196376777858275</v>
      </c>
      <c r="W179" s="29">
        <v>3.8007235036789306</v>
      </c>
      <c r="X179" s="29">
        <v>3.8788337948310212</v>
      </c>
      <c r="Y179" s="29">
        <v>3.9536532819331112</v>
      </c>
      <c r="Z179" s="29">
        <v>4.0249082183741685</v>
      </c>
      <c r="AA179" s="29">
        <v>4.0923622527465877</v>
      </c>
      <c r="AB179" s="29">
        <v>4.1558138843002661</v>
      </c>
      <c r="AC179" s="29">
        <v>4.2151299430729834</v>
      </c>
      <c r="AD179" s="29">
        <v>4.270248437874451</v>
      </c>
      <c r="AE179" s="29">
        <v>4.3211669287406682</v>
      </c>
      <c r="AF179" s="29">
        <v>4.367932921897407</v>
      </c>
      <c r="AG179" s="29">
        <v>4.4106360596323881</v>
      </c>
      <c r="AH179" s="29">
        <v>4.4494012912310135</v>
      </c>
      <c r="AI179" s="29">
        <v>4.4843823742204449</v>
      </c>
      <c r="AJ179" s="29">
        <v>4.5157573395119011</v>
      </c>
      <c r="AK179" s="29">
        <v>4.5437251147322737</v>
      </c>
      <c r="AL179" s="29">
        <v>4.56850270034362</v>
      </c>
      <c r="AM179" s="29">
        <v>4.5903225816053048</v>
      </c>
      <c r="AN179" s="29">
        <v>4.6094226623886057</v>
      </c>
      <c r="AO179" s="29">
        <v>4.6260279220510521</v>
      </c>
      <c r="AP179" s="29">
        <v>4.6403479625725845</v>
      </c>
      <c r="AQ179" s="29">
        <v>4.6525791254928484</v>
      </c>
      <c r="AR179" s="29">
        <v>4.6629061085459282</v>
      </c>
      <c r="AS179" s="29">
        <v>4.6715032241317163</v>
      </c>
      <c r="AT179" s="29">
        <v>4.6785326371118909</v>
      </c>
      <c r="AU179" s="29">
        <v>4.6841387964031016</v>
      </c>
      <c r="AV179" s="29">
        <v>4.688448572218503</v>
      </c>
      <c r="AW179" s="29">
        <v>4.6915738499879103</v>
      </c>
      <c r="AX179" s="29">
        <v>4.6936148922551784</v>
      </c>
      <c r="AY179" s="29">
        <v>4.6946619710996833</v>
      </c>
    </row>
    <row r="180" spans="1:51" x14ac:dyDescent="0.2">
      <c r="A180" s="125">
        <v>39925</v>
      </c>
      <c r="B180" s="29">
        <v>0.68667617918186385</v>
      </c>
      <c r="C180" s="29">
        <v>0.86000344697739139</v>
      </c>
      <c r="D180" s="29">
        <v>1.2371413089122341</v>
      </c>
      <c r="E180" s="29">
        <v>1.6114865630365727</v>
      </c>
      <c r="F180" s="29">
        <v>1.9211760285447639</v>
      </c>
      <c r="G180" s="29">
        <v>2.1634907642313714</v>
      </c>
      <c r="H180" s="29">
        <v>2.3511871954141905</v>
      </c>
      <c r="I180" s="29">
        <v>2.4987427388426999</v>
      </c>
      <c r="J180" s="29">
        <v>2.6183750640703338</v>
      </c>
      <c r="K180" s="29">
        <v>2.7196501241103199</v>
      </c>
      <c r="L180" s="29">
        <v>2.8097068068596411</v>
      </c>
      <c r="M180" s="29">
        <v>2.8936059896232833</v>
      </c>
      <c r="N180" s="29">
        <v>2.9747085110052423</v>
      </c>
      <c r="O180" s="29">
        <v>3.0551294580513142</v>
      </c>
      <c r="P180" s="29">
        <v>3.1360185502964812</v>
      </c>
      <c r="Q180" s="29">
        <v>3.2178291799198733</v>
      </c>
      <c r="R180" s="29">
        <v>3.3005575987422291</v>
      </c>
      <c r="S180" s="29">
        <v>3.3838886774115795</v>
      </c>
      <c r="T180" s="29">
        <v>3.467320037604392</v>
      </c>
      <c r="U180" s="29">
        <v>3.5502647892863601</v>
      </c>
      <c r="V180" s="29">
        <v>3.6321025394124082</v>
      </c>
      <c r="W180" s="29">
        <v>3.71224435134984</v>
      </c>
      <c r="X180" s="29">
        <v>3.7901482532577391</v>
      </c>
      <c r="Y180" s="29">
        <v>3.8653197912827575</v>
      </c>
      <c r="Z180" s="29">
        <v>3.9373372236638211</v>
      </c>
      <c r="AA180" s="29">
        <v>4.0058482843119743</v>
      </c>
      <c r="AB180" s="29">
        <v>4.0705644941290791</v>
      </c>
      <c r="AC180" s="29">
        <v>4.1312887453723315</v>
      </c>
      <c r="AD180" s="29">
        <v>4.1879138622015084</v>
      </c>
      <c r="AE180" s="29">
        <v>4.2404078490319295</v>
      </c>
      <c r="AF180" s="29">
        <v>4.2888017646867906</v>
      </c>
      <c r="AG180" s="29">
        <v>4.3331798494505049</v>
      </c>
      <c r="AH180" s="29">
        <v>4.373669893920205</v>
      </c>
      <c r="AI180" s="29">
        <v>4.4104321545489622</v>
      </c>
      <c r="AJ180" s="29">
        <v>4.4436531944059974</v>
      </c>
      <c r="AK180" s="29">
        <v>4.4735422094127175</v>
      </c>
      <c r="AL180" s="29">
        <v>4.5003279698491729</v>
      </c>
      <c r="AM180" s="29">
        <v>4.5242560162279775</v>
      </c>
      <c r="AN180" s="29">
        <v>4.5455775010532813</v>
      </c>
      <c r="AO180" s="29">
        <v>4.564528545248228</v>
      </c>
      <c r="AP180" s="29">
        <v>4.5813272334314306</v>
      </c>
      <c r="AQ180" s="29">
        <v>4.5961755697467526</v>
      </c>
      <c r="AR180" s="29">
        <v>4.6092613071031723</v>
      </c>
      <c r="AS180" s="29">
        <v>4.6207594937499508</v>
      </c>
      <c r="AT180" s="29">
        <v>4.6308305476058536</v>
      </c>
      <c r="AU180" s="29">
        <v>4.6396138645431382</v>
      </c>
      <c r="AV180" s="29">
        <v>4.6472280081053547</v>
      </c>
      <c r="AW180" s="29">
        <v>4.6537740243397918</v>
      </c>
      <c r="AX180" s="29">
        <v>4.6593400062375379</v>
      </c>
      <c r="AY180" s="29">
        <v>4.6640031107868625</v>
      </c>
    </row>
    <row r="181" spans="1:51" x14ac:dyDescent="0.2">
      <c r="A181" s="125">
        <v>39924</v>
      </c>
      <c r="B181" s="29">
        <v>0.70402689923644823</v>
      </c>
      <c r="C181" s="29">
        <v>0.8819937422195393</v>
      </c>
      <c r="D181" s="29">
        <v>1.2511547664339613</v>
      </c>
      <c r="E181" s="29">
        <v>1.6105831238444286</v>
      </c>
      <c r="F181" s="29">
        <v>1.9037067837825936</v>
      </c>
      <c r="G181" s="29">
        <v>2.1293750710377894</v>
      </c>
      <c r="H181" s="29">
        <v>2.3008067278910631</v>
      </c>
      <c r="I181" s="29">
        <v>2.4326785003168516</v>
      </c>
      <c r="J181" s="29">
        <v>2.5373732712993444</v>
      </c>
      <c r="K181" s="29">
        <v>2.6246278375638759</v>
      </c>
      <c r="L181" s="29">
        <v>2.7017492265235363</v>
      </c>
      <c r="M181" s="29">
        <v>2.7739465281392612</v>
      </c>
      <c r="N181" s="29">
        <v>2.8446980154643424</v>
      </c>
      <c r="O181" s="29">
        <v>2.916207242183837</v>
      </c>
      <c r="P181" s="29">
        <v>2.9896772821152369</v>
      </c>
      <c r="Q181" s="29">
        <v>3.0655730568384572</v>
      </c>
      <c r="R181" s="29">
        <v>3.1438566954619707</v>
      </c>
      <c r="S181" s="29">
        <v>3.2241388885531568</v>
      </c>
      <c r="T181" s="29">
        <v>3.305809342589928</v>
      </c>
      <c r="U181" s="29">
        <v>3.3881523016193049</v>
      </c>
      <c r="V181" s="29">
        <v>3.4704085305334824</v>
      </c>
      <c r="W181" s="29">
        <v>3.5518531168102938</v>
      </c>
      <c r="X181" s="29">
        <v>3.6318147868870883</v>
      </c>
      <c r="Y181" s="29">
        <v>3.7096770272400685</v>
      </c>
      <c r="Z181" s="29">
        <v>3.7849088598506246</v>
      </c>
      <c r="AA181" s="29">
        <v>3.8570608350438667</v>
      </c>
      <c r="AB181" s="29">
        <v>3.9257564667823512</v>
      </c>
      <c r="AC181" s="29">
        <v>3.9907241275462231</v>
      </c>
      <c r="AD181" s="29">
        <v>4.0517958110765173</v>
      </c>
      <c r="AE181" s="29">
        <v>4.1088901488504366</v>
      </c>
      <c r="AF181" s="29">
        <v>4.1619984362529312</v>
      </c>
      <c r="AG181" s="29">
        <v>4.2111732613841948</v>
      </c>
      <c r="AH181" s="29">
        <v>4.2565178486840427</v>
      </c>
      <c r="AI181" s="29">
        <v>4.298174486740967</v>
      </c>
      <c r="AJ181" s="29">
        <v>4.3363175896861534</v>
      </c>
      <c r="AK181" s="29">
        <v>4.3711492168472308</v>
      </c>
      <c r="AL181" s="29">
        <v>4.4028953369109054</v>
      </c>
      <c r="AM181" s="29">
        <v>4.4318024349460678</v>
      </c>
      <c r="AN181" s="29">
        <v>4.4581249064108031</v>
      </c>
      <c r="AO181" s="29">
        <v>4.4821017114095341</v>
      </c>
      <c r="AP181" s="29">
        <v>4.5039527764351526</v>
      </c>
      <c r="AQ181" s="29">
        <v>4.523881075807564</v>
      </c>
      <c r="AR181" s="29">
        <v>4.5420745646630198</v>
      </c>
      <c r="AS181" s="29">
        <v>4.5587078083908343</v>
      </c>
      <c r="AT181" s="29">
        <v>4.5739398377742138</v>
      </c>
      <c r="AU181" s="29">
        <v>4.5879070408449225</v>
      </c>
      <c r="AV181" s="29">
        <v>4.6007232863497585</v>
      </c>
      <c r="AW181" s="29">
        <v>4.6124835852278201</v>
      </c>
      <c r="AX181" s="29">
        <v>4.623269246683698</v>
      </c>
      <c r="AY181" s="29">
        <v>4.6331500994482404</v>
      </c>
    </row>
    <row r="182" spans="1:51" x14ac:dyDescent="0.2">
      <c r="A182" s="125">
        <v>39923</v>
      </c>
      <c r="B182" s="29">
        <v>0.68235932702381563</v>
      </c>
      <c r="C182" s="29">
        <v>0.81690101406625726</v>
      </c>
      <c r="D182" s="29">
        <v>1.153969682318233</v>
      </c>
      <c r="E182" s="29">
        <v>1.503494408545464</v>
      </c>
      <c r="F182" s="29">
        <v>1.7988859988934973</v>
      </c>
      <c r="G182" s="29">
        <v>2.0315477753742321</v>
      </c>
      <c r="H182" s="29">
        <v>2.2109814684777618</v>
      </c>
      <c r="I182" s="29">
        <v>2.3501179954321887</v>
      </c>
      <c r="J182" s="29">
        <v>2.4605882243569277</v>
      </c>
      <c r="K182" s="29">
        <v>2.5519183766962827</v>
      </c>
      <c r="L182" s="29">
        <v>2.6315035116455063</v>
      </c>
      <c r="M182" s="29">
        <v>2.704832500387619</v>
      </c>
      <c r="N182" s="29">
        <v>2.775705896205698</v>
      </c>
      <c r="O182" s="29">
        <v>2.8466431366106142</v>
      </c>
      <c r="P182" s="29">
        <v>2.9191214160824219</v>
      </c>
      <c r="Q182" s="29">
        <v>2.993830581046514</v>
      </c>
      <c r="R182" s="29">
        <v>3.0709091793578334</v>
      </c>
      <c r="S182" s="29">
        <v>3.1501024955543397</v>
      </c>
      <c r="T182" s="29">
        <v>3.2308972944669101</v>
      </c>
      <c r="U182" s="29">
        <v>3.3126422451200517</v>
      </c>
      <c r="V182" s="29">
        <v>3.3946173377720923</v>
      </c>
      <c r="W182" s="29">
        <v>3.4761177158801089</v>
      </c>
      <c r="X182" s="29">
        <v>3.5564776040749133</v>
      </c>
      <c r="Y182" s="29">
        <v>3.6350747650822588</v>
      </c>
      <c r="Z182" s="29">
        <v>3.7113650392642734</v>
      </c>
      <c r="AA182" s="29">
        <v>3.7848792670001776</v>
      </c>
      <c r="AB182" s="29">
        <v>3.855214390975652</v>
      </c>
      <c r="AC182" s="29">
        <v>3.9220706283310607</v>
      </c>
      <c r="AD182" s="29">
        <v>3.9852524264967966</v>
      </c>
      <c r="AE182" s="29">
        <v>4.0446514197226637</v>
      </c>
      <c r="AF182" s="29">
        <v>4.1002323666876599</v>
      </c>
      <c r="AG182" s="29">
        <v>4.1520217158869634</v>
      </c>
      <c r="AH182" s="29">
        <v>4.2000975361038346</v>
      </c>
      <c r="AI182" s="29">
        <v>4.2445797208396554</v>
      </c>
      <c r="AJ182" s="29">
        <v>4.2856232786159092</v>
      </c>
      <c r="AK182" s="29">
        <v>4.323413445593844</v>
      </c>
      <c r="AL182" s="29">
        <v>4.3581616007582751</v>
      </c>
      <c r="AM182" s="29">
        <v>4.3901015839959081</v>
      </c>
      <c r="AN182" s="29">
        <v>4.4194767965912405</v>
      </c>
      <c r="AO182" s="29">
        <v>4.4465162712003714</v>
      </c>
      <c r="AP182" s="29">
        <v>4.4714307591646634</v>
      </c>
      <c r="AQ182" s="29">
        <v>4.4944146733396604</v>
      </c>
      <c r="AR182" s="29">
        <v>4.5156479374343172</v>
      </c>
      <c r="AS182" s="29">
        <v>4.5352975553719386</v>
      </c>
      <c r="AT182" s="29">
        <v>4.5535153299800575</v>
      </c>
      <c r="AU182" s="29">
        <v>4.5704304021499675</v>
      </c>
      <c r="AV182" s="29">
        <v>4.5861492625182638</v>
      </c>
      <c r="AW182" s="29">
        <v>4.6007595112131918</v>
      </c>
      <c r="AX182" s="29">
        <v>4.6143352692408728</v>
      </c>
      <c r="AY182" s="29">
        <v>4.6269394559570989</v>
      </c>
    </row>
    <row r="183" spans="1:51" x14ac:dyDescent="0.2">
      <c r="A183" s="125">
        <v>39920</v>
      </c>
      <c r="B183" s="29">
        <v>0.69762628165285634</v>
      </c>
      <c r="C183" s="29">
        <v>0.85906703802710804</v>
      </c>
      <c r="D183" s="29">
        <v>1.2274721231022265</v>
      </c>
      <c r="E183" s="29">
        <v>1.5964813655222196</v>
      </c>
      <c r="F183" s="29">
        <v>1.9038488859060554</v>
      </c>
      <c r="G183" s="29">
        <v>2.1451844163522096</v>
      </c>
      <c r="H183" s="29">
        <v>2.3317602006806335</v>
      </c>
      <c r="I183" s="29">
        <v>2.4771020595038236</v>
      </c>
      <c r="J183" s="29">
        <v>2.5929817839185434</v>
      </c>
      <c r="K183" s="29">
        <v>2.6889096268164674</v>
      </c>
      <c r="L183" s="29">
        <v>2.7722400404183514</v>
      </c>
      <c r="M183" s="29">
        <v>2.84845627804506</v>
      </c>
      <c r="N183" s="29">
        <v>2.9213984216217219</v>
      </c>
      <c r="O183" s="29">
        <v>2.9936582207768305</v>
      </c>
      <c r="P183" s="29">
        <v>3.0668095624725948</v>
      </c>
      <c r="Q183" s="29">
        <v>3.1416527445528897</v>
      </c>
      <c r="R183" s="29">
        <v>3.2184420238086093</v>
      </c>
      <c r="S183" s="29">
        <v>3.2970399217329454</v>
      </c>
      <c r="T183" s="29">
        <v>3.3770468747394378</v>
      </c>
      <c r="U183" s="29">
        <v>3.4579160915731442</v>
      </c>
      <c r="V183" s="29">
        <v>3.5390208690987359</v>
      </c>
      <c r="W183" s="29">
        <v>3.6197321781685661</v>
      </c>
      <c r="X183" s="29">
        <v>3.6994431588112557</v>
      </c>
      <c r="Y183" s="29">
        <v>3.7775755718301358</v>
      </c>
      <c r="Z183" s="29">
        <v>3.8536124773333928</v>
      </c>
      <c r="AA183" s="29">
        <v>3.9270956752369912</v>
      </c>
      <c r="AB183" s="29">
        <v>3.9976186095367203</v>
      </c>
      <c r="AC183" s="29">
        <v>4.0648697429461071</v>
      </c>
      <c r="AD183" s="29">
        <v>4.1286367003316098</v>
      </c>
      <c r="AE183" s="29">
        <v>4.1887901106583323</v>
      </c>
      <c r="AF183" s="29">
        <v>4.245270219232169</v>
      </c>
      <c r="AG183" s="29">
        <v>4.2980760136480844</v>
      </c>
      <c r="AH183" s="29">
        <v>4.3472566163790312</v>
      </c>
      <c r="AI183" s="29">
        <v>4.392904817031881</v>
      </c>
      <c r="AJ183" s="29">
        <v>4.4351511396417385</v>
      </c>
      <c r="AK183" s="29">
        <v>4.4741586061873333</v>
      </c>
      <c r="AL183" s="29">
        <v>4.5101183449770232</v>
      </c>
      <c r="AM183" s="29">
        <v>4.5432456715432021</v>
      </c>
      <c r="AN183" s="29">
        <v>4.5737676142648942</v>
      </c>
      <c r="AO183" s="29">
        <v>4.601899917172025</v>
      </c>
      <c r="AP183" s="29">
        <v>4.6278429343180409</v>
      </c>
      <c r="AQ183" s="29">
        <v>4.6517831282781499</v>
      </c>
      <c r="AR183" s="29">
        <v>4.6738946086941047</v>
      </c>
      <c r="AS183" s="29">
        <v>4.6943404635718098</v>
      </c>
      <c r="AT183" s="29">
        <v>4.7132704101514209</v>
      </c>
      <c r="AU183" s="29">
        <v>4.7308133763020752</v>
      </c>
      <c r="AV183" s="29">
        <v>4.7470773413899332</v>
      </c>
      <c r="AW183" s="29">
        <v>4.7621527212815673</v>
      </c>
      <c r="AX183" s="29">
        <v>4.7761171981528214</v>
      </c>
      <c r="AY183" s="29">
        <v>4.7890378150487978</v>
      </c>
    </row>
    <row r="184" spans="1:51" x14ac:dyDescent="0.2">
      <c r="A184" s="125">
        <v>39919</v>
      </c>
      <c r="B184" s="29">
        <v>0.66245016406687829</v>
      </c>
      <c r="C184" s="29">
        <v>0.78846460525885154</v>
      </c>
      <c r="D184" s="29">
        <v>1.1219745483181793</v>
      </c>
      <c r="E184" s="29">
        <v>1.4738313100210843</v>
      </c>
      <c r="F184" s="29">
        <v>1.7752088548807918</v>
      </c>
      <c r="G184" s="29">
        <v>2.0155192543660605</v>
      </c>
      <c r="H184" s="29">
        <v>2.2029428813245917</v>
      </c>
      <c r="I184" s="29">
        <v>2.3496543724003822</v>
      </c>
      <c r="J184" s="29">
        <v>2.4668559601158702</v>
      </c>
      <c r="K184" s="29">
        <v>2.563858143801689</v>
      </c>
      <c r="L184" s="29">
        <v>2.6479945390350093</v>
      </c>
      <c r="M184" s="29">
        <v>2.7248179808474866</v>
      </c>
      <c r="N184" s="29">
        <v>2.7982660999534912</v>
      </c>
      <c r="O184" s="29">
        <v>2.8710294840173134</v>
      </c>
      <c r="P184" s="29">
        <v>2.9447683883437654</v>
      </c>
      <c r="Q184" s="29">
        <v>3.0203483708741814</v>
      </c>
      <c r="R184" s="29">
        <v>3.0980694991903137</v>
      </c>
      <c r="S184" s="29">
        <v>3.1778238301246944</v>
      </c>
      <c r="T184" s="29">
        <v>3.2592252160785891</v>
      </c>
      <c r="U184" s="29">
        <v>3.3417254615158121</v>
      </c>
      <c r="V184" s="29">
        <v>3.4246843985301947</v>
      </c>
      <c r="W184" s="29">
        <v>3.507448761134643</v>
      </c>
      <c r="X184" s="29">
        <v>3.5893792772195718</v>
      </c>
      <c r="Y184" s="29">
        <v>3.6698585497017615</v>
      </c>
      <c r="Z184" s="29">
        <v>3.7483253603151958</v>
      </c>
      <c r="AA184" s="29">
        <v>3.8242714029168168</v>
      </c>
      <c r="AB184" s="29">
        <v>3.8972319025687545</v>
      </c>
      <c r="AC184" s="29">
        <v>3.9668389969716493</v>
      </c>
      <c r="AD184" s="29">
        <v>4.0328301483866742</v>
      </c>
      <c r="AE184" s="29">
        <v>4.0950310784948902</v>
      </c>
      <c r="AF184" s="29">
        <v>4.1533415330069374</v>
      </c>
      <c r="AG184" s="29">
        <v>4.2077237347044498</v>
      </c>
      <c r="AH184" s="29">
        <v>4.2581947005458751</v>
      </c>
      <c r="AI184" s="29">
        <v>4.3048239075298698</v>
      </c>
      <c r="AJ184" s="29">
        <v>4.3477278038840046</v>
      </c>
      <c r="AK184" s="29">
        <v>4.3870633168461612</v>
      </c>
      <c r="AL184" s="29">
        <v>4.4230223825280124</v>
      </c>
      <c r="AM184" s="29">
        <v>4.4558271440322867</v>
      </c>
      <c r="AN184" s="29">
        <v>4.4857171304870604</v>
      </c>
      <c r="AO184" s="29">
        <v>4.5129257403847163</v>
      </c>
      <c r="AP184" s="29">
        <v>4.5376748539838836</v>
      </c>
      <c r="AQ184" s="29">
        <v>4.5601746582214959</v>
      </c>
      <c r="AR184" s="29">
        <v>4.5806246055447337</v>
      </c>
      <c r="AS184" s="29">
        <v>4.5992145587613669</v>
      </c>
      <c r="AT184" s="29">
        <v>4.6161219822229622</v>
      </c>
      <c r="AU184" s="29">
        <v>4.6315033047040028</v>
      </c>
      <c r="AV184" s="29">
        <v>4.6454933690001514</v>
      </c>
      <c r="AW184" s="29">
        <v>4.6582084680447418</v>
      </c>
      <c r="AX184" s="29">
        <v>4.6697503346001037</v>
      </c>
      <c r="AY184" s="29">
        <v>4.6802081867457703</v>
      </c>
    </row>
    <row r="185" spans="1:51" x14ac:dyDescent="0.2">
      <c r="A185" s="125">
        <v>39918</v>
      </c>
      <c r="B185" s="29">
        <v>0.66706880070680596</v>
      </c>
      <c r="C185" s="29">
        <v>0.81223499019385526</v>
      </c>
      <c r="D185" s="29">
        <v>1.1657804123885598</v>
      </c>
      <c r="E185" s="29">
        <v>1.5261842943566357</v>
      </c>
      <c r="F185" s="29">
        <v>1.8287536335142138</v>
      </c>
      <c r="G185" s="29">
        <v>2.0667106022698847</v>
      </c>
      <c r="H185" s="29">
        <v>2.250254237967209</v>
      </c>
      <c r="I185" s="29">
        <v>2.3925696091539193</v>
      </c>
      <c r="J185" s="29">
        <v>2.5053721289854369</v>
      </c>
      <c r="K185" s="29">
        <v>2.5982420320753068</v>
      </c>
      <c r="L185" s="29">
        <v>2.6786559784999562</v>
      </c>
      <c r="M185" s="29">
        <v>2.7522409758634434</v>
      </c>
      <c r="N185" s="29">
        <v>2.8229615675598412</v>
      </c>
      <c r="O185" s="29">
        <v>2.8934995174362528</v>
      </c>
      <c r="P185" s="29">
        <v>2.965478943876795</v>
      </c>
      <c r="Q185" s="29">
        <v>3.0397118059132198</v>
      </c>
      <c r="R185" s="29">
        <v>3.116439440881952</v>
      </c>
      <c r="S185" s="29">
        <v>3.1954949996206805</v>
      </c>
      <c r="T185" s="29">
        <v>3.2764367887428039</v>
      </c>
      <c r="U185" s="29">
        <v>3.3586671443038747</v>
      </c>
      <c r="V185" s="29">
        <v>3.4415021025531796</v>
      </c>
      <c r="W185" s="29">
        <v>3.5242505456103843</v>
      </c>
      <c r="X185" s="29">
        <v>3.6062409467958547</v>
      </c>
      <c r="Y185" s="29">
        <v>3.686828213980275</v>
      </c>
      <c r="Z185" s="29">
        <v>3.7654279626808931</v>
      </c>
      <c r="AA185" s="29">
        <v>3.8415132142878003</v>
      </c>
      <c r="AB185" s="29">
        <v>3.9146042955102467</v>
      </c>
      <c r="AC185" s="29">
        <v>3.9843213698557949</v>
      </c>
      <c r="AD185" s="29">
        <v>4.05039257397</v>
      </c>
      <c r="AE185" s="29">
        <v>4.112636528463935</v>
      </c>
      <c r="AF185" s="29">
        <v>4.1709477437261935</v>
      </c>
      <c r="AG185" s="29">
        <v>4.2252847808190337</v>
      </c>
      <c r="AH185" s="29">
        <v>4.275662332548757</v>
      </c>
      <c r="AI185" s="29">
        <v>4.3221487739102793</v>
      </c>
      <c r="AJ185" s="29">
        <v>4.364860552602015</v>
      </c>
      <c r="AK185" s="29">
        <v>4.403955545601435</v>
      </c>
      <c r="AL185" s="29">
        <v>4.4396274606138624</v>
      </c>
      <c r="AM185" s="29">
        <v>4.4721009347257672</v>
      </c>
      <c r="AN185" s="29">
        <v>4.5016187940483743</v>
      </c>
      <c r="AO185" s="29">
        <v>4.5284185859751656</v>
      </c>
      <c r="AP185" s="29">
        <v>4.5527269085593138</v>
      </c>
      <c r="AQ185" s="29">
        <v>4.5747587855533709</v>
      </c>
      <c r="AR185" s="29">
        <v>4.5947185036418574</v>
      </c>
      <c r="AS185" s="29">
        <v>4.6128007582062098</v>
      </c>
      <c r="AT185" s="29">
        <v>4.6291878248818445</v>
      </c>
      <c r="AU185" s="29">
        <v>4.6440407473887984</v>
      </c>
      <c r="AV185" s="29">
        <v>4.6574987198612661</v>
      </c>
      <c r="AW185" s="29">
        <v>4.6696821115292479</v>
      </c>
      <c r="AX185" s="29">
        <v>4.6806964137214226</v>
      </c>
      <c r="AY185" s="29">
        <v>4.6906343046783867</v>
      </c>
    </row>
    <row r="186" spans="1:51" x14ac:dyDescent="0.2">
      <c r="A186" s="125">
        <v>39917</v>
      </c>
      <c r="B186" s="29">
        <v>0.64126672955294528</v>
      </c>
      <c r="C186" s="29">
        <v>0.76439808496247408</v>
      </c>
      <c r="D186" s="29">
        <v>1.1032339325075393</v>
      </c>
      <c r="E186" s="29">
        <v>1.4573198305657886</v>
      </c>
      <c r="F186" s="29">
        <v>1.7586230227920532</v>
      </c>
      <c r="G186" s="29">
        <v>1.9978101990845001</v>
      </c>
      <c r="H186" s="29">
        <v>2.1838233336890256</v>
      </c>
      <c r="I186" s="29">
        <v>2.329254258966011</v>
      </c>
      <c r="J186" s="29">
        <v>2.4455096977574375</v>
      </c>
      <c r="K186" s="29">
        <v>2.5419812910173571</v>
      </c>
      <c r="L186" s="29">
        <v>2.6260031365794627</v>
      </c>
      <c r="M186" s="29">
        <v>2.7030732186226722</v>
      </c>
      <c r="N186" s="29">
        <v>2.7770374614356701</v>
      </c>
      <c r="O186" s="29">
        <v>2.8504713310223369</v>
      </c>
      <c r="P186" s="29">
        <v>2.9249113406770153</v>
      </c>
      <c r="Q186" s="29">
        <v>3.0010993982191483</v>
      </c>
      <c r="R186" s="29">
        <v>3.0792260241950737</v>
      </c>
      <c r="S186" s="29">
        <v>3.1590912301040786</v>
      </c>
      <c r="T186" s="29">
        <v>3.2402368282012346</v>
      </c>
      <c r="U186" s="29">
        <v>3.3220637509280437</v>
      </c>
      <c r="V186" s="29">
        <v>3.4038988561553394</v>
      </c>
      <c r="W186" s="29">
        <v>3.4850738105170649</v>
      </c>
      <c r="X186" s="29">
        <v>3.5649506163667617</v>
      </c>
      <c r="Y186" s="29">
        <v>3.6429263795196536</v>
      </c>
      <c r="Z186" s="29">
        <v>3.718466874458612</v>
      </c>
      <c r="AA186" s="29">
        <v>3.7911041446013312</v>
      </c>
      <c r="AB186" s="29">
        <v>3.8604260056220263</v>
      </c>
      <c r="AC186" s="29">
        <v>3.9261193797825302</v>
      </c>
      <c r="AD186" s="29">
        <v>3.9879755148854876</v>
      </c>
      <c r="AE186" s="29">
        <v>4.0458730537874761</v>
      </c>
      <c r="AF186" s="29">
        <v>4.0997639384225684</v>
      </c>
      <c r="AG186" s="29">
        <v>4.1496619626549887</v>
      </c>
      <c r="AH186" s="29">
        <v>4.195633978246625</v>
      </c>
      <c r="AI186" s="29">
        <v>4.2377939936627982</v>
      </c>
      <c r="AJ186" s="29">
        <v>4.2762971203706499</v>
      </c>
      <c r="AK186" s="29">
        <v>4.3113338754585975</v>
      </c>
      <c r="AL186" s="29">
        <v>4.3431253970929111</v>
      </c>
      <c r="AM186" s="29">
        <v>4.371919233127489</v>
      </c>
      <c r="AN186" s="29">
        <v>4.3979771638452494</v>
      </c>
      <c r="AO186" s="29">
        <v>4.421551921856727</v>
      </c>
      <c r="AP186" s="29">
        <v>4.4428816870086649</v>
      </c>
      <c r="AQ186" s="29">
        <v>4.4621895131209612</v>
      </c>
      <c r="AR186" s="29">
        <v>4.4796844692936881</v>
      </c>
      <c r="AS186" s="29">
        <v>4.4955631553609372</v>
      </c>
      <c r="AT186" s="29">
        <v>4.5100071794631624</v>
      </c>
      <c r="AU186" s="29">
        <v>4.5231744609906519</v>
      </c>
      <c r="AV186" s="29">
        <v>4.5351987911065521</v>
      </c>
      <c r="AW186" s="29">
        <v>4.5461932233420113</v>
      </c>
      <c r="AX186" s="29">
        <v>4.5562545861844237</v>
      </c>
      <c r="AY186" s="29">
        <v>4.5654657969958903</v>
      </c>
    </row>
    <row r="187" spans="1:51" x14ac:dyDescent="0.2">
      <c r="A187" s="125">
        <v>39912</v>
      </c>
      <c r="B187" s="29">
        <v>0.64936653671423517</v>
      </c>
      <c r="C187" s="29">
        <v>0.79216413388710394</v>
      </c>
      <c r="D187" s="29">
        <v>1.1425202012544633</v>
      </c>
      <c r="E187" s="29">
        <v>1.5015761670118759</v>
      </c>
      <c r="F187" s="29">
        <v>1.8061252757613606</v>
      </c>
      <c r="G187" s="29">
        <v>2.0485176388709192</v>
      </c>
      <c r="H187" s="29">
        <v>2.2380757361929562</v>
      </c>
      <c r="I187" s="29">
        <v>2.3873213012461028</v>
      </c>
      <c r="J187" s="29">
        <v>2.5074690803013118</v>
      </c>
      <c r="K187" s="29">
        <v>2.6077033127023368</v>
      </c>
      <c r="L187" s="29">
        <v>2.6951803336744793</v>
      </c>
      <c r="M187" s="29">
        <v>2.7752684787658715</v>
      </c>
      <c r="N187" s="29">
        <v>2.8517334569675024</v>
      </c>
      <c r="O187" s="29">
        <v>2.9271083611551139</v>
      </c>
      <c r="P187" s="29">
        <v>3.0029196056013805</v>
      </c>
      <c r="Q187" s="29">
        <v>3.0799219185396023</v>
      </c>
      <c r="R187" s="29">
        <v>3.1583345758414221</v>
      </c>
      <c r="S187" s="29">
        <v>3.2379978745736602</v>
      </c>
      <c r="T187" s="29">
        <v>3.3185014234928438</v>
      </c>
      <c r="U187" s="29">
        <v>3.3992977811240634</v>
      </c>
      <c r="V187" s="29">
        <v>3.4797669481628861</v>
      </c>
      <c r="W187" s="29">
        <v>3.559292152924161</v>
      </c>
      <c r="X187" s="29">
        <v>3.6372848419667716</v>
      </c>
      <c r="Y187" s="29">
        <v>3.7131892756892921</v>
      </c>
      <c r="Z187" s="29">
        <v>3.7865147138897957</v>
      </c>
      <c r="AA187" s="29">
        <v>3.8568338555162174</v>
      </c>
      <c r="AB187" s="29">
        <v>3.9237730805823134</v>
      </c>
      <c r="AC187" s="29">
        <v>3.9870527031048915</v>
      </c>
      <c r="AD187" s="29">
        <v>4.0464918602431945</v>
      </c>
      <c r="AE187" s="29">
        <v>4.101992484943243</v>
      </c>
      <c r="AF187" s="29">
        <v>4.153525951778688</v>
      </c>
      <c r="AG187" s="29">
        <v>4.2011222301965407</v>
      </c>
      <c r="AH187" s="29">
        <v>4.2448613653580214</v>
      </c>
      <c r="AI187" s="29">
        <v>4.2848673108881163</v>
      </c>
      <c r="AJ187" s="29">
        <v>4.3213020914811624</v>
      </c>
      <c r="AK187" s="29">
        <v>4.3543605227008033</v>
      </c>
      <c r="AL187" s="29">
        <v>4.3842657797814271</v>
      </c>
      <c r="AM187" s="29">
        <v>4.4112654973169185</v>
      </c>
      <c r="AN187" s="29">
        <v>4.4356202766105168</v>
      </c>
      <c r="AO187" s="29">
        <v>4.4575813690847621</v>
      </c>
      <c r="AP187" s="29">
        <v>4.4773852667923322</v>
      </c>
      <c r="AQ187" s="29">
        <v>4.4952529137642312</v>
      </c>
      <c r="AR187" s="29">
        <v>4.5113908220706103</v>
      </c>
      <c r="AS187" s="29">
        <v>4.5259926412067477</v>
      </c>
      <c r="AT187" s="29">
        <v>4.539236798316689</v>
      </c>
      <c r="AU187" s="29">
        <v>4.5512780141361562</v>
      </c>
      <c r="AV187" s="29">
        <v>4.5622468815612507</v>
      </c>
      <c r="AW187" s="29">
        <v>4.5722532833440575</v>
      </c>
      <c r="AX187" s="29">
        <v>4.5813910071415442</v>
      </c>
      <c r="AY187" s="29">
        <v>4.589740086202319</v>
      </c>
    </row>
    <row r="188" spans="1:51" x14ac:dyDescent="0.2">
      <c r="A188" s="125">
        <v>39911</v>
      </c>
      <c r="B188" s="29">
        <v>0.67090846047183994</v>
      </c>
      <c r="C188" s="29">
        <v>0.81586972754380194</v>
      </c>
      <c r="D188" s="29">
        <v>1.1653746845183079</v>
      </c>
      <c r="E188" s="29">
        <v>1.5241304917255489</v>
      </c>
      <c r="F188" s="29">
        <v>1.8299005133877948</v>
      </c>
      <c r="G188" s="29">
        <v>2.074913062945825</v>
      </c>
      <c r="H188" s="29">
        <v>2.268002972486761</v>
      </c>
      <c r="I188" s="29">
        <v>2.4212168102970901</v>
      </c>
      <c r="J188" s="29">
        <v>2.5453919467692647</v>
      </c>
      <c r="K188" s="29">
        <v>2.6494346548256145</v>
      </c>
      <c r="L188" s="29">
        <v>2.7403161356695422</v>
      </c>
      <c r="M188" s="29">
        <v>2.8233077251022922</v>
      </c>
      <c r="N188" s="29">
        <v>2.9021461641315058</v>
      </c>
      <c r="O188" s="29">
        <v>2.9793782969851987</v>
      </c>
      <c r="P188" s="29">
        <v>3.0565790268356268</v>
      </c>
      <c r="Q188" s="29">
        <v>3.1345699968264085</v>
      </c>
      <c r="R188" s="29">
        <v>3.2136462105116581</v>
      </c>
      <c r="S188" s="29">
        <v>3.2937283049678401</v>
      </c>
      <c r="T188" s="29">
        <v>3.3744859117088715</v>
      </c>
      <c r="U188" s="29">
        <v>3.4554464210735816</v>
      </c>
      <c r="V188" s="29">
        <v>3.5360569133039546</v>
      </c>
      <c r="W188" s="29">
        <v>3.6157533471525896</v>
      </c>
      <c r="X188" s="29">
        <v>3.6939863693233876</v>
      </c>
      <c r="Y188" s="29">
        <v>3.7702268329244237</v>
      </c>
      <c r="Z188" s="29">
        <v>3.8439950766913791</v>
      </c>
      <c r="AA188" s="29">
        <v>3.9148591398451336</v>
      </c>
      <c r="AB188" s="29">
        <v>3.9824237885327745</v>
      </c>
      <c r="AC188" s="29">
        <v>4.0463792705784369</v>
      </c>
      <c r="AD188" s="29">
        <v>4.106511927900927</v>
      </c>
      <c r="AE188" s="29">
        <v>4.1626887837260123</v>
      </c>
      <c r="AF188" s="29">
        <v>4.2148445294724048</v>
      </c>
      <c r="AG188" s="29">
        <v>4.2629709662957715</v>
      </c>
      <c r="AH188" s="29">
        <v>4.3071101624314707</v>
      </c>
      <c r="AI188" s="29">
        <v>4.3473535006782091</v>
      </c>
      <c r="AJ188" s="29">
        <v>4.3838371243679291</v>
      </c>
      <c r="AK188" s="29">
        <v>4.4167357693456291</v>
      </c>
      <c r="AL188" s="29">
        <v>4.4462575487648932</v>
      </c>
      <c r="AM188" s="29">
        <v>4.4726394343777871</v>
      </c>
      <c r="AN188" s="29">
        <v>4.4961363521351609</v>
      </c>
      <c r="AO188" s="29">
        <v>4.5169999438732802</v>
      </c>
      <c r="AP188" s="29">
        <v>4.5354723469124343</v>
      </c>
      <c r="AQ188" s="29">
        <v>4.551784107062109</v>
      </c>
      <c r="AR188" s="29">
        <v>4.566154592096642</v>
      </c>
      <c r="AS188" s="29">
        <v>4.578793199241991</v>
      </c>
      <c r="AT188" s="29">
        <v>4.589896857754705</v>
      </c>
      <c r="AU188" s="29">
        <v>4.5996411093935317</v>
      </c>
      <c r="AV188" s="29">
        <v>4.6081791917004447</v>
      </c>
      <c r="AW188" s="29">
        <v>4.6156447398291585</v>
      </c>
      <c r="AX188" s="29">
        <v>4.6221549737513916</v>
      </c>
      <c r="AY188" s="29">
        <v>4.6278127097104615</v>
      </c>
    </row>
    <row r="189" spans="1:51" x14ac:dyDescent="0.2">
      <c r="A189" s="125">
        <v>39910</v>
      </c>
      <c r="B189" s="29">
        <v>0.70141956269542904</v>
      </c>
      <c r="C189" s="29">
        <v>0.8581510601878114</v>
      </c>
      <c r="D189" s="29">
        <v>1.2198470260916834</v>
      </c>
      <c r="E189" s="29">
        <v>1.5857378732525191</v>
      </c>
      <c r="F189" s="29">
        <v>1.8957385564671161</v>
      </c>
      <c r="G189" s="29">
        <v>2.1442441411336959</v>
      </c>
      <c r="H189" s="29">
        <v>2.3409124841892006</v>
      </c>
      <c r="I189" s="29">
        <v>2.4979442920183383</v>
      </c>
      <c r="J189" s="29">
        <v>2.626061797181277</v>
      </c>
      <c r="K189" s="29">
        <v>2.7339573874034251</v>
      </c>
      <c r="L189" s="29">
        <v>2.8283780525488726</v>
      </c>
      <c r="M189" s="29">
        <v>2.9144088790870684</v>
      </c>
      <c r="N189" s="29">
        <v>2.9956579240780172</v>
      </c>
      <c r="O189" s="29">
        <v>3.0745923388433849</v>
      </c>
      <c r="P189" s="29">
        <v>3.1527507129594379</v>
      </c>
      <c r="Q189" s="29">
        <v>3.230952527931453</v>
      </c>
      <c r="R189" s="29">
        <v>3.3095167366750848</v>
      </c>
      <c r="S189" s="29">
        <v>3.388408059201681</v>
      </c>
      <c r="T189" s="29">
        <v>3.4673561425047694</v>
      </c>
      <c r="U189" s="29">
        <v>3.5459592187430693</v>
      </c>
      <c r="V189" s="29">
        <v>3.6237414491610616</v>
      </c>
      <c r="W189" s="29">
        <v>3.7002168143115237</v>
      </c>
      <c r="X189" s="29">
        <v>3.7749131900135198</v>
      </c>
      <c r="Y189" s="29">
        <v>3.8473770465986994</v>
      </c>
      <c r="Z189" s="29">
        <v>3.9171994271846997</v>
      </c>
      <c r="AA189" s="29">
        <v>3.9840143365969802</v>
      </c>
      <c r="AB189" s="29">
        <v>4.0474884929440229</v>
      </c>
      <c r="AC189" s="29">
        <v>4.1073653957836482</v>
      </c>
      <c r="AD189" s="29">
        <v>4.1634752880205061</v>
      </c>
      <c r="AE189" s="29">
        <v>4.2157212638272608</v>
      </c>
      <c r="AF189" s="29">
        <v>4.2640675184400889</v>
      </c>
      <c r="AG189" s="29">
        <v>4.3085298123832922</v>
      </c>
      <c r="AH189" s="29">
        <v>4.3491691002893802</v>
      </c>
      <c r="AI189" s="29">
        <v>4.386090080219196</v>
      </c>
      <c r="AJ189" s="29">
        <v>4.4194369790923824</v>
      </c>
      <c r="AK189" s="29">
        <v>4.449388103404802</v>
      </c>
      <c r="AL189" s="29">
        <v>4.4761512338803957</v>
      </c>
      <c r="AM189" s="29">
        <v>4.4999596320440851</v>
      </c>
      <c r="AN189" s="29">
        <v>4.5210620469466294</v>
      </c>
      <c r="AO189" s="29">
        <v>4.5397028216818356</v>
      </c>
      <c r="AP189" s="29">
        <v>4.5561160706326946</v>
      </c>
      <c r="AQ189" s="29">
        <v>4.5705237224985176</v>
      </c>
      <c r="AR189" s="29">
        <v>4.5831360037167173</v>
      </c>
      <c r="AS189" s="29">
        <v>4.5941527093545931</v>
      </c>
      <c r="AT189" s="29">
        <v>4.6037609364262302</v>
      </c>
      <c r="AU189" s="29">
        <v>4.6121265765645605</v>
      </c>
      <c r="AV189" s="29">
        <v>4.6193934625063484</v>
      </c>
      <c r="AW189" s="29">
        <v>4.6256861724067484</v>
      </c>
      <c r="AX189" s="29">
        <v>4.6311135674691029</v>
      </c>
      <c r="AY189" s="29">
        <v>4.6357708601577121</v>
      </c>
    </row>
    <row r="190" spans="1:51" x14ac:dyDescent="0.2">
      <c r="A190" s="125">
        <v>39909</v>
      </c>
      <c r="B190" s="29">
        <v>0.72881747481949721</v>
      </c>
      <c r="C190" s="29">
        <v>0.89900100239564718</v>
      </c>
      <c r="D190" s="29">
        <v>1.2571345741498541</v>
      </c>
      <c r="E190" s="29">
        <v>1.6131776341385093</v>
      </c>
      <c r="F190" s="29">
        <v>1.9128057604560049</v>
      </c>
      <c r="G190" s="29">
        <v>2.1521994104039943</v>
      </c>
      <c r="H190" s="29">
        <v>2.3414339072989701</v>
      </c>
      <c r="I190" s="29">
        <v>2.49274167836752</v>
      </c>
      <c r="J190" s="29">
        <v>2.6167295432860032</v>
      </c>
      <c r="K190" s="29">
        <v>2.7218958918415206</v>
      </c>
      <c r="L190" s="29">
        <v>2.8147378155410183</v>
      </c>
      <c r="M190" s="29">
        <v>2.9000569667178353</v>
      </c>
      <c r="N190" s="29">
        <v>2.9811964203426489</v>
      </c>
      <c r="O190" s="29">
        <v>3.0603958868473735</v>
      </c>
      <c r="P190" s="29">
        <v>3.1390144629882388</v>
      </c>
      <c r="Q190" s="29">
        <v>3.2177374385073745</v>
      </c>
      <c r="R190" s="29">
        <v>3.2967870680136815</v>
      </c>
      <c r="S190" s="29">
        <v>3.3760614069766524</v>
      </c>
      <c r="T190" s="29">
        <v>3.4552483246095407</v>
      </c>
      <c r="U190" s="29">
        <v>3.5339254742687602</v>
      </c>
      <c r="V190" s="29">
        <v>3.6116124229198556</v>
      </c>
      <c r="W190" s="29">
        <v>3.6878288051722592</v>
      </c>
      <c r="X190" s="29">
        <v>3.7621154261165644</v>
      </c>
      <c r="Y190" s="29">
        <v>3.834036794547671</v>
      </c>
      <c r="Z190" s="29">
        <v>3.9032037080092392</v>
      </c>
      <c r="AA190" s="29">
        <v>3.9692709981682368</v>
      </c>
      <c r="AB190" s="29">
        <v>4.0319275674073358</v>
      </c>
      <c r="AC190" s="29">
        <v>4.0909378611005582</v>
      </c>
      <c r="AD190" s="29">
        <v>4.1461511772495427</v>
      </c>
      <c r="AE190" s="29">
        <v>4.1974880814860809</v>
      </c>
      <c r="AF190" s="29">
        <v>4.2449289122930578</v>
      </c>
      <c r="AG190" s="29">
        <v>4.288504449763221</v>
      </c>
      <c r="AH190" s="29">
        <v>4.3282893729038925</v>
      </c>
      <c r="AI190" s="29">
        <v>4.3643998196783089</v>
      </c>
      <c r="AJ190" s="29">
        <v>4.3969890562286338</v>
      </c>
      <c r="AK190" s="29">
        <v>4.4262423529670656</v>
      </c>
      <c r="AL190" s="29">
        <v>4.4523726596744977</v>
      </c>
      <c r="AM190" s="29">
        <v>4.4756168520821431</v>
      </c>
      <c r="AN190" s="29">
        <v>4.4962259741624564</v>
      </c>
      <c r="AO190" s="29">
        <v>4.5144453812833936</v>
      </c>
      <c r="AP190" s="29">
        <v>4.5305089799538907</v>
      </c>
      <c r="AQ190" s="29">
        <v>4.5446374065593931</v>
      </c>
      <c r="AR190" s="29">
        <v>4.5570386227888307</v>
      </c>
      <c r="AS190" s="29">
        <v>4.5679092982735945</v>
      </c>
      <c r="AT190" s="29">
        <v>4.5774326578957085</v>
      </c>
      <c r="AU190" s="29">
        <v>4.5857699830111125</v>
      </c>
      <c r="AV190" s="29">
        <v>4.593059775201124</v>
      </c>
      <c r="AW190" s="29">
        <v>4.5994207913859766</v>
      </c>
      <c r="AX190" s="29">
        <v>4.6049561132026433</v>
      </c>
      <c r="AY190" s="29">
        <v>4.6097553714517954</v>
      </c>
    </row>
    <row r="191" spans="1:51" x14ac:dyDescent="0.2">
      <c r="A191" s="125">
        <v>39906</v>
      </c>
      <c r="B191" s="29">
        <v>0.70904143037516831</v>
      </c>
      <c r="C191" s="29">
        <v>0.83599904233666777</v>
      </c>
      <c r="D191" s="29">
        <v>1.1598297717448145</v>
      </c>
      <c r="E191" s="29">
        <v>1.5013911433477385</v>
      </c>
      <c r="F191" s="29">
        <v>1.799847868219046</v>
      </c>
      <c r="G191" s="29">
        <v>2.0452350056271116</v>
      </c>
      <c r="H191" s="29">
        <v>2.243931527024928</v>
      </c>
      <c r="I191" s="29">
        <v>2.4061382848346362</v>
      </c>
      <c r="J191" s="29">
        <v>2.5413153247548368</v>
      </c>
      <c r="K191" s="29">
        <v>2.6572773785464201</v>
      </c>
      <c r="L191" s="29">
        <v>2.760117649358806</v>
      </c>
      <c r="M191" s="29">
        <v>2.8544221182302931</v>
      </c>
      <c r="N191" s="29">
        <v>2.9434452872672905</v>
      </c>
      <c r="O191" s="29">
        <v>3.0294199304023897</v>
      </c>
      <c r="P191" s="29">
        <v>3.11374978971546</v>
      </c>
      <c r="Q191" s="29">
        <v>3.1971975366491017</v>
      </c>
      <c r="R191" s="29">
        <v>3.280079558067917</v>
      </c>
      <c r="S191" s="29">
        <v>3.3623964232746686</v>
      </c>
      <c r="T191" s="29">
        <v>3.4439410495792844</v>
      </c>
      <c r="U191" s="29">
        <v>3.5243926743538951</v>
      </c>
      <c r="V191" s="29">
        <v>3.6033670219128826</v>
      </c>
      <c r="W191" s="29">
        <v>3.6804710005203232</v>
      </c>
      <c r="X191" s="29">
        <v>3.7553237563017281</v>
      </c>
      <c r="Y191" s="29">
        <v>3.8275604246301067</v>
      </c>
      <c r="Z191" s="29">
        <v>3.8968540119935788</v>
      </c>
      <c r="AA191" s="29">
        <v>3.9629141813513531</v>
      </c>
      <c r="AB191" s="29">
        <v>4.0254785720858157</v>
      </c>
      <c r="AC191" s="29">
        <v>4.0843533197364197</v>
      </c>
      <c r="AD191" s="29">
        <v>4.139422904902835</v>
      </c>
      <c r="AE191" s="29">
        <v>4.1906376488539561</v>
      </c>
      <c r="AF191" s="29">
        <v>4.2380030940651263</v>
      </c>
      <c r="AG191" s="29">
        <v>4.2815713817683436</v>
      </c>
      <c r="AH191" s="29">
        <v>4.3214350032607411</v>
      </c>
      <c r="AI191" s="29">
        <v>4.357723868367418</v>
      </c>
      <c r="AJ191" s="29">
        <v>4.3906011647822654</v>
      </c>
      <c r="AK191" s="29">
        <v>4.4202587615903024</v>
      </c>
      <c r="AL191" s="29">
        <v>4.4469133334040212</v>
      </c>
      <c r="AM191" s="29">
        <v>4.4708029880698419</v>
      </c>
      <c r="AN191" s="29">
        <v>4.4921778174124851</v>
      </c>
      <c r="AO191" s="29">
        <v>4.5112800567698006</v>
      </c>
      <c r="AP191" s="29">
        <v>4.5283385793015309</v>
      </c>
      <c r="AQ191" s="29">
        <v>4.5435676429405438</v>
      </c>
      <c r="AR191" s="29">
        <v>4.5571677354492985</v>
      </c>
      <c r="AS191" s="29">
        <v>4.5693270854517589</v>
      </c>
      <c r="AT191" s="29">
        <v>4.580219747763266</v>
      </c>
      <c r="AU191" s="29">
        <v>4.5899974429788886</v>
      </c>
      <c r="AV191" s="29">
        <v>4.5987888073331105</v>
      </c>
      <c r="AW191" s="29">
        <v>4.6067025931589951</v>
      </c>
      <c r="AX191" s="29">
        <v>4.6138321769935944</v>
      </c>
      <c r="AY191" s="29">
        <v>4.6202578999664041</v>
      </c>
    </row>
    <row r="192" spans="1:51" x14ac:dyDescent="0.2">
      <c r="A192" s="125">
        <v>39905</v>
      </c>
      <c r="B192" s="29">
        <v>0.699975053867257</v>
      </c>
      <c r="C192" s="29">
        <v>0.81119894406659188</v>
      </c>
      <c r="D192" s="29">
        <v>1.128821170102537</v>
      </c>
      <c r="E192" s="29">
        <v>1.4696467883851079</v>
      </c>
      <c r="F192" s="29">
        <v>1.7689142715364892</v>
      </c>
      <c r="G192" s="29">
        <v>2.0148183953483891</v>
      </c>
      <c r="H192" s="29">
        <v>2.2131687788088237</v>
      </c>
      <c r="I192" s="29">
        <v>2.3742558506632041</v>
      </c>
      <c r="J192" s="29">
        <v>2.5078224370331119</v>
      </c>
      <c r="K192" s="29">
        <v>2.6219598408201685</v>
      </c>
      <c r="L192" s="29">
        <v>2.7229715250742044</v>
      </c>
      <c r="M192" s="29">
        <v>2.8155894303153226</v>
      </c>
      <c r="N192" s="29">
        <v>2.9031622704186351</v>
      </c>
      <c r="O192" s="29">
        <v>2.9879797287066245</v>
      </c>
      <c r="P192" s="29">
        <v>3.071475030913021</v>
      </c>
      <c r="Q192" s="29">
        <v>3.1544211905612132</v>
      </c>
      <c r="R192" s="29">
        <v>3.2371311866978458</v>
      </c>
      <c r="S192" s="29">
        <v>3.3195915770450504</v>
      </c>
      <c r="T192" s="29">
        <v>3.401572663142002</v>
      </c>
      <c r="U192" s="29">
        <v>3.4827250201027211</v>
      </c>
      <c r="V192" s="29">
        <v>3.5626318746069305</v>
      </c>
      <c r="W192" s="29">
        <v>3.6408665806084928</v>
      </c>
      <c r="X192" s="29">
        <v>3.7170155263144915</v>
      </c>
      <c r="Y192" s="29">
        <v>3.7906821393958396</v>
      </c>
      <c r="Z192" s="29">
        <v>3.8615111141941254</v>
      </c>
      <c r="AA192" s="29">
        <v>3.9291880142246778</v>
      </c>
      <c r="AB192" s="29">
        <v>3.993428554345825</v>
      </c>
      <c r="AC192" s="29">
        <v>4.0540191277872539</v>
      </c>
      <c r="AD192" s="29">
        <v>4.1108274570536558</v>
      </c>
      <c r="AE192" s="29">
        <v>4.1637896642004248</v>
      </c>
      <c r="AF192" s="29">
        <v>4.2128992386480748</v>
      </c>
      <c r="AG192" s="29">
        <v>4.2581980787722964</v>
      </c>
      <c r="AH192" s="29">
        <v>4.2997699774088955</v>
      </c>
      <c r="AI192" s="29">
        <v>4.3377376159732748</v>
      </c>
      <c r="AJ192" s="29">
        <v>4.372258322391076</v>
      </c>
      <c r="AK192" s="29">
        <v>4.4035192889732757</v>
      </c>
      <c r="AL192" s="29">
        <v>4.4317335366884718</v>
      </c>
      <c r="AM192" s="29">
        <v>4.4571364196152841</v>
      </c>
      <c r="AN192" s="29">
        <v>4.4799762070782663</v>
      </c>
      <c r="AO192" s="29">
        <v>4.5004938406054915</v>
      </c>
      <c r="AP192" s="29">
        <v>4.5189172877882182</v>
      </c>
      <c r="AQ192" s="29">
        <v>4.5354607932275464</v>
      </c>
      <c r="AR192" s="29">
        <v>4.5503257648384423</v>
      </c>
      <c r="AS192" s="29">
        <v>4.5637021869276255</v>
      </c>
      <c r="AT192" s="29">
        <v>4.5757668809563601</v>
      </c>
      <c r="AU192" s="29">
        <v>4.5866756819367751</v>
      </c>
      <c r="AV192" s="29">
        <v>4.5965625687179728</v>
      </c>
      <c r="AW192" s="29">
        <v>4.6055424472442255</v>
      </c>
      <c r="AX192" s="29">
        <v>4.6137147923984019</v>
      </c>
      <c r="AY192" s="29">
        <v>4.621165761504856</v>
      </c>
    </row>
    <row r="193" spans="1:51" x14ac:dyDescent="0.2">
      <c r="A193" s="125">
        <v>39904</v>
      </c>
      <c r="B193" s="29">
        <v>0.62640068082711087</v>
      </c>
      <c r="C193" s="29">
        <v>0.67026749130998475</v>
      </c>
      <c r="D193" s="29">
        <v>0.93227961978592999</v>
      </c>
      <c r="E193" s="29">
        <v>1.2458241937836532</v>
      </c>
      <c r="F193" s="29">
        <v>1.5360131045759489</v>
      </c>
      <c r="G193" s="29">
        <v>1.7810119226255328</v>
      </c>
      <c r="H193" s="29">
        <v>1.9813169544153886</v>
      </c>
      <c r="I193" s="29">
        <v>2.1448808232176786</v>
      </c>
      <c r="J193" s="29">
        <v>2.2805203583435993</v>
      </c>
      <c r="K193" s="29">
        <v>2.3960252718455894</v>
      </c>
      <c r="L193" s="29">
        <v>2.4976768609781277</v>
      </c>
      <c r="M193" s="29">
        <v>2.5903056940306368</v>
      </c>
      <c r="N193" s="29">
        <v>2.677401108615526</v>
      </c>
      <c r="O193" s="29">
        <v>2.761406059286061</v>
      </c>
      <c r="P193" s="29">
        <v>2.8439022589155853</v>
      </c>
      <c r="Q193" s="29">
        <v>2.9257939040891792</v>
      </c>
      <c r="R193" s="29">
        <v>3.0074927213641911</v>
      </c>
      <c r="S193" s="29">
        <v>3.0890485299594066</v>
      </c>
      <c r="T193" s="29">
        <v>3.170256435884157</v>
      </c>
      <c r="U193" s="29">
        <v>3.2507588083414531</v>
      </c>
      <c r="V193" s="29">
        <v>3.3301104100812191</v>
      </c>
      <c r="W193" s="29">
        <v>3.4078506980388337</v>
      </c>
      <c r="X193" s="29">
        <v>3.483533241529678</v>
      </c>
      <c r="Y193" s="29">
        <v>3.5567312036743162</v>
      </c>
      <c r="Z193" s="29">
        <v>3.6270684666841499</v>
      </c>
      <c r="AA193" s="29">
        <v>3.6942214043227164</v>
      </c>
      <c r="AB193" s="29">
        <v>3.7579059758122515</v>
      </c>
      <c r="AC193" s="29">
        <v>3.8179154862439804</v>
      </c>
      <c r="AD193" s="29">
        <v>3.8741298594926876</v>
      </c>
      <c r="AE193" s="29">
        <v>3.9265018348870409</v>
      </c>
      <c r="AF193" s="29">
        <v>3.9750452227815525</v>
      </c>
      <c r="AG193" s="29">
        <v>4.0198253628340739</v>
      </c>
      <c r="AH193" s="29">
        <v>4.0609514186176314</v>
      </c>
      <c r="AI193" s="29">
        <v>4.0985703308042769</v>
      </c>
      <c r="AJ193" s="29">
        <v>4.1328615881031068</v>
      </c>
      <c r="AK193" s="29">
        <v>4.16403271060938</v>
      </c>
      <c r="AL193" s="29">
        <v>4.1923154617793568</v>
      </c>
      <c r="AM193" s="29">
        <v>4.217962553251362</v>
      </c>
      <c r="AN193" s="29">
        <v>4.2412376305958013</v>
      </c>
      <c r="AO193" s="29">
        <v>4.2623928152420696</v>
      </c>
      <c r="AP193" s="29">
        <v>4.2816627734561941</v>
      </c>
      <c r="AQ193" s="29">
        <v>4.2992646132544063</v>
      </c>
      <c r="AR193" s="29">
        <v>4.3153992478966527</v>
      </c>
      <c r="AS193" s="29">
        <v>4.3302531902257675</v>
      </c>
      <c r="AT193" s="29">
        <v>4.3439970056387365</v>
      </c>
      <c r="AU193" s="29">
        <v>4.3567772402148019</v>
      </c>
      <c r="AV193" s="29">
        <v>4.3687156485935805</v>
      </c>
      <c r="AW193" s="29">
        <v>4.3799124628018946</v>
      </c>
      <c r="AX193" s="29">
        <v>4.3904508813823284</v>
      </c>
      <c r="AY193" s="29">
        <v>4.400399553887917</v>
      </c>
    </row>
    <row r="194" spans="1:51" x14ac:dyDescent="0.2">
      <c r="A194" s="125">
        <v>39903</v>
      </c>
      <c r="B194" s="29">
        <v>0.64315995365984813</v>
      </c>
      <c r="C194" s="29">
        <v>0.69025236737831397</v>
      </c>
      <c r="D194" s="29">
        <v>0.9559240195335027</v>
      </c>
      <c r="E194" s="29">
        <v>1.2766687445052087</v>
      </c>
      <c r="F194" s="29">
        <v>1.5756504807832024</v>
      </c>
      <c r="G194" s="29">
        <v>1.8290766678934611</v>
      </c>
      <c r="H194" s="29">
        <v>2.0366237393031037</v>
      </c>
      <c r="I194" s="29">
        <v>2.2061012064129382</v>
      </c>
      <c r="J194" s="29">
        <v>2.3463671170983229</v>
      </c>
      <c r="K194" s="29">
        <v>2.4652657020537134</v>
      </c>
      <c r="L194" s="29">
        <v>2.5691150361281831</v>
      </c>
      <c r="M194" s="29">
        <v>2.6627812817225966</v>
      </c>
      <c r="N194" s="29">
        <v>2.7498113984837507</v>
      </c>
      <c r="O194" s="29">
        <v>2.8327345051708903</v>
      </c>
      <c r="P194" s="29">
        <v>2.9132505563310835</v>
      </c>
      <c r="Q194" s="29">
        <v>2.9924006482387813</v>
      </c>
      <c r="R194" s="29">
        <v>3.0707351670572045</v>
      </c>
      <c r="S194" s="29">
        <v>3.148438013749761</v>
      </c>
      <c r="T194" s="29">
        <v>3.2254279701179502</v>
      </c>
      <c r="U194" s="29">
        <v>3.3014541064680314</v>
      </c>
      <c r="V194" s="29">
        <v>3.3761623718994218</v>
      </c>
      <c r="W194" s="29">
        <v>3.4491710398588507</v>
      </c>
      <c r="X194" s="29">
        <v>3.5201029654100644</v>
      </c>
      <c r="Y194" s="29">
        <v>3.5885934078732902</v>
      </c>
      <c r="Z194" s="29">
        <v>3.6543246677707835</v>
      </c>
      <c r="AA194" s="29">
        <v>3.7170310685215591</v>
      </c>
      <c r="AB194" s="29">
        <v>3.7764877402223251</v>
      </c>
      <c r="AC194" s="29">
        <v>3.8325427661877307</v>
      </c>
      <c r="AD194" s="29">
        <v>3.8851245849967326</v>
      </c>
      <c r="AE194" s="29">
        <v>3.9342291701391696</v>
      </c>
      <c r="AF194" s="29">
        <v>3.9799091372882009</v>
      </c>
      <c r="AG194" s="29">
        <v>4.0222648889160384</v>
      </c>
      <c r="AH194" s="29">
        <v>4.0614365143854254</v>
      </c>
      <c r="AI194" s="29">
        <v>4.097594559276776</v>
      </c>
      <c r="AJ194" s="29">
        <v>4.1309342265793072</v>
      </c>
      <c r="AK194" s="29">
        <v>4.1616719174616668</v>
      </c>
      <c r="AL194" s="29">
        <v>4.1900423666530857</v>
      </c>
      <c r="AM194" s="29">
        <v>4.2162961236978385</v>
      </c>
      <c r="AN194" s="29">
        <v>4.2406898846247749</v>
      </c>
      <c r="AO194" s="29">
        <v>4.2634634553681874</v>
      </c>
      <c r="AP194" s="29">
        <v>4.2848341359753812</v>
      </c>
      <c r="AQ194" s="29">
        <v>4.3049975459782486</v>
      </c>
      <c r="AR194" s="29">
        <v>4.3241295682099157</v>
      </c>
      <c r="AS194" s="29">
        <v>4.3423885490799785</v>
      </c>
      <c r="AT194" s="29">
        <v>4.3599142016202421</v>
      </c>
      <c r="AU194" s="29">
        <v>4.3768200196863898</v>
      </c>
      <c r="AV194" s="29">
        <v>4.393192769589878</v>
      </c>
      <c r="AW194" s="29">
        <v>4.409096441458221</v>
      </c>
      <c r="AX194" s="29">
        <v>4.4245784189309774</v>
      </c>
      <c r="AY194" s="29">
        <v>4.4396724665491698</v>
      </c>
    </row>
    <row r="195" spans="1:51" x14ac:dyDescent="0.2">
      <c r="A195" s="125">
        <v>39902</v>
      </c>
      <c r="B195" s="29">
        <v>0.64767133494103357</v>
      </c>
      <c r="C195" s="29">
        <v>0.69383035452541508</v>
      </c>
      <c r="D195" s="29">
        <v>0.95954856575157255</v>
      </c>
      <c r="E195" s="29">
        <v>1.2819977473066917</v>
      </c>
      <c r="F195" s="29">
        <v>1.5835717132714491</v>
      </c>
      <c r="G195" s="29">
        <v>1.8397694567670497</v>
      </c>
      <c r="H195" s="29">
        <v>2.0498722407324634</v>
      </c>
      <c r="I195" s="29">
        <v>2.2215512923336127</v>
      </c>
      <c r="J195" s="29">
        <v>2.3636462109686938</v>
      </c>
      <c r="K195" s="29">
        <v>2.4840373738513897</v>
      </c>
      <c r="L195" s="29">
        <v>2.5891016228570862</v>
      </c>
      <c r="M195" s="29">
        <v>2.6837646320344164</v>
      </c>
      <c r="N195" s="29">
        <v>2.7716124554666735</v>
      </c>
      <c r="O195" s="29">
        <v>2.8551885730154543</v>
      </c>
      <c r="P195" s="29">
        <v>2.9361826636117323</v>
      </c>
      <c r="Q195" s="29">
        <v>3.0156082132669892</v>
      </c>
      <c r="R195" s="29">
        <v>3.0939872040434273</v>
      </c>
      <c r="S195" s="29">
        <v>3.171481281778366</v>
      </c>
      <c r="T195" s="29">
        <v>3.2479973465452066</v>
      </c>
      <c r="U195" s="29">
        <v>3.3232803631120644</v>
      </c>
      <c r="V195" s="29">
        <v>3.3969758338400204</v>
      </c>
      <c r="W195" s="29">
        <v>3.4687062265880466</v>
      </c>
      <c r="X195" s="29">
        <v>3.5381035249723571</v>
      </c>
      <c r="Y195" s="29">
        <v>3.6048167801346875</v>
      </c>
      <c r="Z195" s="29">
        <v>3.6685496694328079</v>
      </c>
      <c r="AA195" s="29">
        <v>3.7290677148994948</v>
      </c>
      <c r="AB195" s="29">
        <v>3.7861875191659067</v>
      </c>
      <c r="AC195" s="29">
        <v>3.8398010967893881</v>
      </c>
      <c r="AD195" s="29">
        <v>3.8898797658564699</v>
      </c>
      <c r="AE195" s="29">
        <v>3.9364614252963555</v>
      </c>
      <c r="AF195" s="29">
        <v>3.9796398160353306</v>
      </c>
      <c r="AG195" s="29">
        <v>4.0195557853315638</v>
      </c>
      <c r="AH195" s="29">
        <v>4.0563883061081984</v>
      </c>
      <c r="AI195" s="29">
        <v>4.090341493559329</v>
      </c>
      <c r="AJ195" s="29">
        <v>4.1216378282466266</v>
      </c>
      <c r="AK195" s="29">
        <v>4.1505155274218204</v>
      </c>
      <c r="AL195" s="29">
        <v>4.1772264184469661</v>
      </c>
      <c r="AM195" s="29">
        <v>4.2020340417205206</v>
      </c>
      <c r="AN195" s="29">
        <v>4.2252042795797351</v>
      </c>
      <c r="AO195" s="29">
        <v>4.246981837478879</v>
      </c>
      <c r="AP195" s="29">
        <v>4.2675848595661856</v>
      </c>
      <c r="AQ195" s="29">
        <v>4.2872065356360753</v>
      </c>
      <c r="AR195" s="29">
        <v>4.3060175198035422</v>
      </c>
      <c r="AS195" s="29">
        <v>4.3241684520700039</v>
      </c>
      <c r="AT195" s="29">
        <v>4.3417892290450659</v>
      </c>
      <c r="AU195" s="29">
        <v>4.3589818184624418</v>
      </c>
      <c r="AV195" s="29">
        <v>4.3758199523561592</v>
      </c>
      <c r="AW195" s="29">
        <v>4.3923534581019181</v>
      </c>
      <c r="AX195" s="29">
        <v>4.4086153093536087</v>
      </c>
      <c r="AY195" s="29">
        <v>4.4246249226415388</v>
      </c>
    </row>
    <row r="196" spans="1:51" x14ac:dyDescent="0.2">
      <c r="A196" s="125">
        <v>39899</v>
      </c>
      <c r="B196" s="29">
        <v>0.66556501743352514</v>
      </c>
      <c r="C196" s="29">
        <v>0.74933663569061704</v>
      </c>
      <c r="D196" s="29">
        <v>1.0410114262126728</v>
      </c>
      <c r="E196" s="29">
        <v>1.3760105970419731</v>
      </c>
      <c r="F196" s="29">
        <v>1.6830355299285316</v>
      </c>
      <c r="G196" s="29">
        <v>1.9415882354627598</v>
      </c>
      <c r="H196" s="29">
        <v>2.1527619181785629</v>
      </c>
      <c r="I196" s="29">
        <v>2.325022217543764</v>
      </c>
      <c r="J196" s="29">
        <v>2.4675567792419475</v>
      </c>
      <c r="K196" s="29">
        <v>2.5883904258946866</v>
      </c>
      <c r="L196" s="29">
        <v>2.6939444640618517</v>
      </c>
      <c r="M196" s="29">
        <v>2.7891369877095458</v>
      </c>
      <c r="N196" s="29">
        <v>2.8775208151759069</v>
      </c>
      <c r="O196" s="29">
        <v>2.9615926894152982</v>
      </c>
      <c r="P196" s="29">
        <v>3.0429919884406473</v>
      </c>
      <c r="Q196" s="29">
        <v>3.1226846897119667</v>
      </c>
      <c r="R196" s="29">
        <v>3.2011570812244154</v>
      </c>
      <c r="S196" s="29">
        <v>3.2785495189442617</v>
      </c>
      <c r="T196" s="29">
        <v>3.354763537591674</v>
      </c>
      <c r="U196" s="29">
        <v>3.429554168956455</v>
      </c>
      <c r="V196" s="29">
        <v>3.50258773027408</v>
      </c>
      <c r="W196" s="29">
        <v>3.5735123873358847</v>
      </c>
      <c r="X196" s="29">
        <v>3.6419881912690291</v>
      </c>
      <c r="Y196" s="29">
        <v>3.7076933511942625</v>
      </c>
      <c r="Z196" s="29">
        <v>3.7703584947720774</v>
      </c>
      <c r="AA196" s="29">
        <v>3.8297733812307087</v>
      </c>
      <c r="AB196" s="29">
        <v>3.8857769570791851</v>
      </c>
      <c r="AC196" s="29">
        <v>3.9382799378644173</v>
      </c>
      <c r="AD196" s="29">
        <v>3.9872684137902454</v>
      </c>
      <c r="AE196" s="29">
        <v>4.0327917655172216</v>
      </c>
      <c r="AF196" s="29">
        <v>4.0749524560244179</v>
      </c>
      <c r="AG196" s="29">
        <v>4.1138977263743062</v>
      </c>
      <c r="AH196" s="29">
        <v>4.1498109267761967</v>
      </c>
      <c r="AI196" s="29">
        <v>4.1828985650741766</v>
      </c>
      <c r="AJ196" s="29">
        <v>4.2133836587493017</v>
      </c>
      <c r="AK196" s="29">
        <v>4.2415033582396164</v>
      </c>
      <c r="AL196" s="29">
        <v>4.2675070370810895</v>
      </c>
      <c r="AM196" s="29">
        <v>4.2916545848242755</v>
      </c>
      <c r="AN196" s="29">
        <v>4.3142075103950877</v>
      </c>
      <c r="AO196" s="29">
        <v>4.3354061756488047</v>
      </c>
      <c r="AP196" s="29">
        <v>4.3554645429130501</v>
      </c>
      <c r="AQ196" s="29">
        <v>4.3745717895488365</v>
      </c>
      <c r="AR196" s="29">
        <v>4.3928947102610634</v>
      </c>
      <c r="AS196" s="29">
        <v>4.4105802235661535</v>
      </c>
      <c r="AT196" s="29">
        <v>4.4277547535292445</v>
      </c>
      <c r="AU196" s="29">
        <v>4.444517303967273</v>
      </c>
      <c r="AV196" s="29">
        <v>4.4609391565099488</v>
      </c>
      <c r="AW196" s="29">
        <v>4.4770681404251018</v>
      </c>
      <c r="AX196" s="29">
        <v>4.4929356738864863</v>
      </c>
      <c r="AY196" s="29">
        <v>4.5085600496227416</v>
      </c>
    </row>
    <row r="197" spans="1:51" x14ac:dyDescent="0.2">
      <c r="A197" s="125">
        <v>39898</v>
      </c>
      <c r="B197" s="29">
        <v>0.6649150821013311</v>
      </c>
      <c r="C197" s="29">
        <v>0.74217584111581714</v>
      </c>
      <c r="D197" s="29">
        <v>1.031127627951905</v>
      </c>
      <c r="E197" s="29">
        <v>1.3675468346495345</v>
      </c>
      <c r="F197" s="29">
        <v>1.6779845651866476</v>
      </c>
      <c r="G197" s="29">
        <v>1.9405050917642461</v>
      </c>
      <c r="H197" s="29">
        <v>2.1555599036607944</v>
      </c>
      <c r="I197" s="29">
        <v>2.3313708304370024</v>
      </c>
      <c r="J197" s="29">
        <v>2.4770541489461428</v>
      </c>
      <c r="K197" s="29">
        <v>2.6006268407994004</v>
      </c>
      <c r="L197" s="29">
        <v>2.7085218741855672</v>
      </c>
      <c r="M197" s="29">
        <v>2.805676089339856</v>
      </c>
      <c r="N197" s="29">
        <v>2.8956650132282102</v>
      </c>
      <c r="O197" s="29">
        <v>2.9810099179596441</v>
      </c>
      <c r="P197" s="29">
        <v>3.0633794527393063</v>
      </c>
      <c r="Q197" s="29">
        <v>3.1437663615703255</v>
      </c>
      <c r="R197" s="29">
        <v>3.222680253214647</v>
      </c>
      <c r="S197" s="29">
        <v>3.300282500006237</v>
      </c>
      <c r="T197" s="29">
        <v>3.3764949760207665</v>
      </c>
      <c r="U197" s="29">
        <v>3.4510945309623002</v>
      </c>
      <c r="V197" s="29">
        <v>3.5237707085846095</v>
      </c>
      <c r="W197" s="29">
        <v>3.5941947396844971</v>
      </c>
      <c r="X197" s="29">
        <v>3.6620498534088277</v>
      </c>
      <c r="Y197" s="29">
        <v>3.7270368854804126</v>
      </c>
      <c r="Z197" s="29">
        <v>3.7889066827330531</v>
      </c>
      <c r="AA197" s="29">
        <v>3.8474672326957235</v>
      </c>
      <c r="AB197" s="29">
        <v>3.9025740763390169</v>
      </c>
      <c r="AC197" s="29">
        <v>3.9541518970663732</v>
      </c>
      <c r="AD197" s="29">
        <v>4.0021984868056633</v>
      </c>
      <c r="AE197" s="29">
        <v>4.0467730688105101</v>
      </c>
      <c r="AF197" s="29">
        <v>4.0879863893819373</v>
      </c>
      <c r="AG197" s="29">
        <v>4.1259926586819908</v>
      </c>
      <c r="AH197" s="29">
        <v>4.1609811031616841</v>
      </c>
      <c r="AI197" s="29">
        <v>4.1931629576854261</v>
      </c>
      <c r="AJ197" s="29">
        <v>4.2227647595983413</v>
      </c>
      <c r="AK197" s="29">
        <v>4.2500261276885585</v>
      </c>
      <c r="AL197" s="29">
        <v>4.2751979944246337</v>
      </c>
      <c r="AM197" s="29">
        <v>4.2985410318436665</v>
      </c>
      <c r="AN197" s="29">
        <v>4.3203172078963581</v>
      </c>
      <c r="AO197" s="29">
        <v>4.3407672767335939</v>
      </c>
      <c r="AP197" s="29">
        <v>4.3601053260277212</v>
      </c>
      <c r="AQ197" s="29">
        <v>4.3785203669310633</v>
      </c>
      <c r="AR197" s="29">
        <v>4.3961787364396701</v>
      </c>
      <c r="AS197" s="29">
        <v>4.4132266399580651</v>
      </c>
      <c r="AT197" s="29">
        <v>4.429789675843395</v>
      </c>
      <c r="AU197" s="29">
        <v>4.4459659450072646</v>
      </c>
      <c r="AV197" s="29">
        <v>4.4618256398833172</v>
      </c>
      <c r="AW197" s="29">
        <v>4.4774153033009281</v>
      </c>
      <c r="AX197" s="29">
        <v>4.4927649934152392</v>
      </c>
      <c r="AY197" s="29">
        <v>4.5078916778233724</v>
      </c>
    </row>
    <row r="198" spans="1:51" x14ac:dyDescent="0.2">
      <c r="A198" s="125">
        <v>39897</v>
      </c>
      <c r="B198" s="29">
        <v>0.62233833210898948</v>
      </c>
      <c r="C198" s="29">
        <v>0.70583622342408869</v>
      </c>
      <c r="D198" s="29">
        <v>0.99071314987225634</v>
      </c>
      <c r="E198" s="29">
        <v>1.3215327559003534</v>
      </c>
      <c r="F198" s="29">
        <v>1.6278977442009321</v>
      </c>
      <c r="G198" s="29">
        <v>1.8874215814160034</v>
      </c>
      <c r="H198" s="29">
        <v>2.100174631093144</v>
      </c>
      <c r="I198" s="29">
        <v>2.274257550141813</v>
      </c>
      <c r="J198" s="29">
        <v>2.4187838217444497</v>
      </c>
      <c r="K198" s="29">
        <v>2.5418074986435824</v>
      </c>
      <c r="L198" s="29">
        <v>2.6497976604471547</v>
      </c>
      <c r="M198" s="29">
        <v>2.7477030723002698</v>
      </c>
      <c r="N198" s="29">
        <v>2.839067296779437</v>
      </c>
      <c r="O198" s="29">
        <v>2.9263355554732113</v>
      </c>
      <c r="P198" s="29">
        <v>3.0110614693083915</v>
      </c>
      <c r="Q198" s="29">
        <v>3.0940964314236337</v>
      </c>
      <c r="R198" s="29">
        <v>3.1758104804223284</v>
      </c>
      <c r="S198" s="29">
        <v>3.2562398639982058</v>
      </c>
      <c r="T198" s="29">
        <v>3.3352063628558746</v>
      </c>
      <c r="U198" s="29">
        <v>3.4124168354301454</v>
      </c>
      <c r="V198" s="29">
        <v>3.4875139150678041</v>
      </c>
      <c r="W198" s="29">
        <v>3.5601401548563971</v>
      </c>
      <c r="X198" s="29">
        <v>3.6299649221307027</v>
      </c>
      <c r="Y198" s="29">
        <v>3.6966866362271191</v>
      </c>
      <c r="Z198" s="29">
        <v>3.7600617266001826</v>
      </c>
      <c r="AA198" s="29">
        <v>3.819910009883948</v>
      </c>
      <c r="AB198" s="29">
        <v>3.8761037730866628</v>
      </c>
      <c r="AC198" s="29">
        <v>3.9285861810505507</v>
      </c>
      <c r="AD198" s="29">
        <v>3.9773739261906469</v>
      </c>
      <c r="AE198" s="29">
        <v>4.022545459258887</v>
      </c>
      <c r="AF198" s="29">
        <v>4.0642310283220464</v>
      </c>
      <c r="AG198" s="29">
        <v>4.1026045756376552</v>
      </c>
      <c r="AH198" s="29">
        <v>4.1378749208955847</v>
      </c>
      <c r="AI198" s="29">
        <v>4.1702712383873788</v>
      </c>
      <c r="AJ198" s="29">
        <v>4.2000358395837436</v>
      </c>
      <c r="AK198" s="29">
        <v>4.2274222300665887</v>
      </c>
      <c r="AL198" s="29">
        <v>4.2526935968113166</v>
      </c>
      <c r="AM198" s="29">
        <v>4.2761214498355882</v>
      </c>
      <c r="AN198" s="29">
        <v>4.2979772035984007</v>
      </c>
      <c r="AO198" s="29">
        <v>4.3185090611049954</v>
      </c>
      <c r="AP198" s="29">
        <v>4.3379364987305324</v>
      </c>
      <c r="AQ198" s="29">
        <v>4.3564522622090314</v>
      </c>
      <c r="AR198" s="29">
        <v>4.3742250146103849</v>
      </c>
      <c r="AS198" s="29">
        <v>4.3914020408330989</v>
      </c>
      <c r="AT198" s="29">
        <v>4.4081089463908461</v>
      </c>
      <c r="AU198" s="29">
        <v>4.4244428861295857</v>
      </c>
      <c r="AV198" s="29">
        <v>4.4404722135959629</v>
      </c>
      <c r="AW198" s="29">
        <v>4.4562409043033675</v>
      </c>
      <c r="AX198" s="29">
        <v>4.4717761088970747</v>
      </c>
      <c r="AY198" s="29">
        <v>4.4870917200319251</v>
      </c>
    </row>
    <row r="199" spans="1:51" x14ac:dyDescent="0.2">
      <c r="A199" s="125">
        <v>39896</v>
      </c>
      <c r="B199" s="29">
        <v>0.58892298275433541</v>
      </c>
      <c r="C199" s="29">
        <v>0.70112712978899849</v>
      </c>
      <c r="D199" s="29">
        <v>1.0082228162243683</v>
      </c>
      <c r="E199" s="29">
        <v>1.3478734923458353</v>
      </c>
      <c r="F199" s="29">
        <v>1.6564393605158845</v>
      </c>
      <c r="G199" s="29">
        <v>1.9156084769911619</v>
      </c>
      <c r="H199" s="29">
        <v>2.1272411925246444</v>
      </c>
      <c r="I199" s="29">
        <v>2.3001633775518204</v>
      </c>
      <c r="J199" s="29">
        <v>2.4438102204813874</v>
      </c>
      <c r="K199" s="29">
        <v>2.5664072538662017</v>
      </c>
      <c r="L199" s="29">
        <v>2.674531323810148</v>
      </c>
      <c r="M199" s="29">
        <v>2.7731984656121198</v>
      </c>
      <c r="N199" s="29">
        <v>2.8659512563301472</v>
      </c>
      <c r="O199" s="29">
        <v>2.9551529538829073</v>
      </c>
      <c r="P199" s="29">
        <v>3.0421943298007861</v>
      </c>
      <c r="Q199" s="29">
        <v>3.127719096888474</v>
      </c>
      <c r="R199" s="29">
        <v>3.2118959978057111</v>
      </c>
      <c r="S199" s="29">
        <v>3.2945853385841293</v>
      </c>
      <c r="T199" s="29">
        <v>3.3754692519770044</v>
      </c>
      <c r="U199" s="29">
        <v>3.4541580713029942</v>
      </c>
      <c r="V199" s="29">
        <v>3.5302329200828639</v>
      </c>
      <c r="W199" s="29">
        <v>3.6033059426490994</v>
      </c>
      <c r="X199" s="29">
        <v>3.6730429905283617</v>
      </c>
      <c r="Y199" s="29">
        <v>3.7391602789337242</v>
      </c>
      <c r="Z199" s="29">
        <v>3.8014490852877301</v>
      </c>
      <c r="AA199" s="29">
        <v>3.8597799355160167</v>
      </c>
      <c r="AB199" s="29">
        <v>3.9140915821526261</v>
      </c>
      <c r="AC199" s="29">
        <v>3.9643967753715401</v>
      </c>
      <c r="AD199" s="29">
        <v>4.0107787604310303</v>
      </c>
      <c r="AE199" s="29">
        <v>4.0533798367318488</v>
      </c>
      <c r="AF199" s="29">
        <v>4.0923918329555322</v>
      </c>
      <c r="AG199" s="29">
        <v>4.1280483534371237</v>
      </c>
      <c r="AH199" s="29">
        <v>4.1606149923068889</v>
      </c>
      <c r="AI199" s="29">
        <v>4.1903696481334833</v>
      </c>
      <c r="AJ199" s="29">
        <v>4.2175938096941081</v>
      </c>
      <c r="AK199" s="29">
        <v>4.2425718617374786</v>
      </c>
      <c r="AL199" s="29">
        <v>4.2655906936363355</v>
      </c>
      <c r="AM199" s="29">
        <v>4.2869392865391971</v>
      </c>
      <c r="AN199" s="29">
        <v>4.3069009497602586</v>
      </c>
      <c r="AO199" s="29">
        <v>4.3257301462132194</v>
      </c>
      <c r="AP199" s="29">
        <v>4.3436474684975952</v>
      </c>
      <c r="AQ199" s="29">
        <v>4.3608427721215932</v>
      </c>
      <c r="AR199" s="29">
        <v>4.3774784742143211</v>
      </c>
      <c r="AS199" s="29">
        <v>4.3936926446739939</v>
      </c>
      <c r="AT199" s="29">
        <v>4.4095992162905775</v>
      </c>
      <c r="AU199" s="29">
        <v>4.4252819879494947</v>
      </c>
      <c r="AV199" s="29">
        <v>4.4407946031720176</v>
      </c>
      <c r="AW199" s="29">
        <v>4.4561653793084002</v>
      </c>
      <c r="AX199" s="29">
        <v>4.4714059365485594</v>
      </c>
      <c r="AY199" s="29">
        <v>4.4865151445074618</v>
      </c>
    </row>
    <row r="200" spans="1:51" x14ac:dyDescent="0.2">
      <c r="A200" s="125">
        <v>39895</v>
      </c>
      <c r="B200" s="29">
        <v>0.57838062354411324</v>
      </c>
      <c r="C200" s="29">
        <v>0.72265551888426849</v>
      </c>
      <c r="D200" s="29">
        <v>1.0535681971406192</v>
      </c>
      <c r="E200" s="29">
        <v>1.3924101979806325</v>
      </c>
      <c r="F200" s="29">
        <v>1.6842851992964387</v>
      </c>
      <c r="G200" s="29">
        <v>1.919206551709234</v>
      </c>
      <c r="H200" s="29">
        <v>2.1037956305448948</v>
      </c>
      <c r="I200" s="29">
        <v>2.2494049554025271</v>
      </c>
      <c r="J200" s="29">
        <v>2.3668973304030367</v>
      </c>
      <c r="K200" s="29">
        <v>2.4653806005134262</v>
      </c>
      <c r="L200" s="29">
        <v>2.5519830958627243</v>
      </c>
      <c r="M200" s="29">
        <v>2.6320243963868037</v>
      </c>
      <c r="N200" s="29">
        <v>2.7091359736587322</v>
      </c>
      <c r="O200" s="29">
        <v>2.7856026704798103</v>
      </c>
      <c r="P200" s="29">
        <v>2.8626154583521699</v>
      </c>
      <c r="Q200" s="29">
        <v>2.9405388705137607</v>
      </c>
      <c r="R200" s="29">
        <v>3.0192217555398759</v>
      </c>
      <c r="S200" s="29">
        <v>3.0981841794701013</v>
      </c>
      <c r="T200" s="29">
        <v>3.1767655418391678</v>
      </c>
      <c r="U200" s="29">
        <v>3.2542523191020898</v>
      </c>
      <c r="V200" s="29">
        <v>3.3299272792767587</v>
      </c>
      <c r="W200" s="29">
        <v>3.4031459542360576</v>
      </c>
      <c r="X200" s="29">
        <v>3.4733628110288093</v>
      </c>
      <c r="Y200" s="29">
        <v>3.5401214244312569</v>
      </c>
      <c r="Z200" s="29">
        <v>3.6030846648261741</v>
      </c>
      <c r="AA200" s="29">
        <v>3.6620400331911966</v>
      </c>
      <c r="AB200" s="29">
        <v>3.7168848274586188</v>
      </c>
      <c r="AC200" s="29">
        <v>3.7676173152902028</v>
      </c>
      <c r="AD200" s="29">
        <v>3.8143240221176851</v>
      </c>
      <c r="AE200" s="29">
        <v>3.8571651804916152</v>
      </c>
      <c r="AF200" s="29">
        <v>3.8963628418363729</v>
      </c>
      <c r="AG200" s="29">
        <v>3.9321911964238137</v>
      </c>
      <c r="AH200" s="29">
        <v>3.964963519020746</v>
      </c>
      <c r="AI200" s="29">
        <v>3.9950037769531792</v>
      </c>
      <c r="AJ200" s="29">
        <v>4.0226344599489003</v>
      </c>
      <c r="AK200" s="29">
        <v>4.0481764793165951</v>
      </c>
      <c r="AL200" s="29">
        <v>4.0719493812457328</v>
      </c>
      <c r="AM200" s="29">
        <v>4.0942714342401851</v>
      </c>
      <c r="AN200" s="29">
        <v>4.1154512097167677</v>
      </c>
      <c r="AO200" s="29">
        <v>4.1357610905469695</v>
      </c>
      <c r="AP200" s="29">
        <v>4.155431700512521</v>
      </c>
      <c r="AQ200" s="29">
        <v>4.1746559688690823</v>
      </c>
      <c r="AR200" s="29">
        <v>4.1935932414267549</v>
      </c>
      <c r="AS200" s="29">
        <v>4.2123730687830028</v>
      </c>
      <c r="AT200" s="29">
        <v>4.2310957946165271</v>
      </c>
      <c r="AU200" s="29">
        <v>4.2498262017371307</v>
      </c>
      <c r="AV200" s="29">
        <v>4.2685936862060672</v>
      </c>
      <c r="AW200" s="29">
        <v>4.2873982544480631</v>
      </c>
      <c r="AX200" s="29">
        <v>4.3062218608599849</v>
      </c>
      <c r="AY200" s="29">
        <v>4.3250333933654712</v>
      </c>
    </row>
    <row r="201" spans="1:51" x14ac:dyDescent="0.2">
      <c r="A201" s="125">
        <v>39892</v>
      </c>
      <c r="B201" s="29">
        <v>0.56454494875800099</v>
      </c>
      <c r="C201" s="29">
        <v>0.71176513211461545</v>
      </c>
      <c r="D201" s="29">
        <v>1.0443773685463207</v>
      </c>
      <c r="E201" s="29">
        <v>1.3792418880264217</v>
      </c>
      <c r="F201" s="29">
        <v>1.6634747409488544</v>
      </c>
      <c r="G201" s="29">
        <v>1.8887446716191041</v>
      </c>
      <c r="H201" s="29">
        <v>2.0626942564202682</v>
      </c>
      <c r="I201" s="29">
        <v>2.1973032973286832</v>
      </c>
      <c r="J201" s="29">
        <v>2.3038632906393808</v>
      </c>
      <c r="K201" s="29">
        <v>2.3918173516276249</v>
      </c>
      <c r="L201" s="29">
        <v>2.4685683349851697</v>
      </c>
      <c r="M201" s="29">
        <v>2.5396481425068242</v>
      </c>
      <c r="N201" s="29">
        <v>2.6088249483294303</v>
      </c>
      <c r="O201" s="29">
        <v>2.6784518011395413</v>
      </c>
      <c r="P201" s="29">
        <v>2.749728870385896</v>
      </c>
      <c r="Q201" s="29">
        <v>2.822979971483456</v>
      </c>
      <c r="R201" s="29">
        <v>2.8979761420093784</v>
      </c>
      <c r="S201" s="29">
        <v>2.9741322134003578</v>
      </c>
      <c r="T201" s="29">
        <v>3.0506625853691212</v>
      </c>
      <c r="U201" s="29">
        <v>3.1267206097377462</v>
      </c>
      <c r="V201" s="29">
        <v>3.2014563075477036</v>
      </c>
      <c r="W201" s="29">
        <v>3.2741067892301627</v>
      </c>
      <c r="X201" s="29">
        <v>3.3440276705261662</v>
      </c>
      <c r="Y201" s="29">
        <v>3.410681053277052</v>
      </c>
      <c r="Z201" s="29">
        <v>3.4736710066627285</v>
      </c>
      <c r="AA201" s="29">
        <v>3.5327510386374645</v>
      </c>
      <c r="AB201" s="29">
        <v>3.5878074965944711</v>
      </c>
      <c r="AC201" s="29">
        <v>3.6388417150292001</v>
      </c>
      <c r="AD201" s="29">
        <v>3.6859517488583511</v>
      </c>
      <c r="AE201" s="29">
        <v>3.7293163061637062</v>
      </c>
      <c r="AF201" s="29">
        <v>3.7691817396171201</v>
      </c>
      <c r="AG201" s="29">
        <v>3.8058514524202529</v>
      </c>
      <c r="AH201" s="29">
        <v>3.8396708511908315</v>
      </c>
      <c r="AI201" s="29">
        <v>3.8709926587144632</v>
      </c>
      <c r="AJ201" s="29">
        <v>3.9001623064679922</v>
      </c>
      <c r="AK201" s="29">
        <v>3.9275185485134796</v>
      </c>
      <c r="AL201" s="29">
        <v>3.9533943638515616</v>
      </c>
      <c r="AM201" s="29">
        <v>3.9781176176575959</v>
      </c>
      <c r="AN201" s="29">
        <v>4.0020022102401622</v>
      </c>
      <c r="AO201" s="29">
        <v>4.0253187432081141</v>
      </c>
      <c r="AP201" s="29">
        <v>4.0482887880038367</v>
      </c>
      <c r="AQ201" s="29">
        <v>4.0710907895216959</v>
      </c>
      <c r="AR201" s="29">
        <v>4.0938651713856</v>
      </c>
      <c r="AS201" s="29">
        <v>4.1167186348095237</v>
      </c>
      <c r="AT201" s="29">
        <v>4.1397251030403295</v>
      </c>
      <c r="AU201" s="29">
        <v>4.1629193458436387</v>
      </c>
      <c r="AV201" s="29">
        <v>4.1862973367798029</v>
      </c>
      <c r="AW201" s="29">
        <v>4.2098232283149848</v>
      </c>
      <c r="AX201" s="29">
        <v>4.2334432794193972</v>
      </c>
      <c r="AY201" s="29">
        <v>4.257091769500871</v>
      </c>
    </row>
    <row r="202" spans="1:51" x14ac:dyDescent="0.2">
      <c r="A202" s="125">
        <v>39891</v>
      </c>
      <c r="B202" s="29">
        <v>0.59405195912307696</v>
      </c>
      <c r="C202" s="29">
        <v>0.74840930585303445</v>
      </c>
      <c r="D202" s="29">
        <v>1.0806285494365706</v>
      </c>
      <c r="E202" s="29">
        <v>1.4108310217341073</v>
      </c>
      <c r="F202" s="29">
        <v>1.6889755905546842</v>
      </c>
      <c r="G202" s="29">
        <v>1.9085876288440771</v>
      </c>
      <c r="H202" s="29">
        <v>2.0779419799329939</v>
      </c>
      <c r="I202" s="29">
        <v>2.2090850696841633</v>
      </c>
      <c r="J202" s="29">
        <v>2.3131750727807256</v>
      </c>
      <c r="K202" s="29">
        <v>2.3994563442678158</v>
      </c>
      <c r="L202" s="29">
        <v>2.4751224472218105</v>
      </c>
      <c r="M202" s="29">
        <v>2.5455127427432047</v>
      </c>
      <c r="N202" s="29">
        <v>2.6142394155938748</v>
      </c>
      <c r="O202" s="29">
        <v>2.6835330012433407</v>
      </c>
      <c r="P202" s="29">
        <v>2.7545077199106762</v>
      </c>
      <c r="Q202" s="29">
        <v>2.8274299344607692</v>
      </c>
      <c r="R202" s="29">
        <v>2.9020332856761972</v>
      </c>
      <c r="S202" s="29">
        <v>2.97771080169924</v>
      </c>
      <c r="T202" s="29">
        <v>3.0536657243130914</v>
      </c>
      <c r="U202" s="29">
        <v>3.129049189784797</v>
      </c>
      <c r="V202" s="29">
        <v>3.2030162665776345</v>
      </c>
      <c r="W202" s="29">
        <v>3.2748154561121186</v>
      </c>
      <c r="X202" s="29">
        <v>3.3438209358294215</v>
      </c>
      <c r="Y202" s="29">
        <v>3.4095187180833695</v>
      </c>
      <c r="Z202" s="29">
        <v>3.4715404725237136</v>
      </c>
      <c r="AA202" s="29">
        <v>3.5296721915910565</v>
      </c>
      <c r="AB202" s="29">
        <v>3.5838390187543609</v>
      </c>
      <c r="AC202" s="29">
        <v>3.6340801621036056</v>
      </c>
      <c r="AD202" s="29">
        <v>3.6805268478037565</v>
      </c>
      <c r="AE202" s="29">
        <v>3.7233868936464978</v>
      </c>
      <c r="AF202" s="29">
        <v>3.7629323555620453</v>
      </c>
      <c r="AG202" s="29">
        <v>3.799489467792931</v>
      </c>
      <c r="AH202" s="29">
        <v>3.8334235349581491</v>
      </c>
      <c r="AI202" s="29">
        <v>3.8651011960596491</v>
      </c>
      <c r="AJ202" s="29">
        <v>3.8948744561880808</v>
      </c>
      <c r="AK202" s="29">
        <v>3.9230822235610767</v>
      </c>
      <c r="AL202" s="29">
        <v>3.9500520793709644</v>
      </c>
      <c r="AM202" s="29">
        <v>3.9761016814764689</v>
      </c>
      <c r="AN202" s="29">
        <v>4.0015307401861611</v>
      </c>
      <c r="AO202" s="29">
        <v>4.026591668544901</v>
      </c>
      <c r="AP202" s="29">
        <v>4.0514841426385768</v>
      </c>
      <c r="AQ202" s="29">
        <v>4.0763628973525678</v>
      </c>
      <c r="AR202" s="29">
        <v>4.101343607766311</v>
      </c>
      <c r="AS202" s="29">
        <v>4.1265073232065435</v>
      </c>
      <c r="AT202" s="29">
        <v>4.1519020387138328</v>
      </c>
      <c r="AU202" s="29">
        <v>4.1775378932323761</v>
      </c>
      <c r="AV202" s="29">
        <v>4.2033878588025146</v>
      </c>
      <c r="AW202" s="29">
        <v>4.2293945798284271</v>
      </c>
      <c r="AX202" s="29">
        <v>4.2554846880125625</v>
      </c>
      <c r="AY202" s="29">
        <v>4.2815749011086819</v>
      </c>
    </row>
    <row r="203" spans="1:51" x14ac:dyDescent="0.2">
      <c r="A203" s="125">
        <v>39890</v>
      </c>
      <c r="B203" s="29">
        <v>0.62539765361066135</v>
      </c>
      <c r="C203" s="29">
        <v>0.80611104493037011</v>
      </c>
      <c r="D203" s="29">
        <v>1.1499662586495021</v>
      </c>
      <c r="E203" s="29">
        <v>1.4811335785075519</v>
      </c>
      <c r="F203" s="29">
        <v>1.755564970359746</v>
      </c>
      <c r="G203" s="29">
        <v>1.9709575387259248</v>
      </c>
      <c r="H203" s="29">
        <v>2.137331135589799</v>
      </c>
      <c r="I203" s="29">
        <v>2.2672051030133775</v>
      </c>
      <c r="J203" s="29">
        <v>2.3716892346275955</v>
      </c>
      <c r="K203" s="29">
        <v>2.4597648453743899</v>
      </c>
      <c r="L203" s="29">
        <v>2.5382670352580163</v>
      </c>
      <c r="M203" s="29">
        <v>2.6121376286435729</v>
      </c>
      <c r="N203" s="29">
        <v>2.6846184559491055</v>
      </c>
      <c r="O203" s="29">
        <v>2.7576224522956641</v>
      </c>
      <c r="P203" s="29">
        <v>2.8320140530551989</v>
      </c>
      <c r="Q203" s="29">
        <v>2.9078788367335169</v>
      </c>
      <c r="R203" s="29">
        <v>2.9848310895131043</v>
      </c>
      <c r="S203" s="29">
        <v>3.0621969669143825</v>
      </c>
      <c r="T203" s="29">
        <v>3.139156261855788</v>
      </c>
      <c r="U203" s="29">
        <v>3.2148712245530731</v>
      </c>
      <c r="V203" s="29">
        <v>3.2885319982455634</v>
      </c>
      <c r="W203" s="29">
        <v>3.3594360322293113</v>
      </c>
      <c r="X203" s="29">
        <v>3.4270152153772102</v>
      </c>
      <c r="Y203" s="29">
        <v>3.4908192335391175</v>
      </c>
      <c r="Z203" s="29">
        <v>3.5505437709913856</v>
      </c>
      <c r="AA203" s="29">
        <v>3.6060380979500124</v>
      </c>
      <c r="AB203" s="29">
        <v>3.6572923166288747</v>
      </c>
      <c r="AC203" s="29">
        <v>3.7044054986648343</v>
      </c>
      <c r="AD203" s="29">
        <v>3.7475602406989728</v>
      </c>
      <c r="AE203" s="29">
        <v>3.7870084896450473</v>
      </c>
      <c r="AF203" s="29">
        <v>3.8230603571616379</v>
      </c>
      <c r="AG203" s="29">
        <v>3.8560750091563962</v>
      </c>
      <c r="AH203" s="29">
        <v>3.8864460610065348</v>
      </c>
      <c r="AI203" s="29">
        <v>3.9145627992940435</v>
      </c>
      <c r="AJ203" s="29">
        <v>3.9407939722163965</v>
      </c>
      <c r="AK203" s="29">
        <v>3.9654901021934714</v>
      </c>
      <c r="AL203" s="29">
        <v>3.9889859488104693</v>
      </c>
      <c r="AM203" s="29">
        <v>4.0116025056970814</v>
      </c>
      <c r="AN203" s="29">
        <v>4.0336401822538317</v>
      </c>
      <c r="AO203" s="29">
        <v>4.0553518253797574</v>
      </c>
      <c r="AP203" s="29">
        <v>4.0769378808420198</v>
      </c>
      <c r="AQ203" s="29">
        <v>4.0985539999419833</v>
      </c>
      <c r="AR203" s="29">
        <v>4.1203168525395037</v>
      </c>
      <c r="AS203" s="29">
        <v>4.1423085537649538</v>
      </c>
      <c r="AT203" s="29">
        <v>4.1645784465298163</v>
      </c>
      <c r="AU203" s="29">
        <v>4.187138975993582</v>
      </c>
      <c r="AV203" s="29">
        <v>4.2099665190403801</v>
      </c>
      <c r="AW203" s="29">
        <v>4.2330078975539012</v>
      </c>
      <c r="AX203" s="29">
        <v>4.2561939587888213</v>
      </c>
      <c r="AY203" s="29">
        <v>4.2794454602516518</v>
      </c>
    </row>
    <row r="204" spans="1:51" x14ac:dyDescent="0.2">
      <c r="A204" s="125">
        <v>39889</v>
      </c>
      <c r="B204" s="29">
        <v>0.64080314760243373</v>
      </c>
      <c r="C204" s="29">
        <v>0.82457727032275696</v>
      </c>
      <c r="D204" s="29">
        <v>1.1626373849100122</v>
      </c>
      <c r="E204" s="29">
        <v>1.4845561293680178</v>
      </c>
      <c r="F204" s="29">
        <v>1.7492930341817821</v>
      </c>
      <c r="G204" s="29">
        <v>1.9556875705347787</v>
      </c>
      <c r="H204" s="29">
        <v>2.1141813136341048</v>
      </c>
      <c r="I204" s="29">
        <v>2.2374368381349483</v>
      </c>
      <c r="J204" s="29">
        <v>2.3365816994261333</v>
      </c>
      <c r="K204" s="29">
        <v>2.4205183304648763</v>
      </c>
      <c r="L204" s="29">
        <v>2.4959732957211567</v>
      </c>
      <c r="M204" s="29">
        <v>2.5677515330424825</v>
      </c>
      <c r="N204" s="29">
        <v>2.6389563218427989</v>
      </c>
      <c r="O204" s="29">
        <v>2.7113572661920111</v>
      </c>
      <c r="P204" s="29">
        <v>2.7856783439233523</v>
      </c>
      <c r="Q204" s="29">
        <v>2.8618748605722688</v>
      </c>
      <c r="R204" s="29">
        <v>2.9394502085961243</v>
      </c>
      <c r="S204" s="29">
        <v>3.0176416654523681</v>
      </c>
      <c r="T204" s="29">
        <v>3.0955613664324662</v>
      </c>
      <c r="U204" s="29">
        <v>3.1723214928918719</v>
      </c>
      <c r="V204" s="29">
        <v>3.247073364254708</v>
      </c>
      <c r="W204" s="29">
        <v>3.3190836062875473</v>
      </c>
      <c r="X204" s="29">
        <v>3.3877597930206234</v>
      </c>
      <c r="Y204" s="29">
        <v>3.4526322086583634</v>
      </c>
      <c r="Z204" s="29">
        <v>3.5133801190685059</v>
      </c>
      <c r="AA204" s="29">
        <v>3.5698383683929604</v>
      </c>
      <c r="AB204" s="29">
        <v>3.621984118150837</v>
      </c>
      <c r="AC204" s="29">
        <v>3.6699061522551317</v>
      </c>
      <c r="AD204" s="29">
        <v>3.7137797367630343</v>
      </c>
      <c r="AE204" s="29">
        <v>3.7538519763653095</v>
      </c>
      <c r="AF204" s="29">
        <v>3.7904302275099031</v>
      </c>
      <c r="AG204" s="29">
        <v>3.8238726633632836</v>
      </c>
      <c r="AH204" s="29">
        <v>3.8545735168559148</v>
      </c>
      <c r="AI204" s="29">
        <v>3.8829241505998917</v>
      </c>
      <c r="AJ204" s="29">
        <v>3.9092964784944702</v>
      </c>
      <c r="AK204" s="29">
        <v>3.9340451100587135</v>
      </c>
      <c r="AL204" s="29">
        <v>3.9575096888612493</v>
      </c>
      <c r="AM204" s="29">
        <v>3.9800167870236578</v>
      </c>
      <c r="AN204" s="29">
        <v>4.0018729591444293</v>
      </c>
      <c r="AO204" s="29">
        <v>4.0233371703016889</v>
      </c>
      <c r="AP204" s="29">
        <v>4.0446156568404712</v>
      </c>
      <c r="AQ204" s="29">
        <v>4.0658697019991328</v>
      </c>
      <c r="AR204" s="29">
        <v>4.0872215301997183</v>
      </c>
      <c r="AS204" s="29">
        <v>4.1087587447671972</v>
      </c>
      <c r="AT204" s="29">
        <v>4.1305361293740077</v>
      </c>
      <c r="AU204" s="29">
        <v>4.1525714692509794</v>
      </c>
      <c r="AV204" s="29">
        <v>4.1748463272056258</v>
      </c>
      <c r="AW204" s="29">
        <v>4.197312478753374</v>
      </c>
      <c r="AX204" s="29">
        <v>4.2199053110792617</v>
      </c>
      <c r="AY204" s="29">
        <v>4.2425497183719916</v>
      </c>
    </row>
    <row r="205" spans="1:51" x14ac:dyDescent="0.2">
      <c r="A205" s="125">
        <v>39888</v>
      </c>
      <c r="B205" s="29">
        <v>0.65514902091369209</v>
      </c>
      <c r="C205" s="29">
        <v>0.8301403846413633</v>
      </c>
      <c r="D205" s="29">
        <v>1.156861288274232</v>
      </c>
      <c r="E205" s="29">
        <v>1.468622748695867</v>
      </c>
      <c r="F205" s="29">
        <v>1.7251834282716811</v>
      </c>
      <c r="G205" s="29">
        <v>1.925773674557427</v>
      </c>
      <c r="H205" s="29">
        <v>2.0806531007132185</v>
      </c>
      <c r="I205" s="29">
        <v>2.2020173404831396</v>
      </c>
      <c r="J205" s="29">
        <v>2.3004916393769546</v>
      </c>
      <c r="K205" s="29">
        <v>2.384533123181158</v>
      </c>
      <c r="L205" s="29">
        <v>2.4605119387104137</v>
      </c>
      <c r="M205" s="29">
        <v>2.5329771780877035</v>
      </c>
      <c r="N205" s="29">
        <v>2.6048716757188117</v>
      </c>
      <c r="O205" s="29">
        <v>2.677877539729296</v>
      </c>
      <c r="P205" s="29">
        <v>2.7526860779615756</v>
      </c>
      <c r="Q205" s="29">
        <v>2.829261555763106</v>
      </c>
      <c r="R205" s="29">
        <v>2.907137977782881</v>
      </c>
      <c r="S205" s="29">
        <v>2.9855928339114972</v>
      </c>
      <c r="T205" s="29">
        <v>3.0637780186982737</v>
      </c>
      <c r="U205" s="29">
        <v>3.1408365843633619</v>
      </c>
      <c r="V205" s="29">
        <v>3.2159416006853538</v>
      </c>
      <c r="W205" s="29">
        <v>3.2883719284349415</v>
      </c>
      <c r="X205" s="29">
        <v>3.3575390577285718</v>
      </c>
      <c r="Y205" s="29">
        <v>3.4229703816303267</v>
      </c>
      <c r="Z205" s="29">
        <v>3.4843362347753208</v>
      </c>
      <c r="AA205" s="29">
        <v>3.5414568611880073</v>
      </c>
      <c r="AB205" s="29">
        <v>3.5942888622769185</v>
      </c>
      <c r="AC205" s="29">
        <v>3.6428997714177069</v>
      </c>
      <c r="AD205" s="29">
        <v>3.687445709888006</v>
      </c>
      <c r="AE205" s="29">
        <v>3.7281564931143865</v>
      </c>
      <c r="AF205" s="29">
        <v>3.7653237445193195</v>
      </c>
      <c r="AG205" s="29">
        <v>3.7992912196297466</v>
      </c>
      <c r="AH205" s="29">
        <v>3.8304402666912978</v>
      </c>
      <c r="AI205" s="29">
        <v>3.8591522224347443</v>
      </c>
      <c r="AJ205" s="29">
        <v>3.8857920132854873</v>
      </c>
      <c r="AK205" s="29">
        <v>3.9107098854411806</v>
      </c>
      <c r="AL205" s="29">
        <v>3.9342433886862822</v>
      </c>
      <c r="AM205" s="29">
        <v>3.956718974547488</v>
      </c>
      <c r="AN205" s="29">
        <v>3.9784447387116679</v>
      </c>
      <c r="AO205" s="29">
        <v>3.9996820396914563</v>
      </c>
      <c r="AP205" s="29">
        <v>4.0206399962432373</v>
      </c>
      <c r="AQ205" s="29">
        <v>4.0414836331046811</v>
      </c>
      <c r="AR205" s="29">
        <v>4.0623398578539529</v>
      </c>
      <c r="AS205" s="29">
        <v>4.0833017966150411</v>
      </c>
      <c r="AT205" s="29">
        <v>4.1044305600559925</v>
      </c>
      <c r="AU205" s="29">
        <v>4.1257510959870327</v>
      </c>
      <c r="AV205" s="29">
        <v>4.1472528843096113</v>
      </c>
      <c r="AW205" s="29">
        <v>4.1688960982760701</v>
      </c>
      <c r="AX205" s="29">
        <v>4.190624347947872</v>
      </c>
      <c r="AY205" s="29">
        <v>4.2123703936439432</v>
      </c>
    </row>
    <row r="206" spans="1:51" x14ac:dyDescent="0.2">
      <c r="A206" s="125">
        <v>39885</v>
      </c>
      <c r="B206" s="29">
        <v>0.64852671453134081</v>
      </c>
      <c r="C206" s="29">
        <v>0.79498217284178374</v>
      </c>
      <c r="D206" s="29">
        <v>1.0943803863654364</v>
      </c>
      <c r="E206" s="29">
        <v>1.3903501893448291</v>
      </c>
      <c r="F206" s="29">
        <v>1.6385932605671427</v>
      </c>
      <c r="G206" s="29">
        <v>1.835028558522793</v>
      </c>
      <c r="H206" s="29">
        <v>1.9880990213957237</v>
      </c>
      <c r="I206" s="29">
        <v>2.1089921246613232</v>
      </c>
      <c r="J206" s="29">
        <v>2.2077533029351191</v>
      </c>
      <c r="K206" s="29">
        <v>2.2924916496134644</v>
      </c>
      <c r="L206" s="29">
        <v>2.369366635421069</v>
      </c>
      <c r="M206" s="29">
        <v>2.4428058600467799</v>
      </c>
      <c r="N206" s="29">
        <v>2.5156885775948563</v>
      </c>
      <c r="O206" s="29">
        <v>2.5896719155133363</v>
      </c>
      <c r="P206" s="29">
        <v>2.6654449677296919</v>
      </c>
      <c r="Q206" s="29">
        <v>2.7429813193882575</v>
      </c>
      <c r="R206" s="29">
        <v>2.8218243737198279</v>
      </c>
      <c r="S206" s="29">
        <v>2.9012557748840742</v>
      </c>
      <c r="T206" s="29">
        <v>2.9804237701100589</v>
      </c>
      <c r="U206" s="29">
        <v>3.058458835234322</v>
      </c>
      <c r="V206" s="29">
        <v>3.134514990598229</v>
      </c>
      <c r="W206" s="29">
        <v>3.2078502308462604</v>
      </c>
      <c r="X206" s="29">
        <v>3.2778563023037286</v>
      </c>
      <c r="Y206" s="29">
        <v>3.3440421700855385</v>
      </c>
      <c r="Z206" s="29">
        <v>3.4060630822820523</v>
      </c>
      <c r="AA206" s="29">
        <v>3.46372899641075</v>
      </c>
      <c r="AB206" s="29">
        <v>3.5169913376311692</v>
      </c>
      <c r="AC206" s="29">
        <v>3.5659158691901154</v>
      </c>
      <c r="AD206" s="29">
        <v>3.6106589889457612</v>
      </c>
      <c r="AE206" s="29">
        <v>3.6514524605973189</v>
      </c>
      <c r="AF206" s="29">
        <v>3.6885912579042457</v>
      </c>
      <c r="AG206" s="29">
        <v>3.7224236705784155</v>
      </c>
      <c r="AH206" s="29">
        <v>3.7533365119938971</v>
      </c>
      <c r="AI206" s="29">
        <v>3.7817165758630629</v>
      </c>
      <c r="AJ206" s="29">
        <v>3.8079336255829341</v>
      </c>
      <c r="AK206" s="29">
        <v>3.8323421777790014</v>
      </c>
      <c r="AL206" s="29">
        <v>3.8552835626797615</v>
      </c>
      <c r="AM206" s="29">
        <v>3.877087590316501</v>
      </c>
      <c r="AN206" s="29">
        <v>3.898065453217662</v>
      </c>
      <c r="AO206" s="29">
        <v>3.9184813546231125</v>
      </c>
      <c r="AP206" s="29">
        <v>3.9385470216532843</v>
      </c>
      <c r="AQ206" s="29">
        <v>3.9584304210087153</v>
      </c>
      <c r="AR206" s="29">
        <v>3.9782619277593239</v>
      </c>
      <c r="AS206" s="29">
        <v>3.9981386082501356</v>
      </c>
      <c r="AT206" s="29">
        <v>4.0181261140543132</v>
      </c>
      <c r="AU206" s="29">
        <v>4.0382550693043155</v>
      </c>
      <c r="AV206" s="29">
        <v>4.0585218558091682</v>
      </c>
      <c r="AW206" s="29">
        <v>4.0788944276656354</v>
      </c>
      <c r="AX206" s="29">
        <v>4.0993242303479942</v>
      </c>
      <c r="AY206" s="29">
        <v>4.1197516496538604</v>
      </c>
    </row>
    <row r="207" spans="1:51" x14ac:dyDescent="0.2">
      <c r="A207" s="125">
        <v>39884</v>
      </c>
      <c r="B207" s="29">
        <v>0.63149997094239019</v>
      </c>
      <c r="C207" s="29">
        <v>0.77505505148743858</v>
      </c>
      <c r="D207" s="29">
        <v>1.0709159384581768</v>
      </c>
      <c r="E207" s="29">
        <v>1.3596913122123881</v>
      </c>
      <c r="F207" s="29">
        <v>1.5997911659344928</v>
      </c>
      <c r="G207" s="29">
        <v>1.789197370716866</v>
      </c>
      <c r="H207" s="29">
        <v>1.9372466118442424</v>
      </c>
      <c r="I207" s="29">
        <v>2.0554369367920442</v>
      </c>
      <c r="J207" s="29">
        <v>2.1537717133791698</v>
      </c>
      <c r="K207" s="29">
        <v>2.2400999406841624</v>
      </c>
      <c r="L207" s="29">
        <v>2.3201917897005728</v>
      </c>
      <c r="M207" s="29">
        <v>2.3980380106279955</v>
      </c>
      <c r="N207" s="29">
        <v>2.4761192358707831</v>
      </c>
      <c r="O207" s="29">
        <v>2.5557625460558988</v>
      </c>
      <c r="P207" s="29">
        <v>2.6374040179190597</v>
      </c>
      <c r="Q207" s="29">
        <v>2.720828865568782</v>
      </c>
      <c r="R207" s="29">
        <v>2.8054364612254736</v>
      </c>
      <c r="S207" s="29">
        <v>2.8903971876553309</v>
      </c>
      <c r="T207" s="29">
        <v>2.9747688494259714</v>
      </c>
      <c r="U207" s="29">
        <v>3.0576104100861743</v>
      </c>
      <c r="V207" s="29">
        <v>3.1380231669702763</v>
      </c>
      <c r="W207" s="29">
        <v>3.2152300671980836</v>
      </c>
      <c r="X207" s="29">
        <v>3.2886053791264738</v>
      </c>
      <c r="Y207" s="29">
        <v>3.3576543314042104</v>
      </c>
      <c r="Z207" s="29">
        <v>3.4220387181706569</v>
      </c>
      <c r="AA207" s="29">
        <v>3.4815852146308779</v>
      </c>
      <c r="AB207" s="29">
        <v>3.536273697613737</v>
      </c>
      <c r="AC207" s="29">
        <v>3.586203111715824</v>
      </c>
      <c r="AD207" s="29">
        <v>3.6315628949268075</v>
      </c>
      <c r="AE207" s="29">
        <v>3.6726175498046052</v>
      </c>
      <c r="AF207" s="29">
        <v>3.7096945362869418</v>
      </c>
      <c r="AG207" s="29">
        <v>3.7431744192926879</v>
      </c>
      <c r="AH207" s="29">
        <v>3.773475775751443</v>
      </c>
      <c r="AI207" s="29">
        <v>3.801013643523933</v>
      </c>
      <c r="AJ207" s="29">
        <v>3.8261807372642402</v>
      </c>
      <c r="AK207" s="29">
        <v>3.8493498469137029</v>
      </c>
      <c r="AL207" s="29">
        <v>3.8708765302296668</v>
      </c>
      <c r="AM207" s="29">
        <v>3.8911013229531664</v>
      </c>
      <c r="AN207" s="29">
        <v>3.9103436416666071</v>
      </c>
      <c r="AO207" s="29">
        <v>3.9288745439676092</v>
      </c>
      <c r="AP207" s="29">
        <v>3.9469115649114084</v>
      </c>
      <c r="AQ207" s="29">
        <v>3.9646287125053279</v>
      </c>
      <c r="AR207" s="29">
        <v>3.982163138130649</v>
      </c>
      <c r="AS207" s="29">
        <v>3.9996193537794351</v>
      </c>
      <c r="AT207" s="29">
        <v>4.0170715642021717</v>
      </c>
      <c r="AU207" s="29">
        <v>4.0345617218613059</v>
      </c>
      <c r="AV207" s="29">
        <v>4.0521006815218481</v>
      </c>
      <c r="AW207" s="29">
        <v>4.0696732140835676</v>
      </c>
      <c r="AX207" s="29">
        <v>4.0872480900511006</v>
      </c>
      <c r="AY207" s="29">
        <v>4.1047829228861339</v>
      </c>
    </row>
    <row r="208" spans="1:51" x14ac:dyDescent="0.2">
      <c r="A208" s="125">
        <v>39883</v>
      </c>
      <c r="B208" s="29">
        <v>0.65604525317903717</v>
      </c>
      <c r="C208" s="29">
        <v>0.79438946350150963</v>
      </c>
      <c r="D208" s="29">
        <v>1.0824907326207638</v>
      </c>
      <c r="E208" s="29">
        <v>1.3659060238342042</v>
      </c>
      <c r="F208" s="29">
        <v>1.6040242336516499</v>
      </c>
      <c r="G208" s="29">
        <v>1.794802415567555</v>
      </c>
      <c r="H208" s="29">
        <v>1.9471741117906471</v>
      </c>
      <c r="I208" s="29">
        <v>2.0720917060289104</v>
      </c>
      <c r="J208" s="29">
        <v>2.1789860054383072</v>
      </c>
      <c r="K208" s="29">
        <v>2.2751472328544571</v>
      </c>
      <c r="L208" s="29">
        <v>2.3658231459426435</v>
      </c>
      <c r="M208" s="29">
        <v>2.454539143287279</v>
      </c>
      <c r="N208" s="29">
        <v>2.5434009537221423</v>
      </c>
      <c r="O208" s="29">
        <v>2.6334574856874498</v>
      </c>
      <c r="P208" s="29">
        <v>2.7249661735754231</v>
      </c>
      <c r="Q208" s="29">
        <v>2.8176220201441939</v>
      </c>
      <c r="R208" s="29">
        <v>2.9108012803371159</v>
      </c>
      <c r="S208" s="29">
        <v>3.0037032339549206</v>
      </c>
      <c r="T208" s="29">
        <v>3.0954501223207864</v>
      </c>
      <c r="U208" s="29">
        <v>3.1851874958485231</v>
      </c>
      <c r="V208" s="29">
        <v>3.2721156224219499</v>
      </c>
      <c r="W208" s="29">
        <v>3.35554746287182</v>
      </c>
      <c r="X208" s="29">
        <v>3.4349290047256731</v>
      </c>
      <c r="Y208" s="29">
        <v>3.5098198993288539</v>
      </c>
      <c r="Z208" s="29">
        <v>3.5799088946123616</v>
      </c>
      <c r="AA208" s="29">
        <v>3.645016480159875</v>
      </c>
      <c r="AB208" s="29">
        <v>3.7050828152479598</v>
      </c>
      <c r="AC208" s="29">
        <v>3.7601515918197448</v>
      </c>
      <c r="AD208" s="29">
        <v>3.8103529827385274</v>
      </c>
      <c r="AE208" s="29">
        <v>3.8558892598205583</v>
      </c>
      <c r="AF208" s="29">
        <v>3.8970231649716527</v>
      </c>
      <c r="AG208" s="29">
        <v>3.9340684517697686</v>
      </c>
      <c r="AH208" s="29">
        <v>3.9673772639892171</v>
      </c>
      <c r="AI208" s="29">
        <v>3.9973091752221714</v>
      </c>
      <c r="AJ208" s="29">
        <v>4.0242163850797343</v>
      </c>
      <c r="AK208" s="29">
        <v>4.0484442329496311</v>
      </c>
      <c r="AL208" s="29">
        <v>4.0703321250534295</v>
      </c>
      <c r="AM208" s="29">
        <v>4.0902142688464806</v>
      </c>
      <c r="AN208" s="29">
        <v>4.1084135808105167</v>
      </c>
      <c r="AO208" s="29">
        <v>4.1252175890230784</v>
      </c>
      <c r="AP208" s="29">
        <v>4.1408727168119999</v>
      </c>
      <c r="AQ208" s="29">
        <v>4.1555905126233048</v>
      </c>
      <c r="AR208" s="29">
        <v>4.1695523619726815</v>
      </c>
      <c r="AS208" s="29">
        <v>4.1829129223199342</v>
      </c>
      <c r="AT208" s="29">
        <v>4.1958016030540168</v>
      </c>
      <c r="AU208" s="29">
        <v>4.208319198597815</v>
      </c>
      <c r="AV208" s="29">
        <v>4.2205382376644165</v>
      </c>
      <c r="AW208" s="29">
        <v>4.2325068438032281</v>
      </c>
      <c r="AX208" s="29">
        <v>4.2442552708279537</v>
      </c>
      <c r="AY208" s="29">
        <v>4.2557994793237306</v>
      </c>
    </row>
    <row r="209" spans="1:51" x14ac:dyDescent="0.2">
      <c r="A209" s="125">
        <v>39882</v>
      </c>
      <c r="B209" s="29">
        <v>0.6511987092563174</v>
      </c>
      <c r="C209" s="29">
        <v>0.76109647883365872</v>
      </c>
      <c r="D209" s="29">
        <v>1.0261717302658815</v>
      </c>
      <c r="E209" s="29">
        <v>1.3026061930174062</v>
      </c>
      <c r="F209" s="29">
        <v>1.5439861940890869</v>
      </c>
      <c r="G209" s="29">
        <v>1.743312206485607</v>
      </c>
      <c r="H209" s="29">
        <v>1.906720075760902</v>
      </c>
      <c r="I209" s="29">
        <v>2.0435482530459463</v>
      </c>
      <c r="J209" s="29">
        <v>2.1622411414595524</v>
      </c>
      <c r="K209" s="29">
        <v>2.2694501979288897</v>
      </c>
      <c r="L209" s="29">
        <v>2.3700049910942318</v>
      </c>
      <c r="M209" s="29">
        <v>2.4671804169565514</v>
      </c>
      <c r="N209" s="29">
        <v>2.5629789348270466</v>
      </c>
      <c r="O209" s="29">
        <v>2.6584636670619011</v>
      </c>
      <c r="P209" s="29">
        <v>2.754000187055218</v>
      </c>
      <c r="Q209" s="29">
        <v>2.8494575511207927</v>
      </c>
      <c r="R209" s="29">
        <v>2.9444204732823596</v>
      </c>
      <c r="S209" s="29">
        <v>3.0383142798181049</v>
      </c>
      <c r="T209" s="29">
        <v>3.1304900498694983</v>
      </c>
      <c r="U209" s="29">
        <v>3.2203066163162397</v>
      </c>
      <c r="V209" s="29">
        <v>3.3071564488502156</v>
      </c>
      <c r="W209" s="29">
        <v>3.3905124325338942</v>
      </c>
      <c r="X209" s="29">
        <v>3.4699454790750166</v>
      </c>
      <c r="Y209" s="29">
        <v>3.5451106293273433</v>
      </c>
      <c r="Z209" s="29">
        <v>3.6157602441400845</v>
      </c>
      <c r="AA209" s="29">
        <v>3.681746200117602</v>
      </c>
      <c r="AB209" s="29">
        <v>3.7430097475986397</v>
      </c>
      <c r="AC209" s="29">
        <v>3.7995780076748322</v>
      </c>
      <c r="AD209" s="29">
        <v>3.8515554498287461</v>
      </c>
      <c r="AE209" s="29">
        <v>3.8991112759994109</v>
      </c>
      <c r="AF209" s="29">
        <v>3.9424689798635364</v>
      </c>
      <c r="AG209" s="29">
        <v>3.981897856591019</v>
      </c>
      <c r="AH209" s="29">
        <v>4.0177023085866796</v>
      </c>
      <c r="AI209" s="29">
        <v>4.0501969839434029</v>
      </c>
      <c r="AJ209" s="29">
        <v>4.0796944904913683</v>
      </c>
      <c r="AK209" s="29">
        <v>4.1065052689821719</v>
      </c>
      <c r="AL209" s="29">
        <v>4.1309378859372758</v>
      </c>
      <c r="AM209" s="29">
        <v>4.1532992389501331</v>
      </c>
      <c r="AN209" s="29">
        <v>4.173888482669331</v>
      </c>
      <c r="AO209" s="29">
        <v>4.1929739480211321</v>
      </c>
      <c r="AP209" s="29">
        <v>4.2107872852887489</v>
      </c>
      <c r="AQ209" s="29">
        <v>4.2275289607711581</v>
      </c>
      <c r="AR209" s="29">
        <v>4.2433724578724963</v>
      </c>
      <c r="AS209" s="29">
        <v>4.2584673495295879</v>
      </c>
      <c r="AT209" s="29">
        <v>4.2729404885890494</v>
      </c>
      <c r="AU209" s="29">
        <v>4.2868923811001318</v>
      </c>
      <c r="AV209" s="29">
        <v>4.3003972667526504</v>
      </c>
      <c r="AW209" s="29">
        <v>4.3135066373459292</v>
      </c>
      <c r="AX209" s="29">
        <v>4.326255110400913</v>
      </c>
      <c r="AY209" s="29">
        <v>4.3386637075480703</v>
      </c>
    </row>
    <row r="210" spans="1:51" x14ac:dyDescent="0.2">
      <c r="A210" s="125">
        <v>39881</v>
      </c>
      <c r="B210" s="29">
        <v>0.64267812512957168</v>
      </c>
      <c r="C210" s="29">
        <v>0.76058615085387005</v>
      </c>
      <c r="D210" s="29">
        <v>1.0353364149798436</v>
      </c>
      <c r="E210" s="29">
        <v>1.3205394010322178</v>
      </c>
      <c r="F210" s="29">
        <v>1.5694529038633189</v>
      </c>
      <c r="G210" s="29">
        <v>1.7752493558110387</v>
      </c>
      <c r="H210" s="29">
        <v>1.9440120912998569</v>
      </c>
      <c r="I210" s="29">
        <v>2.0848977033245983</v>
      </c>
      <c r="J210" s="29">
        <v>2.2062112061767487</v>
      </c>
      <c r="K210" s="29">
        <v>2.3145933788891027</v>
      </c>
      <c r="L210" s="29">
        <v>2.4149301796110194</v>
      </c>
      <c r="M210" s="29">
        <v>2.5106102255656002</v>
      </c>
      <c r="N210" s="29">
        <v>2.6038116304390817</v>
      </c>
      <c r="O210" s="29">
        <v>2.695748524833125</v>
      </c>
      <c r="P210" s="29">
        <v>2.786930635817046</v>
      </c>
      <c r="Q210" s="29">
        <v>2.8773700686590478</v>
      </c>
      <c r="R210" s="29">
        <v>2.9667971292524284</v>
      </c>
      <c r="S210" s="29">
        <v>3.054789363554677</v>
      </c>
      <c r="T210" s="29">
        <v>3.1408560454977588</v>
      </c>
      <c r="U210" s="29">
        <v>3.2245150238812719</v>
      </c>
      <c r="V210" s="29">
        <v>3.3053134056947884</v>
      </c>
      <c r="W210" s="29">
        <v>3.382866862925114</v>
      </c>
      <c r="X210" s="29">
        <v>3.4568747612779713</v>
      </c>
      <c r="Y210" s="29">
        <v>3.5271051093304782</v>
      </c>
      <c r="Z210" s="29">
        <v>3.593386222258339</v>
      </c>
      <c r="AA210" s="29">
        <v>3.6556041985270529</v>
      </c>
      <c r="AB210" s="29">
        <v>3.7137116888372455</v>
      </c>
      <c r="AC210" s="29">
        <v>3.7677232530798386</v>
      </c>
      <c r="AD210" s="29">
        <v>3.8177048202981902</v>
      </c>
      <c r="AE210" s="29">
        <v>3.8637651271626754</v>
      </c>
      <c r="AF210" s="29">
        <v>3.9060488135147264</v>
      </c>
      <c r="AG210" s="29">
        <v>3.9447308110821595</v>
      </c>
      <c r="AH210" s="29">
        <v>3.9800109604576428</v>
      </c>
      <c r="AI210" s="29">
        <v>4.0121061275024115</v>
      </c>
      <c r="AJ210" s="29">
        <v>4.0412454245775384</v>
      </c>
      <c r="AK210" s="29">
        <v>4.0676684188918397</v>
      </c>
      <c r="AL210" s="29">
        <v>4.0916237196846197</v>
      </c>
      <c r="AM210" s="29">
        <v>4.1133677556471211</v>
      </c>
      <c r="AN210" s="29">
        <v>4.1331585583581427</v>
      </c>
      <c r="AO210" s="29">
        <v>4.1512353540459284</v>
      </c>
      <c r="AP210" s="29">
        <v>4.1678126552429822</v>
      </c>
      <c r="AQ210" s="29">
        <v>4.1830840900261634</v>
      </c>
      <c r="AR210" s="29">
        <v>4.1972252958735403</v>
      </c>
      <c r="AS210" s="29">
        <v>4.2103959683879291</v>
      </c>
      <c r="AT210" s="29">
        <v>4.2227401921668903</v>
      </c>
      <c r="AU210" s="29">
        <v>4.2343820679225264</v>
      </c>
      <c r="AV210" s="29">
        <v>4.2454250916019882</v>
      </c>
      <c r="AW210" s="29">
        <v>4.2559545336664275</v>
      </c>
      <c r="AX210" s="29">
        <v>4.2660405904981422</v>
      </c>
      <c r="AY210" s="29">
        <v>4.2757404774190615</v>
      </c>
    </row>
    <row r="211" spans="1:51" x14ac:dyDescent="0.2">
      <c r="A211" s="125">
        <v>39878</v>
      </c>
      <c r="B211" s="29">
        <v>0.64089262048692486</v>
      </c>
      <c r="C211" s="29">
        <v>0.70709033349122719</v>
      </c>
      <c r="D211" s="29">
        <v>0.93963549134712077</v>
      </c>
      <c r="E211" s="29">
        <v>1.2029182240831791</v>
      </c>
      <c r="F211" s="29">
        <v>1.4429262379023329</v>
      </c>
      <c r="G211" s="29">
        <v>1.6472205704178606</v>
      </c>
      <c r="H211" s="29">
        <v>1.8187695824493397</v>
      </c>
      <c r="I211" s="29">
        <v>1.9648887591566293</v>
      </c>
      <c r="J211" s="29">
        <v>2.0927256025137826</v>
      </c>
      <c r="K211" s="29">
        <v>2.2081501021806718</v>
      </c>
      <c r="L211" s="29">
        <v>2.315517397930241</v>
      </c>
      <c r="M211" s="29">
        <v>2.417844125637937</v>
      </c>
      <c r="N211" s="29">
        <v>2.5170586307006868</v>
      </c>
      <c r="O211" s="29">
        <v>2.6142219281447772</v>
      </c>
      <c r="P211" s="29">
        <v>2.7097695111903546</v>
      </c>
      <c r="Q211" s="29">
        <v>2.8036960703408655</v>
      </c>
      <c r="R211" s="29">
        <v>2.8957474580904448</v>
      </c>
      <c r="S211" s="29">
        <v>2.9855370527855314</v>
      </c>
      <c r="T211" s="29">
        <v>3.0726215519071993</v>
      </c>
      <c r="U211" s="29">
        <v>3.1565728074851029</v>
      </c>
      <c r="V211" s="29">
        <v>3.2369975807453479</v>
      </c>
      <c r="W211" s="29">
        <v>3.3135763536478398</v>
      </c>
      <c r="X211" s="29">
        <v>3.3860781837457963</v>
      </c>
      <c r="Y211" s="29">
        <v>3.4543455743122617</v>
      </c>
      <c r="Z211" s="29">
        <v>3.5182908539865227</v>
      </c>
      <c r="AA211" s="29">
        <v>3.5778918443329326</v>
      </c>
      <c r="AB211" s="29">
        <v>3.6331864670094025</v>
      </c>
      <c r="AC211" s="29">
        <v>3.6842644300266989</v>
      </c>
      <c r="AD211" s="29">
        <v>3.7312583450161108</v>
      </c>
      <c r="AE211" s="29">
        <v>3.7743365766260073</v>
      </c>
      <c r="AF211" s="29">
        <v>3.8136974759062032</v>
      </c>
      <c r="AG211" s="29">
        <v>3.8495646922054441</v>
      </c>
      <c r="AH211" s="29">
        <v>3.8821817004284762</v>
      </c>
      <c r="AI211" s="29">
        <v>3.9118000401766619</v>
      </c>
      <c r="AJ211" s="29">
        <v>3.9386731866157945</v>
      </c>
      <c r="AK211" s="29">
        <v>3.9630560852843093</v>
      </c>
      <c r="AL211" s="29">
        <v>3.9852049533942915</v>
      </c>
      <c r="AM211" s="29">
        <v>4.0053770839142571</v>
      </c>
      <c r="AN211" s="29">
        <v>4.0238259687754718</v>
      </c>
      <c r="AO211" s="29">
        <v>4.0407831621521844</v>
      </c>
      <c r="AP211" s="29">
        <v>4.0564533426460345</v>
      </c>
      <c r="AQ211" s="29">
        <v>4.0710184882701999</v>
      </c>
      <c r="AR211" s="29">
        <v>4.0846410219745612</v>
      </c>
      <c r="AS211" s="29">
        <v>4.0974660404813328</v>
      </c>
      <c r="AT211" s="29">
        <v>4.1096219593808323</v>
      </c>
      <c r="AU211" s="29">
        <v>4.1212168592833303</v>
      </c>
      <c r="AV211" s="29">
        <v>4.1323381452184291</v>
      </c>
      <c r="AW211" s="29">
        <v>4.1430550662348216</v>
      </c>
      <c r="AX211" s="29">
        <v>4.1534224249321214</v>
      </c>
      <c r="AY211" s="29">
        <v>4.163482874341895</v>
      </c>
    </row>
    <row r="212" spans="1:51" x14ac:dyDescent="0.2">
      <c r="A212" s="125">
        <v>39877</v>
      </c>
      <c r="B212" s="29">
        <v>0.60201023156987943</v>
      </c>
      <c r="C212" s="29">
        <v>0.66108928019137747</v>
      </c>
      <c r="D212" s="29">
        <v>0.88854748012433882</v>
      </c>
      <c r="E212" s="29">
        <v>1.1603892670125207</v>
      </c>
      <c r="F212" s="29">
        <v>1.421042935770243</v>
      </c>
      <c r="G212" s="29">
        <v>1.6553281772703174</v>
      </c>
      <c r="H212" s="29">
        <v>1.8630959688647706</v>
      </c>
      <c r="I212" s="29">
        <v>2.0487426998852665</v>
      </c>
      <c r="J212" s="29">
        <v>2.2169888990006381</v>
      </c>
      <c r="K212" s="29">
        <v>2.3717365134816353</v>
      </c>
      <c r="L212" s="29">
        <v>2.5158405101085988</v>
      </c>
      <c r="M212" s="29">
        <v>2.6512846348392483</v>
      </c>
      <c r="N212" s="29">
        <v>2.7794226246417426</v>
      </c>
      <c r="O212" s="29">
        <v>2.9011564167649242</v>
      </c>
      <c r="P212" s="29">
        <v>3.0171008092706608</v>
      </c>
      <c r="Q212" s="29">
        <v>3.1276839667095611</v>
      </c>
      <c r="R212" s="29">
        <v>3.2332241199391132</v>
      </c>
      <c r="S212" s="29">
        <v>3.3339789893532794</v>
      </c>
      <c r="T212" s="29">
        <v>3.4301743036646513</v>
      </c>
      <c r="U212" s="29">
        <v>3.5220093733488462</v>
      </c>
      <c r="V212" s="29">
        <v>3.6096508690347529</v>
      </c>
      <c r="W212" s="29">
        <v>3.6932332297438752</v>
      </c>
      <c r="X212" s="29">
        <v>3.7728613447219255</v>
      </c>
      <c r="Y212" s="29">
        <v>3.8486107491327499</v>
      </c>
      <c r="Z212" s="29">
        <v>3.9204947022335461</v>
      </c>
      <c r="AA212" s="29">
        <v>3.9884641151979281</v>
      </c>
      <c r="AB212" s="29">
        <v>4.0524702219115447</v>
      </c>
      <c r="AC212" s="29">
        <v>4.1124852487356582</v>
      </c>
      <c r="AD212" s="29">
        <v>4.1684992210313503</v>
      </c>
      <c r="AE212" s="29">
        <v>4.220516996659561</v>
      </c>
      <c r="AF212" s="29">
        <v>4.2685558736423923</v>
      </c>
      <c r="AG212" s="29">
        <v>4.3126436509272743</v>
      </c>
      <c r="AH212" s="29">
        <v>4.352820434010539</v>
      </c>
      <c r="AI212" s="29">
        <v>4.3891559352600851</v>
      </c>
      <c r="AJ212" s="29">
        <v>4.4217563888811586</v>
      </c>
      <c r="AK212" s="29">
        <v>4.4507599449297963</v>
      </c>
      <c r="AL212" s="29">
        <v>4.4763323563600332</v>
      </c>
      <c r="AM212" s="29">
        <v>4.4986633323633258</v>
      </c>
      <c r="AN212" s="29">
        <v>4.5179606832086545</v>
      </c>
      <c r="AO212" s="29">
        <v>4.5344366757339607</v>
      </c>
      <c r="AP212" s="29">
        <v>4.5483023902745137</v>
      </c>
      <c r="AQ212" s="29">
        <v>4.5597673689749341</v>
      </c>
      <c r="AR212" s="29">
        <v>4.5690396292537825</v>
      </c>
      <c r="AS212" s="29">
        <v>4.5763258279646832</v>
      </c>
      <c r="AT212" s="29">
        <v>4.5818302172261189</v>
      </c>
      <c r="AU212" s="29">
        <v>4.5857495887653092</v>
      </c>
      <c r="AV212" s="29">
        <v>4.5882715351904908</v>
      </c>
      <c r="AW212" s="29">
        <v>4.5895742488296731</v>
      </c>
      <c r="AX212" s="29">
        <v>4.5898226453769428</v>
      </c>
      <c r="AY212" s="29">
        <v>4.5891673893694449</v>
      </c>
    </row>
    <row r="213" spans="1:51" x14ac:dyDescent="0.2">
      <c r="A213" s="125">
        <v>39876</v>
      </c>
      <c r="B213" s="29">
        <v>0.60600216496594639</v>
      </c>
      <c r="C213" s="29">
        <v>0.66171786317649672</v>
      </c>
      <c r="D213" s="29">
        <v>0.89319789332032695</v>
      </c>
      <c r="E213" s="29">
        <v>1.1801105310766675</v>
      </c>
      <c r="F213" s="29">
        <v>1.4630295492184819</v>
      </c>
      <c r="G213" s="29">
        <v>1.7236260286111129</v>
      </c>
      <c r="H213" s="29">
        <v>1.9596178474943819</v>
      </c>
      <c r="I213" s="29">
        <v>2.1738785966558991</v>
      </c>
      <c r="J213" s="29">
        <v>2.3700304364066573</v>
      </c>
      <c r="K213" s="29">
        <v>2.5511587099843167</v>
      </c>
      <c r="L213" s="29">
        <v>2.719526138760195</v>
      </c>
      <c r="M213" s="29">
        <v>2.8767239669395952</v>
      </c>
      <c r="N213" s="29">
        <v>3.023911670040508</v>
      </c>
      <c r="O213" s="29">
        <v>3.1619828367633462</v>
      </c>
      <c r="P213" s="29">
        <v>3.2917069625187509</v>
      </c>
      <c r="Q213" s="29">
        <v>3.4137989537712223</v>
      </c>
      <c r="R213" s="29">
        <v>3.5289342586909695</v>
      </c>
      <c r="S213" s="29">
        <v>3.6377606232297719</v>
      </c>
      <c r="T213" s="29">
        <v>3.7408999848788129</v>
      </c>
      <c r="U213" s="29">
        <v>3.8389171965931688</v>
      </c>
      <c r="V213" s="29">
        <v>3.9323013272125444</v>
      </c>
      <c r="W213" s="29">
        <v>4.0214444479806426</v>
      </c>
      <c r="X213" s="29">
        <v>4.1066368296095019</v>
      </c>
      <c r="Y213" s="29">
        <v>4.1880764371511798</v>
      </c>
      <c r="Z213" s="29">
        <v>4.2658168266160974</v>
      </c>
      <c r="AA213" s="29">
        <v>4.3397693015812973</v>
      </c>
      <c r="AB213" s="29">
        <v>4.4098118788052565</v>
      </c>
      <c r="AC213" s="29">
        <v>4.4758292937561617</v>
      </c>
      <c r="AD213" s="29">
        <v>4.5377125602646</v>
      </c>
      <c r="AE213" s="29">
        <v>4.5953579241298224</v>
      </c>
      <c r="AF213" s="29">
        <v>4.6486660192538336</v>
      </c>
      <c r="AG213" s="29">
        <v>4.6975411900338448</v>
      </c>
      <c r="AH213" s="29">
        <v>4.7418974211839355</v>
      </c>
      <c r="AI213" s="29">
        <v>4.7816939629007722</v>
      </c>
      <c r="AJ213" s="29">
        <v>4.8169507257800888</v>
      </c>
      <c r="AK213" s="29">
        <v>4.8477407888192383</v>
      </c>
      <c r="AL213" s="29">
        <v>4.8741832144980748</v>
      </c>
      <c r="AM213" s="29">
        <v>4.896436988126422</v>
      </c>
      <c r="AN213" s="29">
        <v>4.9146938780618195</v>
      </c>
      <c r="AO213" s="29">
        <v>4.9291659604660172</v>
      </c>
      <c r="AP213" s="29">
        <v>4.9400791558116426</v>
      </c>
      <c r="AQ213" s="29">
        <v>4.9476704081736651</v>
      </c>
      <c r="AR213" s="29">
        <v>4.9521859113266151</v>
      </c>
      <c r="AS213" s="29">
        <v>4.9538800394022244</v>
      </c>
      <c r="AT213" s="29">
        <v>4.9530131396080881</v>
      </c>
      <c r="AU213" s="29">
        <v>4.9498450285859459</v>
      </c>
      <c r="AV213" s="29">
        <v>4.9446322239431995</v>
      </c>
      <c r="AW213" s="29">
        <v>4.9376262905957278</v>
      </c>
      <c r="AX213" s="29">
        <v>4.9290657075719535</v>
      </c>
      <c r="AY213" s="29">
        <v>4.9191730133672138</v>
      </c>
    </row>
    <row r="214" spans="1:51" x14ac:dyDescent="0.2">
      <c r="A214" s="125">
        <v>39875</v>
      </c>
      <c r="B214" s="29">
        <v>0.59479274439082253</v>
      </c>
      <c r="C214" s="29">
        <v>0.65868219648504478</v>
      </c>
      <c r="D214" s="29">
        <v>0.89130678511867467</v>
      </c>
      <c r="E214" s="29">
        <v>1.1714077720997373</v>
      </c>
      <c r="F214" s="29">
        <v>1.4454301653146362</v>
      </c>
      <c r="G214" s="29">
        <v>1.6978713824324672</v>
      </c>
      <c r="H214" s="29">
        <v>1.9273221166926322</v>
      </c>
      <c r="I214" s="29">
        <v>2.1365957325994063</v>
      </c>
      <c r="J214" s="29">
        <v>2.3289395000602591</v>
      </c>
      <c r="K214" s="29">
        <v>2.5070020134246382</v>
      </c>
      <c r="L214" s="29">
        <v>2.6726538643021609</v>
      </c>
      <c r="M214" s="29">
        <v>2.8271780286831234</v>
      </c>
      <c r="N214" s="29">
        <v>2.9715172233914555</v>
      </c>
      <c r="O214" s="29">
        <v>3.1064350588131289</v>
      </c>
      <c r="P214" s="29">
        <v>3.2326395474461695</v>
      </c>
      <c r="Q214" s="29">
        <v>3.3508326282632992</v>
      </c>
      <c r="R214" s="29">
        <v>3.4616988588914146</v>
      </c>
      <c r="S214" s="29">
        <v>3.5659023551492797</v>
      </c>
      <c r="T214" s="29">
        <v>3.6640806972859776</v>
      </c>
      <c r="U214" s="29">
        <v>3.7568095915767445</v>
      </c>
      <c r="V214" s="29">
        <v>3.8445871013306783</v>
      </c>
      <c r="W214" s="29">
        <v>3.9278181385125932</v>
      </c>
      <c r="X214" s="29">
        <v>4.0068122150990266</v>
      </c>
      <c r="Y214" s="29">
        <v>4.0817931737317767</v>
      </c>
      <c r="Z214" s="29">
        <v>4.1528544906636853</v>
      </c>
      <c r="AA214" s="29">
        <v>4.2199613049320819</v>
      </c>
      <c r="AB214" s="29">
        <v>4.2830471635834479</v>
      </c>
      <c r="AC214" s="29">
        <v>4.3420501442148156</v>
      </c>
      <c r="AD214" s="29">
        <v>4.3969127329019368</v>
      </c>
      <c r="AE214" s="29">
        <v>4.4475810894528225</v>
      </c>
      <c r="AF214" s="29">
        <v>4.4940044548702858</v>
      </c>
      <c r="AG214" s="29">
        <v>4.5361346762937584</v>
      </c>
      <c r="AH214" s="29">
        <v>4.5739313910330335</v>
      </c>
      <c r="AI214" s="29">
        <v>4.6073931662631056</v>
      </c>
      <c r="AJ214" s="29">
        <v>4.63657121960859</v>
      </c>
      <c r="AK214" s="29">
        <v>4.661562945606744</v>
      </c>
      <c r="AL214" s="29">
        <v>4.6825056755841352</v>
      </c>
      <c r="AM214" s="29">
        <v>4.6995714133848274</v>
      </c>
      <c r="AN214" s="29">
        <v>4.7129604302474801</v>
      </c>
      <c r="AO214" s="29">
        <v>4.7228894990919068</v>
      </c>
      <c r="AP214" s="29">
        <v>4.7295859097333999</v>
      </c>
      <c r="AQ214" s="29">
        <v>4.7332850068266463</v>
      </c>
      <c r="AR214" s="29">
        <v>4.7342287385887749</v>
      </c>
      <c r="AS214" s="29">
        <v>4.7326648878038551</v>
      </c>
      <c r="AT214" s="29">
        <v>4.7288452211817766</v>
      </c>
      <c r="AU214" s="29">
        <v>4.7230195602924052</v>
      </c>
      <c r="AV214" s="29">
        <v>4.7154333044388643</v>
      </c>
      <c r="AW214" s="29">
        <v>4.7063260174784167</v>
      </c>
      <c r="AX214" s="29">
        <v>4.6959238202858868</v>
      </c>
      <c r="AY214" s="29">
        <v>4.6844367332829027</v>
      </c>
    </row>
    <row r="215" spans="1:51" x14ac:dyDescent="0.2">
      <c r="A215" s="125">
        <v>39874</v>
      </c>
      <c r="B215" s="29">
        <v>0.63331314587920362</v>
      </c>
      <c r="C215" s="29">
        <v>0.71836715431947129</v>
      </c>
      <c r="D215" s="29">
        <v>0.9676558527677438</v>
      </c>
      <c r="E215" s="29">
        <v>1.2522882525986094</v>
      </c>
      <c r="F215" s="29">
        <v>1.5239683339789483</v>
      </c>
      <c r="G215" s="29">
        <v>1.7713999604187556</v>
      </c>
      <c r="H215" s="29">
        <v>1.9950950686425313</v>
      </c>
      <c r="I215" s="29">
        <v>2.1985489009442141</v>
      </c>
      <c r="J215" s="29">
        <v>2.3851706352260975</v>
      </c>
      <c r="K215" s="29">
        <v>2.5575667691037087</v>
      </c>
      <c r="L215" s="29">
        <v>2.7175147488844864</v>
      </c>
      <c r="M215" s="29">
        <v>2.8662281390354276</v>
      </c>
      <c r="N215" s="29">
        <v>3.0046288225044102</v>
      </c>
      <c r="O215" s="29">
        <v>3.133513967934892</v>
      </c>
      <c r="P215" s="29">
        <v>3.2536653394486534</v>
      </c>
      <c r="Q215" s="29">
        <v>3.3658774166054402</v>
      </c>
      <c r="R215" s="29">
        <v>3.470919875081464</v>
      </c>
      <c r="S215" s="29">
        <v>3.5695227917486827</v>
      </c>
      <c r="T215" s="29">
        <v>3.6623675411503918</v>
      </c>
      <c r="U215" s="29">
        <v>3.7500505860119455</v>
      </c>
      <c r="V215" s="29">
        <v>3.833074481343278</v>
      </c>
      <c r="W215" s="29">
        <v>3.9118398404122683</v>
      </c>
      <c r="X215" s="29">
        <v>3.9866473862719762</v>
      </c>
      <c r="Y215" s="29">
        <v>4.0577094628294352</v>
      </c>
      <c r="Z215" s="29">
        <v>4.1251101243773949</v>
      </c>
      <c r="AA215" s="29">
        <v>4.1888084277054016</v>
      </c>
      <c r="AB215" s="29">
        <v>4.2487325334642021</v>
      </c>
      <c r="AC215" s="29">
        <v>4.3048152140234883</v>
      </c>
      <c r="AD215" s="29">
        <v>4.3569937232692277</v>
      </c>
      <c r="AE215" s="29">
        <v>4.4052090496842977</v>
      </c>
      <c r="AF215" s="29">
        <v>4.4494053139941343</v>
      </c>
      <c r="AG215" s="29">
        <v>4.4895292853981701</v>
      </c>
      <c r="AH215" s="29">
        <v>4.5255353356277483</v>
      </c>
      <c r="AI215" s="29">
        <v>4.5574157542813714</v>
      </c>
      <c r="AJ215" s="29">
        <v>4.5852143300255142</v>
      </c>
      <c r="AK215" s="29">
        <v>4.6090200406408552</v>
      </c>
      <c r="AL215" s="29">
        <v>4.6289609463852033</v>
      </c>
      <c r="AM215" s="29">
        <v>4.645199039070568</v>
      </c>
      <c r="AN215" s="29">
        <v>4.6579240408140432</v>
      </c>
      <c r="AO215" s="29">
        <v>4.6673420573168354</v>
      </c>
      <c r="AP215" s="29">
        <v>4.6736697370600346</v>
      </c>
      <c r="AQ215" s="29">
        <v>4.6771318558489172</v>
      </c>
      <c r="AR215" s="29">
        <v>4.6779598736936236</v>
      </c>
      <c r="AS215" s="29">
        <v>4.6763911572616363</v>
      </c>
      <c r="AT215" s="29">
        <v>4.6726671947581524</v>
      </c>
      <c r="AU215" s="29">
        <v>4.6670279169419224</v>
      </c>
      <c r="AV215" s="29">
        <v>4.6597092772038069</v>
      </c>
      <c r="AW215" s="29">
        <v>4.6509418524939692</v>
      </c>
      <c r="AX215" s="29">
        <v>4.6409433507514919</v>
      </c>
      <c r="AY215" s="29">
        <v>4.6299159269302832</v>
      </c>
    </row>
    <row r="216" spans="1:51" x14ac:dyDescent="0.2">
      <c r="A216" s="125">
        <v>39871</v>
      </c>
      <c r="B216" s="29">
        <v>0.6832367361762044</v>
      </c>
      <c r="C216" s="29">
        <v>0.77299082206563208</v>
      </c>
      <c r="D216" s="29">
        <v>1.0299159410975747</v>
      </c>
      <c r="E216" s="29">
        <v>1.3152736183184754</v>
      </c>
      <c r="F216" s="29">
        <v>1.5849186756251226</v>
      </c>
      <c r="G216" s="29">
        <v>1.8302757015657933</v>
      </c>
      <c r="H216" s="29">
        <v>2.0528229658758237</v>
      </c>
      <c r="I216" s="29">
        <v>2.2561548180450801</v>
      </c>
      <c r="J216" s="29">
        <v>2.4434691112075662</v>
      </c>
      <c r="K216" s="29">
        <v>2.6170812983565233</v>
      </c>
      <c r="L216" s="29">
        <v>2.7784952210859823</v>
      </c>
      <c r="M216" s="29">
        <v>2.9287043026268069</v>
      </c>
      <c r="N216" s="29">
        <v>3.0684689478313798</v>
      </c>
      <c r="O216" s="29">
        <v>3.1984802684550542</v>
      </c>
      <c r="P216" s="29">
        <v>3.3194565391482791</v>
      </c>
      <c r="Q216" s="29">
        <v>3.4321626129591429</v>
      </c>
      <c r="R216" s="29">
        <v>3.5373628313699705</v>
      </c>
      <c r="S216" s="29">
        <v>3.6357992266491141</v>
      </c>
      <c r="T216" s="29">
        <v>3.7281779852124459</v>
      </c>
      <c r="U216" s="29">
        <v>3.8151293222605345</v>
      </c>
      <c r="V216" s="29">
        <v>3.8971951966122353</v>
      </c>
      <c r="W216" s="29">
        <v>3.9748172523617686</v>
      </c>
      <c r="X216" s="29">
        <v>4.0483363376853729</v>
      </c>
      <c r="Y216" s="29">
        <v>4.1180041238088139</v>
      </c>
      <c r="Z216" s="29">
        <v>4.1839429892640991</v>
      </c>
      <c r="AA216" s="29">
        <v>4.2461478026970898</v>
      </c>
      <c r="AB216" s="29">
        <v>4.3045776970961285</v>
      </c>
      <c r="AC216" s="29">
        <v>4.3591916917442806</v>
      </c>
      <c r="AD216" s="29">
        <v>4.4099493764144393</v>
      </c>
      <c r="AE216" s="29">
        <v>4.4568108162876827</v>
      </c>
      <c r="AF216" s="29">
        <v>4.4997364752745339</v>
      </c>
      <c r="AG216" s="29">
        <v>4.5386871586156339</v>
      </c>
      <c r="AH216" s="29">
        <v>4.5736290188038318</v>
      </c>
      <c r="AI216" s="29">
        <v>4.604562879509821</v>
      </c>
      <c r="AJ216" s="29">
        <v>4.6315376988347978</v>
      </c>
      <c r="AK216" s="29">
        <v>4.6546447165950635</v>
      </c>
      <c r="AL216" s="29">
        <v>4.6740117405767547</v>
      </c>
      <c r="AM216" s="29">
        <v>4.6897983271070931</v>
      </c>
      <c r="AN216" s="29">
        <v>4.7021899133328251</v>
      </c>
      <c r="AO216" s="29">
        <v>4.7113868262555219</v>
      </c>
      <c r="AP216" s="29">
        <v>4.7175986959582321</v>
      </c>
      <c r="AQ216" s="29">
        <v>4.7210424317443298</v>
      </c>
      <c r="AR216" s="29">
        <v>4.7219409882130838</v>
      </c>
      <c r="AS216" s="29">
        <v>4.7205226636729058</v>
      </c>
      <c r="AT216" s="29">
        <v>4.7170194588763152</v>
      </c>
      <c r="AU216" s="29">
        <v>4.7116617533230913</v>
      </c>
      <c r="AV216" s="29">
        <v>4.7046760158205219</v>
      </c>
      <c r="AW216" s="29">
        <v>4.6962835036870141</v>
      </c>
      <c r="AX216" s="29">
        <v>4.6866931272349026</v>
      </c>
      <c r="AY216" s="29">
        <v>4.6760988518978639</v>
      </c>
    </row>
    <row r="217" spans="1:51" x14ac:dyDescent="0.2">
      <c r="A217" s="125">
        <v>39870</v>
      </c>
      <c r="B217" s="29">
        <v>0.70873558277349347</v>
      </c>
      <c r="C217" s="29">
        <v>0.81287186727642557</v>
      </c>
      <c r="D217" s="29">
        <v>1.0770783679631297</v>
      </c>
      <c r="E217" s="29">
        <v>1.3628234313001741</v>
      </c>
      <c r="F217" s="29">
        <v>1.6294287513981658</v>
      </c>
      <c r="G217" s="29">
        <v>1.8707257782831048</v>
      </c>
      <c r="H217" s="29">
        <v>2.0892935178080085</v>
      </c>
      <c r="I217" s="29">
        <v>2.2891265128326976</v>
      </c>
      <c r="J217" s="29">
        <v>2.4735135320557391</v>
      </c>
      <c r="K217" s="29">
        <v>2.6447335788338084</v>
      </c>
      <c r="L217" s="29">
        <v>2.8042059076943242</v>
      </c>
      <c r="M217" s="29">
        <v>2.9528260352657072</v>
      </c>
      <c r="N217" s="29">
        <v>3.0912533973537659</v>
      </c>
      <c r="O217" s="29">
        <v>3.2200806161335613</v>
      </c>
      <c r="P217" s="29">
        <v>3.3399290323068818</v>
      </c>
      <c r="Q217" s="29">
        <v>3.4514722014371868</v>
      </c>
      <c r="R217" s="29">
        <v>3.5553952005041207</v>
      </c>
      <c r="S217" s="29">
        <v>3.6523748861656142</v>
      </c>
      <c r="T217" s="29">
        <v>3.7430671128124438</v>
      </c>
      <c r="U217" s="29">
        <v>3.8280692207573757</v>
      </c>
      <c r="V217" s="29">
        <v>3.9079053711682614</v>
      </c>
      <c r="W217" s="29">
        <v>3.9830133740681761</v>
      </c>
      <c r="X217" s="29">
        <v>4.0537421271405529</v>
      </c>
      <c r="Y217" s="29">
        <v>4.1203617094697114</v>
      </c>
      <c r="Z217" s="29">
        <v>4.1830257735288354</v>
      </c>
      <c r="AA217" s="29">
        <v>4.2417701443636151</v>
      </c>
      <c r="AB217" s="29">
        <v>4.296595227590454</v>
      </c>
      <c r="AC217" s="29">
        <v>4.3474994237340674</v>
      </c>
      <c r="AD217" s="29">
        <v>4.3944801363087329</v>
      </c>
      <c r="AE217" s="29">
        <v>4.4375339379866796</v>
      </c>
      <c r="AF217" s="29">
        <v>4.476656704604884</v>
      </c>
      <c r="AG217" s="29">
        <v>4.5118437272219811</v>
      </c>
      <c r="AH217" s="29">
        <v>4.5430940812074603</v>
      </c>
      <c r="AI217" s="29">
        <v>4.5704366676833619</v>
      </c>
      <c r="AJ217" s="29">
        <v>4.5939428116576053</v>
      </c>
      <c r="AK217" s="29">
        <v>4.6137211763474246</v>
      </c>
      <c r="AL217" s="29">
        <v>4.62991271747544</v>
      </c>
      <c r="AM217" s="29">
        <v>4.6426864281606974</v>
      </c>
      <c r="AN217" s="29">
        <v>4.6522341207506184</v>
      </c>
      <c r="AO217" s="29">
        <v>4.6587602769361931</v>
      </c>
      <c r="AP217" s="29">
        <v>4.6624767691003939</v>
      </c>
      <c r="AQ217" s="29">
        <v>4.6636007996699034</v>
      </c>
      <c r="AR217" s="29">
        <v>4.6623537514467079</v>
      </c>
      <c r="AS217" s="29">
        <v>4.6589606934459722</v>
      </c>
      <c r="AT217" s="29">
        <v>4.6536489943204158</v>
      </c>
      <c r="AU217" s="29">
        <v>4.6466432886776436</v>
      </c>
      <c r="AV217" s="29">
        <v>4.6381632873258285</v>
      </c>
      <c r="AW217" s="29">
        <v>4.6284227328628198</v>
      </c>
      <c r="AX217" s="29">
        <v>4.6176227862888517</v>
      </c>
      <c r="AY217" s="29">
        <v>4.6059495410564173</v>
      </c>
    </row>
    <row r="218" spans="1:51" x14ac:dyDescent="0.2">
      <c r="A218" s="125">
        <v>39869</v>
      </c>
      <c r="B218" s="29">
        <v>0.71211262381066998</v>
      </c>
      <c r="C218" s="29">
        <v>0.79216925679735195</v>
      </c>
      <c r="D218" s="29">
        <v>1.028653183482108</v>
      </c>
      <c r="E218" s="29">
        <v>1.2902703327606115</v>
      </c>
      <c r="F218" s="29">
        <v>1.5360921089295716</v>
      </c>
      <c r="G218" s="29">
        <v>1.758341422025494</v>
      </c>
      <c r="H218" s="29">
        <v>1.958792900964861</v>
      </c>
      <c r="I218" s="29">
        <v>2.1412598707672883</v>
      </c>
      <c r="J218" s="29">
        <v>2.3090961700438135</v>
      </c>
      <c r="K218" s="29">
        <v>2.4647744643291825</v>
      </c>
      <c r="L218" s="29">
        <v>2.6099380326195591</v>
      </c>
      <c r="M218" s="29">
        <v>2.7457060763546188</v>
      </c>
      <c r="N218" s="29">
        <v>2.8729140598165377</v>
      </c>
      <c r="O218" s="29">
        <v>2.9922705133578993</v>
      </c>
      <c r="P218" s="29">
        <v>3.1044556449188532</v>
      </c>
      <c r="Q218" s="29">
        <v>3.2101519638924101</v>
      </c>
      <c r="R218" s="29">
        <v>3.3100154394129686</v>
      </c>
      <c r="S218" s="29">
        <v>3.4046626740571155</v>
      </c>
      <c r="T218" s="29">
        <v>3.4946628788934162</v>
      </c>
      <c r="U218" s="29">
        <v>3.5805034184879263</v>
      </c>
      <c r="V218" s="29">
        <v>3.6625642064555937</v>
      </c>
      <c r="W218" s="29">
        <v>3.7411229734908691</v>
      </c>
      <c r="X218" s="29">
        <v>3.8163576757696247</v>
      </c>
      <c r="Y218" s="29">
        <v>3.8883627832107646</v>
      </c>
      <c r="Z218" s="29">
        <v>3.9571339211936243</v>
      </c>
      <c r="AA218" s="29">
        <v>4.0225515167689796</v>
      </c>
      <c r="AB218" s="29">
        <v>4.084472280946752</v>
      </c>
      <c r="AC218" s="29">
        <v>4.1427682889203084</v>
      </c>
      <c r="AD218" s="29">
        <v>4.1973252041630502</v>
      </c>
      <c r="AE218" s="29">
        <v>4.2480400137150633</v>
      </c>
      <c r="AF218" s="29">
        <v>4.2948192018013964</v>
      </c>
      <c r="AG218" s="29">
        <v>4.3375772658969165</v>
      </c>
      <c r="AH218" s="29">
        <v>4.3762359885415849</v>
      </c>
      <c r="AI218" s="29">
        <v>4.4107396785217894</v>
      </c>
      <c r="AJ218" s="29">
        <v>4.4410851081279166</v>
      </c>
      <c r="AK218" s="29">
        <v>4.4673214455771859</v>
      </c>
      <c r="AL218" s="29">
        <v>4.4895432034226141</v>
      </c>
      <c r="AM218" s="29">
        <v>4.5078842697760049</v>
      </c>
      <c r="AN218" s="29">
        <v>4.5225121814735125</v>
      </c>
      <c r="AO218" s="29">
        <v>4.5336208238431457</v>
      </c>
      <c r="AP218" s="29">
        <v>4.5414250341036535</v>
      </c>
      <c r="AQ218" s="29">
        <v>4.5461548653875745</v>
      </c>
      <c r="AR218" s="29">
        <v>4.5480522251973206</v>
      </c>
      <c r="AS218" s="29">
        <v>4.5473694754268035</v>
      </c>
      <c r="AT218" s="29">
        <v>4.544367394730136</v>
      </c>
      <c r="AU218" s="29">
        <v>4.5393099144517324</v>
      </c>
      <c r="AV218" s="29">
        <v>4.5324614975367989</v>
      </c>
      <c r="AW218" s="29">
        <v>4.5240844152967137</v>
      </c>
      <c r="AX218" s="29">
        <v>4.5144261017423073</v>
      </c>
      <c r="AY218" s="29">
        <v>4.5037138844493807</v>
      </c>
    </row>
    <row r="219" spans="1:51" x14ac:dyDescent="0.2">
      <c r="A219" s="125">
        <v>39868</v>
      </c>
      <c r="B219" s="29">
        <v>0.75684722167691409</v>
      </c>
      <c r="C219" s="29">
        <v>0.84124509407884196</v>
      </c>
      <c r="D219" s="29">
        <v>1.0688214902884992</v>
      </c>
      <c r="E219" s="29">
        <v>1.3211046172658247</v>
      </c>
      <c r="F219" s="29">
        <v>1.5587037100346808</v>
      </c>
      <c r="G219" s="29">
        <v>1.7734608490343</v>
      </c>
      <c r="H219" s="29">
        <v>1.9668599247117566</v>
      </c>
      <c r="I219" s="29">
        <v>2.1425938266571292</v>
      </c>
      <c r="J219" s="29">
        <v>2.303998157523063</v>
      </c>
      <c r="K219" s="29">
        <v>2.4535835091419345</v>
      </c>
      <c r="L219" s="29">
        <v>2.5930611675042337</v>
      </c>
      <c r="M219" s="29">
        <v>2.7236285854229494</v>
      </c>
      <c r="N219" s="29">
        <v>2.8461920074210503</v>
      </c>
      <c r="O219" s="29">
        <v>2.9615089393127341</v>
      </c>
      <c r="P219" s="29">
        <v>3.0702821425368692</v>
      </c>
      <c r="Q219" s="29">
        <v>3.1731884934039374</v>
      </c>
      <c r="R219" s="29">
        <v>3.2708581554103131</v>
      </c>
      <c r="S219" s="29">
        <v>3.3638674670578688</v>
      </c>
      <c r="T219" s="29">
        <v>3.4527352912878264</v>
      </c>
      <c r="U219" s="29">
        <v>3.5378924826689242</v>
      </c>
      <c r="V219" s="29">
        <v>3.6196588003224188</v>
      </c>
      <c r="W219" s="29">
        <v>3.6982513515872908</v>
      </c>
      <c r="X219" s="29">
        <v>3.7737905113812897</v>
      </c>
      <c r="Y219" s="29">
        <v>3.846316129289125</v>
      </c>
      <c r="Z219" s="29">
        <v>3.9157718670622703</v>
      </c>
      <c r="AA219" s="29">
        <v>3.9819888422116034</v>
      </c>
      <c r="AB219" s="29">
        <v>4.0447803175527763</v>
      </c>
      <c r="AC219" s="29">
        <v>4.1039818694141674</v>
      </c>
      <c r="AD219" s="29">
        <v>4.1594484892770387</v>
      </c>
      <c r="AE219" s="29">
        <v>4.2110513479167313</v>
      </c>
      <c r="AF219" s="29">
        <v>4.2586751858390972</v>
      </c>
      <c r="AG219" s="29">
        <v>4.3022161930101079</v>
      </c>
      <c r="AH219" s="29">
        <v>4.3415807652372509</v>
      </c>
      <c r="AI219" s="29">
        <v>4.3767008748472298</v>
      </c>
      <c r="AJ219" s="29">
        <v>4.4075651323968339</v>
      </c>
      <c r="AK219" s="29">
        <v>4.4342185825661122</v>
      </c>
      <c r="AL219" s="29">
        <v>4.4567551102032565</v>
      </c>
      <c r="AM219" s="29">
        <v>4.475311011364373</v>
      </c>
      <c r="AN219" s="29">
        <v>4.4900587789983337</v>
      </c>
      <c r="AO219" s="29">
        <v>4.5011989875277987</v>
      </c>
      <c r="AP219" s="29">
        <v>4.5089543525069331</v>
      </c>
      <c r="AQ219" s="29">
        <v>4.5135634674326202</v>
      </c>
      <c r="AR219" s="29">
        <v>4.5152771559142071</v>
      </c>
      <c r="AS219" s="29">
        <v>4.5143570209926045</v>
      </c>
      <c r="AT219" s="29">
        <v>4.5110732810817638</v>
      </c>
      <c r="AU219" s="29">
        <v>4.505698968842756</v>
      </c>
      <c r="AV219" s="29">
        <v>4.4985070452638061</v>
      </c>
      <c r="AW219" s="29">
        <v>4.4897677172699417</v>
      </c>
      <c r="AX219" s="29">
        <v>4.4797356209453563</v>
      </c>
      <c r="AY219" s="29">
        <v>4.4686444220820114</v>
      </c>
    </row>
    <row r="220" spans="1:51" x14ac:dyDescent="0.2">
      <c r="A220" s="125">
        <v>39867</v>
      </c>
      <c r="B220" s="29">
        <v>0.78394038986147241</v>
      </c>
      <c r="C220" s="29">
        <v>0.89159080484740405</v>
      </c>
      <c r="D220" s="29">
        <v>1.1332489820426688</v>
      </c>
      <c r="E220" s="29">
        <v>1.3931304741551109</v>
      </c>
      <c r="F220" s="29">
        <v>1.6346068289439402</v>
      </c>
      <c r="G220" s="29">
        <v>1.8508503798023981</v>
      </c>
      <c r="H220" s="29">
        <v>2.0440233349695367</v>
      </c>
      <c r="I220" s="29">
        <v>2.2182412212427396</v>
      </c>
      <c r="J220" s="29">
        <v>2.3771648128938869</v>
      </c>
      <c r="K220" s="29">
        <v>2.5235915966576448</v>
      </c>
      <c r="L220" s="29">
        <v>2.6594915374553678</v>
      </c>
      <c r="M220" s="29">
        <v>2.7862854308285416</v>
      </c>
      <c r="N220" s="29">
        <v>2.9050634121003966</v>
      </c>
      <c r="O220" s="29">
        <v>3.0167215484575425</v>
      </c>
      <c r="P220" s="29">
        <v>3.1220590696512605</v>
      </c>
      <c r="Q220" s="29">
        <v>3.2218102159621731</v>
      </c>
      <c r="R220" s="29">
        <v>3.3166341956441983</v>
      </c>
      <c r="S220" s="29">
        <v>3.4071157784083725</v>
      </c>
      <c r="T220" s="29">
        <v>3.4937678894398885</v>
      </c>
      <c r="U220" s="29">
        <v>3.5770064955350542</v>
      </c>
      <c r="V220" s="29">
        <v>3.6571307584331318</v>
      </c>
      <c r="W220" s="29">
        <v>3.7343338718988885</v>
      </c>
      <c r="X220" s="29">
        <v>3.8087111641583</v>
      </c>
      <c r="Y220" s="29">
        <v>3.880276775036704</v>
      </c>
      <c r="Z220" s="29">
        <v>3.9489481953536525</v>
      </c>
      <c r="AA220" s="29">
        <v>4.0145297935079647</v>
      </c>
      <c r="AB220" s="29">
        <v>4.0768099344507487</v>
      </c>
      <c r="AC220" s="29">
        <v>4.1356024169000269</v>
      </c>
      <c r="AD220" s="29">
        <v>4.1907431015758636</v>
      </c>
      <c r="AE220" s="29">
        <v>4.2420862342000296</v>
      </c>
      <c r="AF220" s="29">
        <v>4.2895014801731515</v>
      </c>
      <c r="AG220" s="29">
        <v>4.3328715152498729</v>
      </c>
      <c r="AH220" s="29">
        <v>4.3720905432985058</v>
      </c>
      <c r="AI220" s="29">
        <v>4.4070797947291886</v>
      </c>
      <c r="AJ220" s="29">
        <v>4.4378194819044223</v>
      </c>
      <c r="AK220" s="29">
        <v>4.4643486205603802</v>
      </c>
      <c r="AL220" s="29">
        <v>4.4867571188437534</v>
      </c>
      <c r="AM220" s="29">
        <v>4.505179078415317</v>
      </c>
      <c r="AN220" s="29">
        <v>4.5197863377210359</v>
      </c>
      <c r="AO220" s="29">
        <v>4.5307800493315957</v>
      </c>
      <c r="AP220" s="29">
        <v>4.5383844474758837</v>
      </c>
      <c r="AQ220" s="29">
        <v>4.5428401153274365</v>
      </c>
      <c r="AR220" s="29">
        <v>4.5444000797794128</v>
      </c>
      <c r="AS220" s="29">
        <v>4.5433283284778465</v>
      </c>
      <c r="AT220" s="29">
        <v>4.5398975624611868</v>
      </c>
      <c r="AU220" s="29">
        <v>4.5343829937772524</v>
      </c>
      <c r="AV220" s="29">
        <v>4.5270592511722807</v>
      </c>
      <c r="AW220" s="29">
        <v>4.5181977922210201</v>
      </c>
      <c r="AX220" s="29">
        <v>4.5080542107286767</v>
      </c>
      <c r="AY220" s="29">
        <v>4.4968628257170344</v>
      </c>
    </row>
    <row r="221" spans="1:51" x14ac:dyDescent="0.2">
      <c r="A221" s="125">
        <v>39864</v>
      </c>
      <c r="B221" s="29">
        <v>0.79206776875341001</v>
      </c>
      <c r="C221" s="29">
        <v>0.86706558970161685</v>
      </c>
      <c r="D221" s="29">
        <v>1.0940333863066554</v>
      </c>
      <c r="E221" s="29">
        <v>1.3516650341847309</v>
      </c>
      <c r="F221" s="29">
        <v>1.5952925567431855</v>
      </c>
      <c r="G221" s="29">
        <v>1.8147801362204383</v>
      </c>
      <c r="H221" s="29">
        <v>2.0110200931168465</v>
      </c>
      <c r="I221" s="29">
        <v>2.1877156404545057</v>
      </c>
      <c r="J221" s="29">
        <v>2.3484501853910222</v>
      </c>
      <c r="K221" s="29">
        <v>2.4960748921993123</v>
      </c>
      <c r="L221" s="29">
        <v>2.6326550392639678</v>
      </c>
      <c r="M221" s="29">
        <v>2.7597127826369721</v>
      </c>
      <c r="N221" s="29">
        <v>2.8784314016298751</v>
      </c>
      <c r="O221" s="29">
        <v>2.9897818954642976</v>
      </c>
      <c r="P221" s="29">
        <v>3.0946197834939673</v>
      </c>
      <c r="Q221" s="29">
        <v>3.1937177746139298</v>
      </c>
      <c r="R221" s="29">
        <v>3.287761102167214</v>
      </c>
      <c r="S221" s="29">
        <v>3.3773521841045469</v>
      </c>
      <c r="T221" s="29">
        <v>3.4630162286024384</v>
      </c>
      <c r="U221" s="29">
        <v>3.5451776260417169</v>
      </c>
      <c r="V221" s="29">
        <v>3.6241396511995858</v>
      </c>
      <c r="W221" s="29">
        <v>3.7000973092954585</v>
      </c>
      <c r="X221" s="29">
        <v>3.7731479790708171</v>
      </c>
      <c r="Y221" s="29">
        <v>3.8433084890972311</v>
      </c>
      <c r="Z221" s="29">
        <v>3.9105025456894897</v>
      </c>
      <c r="AA221" s="29">
        <v>3.9745469751208486</v>
      </c>
      <c r="AB221" s="29">
        <v>4.0352440930478179</v>
      </c>
      <c r="AC221" s="29">
        <v>4.0924213948648722</v>
      </c>
      <c r="AD221" s="29">
        <v>4.1459282117996805</v>
      </c>
      <c r="AE221" s="29">
        <v>4.1956320716075863</v>
      </c>
      <c r="AF221" s="29">
        <v>4.2414157636477787</v>
      </c>
      <c r="AG221" s="29">
        <v>4.2831749542576976</v>
      </c>
      <c r="AH221" s="29">
        <v>4.3208166893681694</v>
      </c>
      <c r="AI221" s="29">
        <v>4.3542740503957038</v>
      </c>
      <c r="AJ221" s="29">
        <v>4.3835368720855454</v>
      </c>
      <c r="AK221" s="29">
        <v>4.408651669974776</v>
      </c>
      <c r="AL221" s="29">
        <v>4.4297140170527287</v>
      </c>
      <c r="AM221" s="29">
        <v>4.4468620867908513</v>
      </c>
      <c r="AN221" s="29">
        <v>4.4602705154265134</v>
      </c>
      <c r="AO221" s="29">
        <v>4.4701426321389235</v>
      </c>
      <c r="AP221" s="29">
        <v>4.4767044726796268</v>
      </c>
      <c r="AQ221" s="29">
        <v>4.4801977703152556</v>
      </c>
      <c r="AR221" s="29">
        <v>4.4808759329023973</v>
      </c>
      <c r="AS221" s="29">
        <v>4.4790026394526086</v>
      </c>
      <c r="AT221" s="29">
        <v>4.4748496675200604</v>
      </c>
      <c r="AU221" s="29">
        <v>4.4686906740660302</v>
      </c>
      <c r="AV221" s="29">
        <v>4.4607980890882919</v>
      </c>
      <c r="AW221" s="29">
        <v>4.4514406669800737</v>
      </c>
      <c r="AX221" s="29">
        <v>4.4408710629612367</v>
      </c>
      <c r="AY221" s="29">
        <v>4.4293204788122011</v>
      </c>
    </row>
    <row r="222" spans="1:51" x14ac:dyDescent="0.2">
      <c r="A222" s="125">
        <v>39863</v>
      </c>
      <c r="B222" s="29">
        <v>0.80930889304408771</v>
      </c>
      <c r="C222" s="29">
        <v>0.8814356606470376</v>
      </c>
      <c r="D222" s="29">
        <v>1.1028361915939433</v>
      </c>
      <c r="E222" s="29">
        <v>1.3615046079005773</v>
      </c>
      <c r="F222" s="29">
        <v>1.6106606396934449</v>
      </c>
      <c r="G222" s="29">
        <v>1.838224860503104</v>
      </c>
      <c r="H222" s="29">
        <v>2.0438273306626917</v>
      </c>
      <c r="I222" s="29">
        <v>2.230375525068284</v>
      </c>
      <c r="J222" s="29">
        <v>2.4009248340133378</v>
      </c>
      <c r="K222" s="29">
        <v>2.5579469021662198</v>
      </c>
      <c r="L222" s="29">
        <v>2.7032223077901425</v>
      </c>
      <c r="M222" s="29">
        <v>2.8380606605411782</v>
      </c>
      <c r="N222" s="29">
        <v>2.963495602839175</v>
      </c>
      <c r="O222" s="29">
        <v>3.0804114346698426</v>
      </c>
      <c r="P222" s="29">
        <v>3.1896290090167314</v>
      </c>
      <c r="Q222" s="29">
        <v>3.2919331502914648</v>
      </c>
      <c r="R222" s="29">
        <v>3.3880558589878178</v>
      </c>
      <c r="S222" s="29">
        <v>3.4786716748605975</v>
      </c>
      <c r="T222" s="29">
        <v>3.5643962404440042</v>
      </c>
      <c r="U222" s="29">
        <v>3.6457565995589256</v>
      </c>
      <c r="V222" s="29">
        <v>3.7231653903609536</v>
      </c>
      <c r="W222" s="29">
        <v>3.7969281696107946</v>
      </c>
      <c r="X222" s="29">
        <v>3.8672477103427916</v>
      </c>
      <c r="Y222" s="29">
        <v>3.9342411027436586</v>
      </c>
      <c r="Z222" s="29">
        <v>3.9979296950199252</v>
      </c>
      <c r="AA222" s="29">
        <v>4.0582240430714513</v>
      </c>
      <c r="AB222" s="29">
        <v>4.115008437702496</v>
      </c>
      <c r="AC222" s="29">
        <v>4.1681801726790368</v>
      </c>
      <c r="AD222" s="29">
        <v>4.2176482986292303</v>
      </c>
      <c r="AE222" s="29">
        <v>4.2633316635663805</v>
      </c>
      <c r="AF222" s="29">
        <v>4.3051573326655239</v>
      </c>
      <c r="AG222" s="29">
        <v>4.3430593043319181</v>
      </c>
      <c r="AH222" s="29">
        <v>4.3769778369684076</v>
      </c>
      <c r="AI222" s="29">
        <v>4.4068731163583186</v>
      </c>
      <c r="AJ222" s="29">
        <v>4.4327543339043372</v>
      </c>
      <c r="AK222" s="29">
        <v>4.4546804192502005</v>
      </c>
      <c r="AL222" s="29">
        <v>4.4727533590415582</v>
      </c>
      <c r="AM222" s="29">
        <v>4.4871125306207897</v>
      </c>
      <c r="AN222" s="29">
        <v>4.4979295490995765</v>
      </c>
      <c r="AO222" s="29">
        <v>4.5054024581685441</v>
      </c>
      <c r="AP222" s="29">
        <v>4.5097507431306365</v>
      </c>
      <c r="AQ222" s="29">
        <v>4.5112084907587047</v>
      </c>
      <c r="AR222" s="29">
        <v>4.510020411383616</v>
      </c>
      <c r="AS222" s="29">
        <v>4.506440547661323</v>
      </c>
      <c r="AT222" s="29">
        <v>4.5007303338508864</v>
      </c>
      <c r="AU222" s="29">
        <v>4.4931529127384451</v>
      </c>
      <c r="AV222" s="29">
        <v>4.4839702004011892</v>
      </c>
      <c r="AW222" s="29">
        <v>4.4734406418179855</v>
      </c>
      <c r="AX222" s="29">
        <v>4.4618073249376353</v>
      </c>
      <c r="AY222" s="29">
        <v>4.4492926102320594</v>
      </c>
    </row>
    <row r="223" spans="1:51" x14ac:dyDescent="0.2">
      <c r="A223" s="125">
        <v>39862</v>
      </c>
      <c r="B223" s="29">
        <v>0.81196010687163511</v>
      </c>
      <c r="C223" s="29">
        <v>0.86902464139617042</v>
      </c>
      <c r="D223" s="29">
        <v>1.0827690295775474</v>
      </c>
      <c r="E223" s="29">
        <v>1.3410099761347081</v>
      </c>
      <c r="F223" s="29">
        <v>1.5895163193804467</v>
      </c>
      <c r="G223" s="29">
        <v>1.8131988626650022</v>
      </c>
      <c r="H223" s="29">
        <v>2.0112983521699066</v>
      </c>
      <c r="I223" s="29">
        <v>2.1874467026718944</v>
      </c>
      <c r="J223" s="29">
        <v>2.3457197237346743</v>
      </c>
      <c r="K223" s="29">
        <v>2.489610237801732</v>
      </c>
      <c r="L223" s="29">
        <v>2.6217755014214621</v>
      </c>
      <c r="M223" s="29">
        <v>2.7442004732031786</v>
      </c>
      <c r="N223" s="29">
        <v>2.8584042600597148</v>
      </c>
      <c r="O223" s="29">
        <v>2.9655663494711026</v>
      </c>
      <c r="P223" s="29">
        <v>3.0666506499603474</v>
      </c>
      <c r="Q223" s="29">
        <v>3.1624651285346146</v>
      </c>
      <c r="R223" s="29">
        <v>3.2536825332445893</v>
      </c>
      <c r="S223" s="29">
        <v>3.3408614347259462</v>
      </c>
      <c r="T223" s="29">
        <v>3.4244637745812456</v>
      </c>
      <c r="U223" s="29">
        <v>3.5048438920110394</v>
      </c>
      <c r="V223" s="29">
        <v>3.5822352659239449</v>
      </c>
      <c r="W223" s="29">
        <v>3.6567679276731351</v>
      </c>
      <c r="X223" s="29">
        <v>3.728484567763938</v>
      </c>
      <c r="Y223" s="29">
        <v>3.7973567760767768</v>
      </c>
      <c r="Z223" s="29">
        <v>3.8632757061937126</v>
      </c>
      <c r="AA223" s="29">
        <v>3.9260405353815639</v>
      </c>
      <c r="AB223" s="29">
        <v>3.9854428120617649</v>
      </c>
      <c r="AC223" s="29">
        <v>4.0413038720748808</v>
      </c>
      <c r="AD223" s="29">
        <v>4.0934707647212072</v>
      </c>
      <c r="AE223" s="29">
        <v>4.1418119671841387</v>
      </c>
      <c r="AF223" s="29">
        <v>4.1862139284200017</v>
      </c>
      <c r="AG223" s="29">
        <v>4.2265782610685241</v>
      </c>
      <c r="AH223" s="29">
        <v>4.2628198186097501</v>
      </c>
      <c r="AI223" s="29">
        <v>4.2948795937546995</v>
      </c>
      <c r="AJ223" s="29">
        <v>4.3227538773314889</v>
      </c>
      <c r="AK223" s="29">
        <v>4.3464944504785823</v>
      </c>
      <c r="AL223" s="29">
        <v>4.366201129777</v>
      </c>
      <c r="AM223" s="29">
        <v>4.3820154456574052</v>
      </c>
      <c r="AN223" s="29">
        <v>4.3941148161100756</v>
      </c>
      <c r="AO223" s="29">
        <v>4.4027056587319917</v>
      </c>
      <c r="AP223" s="29">
        <v>4.408017669645897</v>
      </c>
      <c r="AQ223" s="29">
        <v>4.4102962782551467</v>
      </c>
      <c r="AR223" s="29">
        <v>4.4097982530761222</v>
      </c>
      <c r="AS223" s="29">
        <v>4.4067903169271467</v>
      </c>
      <c r="AT223" s="29">
        <v>4.40154705422328</v>
      </c>
      <c r="AU223" s="29">
        <v>4.3943446536882167</v>
      </c>
      <c r="AV223" s="29">
        <v>4.3854576526600146</v>
      </c>
      <c r="AW223" s="29">
        <v>4.3751566785449727</v>
      </c>
      <c r="AX223" s="29">
        <v>4.3636961986618719</v>
      </c>
      <c r="AY223" s="29">
        <v>4.3513089126716089</v>
      </c>
    </row>
    <row r="224" spans="1:51" x14ac:dyDescent="0.2">
      <c r="A224" s="125">
        <v>39861</v>
      </c>
      <c r="B224" s="29">
        <v>0.76922680001182309</v>
      </c>
      <c r="C224" s="29">
        <v>0.78190404783441414</v>
      </c>
      <c r="D224" s="29">
        <v>0.97022725370519947</v>
      </c>
      <c r="E224" s="29">
        <v>1.2222527604477105</v>
      </c>
      <c r="F224" s="29">
        <v>1.4764536472706713</v>
      </c>
      <c r="G224" s="29">
        <v>1.7119152725248084</v>
      </c>
      <c r="H224" s="29">
        <v>1.9246587141575711</v>
      </c>
      <c r="I224" s="29">
        <v>2.1165744480013822</v>
      </c>
      <c r="J224" s="29">
        <v>2.2907381068868737</v>
      </c>
      <c r="K224" s="29">
        <v>2.4500158565998906</v>
      </c>
      <c r="L224" s="29">
        <v>2.5966440456851569</v>
      </c>
      <c r="M224" s="29">
        <v>2.732312213740927</v>
      </c>
      <c r="N224" s="29">
        <v>2.8583357766567778</v>
      </c>
      <c r="O224" s="29">
        <v>2.9757695894015521</v>
      </c>
      <c r="P224" s="29">
        <v>3.0855211983222217</v>
      </c>
      <c r="Q224" s="29">
        <v>3.188405837013411</v>
      </c>
      <c r="R224" s="29">
        <v>3.2851506057254181</v>
      </c>
      <c r="S224" s="29">
        <v>3.3764037243996277</v>
      </c>
      <c r="T224" s="29">
        <v>3.4627421387444577</v>
      </c>
      <c r="U224" s="29">
        <v>3.544651347154832</v>
      </c>
      <c r="V224" s="29">
        <v>3.6225048609404293</v>
      </c>
      <c r="W224" s="29">
        <v>3.6965749198635396</v>
      </c>
      <c r="X224" s="29">
        <v>3.7670410331986974</v>
      </c>
      <c r="Y224" s="29">
        <v>3.8340060952292228</v>
      </c>
      <c r="Z224" s="29">
        <v>3.8974893263393056</v>
      </c>
      <c r="AA224" s="29">
        <v>3.9574144895833907</v>
      </c>
      <c r="AB224" s="29">
        <v>4.0136845702906037</v>
      </c>
      <c r="AC224" s="29">
        <v>4.0662169250912434</v>
      </c>
      <c r="AD224" s="29">
        <v>4.1149417509588346</v>
      </c>
      <c r="AE224" s="29">
        <v>4.15979994515292</v>
      </c>
      <c r="AF224" s="29">
        <v>4.2007413793664741</v>
      </c>
      <c r="AG224" s="29">
        <v>4.2377234974706868</v>
      </c>
      <c r="AH224" s="29">
        <v>4.2707104859540497</v>
      </c>
      <c r="AI224" s="29">
        <v>4.2996851849322733</v>
      </c>
      <c r="AJ224" s="29">
        <v>4.3246753675144358</v>
      </c>
      <c r="AK224" s="29">
        <v>4.3457545198458289</v>
      </c>
      <c r="AL224" s="29">
        <v>4.3630357044937709</v>
      </c>
      <c r="AM224" s="29">
        <v>4.376666352506807</v>
      </c>
      <c r="AN224" s="29">
        <v>4.3868236262938218</v>
      </c>
      <c r="AO224" s="29">
        <v>4.3937095267228425</v>
      </c>
      <c r="AP224" s="29">
        <v>4.3975463642071171</v>
      </c>
      <c r="AQ224" s="29">
        <v>4.3985697550114775</v>
      </c>
      <c r="AR224" s="29">
        <v>4.3970245692225784</v>
      </c>
      <c r="AS224" s="29">
        <v>4.3931637834777781</v>
      </c>
      <c r="AT224" s="29">
        <v>4.3872467136320275</v>
      </c>
      <c r="AU224" s="29">
        <v>4.3795335128051489</v>
      </c>
      <c r="AV224" s="29">
        <v>4.3702823009101559</v>
      </c>
      <c r="AW224" s="29">
        <v>4.3597471341444445</v>
      </c>
      <c r="AX224" s="29">
        <v>4.3481665822136168</v>
      </c>
      <c r="AY224" s="29">
        <v>4.3357584348942435</v>
      </c>
    </row>
    <row r="225" spans="1:51" x14ac:dyDescent="0.2">
      <c r="A225" s="125">
        <v>39860</v>
      </c>
      <c r="B225" s="29">
        <v>0.7424411212766211</v>
      </c>
      <c r="C225" s="29">
        <v>0.75852339347729059</v>
      </c>
      <c r="D225" s="29">
        <v>0.9571020055384688</v>
      </c>
      <c r="E225" s="29">
        <v>1.2166905950014006</v>
      </c>
      <c r="F225" s="29">
        <v>1.4776470505799781</v>
      </c>
      <c r="G225" s="29">
        <v>1.7202674829942379</v>
      </c>
      <c r="H225" s="29">
        <v>1.9408800626053047</v>
      </c>
      <c r="I225" s="29">
        <v>2.1412760156556607</v>
      </c>
      <c r="J225" s="29">
        <v>2.3242876586366501</v>
      </c>
      <c r="K225" s="29">
        <v>2.492489501904037</v>
      </c>
      <c r="L225" s="29">
        <v>2.647820598135517</v>
      </c>
      <c r="M225" s="29">
        <v>2.7916874418729947</v>
      </c>
      <c r="N225" s="29">
        <v>2.9251563102863991</v>
      </c>
      <c r="O225" s="29">
        <v>3.0490882737540548</v>
      </c>
      <c r="P225" s="29">
        <v>3.1642559796667324</v>
      </c>
      <c r="Q225" s="29">
        <v>3.271405582165317</v>
      </c>
      <c r="R225" s="29">
        <v>3.3712513726350757</v>
      </c>
      <c r="S225" s="29">
        <v>3.4644800126923023</v>
      </c>
      <c r="T225" s="29">
        <v>3.5517484391834304</v>
      </c>
      <c r="U225" s="29">
        <v>3.6336520302498583</v>
      </c>
      <c r="V225" s="29">
        <v>3.7106894859326216</v>
      </c>
      <c r="W225" s="29">
        <v>3.7832631730088817</v>
      </c>
      <c r="X225" s="29">
        <v>3.8516769020354755</v>
      </c>
      <c r="Y225" s="29">
        <v>3.9161514455940449</v>
      </c>
      <c r="Z225" s="29">
        <v>3.9768185406656609</v>
      </c>
      <c r="AA225" s="29">
        <v>4.0337073657267632</v>
      </c>
      <c r="AB225" s="29">
        <v>4.0868127109198822</v>
      </c>
      <c r="AC225" s="29">
        <v>4.1361292878738416</v>
      </c>
      <c r="AD225" s="29">
        <v>4.181652610722713</v>
      </c>
      <c r="AE225" s="29">
        <v>4.2233788623549406</v>
      </c>
      <c r="AF225" s="29">
        <v>4.2613047865497382</v>
      </c>
      <c r="AG225" s="29">
        <v>4.2954276003378933</v>
      </c>
      <c r="AH225" s="29">
        <v>4.3257452005904193</v>
      </c>
      <c r="AI225" s="29">
        <v>4.3522676488278922</v>
      </c>
      <c r="AJ225" s="29">
        <v>4.3750417455902531</v>
      </c>
      <c r="AK225" s="29">
        <v>4.3941523959279536</v>
      </c>
      <c r="AL225" s="29">
        <v>4.4097174994006227</v>
      </c>
      <c r="AM225" s="29">
        <v>4.4218836087027853</v>
      </c>
      <c r="AN225" s="29">
        <v>4.4308222602501468</v>
      </c>
      <c r="AO225" s="29">
        <v>4.4367268706480072</v>
      </c>
      <c r="AP225" s="29">
        <v>4.4398092409545029</v>
      </c>
      <c r="AQ225" s="29">
        <v>4.440292912576643</v>
      </c>
      <c r="AR225" s="29">
        <v>4.4384093264283981</v>
      </c>
      <c r="AS225" s="29">
        <v>4.4343968289507876</v>
      </c>
      <c r="AT225" s="29">
        <v>4.4284991306200441</v>
      </c>
      <c r="AU225" s="29">
        <v>4.4209603617168636</v>
      </c>
      <c r="AV225" s="29">
        <v>4.412022476936567</v>
      </c>
      <c r="AW225" s="29">
        <v>4.4019234097145654</v>
      </c>
      <c r="AX225" s="29">
        <v>4.3908863936275457</v>
      </c>
      <c r="AY225" s="29">
        <v>4.3791149451895377</v>
      </c>
    </row>
    <row r="226" spans="1:51" x14ac:dyDescent="0.2">
      <c r="A226" s="125">
        <v>39857</v>
      </c>
      <c r="B226" s="29">
        <v>0.72710019882259491</v>
      </c>
      <c r="C226" s="29">
        <v>0.72988278918714533</v>
      </c>
      <c r="D226" s="29">
        <v>0.92926782571109767</v>
      </c>
      <c r="E226" s="29">
        <v>1.1931887386804909</v>
      </c>
      <c r="F226" s="29">
        <v>1.4611760283497499</v>
      </c>
      <c r="G226" s="29">
        <v>1.7130612483943606</v>
      </c>
      <c r="H226" s="29">
        <v>1.9445921774945785</v>
      </c>
      <c r="I226" s="29">
        <v>2.1569646453871694</v>
      </c>
      <c r="J226" s="29">
        <v>2.3524617779553063</v>
      </c>
      <c r="K226" s="29">
        <v>2.5331433798266327</v>
      </c>
      <c r="L226" s="29">
        <v>2.7004729898319106</v>
      </c>
      <c r="M226" s="29">
        <v>2.8554335584169923</v>
      </c>
      <c r="N226" s="29">
        <v>2.9987330054227073</v>
      </c>
      <c r="O226" s="29">
        <v>3.1309586458674263</v>
      </c>
      <c r="P226" s="29">
        <v>3.2526915834506123</v>
      </c>
      <c r="Q226" s="29">
        <v>3.3645829348089213</v>
      </c>
      <c r="R226" s="29">
        <v>3.467350225903064</v>
      </c>
      <c r="S226" s="29">
        <v>3.5617858285213142</v>
      </c>
      <c r="T226" s="29">
        <v>3.6487259039762878</v>
      </c>
      <c r="U226" s="29">
        <v>3.728986062144739</v>
      </c>
      <c r="V226" s="29">
        <v>3.803293425748119</v>
      </c>
      <c r="W226" s="29">
        <v>3.8722724624265372</v>
      </c>
      <c r="X226" s="29">
        <v>3.9364290999816807</v>
      </c>
      <c r="Y226" s="29">
        <v>3.9961674619121044</v>
      </c>
      <c r="Z226" s="29">
        <v>4.0517847308834503</v>
      </c>
      <c r="AA226" s="29">
        <v>4.1034536500094418</v>
      </c>
      <c r="AB226" s="29">
        <v>4.1512881318214108</v>
      </c>
      <c r="AC226" s="29">
        <v>4.1953797017420102</v>
      </c>
      <c r="AD226" s="29">
        <v>4.2358021746655785</v>
      </c>
      <c r="AE226" s="29">
        <v>4.2726146067128532</v>
      </c>
      <c r="AF226" s="29">
        <v>4.3058636756783288</v>
      </c>
      <c r="AG226" s="29">
        <v>4.3355856151437253</v>
      </c>
      <c r="AH226" s="29">
        <v>4.3618080501754379</v>
      </c>
      <c r="AI226" s="29">
        <v>4.3845620727582464</v>
      </c>
      <c r="AJ226" s="29">
        <v>4.4039066043920645</v>
      </c>
      <c r="AK226" s="29">
        <v>4.4199307234879122</v>
      </c>
      <c r="AL226" s="29">
        <v>4.4327496293116999</v>
      </c>
      <c r="AM226" s="29">
        <v>4.4425012055901227</v>
      </c>
      <c r="AN226" s="29">
        <v>4.4493433974061443</v>
      </c>
      <c r="AO226" s="29">
        <v>4.4534531941362268</v>
      </c>
      <c r="AP226" s="29">
        <v>4.4550243498081104</v>
      </c>
      <c r="AQ226" s="29">
        <v>4.4542612417599612</v>
      </c>
      <c r="AR226" s="29">
        <v>4.451375286811655</v>
      </c>
      <c r="AS226" s="29">
        <v>4.4465840482876056</v>
      </c>
      <c r="AT226" s="29">
        <v>4.4401099006173617</v>
      </c>
      <c r="AU226" s="29">
        <v>4.432175778438336</v>
      </c>
      <c r="AV226" s="29">
        <v>4.4230029102161197</v>
      </c>
      <c r="AW226" s="29">
        <v>4.4128090825562252</v>
      </c>
      <c r="AX226" s="29">
        <v>4.4017985811327538</v>
      </c>
      <c r="AY226" s="29">
        <v>4.3901573767764051</v>
      </c>
    </row>
    <row r="227" spans="1:51" x14ac:dyDescent="0.2">
      <c r="A227" s="125">
        <v>39856</v>
      </c>
      <c r="B227" s="29">
        <v>0.69889755323425995</v>
      </c>
      <c r="C227" s="29">
        <v>0.65553329529642501</v>
      </c>
      <c r="D227" s="29">
        <v>0.8224461229431177</v>
      </c>
      <c r="E227" s="29">
        <v>1.0718464582118656</v>
      </c>
      <c r="F227" s="29">
        <v>1.3363982476898655</v>
      </c>
      <c r="G227" s="29">
        <v>1.5902959377792412</v>
      </c>
      <c r="H227" s="29">
        <v>1.826329456335273</v>
      </c>
      <c r="I227" s="29">
        <v>2.0442546668518435</v>
      </c>
      <c r="J227" s="29">
        <v>2.2456514588659888</v>
      </c>
      <c r="K227" s="29">
        <v>2.4322083498313374</v>
      </c>
      <c r="L227" s="29">
        <v>2.6051710884208941</v>
      </c>
      <c r="M227" s="29">
        <v>2.7653770832164706</v>
      </c>
      <c r="N227" s="29">
        <v>2.9134362986981279</v>
      </c>
      <c r="O227" s="29">
        <v>3.0498798345066258</v>
      </c>
      <c r="P227" s="29">
        <v>3.1752642983184343</v>
      </c>
      <c r="Q227" s="29">
        <v>3.2902497334789227</v>
      </c>
      <c r="R227" s="29">
        <v>3.3955886200276568</v>
      </c>
      <c r="S227" s="29">
        <v>3.4921247031616165</v>
      </c>
      <c r="T227" s="29">
        <v>3.580756602657619</v>
      </c>
      <c r="U227" s="29">
        <v>3.6623671290637496</v>
      </c>
      <c r="V227" s="29">
        <v>3.7377470640896879</v>
      </c>
      <c r="W227" s="29">
        <v>3.8075789774491069</v>
      </c>
      <c r="X227" s="29">
        <v>3.8724193564192246</v>
      </c>
      <c r="Y227" s="29">
        <v>3.9327160584566108</v>
      </c>
      <c r="Z227" s="29">
        <v>3.988805084828543</v>
      </c>
      <c r="AA227" s="29">
        <v>4.0408925443677379</v>
      </c>
      <c r="AB227" s="29">
        <v>4.0891192905002445</v>
      </c>
      <c r="AC227" s="29">
        <v>4.1335987557565312</v>
      </c>
      <c r="AD227" s="29">
        <v>4.1744225592516413</v>
      </c>
      <c r="AE227" s="29">
        <v>4.2116641422544303</v>
      </c>
      <c r="AF227" s="29">
        <v>4.2453817000982363</v>
      </c>
      <c r="AG227" s="29">
        <v>4.2756205643583103</v>
      </c>
      <c r="AH227" s="29">
        <v>4.3024153754422647</v>
      </c>
      <c r="AI227" s="29">
        <v>4.3258019572335753</v>
      </c>
      <c r="AJ227" s="29">
        <v>4.3458417409972956</v>
      </c>
      <c r="AK227" s="29">
        <v>4.3626245841674862</v>
      </c>
      <c r="AL227" s="29">
        <v>4.3762649745821802</v>
      </c>
      <c r="AM227" s="29">
        <v>4.3868987901004255</v>
      </c>
      <c r="AN227" s="29">
        <v>4.3946808440637541</v>
      </c>
      <c r="AO227" s="29">
        <v>4.3997840878949672</v>
      </c>
      <c r="AP227" s="29">
        <v>4.4023975801662782</v>
      </c>
      <c r="AQ227" s="29">
        <v>4.4027206035009483</v>
      </c>
      <c r="AR227" s="29">
        <v>4.4009591426821766</v>
      </c>
      <c r="AS227" s="29">
        <v>4.3973250251757037</v>
      </c>
      <c r="AT227" s="29">
        <v>4.3920346637941678</v>
      </c>
      <c r="AU227" s="29">
        <v>4.3853049312443746</v>
      </c>
      <c r="AV227" s="29">
        <v>4.3773508858289336</v>
      </c>
      <c r="AW227" s="29">
        <v>4.368384167727787</v>
      </c>
      <c r="AX227" s="29">
        <v>4.3586032411182725</v>
      </c>
      <c r="AY227" s="29">
        <v>4.3481885074412725</v>
      </c>
    </row>
    <row r="228" spans="1:51" x14ac:dyDescent="0.2">
      <c r="A228" s="125">
        <v>39855</v>
      </c>
      <c r="B228" s="29">
        <v>0.72327668693862257</v>
      </c>
      <c r="C228" s="29">
        <v>0.72862193695669086</v>
      </c>
      <c r="D228" s="29">
        <v>0.93865561682054954</v>
      </c>
      <c r="E228" s="29">
        <v>1.2088664638901583</v>
      </c>
      <c r="F228" s="29">
        <v>1.4818547276745886</v>
      </c>
      <c r="G228" s="29">
        <v>1.7388555977825699</v>
      </c>
      <c r="H228" s="29">
        <v>1.9759797223574505</v>
      </c>
      <c r="I228" s="29">
        <v>2.1943676878308418</v>
      </c>
      <c r="J228" s="29">
        <v>2.3961247165775794</v>
      </c>
      <c r="K228" s="29">
        <v>2.5830701563432426</v>
      </c>
      <c r="L228" s="29">
        <v>2.7564032655648854</v>
      </c>
      <c r="M228" s="29">
        <v>2.9168504130994304</v>
      </c>
      <c r="N228" s="29">
        <v>3.0648963763810784</v>
      </c>
      <c r="O228" s="29">
        <v>3.2009677389330178</v>
      </c>
      <c r="P228" s="29">
        <v>3.3255409730241547</v>
      </c>
      <c r="Q228" s="29">
        <v>3.4392262877455977</v>
      </c>
      <c r="R228" s="29">
        <v>3.5427537167438694</v>
      </c>
      <c r="S228" s="29">
        <v>3.6369687552463463</v>
      </c>
      <c r="T228" s="29">
        <v>3.7227925713253343</v>
      </c>
      <c r="U228" s="29">
        <v>3.8011480635744426</v>
      </c>
      <c r="V228" s="29">
        <v>3.8728791811248469</v>
      </c>
      <c r="W228" s="29">
        <v>3.9387299900984405</v>
      </c>
      <c r="X228" s="29">
        <v>3.9993216791184869</v>
      </c>
      <c r="Y228" s="29">
        <v>4.055168669870751</v>
      </c>
      <c r="Z228" s="29">
        <v>4.1066775660708625</v>
      </c>
      <c r="AA228" s="29">
        <v>4.1541305618944753</v>
      </c>
      <c r="AB228" s="29">
        <v>4.197739053294014</v>
      </c>
      <c r="AC228" s="29">
        <v>4.2376771734586915</v>
      </c>
      <c r="AD228" s="29">
        <v>4.2740889347602602</v>
      </c>
      <c r="AE228" s="29">
        <v>4.307093248889255</v>
      </c>
      <c r="AF228" s="29">
        <v>4.3367879753519603</v>
      </c>
      <c r="AG228" s="29">
        <v>4.3632532108742055</v>
      </c>
      <c r="AH228" s="29">
        <v>4.3865541587859029</v>
      </c>
      <c r="AI228" s="29">
        <v>4.406751742478356</v>
      </c>
      <c r="AJ228" s="29">
        <v>4.4239235764792326</v>
      </c>
      <c r="AK228" s="29">
        <v>4.4381669963557444</v>
      </c>
      <c r="AL228" s="29">
        <v>4.4495964335095666</v>
      </c>
      <c r="AM228" s="29">
        <v>4.4583411664571448</v>
      </c>
      <c r="AN228" s="29">
        <v>4.4645439103530116</v>
      </c>
      <c r="AO228" s="29">
        <v>4.4683618654704986</v>
      </c>
      <c r="AP228" s="29">
        <v>4.4699658870428181</v>
      </c>
      <c r="AQ228" s="29">
        <v>4.4695353094382604</v>
      </c>
      <c r="AR228" s="29">
        <v>4.4672548272480839</v>
      </c>
      <c r="AS228" s="29">
        <v>4.4633137950459396</v>
      </c>
      <c r="AT228" s="29">
        <v>4.4579052374715884</v>
      </c>
      <c r="AU228" s="29">
        <v>4.4512225936727878</v>
      </c>
      <c r="AV228" s="29">
        <v>4.4434578992600917</v>
      </c>
      <c r="AW228" s="29">
        <v>4.4348003295785157</v>
      </c>
      <c r="AX228" s="29">
        <v>4.4254272744507039</v>
      </c>
      <c r="AY228" s="29">
        <v>4.4154997899951054</v>
      </c>
    </row>
    <row r="229" spans="1:51" x14ac:dyDescent="0.2">
      <c r="A229" s="125">
        <v>39854</v>
      </c>
      <c r="B229" s="29">
        <v>0.88199034329736692</v>
      </c>
      <c r="C229" s="29">
        <v>0.96489609407830568</v>
      </c>
      <c r="D229" s="29">
        <v>1.2200289044128148</v>
      </c>
      <c r="E229" s="29">
        <v>1.5067893164044432</v>
      </c>
      <c r="F229" s="29">
        <v>1.7799435319654566</v>
      </c>
      <c r="G229" s="29">
        <v>2.0297539331832071</v>
      </c>
      <c r="H229" s="29">
        <v>2.2570297244370128</v>
      </c>
      <c r="I229" s="29">
        <v>2.4651145425813739</v>
      </c>
      <c r="J229" s="29">
        <v>2.6571283441387976</v>
      </c>
      <c r="K229" s="29">
        <v>2.8353385362806223</v>
      </c>
      <c r="L229" s="29">
        <v>3.0010982620375541</v>
      </c>
      <c r="M229" s="29">
        <v>3.1551111688127995</v>
      </c>
      <c r="N229" s="29">
        <v>3.297728201887379</v>
      </c>
      <c r="O229" s="29">
        <v>3.4291704377756749</v>
      </c>
      <c r="P229" s="29">
        <v>3.5496680531498948</v>
      </c>
      <c r="Q229" s="29">
        <v>3.6595783234246975</v>
      </c>
      <c r="R229" s="29">
        <v>3.7593954717568332</v>
      </c>
      <c r="S229" s="29">
        <v>3.8497680391255988</v>
      </c>
      <c r="T229" s="29">
        <v>3.9314661859382873</v>
      </c>
      <c r="U229" s="29">
        <v>4.0053119846313425</v>
      </c>
      <c r="V229" s="29">
        <v>4.0720964156622648</v>
      </c>
      <c r="W229" s="29">
        <v>4.1325492090334848</v>
      </c>
      <c r="X229" s="29">
        <v>4.1873072080925855</v>
      </c>
      <c r="Y229" s="29">
        <v>4.2369242050584361</v>
      </c>
      <c r="Z229" s="29">
        <v>4.2818696485396623</v>
      </c>
      <c r="AA229" s="29">
        <v>4.3225123612445184</v>
      </c>
      <c r="AB229" s="29">
        <v>4.3591526899783331</v>
      </c>
      <c r="AC229" s="29">
        <v>4.3920460319762311</v>
      </c>
      <c r="AD229" s="29">
        <v>4.4214109814671021</v>
      </c>
      <c r="AE229" s="29">
        <v>4.4474354635079605</v>
      </c>
      <c r="AF229" s="29">
        <v>4.4702816806245798</v>
      </c>
      <c r="AG229" s="29">
        <v>4.4900901319569941</v>
      </c>
      <c r="AH229" s="29">
        <v>4.506983008966591</v>
      </c>
      <c r="AI229" s="29">
        <v>4.521072100232792</v>
      </c>
      <c r="AJ229" s="29">
        <v>4.5324730349702591</v>
      </c>
      <c r="AK229" s="29">
        <v>4.5413081452041775</v>
      </c>
      <c r="AL229" s="29">
        <v>4.547705586255697</v>
      </c>
      <c r="AM229" s="29">
        <v>4.5517985716255547</v>
      </c>
      <c r="AN229" s="29">
        <v>4.5537255275392283</v>
      </c>
      <c r="AO229" s="29">
        <v>4.5536339491047411</v>
      </c>
      <c r="AP229" s="29">
        <v>4.5516813307739232</v>
      </c>
      <c r="AQ229" s="29">
        <v>4.5480306772518997</v>
      </c>
      <c r="AR229" s="29">
        <v>4.542847827180255</v>
      </c>
      <c r="AS229" s="29">
        <v>4.536301042584145</v>
      </c>
      <c r="AT229" s="29">
        <v>4.5285604414284997</v>
      </c>
      <c r="AU229" s="29">
        <v>4.5197959656025608</v>
      </c>
      <c r="AV229" s="29">
        <v>4.5101762490909127</v>
      </c>
      <c r="AW229" s="29">
        <v>4.4998673600256787</v>
      </c>
      <c r="AX229" s="29">
        <v>4.4890248246055542</v>
      </c>
      <c r="AY229" s="29">
        <v>4.4777895010357378</v>
      </c>
    </row>
    <row r="230" spans="1:51" x14ac:dyDescent="0.2">
      <c r="A230" s="125">
        <v>39853</v>
      </c>
      <c r="B230" s="29">
        <v>0.91557756812613489</v>
      </c>
      <c r="C230" s="29">
        <v>0.99893250593426841</v>
      </c>
      <c r="D230" s="29">
        <v>1.2457970917705843</v>
      </c>
      <c r="E230" s="29">
        <v>1.5290457080121413</v>
      </c>
      <c r="F230" s="29">
        <v>1.802562404501123</v>
      </c>
      <c r="G230" s="29">
        <v>2.0555253840264558</v>
      </c>
      <c r="H230" s="29">
        <v>2.2880102907591926</v>
      </c>
      <c r="I230" s="29">
        <v>2.502736172136824</v>
      </c>
      <c r="J230" s="29">
        <v>2.7022828978718492</v>
      </c>
      <c r="K230" s="29">
        <v>2.8884500099075678</v>
      </c>
      <c r="L230" s="29">
        <v>3.0621947913317253</v>
      </c>
      <c r="M230" s="29">
        <v>3.223899753840437</v>
      </c>
      <c r="N230" s="29">
        <v>3.3736624361008176</v>
      </c>
      <c r="O230" s="29">
        <v>3.5115204833466165</v>
      </c>
      <c r="P230" s="29">
        <v>3.6375812245755572</v>
      </c>
      <c r="Q230" s="29">
        <v>3.7521355716588727</v>
      </c>
      <c r="R230" s="29">
        <v>3.8556562979763442</v>
      </c>
      <c r="S230" s="29">
        <v>3.9488095698558539</v>
      </c>
      <c r="T230" s="29">
        <v>4.0324142899992754</v>
      </c>
      <c r="U230" s="29">
        <v>4.1073647887417568</v>
      </c>
      <c r="V230" s="29">
        <v>4.1745401820212127</v>
      </c>
      <c r="W230" s="29">
        <v>4.2347666251475724</v>
      </c>
      <c r="X230" s="29">
        <v>4.288776832212406</v>
      </c>
      <c r="Y230" s="29">
        <v>4.3372184616501199</v>
      </c>
      <c r="Z230" s="29">
        <v>4.3806524174464796</v>
      </c>
      <c r="AA230" s="29">
        <v>4.4195336893342878</v>
      </c>
      <c r="AB230" s="29">
        <v>4.4542380681444387</v>
      </c>
      <c r="AC230" s="29">
        <v>4.4850846387492354</v>
      </c>
      <c r="AD230" s="29">
        <v>4.5123458567738695</v>
      </c>
      <c r="AE230" s="29">
        <v>4.5362553201375944</v>
      </c>
      <c r="AF230" s="29">
        <v>4.5570140364256577</v>
      </c>
      <c r="AG230" s="29">
        <v>4.5747955151289856</v>
      </c>
      <c r="AH230" s="29">
        <v>4.58975001893534</v>
      </c>
      <c r="AI230" s="29">
        <v>4.6020122181935079</v>
      </c>
      <c r="AJ230" s="29">
        <v>4.6117139159223379</v>
      </c>
      <c r="AK230" s="29">
        <v>4.6189872771365375</v>
      </c>
      <c r="AL230" s="29">
        <v>4.6239648026854159</v>
      </c>
      <c r="AM230" s="29">
        <v>4.6267792862572747</v>
      </c>
      <c r="AN230" s="29">
        <v>4.627564711651047</v>
      </c>
      <c r="AO230" s="29">
        <v>4.6264614269413737</v>
      </c>
      <c r="AP230" s="29">
        <v>4.6236179985148036</v>
      </c>
      <c r="AQ230" s="29">
        <v>4.6191873869246063</v>
      </c>
      <c r="AR230" s="29">
        <v>4.6133246350260348</v>
      </c>
      <c r="AS230" s="29">
        <v>4.6061865515777889</v>
      </c>
      <c r="AT230" s="29">
        <v>4.5979313200188008</v>
      </c>
      <c r="AU230" s="29">
        <v>4.5887171346067177</v>
      </c>
      <c r="AV230" s="29">
        <v>4.5787014264032075</v>
      </c>
      <c r="AW230" s="29">
        <v>4.5680396507462762</v>
      </c>
      <c r="AX230" s="29">
        <v>4.5568776619988753</v>
      </c>
      <c r="AY230" s="29">
        <v>4.5453476923491154</v>
      </c>
    </row>
    <row r="231" spans="1:51" x14ac:dyDescent="0.2">
      <c r="A231" s="125">
        <v>39850</v>
      </c>
      <c r="B231" s="29">
        <v>0.92438706507620849</v>
      </c>
      <c r="C231" s="29">
        <v>1.0139548915480174</v>
      </c>
      <c r="D231" s="29">
        <v>1.2635223647708724</v>
      </c>
      <c r="E231" s="29">
        <v>1.5474131963384361</v>
      </c>
      <c r="F231" s="29">
        <v>1.8194179053867856</v>
      </c>
      <c r="G231" s="29">
        <v>2.0694067694392007</v>
      </c>
      <c r="H231" s="29">
        <v>2.2981171797449482</v>
      </c>
      <c r="I231" s="29">
        <v>2.5087243223798414</v>
      </c>
      <c r="J231" s="29">
        <v>2.7041065051109654</v>
      </c>
      <c r="K231" s="29">
        <v>2.8862662449464809</v>
      </c>
      <c r="L231" s="29">
        <v>3.0562999220373275</v>
      </c>
      <c r="M231" s="29">
        <v>3.2146806012781712</v>
      </c>
      <c r="N231" s="29">
        <v>3.3615581726458257</v>
      </c>
      <c r="O231" s="29">
        <v>3.4969892870314019</v>
      </c>
      <c r="P231" s="29">
        <v>3.6210780177272834</v>
      </c>
      <c r="Q231" s="29">
        <v>3.7340958566727194</v>
      </c>
      <c r="R231" s="29">
        <v>3.8364828357720171</v>
      </c>
      <c r="S231" s="29">
        <v>3.9288638399768323</v>
      </c>
      <c r="T231" s="29">
        <v>4.0120111964136429</v>
      </c>
      <c r="U231" s="29">
        <v>4.0867707642419902</v>
      </c>
      <c r="V231" s="29">
        <v>4.1539739599816761</v>
      </c>
      <c r="W231" s="29">
        <v>4.2144018586787046</v>
      </c>
      <c r="X231" s="29">
        <v>4.2687469806499818</v>
      </c>
      <c r="Y231" s="29">
        <v>4.3176211298579075</v>
      </c>
      <c r="Z231" s="29">
        <v>4.3615535550945665</v>
      </c>
      <c r="AA231" s="29">
        <v>4.4009720817462323</v>
      </c>
      <c r="AB231" s="29">
        <v>4.4362295594382539</v>
      </c>
      <c r="AC231" s="29">
        <v>4.4676259386450949</v>
      </c>
      <c r="AD231" s="29">
        <v>4.4954177097105923</v>
      </c>
      <c r="AE231" s="29">
        <v>4.5198251462030594</v>
      </c>
      <c r="AF231" s="29">
        <v>4.5410381463306937</v>
      </c>
      <c r="AG231" s="29">
        <v>4.5592209790915978</v>
      </c>
      <c r="AH231" s="29">
        <v>4.5745162513929216</v>
      </c>
      <c r="AI231" s="29">
        <v>4.5870523935251626</v>
      </c>
      <c r="AJ231" s="29">
        <v>4.5969564750248422</v>
      </c>
      <c r="AK231" s="29">
        <v>4.604357342242456</v>
      </c>
      <c r="AL231" s="29">
        <v>4.6093854028436265</v>
      </c>
      <c r="AM231" s="29">
        <v>4.6121724214682658</v>
      </c>
      <c r="AN231" s="29">
        <v>4.6128522744485148</v>
      </c>
      <c r="AO231" s="29">
        <v>4.6115660498844866</v>
      </c>
      <c r="AP231" s="29">
        <v>4.6084638768607791</v>
      </c>
      <c r="AQ231" s="29">
        <v>4.603701061035717</v>
      </c>
      <c r="AR231" s="29">
        <v>4.5974356920100714</v>
      </c>
      <c r="AS231" s="29">
        <v>4.5898282461261415</v>
      </c>
      <c r="AT231" s="29">
        <v>4.5810411415959997</v>
      </c>
      <c r="AU231" s="29">
        <v>4.5712373921526046</v>
      </c>
      <c r="AV231" s="29">
        <v>4.5605798124935122</v>
      </c>
      <c r="AW231" s="29">
        <v>4.5492297214111295</v>
      </c>
      <c r="AX231" s="29">
        <v>4.5373389831897981</v>
      </c>
      <c r="AY231" s="29">
        <v>4.5250457283518148</v>
      </c>
    </row>
    <row r="232" spans="1:51" x14ac:dyDescent="0.2">
      <c r="A232" s="125">
        <v>39849</v>
      </c>
      <c r="B232" s="29">
        <v>0.92928201824489887</v>
      </c>
      <c r="C232" s="29">
        <v>0.99658926561008343</v>
      </c>
      <c r="D232" s="29">
        <v>1.2382784844341075</v>
      </c>
      <c r="E232" s="29">
        <v>1.5211226623710539</v>
      </c>
      <c r="F232" s="29">
        <v>1.7948286618415548</v>
      </c>
      <c r="G232" s="29">
        <v>2.0470488239939888</v>
      </c>
      <c r="H232" s="29">
        <v>2.2776392398874483</v>
      </c>
      <c r="I232" s="29">
        <v>2.4895394796850123</v>
      </c>
      <c r="J232" s="29">
        <v>2.6856574502744324</v>
      </c>
      <c r="K232" s="29">
        <v>2.8681137216697357</v>
      </c>
      <c r="L232" s="29">
        <v>3.0381386205507437</v>
      </c>
      <c r="M232" s="29">
        <v>3.1963328168192326</v>
      </c>
      <c r="N232" s="29">
        <v>3.3429579881620914</v>
      </c>
      <c r="O232" s="29">
        <v>3.4781601454937237</v>
      </c>
      <c r="P232" s="29">
        <v>3.6021203710713934</v>
      </c>
      <c r="Q232" s="29">
        <v>3.715176164507652</v>
      </c>
      <c r="R232" s="29">
        <v>3.8178165285721839</v>
      </c>
      <c r="S232" s="29">
        <v>3.9107008112661483</v>
      </c>
      <c r="T232" s="29">
        <v>3.9946232774570318</v>
      </c>
      <c r="U232" s="29">
        <v>4.0704410612685429</v>
      </c>
      <c r="V232" s="29">
        <v>4.1389871989020319</v>
      </c>
      <c r="W232" s="29">
        <v>4.2010366301297575</v>
      </c>
      <c r="X232" s="29">
        <v>4.2572689889629416</v>
      </c>
      <c r="Y232" s="29">
        <v>4.3082772822989597</v>
      </c>
      <c r="Z232" s="29">
        <v>4.3545659501863581</v>
      </c>
      <c r="AA232" s="29">
        <v>4.3965298657396614</v>
      </c>
      <c r="AB232" s="29">
        <v>4.4344866397186671</v>
      </c>
      <c r="AC232" s="29">
        <v>4.4687025827380271</v>
      </c>
      <c r="AD232" s="29">
        <v>4.4994020241352102</v>
      </c>
      <c r="AE232" s="29">
        <v>4.5267743088500341</v>
      </c>
      <c r="AF232" s="29">
        <v>4.5509794400694474</v>
      </c>
      <c r="AG232" s="29">
        <v>4.5721526638764152</v>
      </c>
      <c r="AH232" s="29">
        <v>4.59040831320271</v>
      </c>
      <c r="AI232" s="29">
        <v>4.605848052949967</v>
      </c>
      <c r="AJ232" s="29">
        <v>4.6185761614798615</v>
      </c>
      <c r="AK232" s="29">
        <v>4.6287029960320325</v>
      </c>
      <c r="AL232" s="29">
        <v>4.6363442069121499</v>
      </c>
      <c r="AM232" s="29">
        <v>4.641620041820155</v>
      </c>
      <c r="AN232" s="29">
        <v>4.6446556111465238</v>
      </c>
      <c r="AO232" s="29">
        <v>4.6455854338780238</v>
      </c>
      <c r="AP232" s="29">
        <v>4.6445550462715985</v>
      </c>
      <c r="AQ232" s="29">
        <v>4.6417171526760326</v>
      </c>
      <c r="AR232" s="29">
        <v>4.6372290895583728</v>
      </c>
      <c r="AS232" s="29">
        <v>4.6312522177713538</v>
      </c>
      <c r="AT232" s="29">
        <v>4.6239513011394759</v>
      </c>
      <c r="AU232" s="29">
        <v>4.6154929863620664</v>
      </c>
      <c r="AV232" s="29">
        <v>4.6060448349864682</v>
      </c>
      <c r="AW232" s="29">
        <v>4.5957739085102762</v>
      </c>
      <c r="AX232" s="29">
        <v>4.5848383587819646</v>
      </c>
      <c r="AY232" s="29">
        <v>4.5733826692779989</v>
      </c>
    </row>
    <row r="233" spans="1:51" x14ac:dyDescent="0.2">
      <c r="A233" s="125">
        <v>39848</v>
      </c>
      <c r="B233" s="29">
        <v>0.96748917358501252</v>
      </c>
      <c r="C233" s="29">
        <v>1.0328508422571367</v>
      </c>
      <c r="D233" s="29">
        <v>1.2710270778217851</v>
      </c>
      <c r="E233" s="29">
        <v>1.5580766209108117</v>
      </c>
      <c r="F233" s="29">
        <v>1.8386934648157702</v>
      </c>
      <c r="G233" s="29">
        <v>2.0979921148790655</v>
      </c>
      <c r="H233" s="29">
        <v>2.3347708349417791</v>
      </c>
      <c r="I233" s="29">
        <v>2.5516071939065283</v>
      </c>
      <c r="J233" s="29">
        <v>2.7513574970961852</v>
      </c>
      <c r="K233" s="29">
        <v>2.9362092406232114</v>
      </c>
      <c r="L233" s="29">
        <v>3.1075000446031553</v>
      </c>
      <c r="M233" s="29">
        <v>3.2659560612757725</v>
      </c>
      <c r="N233" s="29">
        <v>3.4119772642749115</v>
      </c>
      <c r="O233" s="29">
        <v>3.5458608951267663</v>
      </c>
      <c r="P233" s="29">
        <v>3.6679535487910084</v>
      </c>
      <c r="Q233" s="29">
        <v>3.7787671041311004</v>
      </c>
      <c r="R233" s="29">
        <v>3.8789601404490277</v>
      </c>
      <c r="S233" s="29">
        <v>3.9693473228728826</v>
      </c>
      <c r="T233" s="29">
        <v>4.0508583200948651</v>
      </c>
      <c r="U233" s="29">
        <v>4.1244613151372089</v>
      </c>
      <c r="V233" s="29">
        <v>4.1910753166352883</v>
      </c>
      <c r="W233" s="29">
        <v>4.2515383972475735</v>
      </c>
      <c r="X233" s="29">
        <v>4.3065707190758129</v>
      </c>
      <c r="Y233" s="29">
        <v>4.3567866898762873</v>
      </c>
      <c r="Z233" s="29">
        <v>4.4026940410666029</v>
      </c>
      <c r="AA233" s="29">
        <v>4.4446709522277761</v>
      </c>
      <c r="AB233" s="29">
        <v>4.4830081061677278</v>
      </c>
      <c r="AC233" s="29">
        <v>4.5179410005858101</v>
      </c>
      <c r="AD233" s="29">
        <v>4.5496601258702771</v>
      </c>
      <c r="AE233" s="29">
        <v>4.5783184663167988</v>
      </c>
      <c r="AF233" s="29">
        <v>4.6040375494982344</v>
      </c>
      <c r="AG233" s="29">
        <v>4.6269123613775696</v>
      </c>
      <c r="AH233" s="29">
        <v>4.6470154824360383</v>
      </c>
      <c r="AI233" s="29">
        <v>4.6644069478060182</v>
      </c>
      <c r="AJ233" s="29">
        <v>4.6791533649426578</v>
      </c>
      <c r="AK233" s="29">
        <v>4.6913319888449818</v>
      </c>
      <c r="AL233" s="29">
        <v>4.7010293313362173</v>
      </c>
      <c r="AM233" s="29">
        <v>4.7083399437832476</v>
      </c>
      <c r="AN233" s="29">
        <v>4.7133662470483779</v>
      </c>
      <c r="AO233" s="29">
        <v>4.716222812859737</v>
      </c>
      <c r="AP233" s="29">
        <v>4.7170378130753479</v>
      </c>
      <c r="AQ233" s="29">
        <v>4.7159492529685494</v>
      </c>
      <c r="AR233" s="29">
        <v>4.7131023500325888</v>
      </c>
      <c r="AS233" s="29">
        <v>4.708648642454107</v>
      </c>
      <c r="AT233" s="29">
        <v>4.7027451284368613</v>
      </c>
      <c r="AU233" s="29">
        <v>4.6955526119323308</v>
      </c>
      <c r="AV233" s="29">
        <v>4.687234581216619</v>
      </c>
      <c r="AW233" s="29">
        <v>4.6779556285045816</v>
      </c>
      <c r="AX233" s="29">
        <v>4.6678728651478734</v>
      </c>
      <c r="AY233" s="29">
        <v>4.6571309440137423</v>
      </c>
    </row>
    <row r="234" spans="1:51" x14ac:dyDescent="0.2">
      <c r="A234" s="125">
        <v>39847</v>
      </c>
      <c r="B234" s="29">
        <v>1.0050352442146748</v>
      </c>
      <c r="C234" s="29">
        <v>1.0487430027228799</v>
      </c>
      <c r="D234" s="29">
        <v>1.2625261759349444</v>
      </c>
      <c r="E234" s="29">
        <v>1.5382620073456759</v>
      </c>
      <c r="F234" s="29">
        <v>1.8151363478443134</v>
      </c>
      <c r="G234" s="29">
        <v>2.0742027283981455</v>
      </c>
      <c r="H234" s="29">
        <v>2.3122141901204856</v>
      </c>
      <c r="I234" s="29">
        <v>2.5307639240521591</v>
      </c>
      <c r="J234" s="29">
        <v>2.7322273732260087</v>
      </c>
      <c r="K234" s="29">
        <v>2.9185477363862917</v>
      </c>
      <c r="L234" s="29">
        <v>3.0909407075446125</v>
      </c>
      <c r="M234" s="29">
        <v>3.2500899425954786</v>
      </c>
      <c r="N234" s="29">
        <v>3.396408499775184</v>
      </c>
      <c r="O234" s="29">
        <v>3.5302514502887807</v>
      </c>
      <c r="P234" s="29">
        <v>3.6520573324351111</v>
      </c>
      <c r="Q234" s="29">
        <v>3.7624478538674109</v>
      </c>
      <c r="R234" s="29">
        <v>3.8621904704035139</v>
      </c>
      <c r="S234" s="29">
        <v>3.9521951049034425</v>
      </c>
      <c r="T234" s="29">
        <v>4.0334683315528448</v>
      </c>
      <c r="U234" s="29">
        <v>4.1070353395681511</v>
      </c>
      <c r="V234" s="29">
        <v>4.1738545247720369</v>
      </c>
      <c r="W234" s="29">
        <v>4.2347889186127823</v>
      </c>
      <c r="X234" s="29">
        <v>4.2905713216149239</v>
      </c>
      <c r="Y234" s="29">
        <v>4.34181862392367</v>
      </c>
      <c r="Z234" s="29">
        <v>4.3890317546236544</v>
      </c>
      <c r="AA234" s="29">
        <v>4.4325721569086287</v>
      </c>
      <c r="AB234" s="29">
        <v>4.4727094042654665</v>
      </c>
      <c r="AC234" s="29">
        <v>4.5096571386373601</v>
      </c>
      <c r="AD234" s="29">
        <v>4.5435835055608056</v>
      </c>
      <c r="AE234" s="29">
        <v>4.5746187369000397</v>
      </c>
      <c r="AF234" s="29">
        <v>4.6028612659554824</v>
      </c>
      <c r="AG234" s="29">
        <v>4.6283826959893224</v>
      </c>
      <c r="AH234" s="29">
        <v>4.6512319889937901</v>
      </c>
      <c r="AI234" s="29">
        <v>4.6714460768343038</v>
      </c>
      <c r="AJ234" s="29">
        <v>4.6890710398240181</v>
      </c>
      <c r="AK234" s="29">
        <v>4.7041665119279976</v>
      </c>
      <c r="AL234" s="29">
        <v>4.7168039059140225</v>
      </c>
      <c r="AM234" s="29">
        <v>4.7270648641254764</v>
      </c>
      <c r="AN234" s="29">
        <v>4.7350407502736465</v>
      </c>
      <c r="AO234" s="29">
        <v>4.7408364198118198</v>
      </c>
      <c r="AP234" s="29">
        <v>4.7445714145552396</v>
      </c>
      <c r="AQ234" s="29">
        <v>4.7463763245752659</v>
      </c>
      <c r="AR234" s="29">
        <v>4.7463901778013211</v>
      </c>
      <c r="AS234" s="29">
        <v>4.7447594154019166</v>
      </c>
      <c r="AT234" s="29">
        <v>4.7416369105948872</v>
      </c>
      <c r="AU234" s="29">
        <v>4.7371801990193996</v>
      </c>
      <c r="AV234" s="29">
        <v>4.7315502509618286</v>
      </c>
      <c r="AW234" s="29">
        <v>4.7249097977658714</v>
      </c>
      <c r="AX234" s="29">
        <v>4.7174144625765981</v>
      </c>
      <c r="AY234" s="29">
        <v>4.7092075276242511</v>
      </c>
    </row>
    <row r="235" spans="1:51" x14ac:dyDescent="0.2">
      <c r="A235" s="125">
        <v>39846</v>
      </c>
      <c r="B235" s="29">
        <v>0.97818202869875381</v>
      </c>
      <c r="C235" s="29">
        <v>0.97459568006588082</v>
      </c>
      <c r="D235" s="29">
        <v>1.1696392679508929</v>
      </c>
      <c r="E235" s="29">
        <v>1.4451988427585307</v>
      </c>
      <c r="F235" s="29">
        <v>1.7294177764454031</v>
      </c>
      <c r="G235" s="29">
        <v>1.9975542490479732</v>
      </c>
      <c r="H235" s="29">
        <v>2.2440239435590237</v>
      </c>
      <c r="I235" s="29">
        <v>2.4696928870701385</v>
      </c>
      <c r="J235" s="29">
        <v>2.676845220993171</v>
      </c>
      <c r="K235" s="29">
        <v>2.8675432438364497</v>
      </c>
      <c r="L235" s="29">
        <v>3.0431702015627136</v>
      </c>
      <c r="M235" s="29">
        <v>3.204581237248485</v>
      </c>
      <c r="N235" s="29">
        <v>3.3523554399269901</v>
      </c>
      <c r="O235" s="29">
        <v>3.4870035702364652</v>
      </c>
      <c r="P235" s="29">
        <v>3.6091102228233183</v>
      </c>
      <c r="Q235" s="29">
        <v>3.7194296433028655</v>
      </c>
      <c r="R235" s="29">
        <v>3.8188437451554278</v>
      </c>
      <c r="S235" s="29">
        <v>3.9083555792354057</v>
      </c>
      <c r="T235" s="29">
        <v>3.9890444281163089</v>
      </c>
      <c r="U235" s="29">
        <v>4.061989349984664</v>
      </c>
      <c r="V235" s="29">
        <v>4.128186286764044</v>
      </c>
      <c r="W235" s="29">
        <v>4.1885232725749155</v>
      </c>
      <c r="X235" s="29">
        <v>4.2437489881266552</v>
      </c>
      <c r="Y235" s="29">
        <v>4.2944889945857616</v>
      </c>
      <c r="Z235" s="29">
        <v>4.3412475215974542</v>
      </c>
      <c r="AA235" s="29">
        <v>4.3843853672775239</v>
      </c>
      <c r="AB235" s="29">
        <v>4.4241693664260602</v>
      </c>
      <c r="AC235" s="29">
        <v>4.4608096431094229</v>
      </c>
      <c r="AD235" s="29">
        <v>4.4944702349273333</v>
      </c>
      <c r="AE235" s="29">
        <v>4.5252767740906457</v>
      </c>
      <c r="AF235" s="29">
        <v>4.5533226818389076</v>
      </c>
      <c r="AG235" s="29">
        <v>4.5786742014046204</v>
      </c>
      <c r="AH235" s="29">
        <v>4.6013746377334392</v>
      </c>
      <c r="AI235" s="29">
        <v>4.6214551179245866</v>
      </c>
      <c r="AJ235" s="29">
        <v>4.6389563243701453</v>
      </c>
      <c r="AK235" s="29">
        <v>4.6539330751352566</v>
      </c>
      <c r="AL235" s="29">
        <v>4.6664524748450171</v>
      </c>
      <c r="AM235" s="29">
        <v>4.6765922985546338</v>
      </c>
      <c r="AN235" s="29">
        <v>4.6844403738847209</v>
      </c>
      <c r="AO235" s="29">
        <v>4.6900980481708654</v>
      </c>
      <c r="AP235" s="29">
        <v>4.6936813101439103</v>
      </c>
      <c r="AQ235" s="29">
        <v>4.6953175146364288</v>
      </c>
      <c r="AR235" s="29">
        <v>4.6951429565332514</v>
      </c>
      <c r="AS235" s="29">
        <v>4.6933017990491654</v>
      </c>
      <c r="AT235" s="29">
        <v>4.6899450904059359</v>
      </c>
      <c r="AU235" s="29">
        <v>4.6852292631698553</v>
      </c>
      <c r="AV235" s="29">
        <v>4.6793150408957267</v>
      </c>
      <c r="AW235" s="29">
        <v>4.6723656943807166</v>
      </c>
      <c r="AX235" s="29">
        <v>4.6645380204400402</v>
      </c>
      <c r="AY235" s="29">
        <v>4.6559769243600506</v>
      </c>
    </row>
    <row r="236" spans="1:51" x14ac:dyDescent="0.2">
      <c r="A236" s="125">
        <v>39843</v>
      </c>
      <c r="B236" s="29">
        <v>0.96818970316444164</v>
      </c>
      <c r="C236" s="29">
        <v>0.95361063740372676</v>
      </c>
      <c r="D236" s="29">
        <v>1.1488992936779654</v>
      </c>
      <c r="E236" s="29">
        <v>1.4279703187956458</v>
      </c>
      <c r="F236" s="29">
        <v>1.7164998945272916</v>
      </c>
      <c r="G236" s="29">
        <v>1.9888969598641875</v>
      </c>
      <c r="H236" s="29">
        <v>2.2392687430496121</v>
      </c>
      <c r="I236" s="29">
        <v>2.468414884178074</v>
      </c>
      <c r="J236" s="29">
        <v>2.6786348035634484</v>
      </c>
      <c r="K236" s="29">
        <v>2.8720219532080504</v>
      </c>
      <c r="L236" s="29">
        <v>3.0499839758989893</v>
      </c>
      <c r="M236" s="29">
        <v>3.2133933832524408</v>
      </c>
      <c r="N236" s="29">
        <v>3.3628439968133863</v>
      </c>
      <c r="O236" s="29">
        <v>3.4988636957114063</v>
      </c>
      <c r="P236" s="29">
        <v>3.622054516363749</v>
      </c>
      <c r="Q236" s="29">
        <v>3.7331899423062294</v>
      </c>
      <c r="R236" s="29">
        <v>3.8331740026423127</v>
      </c>
      <c r="S236" s="29">
        <v>3.9230332600176041</v>
      </c>
      <c r="T236" s="29">
        <v>4.0038713429701707</v>
      </c>
      <c r="U236" s="29">
        <v>4.0767922941877428</v>
      </c>
      <c r="V236" s="29">
        <v>4.1428172344160386</v>
      </c>
      <c r="W236" s="29">
        <v>4.2028590184849177</v>
      </c>
      <c r="X236" s="29">
        <v>4.2576897263351601</v>
      </c>
      <c r="Y236" s="29">
        <v>4.307956793528791</v>
      </c>
      <c r="Z236" s="29">
        <v>4.354185587824869</v>
      </c>
      <c r="AA236" s="29">
        <v>4.3967574720127205</v>
      </c>
      <c r="AB236" s="29">
        <v>4.4359572601422759</v>
      </c>
      <c r="AC236" s="29">
        <v>4.4720099731048313</v>
      </c>
      <c r="AD236" s="29">
        <v>4.5050919711044184</v>
      </c>
      <c r="AE236" s="29">
        <v>4.5353390637723532</v>
      </c>
      <c r="AF236" s="29">
        <v>4.5628530505821931</v>
      </c>
      <c r="AG236" s="29">
        <v>4.5877070349368809</v>
      </c>
      <c r="AH236" s="29">
        <v>4.6099498847514058</v>
      </c>
      <c r="AI236" s="29">
        <v>4.629616831304789</v>
      </c>
      <c r="AJ236" s="29">
        <v>4.6467506997814514</v>
      </c>
      <c r="AK236" s="29">
        <v>4.6614066261817575</v>
      </c>
      <c r="AL236" s="29">
        <v>4.6736504554715044</v>
      </c>
      <c r="AM236" s="29">
        <v>4.6835573330067906</v>
      </c>
      <c r="AN236" s="29">
        <v>4.6912113021580177</v>
      </c>
      <c r="AO236" s="29">
        <v>4.6967092394875829</v>
      </c>
      <c r="AP236" s="29">
        <v>4.7001623347071106</v>
      </c>
      <c r="AQ236" s="29">
        <v>4.7016930283712144</v>
      </c>
      <c r="AR236" s="29">
        <v>4.7014326916531974</v>
      </c>
      <c r="AS236" s="29">
        <v>4.6995205594213321</v>
      </c>
      <c r="AT236" s="29">
        <v>4.6961027789564183</v>
      </c>
      <c r="AU236" s="29">
        <v>4.6913311158124156</v>
      </c>
      <c r="AV236" s="29">
        <v>4.685361975949883</v>
      </c>
      <c r="AW236" s="29">
        <v>4.6783546755237131</v>
      </c>
      <c r="AX236" s="29">
        <v>4.6704625514691163</v>
      </c>
      <c r="AY236" s="29">
        <v>4.6618275395762927</v>
      </c>
    </row>
    <row r="237" spans="1:51" x14ac:dyDescent="0.2">
      <c r="A237" s="125">
        <v>39842</v>
      </c>
      <c r="B237" s="29">
        <v>0.9282549038071759</v>
      </c>
      <c r="C237" s="29">
        <v>0.89227761913740311</v>
      </c>
      <c r="D237" s="29">
        <v>1.094303286910945</v>
      </c>
      <c r="E237" s="29">
        <v>1.3841766562480127</v>
      </c>
      <c r="F237" s="29">
        <v>1.6825632491229245</v>
      </c>
      <c r="G237" s="29">
        <v>1.962482397897972</v>
      </c>
      <c r="H237" s="29">
        <v>2.2180135853563674</v>
      </c>
      <c r="I237" s="29">
        <v>2.4503791185405204</v>
      </c>
      <c r="J237" s="29">
        <v>2.6623653883130594</v>
      </c>
      <c r="K237" s="29">
        <v>2.8565020108743697</v>
      </c>
      <c r="L237" s="29">
        <v>3.0345459953772025</v>
      </c>
      <c r="M237" s="29">
        <v>3.1976331236631013</v>
      </c>
      <c r="N237" s="29">
        <v>3.3465556223821222</v>
      </c>
      <c r="O237" s="29">
        <v>3.4819907533982049</v>
      </c>
      <c r="P237" s="29">
        <v>3.6046459276536438</v>
      </c>
      <c r="Q237" s="29">
        <v>3.7153668953521026</v>
      </c>
      <c r="R237" s="29">
        <v>3.8151101192844559</v>
      </c>
      <c r="S237" s="29">
        <v>3.9049377073418139</v>
      </c>
      <c r="T237" s="29">
        <v>3.985975078545287</v>
      </c>
      <c r="U237" s="29">
        <v>4.0593371158999902</v>
      </c>
      <c r="V237" s="29">
        <v>4.1260464335051346</v>
      </c>
      <c r="W237" s="29">
        <v>4.1870100924798761</v>
      </c>
      <c r="X237" s="29">
        <v>4.2429884189546705</v>
      </c>
      <c r="Y237" s="29">
        <v>4.2946118256789401</v>
      </c>
      <c r="Z237" s="29">
        <v>4.3423839697336168</v>
      </c>
      <c r="AA237" s="29">
        <v>4.3866582140679986</v>
      </c>
      <c r="AB237" s="29">
        <v>4.4276896591273962</v>
      </c>
      <c r="AC237" s="29">
        <v>4.4656757599622168</v>
      </c>
      <c r="AD237" s="29">
        <v>4.5007672971634571</v>
      </c>
      <c r="AE237" s="29">
        <v>4.5330761559392618</v>
      </c>
      <c r="AF237" s="29">
        <v>4.5626815995637786</v>
      </c>
      <c r="AG237" s="29">
        <v>4.5896353665543366</v>
      </c>
      <c r="AH237" s="29">
        <v>4.6139659504674224</v>
      </c>
      <c r="AI237" s="29">
        <v>4.635689486483817</v>
      </c>
      <c r="AJ237" s="29">
        <v>4.6548327826464853</v>
      </c>
      <c r="AK237" s="29">
        <v>4.6714384537285634</v>
      </c>
      <c r="AL237" s="29">
        <v>4.6855628633951056</v>
      </c>
      <c r="AM237" s="29">
        <v>4.6972743154403869</v>
      </c>
      <c r="AN237" s="29">
        <v>4.7066521774337033</v>
      </c>
      <c r="AO237" s="29">
        <v>4.7137898663677076</v>
      </c>
      <c r="AP237" s="29">
        <v>4.7187958775458849</v>
      </c>
      <c r="AQ237" s="29">
        <v>4.7217907872667615</v>
      </c>
      <c r="AR237" s="29">
        <v>4.7229049124191764</v>
      </c>
      <c r="AS237" s="29">
        <v>4.7222771527307508</v>
      </c>
      <c r="AT237" s="29">
        <v>4.7200539422221235</v>
      </c>
      <c r="AU237" s="29">
        <v>4.7163877357208834</v>
      </c>
      <c r="AV237" s="29">
        <v>4.711435864337397</v>
      </c>
      <c r="AW237" s="29">
        <v>4.7053588431750759</v>
      </c>
      <c r="AX237" s="29">
        <v>4.6983115825443509</v>
      </c>
      <c r="AY237" s="29">
        <v>4.6904378014456771</v>
      </c>
    </row>
    <row r="238" spans="1:51" x14ac:dyDescent="0.2">
      <c r="A238" s="125">
        <v>39841</v>
      </c>
      <c r="B238" s="29">
        <v>0.91614551434047786</v>
      </c>
      <c r="C238" s="29">
        <v>0.88707596996780302</v>
      </c>
      <c r="D238" s="29">
        <v>1.1042397853396622</v>
      </c>
      <c r="E238" s="29">
        <v>1.4053799353038829</v>
      </c>
      <c r="F238" s="29">
        <v>1.7095038827644558</v>
      </c>
      <c r="G238" s="29">
        <v>1.9904984466688191</v>
      </c>
      <c r="H238" s="29">
        <v>2.2435966180534392</v>
      </c>
      <c r="I238" s="29">
        <v>2.4710403468400166</v>
      </c>
      <c r="J238" s="29">
        <v>2.6764675257539583</v>
      </c>
      <c r="K238" s="29">
        <v>2.8631258994171462</v>
      </c>
      <c r="L238" s="29">
        <v>3.033367931881271</v>
      </c>
      <c r="M238" s="29">
        <v>3.1887923114864996</v>
      </c>
      <c r="N238" s="29">
        <v>3.3305382487334496</v>
      </c>
      <c r="O238" s="29">
        <v>3.4595175924712609</v>
      </c>
      <c r="P238" s="29">
        <v>3.5765799994080245</v>
      </c>
      <c r="Q238" s="29">
        <v>3.6826374810068825</v>
      </c>
      <c r="R238" s="29">
        <v>3.7786585270896693</v>
      </c>
      <c r="S238" s="29">
        <v>3.8656768339161482</v>
      </c>
      <c r="T238" s="29">
        <v>3.9447612285274141</v>
      </c>
      <c r="U238" s="29">
        <v>4.0169526049941293</v>
      </c>
      <c r="V238" s="29">
        <v>4.0831902225484358</v>
      </c>
      <c r="W238" s="29">
        <v>4.1442941191464735</v>
      </c>
      <c r="X238" s="29">
        <v>4.200940599008641</v>
      </c>
      <c r="Y238" s="29">
        <v>4.2536796797567629</v>
      </c>
      <c r="Z238" s="29">
        <v>4.3029381327932654</v>
      </c>
      <c r="AA238" s="29">
        <v>4.3489966266005018</v>
      </c>
      <c r="AB238" s="29">
        <v>4.3920449937531778</v>
      </c>
      <c r="AC238" s="29">
        <v>4.432224240085314</v>
      </c>
      <c r="AD238" s="29">
        <v>4.4696361387769077</v>
      </c>
      <c r="AE238" s="29">
        <v>4.5043497691296093</v>
      </c>
      <c r="AF238" s="29">
        <v>4.536406789772899</v>
      </c>
      <c r="AG238" s="29">
        <v>4.5658257231441155</v>
      </c>
      <c r="AH238" s="29">
        <v>4.5926055734131817</v>
      </c>
      <c r="AI238" s="29">
        <v>4.6167366128768244</v>
      </c>
      <c r="AJ238" s="29">
        <v>4.6382244596106723</v>
      </c>
      <c r="AK238" s="29">
        <v>4.6570951408612871</v>
      </c>
      <c r="AL238" s="29">
        <v>4.6733924228806751</v>
      </c>
      <c r="AM238" s="29">
        <v>4.6871754770668801</v>
      </c>
      <c r="AN238" s="29">
        <v>4.6985174390971078</v>
      </c>
      <c r="AO238" s="29">
        <v>4.7075072818265653</v>
      </c>
      <c r="AP238" s="29">
        <v>4.7142501783379229</v>
      </c>
      <c r="AQ238" s="29">
        <v>4.7188645206762931</v>
      </c>
      <c r="AR238" s="29">
        <v>4.7214795560088465</v>
      </c>
      <c r="AS238" s="29">
        <v>4.7222341073192373</v>
      </c>
      <c r="AT238" s="29">
        <v>4.7212754045730776</v>
      </c>
      <c r="AU238" s="29">
        <v>4.7187573919611445</v>
      </c>
      <c r="AV238" s="29">
        <v>4.7148394416027619</v>
      </c>
      <c r="AW238" s="29">
        <v>4.7096846159376247</v>
      </c>
      <c r="AX238" s="29">
        <v>4.7034508244742801</v>
      </c>
      <c r="AY238" s="29">
        <v>4.6962851158880818</v>
      </c>
    </row>
    <row r="239" spans="1:51" x14ac:dyDescent="0.2">
      <c r="A239" s="125">
        <v>39840</v>
      </c>
      <c r="B239" s="29">
        <v>0.91958678130523908</v>
      </c>
      <c r="C239" s="29">
        <v>0.8960446267006742</v>
      </c>
      <c r="D239" s="29">
        <v>1.1148425276940992</v>
      </c>
      <c r="E239" s="29">
        <v>1.4189842117189453</v>
      </c>
      <c r="F239" s="29">
        <v>1.7270286670319757</v>
      </c>
      <c r="G239" s="29">
        <v>2.0118229589566918</v>
      </c>
      <c r="H239" s="29">
        <v>2.2680417619982864</v>
      </c>
      <c r="I239" s="29">
        <v>2.4977026370817175</v>
      </c>
      <c r="J239" s="29">
        <v>2.7044230082329612</v>
      </c>
      <c r="K239" s="29">
        <v>2.8915387327295901</v>
      </c>
      <c r="L239" s="29">
        <v>3.0615474561192149</v>
      </c>
      <c r="M239" s="29">
        <v>3.2162202838467491</v>
      </c>
      <c r="N239" s="29">
        <v>3.3568778567852444</v>
      </c>
      <c r="O239" s="29">
        <v>3.4846079022480785</v>
      </c>
      <c r="P239" s="29">
        <v>3.600420897041722</v>
      </c>
      <c r="Q239" s="29">
        <v>3.7053653378183982</v>
      </c>
      <c r="R239" s="29">
        <v>3.8005235452775072</v>
      </c>
      <c r="S239" s="29">
        <v>3.8870186394078043</v>
      </c>
      <c r="T239" s="29">
        <v>3.9659864801195845</v>
      </c>
      <c r="U239" s="29">
        <v>4.0385141214032716</v>
      </c>
      <c r="V239" s="29">
        <v>4.1055673145096154</v>
      </c>
      <c r="W239" s="29">
        <v>4.1679755110177537</v>
      </c>
      <c r="X239" s="29">
        <v>4.2264085609498601</v>
      </c>
      <c r="Y239" s="29">
        <v>4.2813966539366417</v>
      </c>
      <c r="Z239" s="29">
        <v>4.3333331609338055</v>
      </c>
      <c r="AA239" s="29">
        <v>4.3824483246859183</v>
      </c>
      <c r="AB239" s="29">
        <v>4.4288759862971068</v>
      </c>
      <c r="AC239" s="29">
        <v>4.4727034090710704</v>
      </c>
      <c r="AD239" s="29">
        <v>4.513980824159213</v>
      </c>
      <c r="AE239" s="29">
        <v>4.5527276025860202</v>
      </c>
      <c r="AF239" s="29">
        <v>4.5889372326888935</v>
      </c>
      <c r="AG239" s="29">
        <v>4.622581364288</v>
      </c>
      <c r="AH239" s="29">
        <v>4.6536132463576054</v>
      </c>
      <c r="AI239" s="29">
        <v>4.6819797867423025</v>
      </c>
      <c r="AJ239" s="29">
        <v>4.7076497812578353</v>
      </c>
      <c r="AK239" s="29">
        <v>4.7306195954473331</v>
      </c>
      <c r="AL239" s="29">
        <v>4.750909548855601</v>
      </c>
      <c r="AM239" s="29">
        <v>4.7685607633321636</v>
      </c>
      <c r="AN239" s="29">
        <v>4.7836328923370921</v>
      </c>
      <c r="AO239" s="29">
        <v>4.7962045286860624</v>
      </c>
      <c r="AP239" s="29">
        <v>4.8063726559693141</v>
      </c>
      <c r="AQ239" s="29">
        <v>4.8142497366883061</v>
      </c>
      <c r="AR239" s="29">
        <v>4.8199613297865929</v>
      </c>
      <c r="AS239" s="29">
        <v>4.8236445695723527</v>
      </c>
      <c r="AT239" s="29">
        <v>4.8254467484825216</v>
      </c>
      <c r="AU239" s="29">
        <v>4.8255232244536845</v>
      </c>
      <c r="AV239" s="29">
        <v>4.8240358283450924</v>
      </c>
      <c r="AW239" s="29">
        <v>4.8211510152155652</v>
      </c>
      <c r="AX239" s="29">
        <v>4.8170308600841123</v>
      </c>
      <c r="AY239" s="29">
        <v>4.8118271488167483</v>
      </c>
    </row>
    <row r="240" spans="1:51" x14ac:dyDescent="0.2">
      <c r="A240" s="125">
        <v>39839</v>
      </c>
      <c r="B240" s="29">
        <v>0.89046799682324929</v>
      </c>
      <c r="C240" s="29">
        <v>0.85549866492843252</v>
      </c>
      <c r="D240" s="29">
        <v>1.0771830116292207</v>
      </c>
      <c r="E240" s="29">
        <v>1.3868784095971058</v>
      </c>
      <c r="F240" s="29">
        <v>1.7009832396546574</v>
      </c>
      <c r="G240" s="29">
        <v>1.9920144410246747</v>
      </c>
      <c r="H240" s="29">
        <v>2.2544957119877096</v>
      </c>
      <c r="I240" s="29">
        <v>2.4902755365090852</v>
      </c>
      <c r="J240" s="29">
        <v>2.7028191823777954</v>
      </c>
      <c r="K240" s="29">
        <v>2.895344260626993</v>
      </c>
      <c r="L240" s="29">
        <v>3.070271123224404</v>
      </c>
      <c r="M240" s="29">
        <v>3.2293318427080124</v>
      </c>
      <c r="N240" s="29">
        <v>3.373840118400091</v>
      </c>
      <c r="O240" s="29">
        <v>3.5049089417722379</v>
      </c>
      <c r="P240" s="29">
        <v>3.6235973702308915</v>
      </c>
      <c r="Q240" s="29">
        <v>3.7310198166752508</v>
      </c>
      <c r="R240" s="29">
        <v>3.828335753152758</v>
      </c>
      <c r="S240" s="29">
        <v>3.9167496257611774</v>
      </c>
      <c r="T240" s="29">
        <v>3.9974784302665594</v>
      </c>
      <c r="U240" s="29">
        <v>4.0716858570200856</v>
      </c>
      <c r="V240" s="29">
        <v>4.1404059404007034</v>
      </c>
      <c r="W240" s="29">
        <v>4.2045265326950876</v>
      </c>
      <c r="X240" s="29">
        <v>4.2647627506894557</v>
      </c>
      <c r="Y240" s="29">
        <v>4.3216781218288078</v>
      </c>
      <c r="Z240" s="29">
        <v>4.3756872703403715</v>
      </c>
      <c r="AA240" s="29">
        <v>4.4270256961688803</v>
      </c>
      <c r="AB240" s="29">
        <v>4.4758231322861111</v>
      </c>
      <c r="AC240" s="29">
        <v>4.5221590429984104</v>
      </c>
      <c r="AD240" s="29">
        <v>4.5660730247746191</v>
      </c>
      <c r="AE240" s="29">
        <v>4.6075714508856525</v>
      </c>
      <c r="AF240" s="29">
        <v>4.6466328299848083</v>
      </c>
      <c r="AG240" s="29">
        <v>4.6832121599542775</v>
      </c>
      <c r="AH240" s="29">
        <v>4.7172446242690631</v>
      </c>
      <c r="AI240" s="29">
        <v>4.7486585567246404</v>
      </c>
      <c r="AJ240" s="29">
        <v>4.7774061576489135</v>
      </c>
      <c r="AK240" s="29">
        <v>4.803469793800982</v>
      </c>
      <c r="AL240" s="29">
        <v>4.826858046858165</v>
      </c>
      <c r="AM240" s="29">
        <v>4.8476022641866283</v>
      </c>
      <c r="AN240" s="29">
        <v>4.8657539540952843</v>
      </c>
      <c r="AO240" s="29">
        <v>4.8813844559755477</v>
      </c>
      <c r="AP240" s="29">
        <v>4.8945839597196352</v>
      </c>
      <c r="AQ240" s="29">
        <v>4.9054586999924013</v>
      </c>
      <c r="AR240" s="29">
        <v>4.9141286284846375</v>
      </c>
      <c r="AS240" s="29">
        <v>4.920725828634402</v>
      </c>
      <c r="AT240" s="29">
        <v>4.9253930126909919</v>
      </c>
      <c r="AU240" s="29">
        <v>4.9282811801930686</v>
      </c>
      <c r="AV240" s="29">
        <v>4.9295478443055414</v>
      </c>
      <c r="AW240" s="29">
        <v>4.9293552177074496</v>
      </c>
      <c r="AX240" s="29">
        <v>4.9278614500549738</v>
      </c>
      <c r="AY240" s="29">
        <v>4.9252147983792991</v>
      </c>
    </row>
    <row r="241" spans="1:51" x14ac:dyDescent="0.2">
      <c r="A241" s="125">
        <v>39836</v>
      </c>
      <c r="B241" s="29">
        <v>0.8990688726816517</v>
      </c>
      <c r="C241" s="29">
        <v>0.86409762315440153</v>
      </c>
      <c r="D241" s="29">
        <v>1.0886834235425591</v>
      </c>
      <c r="E241" s="29">
        <v>1.39936861893124</v>
      </c>
      <c r="F241" s="29">
        <v>1.7130383219114218</v>
      </c>
      <c r="G241" s="29">
        <v>2.0029237366323698</v>
      </c>
      <c r="H241" s="29">
        <v>2.2638828594914986</v>
      </c>
      <c r="I241" s="29">
        <v>2.4978991204705077</v>
      </c>
      <c r="J241" s="29">
        <v>2.70851497849918</v>
      </c>
      <c r="K241" s="29">
        <v>2.899019615843927</v>
      </c>
      <c r="L241" s="29">
        <v>3.0719169142823533</v>
      </c>
      <c r="M241" s="29">
        <v>3.2290284681144636</v>
      </c>
      <c r="N241" s="29">
        <v>3.3717562688856555</v>
      </c>
      <c r="O241" s="29">
        <v>3.501293757583916</v>
      </c>
      <c r="P241" s="29">
        <v>3.6187682724234151</v>
      </c>
      <c r="Q241" s="29">
        <v>3.7253456078103326</v>
      </c>
      <c r="R241" s="29">
        <v>3.8222211029682862</v>
      </c>
      <c r="S241" s="29">
        <v>3.9106186477323783</v>
      </c>
      <c r="T241" s="29">
        <v>3.991760592933626</v>
      </c>
      <c r="U241" s="29">
        <v>4.0668040802736645</v>
      </c>
      <c r="V241" s="29">
        <v>4.1367659548583644</v>
      </c>
      <c r="W241" s="29">
        <v>4.202508339849155</v>
      </c>
      <c r="X241" s="29">
        <v>4.2647138940446654</v>
      </c>
      <c r="Y241" s="29">
        <v>4.3239081388042555</v>
      </c>
      <c r="Z241" s="29">
        <v>4.3804614197445977</v>
      </c>
      <c r="AA241" s="29">
        <v>4.4345556726898652</v>
      </c>
      <c r="AB241" s="29">
        <v>4.4862663625824082</v>
      </c>
      <c r="AC241" s="29">
        <v>4.5356239849700328</v>
      </c>
      <c r="AD241" s="29">
        <v>4.582623869626409</v>
      </c>
      <c r="AE241" s="29">
        <v>4.6272320415134383</v>
      </c>
      <c r="AF241" s="29">
        <v>4.6693899473637881</v>
      </c>
      <c r="AG241" s="29">
        <v>4.7090182960292175</v>
      </c>
      <c r="AH241" s="29">
        <v>4.7460203439999162</v>
      </c>
      <c r="AI241" s="29">
        <v>4.7802955563283858</v>
      </c>
      <c r="AJ241" s="29">
        <v>4.8117733969909713</v>
      </c>
      <c r="AK241" s="29">
        <v>4.8404200504194819</v>
      </c>
      <c r="AL241" s="29">
        <v>4.866233605327503</v>
      </c>
      <c r="AM241" s="29">
        <v>4.8892398568264239</v>
      </c>
      <c r="AN241" s="29">
        <v>4.909488921531576</v>
      </c>
      <c r="AO241" s="29">
        <v>4.9270533813472328</v>
      </c>
      <c r="AP241" s="29">
        <v>4.9420262892492834</v>
      </c>
      <c r="AQ241" s="29">
        <v>4.9545181198087773</v>
      </c>
      <c r="AR241" s="29">
        <v>4.964654266062384</v>
      </c>
      <c r="AS241" s="29">
        <v>4.9725733163346684</v>
      </c>
      <c r="AT241" s="29">
        <v>4.9784253805757421</v>
      </c>
      <c r="AU241" s="29">
        <v>4.982369225428811</v>
      </c>
      <c r="AV241" s="29">
        <v>4.9845701260971582</v>
      </c>
      <c r="AW241" s="29">
        <v>4.9851980253385966</v>
      </c>
      <c r="AX241" s="29">
        <v>4.9844186065665452</v>
      </c>
      <c r="AY241" s="29">
        <v>4.9823872809686263</v>
      </c>
    </row>
    <row r="242" spans="1:51" x14ac:dyDescent="0.2">
      <c r="A242" s="125">
        <v>39835</v>
      </c>
      <c r="B242" s="29">
        <v>0.89215927652209426</v>
      </c>
      <c r="C242" s="29">
        <v>0.84901770966630918</v>
      </c>
      <c r="D242" s="29">
        <v>1.0713188840582208</v>
      </c>
      <c r="E242" s="29">
        <v>1.3795132577076283</v>
      </c>
      <c r="F242" s="29">
        <v>1.688348935750243</v>
      </c>
      <c r="G242" s="29">
        <v>1.970603575821924</v>
      </c>
      <c r="H242" s="29">
        <v>2.2214481807608637</v>
      </c>
      <c r="I242" s="29">
        <v>2.4433912683556827</v>
      </c>
      <c r="J242" s="29">
        <v>2.640550098171413</v>
      </c>
      <c r="K242" s="29">
        <v>2.816792714367844</v>
      </c>
      <c r="L242" s="29">
        <v>2.9751845401158592</v>
      </c>
      <c r="M242" s="29">
        <v>3.1180561292350699</v>
      </c>
      <c r="N242" s="29">
        <v>3.2472492617611239</v>
      </c>
      <c r="O242" s="29">
        <v>3.3643023903360443</v>
      </c>
      <c r="P242" s="29">
        <v>3.4705938746563878</v>
      </c>
      <c r="Q242" s="29">
        <v>3.5674375486628955</v>
      </c>
      <c r="R242" s="29">
        <v>3.6560883464070062</v>
      </c>
      <c r="S242" s="29">
        <v>3.7377501384976526</v>
      </c>
      <c r="T242" s="29">
        <v>3.8135628455680792</v>
      </c>
      <c r="U242" s="29">
        <v>3.88455772030047</v>
      </c>
      <c r="V242" s="29">
        <v>3.9515997078786786</v>
      </c>
      <c r="W242" s="29">
        <v>4.0153870899284483</v>
      </c>
      <c r="X242" s="29">
        <v>4.076444348533756</v>
      </c>
      <c r="Y242" s="29">
        <v>4.1351467182292838</v>
      </c>
      <c r="Z242" s="29">
        <v>4.1917238668282604</v>
      </c>
      <c r="AA242" s="29">
        <v>4.2462307403963049</v>
      </c>
      <c r="AB242" s="29">
        <v>4.2986320014683708</v>
      </c>
      <c r="AC242" s="29">
        <v>4.3488649562730881</v>
      </c>
      <c r="AD242" s="29">
        <v>4.3968466594336855</v>
      </c>
      <c r="AE242" s="29">
        <v>4.4424772892355593</v>
      </c>
      <c r="AF242" s="29">
        <v>4.4856428696162451</v>
      </c>
      <c r="AG242" s="29">
        <v>4.5262174817822736</v>
      </c>
      <c r="AH242" s="29">
        <v>4.5640652073410397</v>
      </c>
      <c r="AI242" s="29">
        <v>4.5990530001792047</v>
      </c>
      <c r="AJ242" s="29">
        <v>4.6310857892634614</v>
      </c>
      <c r="AK242" s="29">
        <v>4.6601132865380945</v>
      </c>
      <c r="AL242" s="29">
        <v>4.6861241126341868</v>
      </c>
      <c r="AM242" s="29">
        <v>4.7091406773148323</v>
      </c>
      <c r="AN242" s="29">
        <v>4.7292148965142076</v>
      </c>
      <c r="AO242" s="29">
        <v>4.7464248666990496</v>
      </c>
      <c r="AP242" s="29">
        <v>4.7608718309692266</v>
      </c>
      <c r="AQ242" s="29">
        <v>4.7726766256669775</v>
      </c>
      <c r="AR242" s="29">
        <v>4.7819767916094005</v>
      </c>
      <c r="AS242" s="29">
        <v>4.788924638255482</v>
      </c>
      <c r="AT242" s="29">
        <v>4.7936853753941353</v>
      </c>
      <c r="AU242" s="29">
        <v>4.7964338622647658</v>
      </c>
      <c r="AV242" s="29">
        <v>4.7973521227165339</v>
      </c>
      <c r="AW242" s="29">
        <v>4.7966273785973064</v>
      </c>
      <c r="AX242" s="29">
        <v>4.7944423681224757</v>
      </c>
      <c r="AY242" s="29">
        <v>4.7909685663516512</v>
      </c>
    </row>
    <row r="243" spans="1:51" x14ac:dyDescent="0.2">
      <c r="A243" s="125">
        <v>39834</v>
      </c>
      <c r="B243" s="29">
        <v>0.87579003487621887</v>
      </c>
      <c r="C243" s="29">
        <v>0.82641777062823363</v>
      </c>
      <c r="D243" s="29">
        <v>1.0493110326381463</v>
      </c>
      <c r="E243" s="29">
        <v>1.3592116952066531</v>
      </c>
      <c r="F243" s="29">
        <v>1.668859467517293</v>
      </c>
      <c r="G243" s="29">
        <v>1.9505072908102707</v>
      </c>
      <c r="H243" s="29">
        <v>2.1993562190580485</v>
      </c>
      <c r="I243" s="29">
        <v>2.4181102224269271</v>
      </c>
      <c r="J243" s="29">
        <v>2.6111452863795734</v>
      </c>
      <c r="K243" s="29">
        <v>2.7826215245378298</v>
      </c>
      <c r="L243" s="29">
        <v>2.9359052489643336</v>
      </c>
      <c r="M243" s="29">
        <v>3.073596035991697</v>
      </c>
      <c r="N243" s="29">
        <v>3.1977606341980396</v>
      </c>
      <c r="O243" s="29">
        <v>3.3101052960152848</v>
      </c>
      <c r="P243" s="29">
        <v>3.4121280551922606</v>
      </c>
      <c r="Q243" s="29">
        <v>3.505215821048413</v>
      </c>
      <c r="R243" s="29">
        <v>3.5906541974218635</v>
      </c>
      <c r="S243" s="29">
        <v>3.6696409326685964</v>
      </c>
      <c r="T243" s="29">
        <v>3.7432813334502075</v>
      </c>
      <c r="U243" s="29">
        <v>3.812552637511434</v>
      </c>
      <c r="V243" s="29">
        <v>3.8782553307885865</v>
      </c>
      <c r="W243" s="29">
        <v>3.9410192899127638</v>
      </c>
      <c r="X243" s="29">
        <v>4.0013049233679894</v>
      </c>
      <c r="Y243" s="29">
        <v>4.0594286654510636</v>
      </c>
      <c r="Z243" s="29">
        <v>4.1155675573060941</v>
      </c>
      <c r="AA243" s="29">
        <v>4.1697330212955617</v>
      </c>
      <c r="AB243" s="29">
        <v>4.2218545766008635</v>
      </c>
      <c r="AC243" s="29">
        <v>4.2718418278549892</v>
      </c>
      <c r="AD243" s="29">
        <v>4.3195903598777354</v>
      </c>
      <c r="AE243" s="29">
        <v>4.3649840743112396</v>
      </c>
      <c r="AF243" s="29">
        <v>4.4078970740034711</v>
      </c>
      <c r="AG243" s="29">
        <v>4.4481951940698226</v>
      </c>
      <c r="AH243" s="29">
        <v>4.485737381536147</v>
      </c>
      <c r="AI243" s="29">
        <v>4.5203879100747866</v>
      </c>
      <c r="AJ243" s="29">
        <v>4.5520509640598119</v>
      </c>
      <c r="AK243" s="29">
        <v>4.5806772739360451</v>
      </c>
      <c r="AL243" s="29">
        <v>4.6062580104459698</v>
      </c>
      <c r="AM243" s="29">
        <v>4.628819463533989</v>
      </c>
      <c r="AN243" s="29">
        <v>4.6484185156351421</v>
      </c>
      <c r="AO243" s="29">
        <v>4.6651386353469677</v>
      </c>
      <c r="AP243" s="29">
        <v>4.6790863752959275</v>
      </c>
      <c r="AQ243" s="29">
        <v>4.6903876469723302</v>
      </c>
      <c r="AR243" s="29">
        <v>4.6991847339053106</v>
      </c>
      <c r="AS243" s="29">
        <v>4.7056343850970173</v>
      </c>
      <c r="AT243" s="29">
        <v>4.7099059619548731</v>
      </c>
      <c r="AU243" s="29">
        <v>4.7121780381452369</v>
      </c>
      <c r="AV243" s="29">
        <v>4.71263579955232</v>
      </c>
      <c r="AW243" s="29">
        <v>4.711469136593883</v>
      </c>
      <c r="AX243" s="29">
        <v>4.7088629879123873</v>
      </c>
      <c r="AY243" s="29">
        <v>4.7049905005178223</v>
      </c>
    </row>
    <row r="244" spans="1:51" x14ac:dyDescent="0.2">
      <c r="A244" s="125">
        <v>39833</v>
      </c>
      <c r="B244" s="29">
        <v>0.98872019829741831</v>
      </c>
      <c r="C244" s="29">
        <v>0.94544128729445731</v>
      </c>
      <c r="D244" s="29">
        <v>1.1652446434711403</v>
      </c>
      <c r="E244" s="29">
        <v>1.4690575644544839</v>
      </c>
      <c r="F244" s="29">
        <v>1.7725430504287349</v>
      </c>
      <c r="G244" s="29">
        <v>2.0488164569727512</v>
      </c>
      <c r="H244" s="29">
        <v>2.2932662443964227</v>
      </c>
      <c r="I244" s="29">
        <v>2.5085062793307986</v>
      </c>
      <c r="J244" s="29">
        <v>2.6987435218412283</v>
      </c>
      <c r="K244" s="29">
        <v>2.8679541138520817</v>
      </c>
      <c r="L244" s="29">
        <v>3.019333651585697</v>
      </c>
      <c r="M244" s="29">
        <v>3.155335511887571</v>
      </c>
      <c r="N244" s="29">
        <v>3.2779036195465179</v>
      </c>
      <c r="O244" s="29">
        <v>3.3886461080472468</v>
      </c>
      <c r="P244" s="29">
        <v>3.4889838504334665</v>
      </c>
      <c r="Q244" s="29">
        <v>3.5802462630213161</v>
      </c>
      <c r="R244" s="29">
        <v>3.6636770609801372</v>
      </c>
      <c r="S244" s="29">
        <v>3.7404459032100812</v>
      </c>
      <c r="T244" s="29">
        <v>3.8116419537668573</v>
      </c>
      <c r="U244" s="29">
        <v>3.8782372308829212</v>
      </c>
      <c r="V244" s="29">
        <v>3.9410368051373363</v>
      </c>
      <c r="W244" s="29">
        <v>4.000682907220793</v>
      </c>
      <c r="X244" s="29">
        <v>4.0576541406197659</v>
      </c>
      <c r="Y244" s="29">
        <v>4.1122896142763361</v>
      </c>
      <c r="Z244" s="29">
        <v>4.1647944597813886</v>
      </c>
      <c r="AA244" s="29">
        <v>4.2152155651393803</v>
      </c>
      <c r="AB244" s="29">
        <v>4.2635185266206648</v>
      </c>
      <c r="AC244" s="29">
        <v>4.3096458253912155</v>
      </c>
      <c r="AD244" s="29">
        <v>4.3535231241414154</v>
      </c>
      <c r="AE244" s="29">
        <v>4.3950620701653378</v>
      </c>
      <c r="AF244" s="29">
        <v>4.434162555908526</v>
      </c>
      <c r="AG244" s="29">
        <v>4.4707145556630854</v>
      </c>
      <c r="AH244" s="29">
        <v>4.5045997408578931</v>
      </c>
      <c r="AI244" s="29">
        <v>4.5357029744173101</v>
      </c>
      <c r="AJ244" s="29">
        <v>4.5639446924862792</v>
      </c>
      <c r="AK244" s="29">
        <v>4.5892874224891917</v>
      </c>
      <c r="AL244" s="29">
        <v>4.6117302735983987</v>
      </c>
      <c r="AM244" s="29">
        <v>4.6313041233559682</v>
      </c>
      <c r="AN244" s="29">
        <v>4.6480676144623256</v>
      </c>
      <c r="AO244" s="29">
        <v>4.6621042155467682</v>
      </c>
      <c r="AP244" s="29">
        <v>4.6735194511516989</v>
      </c>
      <c r="AQ244" s="29">
        <v>4.6824371924385639</v>
      </c>
      <c r="AR244" s="29">
        <v>4.6889966722331176</v>
      </c>
      <c r="AS244" s="29">
        <v>4.6933506850881379</v>
      </c>
      <c r="AT244" s="29">
        <v>4.6956638704004305</v>
      </c>
      <c r="AU244" s="29">
        <v>4.6961096643652436</v>
      </c>
      <c r="AV244" s="29">
        <v>4.6948679416843211</v>
      </c>
      <c r="AW244" s="29">
        <v>4.692123170614745</v>
      </c>
      <c r="AX244" s="29">
        <v>4.6880549040475836</v>
      </c>
      <c r="AY244" s="29">
        <v>4.682830957653505</v>
      </c>
    </row>
    <row r="245" spans="1:51" x14ac:dyDescent="0.2">
      <c r="A245" s="125">
        <v>39832</v>
      </c>
      <c r="B245" s="29">
        <v>1.0123828276670885</v>
      </c>
      <c r="C245" s="29">
        <v>0.9913021911441382</v>
      </c>
      <c r="D245" s="29">
        <v>1.2199507791535296</v>
      </c>
      <c r="E245" s="29">
        <v>1.5227854297580143</v>
      </c>
      <c r="F245" s="29">
        <v>1.8198007578041295</v>
      </c>
      <c r="G245" s="29">
        <v>2.0867455778763735</v>
      </c>
      <c r="H245" s="29">
        <v>2.3203796043036706</v>
      </c>
      <c r="I245" s="29">
        <v>2.5240642574436105</v>
      </c>
      <c r="J245" s="29">
        <v>2.7024634845608557</v>
      </c>
      <c r="K245" s="29">
        <v>2.8598725342653557</v>
      </c>
      <c r="L245" s="29">
        <v>2.999738925567343</v>
      </c>
      <c r="M245" s="29">
        <v>3.1247312815617043</v>
      </c>
      <c r="N245" s="29">
        <v>3.2369783670227008</v>
      </c>
      <c r="O245" s="29">
        <v>3.3382367202716945</v>
      </c>
      <c r="P245" s="29">
        <v>3.4300395389436757</v>
      </c>
      <c r="Q245" s="29">
        <v>3.5137812693502668</v>
      </c>
      <c r="R245" s="29">
        <v>3.5907230609331613</v>
      </c>
      <c r="S245" s="29">
        <v>3.6620052690688758</v>
      </c>
      <c r="T245" s="29">
        <v>3.7286490564893993</v>
      </c>
      <c r="U245" s="29">
        <v>3.7915308545414015</v>
      </c>
      <c r="V245" s="29">
        <v>3.8513457670391409</v>
      </c>
      <c r="W245" s="29">
        <v>3.9086212532027158</v>
      </c>
      <c r="X245" s="29">
        <v>3.9637288407531281</v>
      </c>
      <c r="Y245" s="29">
        <v>4.0169096719536883</v>
      </c>
      <c r="Z245" s="29">
        <v>4.0682812084704425</v>
      </c>
      <c r="AA245" s="29">
        <v>4.1178180413226251</v>
      </c>
      <c r="AB245" s="29">
        <v>4.1654269406359345</v>
      </c>
      <c r="AC245" s="29">
        <v>4.2110024855150012</v>
      </c>
      <c r="AD245" s="29">
        <v>4.2544315113067164</v>
      </c>
      <c r="AE245" s="29">
        <v>4.2955944002265207</v>
      </c>
      <c r="AF245" s="29">
        <v>4.3343661221860597</v>
      </c>
      <c r="AG245" s="29">
        <v>4.3706170804656521</v>
      </c>
      <c r="AH245" s="29">
        <v>4.4042139100113094</v>
      </c>
      <c r="AI245" s="29">
        <v>4.4350300837817365</v>
      </c>
      <c r="AJ245" s="29">
        <v>4.4629774858464311</v>
      </c>
      <c r="AK245" s="29">
        <v>4.4880125794225556</v>
      </c>
      <c r="AL245" s="29">
        <v>4.5101305670726832</v>
      </c>
      <c r="AM245" s="29">
        <v>4.529360293426862</v>
      </c>
      <c r="AN245" s="29">
        <v>4.5457599689628756</v>
      </c>
      <c r="AO245" s="29">
        <v>4.5594137847832146</v>
      </c>
      <c r="AP245" s="29">
        <v>4.5704288107513742</v>
      </c>
      <c r="AQ245" s="29">
        <v>4.578931086031572</v>
      </c>
      <c r="AR245" s="29">
        <v>4.5850624804702846</v>
      </c>
      <c r="AS245" s="29">
        <v>4.5889788351473833</v>
      </c>
      <c r="AT245" s="29">
        <v>4.5908482004588826</v>
      </c>
      <c r="AU245" s="29">
        <v>4.5908477253127433</v>
      </c>
      <c r="AV245" s="29">
        <v>4.5891612306784575</v>
      </c>
      <c r="AW245" s="29">
        <v>4.585977325750215</v>
      </c>
      <c r="AX245" s="29">
        <v>4.5814796514497775</v>
      </c>
      <c r="AY245" s="29">
        <v>4.5758397892580307</v>
      </c>
    </row>
    <row r="246" spans="1:51" x14ac:dyDescent="0.2">
      <c r="A246" s="125">
        <v>39829</v>
      </c>
      <c r="B246" s="29">
        <v>0.99906283413620534</v>
      </c>
      <c r="C246" s="29">
        <v>0.98480103104753336</v>
      </c>
      <c r="D246" s="29">
        <v>1.2158481646156269</v>
      </c>
      <c r="E246" s="29">
        <v>1.5133045410414869</v>
      </c>
      <c r="F246" s="29">
        <v>1.8009960861348155</v>
      </c>
      <c r="G246" s="29">
        <v>2.0568255872502217</v>
      </c>
      <c r="H246" s="29">
        <v>2.2786809452213133</v>
      </c>
      <c r="I246" s="29">
        <v>2.4705680372731251</v>
      </c>
      <c r="J246" s="29">
        <v>2.6375477963292417</v>
      </c>
      <c r="K246" s="29">
        <v>2.7841891001006354</v>
      </c>
      <c r="L246" s="29">
        <v>2.9141406729357082</v>
      </c>
      <c r="M246" s="29">
        <v>3.0302086954231231</v>
      </c>
      <c r="N246" s="29">
        <v>3.1346052669509916</v>
      </c>
      <c r="O246" s="29">
        <v>3.2291164246258077</v>
      </c>
      <c r="P246" s="29">
        <v>3.3152617849255122</v>
      </c>
      <c r="Q246" s="29">
        <v>3.3943853146465126</v>
      </c>
      <c r="R246" s="29">
        <v>3.4676684227118684</v>
      </c>
      <c r="S246" s="29">
        <v>3.5361500708988638</v>
      </c>
      <c r="T246" s="29">
        <v>3.6007354624567181</v>
      </c>
      <c r="U246" s="29">
        <v>3.6621781407666729</v>
      </c>
      <c r="V246" s="29">
        <v>3.7210507404588768</v>
      </c>
      <c r="W246" s="29">
        <v>3.7777636575971787</v>
      </c>
      <c r="X246" s="29">
        <v>3.8325849723732746</v>
      </c>
      <c r="Y246" s="29">
        <v>3.8856656761336996</v>
      </c>
      <c r="Z246" s="29">
        <v>3.9370460138931254</v>
      </c>
      <c r="AA246" s="29">
        <v>3.9866391275716606</v>
      </c>
      <c r="AB246" s="29">
        <v>4.0343037518377756</v>
      </c>
      <c r="AC246" s="29">
        <v>4.0798973583346827</v>
      </c>
      <c r="AD246" s="29">
        <v>4.1232787561317021</v>
      </c>
      <c r="AE246" s="29">
        <v>4.1643078688198925</v>
      </c>
      <c r="AF246" s="29">
        <v>4.2028455547505041</v>
      </c>
      <c r="AG246" s="29">
        <v>4.2387534609786783</v>
      </c>
      <c r="AH246" s="29">
        <v>4.2718940042961577</v>
      </c>
      <c r="AI246" s="29">
        <v>4.3021400956862923</v>
      </c>
      <c r="AJ246" s="29">
        <v>4.3294059129287135</v>
      </c>
      <c r="AK246" s="29">
        <v>4.3536527185838736</v>
      </c>
      <c r="AL246" s="29">
        <v>4.3748826876903184</v>
      </c>
      <c r="AM246" s="29">
        <v>4.3931335245446892</v>
      </c>
      <c r="AN246" s="29">
        <v>4.4084739157964785</v>
      </c>
      <c r="AO246" s="29">
        <v>4.4209997215455825</v>
      </c>
      <c r="AP246" s="29">
        <v>4.4308305061341748</v>
      </c>
      <c r="AQ246" s="29">
        <v>4.4381050605621706</v>
      </c>
      <c r="AR246" s="29">
        <v>4.4429778610367396</v>
      </c>
      <c r="AS246" s="29">
        <v>4.4456172004020456</v>
      </c>
      <c r="AT246" s="29">
        <v>4.4462034168070987</v>
      </c>
      <c r="AU246" s="29">
        <v>4.4449255433434587</v>
      </c>
      <c r="AV246" s="29">
        <v>4.4419786939577142</v>
      </c>
      <c r="AW246" s="29">
        <v>4.4375621968520393</v>
      </c>
      <c r="AX246" s="29">
        <v>4.431869525790809</v>
      </c>
      <c r="AY246" s="29">
        <v>4.4250808988512143</v>
      </c>
    </row>
    <row r="247" spans="1:51" x14ac:dyDescent="0.2">
      <c r="A247" s="125">
        <v>39828</v>
      </c>
      <c r="B247" s="29">
        <v>0.98349835000743713</v>
      </c>
      <c r="C247" s="29">
        <v>0.94433420471143303</v>
      </c>
      <c r="D247" s="29">
        <v>1.1584896673005394</v>
      </c>
      <c r="E247" s="29">
        <v>1.4442654005762494</v>
      </c>
      <c r="F247" s="29">
        <v>1.7228797792628536</v>
      </c>
      <c r="G247" s="29">
        <v>1.9705700932061108</v>
      </c>
      <c r="H247" s="29">
        <v>2.1844810358458688</v>
      </c>
      <c r="I247" s="29">
        <v>2.3684390257188346</v>
      </c>
      <c r="J247" s="29">
        <v>2.5275655082777471</v>
      </c>
      <c r="K247" s="29">
        <v>2.6665876646346089</v>
      </c>
      <c r="L247" s="29">
        <v>2.7893432699553999</v>
      </c>
      <c r="M247" s="29">
        <v>2.8988079427991518</v>
      </c>
      <c r="N247" s="29">
        <v>2.9973268585056294</v>
      </c>
      <c r="O247" s="29">
        <v>3.0867646345644881</v>
      </c>
      <c r="P247" s="29">
        <v>3.16866941899579</v>
      </c>
      <c r="Q247" s="29">
        <v>3.2443671040938646</v>
      </c>
      <c r="R247" s="29">
        <v>3.314983488066749</v>
      </c>
      <c r="S247" s="29">
        <v>3.3814733234096184</v>
      </c>
      <c r="T247" s="29">
        <v>3.4446378518413248</v>
      </c>
      <c r="U247" s="29">
        <v>3.5051165735315251</v>
      </c>
      <c r="V247" s="29">
        <v>3.5633670990746857</v>
      </c>
      <c r="W247" s="29">
        <v>3.6196898505835198</v>
      </c>
      <c r="X247" s="29">
        <v>3.6742584277686094</v>
      </c>
      <c r="Y247" s="29">
        <v>3.7271448014025075</v>
      </c>
      <c r="Z247" s="29">
        <v>3.7783267663264142</v>
      </c>
      <c r="AA247" s="29">
        <v>3.8276772769425449</v>
      </c>
      <c r="AB247" s="29">
        <v>3.8750296675256153</v>
      </c>
      <c r="AC247" s="29">
        <v>3.9202255135665141</v>
      </c>
      <c r="AD247" s="29">
        <v>3.9631155717340052</v>
      </c>
      <c r="AE247" s="29">
        <v>4.0035582496784095</v>
      </c>
      <c r="AF247" s="29">
        <v>4.0414183720023313</v>
      </c>
      <c r="AG247" s="29">
        <v>4.0765661776118565</v>
      </c>
      <c r="AH247" s="29">
        <v>4.1088765789094595</v>
      </c>
      <c r="AI247" s="29">
        <v>4.1382371461665777</v>
      </c>
      <c r="AJ247" s="29">
        <v>4.1645758811209195</v>
      </c>
      <c r="AK247" s="29">
        <v>4.1878665956428831</v>
      </c>
      <c r="AL247" s="29">
        <v>4.2081229183288684</v>
      </c>
      <c r="AM247" s="29">
        <v>4.2253930554568244</v>
      </c>
      <c r="AN247" s="29">
        <v>4.2397553295064645</v>
      </c>
      <c r="AO247" s="29">
        <v>4.2513141805832744</v>
      </c>
      <c r="AP247" s="29">
        <v>4.2601966116403664</v>
      </c>
      <c r="AQ247" s="29">
        <v>4.2665479317067438</v>
      </c>
      <c r="AR247" s="29">
        <v>4.2705283557270128</v>
      </c>
      <c r="AS247" s="29">
        <v>4.2723112224096242</v>
      </c>
      <c r="AT247" s="29">
        <v>4.2720813406808738</v>
      </c>
      <c r="AU247" s="29">
        <v>4.2700319745964768</v>
      </c>
      <c r="AV247" s="29">
        <v>4.2663624269372393</v>
      </c>
      <c r="AW247" s="29">
        <v>4.261276211500852</v>
      </c>
      <c r="AX247" s="29">
        <v>4.2549707811923696</v>
      </c>
      <c r="AY247" s="29">
        <v>4.2476296802251525</v>
      </c>
    </row>
    <row r="248" spans="1:51" x14ac:dyDescent="0.2">
      <c r="A248" s="125">
        <v>39827</v>
      </c>
      <c r="B248" s="29">
        <v>0.97424532338741177</v>
      </c>
      <c r="C248" s="29">
        <v>0.92929480721011082</v>
      </c>
      <c r="D248" s="29">
        <v>1.149276373175635</v>
      </c>
      <c r="E248" s="29">
        <v>1.4446717083924336</v>
      </c>
      <c r="F248" s="29">
        <v>1.7316658167204266</v>
      </c>
      <c r="G248" s="29">
        <v>1.9850817385056583</v>
      </c>
      <c r="H248" s="29">
        <v>2.2020854644984826</v>
      </c>
      <c r="I248" s="29">
        <v>2.3868619024086803</v>
      </c>
      <c r="J248" s="29">
        <v>2.544947152231626</v>
      </c>
      <c r="K248" s="29">
        <v>2.6815044229353981</v>
      </c>
      <c r="L248" s="29">
        <v>2.8008026829991848</v>
      </c>
      <c r="M248" s="29">
        <v>2.9061970706517339</v>
      </c>
      <c r="N248" s="29">
        <v>3.0003515275852575</v>
      </c>
      <c r="O248" s="29">
        <v>3.0853774577625486</v>
      </c>
      <c r="P248" s="29">
        <v>3.1630080086137657</v>
      </c>
      <c r="Q248" s="29">
        <v>3.2346983530246605</v>
      </c>
      <c r="R248" s="29">
        <v>3.3016575865325719</v>
      </c>
      <c r="S248" s="29">
        <v>3.3648836508353166</v>
      </c>
      <c r="T248" s="29">
        <v>3.4251883823683307</v>
      </c>
      <c r="U248" s="29">
        <v>3.4831970639198198</v>
      </c>
      <c r="V248" s="29">
        <v>3.5393367141824563</v>
      </c>
      <c r="W248" s="29">
        <v>3.5938672505077984</v>
      </c>
      <c r="X248" s="29">
        <v>3.6469197292031241</v>
      </c>
      <c r="Y248" s="29">
        <v>3.6985236167936115</v>
      </c>
      <c r="Z248" s="29">
        <v>3.7486154576391302</v>
      </c>
      <c r="AA248" s="29">
        <v>3.7970309903171238</v>
      </c>
      <c r="AB248" s="29">
        <v>3.8435713191036021</v>
      </c>
      <c r="AC248" s="29">
        <v>3.888051029394922</v>
      </c>
      <c r="AD248" s="29">
        <v>3.9302983333111463</v>
      </c>
      <c r="AE248" s="29">
        <v>3.9701527985754246</v>
      </c>
      <c r="AF248" s="29">
        <v>4.0074635169651094</v>
      </c>
      <c r="AG248" s="29">
        <v>4.0420876161782857</v>
      </c>
      <c r="AH248" s="29">
        <v>4.0738891189029873</v>
      </c>
      <c r="AI248" s="29">
        <v>4.1027465990948579</v>
      </c>
      <c r="AJ248" s="29">
        <v>4.1285810701830741</v>
      </c>
      <c r="AK248" s="29">
        <v>4.1513613685878594</v>
      </c>
      <c r="AL248" s="29">
        <v>4.1710978989794043</v>
      </c>
      <c r="AM248" s="29">
        <v>4.1878371647681938</v>
      </c>
      <c r="AN248" s="29">
        <v>4.2016570687749848</v>
      </c>
      <c r="AO248" s="29">
        <v>4.2126623927215379</v>
      </c>
      <c r="AP248" s="29">
        <v>4.2209808660217467</v>
      </c>
      <c r="AQ248" s="29">
        <v>4.2267589035908548</v>
      </c>
      <c r="AR248" s="29">
        <v>4.230158196298893</v>
      </c>
      <c r="AS248" s="29">
        <v>4.2313538877187478</v>
      </c>
      <c r="AT248" s="29">
        <v>4.2305328878272839</v>
      </c>
      <c r="AU248" s="29">
        <v>4.2278908330083134</v>
      </c>
      <c r="AV248" s="29">
        <v>4.2236296288291904</v>
      </c>
      <c r="AW248" s="29">
        <v>4.2179555981596097</v>
      </c>
      <c r="AX248" s="29">
        <v>4.2110690587314714</v>
      </c>
      <c r="AY248" s="29">
        <v>4.2031562552807014</v>
      </c>
    </row>
    <row r="249" spans="1:51" x14ac:dyDescent="0.2">
      <c r="A249" s="125">
        <v>39826</v>
      </c>
      <c r="B249" s="29">
        <v>0.97228799300500124</v>
      </c>
      <c r="C249" s="29">
        <v>0.93394827287015381</v>
      </c>
      <c r="D249" s="29">
        <v>1.1576270520444771</v>
      </c>
      <c r="E249" s="29">
        <v>1.4554212538252942</v>
      </c>
      <c r="F249" s="29">
        <v>1.7445409708641304</v>
      </c>
      <c r="G249" s="29">
        <v>2.0011032505612745</v>
      </c>
      <c r="H249" s="29">
        <v>2.2228228203958187</v>
      </c>
      <c r="I249" s="29">
        <v>2.4138280155397678</v>
      </c>
      <c r="J249" s="29">
        <v>2.5793049577095073</v>
      </c>
      <c r="K249" s="29">
        <v>2.723957560527559</v>
      </c>
      <c r="L249" s="29">
        <v>2.8515866679997655</v>
      </c>
      <c r="M249" s="29">
        <v>2.9651447545112397</v>
      </c>
      <c r="N249" s="29">
        <v>3.0669728852882394</v>
      </c>
      <c r="O249" s="29">
        <v>3.158956327250293</v>
      </c>
      <c r="P249" s="29">
        <v>3.242685314634834</v>
      </c>
      <c r="Q249" s="29">
        <v>3.3195446047864077</v>
      </c>
      <c r="R249" s="29">
        <v>3.390726268377342</v>
      </c>
      <c r="S249" s="29">
        <v>3.4572524506626272</v>
      </c>
      <c r="T249" s="29">
        <v>3.5199900951947622</v>
      </c>
      <c r="U249" s="29">
        <v>3.5796410766115763</v>
      </c>
      <c r="V249" s="29">
        <v>3.6367214065846687</v>
      </c>
      <c r="W249" s="29">
        <v>3.6915853517723405</v>
      </c>
      <c r="X249" s="29">
        <v>3.7444546118490227</v>
      </c>
      <c r="Y249" s="29">
        <v>3.7954440664005547</v>
      </c>
      <c r="Z249" s="29">
        <v>3.8445704565995182</v>
      </c>
      <c r="AA249" s="29">
        <v>3.8917416432101062</v>
      </c>
      <c r="AB249" s="29">
        <v>3.9368204107617761</v>
      </c>
      <c r="AC249" s="29">
        <v>3.9796730021581554</v>
      </c>
      <c r="AD249" s="29">
        <v>4.0201709510757366</v>
      </c>
      <c r="AE249" s="29">
        <v>4.0581902001683812</v>
      </c>
      <c r="AF249" s="29">
        <v>4.0936103899419498</v>
      </c>
      <c r="AG249" s="29">
        <v>4.126314280964924</v>
      </c>
      <c r="AH249" s="29">
        <v>4.1561873519455688</v>
      </c>
      <c r="AI249" s="29">
        <v>4.1831257193769193</v>
      </c>
      <c r="AJ249" s="29">
        <v>4.2070637519225569</v>
      </c>
      <c r="AK249" s="29">
        <v>4.2279798602873022</v>
      </c>
      <c r="AL249" s="29">
        <v>4.2458907557748828</v>
      </c>
      <c r="AM249" s="29">
        <v>4.2608464107361632</v>
      </c>
      <c r="AN249" s="29">
        <v>4.2729258151568779</v>
      </c>
      <c r="AO249" s="29">
        <v>4.2822335261107671</v>
      </c>
      <c r="AP249" s="29">
        <v>4.2888965283494649</v>
      </c>
      <c r="AQ249" s="29">
        <v>4.2930601251176084</v>
      </c>
      <c r="AR249" s="29">
        <v>4.294884596825324</v>
      </c>
      <c r="AS249" s="29">
        <v>4.2945434121033159</v>
      </c>
      <c r="AT249" s="29">
        <v>4.2922215904871148</v>
      </c>
      <c r="AU249" s="29">
        <v>4.2881128412461278</v>
      </c>
      <c r="AV249" s="29">
        <v>4.282417228172342</v>
      </c>
      <c r="AW249" s="29">
        <v>4.2753393528714456</v>
      </c>
      <c r="AX249" s="29">
        <v>4.2670781089689243</v>
      </c>
      <c r="AY249" s="29">
        <v>4.2578186462493504</v>
      </c>
    </row>
    <row r="250" spans="1:51" x14ac:dyDescent="0.2">
      <c r="A250" s="125">
        <v>39825</v>
      </c>
      <c r="B250" s="29">
        <v>0.96506835477821085</v>
      </c>
      <c r="C250" s="29">
        <v>0.91105418425911577</v>
      </c>
      <c r="D250" s="29">
        <v>1.1199539371820713</v>
      </c>
      <c r="E250" s="29">
        <v>1.4063002851508082</v>
      </c>
      <c r="F250" s="29">
        <v>1.6872725580882524</v>
      </c>
      <c r="G250" s="29">
        <v>1.9379660403186563</v>
      </c>
      <c r="H250" s="29">
        <v>2.1553977066079364</v>
      </c>
      <c r="I250" s="29">
        <v>2.3432892141521506</v>
      </c>
      <c r="J250" s="29">
        <v>2.5065656510865733</v>
      </c>
      <c r="K250" s="29">
        <v>2.649735498587126</v>
      </c>
      <c r="L250" s="29">
        <v>2.7764415164755563</v>
      </c>
      <c r="M250" s="29">
        <v>2.8895075580505787</v>
      </c>
      <c r="N250" s="29">
        <v>2.9911675057268288</v>
      </c>
      <c r="O250" s="29">
        <v>3.0832151954243594</v>
      </c>
      <c r="P250" s="29">
        <v>3.1671593041139681</v>
      </c>
      <c r="Q250" s="29">
        <v>3.2443094609507463</v>
      </c>
      <c r="R250" s="29">
        <v>3.3157882369196798</v>
      </c>
      <c r="S250" s="29">
        <v>3.3825543486716283</v>
      </c>
      <c r="T250" s="29">
        <v>3.4454184231051377</v>
      </c>
      <c r="U250" s="29">
        <v>3.5050349409607571</v>
      </c>
      <c r="V250" s="29">
        <v>3.5618822400212102</v>
      </c>
      <c r="W250" s="29">
        <v>3.6162863912751675</v>
      </c>
      <c r="X250" s="29">
        <v>3.6684520682048789</v>
      </c>
      <c r="Y250" s="29">
        <v>3.7184870858183672</v>
      </c>
      <c r="Z250" s="29">
        <v>3.7664113163024551</v>
      </c>
      <c r="AA250" s="29">
        <v>3.8121491200144337</v>
      </c>
      <c r="AB250" s="29">
        <v>3.8555860987399568</v>
      </c>
      <c r="AC250" s="29">
        <v>3.896612271160357</v>
      </c>
      <c r="AD250" s="29">
        <v>3.9351235244476226</v>
      </c>
      <c r="AE250" s="29">
        <v>3.9710206361826219</v>
      </c>
      <c r="AF250" s="29">
        <v>4.0042084855794799</v>
      </c>
      <c r="AG250" s="29">
        <v>4.0345954126053778</v>
      </c>
      <c r="AH250" s="29">
        <v>4.062092754433154</v>
      </c>
      <c r="AI250" s="29">
        <v>4.0866218271655184</v>
      </c>
      <c r="AJ250" s="29">
        <v>4.1081388376056944</v>
      </c>
      <c r="AK250" s="29">
        <v>4.1266402005541867</v>
      </c>
      <c r="AL250" s="29">
        <v>4.1421573028941765</v>
      </c>
      <c r="AM250" s="29">
        <v>4.1547519020034249</v>
      </c>
      <c r="AN250" s="29">
        <v>4.1645122964791019</v>
      </c>
      <c r="AO250" s="29">
        <v>4.1715505630588519</v>
      </c>
      <c r="AP250" s="29">
        <v>4.1759999673122756</v>
      </c>
      <c r="AQ250" s="29">
        <v>4.1780111659168018</v>
      </c>
      <c r="AR250" s="29">
        <v>4.1777490784216615</v>
      </c>
      <c r="AS250" s="29">
        <v>4.1753911856909998</v>
      </c>
      <c r="AT250" s="29">
        <v>4.1711260017447014</v>
      </c>
      <c r="AU250" s="29">
        <v>4.16515061827391</v>
      </c>
      <c r="AV250" s="29">
        <v>4.1576686750469172</v>
      </c>
      <c r="AW250" s="29">
        <v>4.1488885267888067</v>
      </c>
      <c r="AX250" s="29">
        <v>4.1390126603423107</v>
      </c>
      <c r="AY250" s="29">
        <v>4.1282292870165858</v>
      </c>
    </row>
    <row r="251" spans="1:51" x14ac:dyDescent="0.2">
      <c r="A251" s="125">
        <v>39822</v>
      </c>
      <c r="B251" s="29">
        <v>0.94796321427444885</v>
      </c>
      <c r="C251" s="29">
        <v>0.91689886457778402</v>
      </c>
      <c r="D251" s="29">
        <v>1.1357071336927482</v>
      </c>
      <c r="E251" s="29">
        <v>1.4244873891129557</v>
      </c>
      <c r="F251" s="29">
        <v>1.703757920640609</v>
      </c>
      <c r="G251" s="29">
        <v>1.9510082570847809</v>
      </c>
      <c r="H251" s="29">
        <v>2.1646202857284176</v>
      </c>
      <c r="I251" s="29">
        <v>2.3489527962372394</v>
      </c>
      <c r="J251" s="29">
        <v>2.5091784035167692</v>
      </c>
      <c r="K251" s="29">
        <v>2.6498679070613798</v>
      </c>
      <c r="L251" s="29">
        <v>2.774640434914831</v>
      </c>
      <c r="M251" s="29">
        <v>2.8862614244556397</v>
      </c>
      <c r="N251" s="29">
        <v>2.9868934104306444</v>
      </c>
      <c r="O251" s="29">
        <v>3.0782605642808698</v>
      </c>
      <c r="P251" s="29">
        <v>3.1618061618484266</v>
      </c>
      <c r="Q251" s="29">
        <v>3.238781495242482</v>
      </c>
      <c r="R251" s="29">
        <v>3.3102581012062871</v>
      </c>
      <c r="S251" s="29">
        <v>3.3771505433336486</v>
      </c>
      <c r="T251" s="29">
        <v>3.4402315370219694</v>
      </c>
      <c r="U251" s="29">
        <v>3.500123399383599</v>
      </c>
      <c r="V251" s="29">
        <v>3.5572770094194226</v>
      </c>
      <c r="W251" s="29">
        <v>3.6119947994597457</v>
      </c>
      <c r="X251" s="29">
        <v>3.6644615951977322</v>
      </c>
      <c r="Y251" s="29">
        <v>3.7147686043236767</v>
      </c>
      <c r="Z251" s="29">
        <v>3.7629218177532224</v>
      </c>
      <c r="AA251" s="29">
        <v>3.8088339123024237</v>
      </c>
      <c r="AB251" s="29">
        <v>3.8523812217386619</v>
      </c>
      <c r="AC251" s="29">
        <v>3.8934474802292391</v>
      </c>
      <c r="AD251" s="29">
        <v>3.9319248607171637</v>
      </c>
      <c r="AE251" s="29">
        <v>3.967712568458531</v>
      </c>
      <c r="AF251" s="29">
        <v>4.0007157067784815</v>
      </c>
      <c r="AG251" s="29">
        <v>4.0308443554979059</v>
      </c>
      <c r="AH251" s="29">
        <v>4.0580128747208422</v>
      </c>
      <c r="AI251" s="29">
        <v>4.0821466102582171</v>
      </c>
      <c r="AJ251" s="29">
        <v>4.1032066959830118</v>
      </c>
      <c r="AK251" s="29">
        <v>4.1211953877111753</v>
      </c>
      <c r="AL251" s="29">
        <v>4.136150711881581</v>
      </c>
      <c r="AM251" s="29">
        <v>4.1481417588954317</v>
      </c>
      <c r="AN251" s="29">
        <v>4.1572647166977967</v>
      </c>
      <c r="AO251" s="29">
        <v>4.1636396247783924</v>
      </c>
      <c r="AP251" s="29">
        <v>4.1674074337984877</v>
      </c>
      <c r="AQ251" s="29">
        <v>4.1687261739785333</v>
      </c>
      <c r="AR251" s="29">
        <v>4.1677678128331053</v>
      </c>
      <c r="AS251" s="29">
        <v>4.1647165855211732</v>
      </c>
      <c r="AT251" s="29">
        <v>4.1597674844691275</v>
      </c>
      <c r="AU251" s="29">
        <v>4.1531236710572337</v>
      </c>
      <c r="AV251" s="29">
        <v>4.1449943295105438</v>
      </c>
      <c r="AW251" s="29">
        <v>4.1355928807562279</v>
      </c>
      <c r="AX251" s="29">
        <v>4.125126351317034</v>
      </c>
      <c r="AY251" s="29">
        <v>4.1137868223875644</v>
      </c>
    </row>
    <row r="252" spans="1:51" x14ac:dyDescent="0.2">
      <c r="A252" s="125">
        <v>39821</v>
      </c>
      <c r="B252" s="29">
        <v>0.96601401247362584</v>
      </c>
      <c r="C252" s="29">
        <v>0.92373073573243392</v>
      </c>
      <c r="D252" s="29">
        <v>1.1639928846001808</v>
      </c>
      <c r="E252" s="29">
        <v>1.4710122411550908</v>
      </c>
      <c r="F252" s="29">
        <v>1.7620241469759601</v>
      </c>
      <c r="G252" s="29">
        <v>2.0163995676214532</v>
      </c>
      <c r="H252" s="29">
        <v>2.2344889418525824</v>
      </c>
      <c r="I252" s="29">
        <v>2.4218680527855643</v>
      </c>
      <c r="J252" s="29">
        <v>2.5843929326781918</v>
      </c>
      <c r="K252" s="29">
        <v>2.7270036414489822</v>
      </c>
      <c r="L252" s="29">
        <v>2.8535048139723109</v>
      </c>
      <c r="M252" s="29">
        <v>2.9667271913841691</v>
      </c>
      <c r="N252" s="29">
        <v>3.0688269072366143</v>
      </c>
      <c r="O252" s="29">
        <v>3.1614888419187941</v>
      </c>
      <c r="P252" s="29">
        <v>3.2461051758368167</v>
      </c>
      <c r="Q252" s="29">
        <v>3.3238898322726591</v>
      </c>
      <c r="R252" s="29">
        <v>3.3958977246053399</v>
      </c>
      <c r="S252" s="29">
        <v>3.4630542094768124</v>
      </c>
      <c r="T252" s="29">
        <v>3.5261694783688537</v>
      </c>
      <c r="U252" s="29">
        <v>3.5859241236490624</v>
      </c>
      <c r="V252" s="29">
        <v>3.6428346958399351</v>
      </c>
      <c r="W252" s="29">
        <v>3.6972688684800703</v>
      </c>
      <c r="X252" s="29">
        <v>3.7494678913435111</v>
      </c>
      <c r="Y252" s="29">
        <v>3.7995697707753338</v>
      </c>
      <c r="Z252" s="29">
        <v>3.8476174639186076</v>
      </c>
      <c r="AA252" s="29">
        <v>3.8935450374493916</v>
      </c>
      <c r="AB252" s="29">
        <v>3.9372379476258912</v>
      </c>
      <c r="AC252" s="29">
        <v>3.9785829853191759</v>
      </c>
      <c r="AD252" s="29">
        <v>4.0174707486627037</v>
      </c>
      <c r="AE252" s="29">
        <v>4.0537950085085859</v>
      </c>
      <c r="AF252" s="29">
        <v>4.087452196698778</v>
      </c>
      <c r="AG252" s="29">
        <v>4.1183409902854073</v>
      </c>
      <c r="AH252" s="29">
        <v>4.1463620242634409</v>
      </c>
      <c r="AI252" s="29">
        <v>4.1714251770649984</v>
      </c>
      <c r="AJ252" s="29">
        <v>4.19347658257057</v>
      </c>
      <c r="AK252" s="29">
        <v>4.212505086871861</v>
      </c>
      <c r="AL252" s="29">
        <v>4.2285367242507048</v>
      </c>
      <c r="AM252" s="29">
        <v>4.2416298239963401</v>
      </c>
      <c r="AN252" s="29">
        <v>4.2518708948265092</v>
      </c>
      <c r="AO252" s="29">
        <v>4.2593713297562665</v>
      </c>
      <c r="AP252" s="29">
        <v>4.2642644435292301</v>
      </c>
      <c r="AQ252" s="29">
        <v>4.2667016984907411</v>
      </c>
      <c r="AR252" s="29">
        <v>4.2668495479157675</v>
      </c>
      <c r="AS252" s="29">
        <v>4.2648876508269602</v>
      </c>
      <c r="AT252" s="29">
        <v>4.2610072618975279</v>
      </c>
      <c r="AU252" s="29">
        <v>4.255408529077128</v>
      </c>
      <c r="AV252" s="29">
        <v>4.2482982022780016</v>
      </c>
      <c r="AW252" s="29">
        <v>4.2398878296650535</v>
      </c>
      <c r="AX252" s="29">
        <v>4.2303831181787421</v>
      </c>
      <c r="AY252" s="29">
        <v>4.2199750365014133</v>
      </c>
    </row>
    <row r="253" spans="1:51" x14ac:dyDescent="0.2">
      <c r="A253" s="125">
        <v>39820</v>
      </c>
      <c r="B253" s="29">
        <v>1.0160306066660794</v>
      </c>
      <c r="C253" s="29">
        <v>0.98007354435109484</v>
      </c>
      <c r="D253" s="29">
        <v>1.2388871180594052</v>
      </c>
      <c r="E253" s="29">
        <v>1.5593238111454732</v>
      </c>
      <c r="F253" s="29">
        <v>1.8572026677771429</v>
      </c>
      <c r="G253" s="29">
        <v>2.1139421316932023</v>
      </c>
      <c r="H253" s="29">
        <v>2.3317749408127555</v>
      </c>
      <c r="I253" s="29">
        <v>2.5174566969472161</v>
      </c>
      <c r="J253" s="29">
        <v>2.6775281633616177</v>
      </c>
      <c r="K253" s="29">
        <v>2.8173258646620192</v>
      </c>
      <c r="L253" s="29">
        <v>2.9408847995984289</v>
      </c>
      <c r="M253" s="29">
        <v>3.0511717402649516</v>
      </c>
      <c r="N253" s="29">
        <v>3.1504232015507232</v>
      </c>
      <c r="O253" s="29">
        <v>3.240370657231153</v>
      </c>
      <c r="P253" s="29">
        <v>3.3224295920361553</v>
      </c>
      <c r="Q253" s="29">
        <v>3.3978213148574778</v>
      </c>
      <c r="R253" s="29">
        <v>3.4675983791504228</v>
      </c>
      <c r="S253" s="29">
        <v>3.5326777662482298</v>
      </c>
      <c r="T253" s="29">
        <v>3.5938581954600961</v>
      </c>
      <c r="U253" s="29">
        <v>3.6518082136147534</v>
      </c>
      <c r="V253" s="29">
        <v>3.7070328987033911</v>
      </c>
      <c r="W253" s="29">
        <v>3.7598890778909704</v>
      </c>
      <c r="X253" s="29">
        <v>3.8106079546914016</v>
      </c>
      <c r="Y253" s="29">
        <v>3.8593181905659635</v>
      </c>
      <c r="Z253" s="29">
        <v>3.9060541825415918</v>
      </c>
      <c r="AA253" s="29">
        <v>3.9507421527671016</v>
      </c>
      <c r="AB253" s="29">
        <v>3.9932600200043531</v>
      </c>
      <c r="AC253" s="29">
        <v>4.0334876423821466</v>
      </c>
      <c r="AD253" s="29">
        <v>4.0713092563168543</v>
      </c>
      <c r="AE253" s="29">
        <v>4.106612746797822</v>
      </c>
      <c r="AF253" s="29">
        <v>4.1392890589078588</v>
      </c>
      <c r="AG253" s="29">
        <v>4.1692317196836388</v>
      </c>
      <c r="AH253" s="29">
        <v>4.1963364975243413</v>
      </c>
      <c r="AI253" s="29">
        <v>4.220508622966527</v>
      </c>
      <c r="AJ253" s="29">
        <v>4.2416900613295914</v>
      </c>
      <c r="AK253" s="29">
        <v>4.2598661664898057</v>
      </c>
      <c r="AL253" s="29">
        <v>4.2750600776486003</v>
      </c>
      <c r="AM253" s="29">
        <v>4.2873277475795701</v>
      </c>
      <c r="AN253" s="29">
        <v>4.2967537948451326</v>
      </c>
      <c r="AO253" s="29">
        <v>4.3034484704331311</v>
      </c>
      <c r="AP253" s="29">
        <v>4.3075448760585804</v>
      </c>
      <c r="AQ253" s="29">
        <v>4.3091949601265398</v>
      </c>
      <c r="AR253" s="29">
        <v>4.3085661401512381</v>
      </c>
      <c r="AS253" s="29">
        <v>4.3058394508076665</v>
      </c>
      <c r="AT253" s="29">
        <v>4.3012078899126518</v>
      </c>
      <c r="AU253" s="29">
        <v>4.294873671501457</v>
      </c>
      <c r="AV253" s="29">
        <v>4.2870458795876321</v>
      </c>
      <c r="AW253" s="29">
        <v>4.2779386371826957</v>
      </c>
      <c r="AX253" s="29">
        <v>4.267760323898071</v>
      </c>
      <c r="AY253" s="29">
        <v>4.2567044429004026</v>
      </c>
    </row>
    <row r="254" spans="1:51" x14ac:dyDescent="0.2">
      <c r="A254" s="125">
        <v>39819</v>
      </c>
      <c r="B254" s="29">
        <v>1.0649660792756996</v>
      </c>
      <c r="C254" s="29">
        <v>1.0262747786506778</v>
      </c>
      <c r="D254" s="29">
        <v>1.2664051363845277</v>
      </c>
      <c r="E254" s="29">
        <v>1.5738312264946102</v>
      </c>
      <c r="F254" s="29">
        <v>1.8632060579453409</v>
      </c>
      <c r="G254" s="29">
        <v>2.1140350424988363</v>
      </c>
      <c r="H254" s="29">
        <v>2.3276845617459325</v>
      </c>
      <c r="I254" s="29">
        <v>2.5104157419779467</v>
      </c>
      <c r="J254" s="29">
        <v>2.6683887028797644</v>
      </c>
      <c r="K254" s="29">
        <v>2.8065933914688843</v>
      </c>
      <c r="L254" s="29">
        <v>2.9287574977530229</v>
      </c>
      <c r="M254" s="29">
        <v>3.0376314291265509</v>
      </c>
      <c r="N254" s="29">
        <v>3.1353287656869733</v>
      </c>
      <c r="O254" s="29">
        <v>3.2235559077658849</v>
      </c>
      <c r="P254" s="29">
        <v>3.3037784544102751</v>
      </c>
      <c r="Q254" s="29">
        <v>3.377314467310681</v>
      </c>
      <c r="R254" s="29">
        <v>3.4453329190785684</v>
      </c>
      <c r="S254" s="29">
        <v>3.5088605146040273</v>
      </c>
      <c r="T254" s="29">
        <v>3.5687867675870519</v>
      </c>
      <c r="U254" s="29">
        <v>3.6258443891485022</v>
      </c>
      <c r="V254" s="29">
        <v>3.6805749423221696</v>
      </c>
      <c r="W254" s="29">
        <v>3.7333478670529217</v>
      </c>
      <c r="X254" s="29">
        <v>3.7843869891388033</v>
      </c>
      <c r="Y254" s="29">
        <v>3.8337973055298202</v>
      </c>
      <c r="Z254" s="29">
        <v>3.8815745820046588</v>
      </c>
      <c r="AA254" s="29">
        <v>3.9275888145684519</v>
      </c>
      <c r="AB254" s="29">
        <v>3.9716554360574325</v>
      </c>
      <c r="AC254" s="29">
        <v>4.0135955634795595</v>
      </c>
      <c r="AD254" s="29">
        <v>4.0532384414588094</v>
      </c>
      <c r="AE254" s="29">
        <v>4.0904200876325065</v>
      </c>
      <c r="AF254" s="29">
        <v>4.1249822002298151</v>
      </c>
      <c r="AG254" s="29">
        <v>4.1567712704792665</v>
      </c>
      <c r="AH254" s="29">
        <v>4.185637913694447</v>
      </c>
      <c r="AI254" s="29">
        <v>4.2114451781049347</v>
      </c>
      <c r="AJ254" s="29">
        <v>4.23410102111845</v>
      </c>
      <c r="AK254" s="29">
        <v>4.2535663148396674</v>
      </c>
      <c r="AL254" s="29">
        <v>4.2698480185446561</v>
      </c>
      <c r="AM254" s="29">
        <v>4.2829931145794866</v>
      </c>
      <c r="AN254" s="29">
        <v>4.2930835166267043</v>
      </c>
      <c r="AO254" s="29">
        <v>4.3002320759896016</v>
      </c>
      <c r="AP254" s="29">
        <v>4.3045789622487582</v>
      </c>
      <c r="AQ254" s="29">
        <v>4.3062867101790374</v>
      </c>
      <c r="AR254" s="29">
        <v>4.3055360496827202</v>
      </c>
      <c r="AS254" s="29">
        <v>4.3025237116014816</v>
      </c>
      <c r="AT254" s="29">
        <v>4.2974604528159857</v>
      </c>
      <c r="AU254" s="29">
        <v>4.2905674780833749</v>
      </c>
      <c r="AV254" s="29">
        <v>4.2820733662769923</v>
      </c>
      <c r="AW254" s="29">
        <v>4.2722120636774488</v>
      </c>
      <c r="AX254" s="29">
        <v>4.2612111742314038</v>
      </c>
      <c r="AY254" s="29">
        <v>4.2492819141275771</v>
      </c>
    </row>
    <row r="255" spans="1:51" x14ac:dyDescent="0.2">
      <c r="A255" s="125">
        <v>39818</v>
      </c>
      <c r="B255" s="29">
        <v>1.0763330916854075</v>
      </c>
      <c r="C255" s="29">
        <v>1.0198292671133884</v>
      </c>
      <c r="D255" s="29">
        <v>1.2592326575912554</v>
      </c>
      <c r="E255" s="29">
        <v>1.5684321170503259</v>
      </c>
      <c r="F255" s="29">
        <v>1.8567878473428547</v>
      </c>
      <c r="G255" s="29">
        <v>2.1034054396544319</v>
      </c>
      <c r="H255" s="29">
        <v>2.3105923716273682</v>
      </c>
      <c r="I255" s="29">
        <v>2.4855091728768492</v>
      </c>
      <c r="J255" s="29">
        <v>2.6349528673470823</v>
      </c>
      <c r="K255" s="29">
        <v>2.7643374214959637</v>
      </c>
      <c r="L255" s="29">
        <v>2.8776729854265057</v>
      </c>
      <c r="M255" s="29">
        <v>2.9779247294580391</v>
      </c>
      <c r="N255" s="29">
        <v>3.0673857270806844</v>
      </c>
      <c r="O255" s="29">
        <v>3.1479167273281772</v>
      </c>
      <c r="P255" s="29">
        <v>3.2211135323596496</v>
      </c>
      <c r="Q255" s="29">
        <v>3.2883885987211126</v>
      </c>
      <c r="R255" s="29">
        <v>3.3509670150724107</v>
      </c>
      <c r="S255" s="29">
        <v>3.409888637987275</v>
      </c>
      <c r="T255" s="29">
        <v>3.4660168670239422</v>
      </c>
      <c r="U255" s="29">
        <v>3.5200253980684777</v>
      </c>
      <c r="V255" s="29">
        <v>3.5723730072940745</v>
      </c>
      <c r="W255" s="29">
        <v>3.6233317083326053</v>
      </c>
      <c r="X255" s="29">
        <v>3.6730264035013027</v>
      </c>
      <c r="Y255" s="29">
        <v>3.7214651797314175</v>
      </c>
      <c r="Z255" s="29">
        <v>3.7685505664734853</v>
      </c>
      <c r="AA255" s="29">
        <v>3.8140684503486146</v>
      </c>
      <c r="AB255" s="29">
        <v>3.8577620394394225</v>
      </c>
      <c r="AC255" s="29">
        <v>3.8993926635274305</v>
      </c>
      <c r="AD255" s="29">
        <v>3.9387403135906895</v>
      </c>
      <c r="AE255" s="29">
        <v>3.9756005316043601</v>
      </c>
      <c r="AF255" s="29">
        <v>4.009781902315372</v>
      </c>
      <c r="AG255" s="29">
        <v>4.0411040153093332</v>
      </c>
      <c r="AH255" s="29">
        <v>4.0693958541922672</v>
      </c>
      <c r="AI255" s="29">
        <v>4.0945036045021803</v>
      </c>
      <c r="AJ255" s="29">
        <v>4.1163239763702126</v>
      </c>
      <c r="AK255" s="29">
        <v>4.1348122509587739</v>
      </c>
      <c r="AL255" s="29">
        <v>4.1499747157755218</v>
      </c>
      <c r="AM255" s="29">
        <v>4.1618619533121759</v>
      </c>
      <c r="AN255" s="29">
        <v>4.170563184621602</v>
      </c>
      <c r="AO255" s="29">
        <v>4.1762016547694731</v>
      </c>
      <c r="AP255" s="29">
        <v>4.1789304515921621</v>
      </c>
      <c r="AQ255" s="29">
        <v>4.1789267355157751</v>
      </c>
      <c r="AR255" s="29">
        <v>4.1763868864451412</v>
      </c>
      <c r="AS255" s="29">
        <v>4.171524151381516</v>
      </c>
      <c r="AT255" s="29">
        <v>4.1645665384243937</v>
      </c>
      <c r="AU255" s="29">
        <v>4.1557527566172014</v>
      </c>
      <c r="AV255" s="29">
        <v>4.1453287027504269</v>
      </c>
      <c r="AW255" s="29">
        <v>4.1335453850239157</v>
      </c>
      <c r="AX255" s="29">
        <v>4.1206465284368097</v>
      </c>
      <c r="AY255" s="29">
        <v>4.1068578061853724</v>
      </c>
    </row>
    <row r="256" spans="1:51" x14ac:dyDescent="0.2">
      <c r="A256" s="125">
        <v>39815</v>
      </c>
      <c r="B256" s="29">
        <v>1.0316597127759093</v>
      </c>
      <c r="C256" s="29">
        <v>0.93128613456439058</v>
      </c>
      <c r="D256" s="29">
        <v>1.1773978621741354</v>
      </c>
      <c r="E256" s="29">
        <v>1.4943642693460761</v>
      </c>
      <c r="F256" s="29">
        <v>1.7861723757596362</v>
      </c>
      <c r="G256" s="29">
        <v>2.0328380773684604</v>
      </c>
      <c r="H256" s="29">
        <v>2.2378520688683907</v>
      </c>
      <c r="I256" s="29">
        <v>2.4092477777324466</v>
      </c>
      <c r="J256" s="29">
        <v>2.5544153878509857</v>
      </c>
      <c r="K256" s="29">
        <v>2.6791687783257254</v>
      </c>
      <c r="L256" s="29">
        <v>2.7877938593505212</v>
      </c>
      <c r="M256" s="29">
        <v>2.8834599507014027</v>
      </c>
      <c r="N256" s="29">
        <v>2.9686216840733297</v>
      </c>
      <c r="O256" s="29">
        <v>3.0452726124040352</v>
      </c>
      <c r="P256" s="29">
        <v>3.1151199002515502</v>
      </c>
      <c r="Q256" s="29">
        <v>3.1796629731334014</v>
      </c>
      <c r="R256" s="29">
        <v>3.2401854534854295</v>
      </c>
      <c r="S256" s="29">
        <v>3.2977520991315874</v>
      </c>
      <c r="T256" s="29">
        <v>3.3532191890343612</v>
      </c>
      <c r="U256" s="29">
        <v>3.4072246345437334</v>
      </c>
      <c r="V256" s="29">
        <v>3.4601685111749494</v>
      </c>
      <c r="W256" s="29">
        <v>3.5122480842826351</v>
      </c>
      <c r="X256" s="29">
        <v>3.5635070807239786</v>
      </c>
      <c r="Y256" s="29">
        <v>3.6138693357415956</v>
      </c>
      <c r="Z256" s="29">
        <v>3.6631508529395749</v>
      </c>
      <c r="AA256" s="29">
        <v>3.7110498763628192</v>
      </c>
      <c r="AB256" s="29">
        <v>3.7572279523945182</v>
      </c>
      <c r="AC256" s="29">
        <v>3.8013760557304335</v>
      </c>
      <c r="AD256" s="29">
        <v>3.8432136886415611</v>
      </c>
      <c r="AE256" s="29">
        <v>3.8824841263782579</v>
      </c>
      <c r="AF256" s="29">
        <v>3.9189505828187281</v>
      </c>
      <c r="AG256" s="29">
        <v>3.9523930950584321</v>
      </c>
      <c r="AH256" s="29">
        <v>3.9826060333681856</v>
      </c>
      <c r="AI256" s="29">
        <v>4.0094059907789275</v>
      </c>
      <c r="AJ256" s="29">
        <v>4.0326680592206428</v>
      </c>
      <c r="AK256" s="29">
        <v>4.0523345207683059</v>
      </c>
      <c r="AL256" s="29">
        <v>4.0684061686945903</v>
      </c>
      <c r="AM256" s="29">
        <v>4.0809346086280343</v>
      </c>
      <c r="AN256" s="29">
        <v>4.0900157167425659</v>
      </c>
      <c r="AO256" s="29">
        <v>4.0957838386511565</v>
      </c>
      <c r="AP256" s="29">
        <v>4.0984065938742091</v>
      </c>
      <c r="AQ256" s="29">
        <v>4.0980782603071217</v>
      </c>
      <c r="AR256" s="29">
        <v>4.0950142213684071</v>
      </c>
      <c r="AS256" s="29">
        <v>4.0894483632952676</v>
      </c>
      <c r="AT256" s="29">
        <v>4.0816307384751145</v>
      </c>
      <c r="AU256" s="29">
        <v>4.0718227866046197</v>
      </c>
      <c r="AV256" s="29">
        <v>4.0602931659140733</v>
      </c>
      <c r="AW256" s="29">
        <v>4.0473155548773923</v>
      </c>
      <c r="AX256" s="29">
        <v>4.0331553913352858</v>
      </c>
      <c r="AY256" s="29">
        <v>4.0180582029232106</v>
      </c>
    </row>
    <row r="257" spans="1:51" x14ac:dyDescent="0.2">
      <c r="A257" s="125">
        <v>39813</v>
      </c>
      <c r="B257" s="29">
        <v>1.023847310793083</v>
      </c>
      <c r="C257" s="29">
        <v>0.90689244594040352</v>
      </c>
      <c r="D257" s="29">
        <v>1.1782797285305633</v>
      </c>
      <c r="E257" s="29">
        <v>1.5113843800771656</v>
      </c>
      <c r="F257" s="29">
        <v>1.8104687248842848</v>
      </c>
      <c r="G257" s="29">
        <v>2.0592647025833521</v>
      </c>
      <c r="H257" s="29">
        <v>2.2635386515143479</v>
      </c>
      <c r="I257" s="29">
        <v>2.4325575024678887</v>
      </c>
      <c r="J257" s="29">
        <v>2.5744111066100799</v>
      </c>
      <c r="K257" s="29">
        <v>2.6953279070754723</v>
      </c>
      <c r="L257" s="29">
        <v>2.7998583957637382</v>
      </c>
      <c r="M257" s="29">
        <v>2.8913505676413447</v>
      </c>
      <c r="N257" s="29">
        <v>2.9723865664485269</v>
      </c>
      <c r="O257" s="29">
        <v>3.0450563914636208</v>
      </c>
      <c r="P257" s="29">
        <v>3.1111429024122681</v>
      </c>
      <c r="Q257" s="29">
        <v>3.1722048149817308</v>
      </c>
      <c r="R257" s="29">
        <v>3.2295674739268083</v>
      </c>
      <c r="S257" s="29">
        <v>3.284316579158169</v>
      </c>
      <c r="T257" s="29">
        <v>3.3373092020946813</v>
      </c>
      <c r="U257" s="29">
        <v>3.38916679244713</v>
      </c>
      <c r="V257" s="29">
        <v>3.4402619313236484</v>
      </c>
      <c r="W257" s="29">
        <v>3.4907572610387287</v>
      </c>
      <c r="X257" s="29">
        <v>3.5406604847942562</v>
      </c>
      <c r="Y257" s="29">
        <v>3.5898598252852465</v>
      </c>
      <c r="Z257" s="29">
        <v>3.6381372916976473</v>
      </c>
      <c r="AA257" s="29">
        <v>3.6851607676188332</v>
      </c>
      <c r="AB257" s="29">
        <v>3.7305645331830779</v>
      </c>
      <c r="AC257" s="29">
        <v>3.7740167185509783</v>
      </c>
      <c r="AD257" s="29">
        <v>3.8152179946123939</v>
      </c>
      <c r="AE257" s="29">
        <v>3.8538961495315767</v>
      </c>
      <c r="AF257" s="29">
        <v>3.8898017149932298</v>
      </c>
      <c r="AG257" s="29">
        <v>3.9227044125274406</v>
      </c>
      <c r="AH257" s="29">
        <v>3.9523902955762438</v>
      </c>
      <c r="AI257" s="29">
        <v>3.9786689872192755</v>
      </c>
      <c r="AJ257" s="29">
        <v>4.0014099176528095</v>
      </c>
      <c r="AK257" s="29">
        <v>4.0205515366658622</v>
      </c>
      <c r="AL257" s="29">
        <v>4.0360924355559771</v>
      </c>
      <c r="AM257" s="29">
        <v>4.0480834337728</v>
      </c>
      <c r="AN257" s="29">
        <v>4.056620832902941</v>
      </c>
      <c r="AO257" s="29">
        <v>4.061840219139194</v>
      </c>
      <c r="AP257" s="29">
        <v>4.063910941237471</v>
      </c>
      <c r="AQ257" s="29">
        <v>4.0630294176446302</v>
      </c>
      <c r="AR257" s="29">
        <v>4.0594134479825135</v>
      </c>
      <c r="AS257" s="29">
        <v>4.05329956121526</v>
      </c>
      <c r="AT257" s="29">
        <v>4.0449406679003683</v>
      </c>
      <c r="AU257" s="29">
        <v>4.034601267839963</v>
      </c>
      <c r="AV257" s="29">
        <v>4.0225531615836543</v>
      </c>
      <c r="AW257" s="29">
        <v>4.0090732799092619</v>
      </c>
      <c r="AX257" s="29">
        <v>3.994430442372042</v>
      </c>
      <c r="AY257" s="29">
        <v>3.9788732484352893</v>
      </c>
    </row>
    <row r="258" spans="1:51" x14ac:dyDescent="0.2">
      <c r="A258" s="125">
        <v>39812</v>
      </c>
      <c r="B258" s="29">
        <v>1.0138755757761651</v>
      </c>
      <c r="C258" s="29">
        <v>0.91637068377931241</v>
      </c>
      <c r="D258" s="29">
        <v>1.2357075729948663</v>
      </c>
      <c r="E258" s="29">
        <v>1.5970291619650232</v>
      </c>
      <c r="F258" s="29">
        <v>1.9075616260559312</v>
      </c>
      <c r="G258" s="29">
        <v>2.1584373881332484</v>
      </c>
      <c r="H258" s="29">
        <v>2.3601069776039827</v>
      </c>
      <c r="I258" s="29">
        <v>2.5244536516659917</v>
      </c>
      <c r="J258" s="29">
        <v>2.6609314223877432</v>
      </c>
      <c r="K258" s="29">
        <v>2.7764877778583883</v>
      </c>
      <c r="L258" s="29">
        <v>2.8760476296440243</v>
      </c>
      <c r="M258" s="29">
        <v>2.9631383212679085</v>
      </c>
      <c r="N258" s="29">
        <v>3.0404059502382248</v>
      </c>
      <c r="O258" s="29">
        <v>3.1099351416642511</v>
      </c>
      <c r="P258" s="29">
        <v>3.173459375365939</v>
      </c>
      <c r="Q258" s="29">
        <v>3.2324657419787122</v>
      </c>
      <c r="R258" s="29">
        <v>3.2881999888593247</v>
      </c>
      <c r="S258" s="29">
        <v>3.341670806092468</v>
      </c>
      <c r="T258" s="29">
        <v>3.3936653435138213</v>
      </c>
      <c r="U258" s="29">
        <v>3.4447455599923602</v>
      </c>
      <c r="V258" s="29">
        <v>3.4952368249451276</v>
      </c>
      <c r="W258" s="29">
        <v>3.545264970185936</v>
      </c>
      <c r="X258" s="29">
        <v>3.5948095717498432</v>
      </c>
      <c r="Y258" s="29">
        <v>3.6437378850830213</v>
      </c>
      <c r="Z258" s="29">
        <v>3.6918171088698859</v>
      </c>
      <c r="AA258" s="29">
        <v>3.7387053161104715</v>
      </c>
      <c r="AB258" s="29">
        <v>3.7840287792003049</v>
      </c>
      <c r="AC258" s="29">
        <v>3.8274487463803446</v>
      </c>
      <c r="AD258" s="29">
        <v>3.8686600652485672</v>
      </c>
      <c r="AE258" s="29">
        <v>3.9073855828671262</v>
      </c>
      <c r="AF258" s="29">
        <v>3.9433716297197501</v>
      </c>
      <c r="AG258" s="29">
        <v>3.976384350427113</v>
      </c>
      <c r="AH258" s="29">
        <v>4.0062067449072716</v>
      </c>
      <c r="AI258" s="29">
        <v>4.0326454363064226</v>
      </c>
      <c r="AJ258" s="29">
        <v>4.0555663288572239</v>
      </c>
      <c r="AK258" s="29">
        <v>4.074904071124406</v>
      </c>
      <c r="AL258" s="29">
        <v>4.0906532415543184</v>
      </c>
      <c r="AM258" s="29">
        <v>4.1028604629641885</v>
      </c>
      <c r="AN258" s="29">
        <v>4.1116177037817083</v>
      </c>
      <c r="AO258" s="29">
        <v>4.1170563311310673</v>
      </c>
      <c r="AP258" s="29">
        <v>4.1193417967437505</v>
      </c>
      <c r="AQ258" s="29">
        <v>4.1186669294753182</v>
      </c>
      <c r="AR258" s="29">
        <v>4.1152461557315494</v>
      </c>
      <c r="AS258" s="29">
        <v>4.1093128108380927</v>
      </c>
      <c r="AT258" s="29">
        <v>4.1011167904453023</v>
      </c>
      <c r="AU258" s="29">
        <v>4.0909198624171896</v>
      </c>
      <c r="AV258" s="29">
        <v>4.0789914026004164</v>
      </c>
      <c r="AW258" s="29">
        <v>4.0656062463912042</v>
      </c>
      <c r="AX258" s="29">
        <v>4.0510316722485271</v>
      </c>
      <c r="AY258" s="29">
        <v>4.0355151929532997</v>
      </c>
    </row>
    <row r="259" spans="1:51" x14ac:dyDescent="0.2">
      <c r="A259" s="125">
        <v>39811</v>
      </c>
      <c r="B259" s="29">
        <v>1.0346685632450485</v>
      </c>
      <c r="C259" s="29">
        <v>0.96073659809496459</v>
      </c>
      <c r="D259" s="29">
        <v>1.2959153492795885</v>
      </c>
      <c r="E259" s="29">
        <v>1.6622741447276084</v>
      </c>
      <c r="F259" s="29">
        <v>1.9715128229023329</v>
      </c>
      <c r="G259" s="29">
        <v>2.2179189492965778</v>
      </c>
      <c r="H259" s="29">
        <v>2.4136574034301845</v>
      </c>
      <c r="I259" s="29">
        <v>2.5715348714925375</v>
      </c>
      <c r="J259" s="29">
        <v>2.7015306051840087</v>
      </c>
      <c r="K259" s="29">
        <v>2.8109133640037887</v>
      </c>
      <c r="L259" s="29">
        <v>2.9048138240504087</v>
      </c>
      <c r="M259" s="29">
        <v>2.9868789073104529</v>
      </c>
      <c r="N259" s="29">
        <v>3.0598106130975085</v>
      </c>
      <c r="O259" s="29">
        <v>3.1256970068261962</v>
      </c>
      <c r="P259" s="29">
        <v>3.186235348684626</v>
      </c>
      <c r="Q259" s="29">
        <v>3.242849877837112</v>
      </c>
      <c r="R259" s="29">
        <v>3.2967092177246693</v>
      </c>
      <c r="S259" s="29">
        <v>3.3487406260904344</v>
      </c>
      <c r="T259" s="29">
        <v>3.3996510873782566</v>
      </c>
      <c r="U259" s="29">
        <v>3.4499282729437994</v>
      </c>
      <c r="V259" s="29">
        <v>3.4998319324453773</v>
      </c>
      <c r="W259" s="29">
        <v>3.5494309036534677</v>
      </c>
      <c r="X259" s="29">
        <v>3.5986575801764871</v>
      </c>
      <c r="Y259" s="29">
        <v>3.6473409355044635</v>
      </c>
      <c r="Z259" s="29">
        <v>3.6952179163497134</v>
      </c>
      <c r="AA259" s="29">
        <v>3.7419251970580891</v>
      </c>
      <c r="AB259" s="29">
        <v>3.7870738499380194</v>
      </c>
      <c r="AC259" s="29">
        <v>3.8303141153865785</v>
      </c>
      <c r="AD259" s="29">
        <v>3.8713333097935529</v>
      </c>
      <c r="AE259" s="29">
        <v>3.9098496462093304</v>
      </c>
      <c r="AF259" s="29">
        <v>3.9456072510125346</v>
      </c>
      <c r="AG259" s="29">
        <v>3.9783721149524958</v>
      </c>
      <c r="AH259" s="29">
        <v>4.007928820107626</v>
      </c>
      <c r="AI259" s="29">
        <v>4.0340867150901625</v>
      </c>
      <c r="AJ259" s="29">
        <v>4.0567144993276294</v>
      </c>
      <c r="AK259" s="29">
        <v>4.0757494778530496</v>
      </c>
      <c r="AL259" s="29">
        <v>4.0911887713169888</v>
      </c>
      <c r="AM259" s="29">
        <v>4.1030814455115268</v>
      </c>
      <c r="AN259" s="29">
        <v>4.1115218172068575</v>
      </c>
      <c r="AO259" s="29">
        <v>4.1166434274465535</v>
      </c>
      <c r="AP259" s="29">
        <v>4.1186136602798591</v>
      </c>
      <c r="AQ259" s="29">
        <v>4.1176270592196955</v>
      </c>
      <c r="AR259" s="29">
        <v>4.1138995454478984</v>
      </c>
      <c r="AS259" s="29">
        <v>4.1076657478882419</v>
      </c>
      <c r="AT259" s="29">
        <v>4.0991766813890873</v>
      </c>
      <c r="AU259" s="29">
        <v>4.0886950825919355</v>
      </c>
      <c r="AV259" s="29">
        <v>4.0764911307942349</v>
      </c>
      <c r="AW259" s="29">
        <v>4.0628403333444183</v>
      </c>
      <c r="AX259" s="29">
        <v>4.0480106053880647</v>
      </c>
      <c r="AY259" s="29">
        <v>4.0322499955300088</v>
      </c>
    </row>
    <row r="260" spans="1:51" x14ac:dyDescent="0.2">
      <c r="A260" s="125">
        <v>39806</v>
      </c>
      <c r="B260" s="29">
        <v>1.0581970287883675</v>
      </c>
      <c r="C260" s="29">
        <v>0.95014713779668325</v>
      </c>
      <c r="D260" s="29">
        <v>1.2662981852498523</v>
      </c>
      <c r="E260" s="29">
        <v>1.6232809363038752</v>
      </c>
      <c r="F260" s="29">
        <v>1.9277212744955541</v>
      </c>
      <c r="G260" s="29">
        <v>2.1715130670032932</v>
      </c>
      <c r="H260" s="29">
        <v>2.3657373166375564</v>
      </c>
      <c r="I260" s="29">
        <v>2.5227006486982941</v>
      </c>
      <c r="J260" s="29">
        <v>2.6521357592486505</v>
      </c>
      <c r="K260" s="29">
        <v>2.7611823690289823</v>
      </c>
      <c r="L260" s="29">
        <v>2.8549025989466799</v>
      </c>
      <c r="M260" s="29">
        <v>2.936904533878876</v>
      </c>
      <c r="N260" s="29">
        <v>3.0098672146995025</v>
      </c>
      <c r="O260" s="29">
        <v>3.0758632832944772</v>
      </c>
      <c r="P260" s="29">
        <v>3.1365779267410168</v>
      </c>
      <c r="Q260" s="29">
        <v>3.1934239227500063</v>
      </c>
      <c r="R260" s="29">
        <v>3.2475577336595842</v>
      </c>
      <c r="S260" s="29">
        <v>3.29989269639939</v>
      </c>
      <c r="T260" s="29">
        <v>3.3511201185929891</v>
      </c>
      <c r="U260" s="29">
        <v>3.4017108964536282</v>
      </c>
      <c r="V260" s="29">
        <v>3.4519078872421201</v>
      </c>
      <c r="W260" s="29">
        <v>3.5017635961812577</v>
      </c>
      <c r="X260" s="29">
        <v>3.5511966801553543</v>
      </c>
      <c r="Y260" s="29">
        <v>3.6000252740998686</v>
      </c>
      <c r="Z260" s="29">
        <v>3.6479787908161172</v>
      </c>
      <c r="AA260" s="29">
        <v>3.6946917552472867</v>
      </c>
      <c r="AB260" s="29">
        <v>3.7397763814076681</v>
      </c>
      <c r="AC260" s="29">
        <v>3.7828856081907296</v>
      </c>
      <c r="AD260" s="29">
        <v>3.8237107250090476</v>
      </c>
      <c r="AE260" s="29">
        <v>3.8619749800411247</v>
      </c>
      <c r="AF260" s="29">
        <v>3.8974284255917233</v>
      </c>
      <c r="AG260" s="29">
        <v>3.9298437299471356</v>
      </c>
      <c r="AH260" s="29">
        <v>3.9590127871108818</v>
      </c>
      <c r="AI260" s="29">
        <v>3.9847524641637797</v>
      </c>
      <c r="AJ260" s="29">
        <v>4.0069382273048433</v>
      </c>
      <c r="AK260" s="29">
        <v>4.0255132858387856</v>
      </c>
      <c r="AL260" s="29">
        <v>4.0404799239013371</v>
      </c>
      <c r="AM260" s="29">
        <v>4.05189172745514</v>
      </c>
      <c r="AN260" s="29">
        <v>4.0598469804655535</v>
      </c>
      <c r="AO260" s="29">
        <v>4.0644827870327269</v>
      </c>
      <c r="AP260" s="29">
        <v>4.0659698184624586</v>
      </c>
      <c r="AQ260" s="29">
        <v>4.0645056791180174</v>
      </c>
      <c r="AR260" s="29">
        <v>4.0603091298124356</v>
      </c>
      <c r="AS260" s="29">
        <v>4.0536174372033829</v>
      </c>
      <c r="AT260" s="29">
        <v>4.0446840809162783</v>
      </c>
      <c r="AU260" s="29">
        <v>4.0337741391067699</v>
      </c>
      <c r="AV260" s="29">
        <v>4.0211600187569312</v>
      </c>
      <c r="AW260" s="29">
        <v>4.0071193647608387</v>
      </c>
      <c r="AX260" s="29">
        <v>3.9919221486101657</v>
      </c>
      <c r="AY260" s="29">
        <v>3.9758182447382753</v>
      </c>
    </row>
    <row r="261" spans="1:51" x14ac:dyDescent="0.2">
      <c r="A261" s="125">
        <v>39805</v>
      </c>
      <c r="B261" s="29">
        <v>1.081640831427886</v>
      </c>
      <c r="C261" s="29">
        <v>0.99742338070451098</v>
      </c>
      <c r="D261" s="29">
        <v>1.3203818800214731</v>
      </c>
      <c r="E261" s="29">
        <v>1.6813127904196006</v>
      </c>
      <c r="F261" s="29">
        <v>1.9887485996477257</v>
      </c>
      <c r="G261" s="29">
        <v>2.2349286670748296</v>
      </c>
      <c r="H261" s="29">
        <v>2.431060404204668</v>
      </c>
      <c r="I261" s="29">
        <v>2.5895228764339562</v>
      </c>
      <c r="J261" s="29">
        <v>2.7201218354670349</v>
      </c>
      <c r="K261" s="29">
        <v>2.8300533549982996</v>
      </c>
      <c r="L261" s="29">
        <v>2.9244281937197054</v>
      </c>
      <c r="M261" s="29">
        <v>3.0068886287910175</v>
      </c>
      <c r="N261" s="29">
        <v>3.0801365516597463</v>
      </c>
      <c r="O261" s="29">
        <v>3.1462593627850688</v>
      </c>
      <c r="P261" s="29">
        <v>3.2069498102928136</v>
      </c>
      <c r="Q261" s="29">
        <v>3.2636266400779581</v>
      </c>
      <c r="R261" s="29">
        <v>3.3174550779060583</v>
      </c>
      <c r="S261" s="29">
        <v>3.3693626582727787</v>
      </c>
      <c r="T261" s="29">
        <v>3.4200602288836564</v>
      </c>
      <c r="U261" s="29">
        <v>3.4700429919635143</v>
      </c>
      <c r="V261" s="29">
        <v>3.5195817542610515</v>
      </c>
      <c r="W261" s="29">
        <v>3.5687575321850526</v>
      </c>
      <c r="X261" s="29">
        <v>3.6175147151483822</v>
      </c>
      <c r="Y261" s="29">
        <v>3.6656941376715353</v>
      </c>
      <c r="Z261" s="29">
        <v>3.7130452907873712</v>
      </c>
      <c r="AA261" s="29">
        <v>3.7592172142225517</v>
      </c>
      <c r="AB261" s="29">
        <v>3.8038292491396559</v>
      </c>
      <c r="AC261" s="29">
        <v>3.8465381152405436</v>
      </c>
      <c r="AD261" s="29">
        <v>3.887036744235755</v>
      </c>
      <c r="AE261" s="29">
        <v>3.9250482445097248</v>
      </c>
      <c r="AF261" s="29">
        <v>3.9603210339153163</v>
      </c>
      <c r="AG261" s="29">
        <v>3.9926248851693815</v>
      </c>
      <c r="AH261" s="29">
        <v>4.0217477164201592</v>
      </c>
      <c r="AI261" s="29">
        <v>4.0475009390853591</v>
      </c>
      <c r="AJ261" s="29">
        <v>4.0697533407353683</v>
      </c>
      <c r="AK261" s="29">
        <v>4.0884415134134491</v>
      </c>
      <c r="AL261" s="29">
        <v>4.1035612699231425</v>
      </c>
      <c r="AM261" s="29">
        <v>4.1151598516229537</v>
      </c>
      <c r="AN261" s="29">
        <v>4.1233293231940564</v>
      </c>
      <c r="AO261" s="29">
        <v>4.1282008299656026</v>
      </c>
      <c r="AP261" s="29">
        <v>4.1299394777397742</v>
      </c>
      <c r="AQ261" s="29">
        <v>4.128737736238886</v>
      </c>
      <c r="AR261" s="29">
        <v>4.1248095273392211</v>
      </c>
      <c r="AS261" s="29">
        <v>4.1183875121395461</v>
      </c>
      <c r="AT261" s="29">
        <v>4.1097208013951878</v>
      </c>
      <c r="AU261" s="29">
        <v>4.0990704521908459</v>
      </c>
      <c r="AV261" s="29">
        <v>4.0867051283984628</v>
      </c>
      <c r="AW261" s="29">
        <v>4.072899073204332</v>
      </c>
      <c r="AX261" s="29">
        <v>4.0579196726808791</v>
      </c>
      <c r="AY261" s="29">
        <v>4.0420147126759982</v>
      </c>
    </row>
    <row r="262" spans="1:51" x14ac:dyDescent="0.2">
      <c r="A262" s="125">
        <v>39804</v>
      </c>
      <c r="B262" s="29">
        <v>1.1019588337911344</v>
      </c>
      <c r="C262" s="29">
        <v>1.0051823079096387</v>
      </c>
      <c r="D262" s="29">
        <v>1.3270764157542012</v>
      </c>
      <c r="E262" s="29">
        <v>1.688522948459003</v>
      </c>
      <c r="F262" s="29">
        <v>1.996061255851312</v>
      </c>
      <c r="G262" s="29">
        <v>2.2418694718407419</v>
      </c>
      <c r="H262" s="29">
        <v>2.4373680980046042</v>
      </c>
      <c r="I262" s="29">
        <v>2.5950846337581717</v>
      </c>
      <c r="J262" s="29">
        <v>2.7249180356761875</v>
      </c>
      <c r="K262" s="29">
        <v>2.8341207391191285</v>
      </c>
      <c r="L262" s="29">
        <v>2.9278386368538984</v>
      </c>
      <c r="M262" s="29">
        <v>3.0097329115779576</v>
      </c>
      <c r="N262" s="29">
        <v>3.082512567887612</v>
      </c>
      <c r="O262" s="29">
        <v>3.1482623749829997</v>
      </c>
      <c r="P262" s="29">
        <v>3.2086649973753518</v>
      </c>
      <c r="Q262" s="29">
        <v>3.2651245755172975</v>
      </c>
      <c r="R262" s="29">
        <v>3.3187893275523543</v>
      </c>
      <c r="S262" s="29">
        <v>3.37056924974799</v>
      </c>
      <c r="T262" s="29">
        <v>3.4211585841295977</v>
      </c>
      <c r="U262" s="29">
        <v>3.4710383573032622</v>
      </c>
      <c r="V262" s="29">
        <v>3.5204681622568135</v>
      </c>
      <c r="W262" s="29">
        <v>3.5695203454884639</v>
      </c>
      <c r="X262" s="29">
        <v>3.6181332580676</v>
      </c>
      <c r="Y262" s="29">
        <v>3.6661440918874386</v>
      </c>
      <c r="Z262" s="29">
        <v>3.7133009256062786</v>
      </c>
      <c r="AA262" s="29">
        <v>3.7592537189518733</v>
      </c>
      <c r="AB262" s="29">
        <v>3.8036235924865545</v>
      </c>
      <c r="AC262" s="29">
        <v>3.8460693673788362</v>
      </c>
      <c r="AD262" s="29">
        <v>3.8862863960459815</v>
      </c>
      <c r="AE262" s="29">
        <v>3.9240004736125313</v>
      </c>
      <c r="AF262" s="29">
        <v>3.9589629277962399</v>
      </c>
      <c r="AG262" s="29">
        <v>3.9909466294403799</v>
      </c>
      <c r="AH262" s="29">
        <v>4.0197427524816707</v>
      </c>
      <c r="AI262" s="29">
        <v>4.0451658877494081</v>
      </c>
      <c r="AJ262" s="29">
        <v>4.0670874616455377</v>
      </c>
      <c r="AK262" s="29">
        <v>4.0854462281679886</v>
      </c>
      <c r="AL262" s="29">
        <v>4.1002397620960362</v>
      </c>
      <c r="AM262" s="29">
        <v>4.1115167194138253</v>
      </c>
      <c r="AN262" s="29">
        <v>4.1193702828208574</v>
      </c>
      <c r="AO262" s="29">
        <v>4.1239325284251533</v>
      </c>
      <c r="AP262" s="29">
        <v>4.1253694041269195</v>
      </c>
      <c r="AQ262" s="29">
        <v>4.1238741184428882</v>
      </c>
      <c r="AR262" s="29">
        <v>4.1196611726030481</v>
      </c>
      <c r="AS262" s="29">
        <v>4.1129636544387127</v>
      </c>
      <c r="AT262" s="29">
        <v>4.1040309706390774</v>
      </c>
      <c r="AU262" s="29">
        <v>4.0931243765461689</v>
      </c>
      <c r="AV262" s="29">
        <v>4.0805126316307252</v>
      </c>
      <c r="AW262" s="29">
        <v>4.0664699984810744</v>
      </c>
      <c r="AX262" s="29">
        <v>4.0512639145406428</v>
      </c>
      <c r="AY262" s="29">
        <v>4.0351421988756417</v>
      </c>
    </row>
    <row r="263" spans="1:51" x14ac:dyDescent="0.2">
      <c r="A263" s="125">
        <v>39801</v>
      </c>
      <c r="B263" s="29">
        <v>1.119165367658872</v>
      </c>
      <c r="C263" s="29">
        <v>1.035103344522164</v>
      </c>
      <c r="D263" s="29">
        <v>1.3654749437357496</v>
      </c>
      <c r="E263" s="29">
        <v>1.7307987906236346</v>
      </c>
      <c r="F263" s="29">
        <v>2.0395904651540597</v>
      </c>
      <c r="G263" s="29">
        <v>2.2852913753104698</v>
      </c>
      <c r="H263" s="29">
        <v>2.4800148552637045</v>
      </c>
      <c r="I263" s="29">
        <v>2.6366518422666725</v>
      </c>
      <c r="J263" s="29">
        <v>2.7653104377573077</v>
      </c>
      <c r="K263" s="29">
        <v>2.8733698299851067</v>
      </c>
      <c r="L263" s="29">
        <v>2.9660587322530505</v>
      </c>
      <c r="M263" s="29">
        <v>3.0470928487460629</v>
      </c>
      <c r="N263" s="29">
        <v>3.1192173531817349</v>
      </c>
      <c r="O263" s="29">
        <v>3.1845411149870064</v>
      </c>
      <c r="P263" s="29">
        <v>3.2447625211185174</v>
      </c>
      <c r="Q263" s="29">
        <v>3.3012960921948311</v>
      </c>
      <c r="R263" s="29">
        <v>3.3552965036787845</v>
      </c>
      <c r="S263" s="29">
        <v>3.4076762804789058</v>
      </c>
      <c r="T263" s="29">
        <v>3.4591285269553875</v>
      </c>
      <c r="U263" s="29">
        <v>3.5101295142999076</v>
      </c>
      <c r="V263" s="29">
        <v>3.560930016011338</v>
      </c>
      <c r="W263" s="29">
        <v>3.6115891937143232</v>
      </c>
      <c r="X263" s="29">
        <v>3.6620269366993741</v>
      </c>
      <c r="Y263" s="29">
        <v>3.712057136284491</v>
      </c>
      <c r="Z263" s="29">
        <v>3.7613991390285859</v>
      </c>
      <c r="AA263" s="29">
        <v>3.8096637514411658</v>
      </c>
      <c r="AB263" s="29">
        <v>3.8564282142339406</v>
      </c>
      <c r="AC263" s="29">
        <v>3.9013107534982088</v>
      </c>
      <c r="AD263" s="29">
        <v>3.9439695671785184</v>
      </c>
      <c r="AE263" s="29">
        <v>3.9840961630971083</v>
      </c>
      <c r="AF263" s="29">
        <v>4.0214099863930075</v>
      </c>
      <c r="AG263" s="29">
        <v>4.0556540543162836</v>
      </c>
      <c r="AH263" s="29">
        <v>4.0865914091920619</v>
      </c>
      <c r="AI263" s="29">
        <v>4.1140105822752577</v>
      </c>
      <c r="AJ263" s="29">
        <v>4.1377621102789321</v>
      </c>
      <c r="AK263" s="29">
        <v>4.1577702534028829</v>
      </c>
      <c r="AL263" s="29">
        <v>4.1740237011169503</v>
      </c>
      <c r="AM263" s="29">
        <v>4.1865670946254854</v>
      </c>
      <c r="AN263" s="29">
        <v>4.1954938131611978</v>
      </c>
      <c r="AO263" s="29">
        <v>4.2009393883762023</v>
      </c>
      <c r="AP263" s="29">
        <v>4.2030756167325602</v>
      </c>
      <c r="AQ263" s="29">
        <v>4.2021034432684887</v>
      </c>
      <c r="AR263" s="29">
        <v>4.1982465489118885</v>
      </c>
      <c r="AS263" s="29">
        <v>4.1917484524609696</v>
      </c>
      <c r="AT263" s="29">
        <v>4.1828700787121784</v>
      </c>
      <c r="AU263" s="29">
        <v>4.1718847846001728</v>
      </c>
      <c r="AV263" s="29">
        <v>4.1590734692031477</v>
      </c>
      <c r="AW263" s="29">
        <v>4.1447225105859022</v>
      </c>
      <c r="AX263" s="29">
        <v>4.1291112485386838</v>
      </c>
      <c r="AY263" s="29">
        <v>4.1124988282875776</v>
      </c>
    </row>
    <row r="264" spans="1:51" x14ac:dyDescent="0.2">
      <c r="A264" s="125">
        <v>39800</v>
      </c>
      <c r="B264" s="29">
        <v>1.0583481380558828</v>
      </c>
      <c r="C264" s="29">
        <v>0.98755757095405994</v>
      </c>
      <c r="D264" s="29">
        <v>1.3400638919985965</v>
      </c>
      <c r="E264" s="29">
        <v>1.7202670191890577</v>
      </c>
      <c r="F264" s="29">
        <v>2.0376977176438142</v>
      </c>
      <c r="G264" s="29">
        <v>2.2882745958941029</v>
      </c>
      <c r="H264" s="29">
        <v>2.4856679459377728</v>
      </c>
      <c r="I264" s="29">
        <v>2.6436226133091689</v>
      </c>
      <c r="J264" s="29">
        <v>2.772747284142385</v>
      </c>
      <c r="K264" s="29">
        <v>2.8807255370294724</v>
      </c>
      <c r="L264" s="29">
        <v>2.972986405382386</v>
      </c>
      <c r="M264" s="29">
        <v>3.0533810647108997</v>
      </c>
      <c r="N264" s="29">
        <v>3.1247494250338899</v>
      </c>
      <c r="O264" s="29">
        <v>3.1892692145067216</v>
      </c>
      <c r="P264" s="29">
        <v>3.2486907344028362</v>
      </c>
      <c r="Q264" s="29">
        <v>3.304470753864829</v>
      </c>
      <c r="R264" s="29">
        <v>3.3577972430772305</v>
      </c>
      <c r="S264" s="29">
        <v>3.4096056531477839</v>
      </c>
      <c r="T264" s="29">
        <v>3.4606024892128047</v>
      </c>
      <c r="U264" s="29">
        <v>3.5112697303594089</v>
      </c>
      <c r="V264" s="29">
        <v>3.5618580910771378</v>
      </c>
      <c r="W264" s="29">
        <v>3.6124217346395566</v>
      </c>
      <c r="X264" s="29">
        <v>3.6628724156861234</v>
      </c>
      <c r="Y264" s="29">
        <v>3.7130138925579153</v>
      </c>
      <c r="Z264" s="29">
        <v>3.7625539322439776</v>
      </c>
      <c r="AA264" s="29">
        <v>3.8110892855928635</v>
      </c>
      <c r="AB264" s="29">
        <v>3.8581807081227115</v>
      </c>
      <c r="AC264" s="29">
        <v>3.9034310935176499</v>
      </c>
      <c r="AD264" s="29">
        <v>3.9464848524582976</v>
      </c>
      <c r="AE264" s="29">
        <v>3.9870209931228051</v>
      </c>
      <c r="AF264" s="29">
        <v>4.0247475409453086</v>
      </c>
      <c r="AG264" s="29">
        <v>4.0593970046696919</v>
      </c>
      <c r="AH264" s="29">
        <v>4.0907226867519659</v>
      </c>
      <c r="AI264" s="29">
        <v>4.1185038388448314</v>
      </c>
      <c r="AJ264" s="29">
        <v>4.1425828524749049</v>
      </c>
      <c r="AK264" s="29">
        <v>4.1628779654858059</v>
      </c>
      <c r="AL264" s="29">
        <v>4.1793737654084273</v>
      </c>
      <c r="AM264" s="29">
        <v>4.1921124592389098</v>
      </c>
      <c r="AN264" s="29">
        <v>4.2011864446509799</v>
      </c>
      <c r="AO264" s="29">
        <v>4.2067315014080275</v>
      </c>
      <c r="AP264" s="29">
        <v>4.20892069365485</v>
      </c>
      <c r="AQ264" s="29">
        <v>4.2079570528530024</v>
      </c>
      <c r="AR264" s="29">
        <v>4.2040668793151896</v>
      </c>
      <c r="AS264" s="29">
        <v>4.1974967479478567</v>
      </c>
      <c r="AT264" s="29">
        <v>4.1885110321527561</v>
      </c>
      <c r="AU264" s="29">
        <v>4.1773867876679445</v>
      </c>
      <c r="AV264" s="29">
        <v>4.1644085858157149</v>
      </c>
      <c r="AW264" s="29">
        <v>4.1498664602861997</v>
      </c>
      <c r="AX264" s="29">
        <v>4.1340435479784956</v>
      </c>
      <c r="AY264" s="29">
        <v>4.1172025991485501</v>
      </c>
    </row>
    <row r="265" spans="1:51" x14ac:dyDescent="0.2">
      <c r="A265" s="125">
        <v>39799</v>
      </c>
      <c r="B265" s="29">
        <v>1.1333634729274988</v>
      </c>
      <c r="C265" s="29">
        <v>1.0873732315986802</v>
      </c>
      <c r="D265" s="29">
        <v>1.458893356954406</v>
      </c>
      <c r="E265" s="29">
        <v>1.8461927939728975</v>
      </c>
      <c r="F265" s="29">
        <v>2.161880633782133</v>
      </c>
      <c r="G265" s="29">
        <v>2.4057018000117072</v>
      </c>
      <c r="H265" s="29">
        <v>2.5938497415190009</v>
      </c>
      <c r="I265" s="29">
        <v>2.7415367168373517</v>
      </c>
      <c r="J265" s="29">
        <v>2.8602507722908275</v>
      </c>
      <c r="K265" s="29">
        <v>2.9582311856451997</v>
      </c>
      <c r="L265" s="29">
        <v>3.0412700436687272</v>
      </c>
      <c r="M265" s="29">
        <v>3.1134315126966126</v>
      </c>
      <c r="N265" s="29">
        <v>3.1776542358921609</v>
      </c>
      <c r="O265" s="29">
        <v>3.2361171056745026</v>
      </c>
      <c r="P265" s="29">
        <v>3.2904968816777713</v>
      </c>
      <c r="Q265" s="29">
        <v>3.3421261453303237</v>
      </c>
      <c r="R265" s="29">
        <v>3.3920400907608146</v>
      </c>
      <c r="S265" s="29">
        <v>3.441012380940407</v>
      </c>
      <c r="T265" s="29">
        <v>3.4895908424174773</v>
      </c>
      <c r="U265" s="29">
        <v>3.5381128454103838</v>
      </c>
      <c r="V265" s="29">
        <v>3.5867059940243511</v>
      </c>
      <c r="W265" s="29">
        <v>3.6353231518770857</v>
      </c>
      <c r="X265" s="29">
        <v>3.6837987699567658</v>
      </c>
      <c r="Y265" s="29">
        <v>3.7318811873984346</v>
      </c>
      <c r="Z265" s="29">
        <v>3.7792426154539918</v>
      </c>
      <c r="AA265" s="29">
        <v>3.8254684820820324</v>
      </c>
      <c r="AB265" s="29">
        <v>3.8701236045409808</v>
      </c>
      <c r="AC265" s="29">
        <v>3.9128202506591854</v>
      </c>
      <c r="AD265" s="29">
        <v>3.9532160139790289</v>
      </c>
      <c r="AE265" s="29">
        <v>3.9910062594725044</v>
      </c>
      <c r="AF265" s="29">
        <v>4.0259180313751495</v>
      </c>
      <c r="AG265" s="29">
        <v>4.0577051033011209</v>
      </c>
      <c r="AH265" s="29">
        <v>4.0861439451067785</v>
      </c>
      <c r="AI265" s="29">
        <v>4.1110377190040444</v>
      </c>
      <c r="AJ265" s="29">
        <v>4.1322494988098049</v>
      </c>
      <c r="AK265" s="29">
        <v>4.1497136332856748</v>
      </c>
      <c r="AL265" s="29">
        <v>4.1634268191401826</v>
      </c>
      <c r="AM265" s="29">
        <v>4.1734398973515328</v>
      </c>
      <c r="AN265" s="29">
        <v>4.1798509202239522</v>
      </c>
      <c r="AO265" s="29">
        <v>4.1827993625580238</v>
      </c>
      <c r="AP265" s="29">
        <v>4.1824609892206652</v>
      </c>
      <c r="AQ265" s="29">
        <v>4.1790407422594971</v>
      </c>
      <c r="AR265" s="29">
        <v>4.1727661064548691</v>
      </c>
      <c r="AS265" s="29">
        <v>4.1638841890735367</v>
      </c>
      <c r="AT265" s="29">
        <v>4.1526593506459992</v>
      </c>
      <c r="AU265" s="29">
        <v>4.1393685919050434</v>
      </c>
      <c r="AV265" s="29">
        <v>4.1242968844730497</v>
      </c>
      <c r="AW265" s="29">
        <v>4.1077351299110099</v>
      </c>
      <c r="AX265" s="29">
        <v>4.0899676710241435</v>
      </c>
      <c r="AY265" s="29">
        <v>4.0712584977654762</v>
      </c>
    </row>
    <row r="266" spans="1:51" x14ac:dyDescent="0.2">
      <c r="A266" s="125">
        <v>39798</v>
      </c>
      <c r="B266" s="29">
        <v>1.2700560466590098</v>
      </c>
      <c r="C266" s="29">
        <v>1.2480583268082788</v>
      </c>
      <c r="D266" s="29">
        <v>1.6333819528970475</v>
      </c>
      <c r="E266" s="29">
        <v>2.0251326940494989</v>
      </c>
      <c r="F266" s="29">
        <v>2.3406866812946214</v>
      </c>
      <c r="G266" s="29">
        <v>2.5827618455503463</v>
      </c>
      <c r="H266" s="29">
        <v>2.7689643188684845</v>
      </c>
      <c r="I266" s="29">
        <v>2.9150134993147301</v>
      </c>
      <c r="J266" s="29">
        <v>3.0325006428005801</v>
      </c>
      <c r="K266" s="29">
        <v>3.1296097878426754</v>
      </c>
      <c r="L266" s="29">
        <v>3.2120278371957141</v>
      </c>
      <c r="M266" s="29">
        <v>3.2837107128510059</v>
      </c>
      <c r="N266" s="29">
        <v>3.3474991331919566</v>
      </c>
      <c r="O266" s="29">
        <v>3.4054951090638865</v>
      </c>
      <c r="P266" s="29">
        <v>3.4593190395278799</v>
      </c>
      <c r="Q266" s="29">
        <v>3.5102689207237874</v>
      </c>
      <c r="R266" s="29">
        <v>3.559365366822679</v>
      </c>
      <c r="S266" s="29">
        <v>3.6073858343514309</v>
      </c>
      <c r="T266" s="29">
        <v>3.6548976595694294</v>
      </c>
      <c r="U266" s="29">
        <v>3.7022704957776882</v>
      </c>
      <c r="V266" s="29">
        <v>3.7496728640137786</v>
      </c>
      <c r="W266" s="29">
        <v>3.79710261594626</v>
      </c>
      <c r="X266" s="29">
        <v>3.8444353270910088</v>
      </c>
      <c r="Y266" s="29">
        <v>3.8914545773720097</v>
      </c>
      <c r="Z266" s="29">
        <v>3.9378615107325747</v>
      </c>
      <c r="AA266" s="29">
        <v>3.9832585358474537</v>
      </c>
      <c r="AB266" s="29">
        <v>4.0272164828520998</v>
      </c>
      <c r="AC266" s="29">
        <v>4.0693474566490293</v>
      </c>
      <c r="AD266" s="29">
        <v>4.1093041517483639</v>
      </c>
      <c r="AE266" s="29">
        <v>4.1467730873364212</v>
      </c>
      <c r="AF266" s="29">
        <v>4.1814691516827631</v>
      </c>
      <c r="AG266" s="29">
        <v>4.213131169470957</v>
      </c>
      <c r="AH266" s="29">
        <v>4.2415182912104648</v>
      </c>
      <c r="AI266" s="29">
        <v>4.2664145308352204</v>
      </c>
      <c r="AJ266" s="29">
        <v>4.2876637571865697</v>
      </c>
      <c r="AK266" s="29">
        <v>4.305182119176397</v>
      </c>
      <c r="AL266" s="29">
        <v>4.3189490363722172</v>
      </c>
      <c r="AM266" s="29">
        <v>4.3289988739108889</v>
      </c>
      <c r="AN266" s="29">
        <v>4.3354139379444385</v>
      </c>
      <c r="AO266" s="29">
        <v>4.3383190103719178</v>
      </c>
      <c r="AP266" s="29">
        <v>4.337876595445044</v>
      </c>
      <c r="AQ266" s="29">
        <v>4.3342800946492224</v>
      </c>
      <c r="AR266" s="29">
        <v>4.3277474083572951</v>
      </c>
      <c r="AS266" s="29">
        <v>4.3185178367387698</v>
      </c>
      <c r="AT266" s="29">
        <v>4.3068495370062188</v>
      </c>
      <c r="AU266" s="29">
        <v>4.2930150415790029</v>
      </c>
      <c r="AV266" s="29">
        <v>4.2772967396382038</v>
      </c>
      <c r="AW266" s="29">
        <v>4.259984694566147</v>
      </c>
      <c r="AX266" s="29">
        <v>4.2413640766297407</v>
      </c>
      <c r="AY266" s="29">
        <v>4.2217011503897961</v>
      </c>
    </row>
    <row r="267" spans="1:51" x14ac:dyDescent="0.2">
      <c r="A267" s="125">
        <v>39797</v>
      </c>
      <c r="B267" s="29">
        <v>1.2852724061599654</v>
      </c>
      <c r="C267" s="29">
        <v>1.291369816150346</v>
      </c>
      <c r="D267" s="29">
        <v>1.6910681164977255</v>
      </c>
      <c r="E267" s="29">
        <v>2.0879019898135587</v>
      </c>
      <c r="F267" s="29">
        <v>2.4051163049275375</v>
      </c>
      <c r="G267" s="29">
        <v>2.6479008646007731</v>
      </c>
      <c r="H267" s="29">
        <v>2.8347329952069447</v>
      </c>
      <c r="I267" s="29">
        <v>2.9815612177471547</v>
      </c>
      <c r="J267" s="29">
        <v>3.0999696991121803</v>
      </c>
      <c r="K267" s="29">
        <v>3.198062808505683</v>
      </c>
      <c r="L267" s="29">
        <v>3.2814398914862482</v>
      </c>
      <c r="M267" s="29">
        <v>3.3539843919690431</v>
      </c>
      <c r="N267" s="29">
        <v>3.4184823063941661</v>
      </c>
      <c r="O267" s="29">
        <v>3.4770022292320566</v>
      </c>
      <c r="P267" s="29">
        <v>3.5311496918489373</v>
      </c>
      <c r="Q267" s="29">
        <v>3.5822248978268627</v>
      </c>
      <c r="R267" s="29">
        <v>3.6312643618906946</v>
      </c>
      <c r="S267" s="29">
        <v>3.6790719719778897</v>
      </c>
      <c r="T267" s="29">
        <v>3.726249338415204</v>
      </c>
      <c r="U267" s="29">
        <v>3.7732054385170586</v>
      </c>
      <c r="V267" s="29">
        <v>3.8201494705838401</v>
      </c>
      <c r="W267" s="29">
        <v>3.8671185373487762</v>
      </c>
      <c r="X267" s="29">
        <v>3.914021454636099</v>
      </c>
      <c r="Y267" s="29">
        <v>3.9606683008184298</v>
      </c>
      <c r="Z267" s="29">
        <v>4.0067803246023583</v>
      </c>
      <c r="AA267" s="29">
        <v>4.0519703136990879</v>
      </c>
      <c r="AB267" s="29">
        <v>4.0958110440121995</v>
      </c>
      <c r="AC267" s="29">
        <v>4.1379122786172955</v>
      </c>
      <c r="AD267" s="29">
        <v>4.1779211858688168</v>
      </c>
      <c r="AE267" s="29">
        <v>4.2155161051937124</v>
      </c>
      <c r="AF267" s="29">
        <v>4.2504015194991016</v>
      </c>
      <c r="AG267" s="29">
        <v>4.2823039702534977</v>
      </c>
      <c r="AH267" s="29">
        <v>4.3109687307135545</v>
      </c>
      <c r="AI267" s="29">
        <v>4.3361647363724458</v>
      </c>
      <c r="AJ267" s="29">
        <v>4.3577211167851519</v>
      </c>
      <c r="AK267" s="29">
        <v>4.3755405728031445</v>
      </c>
      <c r="AL267" s="29">
        <v>4.3895902458505001</v>
      </c>
      <c r="AM267" s="29">
        <v>4.3998932389011713</v>
      </c>
      <c r="AN267" s="29">
        <v>4.4065215038284595</v>
      </c>
      <c r="AO267" s="29">
        <v>4.409590570549824</v>
      </c>
      <c r="AP267" s="29">
        <v>4.4092550348828992</v>
      </c>
      <c r="AQ267" s="29">
        <v>4.405701757354116</v>
      </c>
      <c r="AR267" s="29">
        <v>4.3991434409937211</v>
      </c>
      <c r="AS267" s="29">
        <v>4.3898153901217647</v>
      </c>
      <c r="AT267" s="29">
        <v>4.3779728450466049</v>
      </c>
      <c r="AU267" s="29">
        <v>4.3638865048405222</v>
      </c>
      <c r="AV267" s="29">
        <v>4.347838009192766</v>
      </c>
      <c r="AW267" s="29">
        <v>4.3301176692947623</v>
      </c>
      <c r="AX267" s="29">
        <v>4.3110118600674108</v>
      </c>
      <c r="AY267" s="29">
        <v>4.2907888134040473</v>
      </c>
    </row>
    <row r="268" spans="1:51" x14ac:dyDescent="0.2">
      <c r="A268" s="125">
        <v>39794</v>
      </c>
      <c r="B268" s="29">
        <v>1.2826335429959514</v>
      </c>
      <c r="C268" s="29">
        <v>1.314392471461034</v>
      </c>
      <c r="D268" s="29">
        <v>1.7282360831787165</v>
      </c>
      <c r="E268" s="29">
        <v>2.1296736253764497</v>
      </c>
      <c r="F268" s="29">
        <v>2.4492333293032025</v>
      </c>
      <c r="G268" s="29">
        <v>2.6952662204087545</v>
      </c>
      <c r="H268" s="29">
        <v>2.8870886319503173</v>
      </c>
      <c r="I268" s="29">
        <v>3.0405034745504422</v>
      </c>
      <c r="J268" s="29">
        <v>3.1666066899270002</v>
      </c>
      <c r="K268" s="29">
        <v>3.2729463927399918</v>
      </c>
      <c r="L268" s="29">
        <v>3.3646078193907001</v>
      </c>
      <c r="M268" s="29">
        <v>3.4450613351151027</v>
      </c>
      <c r="N268" s="29">
        <v>3.5167810278200498</v>
      </c>
      <c r="O268" s="29">
        <v>3.5816331078280017</v>
      </c>
      <c r="P268" s="29">
        <v>3.6411121792587973</v>
      </c>
      <c r="Q268" s="29">
        <v>3.6964817919890764</v>
      </c>
      <c r="R268" s="29">
        <v>3.7487985558143695</v>
      </c>
      <c r="S268" s="29">
        <v>3.798927061799505</v>
      </c>
      <c r="T268" s="29">
        <v>3.8475579127931496</v>
      </c>
      <c r="U268" s="29">
        <v>3.8952067351116226</v>
      </c>
      <c r="V268" s="29">
        <v>3.9421978043127091</v>
      </c>
      <c r="W268" s="29">
        <v>3.9886853952342776</v>
      </c>
      <c r="X268" s="29">
        <v>4.0346879791605375</v>
      </c>
      <c r="Y268" s="29">
        <v>4.0801155031992913</v>
      </c>
      <c r="Z268" s="29">
        <v>4.1247803833564003</v>
      </c>
      <c r="AA268" s="29">
        <v>4.1683752712930309</v>
      </c>
      <c r="AB268" s="29">
        <v>4.2105391741693801</v>
      </c>
      <c r="AC268" s="29">
        <v>4.2509352272626737</v>
      </c>
      <c r="AD268" s="29">
        <v>4.2892532807458226</v>
      </c>
      <c r="AE268" s="29">
        <v>4.3252054472170869</v>
      </c>
      <c r="AF268" s="29">
        <v>4.3585225109863064</v>
      </c>
      <c r="AG268" s="29">
        <v>4.3889510106199614</v>
      </c>
      <c r="AH268" s="29">
        <v>4.4162508659203326</v>
      </c>
      <c r="AI268" s="29">
        <v>4.4402008606970593</v>
      </c>
      <c r="AJ268" s="29">
        <v>4.4606351915880653</v>
      </c>
      <c r="AK268" s="29">
        <v>4.4774574066022055</v>
      </c>
      <c r="AL268" s="29">
        <v>4.4906318576159645</v>
      </c>
      <c r="AM268" s="29">
        <v>4.5001756998645286</v>
      </c>
      <c r="AN268" s="29">
        <v>4.50615223062408</v>
      </c>
      <c r="AO268" s="29">
        <v>4.5086666081353517</v>
      </c>
      <c r="AP268" s="29">
        <v>4.5078623426226025</v>
      </c>
      <c r="AQ268" s="29">
        <v>4.5039149342513705</v>
      </c>
      <c r="AR268" s="29">
        <v>4.497025769048741</v>
      </c>
      <c r="AS268" s="29">
        <v>4.4874189012236911</v>
      </c>
      <c r="AT268" s="29">
        <v>4.4753384078140357</v>
      </c>
      <c r="AU268" s="29">
        <v>4.4610442794406877</v>
      </c>
      <c r="AV268" s="29">
        <v>4.4448082942344067</v>
      </c>
      <c r="AW268" s="29">
        <v>4.4269117421550694</v>
      </c>
      <c r="AX268" s="29">
        <v>4.4076330252031903</v>
      </c>
      <c r="AY268" s="29">
        <v>4.3872335400328826</v>
      </c>
    </row>
    <row r="269" spans="1:51" x14ac:dyDescent="0.2">
      <c r="A269" s="125">
        <v>39793</v>
      </c>
      <c r="B269" s="29">
        <v>1.2805240518367387</v>
      </c>
      <c r="C269" s="29">
        <v>1.3482364360452728</v>
      </c>
      <c r="D269" s="29">
        <v>1.7909610366269424</v>
      </c>
      <c r="E269" s="29">
        <v>2.2032133372501175</v>
      </c>
      <c r="F269" s="29">
        <v>2.5223508062491549</v>
      </c>
      <c r="G269" s="29">
        <v>2.7618238004797924</v>
      </c>
      <c r="H269" s="29">
        <v>2.9438706351115038</v>
      </c>
      <c r="I269" s="29">
        <v>3.0860340016838057</v>
      </c>
      <c r="J269" s="29">
        <v>3.2005298416720156</v>
      </c>
      <c r="K269" s="29">
        <v>3.2956796193002953</v>
      </c>
      <c r="L269" s="29">
        <v>3.3771295088089688</v>
      </c>
      <c r="M269" s="29">
        <v>3.4487118776449486</v>
      </c>
      <c r="N269" s="29">
        <v>3.5130958872643308</v>
      </c>
      <c r="O269" s="29">
        <v>3.5721893926124428</v>
      </c>
      <c r="P269" s="29">
        <v>3.6274066294137977</v>
      </c>
      <c r="Q269" s="29">
        <v>3.6798480034005348</v>
      </c>
      <c r="R269" s="29">
        <v>3.7303628360975174</v>
      </c>
      <c r="S269" s="29">
        <v>3.7795972082129712</v>
      </c>
      <c r="T269" s="29">
        <v>3.8280294225231413</v>
      </c>
      <c r="U269" s="29">
        <v>3.8759817730773465</v>
      </c>
      <c r="V269" s="29">
        <v>3.9236113580546879</v>
      </c>
      <c r="W269" s="29">
        <v>3.9709307305968555</v>
      </c>
      <c r="X269" s="29">
        <v>4.0178441446484694</v>
      </c>
      <c r="Y269" s="29">
        <v>4.064172408828199</v>
      </c>
      <c r="Z269" s="29">
        <v>4.1096610023805518</v>
      </c>
      <c r="AA269" s="29">
        <v>4.1539602110794185</v>
      </c>
      <c r="AB269" s="29">
        <v>4.1966836918617254</v>
      </c>
      <c r="AC269" s="29">
        <v>4.2374795112906209</v>
      </c>
      <c r="AD269" s="29">
        <v>4.2760308986338327</v>
      </c>
      <c r="AE269" s="29">
        <v>4.3120503854604753</v>
      </c>
      <c r="AF269" s="29">
        <v>4.3452750794633959</v>
      </c>
      <c r="AG269" s="29">
        <v>4.3754628244398406</v>
      </c>
      <c r="AH269" s="29">
        <v>4.4023890684581906</v>
      </c>
      <c r="AI269" s="29">
        <v>4.4258508636784955</v>
      </c>
      <c r="AJ269" s="29">
        <v>4.4456999915390787</v>
      </c>
      <c r="AK269" s="29">
        <v>4.4618560649423529</v>
      </c>
      <c r="AL269" s="29">
        <v>4.4742982001715186</v>
      </c>
      <c r="AM269" s="29">
        <v>4.4830571874983614</v>
      </c>
      <c r="AN269" s="29">
        <v>4.488208949916995</v>
      </c>
      <c r="AO269" s="29">
        <v>4.4898701089422044</v>
      </c>
      <c r="AP269" s="29">
        <v>4.4881943468494541</v>
      </c>
      <c r="AQ269" s="29">
        <v>4.4833661295613707</v>
      </c>
      <c r="AR269" s="29">
        <v>4.4755945988809884</v>
      </c>
      <c r="AS269" s="29">
        <v>4.4651104620172744</v>
      </c>
      <c r="AT269" s="29">
        <v>4.4521634771675114</v>
      </c>
      <c r="AU269" s="29">
        <v>4.4370184809121529</v>
      </c>
      <c r="AV269" s="29">
        <v>4.419951302362259</v>
      </c>
      <c r="AW269" s="29">
        <v>4.4012466025672214</v>
      </c>
      <c r="AX269" s="29">
        <v>4.3811857698531647</v>
      </c>
      <c r="AY269" s="29">
        <v>4.3600326084273622</v>
      </c>
    </row>
    <row r="270" spans="1:51" x14ac:dyDescent="0.2">
      <c r="A270" s="125">
        <v>39792</v>
      </c>
      <c r="B270" s="29">
        <v>1.2745641659986704</v>
      </c>
      <c r="C270" s="29">
        <v>1.3786897848561934</v>
      </c>
      <c r="D270" s="29">
        <v>1.819020238272117</v>
      </c>
      <c r="E270" s="29">
        <v>2.2187430248322695</v>
      </c>
      <c r="F270" s="29">
        <v>2.5260005250643323</v>
      </c>
      <c r="G270" s="29">
        <v>2.7563846792249014</v>
      </c>
      <c r="H270" s="29">
        <v>2.9317771812249127</v>
      </c>
      <c r="I270" s="29">
        <v>3.068937843007435</v>
      </c>
      <c r="J270" s="29">
        <v>3.1794337843813256</v>
      </c>
      <c r="K270" s="29">
        <v>3.2712071271766825</v>
      </c>
      <c r="L270" s="29">
        <v>3.3497595899929964</v>
      </c>
      <c r="M270" s="29">
        <v>3.4188925542062765</v>
      </c>
      <c r="N270" s="29">
        <v>3.4812818653945232</v>
      </c>
      <c r="O270" s="29">
        <v>3.5388349835187474</v>
      </c>
      <c r="P270" s="29">
        <v>3.5929462205718887</v>
      </c>
      <c r="Q270" s="29">
        <v>3.6446748734013164</v>
      </c>
      <c r="R270" s="29">
        <v>3.6948144588154079</v>
      </c>
      <c r="S270" s="29">
        <v>3.7439465997978241</v>
      </c>
      <c r="T270" s="29">
        <v>3.7924808554014557</v>
      </c>
      <c r="U270" s="29">
        <v>3.8406713770238041</v>
      </c>
      <c r="V270" s="29">
        <v>3.888613175478135</v>
      </c>
      <c r="W270" s="29">
        <v>3.9362644171611945</v>
      </c>
      <c r="X270" s="29">
        <v>3.9834853138058515</v>
      </c>
      <c r="Y270" s="29">
        <v>4.0300627676266894</v>
      </c>
      <c r="Z270" s="29">
        <v>4.0757176089440481</v>
      </c>
      <c r="AA270" s="29">
        <v>4.1200871289089891</v>
      </c>
      <c r="AB270" s="29">
        <v>4.1627804129001627</v>
      </c>
      <c r="AC270" s="29">
        <v>4.2034453631566242</v>
      </c>
      <c r="AD270" s="29">
        <v>4.2417685292434406</v>
      </c>
      <c r="AE270" s="29">
        <v>4.2774686668972217</v>
      </c>
      <c r="AF270" s="29">
        <v>4.3102915434823297</v>
      </c>
      <c r="AG270" s="29">
        <v>4.3400057174240363</v>
      </c>
      <c r="AH270" s="29">
        <v>4.3663990937330137</v>
      </c>
      <c r="AI270" s="29">
        <v>4.3892822660291984</v>
      </c>
      <c r="AJ270" s="29">
        <v>4.4085197677903674</v>
      </c>
      <c r="AK270" s="29">
        <v>4.4240425419239218</v>
      </c>
      <c r="AL270" s="29">
        <v>4.4358397911286884</v>
      </c>
      <c r="AM270" s="29">
        <v>4.4439513121328691</v>
      </c>
      <c r="AN270" s="29">
        <v>4.4484610836409368</v>
      </c>
      <c r="AO270" s="29">
        <v>4.4494928361187842</v>
      </c>
      <c r="AP270" s="29">
        <v>4.4472064028684839</v>
      </c>
      <c r="AQ270" s="29">
        <v>4.4417914554147062</v>
      </c>
      <c r="AR270" s="29">
        <v>4.4334613627698225</v>
      </c>
      <c r="AS270" s="29">
        <v>4.4224501699046304</v>
      </c>
      <c r="AT270" s="29">
        <v>4.4090101844765766</v>
      </c>
      <c r="AU270" s="29">
        <v>4.39340809400134</v>
      </c>
      <c r="AV270" s="29">
        <v>4.3759209297815094</v>
      </c>
      <c r="AW270" s="29">
        <v>4.3568339858986116</v>
      </c>
      <c r="AX270" s="29">
        <v>4.3364289006849095</v>
      </c>
      <c r="AY270" s="29">
        <v>4.3149693764210753</v>
      </c>
    </row>
    <row r="271" spans="1:51" x14ac:dyDescent="0.2">
      <c r="A271" s="125">
        <v>39791</v>
      </c>
      <c r="B271" s="29">
        <v>1.2853142992164093</v>
      </c>
      <c r="C271" s="29">
        <v>1.4225953865397767</v>
      </c>
      <c r="D271" s="29">
        <v>1.8489290705611721</v>
      </c>
      <c r="E271" s="29">
        <v>2.226151621108412</v>
      </c>
      <c r="F271" s="29">
        <v>2.514694924772408</v>
      </c>
      <c r="G271" s="29">
        <v>2.7322290604774158</v>
      </c>
      <c r="H271" s="29">
        <v>2.900037168320428</v>
      </c>
      <c r="I271" s="29">
        <v>3.0338179373870853</v>
      </c>
      <c r="J271" s="29">
        <v>3.1441264898989711</v>
      </c>
      <c r="K271" s="29">
        <v>3.2380406467792318</v>
      </c>
      <c r="L271" s="29">
        <v>3.3203477015321456</v>
      </c>
      <c r="M271" s="29">
        <v>3.3942726336734483</v>
      </c>
      <c r="N271" s="29">
        <v>3.4620237598274639</v>
      </c>
      <c r="O271" s="29">
        <v>3.5251431709907108</v>
      </c>
      <c r="P271" s="29">
        <v>3.5847442825193241</v>
      </c>
      <c r="Q271" s="29">
        <v>3.6416812535106806</v>
      </c>
      <c r="R271" s="29">
        <v>3.6966045688294993</v>
      </c>
      <c r="S271" s="29">
        <v>3.7500037706944847</v>
      </c>
      <c r="T271" s="29">
        <v>3.8022374072866483</v>
      </c>
      <c r="U271" s="29">
        <v>3.8535415318203405</v>
      </c>
      <c r="V271" s="29">
        <v>3.9040189993622811</v>
      </c>
      <c r="W271" s="29">
        <v>3.9536549595329449</v>
      </c>
      <c r="X271" s="29">
        <v>4.0023476658227644</v>
      </c>
      <c r="Y271" s="29">
        <v>4.0499291019456392</v>
      </c>
      <c r="Z271" s="29">
        <v>4.0961709779833377</v>
      </c>
      <c r="AA271" s="29">
        <v>4.1407662177142122</v>
      </c>
      <c r="AB271" s="29">
        <v>4.183378877065163</v>
      </c>
      <c r="AC271" s="29">
        <v>4.2237069360405615</v>
      </c>
      <c r="AD271" s="29">
        <v>4.2614826146015528</v>
      </c>
      <c r="AE271" s="29">
        <v>4.2964666660938224</v>
      </c>
      <c r="AF271" s="29">
        <v>4.3284437750888163</v>
      </c>
      <c r="AG271" s="29">
        <v>4.357218818129704</v>
      </c>
      <c r="AH271" s="29">
        <v>4.3826138116970217</v>
      </c>
      <c r="AI271" s="29">
        <v>4.4044710295168272</v>
      </c>
      <c r="AJ271" s="29">
        <v>4.4226819916000952</v>
      </c>
      <c r="AK271" s="29">
        <v>4.4371993004874923</v>
      </c>
      <c r="AL271" s="29">
        <v>4.4480291738526825</v>
      </c>
      <c r="AM271" s="29">
        <v>4.455224389879552</v>
      </c>
      <c r="AN271" s="29">
        <v>4.4588784003385609</v>
      </c>
      <c r="AO271" s="29">
        <v>4.4591214777271162</v>
      </c>
      <c r="AP271" s="29">
        <v>4.4561176200787607</v>
      </c>
      <c r="AQ271" s="29">
        <v>4.4500586818996393</v>
      </c>
      <c r="AR271" s="29">
        <v>4.4411585426876945</v>
      </c>
      <c r="AS271" s="29">
        <v>4.4296502803236653</v>
      </c>
      <c r="AT271" s="29">
        <v>4.4157839340412899</v>
      </c>
      <c r="AU271" s="29">
        <v>4.3998229301700951</v>
      </c>
      <c r="AV271" s="29">
        <v>4.3820403448180993</v>
      </c>
      <c r="AW271" s="29">
        <v>4.3627169474083258</v>
      </c>
      <c r="AX271" s="29">
        <v>4.3421296671540448</v>
      </c>
      <c r="AY271" s="29">
        <v>4.320537592033201</v>
      </c>
    </row>
    <row r="272" spans="1:51" x14ac:dyDescent="0.2">
      <c r="A272" s="125">
        <v>39790</v>
      </c>
      <c r="B272" s="29">
        <v>1.3153540532818773</v>
      </c>
      <c r="C272" s="29">
        <v>1.4583922729734256</v>
      </c>
      <c r="D272" s="29">
        <v>1.8833475094649648</v>
      </c>
      <c r="E272" s="29">
        <v>2.2539588584858583</v>
      </c>
      <c r="F272" s="29">
        <v>2.5349530924388741</v>
      </c>
      <c r="G272" s="29">
        <v>2.7458019497201813</v>
      </c>
      <c r="H272" s="29">
        <v>2.9081948291167485</v>
      </c>
      <c r="I272" s="29">
        <v>3.0378129298691205</v>
      </c>
      <c r="J272" s="29">
        <v>3.1450880154061363</v>
      </c>
      <c r="K272" s="29">
        <v>3.2369403071277438</v>
      </c>
      <c r="L272" s="29">
        <v>3.3179920963658192</v>
      </c>
      <c r="M272" s="29">
        <v>3.3913092195728129</v>
      </c>
      <c r="N272" s="29">
        <v>3.4589508034819647</v>
      </c>
      <c r="O272" s="29">
        <v>3.5223270786520211</v>
      </c>
      <c r="P272" s="29">
        <v>3.5824373455093061</v>
      </c>
      <c r="Q272" s="29">
        <v>3.6400427199302263</v>
      </c>
      <c r="R272" s="29">
        <v>3.6957195614269756</v>
      </c>
      <c r="S272" s="29">
        <v>3.7498986934000422</v>
      </c>
      <c r="T272" s="29">
        <v>3.8028923022360472</v>
      </c>
      <c r="U272" s="29">
        <v>3.8549003682142184</v>
      </c>
      <c r="V272" s="29">
        <v>3.9059995327144099</v>
      </c>
      <c r="W272" s="29">
        <v>3.9561570415682183</v>
      </c>
      <c r="X272" s="29">
        <v>4.0052599148759667</v>
      </c>
      <c r="Y272" s="29">
        <v>4.0531342904891163</v>
      </c>
      <c r="Z272" s="29">
        <v>4.0995507026815705</v>
      </c>
      <c r="AA272" s="29">
        <v>4.1442056724354384</v>
      </c>
      <c r="AB272" s="29">
        <v>4.1867693580221541</v>
      </c>
      <c r="AC272" s="29">
        <v>4.2269465962687143</v>
      </c>
      <c r="AD272" s="29">
        <v>4.264477043711298</v>
      </c>
      <c r="AE272" s="29">
        <v>4.2991293734272924</v>
      </c>
      <c r="AF272" s="29">
        <v>4.3306965949479883</v>
      </c>
      <c r="AG272" s="29">
        <v>4.3589922516876651</v>
      </c>
      <c r="AH272" s="29">
        <v>4.3838473162518063</v>
      </c>
      <c r="AI272" s="29">
        <v>4.4051130207589591</v>
      </c>
      <c r="AJ272" s="29">
        <v>4.4226889032683276</v>
      </c>
      <c r="AK272" s="29">
        <v>4.4365344435377478</v>
      </c>
      <c r="AL272" s="29">
        <v>4.4466617512489401</v>
      </c>
      <c r="AM272" s="29">
        <v>4.4531286410175293</v>
      </c>
      <c r="AN272" s="29">
        <v>4.4560328574091574</v>
      </c>
      <c r="AO272" s="29">
        <v>4.455508370835803</v>
      </c>
      <c r="AP272" s="29">
        <v>4.451722451131042</v>
      </c>
      <c r="AQ272" s="29">
        <v>4.4448699496809256</v>
      </c>
      <c r="AR272" s="29">
        <v>4.435167580334249</v>
      </c>
      <c r="AS272" s="29">
        <v>4.4228511165660747</v>
      </c>
      <c r="AT272" s="29">
        <v>4.4081731771820776</v>
      </c>
      <c r="AU272" s="29">
        <v>4.3913997576690438</v>
      </c>
      <c r="AV272" s="29">
        <v>4.372806591876814</v>
      </c>
      <c r="AW272" s="29">
        <v>4.352677207268437</v>
      </c>
      <c r="AX272" s="29">
        <v>4.3312913965657263</v>
      </c>
      <c r="AY272" s="29">
        <v>4.3089110535038113</v>
      </c>
    </row>
    <row r="273" spans="1:51" x14ac:dyDescent="0.2">
      <c r="A273" s="125">
        <v>39787</v>
      </c>
      <c r="B273" s="29">
        <v>1.186815899227986</v>
      </c>
      <c r="C273" s="29">
        <v>1.4358233722357938</v>
      </c>
      <c r="D273" s="29">
        <v>1.8079403661943327</v>
      </c>
      <c r="E273" s="29">
        <v>2.1272982142945009</v>
      </c>
      <c r="F273" s="29">
        <v>2.3758559174728315</v>
      </c>
      <c r="G273" s="29">
        <v>2.5684181130096673</v>
      </c>
      <c r="H273" s="29">
        <v>2.7215691384063629</v>
      </c>
      <c r="I273" s="29">
        <v>2.8476143153847406</v>
      </c>
      <c r="J273" s="29">
        <v>2.9548794645373335</v>
      </c>
      <c r="K273" s="29">
        <v>3.0489391546861699</v>
      </c>
      <c r="L273" s="29">
        <v>3.1335283485935053</v>
      </c>
      <c r="M273" s="29">
        <v>3.2111167322237582</v>
      </c>
      <c r="N273" s="29">
        <v>3.283353721324024</v>
      </c>
      <c r="O273" s="29">
        <v>3.3513679976689303</v>
      </c>
      <c r="P273" s="29">
        <v>3.415966553783397</v>
      </c>
      <c r="Q273" s="29">
        <v>3.4777813273925</v>
      </c>
      <c r="R273" s="29">
        <v>3.5373027363834648</v>
      </c>
      <c r="S273" s="29">
        <v>3.5949048255667555</v>
      </c>
      <c r="T273" s="29">
        <v>3.6508631028879241</v>
      </c>
      <c r="U273" s="29">
        <v>3.7053547741761212</v>
      </c>
      <c r="V273" s="29">
        <v>3.7584440476110244</v>
      </c>
      <c r="W273" s="29">
        <v>3.8100941810444411</v>
      </c>
      <c r="X273" s="29">
        <v>3.8601976293519753</v>
      </c>
      <c r="Y273" s="29">
        <v>3.9085947745670766</v>
      </c>
      <c r="Z273" s="29">
        <v>3.95507916576054</v>
      </c>
      <c r="AA273" s="29">
        <v>3.9993844530127118</v>
      </c>
      <c r="AB273" s="29">
        <v>4.0412262505866465</v>
      </c>
      <c r="AC273" s="29">
        <v>4.0803546951750196</v>
      </c>
      <c r="AD273" s="29">
        <v>4.1165539321807287</v>
      </c>
      <c r="AE273" s="29">
        <v>4.1496364477353884</v>
      </c>
      <c r="AF273" s="29">
        <v>4.1794384976140577</v>
      </c>
      <c r="AG273" s="29">
        <v>4.2058163932284467</v>
      </c>
      <c r="AH273" s="29">
        <v>4.2286434680985714</v>
      </c>
      <c r="AI273" s="29">
        <v>4.2478122563138028</v>
      </c>
      <c r="AJ273" s="29">
        <v>4.2632589958407001</v>
      </c>
      <c r="AK273" s="29">
        <v>4.2749739098036255</v>
      </c>
      <c r="AL273" s="29">
        <v>4.2829946278741975</v>
      </c>
      <c r="AM273" s="29">
        <v>4.2873999485677041</v>
      </c>
      <c r="AN273" s="29">
        <v>4.2883046550297532</v>
      </c>
      <c r="AO273" s="29">
        <v>4.2858564694720513</v>
      </c>
      <c r="AP273" s="29">
        <v>4.2802337624272297</v>
      </c>
      <c r="AQ273" s="29">
        <v>4.2716402334153276</v>
      </c>
      <c r="AR273" s="29">
        <v>4.2602994902889595</v>
      </c>
      <c r="AS273" s="29">
        <v>4.2464524683552654</v>
      </c>
      <c r="AT273" s="29">
        <v>4.2303554241490424</v>
      </c>
      <c r="AU273" s="29">
        <v>4.2122768724452291</v>
      </c>
      <c r="AV273" s="29">
        <v>4.1924943687625076</v>
      </c>
      <c r="AW273" s="29">
        <v>4.1712926855677823</v>
      </c>
      <c r="AX273" s="29">
        <v>4.1489523456351867</v>
      </c>
      <c r="AY273" s="29">
        <v>4.1257353378099815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zoomScale="85" zoomScaleNormal="85" zoomScalePageLayoutView="85" workbookViewId="0">
      <selection activeCell="N23" sqref="N23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American Bonds</vt:lpstr>
      <vt:lpstr>List1</vt:lpstr>
      <vt:lpstr>List2 (VaR)</vt:lpstr>
      <vt:lpstr>BacktestAmer</vt:lpstr>
      <vt:lpstr>List3 (VaR-10)</vt:lpstr>
      <vt:lpstr>Russian Bonds</vt:lpstr>
      <vt:lpstr>List1R</vt:lpstr>
      <vt:lpstr>Backtesting_bonds</vt:lpstr>
      <vt:lpstr>List2R (VaR)</vt:lpstr>
      <vt:lpstr>Exch rate</vt:lpstr>
      <vt:lpstr>Inputs</vt:lpstr>
      <vt:lpstr>Returns</vt:lpstr>
      <vt:lpstr>VaR_ES_Delta_Normal</vt:lpstr>
      <vt:lpstr>Backtesting</vt:lpstr>
      <vt:lpstr>Yield curves</vt:lpstr>
      <vt:lpstr>Backtest_visualization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Данила Мусинов</dc:creator>
  <cp:lastModifiedBy>Катя Семенова</cp:lastModifiedBy>
  <dcterms:created xsi:type="dcterms:W3CDTF">2015-06-05T18:19:34Z</dcterms:created>
  <dcterms:modified xsi:type="dcterms:W3CDTF">2020-03-29T22:28:30Z</dcterms:modified>
</cp:coreProperties>
</file>